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angb2\Desktop\Station Automation Tool\Substation Builder\Files\"/>
    </mc:Choice>
  </mc:AlternateContent>
  <workbookProtection workbookPassword="CCAC" lockStructure="1"/>
  <bookViews>
    <workbookView xWindow="8640" yWindow="-270" windowWidth="3360" windowHeight="7875" firstSheet="6" activeTab="6"/>
  </bookViews>
  <sheets>
    <sheet name="A-System Breakdown" sheetId="4" r:id="rId1"/>
    <sheet name="DMS Station List" sheetId="10" r:id="rId2"/>
    <sheet name="Entire Network Station List" sheetId="8" r:id="rId3"/>
    <sheet name="SAS Stations" sheetId="2" r:id="rId4"/>
    <sheet name="Stations Modelled" sheetId="3" r:id="rId5"/>
    <sheet name="DMS Modelling as part of WF" sheetId="16" r:id="rId6"/>
    <sheet name="GIS Database" sheetId="15" r:id="rId7"/>
  </sheets>
  <definedNames>
    <definedName name="_xlnm._FilterDatabase" localSheetId="0" hidden="1">'A-System Breakdown'!$A$1:$M$48</definedName>
    <definedName name="_xlnm._FilterDatabase" localSheetId="1" hidden="1">'DMS Station List'!$A$1:$AI$900</definedName>
    <definedName name="_xlnm._FilterDatabase" localSheetId="2" hidden="1">'Entire Network Station List'!$A$1:$AI$1967</definedName>
    <definedName name="_xlnm._FilterDatabase" localSheetId="6" hidden="1">'GIS Database'!$A$1:$K$4796</definedName>
    <definedName name="_xlnm._FilterDatabase" localSheetId="3" hidden="1">'SAS Stations'!$B$1:$I$308</definedName>
    <definedName name="_xlnm.Print_Area" localSheetId="0">'A-System Breakdown'!$A$1:$D$47</definedName>
    <definedName name="_xlnm.Print_Titles" localSheetId="0">'A-System Breakdown'!$1:$1</definedName>
  </definedNames>
  <calcPr calcId="152511"/>
</workbook>
</file>

<file path=xl/calcChain.xml><?xml version="1.0" encoding="utf-8"?>
<calcChain xmlns="http://schemas.openxmlformats.org/spreadsheetml/2006/main">
  <c r="D148" i="3" l="1"/>
  <c r="G2" i="4" a="1"/>
  <c r="H2" i="4" a="1"/>
  <c r="H3" i="4" a="1"/>
  <c r="H3" i="4"/>
  <c r="H4" i="4" a="1"/>
  <c r="H4" i="4" s="1"/>
  <c r="H5" i="4" a="1"/>
  <c r="H5" i="4" s="1"/>
  <c r="H6" i="4" a="1"/>
  <c r="H6" i="4" s="1"/>
  <c r="H7" i="4" a="1"/>
  <c r="H7" i="4" s="1"/>
  <c r="H8" i="4" a="1"/>
  <c r="H8" i="4" s="1"/>
  <c r="H9" i="4" a="1"/>
  <c r="H9" i="4" s="1"/>
  <c r="H10" i="4" a="1"/>
  <c r="H10" i="4" s="1"/>
  <c r="H11" i="4" a="1"/>
  <c r="H11" i="4" s="1"/>
  <c r="H12" i="4" a="1"/>
  <c r="H12" i="4" s="1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 s="1"/>
  <c r="H22" i="4" a="1"/>
  <c r="H22" i="4" s="1"/>
  <c r="H23" i="4" a="1"/>
  <c r="H23" i="4" s="1"/>
  <c r="H24" i="4" a="1"/>
  <c r="H24" i="4" s="1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 s="1"/>
  <c r="H34" i="4" a="1"/>
  <c r="H34" i="4" s="1"/>
  <c r="H35" i="4" a="1"/>
  <c r="H35" i="4" s="1"/>
  <c r="H36" i="4" a="1"/>
  <c r="H36" i="4" s="1"/>
  <c r="H37" i="4" a="1"/>
  <c r="H37" i="4" s="1"/>
  <c r="H38" i="4" a="1"/>
  <c r="H38" i="4" s="1"/>
  <c r="H39" i="4" a="1"/>
  <c r="H39" i="4" s="1"/>
  <c r="H40" i="4" a="1"/>
  <c r="H40" i="4" s="1"/>
  <c r="H41" i="4" a="1"/>
  <c r="H41" i="4" s="1"/>
  <c r="H42" i="4" a="1"/>
  <c r="H42" i="4" s="1"/>
  <c r="H43" i="4" a="1"/>
  <c r="H43" i="4" s="1"/>
  <c r="H44" i="4" a="1"/>
  <c r="H44" i="4" s="1"/>
  <c r="H45" i="4" a="1"/>
  <c r="H45" i="4" s="1"/>
  <c r="H46" i="4" a="1"/>
  <c r="H46" i="4" s="1"/>
  <c r="H2" i="4"/>
  <c r="G3" i="4" a="1"/>
  <c r="G4" i="4" a="1"/>
  <c r="G5" i="4" a="1"/>
  <c r="G6" i="4" a="1"/>
  <c r="G7" i="4" a="1"/>
  <c r="G8" i="4" a="1"/>
  <c r="G9" i="4" a="1"/>
  <c r="G10" i="4" a="1"/>
  <c r="G11" i="4" a="1"/>
  <c r="G12" i="4" a="1"/>
  <c r="G13" i="4" a="1"/>
  <c r="G14" i="4" a="1"/>
  <c r="G15" i="4" a="1"/>
  <c r="G16" i="4" a="1"/>
  <c r="G17" i="4" a="1"/>
  <c r="G18" i="4" a="1"/>
  <c r="G19" i="4" a="1"/>
  <c r="G20" i="4" a="1"/>
  <c r="G21" i="4" a="1"/>
  <c r="G22" i="4" a="1"/>
  <c r="G23" i="4" a="1"/>
  <c r="G24" i="4" a="1"/>
  <c r="G25" i="4" a="1"/>
  <c r="G26" i="4" a="1"/>
  <c r="G27" i="4" a="1"/>
  <c r="G28" i="4" a="1"/>
  <c r="G29" i="4" a="1"/>
  <c r="G30" i="4" a="1"/>
  <c r="G31" i="4" a="1"/>
  <c r="G32" i="4" a="1"/>
  <c r="G32" i="4" s="1"/>
  <c r="I32" i="4" s="1"/>
  <c r="G33" i="4" a="1"/>
  <c r="G34" i="4" a="1"/>
  <c r="G35" i="4" a="1"/>
  <c r="G36" i="4" a="1"/>
  <c r="G36" i="4" s="1"/>
  <c r="I36" i="4" s="1"/>
  <c r="G37" i="4" a="1"/>
  <c r="G38" i="4" a="1"/>
  <c r="G39" i="4" a="1"/>
  <c r="G40" i="4" a="1"/>
  <c r="G40" i="4" s="1"/>
  <c r="I40" i="4" s="1"/>
  <c r="G41" i="4" a="1"/>
  <c r="G42" i="4" a="1"/>
  <c r="G43" i="4" a="1"/>
  <c r="G44" i="4" a="1"/>
  <c r="G44" i="4" s="1"/>
  <c r="I44" i="4" s="1"/>
  <c r="G45" i="4" a="1"/>
  <c r="G46" i="4" a="1"/>
  <c r="A4799" i="15"/>
  <c r="E2" i="4" a="1"/>
  <c r="E2" i="4" s="1"/>
  <c r="E3" i="4" a="1"/>
  <c r="E3" i="4" s="1"/>
  <c r="E4" i="4" a="1"/>
  <c r="E4" i="4" s="1"/>
  <c r="E5" i="4" a="1"/>
  <c r="E5" i="4" s="1"/>
  <c r="E10" i="4" a="1"/>
  <c r="E10" i="4" s="1"/>
  <c r="AI2" i="10" a="1"/>
  <c r="AI3" i="10" a="1"/>
  <c r="AI4" i="10" a="1"/>
  <c r="AI4" i="10" s="1"/>
  <c r="AI5" i="10" a="1"/>
  <c r="AI5" i="10"/>
  <c r="AI6" i="10" a="1"/>
  <c r="AI7" i="10" a="1"/>
  <c r="AI7" i="10" s="1"/>
  <c r="AI8" i="10" a="1"/>
  <c r="AI9" i="10" a="1"/>
  <c r="AI9" i="10" s="1"/>
  <c r="AI10" i="10" a="1"/>
  <c r="AI10" i="10" s="1"/>
  <c r="AI11" i="10" a="1"/>
  <c r="AI12" i="10" a="1"/>
  <c r="AI13" i="10" a="1"/>
  <c r="AI13" i="10"/>
  <c r="AI14" i="10" a="1"/>
  <c r="AI15" i="10" a="1"/>
  <c r="AI16" i="10" a="1"/>
  <c r="AI17" i="10" a="1"/>
  <c r="AI17" i="10" s="1"/>
  <c r="AI18" i="10" a="1"/>
  <c r="AI18" i="10" s="1"/>
  <c r="AI19" i="10" a="1"/>
  <c r="AI20" i="10" a="1"/>
  <c r="AI20" i="10" s="1"/>
  <c r="AI21" i="10" a="1"/>
  <c r="AI21" i="10" s="1"/>
  <c r="AI22" i="10" a="1"/>
  <c r="AI23" i="10" a="1"/>
  <c r="AI23" i="10" s="1"/>
  <c r="AI24" i="10" a="1"/>
  <c r="AI24" i="10" s="1"/>
  <c r="AI25" i="10" a="1"/>
  <c r="AI25" i="10" s="1"/>
  <c r="AI26" i="10" a="1"/>
  <c r="AI26" i="10" s="1"/>
  <c r="AI27" i="10" a="1"/>
  <c r="AI28" i="10" a="1"/>
  <c r="AI29" i="10" a="1"/>
  <c r="AI29" i="10"/>
  <c r="AI30" i="10" a="1"/>
  <c r="AI31" i="10" a="1"/>
  <c r="AI32" i="10" a="1"/>
  <c r="AI33" i="10" a="1"/>
  <c r="AI33" i="10" s="1"/>
  <c r="AI34" i="10" a="1"/>
  <c r="AI34" i="10" s="1"/>
  <c r="AI35" i="10" a="1"/>
  <c r="AI36" i="10" a="1"/>
  <c r="AI36" i="10" s="1"/>
  <c r="AI37" i="10" a="1"/>
  <c r="AI37" i="10" s="1"/>
  <c r="AI38" i="10" a="1"/>
  <c r="AI38" i="10" s="1"/>
  <c r="AI39" i="10" a="1"/>
  <c r="AI39" i="10" s="1"/>
  <c r="AI40" i="10" a="1"/>
  <c r="AI41" i="10" a="1"/>
  <c r="AI41" i="10" s="1"/>
  <c r="AI42" i="10" a="1"/>
  <c r="AI42" i="10" s="1"/>
  <c r="AI43" i="10" a="1"/>
  <c r="AI44" i="10" a="1"/>
  <c r="AI44" i="10" s="1"/>
  <c r="AI45" i="10" a="1"/>
  <c r="AI45" i="10"/>
  <c r="AI46" i="10" a="1"/>
  <c r="AI47" i="10" a="1"/>
  <c r="AI48" i="10" a="1"/>
  <c r="AI49" i="10" a="1"/>
  <c r="AI49" i="10" s="1"/>
  <c r="AI50" i="10" a="1"/>
  <c r="AI50" i="10" s="1"/>
  <c r="AI51" i="10" a="1"/>
  <c r="AI51" i="10" s="1"/>
  <c r="AI52" i="10" a="1"/>
  <c r="AI52" i="10" s="1"/>
  <c r="AI53" i="10" a="1"/>
  <c r="AI53" i="10" s="1"/>
  <c r="AI54" i="10" a="1"/>
  <c r="AI55" i="10" a="1"/>
  <c r="AI55" i="10" s="1"/>
  <c r="AI56" i="10" a="1"/>
  <c r="AI57" i="10" a="1"/>
  <c r="AI57" i="10" s="1"/>
  <c r="AI58" i="10" a="1"/>
  <c r="AI59" i="10" a="1"/>
  <c r="AI59" i="10" s="1"/>
  <c r="AI60" i="10" a="1"/>
  <c r="AI61" i="10" a="1"/>
  <c r="AI61" i="10" s="1"/>
  <c r="AI62" i="10" a="1"/>
  <c r="AI63" i="10" a="1"/>
  <c r="AI63" i="10" s="1"/>
  <c r="AI64" i="10" a="1"/>
  <c r="AI65" i="10" a="1"/>
  <c r="AI65" i="10" s="1"/>
  <c r="AI66" i="10" a="1"/>
  <c r="AI67" i="10" a="1"/>
  <c r="AI67" i="10" s="1"/>
  <c r="AI68" i="10" a="1"/>
  <c r="AI69" i="10" a="1"/>
  <c r="AI69" i="10" s="1"/>
  <c r="AI70" i="10" a="1"/>
  <c r="AI71" i="10" a="1"/>
  <c r="AI71" i="10" s="1"/>
  <c r="AI72" i="10" a="1"/>
  <c r="AI73" i="10" a="1"/>
  <c r="AI73" i="10" s="1"/>
  <c r="AI74" i="10" a="1"/>
  <c r="AI75" i="10" a="1"/>
  <c r="AI75" i="10" s="1"/>
  <c r="AI76" i="10" a="1"/>
  <c r="AI77" i="10" a="1"/>
  <c r="AI77" i="10" s="1"/>
  <c r="AI78" i="10" a="1"/>
  <c r="AI79" i="10" a="1"/>
  <c r="AI79" i="10" s="1"/>
  <c r="AI80" i="10" a="1"/>
  <c r="AI81" i="10" a="1"/>
  <c r="AI81" i="10" s="1"/>
  <c r="AI82" i="10" a="1"/>
  <c r="AI83" i="10" a="1"/>
  <c r="AI83" i="10" s="1"/>
  <c r="AI84" i="10" a="1"/>
  <c r="AI85" i="10" a="1"/>
  <c r="AI85" i="10" s="1"/>
  <c r="AI86" i="10" a="1"/>
  <c r="AI87" i="10" a="1"/>
  <c r="AI87" i="10" s="1"/>
  <c r="AI88" i="10" a="1"/>
  <c r="AI89" i="10" a="1"/>
  <c r="AI89" i="10" s="1"/>
  <c r="AI90" i="10" a="1"/>
  <c r="AI91" i="10" a="1"/>
  <c r="AI91" i="10" s="1"/>
  <c r="AI92" i="10" a="1"/>
  <c r="AI93" i="10" a="1"/>
  <c r="AI93" i="10" s="1"/>
  <c r="AI94" i="10" a="1"/>
  <c r="AI95" i="10" a="1"/>
  <c r="AI95" i="10" s="1"/>
  <c r="AI96" i="10" a="1"/>
  <c r="AI97" i="10" a="1"/>
  <c r="AI97" i="10" s="1"/>
  <c r="AI98" i="10" a="1"/>
  <c r="AI99" i="10" a="1"/>
  <c r="AI99" i="10" s="1"/>
  <c r="AI100" i="10" a="1"/>
  <c r="AI101" i="10" a="1"/>
  <c r="AI101" i="10" s="1"/>
  <c r="AI102" i="10" a="1"/>
  <c r="AI103" i="10" a="1"/>
  <c r="AI103" i="10" s="1"/>
  <c r="AI104" i="10" a="1"/>
  <c r="AI105" i="10" a="1"/>
  <c r="AI105" i="10" s="1"/>
  <c r="AI106" i="10" a="1"/>
  <c r="AI107" i="10" a="1"/>
  <c r="AI107" i="10" s="1"/>
  <c r="AI108" i="10" a="1"/>
  <c r="AI109" i="10" a="1"/>
  <c r="AI109" i="10" s="1"/>
  <c r="AI110" i="10" a="1"/>
  <c r="AI111" i="10" a="1"/>
  <c r="AI111" i="10" s="1"/>
  <c r="AI112" i="10" a="1"/>
  <c r="AI113" i="10" a="1"/>
  <c r="AI113" i="10" s="1"/>
  <c r="AI114" i="10" a="1"/>
  <c r="AI115" i="10" a="1"/>
  <c r="AI115" i="10" s="1"/>
  <c r="AI116" i="10" a="1"/>
  <c r="AI117" i="10" a="1"/>
  <c r="AI117" i="10" s="1"/>
  <c r="AI118" i="10" a="1"/>
  <c r="AI119" i="10" a="1"/>
  <c r="AI119" i="10" s="1"/>
  <c r="AI120" i="10" a="1"/>
  <c r="AI121" i="10" a="1"/>
  <c r="AI121" i="10" s="1"/>
  <c r="AI122" i="10" a="1"/>
  <c r="AI123" i="10" a="1"/>
  <c r="AI123" i="10" s="1"/>
  <c r="AI124" i="10" a="1"/>
  <c r="AI125" i="10" a="1"/>
  <c r="AI125" i="10" s="1"/>
  <c r="AI126" i="10" a="1"/>
  <c r="AI127" i="10" a="1"/>
  <c r="AI127" i="10" s="1"/>
  <c r="AI128" i="10" a="1"/>
  <c r="AI129" i="10" a="1"/>
  <c r="AI129" i="10" s="1"/>
  <c r="AI130" i="10" a="1"/>
  <c r="AI131" i="10" a="1"/>
  <c r="AI131" i="10" s="1"/>
  <c r="AI132" i="10" a="1"/>
  <c r="AI133" i="10" a="1"/>
  <c r="AI133" i="10" s="1"/>
  <c r="AI134" i="10" a="1"/>
  <c r="AI135" i="10" a="1"/>
  <c r="AI135" i="10" s="1"/>
  <c r="AI136" i="10" a="1"/>
  <c r="AI137" i="10" a="1"/>
  <c r="AI137" i="10" s="1"/>
  <c r="AI138" i="10" a="1"/>
  <c r="AI138" i="10" s="1"/>
  <c r="AI139" i="10" a="1"/>
  <c r="AI139" i="10" s="1"/>
  <c r="AI140" i="10" a="1"/>
  <c r="AI141" i="10" a="1"/>
  <c r="AI141" i="10" s="1"/>
  <c r="AI142" i="10" a="1"/>
  <c r="AI143" i="10" a="1"/>
  <c r="AI143" i="10" s="1"/>
  <c r="AI144" i="10" a="1"/>
  <c r="AI145" i="10" a="1"/>
  <c r="AI145" i="10" s="1"/>
  <c r="AI146" i="10" a="1"/>
  <c r="AI146" i="10" s="1"/>
  <c r="AI147" i="10" a="1"/>
  <c r="AI147" i="10" s="1"/>
  <c r="AI148" i="10" a="1"/>
  <c r="AI149" i="10" a="1"/>
  <c r="AI149" i="10" s="1"/>
  <c r="AI150" i="10" a="1"/>
  <c r="AI151" i="10" a="1"/>
  <c r="AI151" i="10" s="1"/>
  <c r="AI152" i="10" a="1"/>
  <c r="AI153" i="10" a="1"/>
  <c r="AI153" i="10" s="1"/>
  <c r="AI154" i="10" a="1"/>
  <c r="AI154" i="10" s="1"/>
  <c r="AI155" i="10" a="1"/>
  <c r="AI155" i="10" s="1"/>
  <c r="AI156" i="10" a="1"/>
  <c r="AI157" i="10" a="1"/>
  <c r="AI157" i="10" s="1"/>
  <c r="AI158" i="10" a="1"/>
  <c r="AI158" i="10" s="1"/>
  <c r="AI159" i="10" a="1"/>
  <c r="AI159" i="10" s="1"/>
  <c r="AI160" i="10" a="1"/>
  <c r="AI161" i="10" a="1"/>
  <c r="AI161" i="10" s="1"/>
  <c r="AI162" i="10" a="1"/>
  <c r="AI162" i="10" s="1"/>
  <c r="AI163" i="10" a="1"/>
  <c r="AI163" i="10" s="1"/>
  <c r="AI164" i="10" a="1"/>
  <c r="AI165" i="10" a="1"/>
  <c r="AI166" i="10" a="1"/>
  <c r="AI166" i="10" s="1"/>
  <c r="AI167" i="10" a="1"/>
  <c r="AI167" i="10" s="1"/>
  <c r="AI168" i="10" a="1"/>
  <c r="AI169" i="10" a="1"/>
  <c r="AI170" i="10" a="1"/>
  <c r="AI171" i="10" a="1"/>
  <c r="AI171" i="10" s="1"/>
  <c r="AI172" i="10" a="1"/>
  <c r="AI173" i="10" a="1"/>
  <c r="AI174" i="10" a="1"/>
  <c r="AI175" i="10" a="1"/>
  <c r="AI175" i="10" s="1"/>
  <c r="AI176" i="10" a="1"/>
  <c r="AI177" i="10" a="1"/>
  <c r="AI178" i="10" a="1"/>
  <c r="AI179" i="10" a="1"/>
  <c r="AI179" i="10" s="1"/>
  <c r="AI180" i="10" a="1"/>
  <c r="AI181" i="10" a="1"/>
  <c r="AI182" i="10" a="1"/>
  <c r="AI182" i="10" s="1"/>
  <c r="AI183" i="10" a="1"/>
  <c r="AI183" i="10" s="1"/>
  <c r="AI184" i="10" a="1"/>
  <c r="AI185" i="10" a="1"/>
  <c r="AI186" i="10" a="1"/>
  <c r="AI187" i="10" a="1"/>
  <c r="AI187" i="10" s="1"/>
  <c r="AI188" i="10" a="1"/>
  <c r="AI189" i="10" a="1"/>
  <c r="AI190" i="10" a="1"/>
  <c r="AI191" i="10" a="1"/>
  <c r="AI191" i="10" s="1"/>
  <c r="AI192" i="10" a="1"/>
  <c r="AI193" i="10" a="1"/>
  <c r="AI194" i="10" a="1"/>
  <c r="AI195" i="10" a="1"/>
  <c r="AI195" i="10" s="1"/>
  <c r="AI196" i="10" a="1"/>
  <c r="AI197" i="10" a="1"/>
  <c r="AI198" i="10" a="1"/>
  <c r="AI198" i="10" s="1"/>
  <c r="AI199" i="10" a="1"/>
  <c r="AI199" i="10" s="1"/>
  <c r="AI200" i="10" a="1"/>
  <c r="AI201" i="10" a="1"/>
  <c r="AI202" i="10" a="1"/>
  <c r="AI203" i="10" a="1"/>
  <c r="AI203" i="10" s="1"/>
  <c r="AI204" i="10" a="1"/>
  <c r="AI205" i="10" a="1"/>
  <c r="AI206" i="10" a="1"/>
  <c r="AI207" i="10" a="1"/>
  <c r="AI207" i="10" s="1"/>
  <c r="AI208" i="10" a="1"/>
  <c r="AI209" i="10" a="1"/>
  <c r="AI210" i="10" a="1"/>
  <c r="AI211" i="10" a="1"/>
  <c r="AI211" i="10" s="1"/>
  <c r="AI212" i="10" a="1"/>
  <c r="AI213" i="10" a="1"/>
  <c r="AI214" i="10" a="1"/>
  <c r="AI214" i="10" s="1"/>
  <c r="AI215" i="10" a="1"/>
  <c r="AI215" i="10" s="1"/>
  <c r="AI216" i="10" a="1"/>
  <c r="AI217" i="10" a="1"/>
  <c r="AI218" i="10" a="1"/>
  <c r="AI219" i="10" a="1"/>
  <c r="AI219" i="10" s="1"/>
  <c r="AI220" i="10" a="1"/>
  <c r="AI221" i="10" a="1"/>
  <c r="AI222" i="10" a="1"/>
  <c r="AI223" i="10" a="1"/>
  <c r="AI223" i="10" s="1"/>
  <c r="AI224" i="10" a="1"/>
  <c r="AI225" i="10" a="1"/>
  <c r="AI226" i="10" a="1"/>
  <c r="AI227" i="10" a="1"/>
  <c r="AI227" i="10" s="1"/>
  <c r="AI228" i="10" a="1"/>
  <c r="AI229" i="10" a="1"/>
  <c r="AI230" i="10" a="1"/>
  <c r="AI230" i="10" s="1"/>
  <c r="AI231" i="10" a="1"/>
  <c r="AI231" i="10" s="1"/>
  <c r="AI232" i="10" a="1"/>
  <c r="AI233" i="10" a="1"/>
  <c r="AI234" i="10" a="1"/>
  <c r="AI235" i="10" a="1"/>
  <c r="AI235" i="10" s="1"/>
  <c r="AI236" i="10" a="1"/>
  <c r="AI237" i="10" a="1"/>
  <c r="AI238" i="10" a="1"/>
  <c r="AI239" i="10" a="1"/>
  <c r="AI239" i="10" s="1"/>
  <c r="AI240" i="10" a="1"/>
  <c r="AI241" i="10" a="1"/>
  <c r="AI242" i="10" a="1"/>
  <c r="AI243" i="10" a="1"/>
  <c r="AI243" i="10" s="1"/>
  <c r="AI244" i="10" a="1"/>
  <c r="AI245" i="10" a="1"/>
  <c r="AI246" i="10" a="1"/>
  <c r="AI246" i="10" s="1"/>
  <c r="AI247" i="10" a="1"/>
  <c r="AI247" i="10" s="1"/>
  <c r="AI248" i="10" a="1"/>
  <c r="AI249" i="10" a="1"/>
  <c r="AI250" i="10" a="1"/>
  <c r="AI251" i="10" a="1"/>
  <c r="AI251" i="10" s="1"/>
  <c r="AI252" i="10" a="1"/>
  <c r="AI253" i="10" a="1"/>
  <c r="AI254" i="10" a="1"/>
  <c r="AI255" i="10" a="1"/>
  <c r="AI255" i="10" s="1"/>
  <c r="AI256" i="10" a="1"/>
  <c r="AI257" i="10" a="1"/>
  <c r="AI258" i="10" a="1"/>
  <c r="AI259" i="10" a="1"/>
  <c r="AI259" i="10" s="1"/>
  <c r="AI260" i="10" a="1"/>
  <c r="AI261" i="10" a="1"/>
  <c r="AI262" i="10" a="1"/>
  <c r="AI262" i="10" s="1"/>
  <c r="AI263" i="10" a="1"/>
  <c r="AI263" i="10" s="1"/>
  <c r="AI264" i="10" a="1"/>
  <c r="AI265" i="10" a="1"/>
  <c r="AI266" i="10" a="1"/>
  <c r="AI267" i="10" a="1"/>
  <c r="AI267" i="10" s="1"/>
  <c r="AI268" i="10" a="1"/>
  <c r="AI269" i="10" a="1"/>
  <c r="AI270" i="10" a="1"/>
  <c r="AI271" i="10" a="1"/>
  <c r="AI271" i="10" s="1"/>
  <c r="AI272" i="10" a="1"/>
  <c r="AI273" i="10" a="1"/>
  <c r="AI274" i="10" a="1"/>
  <c r="AI275" i="10" a="1"/>
  <c r="AI275" i="10" s="1"/>
  <c r="AI276" i="10" a="1"/>
  <c r="AI277" i="10" a="1"/>
  <c r="AI278" i="10" a="1"/>
  <c r="AI278" i="10" s="1"/>
  <c r="AI279" i="10" a="1"/>
  <c r="AI279" i="10" s="1"/>
  <c r="AI280" i="10" a="1"/>
  <c r="AI281" i="10" a="1"/>
  <c r="AI282" i="10" a="1"/>
  <c r="AI283" i="10" a="1"/>
  <c r="AI283" i="10" s="1"/>
  <c r="AI284" i="10" a="1"/>
  <c r="AI285" i="10" a="1"/>
  <c r="AI286" i="10" a="1"/>
  <c r="AI287" i="10" a="1"/>
  <c r="AI287" i="10" s="1"/>
  <c r="AI288" i="10" a="1"/>
  <c r="AI289" i="10" a="1"/>
  <c r="AI290" i="10" a="1"/>
  <c r="AI291" i="10" a="1"/>
  <c r="AI291" i="10" s="1"/>
  <c r="AI292" i="10" a="1"/>
  <c r="AI293" i="10" a="1"/>
  <c r="AI294" i="10" a="1"/>
  <c r="AI294" i="10" s="1"/>
  <c r="AI295" i="10" a="1"/>
  <c r="AI295" i="10" s="1"/>
  <c r="AI296" i="10" a="1"/>
  <c r="AI297" i="10" a="1"/>
  <c r="AI298" i="10" a="1"/>
  <c r="AI299" i="10" a="1"/>
  <c r="AI299" i="10" s="1"/>
  <c r="AI300" i="10" a="1"/>
  <c r="AI301" i="10" a="1"/>
  <c r="AI302" i="10" a="1"/>
  <c r="AI303" i="10" a="1"/>
  <c r="AI303" i="10" s="1"/>
  <c r="AI304" i="10" a="1"/>
  <c r="AI305" i="10" a="1"/>
  <c r="AI306" i="10" a="1"/>
  <c r="AI307" i="10" a="1"/>
  <c r="AI307" i="10" s="1"/>
  <c r="AI308" i="10" a="1"/>
  <c r="AI309" i="10" a="1"/>
  <c r="AI310" i="10" a="1"/>
  <c r="AI310" i="10" s="1"/>
  <c r="AI311" i="10" a="1"/>
  <c r="AI311" i="10" s="1"/>
  <c r="AI312" i="10" a="1"/>
  <c r="AI313" i="10" a="1"/>
  <c r="AI314" i="10" a="1"/>
  <c r="AI315" i="10" a="1"/>
  <c r="AI315" i="10" s="1"/>
  <c r="AI316" i="10" a="1"/>
  <c r="AI317" i="10" a="1"/>
  <c r="AI318" i="10" a="1"/>
  <c r="AI319" i="10" a="1"/>
  <c r="AI319" i="10" s="1"/>
  <c r="AI320" i="10" a="1"/>
  <c r="AI321" i="10" a="1"/>
  <c r="AI322" i="10" a="1"/>
  <c r="AI323" i="10" a="1"/>
  <c r="AI323" i="10" s="1"/>
  <c r="AI324" i="10" a="1"/>
  <c r="AI325" i="10" a="1"/>
  <c r="AI326" i="10" a="1"/>
  <c r="AI326" i="10" s="1"/>
  <c r="AI327" i="10" a="1"/>
  <c r="AI327" i="10" s="1"/>
  <c r="AI328" i="10" a="1"/>
  <c r="AI329" i="10" a="1"/>
  <c r="AI330" i="10" a="1"/>
  <c r="AI331" i="10" a="1"/>
  <c r="AI331" i="10" s="1"/>
  <c r="AI332" i="10" a="1"/>
  <c r="AI333" i="10" a="1"/>
  <c r="AI334" i="10" a="1"/>
  <c r="AI335" i="10" a="1"/>
  <c r="AI335" i="10" s="1"/>
  <c r="AI336" i="10" a="1"/>
  <c r="AI337" i="10" a="1"/>
  <c r="AI338" i="10" a="1"/>
  <c r="AI339" i="10" a="1"/>
  <c r="AI339" i="10" s="1"/>
  <c r="AI340" i="10" a="1"/>
  <c r="AI341" i="10" a="1"/>
  <c r="AI342" i="10" a="1"/>
  <c r="AI342" i="10" s="1"/>
  <c r="AI343" i="10" a="1"/>
  <c r="AI343" i="10" s="1"/>
  <c r="AI344" i="10" a="1"/>
  <c r="AI345" i="10" a="1"/>
  <c r="AI346" i="10" a="1"/>
  <c r="AI347" i="10" a="1"/>
  <c r="AI347" i="10" s="1"/>
  <c r="AI348" i="10" a="1"/>
  <c r="AI349" i="10" a="1"/>
  <c r="AI350" i="10" a="1"/>
  <c r="AI351" i="10" a="1"/>
  <c r="AI351" i="10" s="1"/>
  <c r="AI352" i="10" a="1"/>
  <c r="AI353" i="10" a="1"/>
  <c r="AI354" i="10" a="1"/>
  <c r="AI355" i="10" a="1"/>
  <c r="AI355" i="10" s="1"/>
  <c r="AI356" i="10" a="1"/>
  <c r="AI357" i="10" a="1"/>
  <c r="AI358" i="10" a="1"/>
  <c r="AI358" i="10" s="1"/>
  <c r="AI359" i="10" a="1"/>
  <c r="AI359" i="10" s="1"/>
  <c r="AI360" i="10" a="1"/>
  <c r="AI361" i="10" a="1"/>
  <c r="AI362" i="10" a="1"/>
  <c r="AI363" i="10" a="1"/>
  <c r="AI363" i="10" s="1"/>
  <c r="AI364" i="10" a="1"/>
  <c r="AI365" i="10" a="1"/>
  <c r="AI366" i="10" a="1"/>
  <c r="AI367" i="10" a="1"/>
  <c r="AI367" i="10" s="1"/>
  <c r="AI368" i="10" a="1"/>
  <c r="AI369" i="10" a="1"/>
  <c r="AI370" i="10" a="1"/>
  <c r="AI371" i="10" a="1"/>
  <c r="AI371" i="10" s="1"/>
  <c r="AI372" i="10" a="1"/>
  <c r="AI373" i="10" a="1"/>
  <c r="AI374" i="10" a="1"/>
  <c r="AI374" i="10" s="1"/>
  <c r="AI375" i="10" a="1"/>
  <c r="AI375" i="10" s="1"/>
  <c r="AI376" i="10" a="1"/>
  <c r="AI377" i="10" a="1"/>
  <c r="AI378" i="10" a="1"/>
  <c r="AI379" i="10" a="1"/>
  <c r="AI379" i="10" s="1"/>
  <c r="AI380" i="10" a="1"/>
  <c r="AI381" i="10" a="1"/>
  <c r="AI382" i="10" a="1"/>
  <c r="AI383" i="10" a="1"/>
  <c r="AI383" i="10" s="1"/>
  <c r="AI384" i="10" a="1"/>
  <c r="AI385" i="10" a="1"/>
  <c r="AI386" i="10" a="1"/>
  <c r="AI387" i="10" a="1"/>
  <c r="AI387" i="10" s="1"/>
  <c r="AI388" i="10" a="1"/>
  <c r="AI389" i="10" a="1"/>
  <c r="AI390" i="10" a="1"/>
  <c r="AI390" i="10" s="1"/>
  <c r="AI391" i="10" a="1"/>
  <c r="AI391" i="10" s="1"/>
  <c r="AI392" i="10" a="1"/>
  <c r="AI393" i="10" a="1"/>
  <c r="AI394" i="10" a="1"/>
  <c r="AI395" i="10" a="1"/>
  <c r="AI395" i="10" s="1"/>
  <c r="AI396" i="10" a="1"/>
  <c r="AI397" i="10" a="1"/>
  <c r="AI398" i="10" a="1"/>
  <c r="AI399" i="10" a="1"/>
  <c r="AI399" i="10" s="1"/>
  <c r="AI400" i="10" a="1"/>
  <c r="AI401" i="10" a="1"/>
  <c r="AI402" i="10" a="1"/>
  <c r="AI403" i="10" a="1"/>
  <c r="AI403" i="10" s="1"/>
  <c r="AI404" i="10" a="1"/>
  <c r="AI405" i="10" a="1"/>
  <c r="AI406" i="10" a="1"/>
  <c r="AI406" i="10" s="1"/>
  <c r="AI407" i="10" a="1"/>
  <c r="AI407" i="10" s="1"/>
  <c r="AI408" i="10" a="1"/>
  <c r="AI409" i="10" a="1"/>
  <c r="AI410" i="10" a="1"/>
  <c r="AI411" i="10" a="1"/>
  <c r="AI411" i="10" s="1"/>
  <c r="AI412" i="10" a="1"/>
  <c r="AI413" i="10" a="1"/>
  <c r="AI414" i="10" a="1"/>
  <c r="AI415" i="10" a="1"/>
  <c r="AI415" i="10" s="1"/>
  <c r="AI416" i="10" a="1"/>
  <c r="AI417" i="10" a="1"/>
  <c r="AI418" i="10" a="1"/>
  <c r="AI419" i="10" a="1"/>
  <c r="AI419" i="10" s="1"/>
  <c r="AI420" i="10" a="1"/>
  <c r="AI421" i="10" a="1"/>
  <c r="AI422" i="10" a="1"/>
  <c r="AI422" i="10" s="1"/>
  <c r="AI423" i="10" a="1"/>
  <c r="AI423" i="10" s="1"/>
  <c r="AI424" i="10" a="1"/>
  <c r="AI425" i="10" a="1"/>
  <c r="AI426" i="10" a="1"/>
  <c r="AI427" i="10" a="1"/>
  <c r="AI427" i="10" s="1"/>
  <c r="AI428" i="10" a="1"/>
  <c r="AI429" i="10" a="1"/>
  <c r="AI430" i="10" a="1"/>
  <c r="AI431" i="10" a="1"/>
  <c r="AI431" i="10" s="1"/>
  <c r="AI432" i="10" a="1"/>
  <c r="AI433" i="10" a="1"/>
  <c r="AI434" i="10" a="1"/>
  <c r="AI435" i="10" a="1"/>
  <c r="AI435" i="10" s="1"/>
  <c r="AI436" i="10" a="1"/>
  <c r="AI437" i="10" a="1"/>
  <c r="AI438" i="10" a="1"/>
  <c r="AI438" i="10" s="1"/>
  <c r="AI439" i="10" a="1"/>
  <c r="AI439" i="10" s="1"/>
  <c r="AI440" i="10" a="1"/>
  <c r="AI441" i="10" a="1"/>
  <c r="AI442" i="10" a="1"/>
  <c r="AI443" i="10" a="1"/>
  <c r="AI443" i="10" s="1"/>
  <c r="AI444" i="10" a="1"/>
  <c r="AI445" i="10" a="1"/>
  <c r="AI446" i="10" a="1"/>
  <c r="AI447" i="10" a="1"/>
  <c r="AI447" i="10" s="1"/>
  <c r="AI448" i="10" a="1"/>
  <c r="AI449" i="10" a="1"/>
  <c r="AI450" i="10" a="1"/>
  <c r="AI451" i="10" a="1"/>
  <c r="AI451" i="10" s="1"/>
  <c r="AI452" i="10" a="1"/>
  <c r="AI453" i="10" a="1"/>
  <c r="AI454" i="10" a="1"/>
  <c r="AI454" i="10" s="1"/>
  <c r="AI455" i="10" a="1"/>
  <c r="AI455" i="10" s="1"/>
  <c r="AI456" i="10" a="1"/>
  <c r="AI457" i="10" a="1"/>
  <c r="AI458" i="10" a="1"/>
  <c r="AI459" i="10" a="1"/>
  <c r="AI459" i="10" s="1"/>
  <c r="AI460" i="10" a="1"/>
  <c r="AI461" i="10" a="1"/>
  <c r="AI462" i="10" a="1"/>
  <c r="AI463" i="10" a="1"/>
  <c r="AI463" i="10" s="1"/>
  <c r="AI464" i="10" a="1"/>
  <c r="AI465" i="10" a="1"/>
  <c r="AI466" i="10" a="1"/>
  <c r="AI467" i="10" a="1"/>
  <c r="AI467" i="10" s="1"/>
  <c r="AI468" i="10" a="1"/>
  <c r="AI469" i="10" a="1"/>
  <c r="AI470" i="10" a="1"/>
  <c r="AI470" i="10" s="1"/>
  <c r="AI471" i="10" a="1"/>
  <c r="AI471" i="10" s="1"/>
  <c r="AI472" i="10" a="1"/>
  <c r="AI473" i="10" a="1"/>
  <c r="AI474" i="10" a="1"/>
  <c r="AI475" i="10" a="1"/>
  <c r="AI475" i="10" s="1"/>
  <c r="AI476" i="10" a="1"/>
  <c r="AI477" i="10" a="1"/>
  <c r="AI478" i="10" a="1"/>
  <c r="AI479" i="10" a="1"/>
  <c r="AI480" i="10" a="1"/>
  <c r="AI481" i="10" a="1"/>
  <c r="AI482" i="10" a="1"/>
  <c r="AI483" i="10" a="1"/>
  <c r="AI484" i="10" a="1"/>
  <c r="AI485" i="10" a="1"/>
  <c r="AI486" i="10" a="1"/>
  <c r="AI487" i="10" a="1"/>
  <c r="AI488" i="10" a="1"/>
  <c r="AI489" i="10" a="1"/>
  <c r="AI490" i="10" a="1"/>
  <c r="AI491" i="10" a="1"/>
  <c r="AI492" i="10" a="1"/>
  <c r="AI493" i="10" a="1"/>
  <c r="AI494" i="10" a="1"/>
  <c r="AI495" i="10" a="1"/>
  <c r="AI496" i="10" a="1"/>
  <c r="AI497" i="10" a="1"/>
  <c r="AI498" i="10" a="1"/>
  <c r="AI499" i="10" a="1"/>
  <c r="AI500" i="10" a="1"/>
  <c r="AI501" i="10" a="1"/>
  <c r="AI502" i="10" a="1"/>
  <c r="AI503" i="10" a="1"/>
  <c r="AI504" i="10" a="1"/>
  <c r="AI505" i="10" a="1"/>
  <c r="AI506" i="10" a="1"/>
  <c r="AI507" i="10" a="1"/>
  <c r="AI508" i="10" a="1"/>
  <c r="AI509" i="10" a="1"/>
  <c r="AI510" i="10" a="1"/>
  <c r="AI511" i="10" a="1"/>
  <c r="AI512" i="10" a="1"/>
  <c r="AI513" i="10" a="1"/>
  <c r="AI514" i="10" a="1"/>
  <c r="AI515" i="10" a="1"/>
  <c r="AI516" i="10" a="1"/>
  <c r="AI517" i="10" a="1"/>
  <c r="AI518" i="10" a="1"/>
  <c r="AI519" i="10" a="1"/>
  <c r="AI520" i="10" a="1"/>
  <c r="AI521" i="10" a="1"/>
  <c r="AI522" i="10" a="1"/>
  <c r="AI523" i="10" a="1"/>
  <c r="AI524" i="10" a="1"/>
  <c r="AI525" i="10" a="1"/>
  <c r="AI526" i="10" a="1"/>
  <c r="AI527" i="10" a="1"/>
  <c r="AI528" i="10" a="1"/>
  <c r="AI529" i="10" a="1"/>
  <c r="AI530" i="10" a="1"/>
  <c r="AI531" i="10" a="1"/>
  <c r="AI532" i="10" a="1"/>
  <c r="AI533" i="10" a="1"/>
  <c r="AI534" i="10" a="1"/>
  <c r="AI535" i="10" a="1"/>
  <c r="AI536" i="10" a="1"/>
  <c r="AI537" i="10" a="1"/>
  <c r="AI538" i="10" a="1"/>
  <c r="AI539" i="10" a="1"/>
  <c r="AI540" i="10" a="1"/>
  <c r="AI541" i="10" a="1"/>
  <c r="AI542" i="10" a="1"/>
  <c r="AI543" i="10" a="1"/>
  <c r="AI544" i="10" a="1"/>
  <c r="AI545" i="10" a="1"/>
  <c r="AI546" i="10" a="1"/>
  <c r="AI547" i="10" a="1"/>
  <c r="AI548" i="10" a="1"/>
  <c r="AI549" i="10" a="1"/>
  <c r="AI550" i="10" a="1"/>
  <c r="AI551" i="10" a="1"/>
  <c r="AI552" i="10" a="1"/>
  <c r="AI553" i="10" a="1"/>
  <c r="AI554" i="10" a="1"/>
  <c r="AI555" i="10" a="1"/>
  <c r="AI556" i="10" a="1"/>
  <c r="AI557" i="10" a="1"/>
  <c r="AI558" i="10" a="1"/>
  <c r="AI559" i="10" a="1"/>
  <c r="AI560" i="10" a="1"/>
  <c r="AI561" i="10" a="1"/>
  <c r="AI562" i="10" a="1"/>
  <c r="AI563" i="10" a="1"/>
  <c r="AI564" i="10" a="1"/>
  <c r="AI565" i="10" a="1"/>
  <c r="AI566" i="10" a="1"/>
  <c r="AI567" i="10" a="1"/>
  <c r="AI568" i="10" a="1"/>
  <c r="AI569" i="10" a="1"/>
  <c r="AI570" i="10" a="1"/>
  <c r="AI571" i="10" a="1"/>
  <c r="AI572" i="10" a="1"/>
  <c r="AI573" i="10" a="1"/>
  <c r="AI574" i="10" a="1"/>
  <c r="AI575" i="10" a="1"/>
  <c r="AI576" i="10" a="1"/>
  <c r="AI577" i="10" a="1"/>
  <c r="AI578" i="10" a="1"/>
  <c r="AI579" i="10" a="1"/>
  <c r="AI580" i="10" a="1"/>
  <c r="AI581" i="10" a="1"/>
  <c r="AI582" i="10" a="1"/>
  <c r="AI583" i="10" a="1"/>
  <c r="AI584" i="10" a="1"/>
  <c r="AI585" i="10" a="1"/>
  <c r="AI586" i="10" a="1"/>
  <c r="AI587" i="10" a="1"/>
  <c r="AI588" i="10" a="1"/>
  <c r="AI589" i="10" a="1"/>
  <c r="AI590" i="10" a="1"/>
  <c r="AI591" i="10" a="1"/>
  <c r="AI592" i="10" a="1"/>
  <c r="AI593" i="10" a="1"/>
  <c r="AI594" i="10" a="1"/>
  <c r="AI595" i="10" a="1"/>
  <c r="AI596" i="10" a="1"/>
  <c r="AI597" i="10" a="1"/>
  <c r="AI598" i="10" a="1"/>
  <c r="AI599" i="10" a="1"/>
  <c r="AI600" i="10" a="1"/>
  <c r="AI601" i="10" a="1"/>
  <c r="AI602" i="10" a="1"/>
  <c r="AI603" i="10" a="1"/>
  <c r="AI604" i="10" a="1"/>
  <c r="AI605" i="10" a="1"/>
  <c r="AI606" i="10" a="1"/>
  <c r="AI607" i="10" a="1"/>
  <c r="AI608" i="10" a="1"/>
  <c r="AI609" i="10" a="1"/>
  <c r="AI610" i="10" a="1"/>
  <c r="AI611" i="10" a="1"/>
  <c r="AI612" i="10" a="1"/>
  <c r="AI613" i="10" a="1"/>
  <c r="AI614" i="10" a="1"/>
  <c r="AI615" i="10" a="1"/>
  <c r="AI616" i="10" a="1"/>
  <c r="AI617" i="10" a="1"/>
  <c r="AI618" i="10" a="1"/>
  <c r="AI619" i="10" a="1"/>
  <c r="AI620" i="10" a="1"/>
  <c r="AI621" i="10" a="1"/>
  <c r="AI622" i="10" a="1"/>
  <c r="AI623" i="10" a="1"/>
  <c r="AI624" i="10" a="1"/>
  <c r="AI625" i="10" a="1"/>
  <c r="AI626" i="10" a="1"/>
  <c r="AI627" i="10" a="1"/>
  <c r="AI628" i="10" a="1"/>
  <c r="AI629" i="10" a="1"/>
  <c r="AI630" i="10" a="1"/>
  <c r="AI631" i="10" a="1"/>
  <c r="AI632" i="10" a="1"/>
  <c r="AI633" i="10" a="1"/>
  <c r="AI634" i="10" a="1"/>
  <c r="AI635" i="10" a="1"/>
  <c r="AI636" i="10" a="1"/>
  <c r="AI637" i="10" a="1"/>
  <c r="AI638" i="10" a="1"/>
  <c r="AI639" i="10" a="1"/>
  <c r="AI640" i="10" a="1"/>
  <c r="AI641" i="10" a="1"/>
  <c r="AI642" i="10" a="1"/>
  <c r="AI643" i="10" a="1"/>
  <c r="AI644" i="10" a="1"/>
  <c r="AI645" i="10" a="1"/>
  <c r="AI646" i="10" a="1"/>
  <c r="AI647" i="10" a="1"/>
  <c r="AI648" i="10" a="1"/>
  <c r="AI649" i="10" a="1"/>
  <c r="AI650" i="10" a="1"/>
  <c r="AI651" i="10" a="1"/>
  <c r="AI652" i="10" a="1"/>
  <c r="AI653" i="10" a="1"/>
  <c r="AI654" i="10" a="1"/>
  <c r="AI655" i="10" a="1"/>
  <c r="AI656" i="10" a="1"/>
  <c r="AI657" i="10" a="1"/>
  <c r="AI658" i="10" a="1"/>
  <c r="AI659" i="10" a="1"/>
  <c r="AI660" i="10" a="1"/>
  <c r="AI661" i="10" a="1"/>
  <c r="AI662" i="10" a="1"/>
  <c r="AI663" i="10" a="1"/>
  <c r="AI664" i="10" a="1"/>
  <c r="AI665" i="10" a="1"/>
  <c r="AI666" i="10" a="1"/>
  <c r="AI667" i="10" a="1"/>
  <c r="AI668" i="10" a="1"/>
  <c r="AI669" i="10" a="1"/>
  <c r="AI670" i="10" a="1"/>
  <c r="AI671" i="10" a="1"/>
  <c r="AI672" i="10" a="1"/>
  <c r="AI673" i="10" a="1"/>
  <c r="AI674" i="10" a="1"/>
  <c r="AI675" i="10" a="1"/>
  <c r="AI676" i="10" a="1"/>
  <c r="AI677" i="10" a="1"/>
  <c r="AI678" i="10" a="1"/>
  <c r="AI679" i="10" a="1"/>
  <c r="AI680" i="10" a="1"/>
  <c r="AI681" i="10" a="1"/>
  <c r="AI682" i="10" a="1"/>
  <c r="AI683" i="10" a="1"/>
  <c r="AI684" i="10" a="1"/>
  <c r="AI685" i="10" a="1"/>
  <c r="AI686" i="10" a="1"/>
  <c r="AI687" i="10" a="1"/>
  <c r="AI688" i="10" a="1"/>
  <c r="AI689" i="10" a="1"/>
  <c r="AI690" i="10" a="1"/>
  <c r="AI691" i="10" a="1"/>
  <c r="AI692" i="10" a="1"/>
  <c r="AI693" i="10" a="1"/>
  <c r="AI694" i="10" a="1"/>
  <c r="AI695" i="10" a="1"/>
  <c r="AI696" i="10" a="1"/>
  <c r="AI697" i="10" a="1"/>
  <c r="AI698" i="10" a="1"/>
  <c r="AI699" i="10" a="1"/>
  <c r="AI700" i="10" a="1"/>
  <c r="AI701" i="10" a="1"/>
  <c r="AI702" i="10" a="1"/>
  <c r="AI703" i="10" a="1"/>
  <c r="AI704" i="10" a="1"/>
  <c r="AI705" i="10" a="1"/>
  <c r="AI706" i="10" a="1"/>
  <c r="AI707" i="10" a="1"/>
  <c r="AI708" i="10" a="1"/>
  <c r="AI709" i="10" a="1"/>
  <c r="AI710" i="10" a="1"/>
  <c r="AI711" i="10" a="1"/>
  <c r="AI712" i="10" a="1"/>
  <c r="AI713" i="10" a="1"/>
  <c r="AI714" i="10" a="1"/>
  <c r="AI715" i="10" a="1"/>
  <c r="AI716" i="10" a="1"/>
  <c r="AI717" i="10" a="1"/>
  <c r="AI718" i="10" a="1"/>
  <c r="AI719" i="10" a="1"/>
  <c r="AI720" i="10" a="1"/>
  <c r="AI721" i="10" a="1"/>
  <c r="AI722" i="10" a="1"/>
  <c r="AI723" i="10" a="1"/>
  <c r="AI724" i="10" a="1"/>
  <c r="AI725" i="10" a="1"/>
  <c r="AI726" i="10" a="1"/>
  <c r="AI727" i="10" a="1"/>
  <c r="AI728" i="10" a="1"/>
  <c r="AI729" i="10" a="1"/>
  <c r="AI730" i="10" a="1"/>
  <c r="AI731" i="10" a="1"/>
  <c r="AI732" i="10" a="1"/>
  <c r="AI733" i="10" a="1"/>
  <c r="AI734" i="10" a="1"/>
  <c r="AI735" i="10" a="1"/>
  <c r="AI736" i="10" a="1"/>
  <c r="AI737" i="10" a="1"/>
  <c r="AI738" i="10" a="1"/>
  <c r="AI739" i="10" a="1"/>
  <c r="AI740" i="10" a="1"/>
  <c r="AI741" i="10" a="1"/>
  <c r="AI742" i="10" a="1"/>
  <c r="AI743" i="10" a="1"/>
  <c r="AI744" i="10" a="1"/>
  <c r="AI745" i="10" a="1"/>
  <c r="AI746" i="10" a="1"/>
  <c r="AI747" i="10" a="1"/>
  <c r="AI748" i="10" a="1"/>
  <c r="AI749" i="10" a="1"/>
  <c r="AI750" i="10" a="1"/>
  <c r="AI751" i="10" a="1"/>
  <c r="AI752" i="10" a="1"/>
  <c r="AI753" i="10" a="1"/>
  <c r="AI754" i="10" a="1"/>
  <c r="AI755" i="10" a="1"/>
  <c r="AI756" i="10" a="1"/>
  <c r="AI757" i="10" a="1"/>
  <c r="AI758" i="10" a="1"/>
  <c r="AI759" i="10" a="1"/>
  <c r="AI760" i="10" a="1"/>
  <c r="AI761" i="10" a="1"/>
  <c r="AI762" i="10" a="1"/>
  <c r="AI763" i="10" a="1"/>
  <c r="AI764" i="10" a="1"/>
  <c r="AI765" i="10" a="1"/>
  <c r="AI766" i="10" a="1"/>
  <c r="AI767" i="10" a="1"/>
  <c r="AI768" i="10" a="1"/>
  <c r="AI769" i="10" a="1"/>
  <c r="AI770" i="10" a="1"/>
  <c r="AI771" i="10" a="1"/>
  <c r="AI772" i="10" a="1"/>
  <c r="AI773" i="10" a="1"/>
  <c r="AI774" i="10" a="1"/>
  <c r="AI775" i="10" a="1"/>
  <c r="AI776" i="10" a="1"/>
  <c r="AI777" i="10" a="1"/>
  <c r="AI778" i="10" a="1"/>
  <c r="AI779" i="10" a="1"/>
  <c r="AI780" i="10" a="1"/>
  <c r="AI781" i="10" a="1"/>
  <c r="AI782" i="10" a="1"/>
  <c r="AI783" i="10" a="1"/>
  <c r="AI784" i="10" a="1"/>
  <c r="AI785" i="10" a="1"/>
  <c r="AI786" i="10" a="1"/>
  <c r="AI787" i="10" a="1"/>
  <c r="AI788" i="10" a="1"/>
  <c r="AI789" i="10" a="1"/>
  <c r="AI790" i="10" a="1"/>
  <c r="AI791" i="10" a="1"/>
  <c r="AI792" i="10" a="1"/>
  <c r="AI793" i="10" a="1"/>
  <c r="AI794" i="10" a="1"/>
  <c r="AI795" i="10" a="1"/>
  <c r="AI796" i="10" a="1"/>
  <c r="AI797" i="10" a="1"/>
  <c r="AI798" i="10" a="1"/>
  <c r="AI799" i="10" a="1"/>
  <c r="AI800" i="10" a="1"/>
  <c r="AI801" i="10" a="1"/>
  <c r="AI802" i="10" a="1"/>
  <c r="AI803" i="10" a="1"/>
  <c r="AI804" i="10" a="1"/>
  <c r="AI805" i="10" a="1"/>
  <c r="AI806" i="10" a="1"/>
  <c r="AI807" i="10" a="1"/>
  <c r="AI808" i="10" a="1"/>
  <c r="AI809" i="10" a="1"/>
  <c r="AI810" i="10" a="1"/>
  <c r="AI811" i="10" a="1"/>
  <c r="AI812" i="10" a="1"/>
  <c r="AI813" i="10" a="1"/>
  <c r="AI814" i="10" a="1"/>
  <c r="AI815" i="10" a="1"/>
  <c r="AI816" i="10" a="1"/>
  <c r="AI817" i="10" a="1"/>
  <c r="AI818" i="10" a="1"/>
  <c r="AI819" i="10" a="1"/>
  <c r="AI820" i="10" a="1"/>
  <c r="AI821" i="10" a="1"/>
  <c r="AI822" i="10" a="1"/>
  <c r="AI823" i="10" a="1"/>
  <c r="AI824" i="10" a="1"/>
  <c r="AI825" i="10" a="1"/>
  <c r="AI826" i="10" a="1"/>
  <c r="AI827" i="10" a="1"/>
  <c r="AI828" i="10" a="1"/>
  <c r="AI829" i="10" a="1"/>
  <c r="AI830" i="10" a="1"/>
  <c r="AI831" i="10" a="1"/>
  <c r="AI832" i="10" a="1"/>
  <c r="AI833" i="10" a="1"/>
  <c r="AI834" i="10" a="1"/>
  <c r="AI835" i="10" a="1"/>
  <c r="AI836" i="10" a="1"/>
  <c r="AI837" i="10" a="1"/>
  <c r="AI838" i="10" a="1"/>
  <c r="AI839" i="10" a="1"/>
  <c r="AI840" i="10" a="1"/>
  <c r="AI841" i="10" a="1"/>
  <c r="AI842" i="10" a="1"/>
  <c r="AI843" i="10" a="1"/>
  <c r="AI844" i="10" a="1"/>
  <c r="AI845" i="10" a="1"/>
  <c r="AI846" i="10" a="1"/>
  <c r="AI847" i="10" a="1"/>
  <c r="AI848" i="10" a="1"/>
  <c r="AI849" i="10" a="1"/>
  <c r="AI850" i="10" a="1"/>
  <c r="AI851" i="10" a="1"/>
  <c r="AI852" i="10" a="1"/>
  <c r="AI853" i="10" a="1"/>
  <c r="AI854" i="10" a="1"/>
  <c r="AI855" i="10" a="1"/>
  <c r="AI856" i="10" a="1"/>
  <c r="AI857" i="10" a="1"/>
  <c r="AI858" i="10" a="1"/>
  <c r="AI859" i="10" a="1"/>
  <c r="AI860" i="10" a="1"/>
  <c r="AI861" i="10" a="1"/>
  <c r="AI862" i="10" a="1"/>
  <c r="AI863" i="10" a="1"/>
  <c r="AI864" i="10" a="1"/>
  <c r="AI865" i="10" a="1"/>
  <c r="AI866" i="10" a="1"/>
  <c r="AI867" i="10" a="1"/>
  <c r="AI868" i="10" a="1"/>
  <c r="AI869" i="10" a="1"/>
  <c r="AI870" i="10" a="1"/>
  <c r="AI871" i="10" a="1"/>
  <c r="AI872" i="10" a="1"/>
  <c r="AI873" i="10" a="1"/>
  <c r="AI874" i="10" a="1"/>
  <c r="AI875" i="10" a="1"/>
  <c r="AI876" i="10" a="1"/>
  <c r="AI877" i="10" a="1"/>
  <c r="AI878" i="10" a="1"/>
  <c r="AI879" i="10" a="1"/>
  <c r="AI879" i="10" s="1"/>
  <c r="AI880" i="10" a="1"/>
  <c r="AI881" i="10" a="1"/>
  <c r="AI882" i="10" a="1"/>
  <c r="AI883" i="10" a="1"/>
  <c r="AI883" i="10" s="1"/>
  <c r="AI884" i="10" a="1"/>
  <c r="AI885" i="10" a="1"/>
  <c r="AI886" i="10" a="1"/>
  <c r="AI887" i="10" a="1"/>
  <c r="AI887" i="10" s="1"/>
  <c r="AI888" i="10" a="1"/>
  <c r="AI889" i="10" a="1"/>
  <c r="AI890" i="10" a="1"/>
  <c r="AI891" i="10" a="1"/>
  <c r="AI891" i="10" s="1"/>
  <c r="AI892" i="10" a="1"/>
  <c r="AI893" i="10" a="1"/>
  <c r="AI894" i="10" a="1"/>
  <c r="AI895" i="10" a="1"/>
  <c r="AI895" i="10" s="1"/>
  <c r="AI896" i="10" a="1"/>
  <c r="AI897" i="10" a="1"/>
  <c r="AI898" i="10" a="1"/>
  <c r="AI899" i="10" a="1"/>
  <c r="AI899" i="10" s="1"/>
  <c r="AI900" i="10" a="1"/>
  <c r="AI140" i="10"/>
  <c r="AI142" i="10"/>
  <c r="AI144" i="10"/>
  <c r="AI148" i="10"/>
  <c r="AI150" i="10"/>
  <c r="AI152" i="10"/>
  <c r="AI156" i="10"/>
  <c r="AI160" i="10"/>
  <c r="AI164" i="10"/>
  <c r="AI165" i="10"/>
  <c r="AI168" i="10"/>
  <c r="AI169" i="10"/>
  <c r="AI170" i="10"/>
  <c r="AI172" i="10"/>
  <c r="AI173" i="10"/>
  <c r="AI174" i="10"/>
  <c r="AI176" i="10"/>
  <c r="AI177" i="10"/>
  <c r="AI178" i="10"/>
  <c r="AI180" i="10"/>
  <c r="AI181" i="10"/>
  <c r="AI184" i="10"/>
  <c r="AI185" i="10"/>
  <c r="AI186" i="10"/>
  <c r="AI188" i="10"/>
  <c r="AI189" i="10"/>
  <c r="AI190" i="10"/>
  <c r="AI192" i="10"/>
  <c r="AI193" i="10"/>
  <c r="AI194" i="10"/>
  <c r="AI196" i="10"/>
  <c r="AI197" i="10"/>
  <c r="AI200" i="10"/>
  <c r="AI201" i="10"/>
  <c r="AI202" i="10"/>
  <c r="AI204" i="10"/>
  <c r="AI205" i="10"/>
  <c r="AI206" i="10"/>
  <c r="AI208" i="10"/>
  <c r="AI209" i="10"/>
  <c r="AI210" i="10"/>
  <c r="AI212" i="10"/>
  <c r="AI213" i="10"/>
  <c r="AI216" i="10"/>
  <c r="AI217" i="10"/>
  <c r="AI218" i="10"/>
  <c r="AI220" i="10"/>
  <c r="AI221" i="10"/>
  <c r="AI222" i="10"/>
  <c r="AI224" i="10"/>
  <c r="AI225" i="10"/>
  <c r="AI226" i="10"/>
  <c r="AI228" i="10"/>
  <c r="AI229" i="10"/>
  <c r="AI232" i="10"/>
  <c r="AI233" i="10"/>
  <c r="AI234" i="10"/>
  <c r="AI236" i="10"/>
  <c r="AI237" i="10"/>
  <c r="AI238" i="10"/>
  <c r="AI240" i="10"/>
  <c r="AI241" i="10"/>
  <c r="AI242" i="10"/>
  <c r="AI244" i="10"/>
  <c r="AI245" i="10"/>
  <c r="AI248" i="10"/>
  <c r="AI249" i="10"/>
  <c r="AI250" i="10"/>
  <c r="AI252" i="10"/>
  <c r="AI253" i="10"/>
  <c r="AI254" i="10"/>
  <c r="AI256" i="10"/>
  <c r="AI257" i="10"/>
  <c r="AI258" i="10"/>
  <c r="AI260" i="10"/>
  <c r="AI261" i="10"/>
  <c r="AI264" i="10"/>
  <c r="AI265" i="10"/>
  <c r="AI266" i="10"/>
  <c r="AI268" i="10"/>
  <c r="AI269" i="10"/>
  <c r="AI270" i="10"/>
  <c r="AI272" i="10"/>
  <c r="AI273" i="10"/>
  <c r="AI274" i="10"/>
  <c r="AI276" i="10"/>
  <c r="AI277" i="10"/>
  <c r="AI280" i="10"/>
  <c r="AI281" i="10"/>
  <c r="AI282" i="10"/>
  <c r="AI284" i="10"/>
  <c r="AI285" i="10"/>
  <c r="AI286" i="10"/>
  <c r="AI288" i="10"/>
  <c r="AI289" i="10"/>
  <c r="AI290" i="10"/>
  <c r="AI292" i="10"/>
  <c r="AI293" i="10"/>
  <c r="AI296" i="10"/>
  <c r="AI297" i="10"/>
  <c r="AI298" i="10"/>
  <c r="AI300" i="10"/>
  <c r="AI301" i="10"/>
  <c r="AI302" i="10"/>
  <c r="AI304" i="10"/>
  <c r="AI305" i="10"/>
  <c r="AI306" i="10"/>
  <c r="AI308" i="10"/>
  <c r="AI309" i="10"/>
  <c r="AI312" i="10"/>
  <c r="AI313" i="10"/>
  <c r="AI314" i="10"/>
  <c r="AI316" i="10"/>
  <c r="AI317" i="10"/>
  <c r="AI318" i="10"/>
  <c r="AI320" i="10"/>
  <c r="AI321" i="10"/>
  <c r="AI322" i="10"/>
  <c r="AI324" i="10"/>
  <c r="AI325" i="10"/>
  <c r="AI328" i="10"/>
  <c r="AI329" i="10"/>
  <c r="AI330" i="10"/>
  <c r="AI332" i="10"/>
  <c r="AI333" i="10"/>
  <c r="AI334" i="10"/>
  <c r="AI336" i="10"/>
  <c r="AI337" i="10"/>
  <c r="AI338" i="10"/>
  <c r="AI340" i="10"/>
  <c r="AI341" i="10"/>
  <c r="AI344" i="10"/>
  <c r="AI345" i="10"/>
  <c r="AI346" i="10"/>
  <c r="AI348" i="10"/>
  <c r="AI349" i="10"/>
  <c r="AI350" i="10"/>
  <c r="AI352" i="10"/>
  <c r="AI353" i="10"/>
  <c r="AI354" i="10"/>
  <c r="AI356" i="10"/>
  <c r="AI357" i="10"/>
  <c r="AI360" i="10"/>
  <c r="AI361" i="10"/>
  <c r="AI362" i="10"/>
  <c r="AI364" i="10"/>
  <c r="AI365" i="10"/>
  <c r="AI366" i="10"/>
  <c r="AI368" i="10"/>
  <c r="AI369" i="10"/>
  <c r="AI370" i="10"/>
  <c r="AI372" i="10"/>
  <c r="AI373" i="10"/>
  <c r="AI376" i="10"/>
  <c r="AI377" i="10"/>
  <c r="AI378" i="10"/>
  <c r="AI380" i="10"/>
  <c r="AI381" i="10"/>
  <c r="AI382" i="10"/>
  <c r="AI384" i="10"/>
  <c r="AI385" i="10"/>
  <c r="AI386" i="10"/>
  <c r="AI388" i="10"/>
  <c r="AI389" i="10"/>
  <c r="AI392" i="10"/>
  <c r="AI393" i="10"/>
  <c r="AI394" i="10"/>
  <c r="AI396" i="10"/>
  <c r="AI397" i="10"/>
  <c r="AI398" i="10"/>
  <c r="AI400" i="10"/>
  <c r="AI401" i="10"/>
  <c r="AI402" i="10"/>
  <c r="AI404" i="10"/>
  <c r="AI405" i="10"/>
  <c r="AI408" i="10"/>
  <c r="AI409" i="10"/>
  <c r="AI410" i="10"/>
  <c r="AI412" i="10"/>
  <c r="AI413" i="10"/>
  <c r="AI414" i="10"/>
  <c r="AI416" i="10"/>
  <c r="AI417" i="10"/>
  <c r="AI418" i="10"/>
  <c r="AI420" i="10"/>
  <c r="AI421" i="10"/>
  <c r="AI424" i="10"/>
  <c r="AI425" i="10"/>
  <c r="AI426" i="10"/>
  <c r="AI428" i="10"/>
  <c r="AI429" i="10"/>
  <c r="AI430" i="10"/>
  <c r="AI432" i="10"/>
  <c r="AI433" i="10"/>
  <c r="AI434" i="10"/>
  <c r="AI436" i="10"/>
  <c r="AI437" i="10"/>
  <c r="AI440" i="10"/>
  <c r="AI441" i="10"/>
  <c r="AI442" i="10"/>
  <c r="AI444" i="10"/>
  <c r="AI445" i="10"/>
  <c r="AI446" i="10"/>
  <c r="AI448" i="10"/>
  <c r="AI449" i="10"/>
  <c r="AI450" i="10"/>
  <c r="AI452" i="10"/>
  <c r="AI453" i="10"/>
  <c r="AI456" i="10"/>
  <c r="AI457" i="10"/>
  <c r="AI458" i="10"/>
  <c r="AI460" i="10"/>
  <c r="AI461" i="10"/>
  <c r="AI462" i="10"/>
  <c r="AI464" i="10"/>
  <c r="AI465" i="10"/>
  <c r="AI466" i="10"/>
  <c r="AI468" i="10"/>
  <c r="AI469" i="10"/>
  <c r="AI472" i="10"/>
  <c r="AI473" i="10"/>
  <c r="AI474" i="10"/>
  <c r="AI476" i="10"/>
  <c r="AI477" i="10"/>
  <c r="AI478" i="10"/>
  <c r="AI479" i="10"/>
  <c r="AI480" i="10"/>
  <c r="AI481" i="10"/>
  <c r="AI482" i="10"/>
  <c r="AI483" i="10"/>
  <c r="AI484" i="10"/>
  <c r="AI485" i="10"/>
  <c r="AI486" i="10"/>
  <c r="AI487" i="10"/>
  <c r="AI488" i="10"/>
  <c r="AI489" i="10"/>
  <c r="AI490" i="10"/>
  <c r="AI491" i="10"/>
  <c r="AI492" i="10"/>
  <c r="AI493" i="10"/>
  <c r="AI494" i="10"/>
  <c r="AI495" i="10"/>
  <c r="AI496" i="10"/>
  <c r="AI497" i="10"/>
  <c r="AI498" i="10"/>
  <c r="AI499" i="10"/>
  <c r="AI500" i="10"/>
  <c r="AI501" i="10"/>
  <c r="AI502" i="10"/>
  <c r="AI503" i="10"/>
  <c r="AI504" i="10"/>
  <c r="AI505" i="10"/>
  <c r="AI506" i="10"/>
  <c r="AI507" i="10"/>
  <c r="AI508" i="10"/>
  <c r="AI509" i="10"/>
  <c r="AI510" i="10"/>
  <c r="AI511" i="10"/>
  <c r="AI512" i="10"/>
  <c r="AI513" i="10"/>
  <c r="AI514" i="10"/>
  <c r="AI515" i="10"/>
  <c r="AI516" i="10"/>
  <c r="AI517" i="10"/>
  <c r="AI518" i="10"/>
  <c r="AI519" i="10"/>
  <c r="AI520" i="10"/>
  <c r="AI521" i="10"/>
  <c r="AI522" i="10"/>
  <c r="AI523" i="10"/>
  <c r="AI524" i="10"/>
  <c r="AI525" i="10"/>
  <c r="AI526" i="10"/>
  <c r="AI527" i="10"/>
  <c r="AI528" i="10"/>
  <c r="AI529" i="10"/>
  <c r="AI530" i="10"/>
  <c r="AI531" i="10"/>
  <c r="AI532" i="10"/>
  <c r="AI533" i="10"/>
  <c r="AI534" i="10"/>
  <c r="AI535" i="10"/>
  <c r="AI536" i="10"/>
  <c r="AI537" i="10"/>
  <c r="AI538" i="10"/>
  <c r="AI539" i="10"/>
  <c r="AI540" i="10"/>
  <c r="AI541" i="10"/>
  <c r="AI542" i="10"/>
  <c r="AI543" i="10"/>
  <c r="AI544" i="10"/>
  <c r="AI545" i="10"/>
  <c r="AI546" i="10"/>
  <c r="AI547" i="10"/>
  <c r="AI548" i="10"/>
  <c r="AI549" i="10"/>
  <c r="AI550" i="10"/>
  <c r="AI551" i="10"/>
  <c r="AI552" i="10"/>
  <c r="AI553" i="10"/>
  <c r="AI554" i="10"/>
  <c r="AI555" i="10"/>
  <c r="AI556" i="10"/>
  <c r="AI557" i="10"/>
  <c r="AI558" i="10"/>
  <c r="AI559" i="10"/>
  <c r="AI560" i="10"/>
  <c r="AI561" i="10"/>
  <c r="AI562" i="10"/>
  <c r="AI563" i="10"/>
  <c r="AI564" i="10"/>
  <c r="AI565" i="10"/>
  <c r="AI566" i="10"/>
  <c r="AI567" i="10"/>
  <c r="AI568" i="10"/>
  <c r="AI569" i="10"/>
  <c r="AI570" i="10"/>
  <c r="AI571" i="10"/>
  <c r="AI572" i="10"/>
  <c r="AI573" i="10"/>
  <c r="AI574" i="10"/>
  <c r="AI575" i="10"/>
  <c r="AI576" i="10"/>
  <c r="AI577" i="10"/>
  <c r="AI578" i="10"/>
  <c r="AI579" i="10"/>
  <c r="AI580" i="10"/>
  <c r="AI581" i="10"/>
  <c r="AI582" i="10"/>
  <c r="AI583" i="10"/>
  <c r="AI584" i="10"/>
  <c r="AI585" i="10"/>
  <c r="AI586" i="10"/>
  <c r="AI587" i="10"/>
  <c r="AI588" i="10"/>
  <c r="AI589" i="10"/>
  <c r="AI590" i="10"/>
  <c r="AI591" i="10"/>
  <c r="AI592" i="10"/>
  <c r="AI593" i="10"/>
  <c r="AI594" i="10"/>
  <c r="AI595" i="10"/>
  <c r="AI596" i="10"/>
  <c r="AI597" i="10"/>
  <c r="AI598" i="10"/>
  <c r="AI599" i="10"/>
  <c r="AI600" i="10"/>
  <c r="AI601" i="10"/>
  <c r="AI602" i="10"/>
  <c r="AI603" i="10"/>
  <c r="AI604" i="10"/>
  <c r="AI605" i="10"/>
  <c r="AI606" i="10"/>
  <c r="AI607" i="10"/>
  <c r="AI608" i="10"/>
  <c r="AI609" i="10"/>
  <c r="AI610" i="10"/>
  <c r="AI611" i="10"/>
  <c r="AI612" i="10"/>
  <c r="AI613" i="10"/>
  <c r="AI614" i="10"/>
  <c r="AI615" i="10"/>
  <c r="AI616" i="10"/>
  <c r="AI617" i="10"/>
  <c r="AI618" i="10"/>
  <c r="AI619" i="10"/>
  <c r="AI620" i="10"/>
  <c r="AI621" i="10"/>
  <c r="AI622" i="10"/>
  <c r="AI623" i="10"/>
  <c r="AI624" i="10"/>
  <c r="AI625" i="10"/>
  <c r="AI626" i="10"/>
  <c r="AI627" i="10"/>
  <c r="AI628" i="10"/>
  <c r="AI629" i="10"/>
  <c r="AI630" i="10"/>
  <c r="AI631" i="10"/>
  <c r="AI632" i="10"/>
  <c r="AI633" i="10"/>
  <c r="AI634" i="10"/>
  <c r="AI635" i="10"/>
  <c r="AI636" i="10"/>
  <c r="AI637" i="10"/>
  <c r="AI638" i="10"/>
  <c r="AI639" i="10"/>
  <c r="AI640" i="10"/>
  <c r="AI641" i="10"/>
  <c r="AI642" i="10"/>
  <c r="AI643" i="10"/>
  <c r="AI644" i="10"/>
  <c r="AI645" i="10"/>
  <c r="AI646" i="10"/>
  <c r="AI647" i="10"/>
  <c r="AI648" i="10"/>
  <c r="AI649" i="10"/>
  <c r="AI650" i="10"/>
  <c r="AI651" i="10"/>
  <c r="AI652" i="10"/>
  <c r="AI653" i="10"/>
  <c r="AI654" i="10"/>
  <c r="AI655" i="10"/>
  <c r="AI656" i="10"/>
  <c r="AI657" i="10"/>
  <c r="AI658" i="10"/>
  <c r="AI659" i="10"/>
  <c r="AI660" i="10"/>
  <c r="AI661" i="10"/>
  <c r="AI662" i="10"/>
  <c r="AI663" i="10"/>
  <c r="AI664" i="10"/>
  <c r="AI665" i="10"/>
  <c r="AI666" i="10"/>
  <c r="AI667" i="10"/>
  <c r="AI668" i="10"/>
  <c r="AI669" i="10"/>
  <c r="AI670" i="10"/>
  <c r="AI671" i="10"/>
  <c r="AI672" i="10"/>
  <c r="AI673" i="10"/>
  <c r="AI674" i="10"/>
  <c r="AI675" i="10"/>
  <c r="AI676" i="10"/>
  <c r="AI677" i="10"/>
  <c r="AI678" i="10"/>
  <c r="AI679" i="10"/>
  <c r="AI680" i="10"/>
  <c r="AI681" i="10"/>
  <c r="AI682" i="10"/>
  <c r="AI683" i="10"/>
  <c r="AI684" i="10"/>
  <c r="AI685" i="10"/>
  <c r="AI686" i="10"/>
  <c r="AI687" i="10"/>
  <c r="AI688" i="10"/>
  <c r="AI689" i="10"/>
  <c r="AI690" i="10"/>
  <c r="AI691" i="10"/>
  <c r="AI692" i="10"/>
  <c r="AI693" i="10"/>
  <c r="AI694" i="10"/>
  <c r="AI695" i="10"/>
  <c r="AI696" i="10"/>
  <c r="AI697" i="10"/>
  <c r="AI698" i="10"/>
  <c r="AI699" i="10"/>
  <c r="AI700" i="10"/>
  <c r="AI701" i="10"/>
  <c r="AI702" i="10"/>
  <c r="AI703" i="10"/>
  <c r="AI704" i="10"/>
  <c r="AI705" i="10"/>
  <c r="AI706" i="10"/>
  <c r="AI707" i="10"/>
  <c r="AI708" i="10"/>
  <c r="AI709" i="10"/>
  <c r="AI710" i="10"/>
  <c r="AI711" i="10"/>
  <c r="AI712" i="10"/>
  <c r="AI713" i="10"/>
  <c r="AI714" i="10"/>
  <c r="AI715" i="10"/>
  <c r="AI716" i="10"/>
  <c r="AI717" i="10"/>
  <c r="AI718" i="10"/>
  <c r="AI719" i="10"/>
  <c r="AI720" i="10"/>
  <c r="AI721" i="10"/>
  <c r="AI722" i="10"/>
  <c r="AI723" i="10"/>
  <c r="AI724" i="10"/>
  <c r="AI725" i="10"/>
  <c r="AI726" i="10"/>
  <c r="AI727" i="10"/>
  <c r="AI728" i="10"/>
  <c r="AI729" i="10"/>
  <c r="AI730" i="10"/>
  <c r="AI731" i="10"/>
  <c r="AI732" i="10"/>
  <c r="AI733" i="10"/>
  <c r="AI734" i="10"/>
  <c r="AI735" i="10"/>
  <c r="AI736" i="10"/>
  <c r="AI737" i="10"/>
  <c r="AI738" i="10"/>
  <c r="AI739" i="10"/>
  <c r="AI740" i="10"/>
  <c r="AI741" i="10"/>
  <c r="AI742" i="10"/>
  <c r="AI743" i="10"/>
  <c r="AI744" i="10"/>
  <c r="AI745" i="10"/>
  <c r="AI746" i="10"/>
  <c r="AI747" i="10"/>
  <c r="AI748" i="10"/>
  <c r="AI749" i="10"/>
  <c r="AI750" i="10"/>
  <c r="AI751" i="10"/>
  <c r="AI752" i="10"/>
  <c r="AI753" i="10"/>
  <c r="AI754" i="10"/>
  <c r="AI755" i="10"/>
  <c r="AI756" i="10"/>
  <c r="AI757" i="10"/>
  <c r="AI758" i="10"/>
  <c r="AI759" i="10"/>
  <c r="AI760" i="10"/>
  <c r="AI761" i="10"/>
  <c r="AI762" i="10"/>
  <c r="AI763" i="10"/>
  <c r="AI764" i="10"/>
  <c r="AI765" i="10"/>
  <c r="AI766" i="10"/>
  <c r="AI767" i="10"/>
  <c r="AI768" i="10"/>
  <c r="AI769" i="10"/>
  <c r="AI770" i="10"/>
  <c r="AI771" i="10"/>
  <c r="AI772" i="10"/>
  <c r="AI773" i="10"/>
  <c r="AI774" i="10"/>
  <c r="AI775" i="10"/>
  <c r="AI776" i="10"/>
  <c r="AI777" i="10"/>
  <c r="AI778" i="10"/>
  <c r="AI779" i="10"/>
  <c r="AI780" i="10"/>
  <c r="AI781" i="10"/>
  <c r="AI782" i="10"/>
  <c r="AI783" i="10"/>
  <c r="AI784" i="10"/>
  <c r="AI785" i="10"/>
  <c r="AI786" i="10"/>
  <c r="AI787" i="10"/>
  <c r="AI788" i="10"/>
  <c r="AI789" i="10"/>
  <c r="AI790" i="10"/>
  <c r="AI791" i="10"/>
  <c r="AI792" i="10"/>
  <c r="AI793" i="10"/>
  <c r="AI794" i="10"/>
  <c r="AI795" i="10"/>
  <c r="AI796" i="10"/>
  <c r="AI797" i="10"/>
  <c r="AI798" i="10"/>
  <c r="AI799" i="10"/>
  <c r="AI800" i="10"/>
  <c r="AI801" i="10"/>
  <c r="AI802" i="10"/>
  <c r="AI803" i="10"/>
  <c r="AI804" i="10"/>
  <c r="AI805" i="10"/>
  <c r="AI806" i="10"/>
  <c r="AI807" i="10"/>
  <c r="AI808" i="10"/>
  <c r="AI809" i="10"/>
  <c r="AI810" i="10"/>
  <c r="AI811" i="10"/>
  <c r="AI812" i="10"/>
  <c r="AI813" i="10"/>
  <c r="AI814" i="10"/>
  <c r="AI815" i="10"/>
  <c r="AI816" i="10"/>
  <c r="AI817" i="10"/>
  <c r="AI818" i="10"/>
  <c r="AI819" i="10"/>
  <c r="AI820" i="10"/>
  <c r="AI821" i="10"/>
  <c r="AI822" i="10"/>
  <c r="AI823" i="10"/>
  <c r="AI824" i="10"/>
  <c r="AI825" i="10"/>
  <c r="AI826" i="10"/>
  <c r="AI827" i="10"/>
  <c r="AI828" i="10"/>
  <c r="AI829" i="10"/>
  <c r="AI830" i="10"/>
  <c r="AI831" i="10"/>
  <c r="AI832" i="10"/>
  <c r="AI833" i="10"/>
  <c r="AI834" i="10"/>
  <c r="AI835" i="10"/>
  <c r="AI836" i="10"/>
  <c r="AI837" i="10"/>
  <c r="AI838" i="10"/>
  <c r="AI839" i="10"/>
  <c r="AI840" i="10"/>
  <c r="AI841" i="10"/>
  <c r="AI842" i="10"/>
  <c r="AI843" i="10"/>
  <c r="AI844" i="10"/>
  <c r="AI845" i="10"/>
  <c r="AI846" i="10"/>
  <c r="AI847" i="10"/>
  <c r="AI848" i="10"/>
  <c r="AI849" i="10"/>
  <c r="AI850" i="10"/>
  <c r="AI851" i="10"/>
  <c r="AI852" i="10"/>
  <c r="AI853" i="10"/>
  <c r="AI854" i="10"/>
  <c r="AI855" i="10"/>
  <c r="AI856" i="10"/>
  <c r="AI857" i="10"/>
  <c r="AI858" i="10"/>
  <c r="AI859" i="10"/>
  <c r="AI860" i="10"/>
  <c r="AI861" i="10"/>
  <c r="AI862" i="10"/>
  <c r="AI863" i="10"/>
  <c r="AI864" i="10"/>
  <c r="AI865" i="10"/>
  <c r="AI866" i="10"/>
  <c r="AI867" i="10"/>
  <c r="AI868" i="10"/>
  <c r="AI869" i="10"/>
  <c r="AI870" i="10"/>
  <c r="AI871" i="10"/>
  <c r="AI872" i="10"/>
  <c r="AI873" i="10"/>
  <c r="AI874" i="10"/>
  <c r="AI875" i="10"/>
  <c r="AI876" i="10"/>
  <c r="AI877" i="10"/>
  <c r="AI878" i="10"/>
  <c r="AI880" i="10"/>
  <c r="AI881" i="10"/>
  <c r="AI882" i="10"/>
  <c r="AI884" i="10"/>
  <c r="AI885" i="10"/>
  <c r="AI886" i="10"/>
  <c r="AI888" i="10"/>
  <c r="AI889" i="10"/>
  <c r="AI890" i="10"/>
  <c r="AI892" i="10"/>
  <c r="AI893" i="10"/>
  <c r="AI894" i="10"/>
  <c r="AI896" i="10"/>
  <c r="AI897" i="10"/>
  <c r="AI898" i="10"/>
  <c r="AI900" i="10"/>
  <c r="AI3" i="10"/>
  <c r="AI6" i="10"/>
  <c r="AI8" i="10"/>
  <c r="AI11" i="10"/>
  <c r="AI12" i="10"/>
  <c r="AI14" i="10"/>
  <c r="AI15" i="10"/>
  <c r="AI16" i="10"/>
  <c r="AI19" i="10"/>
  <c r="AI22" i="10"/>
  <c r="AI27" i="10"/>
  <c r="AI28" i="10"/>
  <c r="AI30" i="10"/>
  <c r="AI31" i="10"/>
  <c r="AI32" i="10"/>
  <c r="AI35" i="10"/>
  <c r="AI40" i="10"/>
  <c r="AI43" i="10"/>
  <c r="AI46" i="10"/>
  <c r="AI47" i="10"/>
  <c r="AI48" i="10"/>
  <c r="AI54" i="10"/>
  <c r="AI56" i="10"/>
  <c r="AI58" i="10"/>
  <c r="AI60" i="10"/>
  <c r="AI62" i="10"/>
  <c r="AI64" i="10"/>
  <c r="AI66" i="10"/>
  <c r="AI68" i="10"/>
  <c r="AI70" i="10"/>
  <c r="AI72" i="10"/>
  <c r="AI74" i="10"/>
  <c r="AI76" i="10"/>
  <c r="AI78" i="10"/>
  <c r="AI80" i="10"/>
  <c r="AI82" i="10"/>
  <c r="AI84" i="10"/>
  <c r="AI86" i="10"/>
  <c r="AI88" i="10"/>
  <c r="AI90" i="10"/>
  <c r="AI92" i="10"/>
  <c r="AI94" i="10"/>
  <c r="AI96" i="10"/>
  <c r="AI98" i="10"/>
  <c r="AI100" i="10"/>
  <c r="AI102" i="10"/>
  <c r="AI104" i="10"/>
  <c r="AI106" i="10"/>
  <c r="AI108" i="10"/>
  <c r="AI110" i="10"/>
  <c r="AI112" i="10"/>
  <c r="AI114" i="10"/>
  <c r="AI116" i="10"/>
  <c r="AI118" i="10"/>
  <c r="AI120" i="10"/>
  <c r="AI122" i="10"/>
  <c r="AI124" i="10"/>
  <c r="AI126" i="10"/>
  <c r="AI128" i="10"/>
  <c r="AI130" i="10"/>
  <c r="AI132" i="10"/>
  <c r="AI134" i="10"/>
  <c r="AI136" i="10"/>
  <c r="AI2" i="10"/>
  <c r="AG3" i="10"/>
  <c r="AH3" i="10"/>
  <c r="AG4" i="10"/>
  <c r="AH4" i="10"/>
  <c r="AG5" i="10"/>
  <c r="AH5" i="10"/>
  <c r="AG6" i="10"/>
  <c r="AG7" i="10"/>
  <c r="J26" i="4" s="1" a="1"/>
  <c r="J26" i="4" s="1"/>
  <c r="AG8" i="10"/>
  <c r="AH8" i="10" s="1"/>
  <c r="AG9" i="10"/>
  <c r="AH9" i="10" s="1"/>
  <c r="AG10" i="10"/>
  <c r="AH10" i="10" s="1"/>
  <c r="AG11" i="10"/>
  <c r="AH11" i="10" s="1"/>
  <c r="AG12" i="10"/>
  <c r="AH12" i="10" s="1"/>
  <c r="AG13" i="10"/>
  <c r="AH13" i="10" s="1"/>
  <c r="AG14" i="10"/>
  <c r="AH14" i="10" s="1"/>
  <c r="AG15" i="10"/>
  <c r="AH15" i="10" s="1"/>
  <c r="AG16" i="10"/>
  <c r="AH16" i="10" s="1"/>
  <c r="AG17" i="10"/>
  <c r="AH17" i="10" s="1"/>
  <c r="AG18" i="10"/>
  <c r="AH18" i="10" s="1"/>
  <c r="AG19" i="10"/>
  <c r="AH19" i="10" s="1"/>
  <c r="AG20" i="10"/>
  <c r="AH20" i="10" s="1"/>
  <c r="AG21" i="10"/>
  <c r="AH21" i="10" s="1"/>
  <c r="AG22" i="10"/>
  <c r="AH22" i="10" s="1"/>
  <c r="AG23" i="10"/>
  <c r="AH23" i="10" s="1"/>
  <c r="AG24" i="10"/>
  <c r="AH24" i="10" s="1"/>
  <c r="AG25" i="10"/>
  <c r="AH25" i="10" s="1"/>
  <c r="AG26" i="10"/>
  <c r="AH26" i="10" s="1"/>
  <c r="AG27" i="10"/>
  <c r="AH27" i="10" s="1"/>
  <c r="AG28" i="10"/>
  <c r="AH28" i="10" s="1"/>
  <c r="AG29" i="10"/>
  <c r="AH29" i="10" s="1"/>
  <c r="AG30" i="10"/>
  <c r="AH30" i="10" s="1"/>
  <c r="AG31" i="10"/>
  <c r="AH31" i="10" s="1"/>
  <c r="AG32" i="10"/>
  <c r="AH32" i="10" s="1"/>
  <c r="AG33" i="10"/>
  <c r="AH33" i="10" s="1"/>
  <c r="AG34" i="10"/>
  <c r="AH34" i="10" s="1"/>
  <c r="AG35" i="10"/>
  <c r="AH35" i="10" s="1"/>
  <c r="AG36" i="10"/>
  <c r="AH36" i="10" s="1"/>
  <c r="AG37" i="10"/>
  <c r="AH37" i="10" s="1"/>
  <c r="AG38" i="10"/>
  <c r="AH38" i="10" s="1"/>
  <c r="AG39" i="10"/>
  <c r="AH39" i="10" s="1"/>
  <c r="AG40" i="10"/>
  <c r="AH40" i="10" s="1"/>
  <c r="AG41" i="10"/>
  <c r="AH41" i="10" s="1"/>
  <c r="AG42" i="10"/>
  <c r="AH42" i="10" s="1"/>
  <c r="AG43" i="10"/>
  <c r="AH43" i="10" s="1"/>
  <c r="AG44" i="10"/>
  <c r="AH44" i="10" s="1"/>
  <c r="AG45" i="10"/>
  <c r="AH45" i="10" s="1"/>
  <c r="AG46" i="10"/>
  <c r="AH46" i="10" s="1"/>
  <c r="AG47" i="10"/>
  <c r="AH47" i="10" s="1"/>
  <c r="AG48" i="10"/>
  <c r="AH48" i="10" s="1"/>
  <c r="AG49" i="10"/>
  <c r="AH49" i="10" s="1"/>
  <c r="AG50" i="10"/>
  <c r="AH50" i="10" s="1"/>
  <c r="AG51" i="10"/>
  <c r="AH51" i="10" s="1"/>
  <c r="AG52" i="10"/>
  <c r="AH52" i="10" s="1"/>
  <c r="AG53" i="10"/>
  <c r="AH53" i="10" s="1"/>
  <c r="AG54" i="10"/>
  <c r="AH54" i="10" s="1"/>
  <c r="AG55" i="10"/>
  <c r="AH55" i="10" s="1"/>
  <c r="AG56" i="10"/>
  <c r="AH56" i="10" s="1"/>
  <c r="AG57" i="10"/>
  <c r="AH57" i="10" s="1"/>
  <c r="AG58" i="10"/>
  <c r="AH58" i="10" s="1"/>
  <c r="AG59" i="10"/>
  <c r="AH59" i="10" s="1"/>
  <c r="AG60" i="10"/>
  <c r="AH60" i="10" s="1"/>
  <c r="AG61" i="10"/>
  <c r="AH61" i="10" s="1"/>
  <c r="AG62" i="10"/>
  <c r="AH62" i="10" s="1"/>
  <c r="AG63" i="10"/>
  <c r="AH63" i="10" s="1"/>
  <c r="AG64" i="10"/>
  <c r="AH64" i="10" s="1"/>
  <c r="AG65" i="10"/>
  <c r="AH65" i="10" s="1"/>
  <c r="AG66" i="10"/>
  <c r="AH66" i="10" s="1"/>
  <c r="AG67" i="10"/>
  <c r="AH67" i="10" s="1"/>
  <c r="AG68" i="10"/>
  <c r="AH68" i="10" s="1"/>
  <c r="AG69" i="10"/>
  <c r="AH69" i="10" s="1"/>
  <c r="AG70" i="10"/>
  <c r="AH70" i="10" s="1"/>
  <c r="AG71" i="10"/>
  <c r="AH71" i="10" s="1"/>
  <c r="AG72" i="10"/>
  <c r="AH72" i="10" s="1"/>
  <c r="AG73" i="10"/>
  <c r="AH73" i="10" s="1"/>
  <c r="AG74" i="10"/>
  <c r="AH74" i="10" s="1"/>
  <c r="AG75" i="10"/>
  <c r="AH75" i="10" s="1"/>
  <c r="AG76" i="10"/>
  <c r="AH76" i="10" s="1"/>
  <c r="AG77" i="10"/>
  <c r="AH77" i="10" s="1"/>
  <c r="AG78" i="10"/>
  <c r="AH78" i="10" s="1"/>
  <c r="AG79" i="10"/>
  <c r="AH79" i="10" s="1"/>
  <c r="AG80" i="10"/>
  <c r="AH80" i="10" s="1"/>
  <c r="AG81" i="10"/>
  <c r="AH81" i="10" s="1"/>
  <c r="AG82" i="10"/>
  <c r="AH82" i="10" s="1"/>
  <c r="AG83" i="10"/>
  <c r="AH83" i="10" s="1"/>
  <c r="AG84" i="10"/>
  <c r="AH84" i="10" s="1"/>
  <c r="AG85" i="10"/>
  <c r="AH85" i="10" s="1"/>
  <c r="AG86" i="10"/>
  <c r="AH86" i="10" s="1"/>
  <c r="AG87" i="10"/>
  <c r="AH87" i="10" s="1"/>
  <c r="AG88" i="10"/>
  <c r="AH88" i="10" s="1"/>
  <c r="AG89" i="10"/>
  <c r="AH89" i="10" s="1"/>
  <c r="AG90" i="10"/>
  <c r="AH90" i="10" s="1"/>
  <c r="AG91" i="10"/>
  <c r="AH91" i="10" s="1"/>
  <c r="AG92" i="10"/>
  <c r="AH92" i="10" s="1"/>
  <c r="AG93" i="10"/>
  <c r="AH93" i="10" s="1"/>
  <c r="AG94" i="10"/>
  <c r="AH94" i="10" s="1"/>
  <c r="AG95" i="10"/>
  <c r="AH95" i="10" s="1"/>
  <c r="AG96" i="10"/>
  <c r="AH96" i="10" s="1"/>
  <c r="AG97" i="10"/>
  <c r="AH97" i="10" s="1"/>
  <c r="AG98" i="10"/>
  <c r="AH98" i="10" s="1"/>
  <c r="AG99" i="10"/>
  <c r="AH99" i="10" s="1"/>
  <c r="AG100" i="10"/>
  <c r="AH100" i="10" s="1"/>
  <c r="AG101" i="10"/>
  <c r="AH101" i="10" s="1"/>
  <c r="AG102" i="10"/>
  <c r="AH102" i="10" s="1"/>
  <c r="AG103" i="10"/>
  <c r="AH103" i="10" s="1"/>
  <c r="AG104" i="10"/>
  <c r="AH104" i="10" s="1"/>
  <c r="AG105" i="10"/>
  <c r="AH105" i="10" s="1"/>
  <c r="AG106" i="10"/>
  <c r="AH106" i="10" s="1"/>
  <c r="AG107" i="10"/>
  <c r="AH107" i="10" s="1"/>
  <c r="AG108" i="10"/>
  <c r="AH108" i="10" s="1"/>
  <c r="AG109" i="10"/>
  <c r="AH109" i="10" s="1"/>
  <c r="AG110" i="10"/>
  <c r="AH110" i="10" s="1"/>
  <c r="AG111" i="10"/>
  <c r="AH111" i="10" s="1"/>
  <c r="AG112" i="10"/>
  <c r="AH112" i="10" s="1"/>
  <c r="AG113" i="10"/>
  <c r="AH113" i="10" s="1"/>
  <c r="AG114" i="10"/>
  <c r="AH114" i="10" s="1"/>
  <c r="AG115" i="10"/>
  <c r="AH115" i="10" s="1"/>
  <c r="AG116" i="10"/>
  <c r="AH116" i="10" s="1"/>
  <c r="AG117" i="10"/>
  <c r="AH117" i="10" s="1"/>
  <c r="AG118" i="10"/>
  <c r="AH118" i="10" s="1"/>
  <c r="AG119" i="10"/>
  <c r="AH119" i="10" s="1"/>
  <c r="AG120" i="10"/>
  <c r="AH120" i="10" s="1"/>
  <c r="AG121" i="10"/>
  <c r="AH121" i="10"/>
  <c r="AG122" i="10"/>
  <c r="AH122" i="10" s="1"/>
  <c r="AG123" i="10"/>
  <c r="AH123" i="10"/>
  <c r="AG124" i="10"/>
  <c r="AH124" i="10" s="1"/>
  <c r="AG125" i="10"/>
  <c r="AH125" i="10" s="1"/>
  <c r="AG126" i="10"/>
  <c r="AH126" i="10" s="1"/>
  <c r="AG127" i="10"/>
  <c r="AH127" i="10"/>
  <c r="AG128" i="10"/>
  <c r="AH128" i="10" s="1"/>
  <c r="AG129" i="10"/>
  <c r="AH129" i="10"/>
  <c r="AG130" i="10"/>
  <c r="AH130" i="10" s="1"/>
  <c r="AG131" i="10"/>
  <c r="AH131" i="10"/>
  <c r="AG132" i="10"/>
  <c r="AH132" i="10" s="1"/>
  <c r="AG133" i="10"/>
  <c r="AH133" i="10" s="1"/>
  <c r="AG134" i="10"/>
  <c r="AH134" i="10" s="1"/>
  <c r="AG135" i="10"/>
  <c r="AH135" i="10"/>
  <c r="AG136" i="10"/>
  <c r="AH136" i="10" s="1"/>
  <c r="AG137" i="10"/>
  <c r="AH137" i="10"/>
  <c r="AG138" i="10"/>
  <c r="AH138" i="10" s="1"/>
  <c r="AG139" i="10"/>
  <c r="AH139" i="10"/>
  <c r="AG140" i="10"/>
  <c r="AH140" i="10" s="1"/>
  <c r="AG141" i="10"/>
  <c r="AH141" i="10" s="1"/>
  <c r="AG142" i="10"/>
  <c r="AH142" i="10" s="1"/>
  <c r="AG143" i="10"/>
  <c r="AH143" i="10"/>
  <c r="AG144" i="10"/>
  <c r="AH144" i="10" s="1"/>
  <c r="AG145" i="10"/>
  <c r="AH145" i="10"/>
  <c r="AG146" i="10"/>
  <c r="AH146" i="10" s="1"/>
  <c r="AG147" i="10"/>
  <c r="AH147" i="10"/>
  <c r="AG148" i="10"/>
  <c r="AH148" i="10" s="1"/>
  <c r="AG149" i="10"/>
  <c r="AH149" i="10" s="1"/>
  <c r="AG150" i="10"/>
  <c r="AH150" i="10" s="1"/>
  <c r="AG151" i="10"/>
  <c r="AH151" i="10"/>
  <c r="AG152" i="10"/>
  <c r="AH152" i="10" s="1"/>
  <c r="AG153" i="10"/>
  <c r="AH153" i="10"/>
  <c r="AG154" i="10"/>
  <c r="AH154" i="10" s="1"/>
  <c r="AG155" i="10"/>
  <c r="AH155" i="10"/>
  <c r="AG156" i="10"/>
  <c r="AH156" i="10" s="1"/>
  <c r="AG157" i="10"/>
  <c r="AH157" i="10" s="1"/>
  <c r="AG158" i="10"/>
  <c r="AH158" i="10" s="1"/>
  <c r="AG159" i="10"/>
  <c r="AH159" i="10"/>
  <c r="AG160" i="10"/>
  <c r="AH160" i="10" s="1"/>
  <c r="AG161" i="10"/>
  <c r="AH161" i="10"/>
  <c r="AG162" i="10"/>
  <c r="AH162" i="10" s="1"/>
  <c r="AG163" i="10"/>
  <c r="AH163" i="10"/>
  <c r="AG164" i="10"/>
  <c r="AH164" i="10" s="1"/>
  <c r="AG165" i="10"/>
  <c r="AH165" i="10" s="1"/>
  <c r="AG166" i="10"/>
  <c r="AH166" i="10" s="1"/>
  <c r="AG167" i="10"/>
  <c r="AH167" i="10"/>
  <c r="AG168" i="10"/>
  <c r="AH168" i="10" s="1"/>
  <c r="AG169" i="10"/>
  <c r="AH169" i="10"/>
  <c r="AG170" i="10"/>
  <c r="AH170" i="10" s="1"/>
  <c r="AG171" i="10"/>
  <c r="AH171" i="10"/>
  <c r="AG172" i="10"/>
  <c r="AH172" i="10" s="1"/>
  <c r="AG173" i="10"/>
  <c r="AH173" i="10" s="1"/>
  <c r="AG174" i="10"/>
  <c r="AH174" i="10" s="1"/>
  <c r="AG175" i="10"/>
  <c r="AH175" i="10"/>
  <c r="AG176" i="10"/>
  <c r="AH176" i="10" s="1"/>
  <c r="AG177" i="10"/>
  <c r="AH177" i="10"/>
  <c r="AG178" i="10"/>
  <c r="AH178" i="10" s="1"/>
  <c r="AG179" i="10"/>
  <c r="AH179" i="10"/>
  <c r="AG180" i="10"/>
  <c r="AH180" i="10" s="1"/>
  <c r="AG181" i="10"/>
  <c r="AH181" i="10" s="1"/>
  <c r="AG182" i="10"/>
  <c r="AH182" i="10" s="1"/>
  <c r="AG183" i="10"/>
  <c r="AH183" i="10"/>
  <c r="AG184" i="10"/>
  <c r="AH184" i="10" s="1"/>
  <c r="AG185" i="10"/>
  <c r="AH185" i="10"/>
  <c r="AG186" i="10"/>
  <c r="AH186" i="10" s="1"/>
  <c r="AG187" i="10"/>
  <c r="AH187" i="10"/>
  <c r="AG188" i="10"/>
  <c r="AH188" i="10" s="1"/>
  <c r="AG189" i="10"/>
  <c r="AH189" i="10" s="1"/>
  <c r="AG190" i="10"/>
  <c r="AH190" i="10" s="1"/>
  <c r="AG191" i="10"/>
  <c r="AH191" i="10"/>
  <c r="AG192" i="10"/>
  <c r="AH192" i="10" s="1"/>
  <c r="AG193" i="10"/>
  <c r="AH193" i="10"/>
  <c r="AG194" i="10"/>
  <c r="AH194" i="10" s="1"/>
  <c r="AG195" i="10"/>
  <c r="AH195" i="10"/>
  <c r="AG196" i="10"/>
  <c r="AH196" i="10" s="1"/>
  <c r="AG197" i="10"/>
  <c r="AH197" i="10" s="1"/>
  <c r="AG198" i="10"/>
  <c r="AH198" i="10" s="1"/>
  <c r="AG199" i="10"/>
  <c r="AH199" i="10"/>
  <c r="AG200" i="10"/>
  <c r="AH200" i="10" s="1"/>
  <c r="AG201" i="10"/>
  <c r="AH201" i="10"/>
  <c r="AG202" i="10"/>
  <c r="AH202" i="10" s="1"/>
  <c r="AG203" i="10"/>
  <c r="AH203" i="10"/>
  <c r="AG204" i="10"/>
  <c r="AH204" i="10" s="1"/>
  <c r="AG205" i="10"/>
  <c r="AH205" i="10" s="1"/>
  <c r="AG206" i="10"/>
  <c r="AH206" i="10" s="1"/>
  <c r="AG207" i="10"/>
  <c r="AH207" i="10"/>
  <c r="AG208" i="10"/>
  <c r="AH208" i="10" s="1"/>
  <c r="AG209" i="10"/>
  <c r="AH209" i="10"/>
  <c r="AG210" i="10"/>
  <c r="AH210" i="10" s="1"/>
  <c r="AG211" i="10"/>
  <c r="AH211" i="10"/>
  <c r="AG212" i="10"/>
  <c r="AH212" i="10" s="1"/>
  <c r="AG213" i="10"/>
  <c r="AH213" i="10" s="1"/>
  <c r="AG214" i="10"/>
  <c r="AH214" i="10" s="1"/>
  <c r="AG215" i="10"/>
  <c r="AH215" i="10"/>
  <c r="AG216" i="10"/>
  <c r="AH216" i="10" s="1"/>
  <c r="AG217" i="10"/>
  <c r="AH217" i="10"/>
  <c r="AG218" i="10"/>
  <c r="AH218" i="10" s="1"/>
  <c r="AG219" i="10"/>
  <c r="AH219" i="10"/>
  <c r="AG220" i="10"/>
  <c r="AH220" i="10" s="1"/>
  <c r="AG221" i="10"/>
  <c r="AH221" i="10" s="1"/>
  <c r="AG222" i="10"/>
  <c r="AH222" i="10" s="1"/>
  <c r="AG223" i="10"/>
  <c r="AH223" i="10"/>
  <c r="AG224" i="10"/>
  <c r="AH224" i="10" s="1"/>
  <c r="AG225" i="10"/>
  <c r="AH225" i="10"/>
  <c r="AG226" i="10"/>
  <c r="AH226" i="10" s="1"/>
  <c r="AG227" i="10"/>
  <c r="AH227" i="10"/>
  <c r="AG228" i="10"/>
  <c r="AH228" i="10" s="1"/>
  <c r="AG229" i="10"/>
  <c r="AH229" i="10" s="1"/>
  <c r="AG230" i="10"/>
  <c r="AH230" i="10" s="1"/>
  <c r="AG231" i="10"/>
  <c r="AH231" i="10"/>
  <c r="AG232" i="10"/>
  <c r="AH232" i="10" s="1"/>
  <c r="AG233" i="10"/>
  <c r="AH233" i="10"/>
  <c r="AG234" i="10"/>
  <c r="AH234" i="10" s="1"/>
  <c r="AG235" i="10"/>
  <c r="AH235" i="10"/>
  <c r="AG236" i="10"/>
  <c r="AH236" i="10" s="1"/>
  <c r="AG237" i="10"/>
  <c r="AH237" i="10" s="1"/>
  <c r="AG238" i="10"/>
  <c r="AH238" i="10" s="1"/>
  <c r="AG239" i="10"/>
  <c r="AH239" i="10"/>
  <c r="AG240" i="10"/>
  <c r="AH240" i="10" s="1"/>
  <c r="AG241" i="10"/>
  <c r="AH241" i="10"/>
  <c r="AG242" i="10"/>
  <c r="AH242" i="10" s="1"/>
  <c r="AG243" i="10"/>
  <c r="AH243" i="10"/>
  <c r="AG244" i="10"/>
  <c r="AH244" i="10" s="1"/>
  <c r="AG245" i="10"/>
  <c r="AH245" i="10" s="1"/>
  <c r="AG246" i="10"/>
  <c r="AH246" i="10" s="1"/>
  <c r="AG247" i="10"/>
  <c r="AH247" i="10"/>
  <c r="AG248" i="10"/>
  <c r="AH248" i="10" s="1"/>
  <c r="AG249" i="10"/>
  <c r="AH249" i="10"/>
  <c r="AG250" i="10"/>
  <c r="AH250" i="10" s="1"/>
  <c r="AG251" i="10"/>
  <c r="AH251" i="10"/>
  <c r="AG252" i="10"/>
  <c r="AH252" i="10" s="1"/>
  <c r="AG253" i="10"/>
  <c r="AH253" i="10" s="1"/>
  <c r="AG254" i="10"/>
  <c r="AH254" i="10" s="1"/>
  <c r="AG255" i="10"/>
  <c r="AH255" i="10"/>
  <c r="AG256" i="10"/>
  <c r="AH256" i="10" s="1"/>
  <c r="AG257" i="10"/>
  <c r="AH257" i="10"/>
  <c r="AG258" i="10"/>
  <c r="AH258" i="10" s="1"/>
  <c r="AG259" i="10"/>
  <c r="AH259" i="10"/>
  <c r="AG260" i="10"/>
  <c r="AH260" i="10" s="1"/>
  <c r="AG261" i="10"/>
  <c r="AH261" i="10" s="1"/>
  <c r="AG262" i="10"/>
  <c r="AH262" i="10" s="1"/>
  <c r="AG263" i="10"/>
  <c r="AH263" i="10"/>
  <c r="AG264" i="10"/>
  <c r="AH264" i="10" s="1"/>
  <c r="AG265" i="10"/>
  <c r="AH265" i="10"/>
  <c r="AG266" i="10"/>
  <c r="AH266" i="10" s="1"/>
  <c r="AG267" i="10"/>
  <c r="AH267" i="10"/>
  <c r="AG268" i="10"/>
  <c r="AH268" i="10" s="1"/>
  <c r="AG269" i="10"/>
  <c r="AH269" i="10" s="1"/>
  <c r="AG270" i="10"/>
  <c r="AH270" i="10" s="1"/>
  <c r="AG271" i="10"/>
  <c r="AH271" i="10"/>
  <c r="AG272" i="10"/>
  <c r="AH272" i="10" s="1"/>
  <c r="AG273" i="10"/>
  <c r="AH273" i="10"/>
  <c r="AG274" i="10"/>
  <c r="AH274" i="10" s="1"/>
  <c r="AG275" i="10"/>
  <c r="AH275" i="10"/>
  <c r="AG276" i="10"/>
  <c r="AH276" i="10" s="1"/>
  <c r="AG277" i="10"/>
  <c r="AH277" i="10" s="1"/>
  <c r="AG278" i="10"/>
  <c r="AH278" i="10" s="1"/>
  <c r="AG279" i="10"/>
  <c r="AH279" i="10"/>
  <c r="AG280" i="10"/>
  <c r="AH280" i="10" s="1"/>
  <c r="AG281" i="10"/>
  <c r="AH281" i="10"/>
  <c r="AG282" i="10"/>
  <c r="AH282" i="10" s="1"/>
  <c r="AG283" i="10"/>
  <c r="AH283" i="10"/>
  <c r="AG284" i="10"/>
  <c r="AH284" i="10" s="1"/>
  <c r="AG285" i="10"/>
  <c r="AH285" i="10" s="1"/>
  <c r="AG286" i="10"/>
  <c r="AH286" i="10" s="1"/>
  <c r="AG287" i="10"/>
  <c r="AH287" i="10"/>
  <c r="AG288" i="10"/>
  <c r="AH288" i="10" s="1"/>
  <c r="AG289" i="10"/>
  <c r="AH289" i="10"/>
  <c r="AG290" i="10"/>
  <c r="AH290" i="10" s="1"/>
  <c r="AG291" i="10"/>
  <c r="AH291" i="10"/>
  <c r="AG292" i="10"/>
  <c r="AH292" i="10" s="1"/>
  <c r="AG293" i="10"/>
  <c r="AH293" i="10" s="1"/>
  <c r="AG294" i="10"/>
  <c r="AH294" i="10" s="1"/>
  <c r="AG295" i="10"/>
  <c r="AH295" i="10"/>
  <c r="AG296" i="10"/>
  <c r="AH296" i="10" s="1"/>
  <c r="AG297" i="10"/>
  <c r="AH297" i="10"/>
  <c r="AG298" i="10"/>
  <c r="AH298" i="10" s="1"/>
  <c r="AG299" i="10"/>
  <c r="AH299" i="10"/>
  <c r="AG300" i="10"/>
  <c r="AH300" i="10" s="1"/>
  <c r="AG301" i="10"/>
  <c r="AH301" i="10" s="1"/>
  <c r="AG302" i="10"/>
  <c r="AH302" i="10" s="1"/>
  <c r="AG303" i="10"/>
  <c r="AH303" i="10"/>
  <c r="AG304" i="10"/>
  <c r="AH304" i="10" s="1"/>
  <c r="AG305" i="10"/>
  <c r="AH305" i="10"/>
  <c r="AG306" i="10"/>
  <c r="AH306" i="10" s="1"/>
  <c r="AG307" i="10"/>
  <c r="AH307" i="10"/>
  <c r="AG308" i="10"/>
  <c r="AH308" i="10" s="1"/>
  <c r="AG309" i="10"/>
  <c r="AH309" i="10" s="1"/>
  <c r="AG310" i="10"/>
  <c r="AH310" i="10" s="1"/>
  <c r="AG311" i="10"/>
  <c r="AH311" i="10"/>
  <c r="AG312" i="10"/>
  <c r="AH312" i="10" s="1"/>
  <c r="AG313" i="10"/>
  <c r="AH313" i="10"/>
  <c r="AG314" i="10"/>
  <c r="AH314" i="10" s="1"/>
  <c r="AG315" i="10"/>
  <c r="AH315" i="10"/>
  <c r="AG316" i="10"/>
  <c r="AH316" i="10" s="1"/>
  <c r="AG317" i="10"/>
  <c r="AH317" i="10" s="1"/>
  <c r="AG318" i="10"/>
  <c r="AH318" i="10" s="1"/>
  <c r="AG319" i="10"/>
  <c r="AH319" i="10"/>
  <c r="AG320" i="10"/>
  <c r="AH320" i="10" s="1"/>
  <c r="AG321" i="10"/>
  <c r="AH321" i="10"/>
  <c r="AG322" i="10"/>
  <c r="AH322" i="10" s="1"/>
  <c r="AG323" i="10"/>
  <c r="AH323" i="10"/>
  <c r="AG324" i="10"/>
  <c r="AH324" i="10" s="1"/>
  <c r="AG325" i="10"/>
  <c r="AH325" i="10" s="1"/>
  <c r="AG326" i="10"/>
  <c r="AH326" i="10" s="1"/>
  <c r="AG327" i="10"/>
  <c r="AH327" i="10"/>
  <c r="AG328" i="10"/>
  <c r="AH328" i="10" s="1"/>
  <c r="AG329" i="10"/>
  <c r="AH329" i="10"/>
  <c r="AG330" i="10"/>
  <c r="AH330" i="10" s="1"/>
  <c r="AG331" i="10"/>
  <c r="AH331" i="10"/>
  <c r="AG332" i="10"/>
  <c r="AH332" i="10" s="1"/>
  <c r="AG333" i="10"/>
  <c r="AH333" i="10" s="1"/>
  <c r="AG334" i="10"/>
  <c r="AH334" i="10" s="1"/>
  <c r="AG335" i="10"/>
  <c r="AH335" i="10"/>
  <c r="AG336" i="10"/>
  <c r="AH336" i="10" s="1"/>
  <c r="AG337" i="10"/>
  <c r="AH337" i="10"/>
  <c r="AG338" i="10"/>
  <c r="AH338" i="10" s="1"/>
  <c r="AG339" i="10"/>
  <c r="AH339" i="10"/>
  <c r="AG340" i="10"/>
  <c r="AH340" i="10" s="1"/>
  <c r="AG341" i="10"/>
  <c r="AH341" i="10" s="1"/>
  <c r="AG342" i="10"/>
  <c r="AH342" i="10" s="1"/>
  <c r="AG343" i="10"/>
  <c r="AH343" i="10"/>
  <c r="AG344" i="10"/>
  <c r="AH344" i="10" s="1"/>
  <c r="AG345" i="10"/>
  <c r="AH345" i="10"/>
  <c r="AG346" i="10"/>
  <c r="AH346" i="10" s="1"/>
  <c r="AG347" i="10"/>
  <c r="AH347" i="10"/>
  <c r="AG348" i="10"/>
  <c r="AH348" i="10" s="1"/>
  <c r="AG349" i="10"/>
  <c r="AH349" i="10" s="1"/>
  <c r="AG350" i="10"/>
  <c r="AH350" i="10" s="1"/>
  <c r="AG351" i="10"/>
  <c r="AH351" i="10"/>
  <c r="AG352" i="10"/>
  <c r="AH352" i="10" s="1"/>
  <c r="AG353" i="10"/>
  <c r="AH353" i="10"/>
  <c r="AG354" i="10"/>
  <c r="AH354" i="10" s="1"/>
  <c r="AG355" i="10"/>
  <c r="AH355" i="10"/>
  <c r="AG356" i="10"/>
  <c r="AH356" i="10" s="1"/>
  <c r="AG357" i="10"/>
  <c r="AH357" i="10" s="1"/>
  <c r="AG358" i="10"/>
  <c r="AH358" i="10" s="1"/>
  <c r="AG359" i="10"/>
  <c r="AH359" i="10"/>
  <c r="AG360" i="10"/>
  <c r="AH360" i="10" s="1"/>
  <c r="AG361" i="10"/>
  <c r="AH361" i="10"/>
  <c r="AG362" i="10"/>
  <c r="AH362" i="10" s="1"/>
  <c r="AG363" i="10"/>
  <c r="AH363" i="10"/>
  <c r="AG364" i="10"/>
  <c r="AH364" i="10" s="1"/>
  <c r="AG365" i="10"/>
  <c r="AH365" i="10" s="1"/>
  <c r="AG366" i="10"/>
  <c r="AH366" i="10" s="1"/>
  <c r="AG367" i="10"/>
  <c r="AH367" i="10"/>
  <c r="AG368" i="10"/>
  <c r="AH368" i="10" s="1"/>
  <c r="AG369" i="10"/>
  <c r="AH369" i="10"/>
  <c r="AG370" i="10"/>
  <c r="AH370" i="10" s="1"/>
  <c r="AG371" i="10"/>
  <c r="AH371" i="10"/>
  <c r="AG372" i="10"/>
  <c r="AH372" i="10" s="1"/>
  <c r="AG373" i="10"/>
  <c r="AH373" i="10" s="1"/>
  <c r="AG374" i="10"/>
  <c r="AH374" i="10" s="1"/>
  <c r="AG375" i="10"/>
  <c r="AH375" i="10"/>
  <c r="AG376" i="10"/>
  <c r="AH376" i="10" s="1"/>
  <c r="AG377" i="10"/>
  <c r="AH377" i="10"/>
  <c r="AG378" i="10"/>
  <c r="AH378" i="10" s="1"/>
  <c r="AG379" i="10"/>
  <c r="AH379" i="10"/>
  <c r="AG380" i="10"/>
  <c r="AH380" i="10" s="1"/>
  <c r="AG381" i="10"/>
  <c r="AH381" i="10" s="1"/>
  <c r="AG382" i="10"/>
  <c r="AH382" i="10" s="1"/>
  <c r="AG383" i="10"/>
  <c r="AH383" i="10"/>
  <c r="AG384" i="10"/>
  <c r="AH384" i="10" s="1"/>
  <c r="AG385" i="10"/>
  <c r="AH385" i="10"/>
  <c r="AG386" i="10"/>
  <c r="AH386" i="10" s="1"/>
  <c r="AG387" i="10"/>
  <c r="AH387" i="10"/>
  <c r="AG388" i="10"/>
  <c r="AH388" i="10" s="1"/>
  <c r="AG389" i="10"/>
  <c r="AH389" i="10" s="1"/>
  <c r="AG390" i="10"/>
  <c r="AH390" i="10" s="1"/>
  <c r="AG391" i="10"/>
  <c r="AH391" i="10"/>
  <c r="AG392" i="10"/>
  <c r="AH392" i="10" s="1"/>
  <c r="AG393" i="10"/>
  <c r="AH393" i="10"/>
  <c r="AG394" i="10"/>
  <c r="AH394" i="10" s="1"/>
  <c r="AG395" i="10"/>
  <c r="AH395" i="10"/>
  <c r="AG396" i="10"/>
  <c r="AH396" i="10" s="1"/>
  <c r="AG397" i="10"/>
  <c r="AH397" i="10" s="1"/>
  <c r="AG398" i="10"/>
  <c r="AH398" i="10" s="1"/>
  <c r="AG399" i="10"/>
  <c r="AH399" i="10"/>
  <c r="AG400" i="10"/>
  <c r="AH400" i="10" s="1"/>
  <c r="AG401" i="10"/>
  <c r="AH401" i="10"/>
  <c r="AG402" i="10"/>
  <c r="AH402" i="10" s="1"/>
  <c r="AG403" i="10"/>
  <c r="AH403" i="10"/>
  <c r="AG404" i="10"/>
  <c r="AH404" i="10" s="1"/>
  <c r="AG405" i="10"/>
  <c r="AH405" i="10" s="1"/>
  <c r="AG406" i="10"/>
  <c r="AH406" i="10"/>
  <c r="AG407" i="10"/>
  <c r="AH407" i="10" s="1"/>
  <c r="AG408" i="10"/>
  <c r="AH408" i="10"/>
  <c r="AG409" i="10"/>
  <c r="AH409" i="10" s="1"/>
  <c r="AG410" i="10"/>
  <c r="AH410" i="10"/>
  <c r="AG411" i="10"/>
  <c r="AH411" i="10" s="1"/>
  <c r="AG412" i="10"/>
  <c r="AH412" i="10"/>
  <c r="AG413" i="10"/>
  <c r="AH413" i="10" s="1"/>
  <c r="AG414" i="10"/>
  <c r="AH414" i="10"/>
  <c r="AG415" i="10"/>
  <c r="AH415" i="10" s="1"/>
  <c r="AG416" i="10"/>
  <c r="AH416" i="10"/>
  <c r="AG417" i="10"/>
  <c r="AH417" i="10" s="1"/>
  <c r="AG418" i="10"/>
  <c r="AH418" i="10"/>
  <c r="AG419" i="10"/>
  <c r="AH419" i="10" s="1"/>
  <c r="AG420" i="10"/>
  <c r="AH420" i="10"/>
  <c r="AG421" i="10"/>
  <c r="AH421" i="10" s="1"/>
  <c r="AG422" i="10"/>
  <c r="AH422" i="10"/>
  <c r="AG423" i="10"/>
  <c r="AH423" i="10" s="1"/>
  <c r="AG424" i="10"/>
  <c r="AH424" i="10"/>
  <c r="AG425" i="10"/>
  <c r="AH425" i="10" s="1"/>
  <c r="AG426" i="10"/>
  <c r="AH426" i="10"/>
  <c r="AG427" i="10"/>
  <c r="AH427" i="10" s="1"/>
  <c r="AG428" i="10"/>
  <c r="AH428" i="10"/>
  <c r="AG429" i="10"/>
  <c r="AH429" i="10" s="1"/>
  <c r="AG430" i="10"/>
  <c r="AH430" i="10"/>
  <c r="AG431" i="10"/>
  <c r="AH431" i="10" s="1"/>
  <c r="AG432" i="10"/>
  <c r="AH432" i="10"/>
  <c r="AG433" i="10"/>
  <c r="AH433" i="10" s="1"/>
  <c r="AG434" i="10"/>
  <c r="AH434" i="10"/>
  <c r="AG435" i="10"/>
  <c r="AH435" i="10" s="1"/>
  <c r="AG436" i="10"/>
  <c r="AH436" i="10"/>
  <c r="AG437" i="10"/>
  <c r="AH437" i="10" s="1"/>
  <c r="AG438" i="10"/>
  <c r="AH438" i="10"/>
  <c r="AG439" i="10"/>
  <c r="AH439" i="10" s="1"/>
  <c r="AG440" i="10"/>
  <c r="AH440" i="10"/>
  <c r="AG441" i="10"/>
  <c r="AH441" i="10" s="1"/>
  <c r="AG442" i="10"/>
  <c r="AH442" i="10"/>
  <c r="AG443" i="10"/>
  <c r="AH443" i="10" s="1"/>
  <c r="AG444" i="10"/>
  <c r="AH444" i="10"/>
  <c r="AG445" i="10"/>
  <c r="AH445" i="10" s="1"/>
  <c r="AG446" i="10"/>
  <c r="AH446" i="10"/>
  <c r="AG447" i="10"/>
  <c r="AH447" i="10" s="1"/>
  <c r="AG448" i="10"/>
  <c r="AH448" i="10"/>
  <c r="AG449" i="10"/>
  <c r="AH449" i="10" s="1"/>
  <c r="AG450" i="10"/>
  <c r="AH450" i="10"/>
  <c r="AG451" i="10"/>
  <c r="AH451" i="10" s="1"/>
  <c r="AG452" i="10"/>
  <c r="AH452" i="10"/>
  <c r="AG453" i="10"/>
  <c r="AH453" i="10" s="1"/>
  <c r="AG454" i="10"/>
  <c r="AH454" i="10"/>
  <c r="AG455" i="10"/>
  <c r="AH455" i="10" s="1"/>
  <c r="AG456" i="10"/>
  <c r="AH456" i="10"/>
  <c r="AG457" i="10"/>
  <c r="AH457" i="10" s="1"/>
  <c r="AG458" i="10"/>
  <c r="AH458" i="10"/>
  <c r="AG459" i="10"/>
  <c r="AH459" i="10" s="1"/>
  <c r="AG460" i="10"/>
  <c r="AH460" i="10"/>
  <c r="AG461" i="10"/>
  <c r="AH461" i="10" s="1"/>
  <c r="AG462" i="10"/>
  <c r="AH462" i="10"/>
  <c r="AG463" i="10"/>
  <c r="AH463" i="10" s="1"/>
  <c r="AG464" i="10"/>
  <c r="AH464" i="10"/>
  <c r="AG465" i="10"/>
  <c r="AH465" i="10" s="1"/>
  <c r="AG466" i="10"/>
  <c r="AH466" i="10"/>
  <c r="AG467" i="10"/>
  <c r="AH467" i="10" s="1"/>
  <c r="AG468" i="10"/>
  <c r="AH468" i="10"/>
  <c r="AG469" i="10"/>
  <c r="AH469" i="10" s="1"/>
  <c r="AG470" i="10"/>
  <c r="AH470" i="10"/>
  <c r="AG471" i="10"/>
  <c r="AH471" i="10" s="1"/>
  <c r="AG472" i="10"/>
  <c r="AH472" i="10"/>
  <c r="AG473" i="10"/>
  <c r="AH473" i="10" s="1"/>
  <c r="AG474" i="10"/>
  <c r="AH474" i="10"/>
  <c r="AG475" i="10"/>
  <c r="AH475" i="10" s="1"/>
  <c r="AG476" i="10"/>
  <c r="AH476" i="10"/>
  <c r="AG477" i="10"/>
  <c r="AH477" i="10" s="1"/>
  <c r="AG478" i="10"/>
  <c r="AH478" i="10"/>
  <c r="AG479" i="10"/>
  <c r="AH479" i="10" s="1"/>
  <c r="AG480" i="10"/>
  <c r="AH480" i="10"/>
  <c r="AG481" i="10"/>
  <c r="AH481" i="10" s="1"/>
  <c r="AG482" i="10"/>
  <c r="AH482" i="10"/>
  <c r="AG483" i="10"/>
  <c r="AH483" i="10" s="1"/>
  <c r="AG484" i="10"/>
  <c r="AH484" i="10"/>
  <c r="AG485" i="10"/>
  <c r="AH485" i="10" s="1"/>
  <c r="AG486" i="10"/>
  <c r="AH486" i="10"/>
  <c r="AG487" i="10"/>
  <c r="AH487" i="10" s="1"/>
  <c r="AG488" i="10"/>
  <c r="AH488" i="10"/>
  <c r="AG489" i="10"/>
  <c r="AH489" i="10" s="1"/>
  <c r="AG490" i="10"/>
  <c r="AH490" i="10" s="1"/>
  <c r="AG491" i="10"/>
  <c r="AH491" i="10" s="1"/>
  <c r="AG492" i="10"/>
  <c r="AH492" i="10" s="1"/>
  <c r="AG493" i="10"/>
  <c r="AH493" i="10" s="1"/>
  <c r="AG494" i="10"/>
  <c r="AH494" i="10" s="1"/>
  <c r="AG495" i="10"/>
  <c r="AH495" i="10" s="1"/>
  <c r="AG496" i="10"/>
  <c r="AH496" i="10" s="1"/>
  <c r="AG497" i="10"/>
  <c r="AH497" i="10" s="1"/>
  <c r="AG498" i="10"/>
  <c r="AH498" i="10" s="1"/>
  <c r="AG499" i="10"/>
  <c r="AH499" i="10" s="1"/>
  <c r="AG500" i="10"/>
  <c r="AH500" i="10" s="1"/>
  <c r="AG501" i="10"/>
  <c r="AH501" i="10" s="1"/>
  <c r="AG502" i="10"/>
  <c r="AH502" i="10" s="1"/>
  <c r="AG503" i="10"/>
  <c r="AH503" i="10" s="1"/>
  <c r="AG504" i="10"/>
  <c r="AH504" i="10" s="1"/>
  <c r="AG505" i="10"/>
  <c r="AH505" i="10" s="1"/>
  <c r="AG506" i="10"/>
  <c r="AH506" i="10" s="1"/>
  <c r="AG507" i="10"/>
  <c r="AH507" i="10" s="1"/>
  <c r="AG508" i="10"/>
  <c r="AH508" i="10" s="1"/>
  <c r="AG509" i="10"/>
  <c r="AH509" i="10" s="1"/>
  <c r="AG510" i="10"/>
  <c r="AH510" i="10" s="1"/>
  <c r="AG511" i="10"/>
  <c r="AH511" i="10" s="1"/>
  <c r="AG512" i="10"/>
  <c r="AH512" i="10" s="1"/>
  <c r="AG513" i="10"/>
  <c r="AH513" i="10" s="1"/>
  <c r="AG514" i="10"/>
  <c r="AH514" i="10" s="1"/>
  <c r="AG515" i="10"/>
  <c r="AH515" i="10" s="1"/>
  <c r="AG516" i="10"/>
  <c r="AH516" i="10" s="1"/>
  <c r="AG517" i="10"/>
  <c r="AH517" i="10" s="1"/>
  <c r="AG518" i="10"/>
  <c r="AH518" i="10" s="1"/>
  <c r="AG519" i="10"/>
  <c r="AH519" i="10" s="1"/>
  <c r="AG520" i="10"/>
  <c r="AH520" i="10" s="1"/>
  <c r="AG521" i="10"/>
  <c r="AH521" i="10" s="1"/>
  <c r="AG522" i="10"/>
  <c r="AH522" i="10" s="1"/>
  <c r="AG523" i="10"/>
  <c r="AH523" i="10" s="1"/>
  <c r="AG524" i="10"/>
  <c r="AH524" i="10" s="1"/>
  <c r="AG525" i="10"/>
  <c r="AH525" i="10" s="1"/>
  <c r="AG526" i="10"/>
  <c r="AH526" i="10" s="1"/>
  <c r="AG527" i="10"/>
  <c r="AH527" i="10" s="1"/>
  <c r="AG528" i="10"/>
  <c r="AH528" i="10" s="1"/>
  <c r="AG529" i="10"/>
  <c r="AH529" i="10" s="1"/>
  <c r="AG530" i="10"/>
  <c r="AH530" i="10" s="1"/>
  <c r="AG531" i="10"/>
  <c r="AH531" i="10" s="1"/>
  <c r="AG532" i="10"/>
  <c r="AH532" i="10" s="1"/>
  <c r="AG533" i="10"/>
  <c r="AH533" i="10" s="1"/>
  <c r="AG534" i="10"/>
  <c r="AH534" i="10" s="1"/>
  <c r="AG535" i="10"/>
  <c r="AH535" i="10" s="1"/>
  <c r="AG536" i="10"/>
  <c r="AH536" i="10" s="1"/>
  <c r="AG537" i="10"/>
  <c r="AH537" i="10" s="1"/>
  <c r="AG538" i="10"/>
  <c r="AH538" i="10" s="1"/>
  <c r="AG539" i="10"/>
  <c r="AH539" i="10" s="1"/>
  <c r="AG540" i="10"/>
  <c r="AH540" i="10" s="1"/>
  <c r="AG541" i="10"/>
  <c r="AH541" i="10" s="1"/>
  <c r="AG542" i="10"/>
  <c r="AH542" i="10" s="1"/>
  <c r="AG543" i="10"/>
  <c r="AH543" i="10" s="1"/>
  <c r="AG544" i="10"/>
  <c r="AH544" i="10" s="1"/>
  <c r="AG545" i="10"/>
  <c r="AH545" i="10" s="1"/>
  <c r="AG546" i="10"/>
  <c r="AH546" i="10" s="1"/>
  <c r="AG547" i="10"/>
  <c r="AH547" i="10" s="1"/>
  <c r="AG548" i="10"/>
  <c r="AH548" i="10" s="1"/>
  <c r="AG549" i="10"/>
  <c r="AH549" i="10" s="1"/>
  <c r="AG550" i="10"/>
  <c r="AH550" i="10" s="1"/>
  <c r="AG551" i="10"/>
  <c r="AH551" i="10" s="1"/>
  <c r="AG552" i="10"/>
  <c r="AH552" i="10" s="1"/>
  <c r="AG553" i="10"/>
  <c r="AH553" i="10" s="1"/>
  <c r="AG554" i="10"/>
  <c r="AH554" i="10" s="1"/>
  <c r="AG555" i="10"/>
  <c r="AH555" i="10" s="1"/>
  <c r="AG556" i="10"/>
  <c r="AH556" i="10" s="1"/>
  <c r="AG557" i="10"/>
  <c r="AH557" i="10" s="1"/>
  <c r="AG558" i="10"/>
  <c r="AH558" i="10" s="1"/>
  <c r="AG559" i="10"/>
  <c r="AH559" i="10" s="1"/>
  <c r="AG560" i="10"/>
  <c r="AH560" i="10" s="1"/>
  <c r="AG561" i="10"/>
  <c r="AH561" i="10" s="1"/>
  <c r="AG562" i="10"/>
  <c r="AH562" i="10" s="1"/>
  <c r="AG563" i="10"/>
  <c r="AH563" i="10" s="1"/>
  <c r="AG564" i="10"/>
  <c r="AH564" i="10" s="1"/>
  <c r="AG565" i="10"/>
  <c r="AH565" i="10" s="1"/>
  <c r="AG566" i="10"/>
  <c r="AH566" i="10" s="1"/>
  <c r="AG567" i="10"/>
  <c r="AH567" i="10" s="1"/>
  <c r="AG568" i="10"/>
  <c r="AH568" i="10" s="1"/>
  <c r="AG569" i="10"/>
  <c r="AH569" i="10" s="1"/>
  <c r="AG570" i="10"/>
  <c r="AH570" i="10" s="1"/>
  <c r="AG571" i="10"/>
  <c r="AH571" i="10" s="1"/>
  <c r="AG572" i="10"/>
  <c r="AH572" i="10" s="1"/>
  <c r="AG573" i="10"/>
  <c r="AH573" i="10" s="1"/>
  <c r="AG574" i="10"/>
  <c r="AH574" i="10" s="1"/>
  <c r="AG575" i="10"/>
  <c r="AH575" i="10" s="1"/>
  <c r="AG576" i="10"/>
  <c r="AH576" i="10" s="1"/>
  <c r="AG577" i="10"/>
  <c r="AH577" i="10" s="1"/>
  <c r="AG578" i="10"/>
  <c r="AH578" i="10" s="1"/>
  <c r="AG579" i="10"/>
  <c r="AH579" i="10" s="1"/>
  <c r="AG580" i="10"/>
  <c r="AH580" i="10" s="1"/>
  <c r="AG581" i="10"/>
  <c r="AH581" i="10" s="1"/>
  <c r="AG582" i="10"/>
  <c r="AH582" i="10" s="1"/>
  <c r="AG583" i="10"/>
  <c r="AH583" i="10" s="1"/>
  <c r="AG584" i="10"/>
  <c r="AH584" i="10" s="1"/>
  <c r="AG585" i="10"/>
  <c r="AH585" i="10" s="1"/>
  <c r="AG586" i="10"/>
  <c r="AH586" i="10" s="1"/>
  <c r="AG587" i="10"/>
  <c r="AH587" i="10" s="1"/>
  <c r="AG588" i="10"/>
  <c r="AH588" i="10" s="1"/>
  <c r="AG589" i="10"/>
  <c r="AH589" i="10" s="1"/>
  <c r="AG590" i="10"/>
  <c r="AH590" i="10" s="1"/>
  <c r="AG591" i="10"/>
  <c r="AH591" i="10" s="1"/>
  <c r="AG592" i="10"/>
  <c r="AH592" i="10" s="1"/>
  <c r="AG593" i="10"/>
  <c r="AH593" i="10" s="1"/>
  <c r="AG594" i="10"/>
  <c r="AH594" i="10" s="1"/>
  <c r="AG595" i="10"/>
  <c r="AH595" i="10" s="1"/>
  <c r="AG596" i="10"/>
  <c r="AH596" i="10" s="1"/>
  <c r="AG597" i="10"/>
  <c r="AH597" i="10" s="1"/>
  <c r="AG598" i="10"/>
  <c r="AH598" i="10" s="1"/>
  <c r="AG599" i="10"/>
  <c r="AH599" i="10" s="1"/>
  <c r="AG600" i="10"/>
  <c r="AH600" i="10" s="1"/>
  <c r="AG601" i="10"/>
  <c r="AH601" i="10" s="1"/>
  <c r="AG602" i="10"/>
  <c r="AH602" i="10" s="1"/>
  <c r="AG603" i="10"/>
  <c r="AH603" i="10" s="1"/>
  <c r="AG604" i="10"/>
  <c r="AH604" i="10" s="1"/>
  <c r="AG605" i="10"/>
  <c r="AH605" i="10" s="1"/>
  <c r="AG606" i="10"/>
  <c r="AH606" i="10" s="1"/>
  <c r="AG607" i="10"/>
  <c r="AH607" i="10" s="1"/>
  <c r="AG608" i="10"/>
  <c r="AH608" i="10" s="1"/>
  <c r="AG609" i="10"/>
  <c r="AH609" i="10" s="1"/>
  <c r="AG610" i="10"/>
  <c r="AH610" i="10" s="1"/>
  <c r="AG611" i="10"/>
  <c r="AH611" i="10" s="1"/>
  <c r="AG612" i="10"/>
  <c r="AH612" i="10" s="1"/>
  <c r="AG613" i="10"/>
  <c r="AH613" i="10" s="1"/>
  <c r="AG614" i="10"/>
  <c r="AH614" i="10" s="1"/>
  <c r="AG615" i="10"/>
  <c r="AH615" i="10" s="1"/>
  <c r="AG616" i="10"/>
  <c r="AH616" i="10" s="1"/>
  <c r="AG617" i="10"/>
  <c r="AH617" i="10" s="1"/>
  <c r="AG618" i="10"/>
  <c r="AH618" i="10" s="1"/>
  <c r="AG619" i="10"/>
  <c r="AH619" i="10" s="1"/>
  <c r="AG620" i="10"/>
  <c r="AH620" i="10" s="1"/>
  <c r="AG621" i="10"/>
  <c r="AH621" i="10" s="1"/>
  <c r="AG622" i="10"/>
  <c r="AH622" i="10" s="1"/>
  <c r="AG623" i="10"/>
  <c r="AH623" i="10" s="1"/>
  <c r="AG624" i="10"/>
  <c r="AH624" i="10" s="1"/>
  <c r="AG625" i="10"/>
  <c r="AH625" i="10" s="1"/>
  <c r="AG626" i="10"/>
  <c r="AH626" i="10" s="1"/>
  <c r="AG627" i="10"/>
  <c r="AH627" i="10" s="1"/>
  <c r="AG628" i="10"/>
  <c r="AH628" i="10" s="1"/>
  <c r="AG629" i="10"/>
  <c r="AH629" i="10" s="1"/>
  <c r="AG630" i="10"/>
  <c r="AH630" i="10" s="1"/>
  <c r="AG631" i="10"/>
  <c r="AH631" i="10" s="1"/>
  <c r="AG632" i="10"/>
  <c r="AH632" i="10" s="1"/>
  <c r="AG633" i="10"/>
  <c r="AH633" i="10" s="1"/>
  <c r="AG634" i="10"/>
  <c r="AH634" i="10" s="1"/>
  <c r="AG635" i="10"/>
  <c r="AH635" i="10" s="1"/>
  <c r="AG636" i="10"/>
  <c r="AH636" i="10" s="1"/>
  <c r="AG637" i="10"/>
  <c r="AH637" i="10" s="1"/>
  <c r="AG638" i="10"/>
  <c r="AH638" i="10" s="1"/>
  <c r="AG639" i="10"/>
  <c r="AH639" i="10" s="1"/>
  <c r="AG640" i="10"/>
  <c r="AH640" i="10" s="1"/>
  <c r="AG641" i="10"/>
  <c r="AH641" i="10" s="1"/>
  <c r="AG642" i="10"/>
  <c r="AH642" i="10" s="1"/>
  <c r="AG643" i="10"/>
  <c r="AH643" i="10" s="1"/>
  <c r="AG644" i="10"/>
  <c r="AH644" i="10" s="1"/>
  <c r="AG645" i="10"/>
  <c r="AH645" i="10" s="1"/>
  <c r="AG646" i="10"/>
  <c r="AH646" i="10" s="1"/>
  <c r="AG647" i="10"/>
  <c r="AH647" i="10" s="1"/>
  <c r="AG648" i="10"/>
  <c r="AH648" i="10" s="1"/>
  <c r="AG649" i="10"/>
  <c r="AH649" i="10" s="1"/>
  <c r="AG650" i="10"/>
  <c r="AH650" i="10" s="1"/>
  <c r="AG651" i="10"/>
  <c r="AH651" i="10" s="1"/>
  <c r="AG652" i="10"/>
  <c r="AH652" i="10" s="1"/>
  <c r="AG653" i="10"/>
  <c r="AH653" i="10" s="1"/>
  <c r="AG654" i="10"/>
  <c r="AH654" i="10" s="1"/>
  <c r="AG655" i="10"/>
  <c r="AH655" i="10" s="1"/>
  <c r="AG656" i="10"/>
  <c r="AH656" i="10" s="1"/>
  <c r="AG657" i="10"/>
  <c r="AH657" i="10" s="1"/>
  <c r="AG658" i="10"/>
  <c r="AH658" i="10" s="1"/>
  <c r="AG659" i="10"/>
  <c r="AH659" i="10" s="1"/>
  <c r="AG660" i="10"/>
  <c r="AH660" i="10" s="1"/>
  <c r="AG661" i="10"/>
  <c r="AH661" i="10" s="1"/>
  <c r="AG662" i="10"/>
  <c r="AH662" i="10" s="1"/>
  <c r="AG663" i="10"/>
  <c r="AH663" i="10" s="1"/>
  <c r="AG664" i="10"/>
  <c r="AH664" i="10" s="1"/>
  <c r="AG665" i="10"/>
  <c r="AH665" i="10" s="1"/>
  <c r="AG666" i="10"/>
  <c r="AH666" i="10" s="1"/>
  <c r="AG667" i="10"/>
  <c r="AH667" i="10" s="1"/>
  <c r="AG668" i="10"/>
  <c r="AH668" i="10" s="1"/>
  <c r="AG669" i="10"/>
  <c r="AH669" i="10" s="1"/>
  <c r="AG670" i="10"/>
  <c r="AH670" i="10" s="1"/>
  <c r="AG671" i="10"/>
  <c r="AH671" i="10" s="1"/>
  <c r="AG672" i="10"/>
  <c r="AH672" i="10" s="1"/>
  <c r="AG673" i="10"/>
  <c r="AH673" i="10" s="1"/>
  <c r="AG674" i="10"/>
  <c r="AH674" i="10" s="1"/>
  <c r="AG675" i="10"/>
  <c r="AH675" i="10" s="1"/>
  <c r="AG676" i="10"/>
  <c r="AH676" i="10" s="1"/>
  <c r="AG677" i="10"/>
  <c r="AH677" i="10" s="1"/>
  <c r="AG678" i="10"/>
  <c r="AH678" i="10" s="1"/>
  <c r="AG679" i="10"/>
  <c r="AH679" i="10" s="1"/>
  <c r="AG680" i="10"/>
  <c r="AH680" i="10" s="1"/>
  <c r="AG681" i="10"/>
  <c r="AH681" i="10" s="1"/>
  <c r="AG682" i="10"/>
  <c r="AH682" i="10" s="1"/>
  <c r="AG683" i="10"/>
  <c r="AH683" i="10" s="1"/>
  <c r="AG684" i="10"/>
  <c r="AH684" i="10" s="1"/>
  <c r="AG685" i="10"/>
  <c r="AH685" i="10" s="1"/>
  <c r="AG686" i="10"/>
  <c r="AH686" i="10" s="1"/>
  <c r="AG687" i="10"/>
  <c r="AH687" i="10" s="1"/>
  <c r="AG688" i="10"/>
  <c r="AH688" i="10" s="1"/>
  <c r="AG689" i="10"/>
  <c r="AH689" i="10" s="1"/>
  <c r="AG690" i="10"/>
  <c r="AH690" i="10" s="1"/>
  <c r="AG691" i="10"/>
  <c r="AH691" i="10" s="1"/>
  <c r="AG692" i="10"/>
  <c r="AH692" i="10" s="1"/>
  <c r="AG693" i="10"/>
  <c r="AH693" i="10" s="1"/>
  <c r="AG694" i="10"/>
  <c r="AH694" i="10" s="1"/>
  <c r="AG695" i="10"/>
  <c r="AH695" i="10" s="1"/>
  <c r="AG696" i="10"/>
  <c r="AH696" i="10" s="1"/>
  <c r="AG697" i="10"/>
  <c r="AH697" i="10" s="1"/>
  <c r="AG698" i="10"/>
  <c r="AH698" i="10" s="1"/>
  <c r="AG699" i="10"/>
  <c r="AH699" i="10" s="1"/>
  <c r="AG700" i="10"/>
  <c r="AH700" i="10" s="1"/>
  <c r="AG701" i="10"/>
  <c r="AH701" i="10" s="1"/>
  <c r="AG702" i="10"/>
  <c r="AH702" i="10" s="1"/>
  <c r="AG703" i="10"/>
  <c r="AH703" i="10" s="1"/>
  <c r="AG704" i="10"/>
  <c r="AH704" i="10" s="1"/>
  <c r="AG705" i="10"/>
  <c r="AH705" i="10" s="1"/>
  <c r="AG706" i="10"/>
  <c r="AH706" i="10" s="1"/>
  <c r="AG707" i="10"/>
  <c r="AH707" i="10" s="1"/>
  <c r="AG708" i="10"/>
  <c r="AH708" i="10" s="1"/>
  <c r="AG709" i="10"/>
  <c r="AH709" i="10" s="1"/>
  <c r="AG710" i="10"/>
  <c r="AH710" i="10" s="1"/>
  <c r="AG711" i="10"/>
  <c r="AH711" i="10" s="1"/>
  <c r="AG712" i="10"/>
  <c r="AH712" i="10" s="1"/>
  <c r="AG713" i="10"/>
  <c r="AH713" i="10" s="1"/>
  <c r="AG714" i="10"/>
  <c r="AH714" i="10" s="1"/>
  <c r="AG715" i="10"/>
  <c r="AH715" i="10" s="1"/>
  <c r="AG716" i="10"/>
  <c r="AH716" i="10" s="1"/>
  <c r="AG717" i="10"/>
  <c r="AH717" i="10" s="1"/>
  <c r="AG718" i="10"/>
  <c r="AH718" i="10" s="1"/>
  <c r="AG719" i="10"/>
  <c r="AH719" i="10" s="1"/>
  <c r="AG720" i="10"/>
  <c r="AH720" i="10" s="1"/>
  <c r="AG721" i="10"/>
  <c r="AH721" i="10" s="1"/>
  <c r="AG722" i="10"/>
  <c r="AH722" i="10" s="1"/>
  <c r="AG723" i="10"/>
  <c r="AH723" i="10" s="1"/>
  <c r="AG724" i="10"/>
  <c r="AH724" i="10" s="1"/>
  <c r="AG725" i="10"/>
  <c r="AH725" i="10" s="1"/>
  <c r="AG726" i="10"/>
  <c r="AH726" i="10" s="1"/>
  <c r="AG727" i="10"/>
  <c r="AH727" i="10" s="1"/>
  <c r="AG728" i="10"/>
  <c r="AH728" i="10" s="1"/>
  <c r="AG729" i="10"/>
  <c r="AH729" i="10" s="1"/>
  <c r="AG730" i="10"/>
  <c r="AH730" i="10" s="1"/>
  <c r="AG731" i="10"/>
  <c r="AH731" i="10" s="1"/>
  <c r="AG732" i="10"/>
  <c r="AH732" i="10" s="1"/>
  <c r="AG733" i="10"/>
  <c r="AH733" i="10" s="1"/>
  <c r="AG734" i="10"/>
  <c r="AH734" i="10" s="1"/>
  <c r="AG735" i="10"/>
  <c r="AH735" i="10" s="1"/>
  <c r="AG736" i="10"/>
  <c r="AH736" i="10" s="1"/>
  <c r="AG737" i="10"/>
  <c r="AH737" i="10" s="1"/>
  <c r="AG738" i="10"/>
  <c r="AH738" i="10" s="1"/>
  <c r="AG739" i="10"/>
  <c r="AH739" i="10" s="1"/>
  <c r="AG740" i="10"/>
  <c r="AH740" i="10" s="1"/>
  <c r="AG741" i="10"/>
  <c r="AH741" i="10" s="1"/>
  <c r="AG742" i="10"/>
  <c r="AH742" i="10" s="1"/>
  <c r="AG743" i="10"/>
  <c r="AH743" i="10" s="1"/>
  <c r="AG744" i="10"/>
  <c r="AH744" i="10" s="1"/>
  <c r="AG745" i="10"/>
  <c r="AH745" i="10" s="1"/>
  <c r="AG746" i="10"/>
  <c r="AH746" i="10" s="1"/>
  <c r="AG747" i="10"/>
  <c r="AH747" i="10" s="1"/>
  <c r="AG748" i="10"/>
  <c r="AH748" i="10" s="1"/>
  <c r="AG749" i="10"/>
  <c r="AH749" i="10" s="1"/>
  <c r="AG750" i="10"/>
  <c r="AH750" i="10" s="1"/>
  <c r="AG751" i="10"/>
  <c r="AH751" i="10" s="1"/>
  <c r="AG752" i="10"/>
  <c r="AH752" i="10" s="1"/>
  <c r="AG753" i="10"/>
  <c r="AH753" i="10" s="1"/>
  <c r="AG754" i="10"/>
  <c r="AH754" i="10" s="1"/>
  <c r="AG755" i="10"/>
  <c r="AH755" i="10" s="1"/>
  <c r="AG756" i="10"/>
  <c r="AH756" i="10" s="1"/>
  <c r="AG757" i="10"/>
  <c r="AH757" i="10" s="1"/>
  <c r="AG758" i="10"/>
  <c r="AH758" i="10" s="1"/>
  <c r="AG759" i="10"/>
  <c r="AH759" i="10" s="1"/>
  <c r="AG760" i="10"/>
  <c r="AH760" i="10" s="1"/>
  <c r="AG761" i="10"/>
  <c r="AH761" i="10" s="1"/>
  <c r="AG762" i="10"/>
  <c r="AH762" i="10" s="1"/>
  <c r="AG763" i="10"/>
  <c r="AH763" i="10" s="1"/>
  <c r="AG764" i="10"/>
  <c r="AH764" i="10" s="1"/>
  <c r="AG765" i="10"/>
  <c r="AH765" i="10" s="1"/>
  <c r="AG766" i="10"/>
  <c r="AH766" i="10" s="1"/>
  <c r="AG767" i="10"/>
  <c r="AH767" i="10" s="1"/>
  <c r="AG768" i="10"/>
  <c r="AH768" i="10" s="1"/>
  <c r="AG769" i="10"/>
  <c r="AH769" i="10" s="1"/>
  <c r="AG770" i="10"/>
  <c r="AH770" i="10" s="1"/>
  <c r="AG771" i="10"/>
  <c r="AH771" i="10" s="1"/>
  <c r="AG772" i="10"/>
  <c r="AH772" i="10" s="1"/>
  <c r="AG773" i="10"/>
  <c r="AH773" i="10" s="1"/>
  <c r="AG774" i="10"/>
  <c r="AH774" i="10" s="1"/>
  <c r="AG775" i="10"/>
  <c r="AH775" i="10" s="1"/>
  <c r="AG776" i="10"/>
  <c r="AH776" i="10" s="1"/>
  <c r="AG777" i="10"/>
  <c r="AH777" i="10" s="1"/>
  <c r="AG778" i="10"/>
  <c r="AH778" i="10" s="1"/>
  <c r="AG779" i="10"/>
  <c r="AH779" i="10" s="1"/>
  <c r="AG780" i="10"/>
  <c r="AH780" i="10" s="1"/>
  <c r="AG781" i="10"/>
  <c r="AH781" i="10" s="1"/>
  <c r="AG782" i="10"/>
  <c r="AH782" i="10" s="1"/>
  <c r="AG783" i="10"/>
  <c r="AH783" i="10" s="1"/>
  <c r="AG784" i="10"/>
  <c r="AH784" i="10" s="1"/>
  <c r="AG785" i="10"/>
  <c r="AH785" i="10" s="1"/>
  <c r="AG786" i="10"/>
  <c r="AH786" i="10" s="1"/>
  <c r="AG787" i="10"/>
  <c r="AH787" i="10" s="1"/>
  <c r="AG788" i="10"/>
  <c r="AH788" i="10" s="1"/>
  <c r="AG789" i="10"/>
  <c r="AH789" i="10" s="1"/>
  <c r="AG790" i="10"/>
  <c r="AH790" i="10" s="1"/>
  <c r="AG791" i="10"/>
  <c r="AH791" i="10" s="1"/>
  <c r="AG792" i="10"/>
  <c r="AH792" i="10" s="1"/>
  <c r="AG793" i="10"/>
  <c r="AH793" i="10" s="1"/>
  <c r="AG794" i="10"/>
  <c r="AH794" i="10" s="1"/>
  <c r="AG795" i="10"/>
  <c r="AH795" i="10" s="1"/>
  <c r="AG796" i="10"/>
  <c r="AH796" i="10" s="1"/>
  <c r="AG797" i="10"/>
  <c r="AH797" i="10" s="1"/>
  <c r="AG798" i="10"/>
  <c r="AH798" i="10" s="1"/>
  <c r="AG799" i="10"/>
  <c r="AH799" i="10" s="1"/>
  <c r="AG800" i="10"/>
  <c r="AH800" i="10" s="1"/>
  <c r="AG801" i="10"/>
  <c r="AH801" i="10" s="1"/>
  <c r="AG802" i="10"/>
  <c r="AH802" i="10" s="1"/>
  <c r="AG803" i="10"/>
  <c r="AH803" i="10" s="1"/>
  <c r="AG804" i="10"/>
  <c r="AH804" i="10" s="1"/>
  <c r="AG805" i="10"/>
  <c r="AH805" i="10" s="1"/>
  <c r="AG806" i="10"/>
  <c r="AH806" i="10" s="1"/>
  <c r="AG807" i="10"/>
  <c r="AH807" i="10" s="1"/>
  <c r="AG808" i="10"/>
  <c r="AH808" i="10" s="1"/>
  <c r="AG809" i="10"/>
  <c r="AH809" i="10" s="1"/>
  <c r="AG810" i="10"/>
  <c r="AH810" i="10" s="1"/>
  <c r="AG811" i="10"/>
  <c r="AH811" i="10" s="1"/>
  <c r="AG812" i="10"/>
  <c r="AH812" i="10" s="1"/>
  <c r="AG813" i="10"/>
  <c r="AH813" i="10" s="1"/>
  <c r="AG814" i="10"/>
  <c r="AH814" i="10" s="1"/>
  <c r="AG815" i="10"/>
  <c r="AH815" i="10" s="1"/>
  <c r="AG816" i="10"/>
  <c r="AH816" i="10" s="1"/>
  <c r="AG817" i="10"/>
  <c r="AH817" i="10" s="1"/>
  <c r="AG818" i="10"/>
  <c r="AH818" i="10" s="1"/>
  <c r="AG819" i="10"/>
  <c r="AH819" i="10" s="1"/>
  <c r="AG820" i="10"/>
  <c r="AH820" i="10" s="1"/>
  <c r="AG821" i="10"/>
  <c r="AH821" i="10" s="1"/>
  <c r="AG822" i="10"/>
  <c r="AH822" i="10" s="1"/>
  <c r="AG823" i="10"/>
  <c r="AH823" i="10" s="1"/>
  <c r="AG824" i="10"/>
  <c r="AH824" i="10" s="1"/>
  <c r="AG825" i="10"/>
  <c r="AH825" i="10" s="1"/>
  <c r="AG826" i="10"/>
  <c r="AH826" i="10" s="1"/>
  <c r="AG827" i="10"/>
  <c r="AH827" i="10" s="1"/>
  <c r="AG828" i="10"/>
  <c r="AH828" i="10" s="1"/>
  <c r="AG829" i="10"/>
  <c r="AH829" i="10" s="1"/>
  <c r="AG830" i="10"/>
  <c r="AH830" i="10" s="1"/>
  <c r="AG831" i="10"/>
  <c r="AH831" i="10" s="1"/>
  <c r="AG832" i="10"/>
  <c r="AH832" i="10" s="1"/>
  <c r="AG833" i="10"/>
  <c r="AH833" i="10" s="1"/>
  <c r="AG834" i="10"/>
  <c r="AH834" i="10" s="1"/>
  <c r="AG835" i="10"/>
  <c r="AH835" i="10" s="1"/>
  <c r="AG836" i="10"/>
  <c r="AH836" i="10" s="1"/>
  <c r="AG837" i="10"/>
  <c r="AH837" i="10" s="1"/>
  <c r="AG838" i="10"/>
  <c r="AH838" i="10" s="1"/>
  <c r="AG839" i="10"/>
  <c r="AH839" i="10" s="1"/>
  <c r="AG840" i="10"/>
  <c r="AH840" i="10" s="1"/>
  <c r="AG841" i="10"/>
  <c r="AH841" i="10" s="1"/>
  <c r="AG842" i="10"/>
  <c r="AH842" i="10" s="1"/>
  <c r="AG843" i="10"/>
  <c r="AH843" i="10" s="1"/>
  <c r="AG844" i="10"/>
  <c r="AH844" i="10" s="1"/>
  <c r="AG845" i="10"/>
  <c r="AH845" i="10" s="1"/>
  <c r="AG846" i="10"/>
  <c r="AH846" i="10" s="1"/>
  <c r="AG847" i="10"/>
  <c r="AH847" i="10" s="1"/>
  <c r="AG848" i="10"/>
  <c r="AH848" i="10" s="1"/>
  <c r="AG849" i="10"/>
  <c r="AH849" i="10" s="1"/>
  <c r="AG850" i="10"/>
  <c r="AH850" i="10" s="1"/>
  <c r="AG851" i="10"/>
  <c r="AH851" i="10" s="1"/>
  <c r="AG852" i="10"/>
  <c r="AH852" i="10" s="1"/>
  <c r="AG853" i="10"/>
  <c r="AH853" i="10" s="1"/>
  <c r="AG854" i="10"/>
  <c r="AH854" i="10" s="1"/>
  <c r="AG855" i="10"/>
  <c r="AH855" i="10" s="1"/>
  <c r="AG856" i="10"/>
  <c r="AH856" i="10" s="1"/>
  <c r="AG857" i="10"/>
  <c r="AH857" i="10" s="1"/>
  <c r="AG858" i="10"/>
  <c r="AH858" i="10" s="1"/>
  <c r="AG859" i="10"/>
  <c r="AH859" i="10" s="1"/>
  <c r="AG860" i="10"/>
  <c r="AH860" i="10" s="1"/>
  <c r="AG861" i="10"/>
  <c r="AH861" i="10" s="1"/>
  <c r="AG862" i="10"/>
  <c r="AH862" i="10" s="1"/>
  <c r="AG863" i="10"/>
  <c r="AH863" i="10" s="1"/>
  <c r="AG864" i="10"/>
  <c r="AH864" i="10" s="1"/>
  <c r="AG865" i="10"/>
  <c r="AH865" i="10" s="1"/>
  <c r="AG866" i="10"/>
  <c r="AH866" i="10" s="1"/>
  <c r="AG867" i="10"/>
  <c r="AH867" i="10" s="1"/>
  <c r="AG868" i="10"/>
  <c r="AH868" i="10" s="1"/>
  <c r="AG869" i="10"/>
  <c r="AH869" i="10" s="1"/>
  <c r="AG870" i="10"/>
  <c r="AH870" i="10" s="1"/>
  <c r="AG871" i="10"/>
  <c r="AH871" i="10" s="1"/>
  <c r="AG872" i="10"/>
  <c r="AH872" i="10" s="1"/>
  <c r="AG873" i="10"/>
  <c r="AH873" i="10" s="1"/>
  <c r="AG874" i="10"/>
  <c r="AH874" i="10" s="1"/>
  <c r="AG875" i="10"/>
  <c r="AH875" i="10" s="1"/>
  <c r="AG876" i="10"/>
  <c r="AH876" i="10" s="1"/>
  <c r="AG877" i="10"/>
  <c r="AH877" i="10" s="1"/>
  <c r="AG878" i="10"/>
  <c r="AH878" i="10" s="1"/>
  <c r="AG879" i="10"/>
  <c r="AH879" i="10" s="1"/>
  <c r="AG880" i="10"/>
  <c r="AH880" i="10" s="1"/>
  <c r="AG881" i="10"/>
  <c r="AH881" i="10" s="1"/>
  <c r="AG882" i="10"/>
  <c r="AH882" i="10" s="1"/>
  <c r="AG883" i="10"/>
  <c r="AH883" i="10" s="1"/>
  <c r="AG884" i="10"/>
  <c r="AH884" i="10" s="1"/>
  <c r="AG885" i="10"/>
  <c r="AH885" i="10" s="1"/>
  <c r="AG886" i="10"/>
  <c r="AH886" i="10" s="1"/>
  <c r="AG887" i="10"/>
  <c r="AH887" i="10" s="1"/>
  <c r="AG888" i="10"/>
  <c r="AH888" i="10" s="1"/>
  <c r="AG889" i="10"/>
  <c r="AH889" i="10" s="1"/>
  <c r="AG890" i="10"/>
  <c r="AH890" i="10" s="1"/>
  <c r="AG891" i="10"/>
  <c r="AH891" i="10" s="1"/>
  <c r="AG892" i="10"/>
  <c r="AH892" i="10" s="1"/>
  <c r="AG893" i="10"/>
  <c r="AH893" i="10" s="1"/>
  <c r="AG894" i="10"/>
  <c r="AH894" i="10" s="1"/>
  <c r="AG895" i="10"/>
  <c r="AH895" i="10" s="1"/>
  <c r="AG896" i="10"/>
  <c r="AH896" i="10" s="1"/>
  <c r="AG897" i="10"/>
  <c r="AH897" i="10" s="1"/>
  <c r="AG898" i="10"/>
  <c r="AH898" i="10" s="1"/>
  <c r="AG899" i="10"/>
  <c r="AH899" i="10" s="1"/>
  <c r="AG900" i="10"/>
  <c r="AH900" i="10" s="1"/>
  <c r="Q1954" i="8"/>
  <c r="Q1955" i="8"/>
  <c r="Q1967" i="8" s="1"/>
  <c r="Q1956" i="8"/>
  <c r="Q1959" i="8"/>
  <c r="Q1960" i="8"/>
  <c r="Q1961" i="8"/>
  <c r="Q1962" i="8"/>
  <c r="Q1963" i="8"/>
  <c r="AG2" i="10"/>
  <c r="AH2" i="10"/>
  <c r="A248" i="2"/>
  <c r="A35" i="2"/>
  <c r="A205" i="2"/>
  <c r="A80" i="2"/>
  <c r="A148" i="2"/>
  <c r="A5" i="2"/>
  <c r="A6" i="2"/>
  <c r="A9" i="2"/>
  <c r="A11" i="2"/>
  <c r="A13" i="2"/>
  <c r="A31" i="2"/>
  <c r="A32" i="2"/>
  <c r="A89" i="2"/>
  <c r="A238" i="2"/>
  <c r="A112" i="2"/>
  <c r="A113" i="2"/>
  <c r="A119" i="2"/>
  <c r="A81" i="2"/>
  <c r="A142" i="2"/>
  <c r="A171" i="2"/>
  <c r="A177" i="2"/>
  <c r="A192" i="2"/>
  <c r="A226" i="2"/>
  <c r="A236" i="2"/>
  <c r="A239" i="2"/>
  <c r="A240" i="2"/>
  <c r="A256" i="2"/>
  <c r="A243" i="2"/>
  <c r="A276" i="2"/>
  <c r="A277" i="2"/>
  <c r="A294" i="2"/>
  <c r="A87" i="2"/>
  <c r="A128" i="2"/>
  <c r="A136" i="2"/>
  <c r="A18" i="2"/>
  <c r="A8" i="2"/>
  <c r="A99" i="2"/>
  <c r="A231" i="2"/>
  <c r="A168" i="2"/>
  <c r="A273" i="2"/>
  <c r="A39" i="2"/>
  <c r="A253" i="2"/>
  <c r="A286" i="2"/>
  <c r="A222" i="2"/>
  <c r="A228" i="2"/>
  <c r="A23" i="2"/>
  <c r="A27" i="2"/>
  <c r="A63" i="2"/>
  <c r="A68" i="2"/>
  <c r="A71" i="2"/>
  <c r="A78" i="2"/>
  <c r="A132" i="2"/>
  <c r="A150" i="2"/>
  <c r="A170" i="2"/>
  <c r="A223" i="2"/>
  <c r="A225" i="2"/>
  <c r="A93" i="2"/>
  <c r="A251" i="2"/>
  <c r="A84" i="2"/>
  <c r="A127" i="2"/>
  <c r="A133" i="2"/>
  <c r="A152" i="2"/>
  <c r="A162" i="2"/>
  <c r="A163" i="2"/>
  <c r="A175" i="2"/>
  <c r="A180" i="2"/>
  <c r="A198" i="2"/>
  <c r="A200" i="2"/>
  <c r="A207" i="2"/>
  <c r="A211" i="2"/>
  <c r="A42" i="2"/>
  <c r="A230" i="2"/>
  <c r="A242" i="2"/>
  <c r="A292" i="2"/>
  <c r="A296" i="2"/>
  <c r="A302" i="2"/>
  <c r="A306" i="2"/>
  <c r="A65" i="2"/>
  <c r="A101" i="2"/>
  <c r="A30" i="2"/>
  <c r="A83" i="2"/>
  <c r="A183" i="2"/>
  <c r="A250" i="2"/>
  <c r="A235" i="2"/>
  <c r="A284" i="2"/>
  <c r="A159" i="2"/>
  <c r="A41" i="2"/>
  <c r="A72" i="2"/>
  <c r="A281" i="2"/>
  <c r="A282" i="2"/>
  <c r="A268" i="2"/>
  <c r="A196" i="2"/>
  <c r="A33" i="2"/>
  <c r="A88" i="2"/>
  <c r="A122" i="2"/>
  <c r="A218" i="2"/>
  <c r="A255" i="2"/>
  <c r="A280" i="2"/>
  <c r="A288" i="2"/>
  <c r="A94" i="2"/>
  <c r="A58" i="2"/>
  <c r="A56" i="2"/>
  <c r="A64" i="2"/>
  <c r="A79" i="2"/>
  <c r="A103" i="2"/>
  <c r="A155" i="2"/>
  <c r="A174" i="2"/>
  <c r="A176" i="2"/>
  <c r="A178" i="2"/>
  <c r="A204" i="2"/>
  <c r="A216" i="2"/>
  <c r="A245" i="2"/>
  <c r="A247" i="2"/>
  <c r="A289" i="2"/>
  <c r="A10" i="2"/>
  <c r="AG1627" i="8" s="1"/>
  <c r="AH1627" i="8" s="1"/>
  <c r="A197" i="2"/>
  <c r="A153" i="2"/>
  <c r="A190" i="2"/>
  <c r="A97" i="2"/>
  <c r="A206" i="2"/>
  <c r="A220" i="2"/>
  <c r="A224" i="2"/>
  <c r="A279" i="2"/>
  <c r="A287" i="2"/>
  <c r="A241" i="2"/>
  <c r="A295" i="2"/>
  <c r="A237" i="2"/>
  <c r="A117" i="2"/>
  <c r="A123" i="2"/>
  <c r="A135" i="2"/>
  <c r="A24" i="2"/>
  <c r="A156" i="2"/>
  <c r="A215" i="2"/>
  <c r="A252" i="2"/>
  <c r="A125" i="2"/>
  <c r="A130" i="2"/>
  <c r="A202" i="2"/>
  <c r="A221" i="2"/>
  <c r="A275" i="2"/>
  <c r="A229" i="2"/>
  <c r="A305" i="2"/>
  <c r="A285" i="2"/>
  <c r="A46" i="2"/>
  <c r="A151" i="2"/>
  <c r="A194" i="2"/>
  <c r="A15" i="2"/>
  <c r="A74" i="2"/>
  <c r="A16" i="2"/>
  <c r="A3" i="2"/>
  <c r="A59" i="2"/>
  <c r="A264" i="2"/>
  <c r="A104" i="2"/>
  <c r="A301" i="2"/>
  <c r="A7" i="2"/>
  <c r="A55" i="2"/>
  <c r="A60" i="2"/>
  <c r="A75" i="2"/>
  <c r="A108" i="2"/>
  <c r="A106" i="2"/>
  <c r="A82" i="2"/>
  <c r="A66" i="2"/>
  <c r="A118" i="2"/>
  <c r="A20" i="2"/>
  <c r="A129" i="2"/>
  <c r="A160" i="2"/>
  <c r="A169" i="2"/>
  <c r="A157" i="2"/>
  <c r="A186" i="2"/>
  <c r="A102" i="2"/>
  <c r="A259" i="2"/>
  <c r="A298" i="2"/>
  <c r="A195" i="2"/>
  <c r="A77" i="2"/>
  <c r="A43" i="2"/>
  <c r="A110" i="2"/>
  <c r="A158" i="2"/>
  <c r="A131" i="2"/>
  <c r="A139" i="2"/>
  <c r="A185" i="2"/>
  <c r="A189" i="2"/>
  <c r="A96" i="2"/>
  <c r="A261" i="2"/>
  <c r="A262" i="2"/>
  <c r="A290" i="2"/>
  <c r="A173" i="2"/>
  <c r="A19" i="2"/>
  <c r="A21" i="2"/>
  <c r="A29" i="2"/>
  <c r="A36" i="2"/>
  <c r="A184" i="2"/>
  <c r="A53" i="2"/>
  <c r="A54" i="2"/>
  <c r="A52" i="2"/>
  <c r="A208" i="2"/>
  <c r="A69" i="2"/>
  <c r="A73" i="2"/>
  <c r="A95" i="2"/>
  <c r="A85" i="2"/>
  <c r="A109" i="2"/>
  <c r="A111" i="2"/>
  <c r="A121" i="2"/>
  <c r="A50" i="2"/>
  <c r="A299" i="2"/>
  <c r="A134" i="2"/>
  <c r="A143" i="2"/>
  <c r="A115" i="2"/>
  <c r="A144" i="2"/>
  <c r="A146" i="2"/>
  <c r="A181" i="2"/>
  <c r="A76" i="2"/>
  <c r="A187" i="2"/>
  <c r="A199" i="2"/>
  <c r="A203" i="2"/>
  <c r="A182" i="2"/>
  <c r="A244" i="2"/>
  <c r="A246" i="2"/>
  <c r="A265" i="2"/>
  <c r="A269" i="2"/>
  <c r="A44" i="2"/>
  <c r="A297" i="2"/>
  <c r="A116" i="2"/>
  <c r="A57" i="2"/>
  <c r="A61" i="2"/>
  <c r="A266" i="2"/>
  <c r="A26" i="2"/>
  <c r="A90" i="2"/>
  <c r="A271" i="2"/>
  <c r="A165" i="2"/>
  <c r="A14" i="2"/>
  <c r="A254" i="2"/>
  <c r="A149" i="2"/>
  <c r="A147" i="2"/>
  <c r="A145" i="2"/>
  <c r="A161" i="2"/>
  <c r="A91" i="2"/>
  <c r="A38" i="2"/>
  <c r="A47" i="2"/>
  <c r="A304" i="2"/>
  <c r="A37" i="2"/>
  <c r="A28" i="2"/>
  <c r="A217" i="2"/>
  <c r="A193" i="2"/>
  <c r="A300" i="2"/>
  <c r="A219" i="2"/>
  <c r="A51" i="2"/>
  <c r="A107" i="2"/>
  <c r="A272" i="2"/>
  <c r="A210" i="2"/>
  <c r="A283" i="2"/>
  <c r="A49" i="2"/>
  <c r="A258" i="2"/>
  <c r="A120" i="2"/>
  <c r="A62" i="2"/>
  <c r="A98" i="2"/>
  <c r="A154" i="2"/>
  <c r="A40" i="2"/>
  <c r="A172" i="2"/>
  <c r="A233" i="2"/>
  <c r="A141" i="2"/>
  <c r="A114" i="2"/>
  <c r="A105" i="2"/>
  <c r="A137" i="2"/>
  <c r="A201" i="2"/>
  <c r="A22" i="2"/>
  <c r="A291" i="2"/>
  <c r="A270" i="2"/>
  <c r="A167" i="2"/>
  <c r="A12" i="2"/>
  <c r="A86" i="2"/>
  <c r="A166" i="2"/>
  <c r="A213" i="2"/>
  <c r="A278" i="2"/>
  <c r="A267" i="2"/>
  <c r="A293" i="2"/>
  <c r="A214" i="2"/>
  <c r="A303" i="2"/>
  <c r="A138" i="2"/>
  <c r="A4" i="2"/>
  <c r="A25" i="2"/>
  <c r="A67" i="2"/>
  <c r="A70" i="2"/>
  <c r="A124" i="2"/>
  <c r="A307" i="2"/>
  <c r="A188" i="2"/>
  <c r="A126" i="2"/>
  <c r="A100" i="2"/>
  <c r="A17" i="2"/>
  <c r="AG933" i="8" s="1"/>
  <c r="AH933" i="8" s="1"/>
  <c r="A164" i="2"/>
  <c r="A34" i="2"/>
  <c r="A257" i="2"/>
  <c r="A263" i="2"/>
  <c r="A92" i="2"/>
  <c r="A48" i="2"/>
  <c r="A191" i="2"/>
  <c r="A209" i="2"/>
  <c r="A260" i="2"/>
  <c r="A227" i="2"/>
  <c r="A234" i="2"/>
  <c r="A45" i="2"/>
  <c r="AG1524" i="8" s="1"/>
  <c r="AH1524" i="8" s="1"/>
  <c r="A140" i="2"/>
  <c r="A212" i="2"/>
  <c r="A2" i="2"/>
  <c r="A274" i="2"/>
  <c r="A249" i="2"/>
  <c r="A232" i="2"/>
  <c r="A179" i="2"/>
  <c r="A34" i="3"/>
  <c r="A110" i="3"/>
  <c r="A76" i="3"/>
  <c r="A140" i="3"/>
  <c r="A64" i="3"/>
  <c r="A19" i="3"/>
  <c r="A116" i="3"/>
  <c r="A105" i="3"/>
  <c r="A39" i="3"/>
  <c r="A133" i="3"/>
  <c r="A93" i="3"/>
  <c r="A53" i="3"/>
  <c r="A84" i="3"/>
  <c r="A22" i="3"/>
  <c r="A71" i="3"/>
  <c r="A67" i="3"/>
  <c r="A113" i="3"/>
  <c r="A38" i="3"/>
  <c r="A26" i="3"/>
  <c r="A27" i="3"/>
  <c r="A7" i="3"/>
  <c r="A31" i="3"/>
  <c r="A40" i="3"/>
  <c r="A62" i="3"/>
  <c r="A70" i="3"/>
  <c r="A78" i="3"/>
  <c r="A111" i="3"/>
  <c r="A135" i="3"/>
  <c r="A137" i="3"/>
  <c r="A129" i="3"/>
  <c r="A139" i="3"/>
  <c r="A23" i="3"/>
  <c r="A126" i="3"/>
  <c r="A47" i="3"/>
  <c r="A35" i="3"/>
  <c r="A141" i="3"/>
  <c r="A28" i="3"/>
  <c r="A123" i="3"/>
  <c r="A69" i="3"/>
  <c r="A79" i="3"/>
  <c r="A124" i="3"/>
  <c r="A36" i="3"/>
  <c r="A37" i="3"/>
  <c r="A57" i="3"/>
  <c r="A100" i="3"/>
  <c r="A101" i="3"/>
  <c r="A131" i="3"/>
  <c r="A65" i="3"/>
  <c r="A50" i="3"/>
  <c r="A20" i="3"/>
  <c r="A32" i="3"/>
  <c r="A49" i="3"/>
  <c r="A55" i="3"/>
  <c r="A82" i="3"/>
  <c r="A83" i="3"/>
  <c r="A92" i="3"/>
  <c r="A98" i="3"/>
  <c r="A112" i="3"/>
  <c r="A114" i="3"/>
  <c r="A119" i="3"/>
  <c r="A132" i="3"/>
  <c r="A15" i="3"/>
  <c r="A108" i="3"/>
  <c r="A88" i="3"/>
  <c r="A10" i="3"/>
  <c r="A43" i="3"/>
  <c r="A99" i="3"/>
  <c r="A102" i="3"/>
  <c r="A136" i="3"/>
  <c r="A109" i="3"/>
  <c r="A54" i="3"/>
  <c r="A4" i="3"/>
  <c r="A91" i="3"/>
  <c r="A107" i="3"/>
  <c r="A128" i="3"/>
  <c r="A45" i="3"/>
  <c r="A87" i="3"/>
  <c r="A30" i="3"/>
  <c r="A9" i="3"/>
  <c r="A18" i="3"/>
  <c r="A16" i="3"/>
  <c r="A21" i="3"/>
  <c r="A97" i="3"/>
  <c r="A58" i="3"/>
  <c r="A77" i="3"/>
  <c r="A73" i="3"/>
  <c r="A74" i="3"/>
  <c r="A103" i="3"/>
  <c r="A86" i="3"/>
  <c r="A68" i="3"/>
  <c r="A48" i="3"/>
  <c r="A117" i="3"/>
  <c r="A118" i="3"/>
  <c r="A121" i="3"/>
  <c r="A12" i="3"/>
  <c r="A138" i="3"/>
  <c r="A24" i="3"/>
  <c r="A75" i="3"/>
  <c r="A61" i="3"/>
  <c r="A42" i="3"/>
  <c r="A59" i="3"/>
  <c r="A122" i="3"/>
  <c r="A115" i="3"/>
  <c r="A120" i="3"/>
  <c r="A81" i="3"/>
  <c r="A6" i="3"/>
  <c r="A11" i="3"/>
  <c r="A17" i="3"/>
  <c r="A29" i="3"/>
  <c r="A46" i="3"/>
  <c r="A56" i="3"/>
  <c r="A52" i="3"/>
  <c r="A8" i="3"/>
  <c r="A13" i="3"/>
  <c r="A94" i="3"/>
  <c r="A72" i="3"/>
  <c r="A85" i="3"/>
  <c r="A106" i="3"/>
  <c r="A80" i="3"/>
  <c r="A63" i="3"/>
  <c r="A3" i="3"/>
  <c r="AI317" i="8" s="1"/>
  <c r="A14" i="3"/>
  <c r="A51" i="3"/>
  <c r="A125" i="3"/>
  <c r="A134" i="3"/>
  <c r="A5" i="3"/>
  <c r="A41" i="3"/>
  <c r="A96" i="3"/>
  <c r="A90" i="3"/>
  <c r="A25" i="3"/>
  <c r="A60" i="3"/>
  <c r="A104" i="3"/>
  <c r="A127" i="3"/>
  <c r="A2" i="3"/>
  <c r="A89" i="3"/>
  <c r="A44" i="3"/>
  <c r="A33" i="3"/>
  <c r="AI1903" i="8" s="1"/>
  <c r="A66" i="3"/>
  <c r="A95" i="3"/>
  <c r="A130" i="3"/>
  <c r="G3" i="4"/>
  <c r="I3" i="4" s="1"/>
  <c r="G4" i="4"/>
  <c r="I4" i="4" s="1"/>
  <c r="G5" i="4"/>
  <c r="I5" i="4" s="1"/>
  <c r="G6" i="4"/>
  <c r="I6" i="4" s="1"/>
  <c r="G7" i="4"/>
  <c r="I7" i="4" s="1"/>
  <c r="G8" i="4"/>
  <c r="I8" i="4" s="1"/>
  <c r="G9" i="4"/>
  <c r="I9" i="4" s="1"/>
  <c r="G10" i="4"/>
  <c r="I10" i="4" s="1"/>
  <c r="G11" i="4"/>
  <c r="I11" i="4" s="1"/>
  <c r="G12" i="4"/>
  <c r="I12" i="4" s="1"/>
  <c r="G13" i="4"/>
  <c r="I13" i="4" s="1"/>
  <c r="G14" i="4"/>
  <c r="I14" i="4" s="1"/>
  <c r="G15" i="4"/>
  <c r="I15" i="4" s="1"/>
  <c r="G16" i="4"/>
  <c r="I16" i="4" s="1"/>
  <c r="G17" i="4"/>
  <c r="I17" i="4" s="1"/>
  <c r="G18" i="4"/>
  <c r="I18" i="4" s="1"/>
  <c r="G19" i="4"/>
  <c r="I19" i="4" s="1"/>
  <c r="G20" i="4"/>
  <c r="I20" i="4" s="1"/>
  <c r="G21" i="4"/>
  <c r="I21" i="4" s="1"/>
  <c r="G22" i="4"/>
  <c r="I22" i="4" s="1"/>
  <c r="G23" i="4"/>
  <c r="I23" i="4" s="1"/>
  <c r="G24" i="4"/>
  <c r="I24" i="4" s="1"/>
  <c r="G25" i="4"/>
  <c r="I25" i="4" s="1"/>
  <c r="G26" i="4"/>
  <c r="I26" i="4" s="1"/>
  <c r="G27" i="4"/>
  <c r="I27" i="4" s="1"/>
  <c r="G28" i="4"/>
  <c r="I28" i="4" s="1"/>
  <c r="G29" i="4"/>
  <c r="I29" i="4" s="1"/>
  <c r="G30" i="4"/>
  <c r="I30" i="4" s="1"/>
  <c r="G31" i="4"/>
  <c r="I31" i="4" s="1"/>
  <c r="G33" i="4"/>
  <c r="I33" i="4" s="1"/>
  <c r="G34" i="4"/>
  <c r="I34" i="4" s="1"/>
  <c r="G35" i="4"/>
  <c r="I35" i="4" s="1"/>
  <c r="G37" i="4"/>
  <c r="I37" i="4" s="1"/>
  <c r="G38" i="4"/>
  <c r="I38" i="4" s="1"/>
  <c r="G39" i="4"/>
  <c r="I39" i="4" s="1"/>
  <c r="G41" i="4"/>
  <c r="I41" i="4" s="1"/>
  <c r="G42" i="4"/>
  <c r="I42" i="4" s="1"/>
  <c r="G43" i="4"/>
  <c r="I43" i="4" s="1"/>
  <c r="G45" i="4"/>
  <c r="I45" i="4" s="1"/>
  <c r="G46" i="4"/>
  <c r="I46" i="4" s="1"/>
  <c r="G2" i="4"/>
  <c r="AG6" i="8"/>
  <c r="AH6" i="8" s="1"/>
  <c r="AI124" i="8"/>
  <c r="AI143" i="8"/>
  <c r="AI477" i="8"/>
  <c r="AI605" i="8"/>
  <c r="AI871" i="8"/>
  <c r="AI881" i="8"/>
  <c r="AI977" i="8"/>
  <c r="AI1020" i="8"/>
  <c r="AI1105" i="8"/>
  <c r="AI1169" i="8"/>
  <c r="AI1265" i="8"/>
  <c r="AI1276" i="8"/>
  <c r="AI1393" i="8"/>
  <c r="AI1425" i="8"/>
  <c r="AI1511" i="8"/>
  <c r="AI1555" i="8"/>
  <c r="AI1627" i="8"/>
  <c r="AI1659" i="8"/>
  <c r="AI1723" i="8"/>
  <c r="AI1747" i="8"/>
  <c r="AI1835" i="8"/>
  <c r="AI1851" i="8"/>
  <c r="AI1939" i="8"/>
  <c r="C308" i="2"/>
  <c r="B47" i="4"/>
  <c r="AG22" i="8"/>
  <c r="AH22" i="8" s="1"/>
  <c r="AG26" i="8"/>
  <c r="AH26" i="8" s="1"/>
  <c r="AG42" i="8"/>
  <c r="AH42" i="8" s="1"/>
  <c r="AG70" i="8"/>
  <c r="AH70" i="8" s="1"/>
  <c r="AG82" i="8"/>
  <c r="AH82" i="8" s="1"/>
  <c r="AG102" i="8"/>
  <c r="AH102" i="8" s="1"/>
  <c r="AG114" i="8"/>
  <c r="AH114" i="8" s="1"/>
  <c r="AG134" i="8"/>
  <c r="AH134" i="8" s="1"/>
  <c r="AG146" i="8"/>
  <c r="AH146" i="8" s="1"/>
  <c r="AG170" i="8"/>
  <c r="AH170" i="8" s="1"/>
  <c r="AG186" i="8"/>
  <c r="AH186" i="8" s="1"/>
  <c r="AG194" i="8"/>
  <c r="AH194" i="8" s="1"/>
  <c r="AG218" i="8"/>
  <c r="AH218" i="8" s="1"/>
  <c r="AG230" i="8"/>
  <c r="AH230" i="8" s="1"/>
  <c r="AG250" i="8"/>
  <c r="AH250" i="8" s="1"/>
  <c r="AG274" i="8"/>
  <c r="AH274" i="8" s="1"/>
  <c r="AG282" i="8"/>
  <c r="AH282" i="8" s="1"/>
  <c r="AG298" i="8"/>
  <c r="AH298" i="8" s="1"/>
  <c r="AG4" i="8"/>
  <c r="AH4" i="8" s="1"/>
  <c r="AG16" i="8"/>
  <c r="AH16" i="8" s="1"/>
  <c r="AG20" i="8"/>
  <c r="AH20" i="8" s="1"/>
  <c r="AG24" i="8"/>
  <c r="AH24" i="8" s="1"/>
  <c r="AG36" i="8"/>
  <c r="AH36" i="8" s="1"/>
  <c r="AG40" i="8"/>
  <c r="AH40" i="8" s="1"/>
  <c r="AG48" i="8"/>
  <c r="AH48" i="8" s="1"/>
  <c r="AG80" i="8"/>
  <c r="AH80" i="8" s="1"/>
  <c r="AG88" i="8"/>
  <c r="AH88" i="8" s="1"/>
  <c r="AG104" i="8"/>
  <c r="AH104" i="8" s="1"/>
  <c r="AG128" i="8"/>
  <c r="AH128" i="8" s="1"/>
  <c r="AG148" i="8"/>
  <c r="AH148" i="8" s="1"/>
  <c r="AG152" i="8"/>
  <c r="AH152" i="8" s="1"/>
  <c r="AG184" i="8"/>
  <c r="AH184" i="8" s="1"/>
  <c r="AG192" i="8"/>
  <c r="AH192" i="8" s="1"/>
  <c r="AG208" i="8"/>
  <c r="AH208" i="8" s="1"/>
  <c r="AG232" i="8"/>
  <c r="AH232" i="8" s="1"/>
  <c r="AG240" i="8"/>
  <c r="AH240" i="8" s="1"/>
  <c r="AG260" i="8"/>
  <c r="AH260" i="8" s="1"/>
  <c r="AG276" i="8"/>
  <c r="AH276" i="8" s="1"/>
  <c r="AG296" i="8"/>
  <c r="AH296" i="8" s="1"/>
  <c r="AG304" i="8"/>
  <c r="AH304" i="8" s="1"/>
  <c r="AG31" i="8"/>
  <c r="AH31" i="8" s="1"/>
  <c r="AG47" i="8"/>
  <c r="AH47" i="8" s="1"/>
  <c r="AG71" i="8"/>
  <c r="AH71" i="8" s="1"/>
  <c r="AG127" i="8"/>
  <c r="AH127" i="8" s="1"/>
  <c r="AG135" i="8"/>
  <c r="AH135" i="8" s="1"/>
  <c r="AG175" i="8"/>
  <c r="AH175" i="8" s="1"/>
  <c r="AG223" i="8"/>
  <c r="AH223" i="8" s="1"/>
  <c r="AG255" i="8"/>
  <c r="AH255" i="8" s="1"/>
  <c r="AG287" i="8"/>
  <c r="AH287" i="8" s="1"/>
  <c r="AG329" i="8"/>
  <c r="AH329" i="8" s="1"/>
  <c r="AG337" i="8"/>
  <c r="AH337" i="8" s="1"/>
  <c r="AG345" i="8"/>
  <c r="AH345" i="8" s="1"/>
  <c r="AG373" i="8"/>
  <c r="AH373" i="8" s="1"/>
  <c r="AG389" i="8"/>
  <c r="AH389" i="8" s="1"/>
  <c r="AG401" i="8"/>
  <c r="AH401" i="8" s="1"/>
  <c r="AG421" i="8"/>
  <c r="AH421" i="8" s="1"/>
  <c r="AG441" i="8"/>
  <c r="AH441" i="8" s="1"/>
  <c r="AG453" i="8"/>
  <c r="AH453" i="8" s="1"/>
  <c r="AG481" i="8"/>
  <c r="AH481" i="8" s="1"/>
  <c r="AG485" i="8"/>
  <c r="AH485" i="8" s="1"/>
  <c r="AG501" i="8"/>
  <c r="AH501" i="8" s="1"/>
  <c r="AG529" i="8"/>
  <c r="AH529" i="8" s="1"/>
  <c r="AG537" i="8"/>
  <c r="AH537" i="8" s="1"/>
  <c r="AG561" i="8"/>
  <c r="AH561" i="8" s="1"/>
  <c r="AG569" i="8"/>
  <c r="AH569" i="8" s="1"/>
  <c r="AG593" i="8"/>
  <c r="AH593" i="8" s="1"/>
  <c r="AG601" i="8"/>
  <c r="AH601" i="8" s="1"/>
  <c r="AG629" i="8"/>
  <c r="AH629" i="8" s="1"/>
  <c r="AG645" i="8"/>
  <c r="AH645" i="8" s="1"/>
  <c r="AG649" i="8"/>
  <c r="AH649" i="8" s="1"/>
  <c r="AG677" i="8"/>
  <c r="AH677" i="8" s="1"/>
  <c r="AG681" i="8"/>
  <c r="AH681" i="8" s="1"/>
  <c r="AG697" i="8"/>
  <c r="AH697" i="8" s="1"/>
  <c r="AG713" i="8"/>
  <c r="AH713" i="8" s="1"/>
  <c r="AG725" i="8"/>
  <c r="AH725" i="8" s="1"/>
  <c r="AG737" i="8"/>
  <c r="AH737" i="8" s="1"/>
  <c r="AG757" i="8"/>
  <c r="AH757" i="8" s="1"/>
  <c r="AG761" i="8"/>
  <c r="AH761" i="8" s="1"/>
  <c r="AG769" i="8"/>
  <c r="AH769" i="8" s="1"/>
  <c r="AG789" i="8"/>
  <c r="AH789" i="8" s="1"/>
  <c r="AG801" i="8"/>
  <c r="AH801" i="8" s="1"/>
  <c r="AG809" i="8"/>
  <c r="AH809" i="8" s="1"/>
  <c r="AG825" i="8"/>
  <c r="AH825" i="8" s="1"/>
  <c r="AG841" i="8"/>
  <c r="AH841" i="8" s="1"/>
  <c r="AG849" i="8"/>
  <c r="AH849" i="8" s="1"/>
  <c r="AG869" i="8"/>
  <c r="AH869" i="8" s="1"/>
  <c r="AG873" i="8"/>
  <c r="AH873" i="8" s="1"/>
  <c r="AG885" i="8"/>
  <c r="AH885" i="8" s="1"/>
  <c r="AG905" i="8"/>
  <c r="AH905" i="8" s="1"/>
  <c r="AG913" i="8"/>
  <c r="AH913" i="8" s="1"/>
  <c r="AG929" i="8"/>
  <c r="AH929" i="8" s="1"/>
  <c r="AG937" i="8"/>
  <c r="AH937" i="8" s="1"/>
  <c r="AG953" i="8"/>
  <c r="AH953" i="8" s="1"/>
  <c r="AG961" i="8"/>
  <c r="AH961" i="8" s="1"/>
  <c r="AG981" i="8"/>
  <c r="AH981" i="8" s="1"/>
  <c r="AG993" i="8"/>
  <c r="AH993" i="8" s="1"/>
  <c r="AG997" i="8"/>
  <c r="AH997" i="8" s="1"/>
  <c r="AG1017" i="8"/>
  <c r="AH1017" i="8" s="1"/>
  <c r="AG1025" i="8"/>
  <c r="AH1025" i="8" s="1"/>
  <c r="AG1041" i="8"/>
  <c r="AH1041" i="8" s="1"/>
  <c r="AG1057" i="8"/>
  <c r="AH1057" i="8" s="1"/>
  <c r="AG1065" i="8"/>
  <c r="AH1065" i="8" s="1"/>
  <c r="AG1077" i="8"/>
  <c r="AH1077" i="8" s="1"/>
  <c r="AG1097" i="8"/>
  <c r="AH1097" i="8" s="1"/>
  <c r="AG1105" i="8"/>
  <c r="AH1105" i="8" s="1"/>
  <c r="AG1109" i="8"/>
  <c r="AH1109" i="8" s="1"/>
  <c r="AG1129" i="8"/>
  <c r="AH1129" i="8" s="1"/>
  <c r="AG1141" i="8"/>
  <c r="AH1141" i="8" s="1"/>
  <c r="AG1153" i="8"/>
  <c r="AH1153" i="8" s="1"/>
  <c r="AG1169" i="8"/>
  <c r="AH1169" i="8" s="1"/>
  <c r="AG1185" i="8"/>
  <c r="AH1185" i="8" s="1"/>
  <c r="AG1189" i="8"/>
  <c r="AH1189" i="8" s="1"/>
  <c r="AG1209" i="8"/>
  <c r="AH1209" i="8" s="1"/>
  <c r="AG1217" i="8"/>
  <c r="AH1217" i="8" s="1"/>
  <c r="AG1225" i="8"/>
  <c r="AH1225" i="8" s="1"/>
  <c r="AG1249" i="8"/>
  <c r="AH1249" i="8" s="1"/>
  <c r="AG1253" i="8"/>
  <c r="AH1253" i="8" s="1"/>
  <c r="AG1269" i="8"/>
  <c r="AH1269" i="8" s="1"/>
  <c r="AG1281" i="8"/>
  <c r="AH1281" i="8" s="1"/>
  <c r="AG1297" i="8"/>
  <c r="AH1297" i="8" s="1"/>
  <c r="AG1301" i="8"/>
  <c r="AH1301" i="8" s="1"/>
  <c r="AG1321" i="8"/>
  <c r="AH1321" i="8" s="1"/>
  <c r="AG1333" i="8"/>
  <c r="AH1333" i="8" s="1"/>
  <c r="AG1337" i="8"/>
  <c r="AH1337" i="8" s="1"/>
  <c r="AG1361" i="8"/>
  <c r="AH1361" i="8" s="1"/>
  <c r="AG1365" i="8"/>
  <c r="AH1365" i="8" s="1"/>
  <c r="AG1381" i="8"/>
  <c r="AH1381" i="8" s="1"/>
  <c r="AG1397" i="8"/>
  <c r="AH1397" i="8" s="1"/>
  <c r="AG1409" i="8"/>
  <c r="AH1409" i="8" s="1"/>
  <c r="AG1417" i="8"/>
  <c r="AH1417" i="8" s="1"/>
  <c r="AG59" i="8"/>
  <c r="AH59" i="8" s="1"/>
  <c r="AG69" i="8"/>
  <c r="AH69" i="8" s="1"/>
  <c r="AG81" i="8"/>
  <c r="AH81" i="8" s="1"/>
  <c r="AG145" i="8"/>
  <c r="AH145" i="8" s="1"/>
  <c r="AG165" i="8"/>
  <c r="AH165" i="8" s="1"/>
  <c r="AG197" i="8"/>
  <c r="AH197" i="8" s="1"/>
  <c r="AG241" i="8"/>
  <c r="AH241" i="8" s="1"/>
  <c r="AG283" i="8"/>
  <c r="AH283" i="8" s="1"/>
  <c r="AG293" i="8"/>
  <c r="AH293" i="8" s="1"/>
  <c r="AG340" i="8"/>
  <c r="AH340" i="8" s="1"/>
  <c r="AG346" i="8"/>
  <c r="AH346" i="8" s="1"/>
  <c r="AG362" i="8"/>
  <c r="AH362" i="8" s="1"/>
  <c r="AG388" i="8"/>
  <c r="AH388" i="8" s="1"/>
  <c r="AG394" i="8"/>
  <c r="AH394" i="8" s="1"/>
  <c r="AG415" i="8"/>
  <c r="AH415" i="8" s="1"/>
  <c r="AG431" i="8"/>
  <c r="AH431" i="8" s="1"/>
  <c r="AG452" i="8"/>
  <c r="AH452" i="8" s="1"/>
  <c r="AG458" i="8"/>
  <c r="AH458" i="8" s="1"/>
  <c r="AG490" i="8"/>
  <c r="AH490" i="8" s="1"/>
  <c r="AG500" i="8"/>
  <c r="AH500" i="8" s="1"/>
  <c r="AG511" i="8"/>
  <c r="AH511" i="8" s="1"/>
  <c r="AG538" i="8"/>
  <c r="AH538" i="8" s="1"/>
  <c r="AG543" i="8"/>
  <c r="AH543" i="8" s="1"/>
  <c r="AG564" i="8"/>
  <c r="AH564" i="8" s="1"/>
  <c r="AG586" i="8"/>
  <c r="AH586" i="8" s="1"/>
  <c r="AG602" i="8"/>
  <c r="AH602" i="8" s="1"/>
  <c r="AG618" i="8"/>
  <c r="AH618" i="8" s="1"/>
  <c r="AG644" i="8"/>
  <c r="AH644" i="8" s="1"/>
  <c r="AG650" i="8"/>
  <c r="AH650" i="8" s="1"/>
  <c r="AG660" i="8"/>
  <c r="AH660" i="8" s="1"/>
  <c r="AG687" i="8"/>
  <c r="AH687" i="8" s="1"/>
  <c r="AG703" i="8"/>
  <c r="AH703" i="8" s="1"/>
  <c r="AG714" i="8"/>
  <c r="AH714" i="8" s="1"/>
  <c r="AG735" i="8"/>
  <c r="AH735" i="8" s="1"/>
  <c r="AG756" i="8"/>
  <c r="AH756" i="8" s="1"/>
  <c r="AG767" i="8"/>
  <c r="AH767" i="8" s="1"/>
  <c r="AG794" i="8"/>
  <c r="AH794" i="8" s="1"/>
  <c r="AG799" i="8"/>
  <c r="AH799" i="8" s="1"/>
  <c r="AG815" i="8"/>
  <c r="AH815" i="8" s="1"/>
  <c r="AG842" i="8"/>
  <c r="AH842" i="8" s="1"/>
  <c r="AG852" i="8"/>
  <c r="AH852" i="8" s="1"/>
  <c r="AG874" i="8"/>
  <c r="AH874" i="8" s="1"/>
  <c r="AG884" i="8"/>
  <c r="AH884" i="8" s="1"/>
  <c r="AG906" i="8"/>
  <c r="AH906" i="8" s="1"/>
  <c r="AG916" i="8"/>
  <c r="AH916" i="8" s="1"/>
  <c r="AG943" i="8"/>
  <c r="AH943" i="8" s="1"/>
  <c r="AG959" i="8"/>
  <c r="AH959" i="8" s="1"/>
  <c r="AG964" i="8"/>
  <c r="AH964" i="8" s="1"/>
  <c r="AG991" i="8"/>
  <c r="AH991" i="8" s="1"/>
  <c r="AG1002" i="8"/>
  <c r="AH1002" i="8" s="1"/>
  <c r="AG9" i="8"/>
  <c r="AH9" i="8" s="1"/>
  <c r="AG65" i="8"/>
  <c r="AH65" i="8" s="1"/>
  <c r="AG93" i="8"/>
  <c r="AH93" i="8" s="1"/>
  <c r="AG137" i="8"/>
  <c r="AH137" i="8" s="1"/>
  <c r="AG205" i="8"/>
  <c r="AH205" i="8" s="1"/>
  <c r="AG235" i="8"/>
  <c r="AH235" i="8" s="1"/>
  <c r="AG249" i="8"/>
  <c r="AH249" i="8" s="1"/>
  <c r="AG321" i="8"/>
  <c r="AH321" i="8" s="1"/>
  <c r="AG343" i="8"/>
  <c r="AH343" i="8" s="1"/>
  <c r="AG364" i="8"/>
  <c r="AH364" i="8" s="1"/>
  <c r="AG392" i="8"/>
  <c r="AH392" i="8" s="1"/>
  <c r="AG422" i="8"/>
  <c r="AH422" i="8" s="1"/>
  <c r="AG428" i="8"/>
  <c r="AH428" i="8" s="1"/>
  <c r="AG464" i="8"/>
  <c r="AH464" i="8" s="1"/>
  <c r="AG478" i="8"/>
  <c r="AH478" i="8" s="1"/>
  <c r="AG492" i="8"/>
  <c r="AH492" i="8" s="1"/>
  <c r="AG535" i="8"/>
  <c r="AH535" i="8" s="1"/>
  <c r="AG542" i="8"/>
  <c r="AH542" i="8" s="1"/>
  <c r="AG571" i="8"/>
  <c r="AH571" i="8" s="1"/>
  <c r="AG592" i="8"/>
  <c r="AH592" i="8" s="1"/>
  <c r="AG620" i="8"/>
  <c r="AH620" i="8" s="1"/>
  <c r="AG627" i="8"/>
  <c r="AH627" i="8" s="1"/>
  <c r="AG663" i="8"/>
  <c r="AH663" i="8" s="1"/>
  <c r="AG684" i="8"/>
  <c r="AH684" i="8" s="1"/>
  <c r="AG691" i="8"/>
  <c r="AH691" i="8" s="1"/>
  <c r="AG734" i="8"/>
  <c r="AH734" i="8" s="1"/>
  <c r="AG742" i="8"/>
  <c r="AH742" i="8" s="1"/>
  <c r="AG770" i="8"/>
  <c r="AH770" i="8" s="1"/>
  <c r="AG798" i="8"/>
  <c r="AH798" i="8" s="1"/>
  <c r="AG819" i="8"/>
  <c r="AH819" i="8" s="1"/>
  <c r="AG834" i="8"/>
  <c r="AH834" i="8" s="1"/>
  <c r="AG876" i="8"/>
  <c r="AH876" i="8" s="1"/>
  <c r="AG883" i="8"/>
  <c r="AH883" i="8" s="1"/>
  <c r="AG891" i="8"/>
  <c r="AH891" i="8" s="1"/>
  <c r="AG934" i="8"/>
  <c r="AH934" i="8" s="1"/>
  <c r="AG947" i="8"/>
  <c r="AH947" i="8" s="1"/>
  <c r="AG968" i="8"/>
  <c r="AH968" i="8" s="1"/>
  <c r="AG998" i="8"/>
  <c r="AH998" i="8" s="1"/>
  <c r="AG1024" i="8"/>
  <c r="AH1024" i="8" s="1"/>
  <c r="AG1030" i="8"/>
  <c r="AH1030" i="8" s="1"/>
  <c r="AG1062" i="8"/>
  <c r="AH1062" i="8" s="1"/>
  <c r="AG1067" i="8"/>
  <c r="AH1067" i="8" s="1"/>
  <c r="AG1083" i="8"/>
  <c r="AH1083" i="8" s="1"/>
  <c r="AG1110" i="8"/>
  <c r="AH1110" i="8" s="1"/>
  <c r="AG1115" i="8"/>
  <c r="AH1115" i="8" s="1"/>
  <c r="AG1136" i="8"/>
  <c r="AH1136" i="8" s="1"/>
  <c r="AG1152" i="8"/>
  <c r="AH1152" i="8" s="1"/>
  <c r="AG1174" i="8"/>
  <c r="AH1174" i="8" s="1"/>
  <c r="AG1179" i="8"/>
  <c r="AH1179" i="8" s="1"/>
  <c r="AG1211" i="8"/>
  <c r="AH1211" i="8" s="1"/>
  <c r="AG1222" i="8"/>
  <c r="AH1222" i="8" s="1"/>
  <c r="AG1232" i="8"/>
  <c r="AH1232" i="8" s="1"/>
  <c r="AG1259" i="8"/>
  <c r="AH1259" i="8" s="1"/>
  <c r="AG1264" i="8"/>
  <c r="AH1264" i="8" s="1"/>
  <c r="AG1286" i="8"/>
  <c r="AH1286" i="8" s="1"/>
  <c r="AG1307" i="8"/>
  <c r="AH1307" i="8" s="1"/>
  <c r="AG1323" i="8"/>
  <c r="AH1323" i="8" s="1"/>
  <c r="AG1339" i="8"/>
  <c r="AH1339" i="8" s="1"/>
  <c r="AG1366" i="8"/>
  <c r="AH1366" i="8" s="1"/>
  <c r="AG1371" i="8"/>
  <c r="AH1371" i="8" s="1"/>
  <c r="AG1382" i="8"/>
  <c r="AH1382" i="8" s="1"/>
  <c r="AG1408" i="8"/>
  <c r="AH1408" i="8" s="1"/>
  <c r="AG1424" i="8"/>
  <c r="AH1424" i="8" s="1"/>
  <c r="AG1432" i="8"/>
  <c r="AH1432" i="8" s="1"/>
  <c r="AG1448" i="8"/>
  <c r="AH1448" i="8" s="1"/>
  <c r="AG1460" i="8"/>
  <c r="AH1460" i="8" s="1"/>
  <c r="AG1464" i="8"/>
  <c r="AH1464" i="8" s="1"/>
  <c r="AG1480" i="8"/>
  <c r="AH1480" i="8" s="1"/>
  <c r="AG1488" i="8"/>
  <c r="AH1488" i="8" s="1"/>
  <c r="AG1492" i="8"/>
  <c r="AH1492" i="8" s="1"/>
  <c r="AG1508" i="8"/>
  <c r="AH1508" i="8" s="1"/>
  <c r="AG1512" i="8"/>
  <c r="AH1512" i="8" s="1"/>
  <c r="AG1520" i="8"/>
  <c r="AH1520" i="8" s="1"/>
  <c r="AG1528" i="8"/>
  <c r="AH1528" i="8" s="1"/>
  <c r="AG1536" i="8"/>
  <c r="AH1536" i="8" s="1"/>
  <c r="AG1540" i="8"/>
  <c r="AH1540" i="8" s="1"/>
  <c r="AG1552" i="8"/>
  <c r="AH1552" i="8" s="1"/>
  <c r="AG1556" i="8"/>
  <c r="AH1556" i="8" s="1"/>
  <c r="AG1560" i="8"/>
  <c r="AH1560" i="8" s="1"/>
  <c r="AG1568" i="8"/>
  <c r="AH1568" i="8" s="1"/>
  <c r="AG1572" i="8"/>
  <c r="AH1572" i="8" s="1"/>
  <c r="AG1576" i="8"/>
  <c r="AH1576" i="8" s="1"/>
  <c r="AG1584" i="8"/>
  <c r="AH1584" i="8" s="1"/>
  <c r="AG1588" i="8"/>
  <c r="AH1588" i="8" s="1"/>
  <c r="AG1592" i="8"/>
  <c r="AH1592" i="8" s="1"/>
  <c r="AG1600" i="8"/>
  <c r="AH1600" i="8" s="1"/>
  <c r="AG1604" i="8"/>
  <c r="AH1604" i="8" s="1"/>
  <c r="AG1608" i="8"/>
  <c r="AH1608" i="8" s="1"/>
  <c r="AG1616" i="8"/>
  <c r="AH1616" i="8" s="1"/>
  <c r="AG1620" i="8"/>
  <c r="AH1620" i="8" s="1"/>
  <c r="AG1624" i="8"/>
  <c r="AH1624" i="8" s="1"/>
  <c r="AG1632" i="8"/>
  <c r="AH1632" i="8" s="1"/>
  <c r="AG1636" i="8"/>
  <c r="AH1636" i="8" s="1"/>
  <c r="AG1640" i="8"/>
  <c r="AH1640" i="8" s="1"/>
  <c r="AG1648" i="8"/>
  <c r="AH1648" i="8" s="1"/>
  <c r="AG1652" i="8"/>
  <c r="AH1652" i="8" s="1"/>
  <c r="AG1656" i="8"/>
  <c r="AH1656" i="8" s="1"/>
  <c r="AG1664" i="8"/>
  <c r="AH1664" i="8" s="1"/>
  <c r="AG1668" i="8"/>
  <c r="AH1668" i="8" s="1"/>
  <c r="AG1672" i="8"/>
  <c r="AH1672" i="8" s="1"/>
  <c r="AG1680" i="8"/>
  <c r="AH1680" i="8" s="1"/>
  <c r="AG1684" i="8"/>
  <c r="AH1684" i="8" s="1"/>
  <c r="AG1688" i="8"/>
  <c r="AH1688" i="8" s="1"/>
  <c r="AG1696" i="8"/>
  <c r="AH1696" i="8" s="1"/>
  <c r="AG1700" i="8"/>
  <c r="AH1700" i="8" s="1"/>
  <c r="AG1704" i="8"/>
  <c r="AH1704" i="8" s="1"/>
  <c r="AG1712" i="8"/>
  <c r="AH1712" i="8" s="1"/>
  <c r="AG1716" i="8"/>
  <c r="AH1716" i="8" s="1"/>
  <c r="AG1720" i="8"/>
  <c r="AH1720" i="8" s="1"/>
  <c r="AG1728" i="8"/>
  <c r="AH1728" i="8" s="1"/>
  <c r="AG1732" i="8"/>
  <c r="AH1732" i="8" s="1"/>
  <c r="AG1736" i="8"/>
  <c r="AH1736" i="8" s="1"/>
  <c r="AG1744" i="8"/>
  <c r="AH1744" i="8" s="1"/>
  <c r="AG1748" i="8"/>
  <c r="AH1748" i="8" s="1"/>
  <c r="AG1752" i="8"/>
  <c r="AH1752" i="8" s="1"/>
  <c r="AG1760" i="8"/>
  <c r="AH1760" i="8" s="1"/>
  <c r="AG1764" i="8"/>
  <c r="AH1764" i="8" s="1"/>
  <c r="AG1768" i="8"/>
  <c r="AH1768" i="8" s="1"/>
  <c r="AG1776" i="8"/>
  <c r="AH1776" i="8" s="1"/>
  <c r="AG1780" i="8"/>
  <c r="AH1780" i="8" s="1"/>
  <c r="AG1784" i="8"/>
  <c r="AH1784" i="8" s="1"/>
  <c r="AG1792" i="8"/>
  <c r="AH1792" i="8" s="1"/>
  <c r="AG1796" i="8"/>
  <c r="AH1796" i="8" s="1"/>
  <c r="AG1800" i="8"/>
  <c r="AH1800" i="8" s="1"/>
  <c r="AG1808" i="8"/>
  <c r="AH1808" i="8" s="1"/>
  <c r="AG1812" i="8"/>
  <c r="AH1812" i="8" s="1"/>
  <c r="AG1816" i="8"/>
  <c r="AH1816" i="8" s="1"/>
  <c r="AG1824" i="8"/>
  <c r="AH1824" i="8" s="1"/>
  <c r="AG1828" i="8"/>
  <c r="AH1828" i="8" s="1"/>
  <c r="AG1832" i="8"/>
  <c r="AH1832" i="8" s="1"/>
  <c r="AG1840" i="8"/>
  <c r="AH1840" i="8" s="1"/>
  <c r="AG1844" i="8"/>
  <c r="AH1844" i="8" s="1"/>
  <c r="AG1848" i="8"/>
  <c r="AH1848" i="8" s="1"/>
  <c r="AG1856" i="8"/>
  <c r="AH1856" i="8" s="1"/>
  <c r="AG1860" i="8"/>
  <c r="AH1860" i="8" s="1"/>
  <c r="AG1864" i="8"/>
  <c r="AH1864" i="8" s="1"/>
  <c r="AG1872" i="8"/>
  <c r="AH1872" i="8" s="1"/>
  <c r="AG1876" i="8"/>
  <c r="AH1876" i="8" s="1"/>
  <c r="AG1880" i="8"/>
  <c r="AH1880" i="8" s="1"/>
  <c r="AG1888" i="8"/>
  <c r="AH1888" i="8" s="1"/>
  <c r="AG1892" i="8"/>
  <c r="AH1892" i="8" s="1"/>
  <c r="AG1896" i="8"/>
  <c r="AH1896" i="8" s="1"/>
  <c r="AG1904" i="8"/>
  <c r="AH1904" i="8" s="1"/>
  <c r="AG1908" i="8"/>
  <c r="AH1908" i="8" s="1"/>
  <c r="AG1912" i="8"/>
  <c r="AH1912" i="8" s="1"/>
  <c r="AG1920" i="8"/>
  <c r="AH1920" i="8" s="1"/>
  <c r="AG1924" i="8"/>
  <c r="AH1924" i="8" s="1"/>
  <c r="AG1928" i="8"/>
  <c r="AH1928" i="8" s="1"/>
  <c r="AG1936" i="8"/>
  <c r="AH1936" i="8" s="1"/>
  <c r="AG1940" i="8"/>
  <c r="AH1940" i="8" s="1"/>
  <c r="AG1944" i="8"/>
  <c r="AH1944" i="8" s="1"/>
  <c r="AG5" i="8"/>
  <c r="AH5" i="8" s="1"/>
  <c r="AG13" i="8"/>
  <c r="AH13" i="8" s="1"/>
  <c r="AG29" i="8"/>
  <c r="AH29" i="8" s="1"/>
  <c r="AG57" i="8"/>
  <c r="AH57" i="8" s="1"/>
  <c r="AG73" i="8"/>
  <c r="AH73" i="8" s="1"/>
  <c r="AG85" i="8"/>
  <c r="AH85" i="8" s="1"/>
  <c r="AG115" i="8"/>
  <c r="AH115" i="8" s="1"/>
  <c r="AG129" i="8"/>
  <c r="AH129" i="8" s="1"/>
  <c r="AG141" i="8"/>
  <c r="AH141" i="8" s="1"/>
  <c r="AG171" i="8"/>
  <c r="AH171" i="8" s="1"/>
  <c r="AG185" i="8"/>
  <c r="AH185" i="8" s="1"/>
  <c r="AG201" i="8"/>
  <c r="AH201" i="8" s="1"/>
  <c r="AG227" i="8"/>
  <c r="AH227" i="8" s="1"/>
  <c r="AG243" i="8"/>
  <c r="AH243" i="8" s="1"/>
  <c r="AG257" i="8"/>
  <c r="AH257" i="8" s="1"/>
  <c r="AG285" i="8"/>
  <c r="AH285" i="8" s="1"/>
  <c r="AG299" i="8"/>
  <c r="AH299" i="8" s="1"/>
  <c r="AG313" i="8"/>
  <c r="AH313" i="8" s="1"/>
  <c r="AG332" i="8"/>
  <c r="AH332" i="8" s="1"/>
  <c r="AG3" i="8"/>
  <c r="AH3" i="8" s="1"/>
  <c r="AG25" i="8"/>
  <c r="AH25" i="8" s="1"/>
  <c r="AG83" i="8"/>
  <c r="AH83" i="8" s="1"/>
  <c r="AG109" i="8"/>
  <c r="AH109" i="8" s="1"/>
  <c r="AG139" i="8"/>
  <c r="AH139" i="8" s="1"/>
  <c r="AG195" i="8"/>
  <c r="AH195" i="8" s="1"/>
  <c r="AG225" i="8"/>
  <c r="AH225" i="8" s="1"/>
  <c r="AG253" i="8"/>
  <c r="AH253" i="8" s="1"/>
  <c r="AG309" i="8"/>
  <c r="AH309" i="8" s="1"/>
  <c r="AG331" i="8"/>
  <c r="AH331" i="8" s="1"/>
  <c r="AG342" i="8"/>
  <c r="AH342" i="8" s="1"/>
  <c r="AG360" i="8"/>
  <c r="AH360" i="8" s="1"/>
  <c r="AG370" i="8"/>
  <c r="AH370" i="8" s="1"/>
  <c r="AG380" i="8"/>
  <c r="AH380" i="8" s="1"/>
  <c r="AG398" i="8"/>
  <c r="AH398" i="8" s="1"/>
  <c r="AG408" i="8"/>
  <c r="AH408" i="8" s="1"/>
  <c r="AG418" i="8"/>
  <c r="AH418" i="8" s="1"/>
  <c r="AG438" i="8"/>
  <c r="AH438" i="8"/>
  <c r="AG455" i="8"/>
  <c r="AH455" i="8"/>
  <c r="AG475" i="8"/>
  <c r="AH475" i="8" s="1"/>
  <c r="AG494" i="8"/>
  <c r="AH494" i="8"/>
  <c r="AG512" i="8"/>
  <c r="AH512" i="8"/>
  <c r="AG531" i="8"/>
  <c r="AH531" i="8" s="1"/>
  <c r="AG540" i="8"/>
  <c r="AH540" i="8" s="1"/>
  <c r="AG551" i="8"/>
  <c r="AH551" i="8" s="1"/>
  <c r="AG568" i="8"/>
  <c r="AH568" i="8" s="1"/>
  <c r="AG579" i="8"/>
  <c r="AH579" i="8" s="1"/>
  <c r="AG588" i="8"/>
  <c r="AH588" i="8" s="1"/>
  <c r="AG608" i="8"/>
  <c r="AH608" i="8" s="1"/>
  <c r="AG616" i="8"/>
  <c r="AH616" i="8" s="1"/>
  <c r="AG626" i="8"/>
  <c r="AH626" i="8" s="1"/>
  <c r="AG646" i="8"/>
  <c r="AH646" i="8" s="1"/>
  <c r="AG654" i="8"/>
  <c r="AH654" i="8" s="1"/>
  <c r="AG664" i="8"/>
  <c r="AH664" i="8" s="1"/>
  <c r="AG683" i="8"/>
  <c r="AH683" i="8" s="1"/>
  <c r="AG694" i="8"/>
  <c r="AH694" i="8" s="1"/>
  <c r="AG702" i="8"/>
  <c r="AH702" i="8" s="1"/>
  <c r="AG722" i="8"/>
  <c r="AH722" i="8" s="1"/>
  <c r="AG731" i="8"/>
  <c r="AH731" i="8" s="1"/>
  <c r="AG739" i="8"/>
  <c r="AH739" i="8" s="1"/>
  <c r="AG759" i="8"/>
  <c r="AH759" i="8" s="1"/>
  <c r="AG768" i="8"/>
  <c r="AH768" i="8" s="1"/>
  <c r="AG779" i="8"/>
  <c r="AH779" i="8" s="1"/>
  <c r="AG796" i="8"/>
  <c r="AH796" i="8" s="1"/>
  <c r="AG807" i="8"/>
  <c r="AH807" i="8" s="1"/>
  <c r="AG816" i="8"/>
  <c r="AH816" i="8" s="1"/>
  <c r="AG835" i="8"/>
  <c r="AH835" i="8" s="1"/>
  <c r="AG844" i="8"/>
  <c r="AH844" i="8" s="1"/>
  <c r="AG854" i="8"/>
  <c r="AH854" i="8" s="1"/>
  <c r="AG872" i="8"/>
  <c r="AH872" i="8" s="1"/>
  <c r="AG882" i="8"/>
  <c r="AH882" i="8" s="1"/>
  <c r="AG892" i="8"/>
  <c r="AH892" i="8" s="1"/>
  <c r="AG910" i="8"/>
  <c r="AH910" i="8" s="1"/>
  <c r="AG920" i="8"/>
  <c r="AH920" i="8" s="1"/>
  <c r="AG930" i="8"/>
  <c r="AH930" i="8" s="1"/>
  <c r="AG950" i="8"/>
  <c r="AH950" i="8" s="1"/>
  <c r="AG958" i="8"/>
  <c r="AH958" i="8" s="1"/>
  <c r="AG967" i="8"/>
  <c r="AH967" i="8" s="1"/>
  <c r="AG987" i="8"/>
  <c r="AH987" i="8" s="1"/>
  <c r="AG995" i="8"/>
  <c r="AH995" i="8" s="1"/>
  <c r="AG1006" i="8"/>
  <c r="AH1006" i="8" s="1"/>
  <c r="AG1023" i="8"/>
  <c r="AH1023" i="8" s="1"/>
  <c r="AG1031" i="8"/>
  <c r="AH1031" i="8" s="1"/>
  <c r="AG1038" i="8"/>
  <c r="AH1038" i="8" s="1"/>
  <c r="AG1052" i="8"/>
  <c r="AH1052" i="8" s="1"/>
  <c r="AG1059" i="8"/>
  <c r="AH1059" i="8" s="1"/>
  <c r="AG1066" i="8"/>
  <c r="AH1066" i="8" s="1"/>
  <c r="AG1080" i="8"/>
  <c r="AH1080" i="8" s="1"/>
  <c r="AG1087" i="8"/>
  <c r="AH1087" i="8" s="1"/>
  <c r="AG1095" i="8"/>
  <c r="AH1095" i="8" s="1"/>
  <c r="AG1108" i="8"/>
  <c r="AH1108" i="8" s="1"/>
  <c r="AG1116" i="8"/>
  <c r="AH1116" i="8" s="1"/>
  <c r="AG1123" i="8"/>
  <c r="AH1123" i="8" s="1"/>
  <c r="AG1138" i="8"/>
  <c r="AH1138" i="8" s="1"/>
  <c r="AG1144" i="8"/>
  <c r="AH1144" i="8" s="1"/>
  <c r="AG1151" i="8"/>
  <c r="AH1151" i="8" s="1"/>
  <c r="AG1166" i="8"/>
  <c r="AH1166" i="8" s="1"/>
  <c r="AG1172" i="8"/>
  <c r="AH1172" i="8" s="1"/>
  <c r="AG1180" i="8"/>
  <c r="AH1180" i="8" s="1"/>
  <c r="AG1194" i="8"/>
  <c r="AH1194" i="8" s="1"/>
  <c r="AG1202" i="8"/>
  <c r="AH1202" i="8" s="1"/>
  <c r="AG1208" i="8"/>
  <c r="AH1208" i="8" s="1"/>
  <c r="AG1223" i="8"/>
  <c r="AH1223" i="8" s="1"/>
  <c r="AG1230" i="8"/>
  <c r="AH1230" i="8" s="1"/>
  <c r="AG1236" i="8"/>
  <c r="AH1236" i="8" s="1"/>
  <c r="AG1251" i="8"/>
  <c r="AH1251" i="8" s="1"/>
  <c r="AG1258" i="8"/>
  <c r="AH1258" i="8" s="1"/>
  <c r="AG1266" i="8"/>
  <c r="AH1266" i="8" s="1"/>
  <c r="AG1279" i="8"/>
  <c r="AH1279" i="8" s="1"/>
  <c r="AG1287" i="8"/>
  <c r="AH1287" i="8" s="1"/>
  <c r="AG1294" i="8"/>
  <c r="AH1294" i="8" s="1"/>
  <c r="AG1308" i="8"/>
  <c r="AH1308" i="8" s="1"/>
  <c r="AG1315" i="8"/>
  <c r="AH1315" i="8" s="1"/>
  <c r="AG1322" i="8"/>
  <c r="AH1322" i="8" s="1"/>
  <c r="AG1336" i="8"/>
  <c r="AH1336" i="8" s="1"/>
  <c r="AG1343" i="8"/>
  <c r="AH1343" i="8" s="1"/>
  <c r="AG1351" i="8"/>
  <c r="AH1351" i="8" s="1"/>
  <c r="AG1364" i="8"/>
  <c r="AH1364" i="8" s="1"/>
  <c r="AG1372" i="8"/>
  <c r="AH1372" i="8" s="1"/>
  <c r="AG1379" i="8"/>
  <c r="AH1379" i="8" s="1"/>
  <c r="AG1394" i="8"/>
  <c r="AH1394" i="8" s="1"/>
  <c r="AG1400" i="8"/>
  <c r="AH1400" i="8" s="1"/>
  <c r="AG1407" i="8"/>
  <c r="AH1407" i="8" s="1"/>
  <c r="AG1422" i="8"/>
  <c r="AH1422" i="8" s="1"/>
  <c r="AG1427" i="8"/>
  <c r="AH1427" i="8" s="1"/>
  <c r="AG1433" i="8"/>
  <c r="AH1433" i="8" s="1"/>
  <c r="AG1443" i="8"/>
  <c r="AH1443" i="8" s="1"/>
  <c r="AG1449" i="8"/>
  <c r="AH1449" i="8" s="1"/>
  <c r="AG1454" i="8"/>
  <c r="AH1454" i="8" s="1"/>
  <c r="AG1465" i="8"/>
  <c r="AH1465" i="8" s="1"/>
  <c r="AG1470" i="8"/>
  <c r="AH1470" i="8" s="1"/>
  <c r="AG1475" i="8"/>
  <c r="AH1475" i="8" s="1"/>
  <c r="AG1486" i="8"/>
  <c r="AH1486" i="8" s="1"/>
  <c r="AG1491" i="8"/>
  <c r="AH1491" i="8" s="1"/>
  <c r="AG1497" i="8"/>
  <c r="AH1497" i="8" s="1"/>
  <c r="AG1507" i="8"/>
  <c r="AH1507" i="8" s="1"/>
  <c r="AG1513" i="8"/>
  <c r="AH1513" i="8" s="1"/>
  <c r="AG1518" i="8"/>
  <c r="AH1518" i="8" s="1"/>
  <c r="AG1529" i="8"/>
  <c r="AH1529" i="8" s="1"/>
  <c r="AG1534" i="8"/>
  <c r="AH1534" i="8" s="1"/>
  <c r="AG1539" i="8"/>
  <c r="AH1539" i="8" s="1"/>
  <c r="AG1550" i="8"/>
  <c r="AH1550" i="8" s="1"/>
  <c r="AG1555" i="8"/>
  <c r="AH1555" i="8" s="1"/>
  <c r="AG1561" i="8"/>
  <c r="AH1561" i="8" s="1"/>
  <c r="AG1571" i="8"/>
  <c r="AH1571" i="8" s="1"/>
  <c r="AG1577" i="8"/>
  <c r="AH1577" i="8" s="1"/>
  <c r="AG1582" i="8"/>
  <c r="AH1582" i="8" s="1"/>
  <c r="AG1593" i="8"/>
  <c r="AH1593" i="8" s="1"/>
  <c r="AG1598" i="8"/>
  <c r="AH1598" i="8" s="1"/>
  <c r="AG1603" i="8"/>
  <c r="AH1603" i="8" s="1"/>
  <c r="AG1614" i="8"/>
  <c r="AH1614" i="8" s="1"/>
  <c r="AG1619" i="8"/>
  <c r="AH1619" i="8" s="1"/>
  <c r="AG1625" i="8"/>
  <c r="AH1625" i="8" s="1"/>
  <c r="AG1635" i="8"/>
  <c r="AH1635" i="8" s="1"/>
  <c r="AG1641" i="8"/>
  <c r="AH1641" i="8" s="1"/>
  <c r="AG1646" i="8"/>
  <c r="AH1646" i="8" s="1"/>
  <c r="AG1657" i="8"/>
  <c r="AH1657" i="8" s="1"/>
  <c r="AG1662" i="8"/>
  <c r="AH1662" i="8" s="1"/>
  <c r="AG1667" i="8"/>
  <c r="AH1667" i="8" s="1"/>
  <c r="AG1678" i="8"/>
  <c r="AH1678" i="8" s="1"/>
  <c r="AG1683" i="8"/>
  <c r="AH1683" i="8" s="1"/>
  <c r="AG1689" i="8"/>
  <c r="AH1689" i="8" s="1"/>
  <c r="AG1699" i="8"/>
  <c r="AH1699" i="8" s="1"/>
  <c r="AG1705" i="8"/>
  <c r="AH1705" i="8" s="1"/>
  <c r="AG1710" i="8"/>
  <c r="AH1710" i="8" s="1"/>
  <c r="AG1721" i="8"/>
  <c r="AH1721" i="8" s="1"/>
  <c r="AG1726" i="8"/>
  <c r="AH1726" i="8" s="1"/>
  <c r="AG1731" i="8"/>
  <c r="AH1731" i="8" s="1"/>
  <c r="AG1742" i="8"/>
  <c r="AH1742" i="8" s="1"/>
  <c r="AG1747" i="8"/>
  <c r="AH1747" i="8" s="1"/>
  <c r="AG1753" i="8"/>
  <c r="AH1753" i="8" s="1"/>
  <c r="AG1763" i="8"/>
  <c r="AH1763" i="8" s="1"/>
  <c r="AG1769" i="8"/>
  <c r="AH1769" i="8" s="1"/>
  <c r="AG1774" i="8"/>
  <c r="AH1774" i="8" s="1"/>
  <c r="AG1785" i="8"/>
  <c r="AH1785" i="8" s="1"/>
  <c r="AG1790" i="8"/>
  <c r="AH1790" i="8" s="1"/>
  <c r="AG1795" i="8"/>
  <c r="AH1795" i="8" s="1"/>
  <c r="AG1806" i="8"/>
  <c r="AH1806" i="8" s="1"/>
  <c r="AG1811" i="8"/>
  <c r="AH1811" i="8" s="1"/>
  <c r="AG1817" i="8"/>
  <c r="AH1817" i="8" s="1"/>
  <c r="AG1827" i="8"/>
  <c r="AH1827" i="8" s="1"/>
  <c r="AG1833" i="8"/>
  <c r="AH1833" i="8" s="1"/>
  <c r="AG1838" i="8"/>
  <c r="AH1838" i="8" s="1"/>
  <c r="AG1849" i="8"/>
  <c r="AH1849" i="8" s="1"/>
  <c r="AG1854" i="8"/>
  <c r="AH1854" i="8" s="1"/>
  <c r="AG1859" i="8"/>
  <c r="AH1859" i="8" s="1"/>
  <c r="AG1870" i="8"/>
  <c r="AH1870" i="8" s="1"/>
  <c r="AG1875" i="8"/>
  <c r="AH1875" i="8" s="1"/>
  <c r="AG1881" i="8"/>
  <c r="AH1881" i="8" s="1"/>
  <c r="AG1891" i="8"/>
  <c r="AH1891" i="8" s="1"/>
  <c r="AG1897" i="8"/>
  <c r="AH1897" i="8" s="1"/>
  <c r="AG1902" i="8"/>
  <c r="AH1902" i="8" s="1"/>
  <c r="AG1913" i="8"/>
  <c r="AH1913" i="8" s="1"/>
  <c r="AG1918" i="8"/>
  <c r="AH1918" i="8" s="1"/>
  <c r="AG1923" i="8"/>
  <c r="AH1923" i="8" s="1"/>
  <c r="AG1934" i="8"/>
  <c r="AH1934" i="8" s="1"/>
  <c r="AG1939" i="8"/>
  <c r="AH1939" i="8" s="1"/>
  <c r="AG1945" i="8"/>
  <c r="AH1945" i="8" s="1"/>
  <c r="AG33" i="8"/>
  <c r="AH33" i="8" s="1"/>
  <c r="AG61" i="8"/>
  <c r="AH61" i="8" s="1"/>
  <c r="AG89" i="8"/>
  <c r="AH89" i="8" s="1"/>
  <c r="AG147" i="8"/>
  <c r="AH147" i="8" s="1"/>
  <c r="AG173" i="8"/>
  <c r="AH173" i="8" s="1"/>
  <c r="AG203" i="8"/>
  <c r="AH203" i="8" s="1"/>
  <c r="AG259" i="8"/>
  <c r="AH259" i="8" s="1"/>
  <c r="AG289" i="8"/>
  <c r="AH289" i="8" s="1"/>
  <c r="AG317" i="8"/>
  <c r="AH317" i="8" s="1"/>
  <c r="AG344" i="8"/>
  <c r="AH344" i="8" s="1"/>
  <c r="AG354" i="8"/>
  <c r="AH354" i="8" s="1"/>
  <c r="AG363" i="8"/>
  <c r="AH363" i="8" s="1"/>
  <c r="AG382" i="8"/>
  <c r="AH382" i="8" s="1"/>
  <c r="AG391" i="8"/>
  <c r="AH391" i="8" s="1"/>
  <c r="AG402" i="8"/>
  <c r="AH402" i="8" s="1"/>
  <c r="AG419" i="8"/>
  <c r="AH419" i="8" s="1"/>
  <c r="AG430" i="8"/>
  <c r="AH430" i="8" s="1"/>
  <c r="AG439" i="8"/>
  <c r="AH439" i="8" s="1"/>
  <c r="AG459" i="8"/>
  <c r="AH459" i="8" s="1"/>
  <c r="AG467" i="8"/>
  <c r="AH467" i="8" s="1"/>
  <c r="AG476" i="8"/>
  <c r="AH476" i="8" s="1"/>
  <c r="AG496" i="8"/>
  <c r="AH496" i="8" s="1"/>
  <c r="AG504" i="8"/>
  <c r="AH504" i="8" s="1"/>
  <c r="AG515" i="8"/>
  <c r="AH515" i="8" s="1"/>
  <c r="AG534" i="8"/>
  <c r="AH534" i="8" s="1"/>
  <c r="AG544" i="8"/>
  <c r="AH544" i="8" s="1"/>
  <c r="AG552" i="8"/>
  <c r="AH552" i="8" s="1"/>
  <c r="AG572" i="8"/>
  <c r="AH572" i="8" s="1"/>
  <c r="AG582" i="8"/>
  <c r="AH582" i="8" s="1"/>
  <c r="AG590" i="8"/>
  <c r="AH590" i="8" s="1"/>
  <c r="AG610" i="8"/>
  <c r="AH610" i="8" s="1"/>
  <c r="AG619" i="8"/>
  <c r="AH619" i="8" s="1"/>
  <c r="AG630" i="8"/>
  <c r="AH630" i="8" s="1"/>
  <c r="AG647" i="8"/>
  <c r="AH647" i="8" s="1"/>
  <c r="AG658" i="8"/>
  <c r="AH658" i="8" s="1"/>
  <c r="AG667" i="8"/>
  <c r="AH667" i="8" s="1"/>
  <c r="AG686" i="8"/>
  <c r="AH686" i="8" s="1"/>
  <c r="AG695" i="8"/>
  <c r="AH695" i="8" s="1"/>
  <c r="AG704" i="8"/>
  <c r="AH704" i="8" s="1"/>
  <c r="AG723" i="8"/>
  <c r="AH723" i="8" s="1"/>
  <c r="AG732" i="8"/>
  <c r="AH732" i="8" s="1"/>
  <c r="AG743" i="8"/>
  <c r="AH743" i="8" s="1"/>
  <c r="AG760" i="8"/>
  <c r="AH760" i="8" s="1"/>
  <c r="AG771" i="8"/>
  <c r="AH771" i="8" s="1"/>
  <c r="AG780" i="8"/>
  <c r="AH780" i="8" s="1"/>
  <c r="AG800" i="8"/>
  <c r="AH800" i="8" s="1"/>
  <c r="AG808" i="8"/>
  <c r="AH808" i="8" s="1"/>
  <c r="AG818" i="8"/>
  <c r="AH818" i="8" s="1"/>
  <c r="AG838" i="8"/>
  <c r="AH838" i="8" s="1"/>
  <c r="AG846" i="8"/>
  <c r="AH846" i="8" s="1"/>
  <c r="AG856" i="8"/>
  <c r="AH856" i="8" s="1"/>
  <c r="AG875" i="8"/>
  <c r="AH875" i="8" s="1"/>
  <c r="AG886" i="8"/>
  <c r="AH886" i="8" s="1"/>
  <c r="AG894" i="8"/>
  <c r="AH894" i="8" s="1"/>
  <c r="AG914" i="8"/>
  <c r="AH914" i="8" s="1"/>
  <c r="AG923" i="8"/>
  <c r="AH923" i="8" s="1"/>
  <c r="AG931" i="8"/>
  <c r="AH931" i="8" s="1"/>
  <c r="AG951" i="8"/>
  <c r="AH951" i="8" s="1"/>
  <c r="AG960" i="8"/>
  <c r="AH960" i="8" s="1"/>
  <c r="AG971" i="8"/>
  <c r="AH971" i="8" s="1"/>
  <c r="AG988" i="8"/>
  <c r="AH988" i="8" s="1"/>
  <c r="AG999" i="8"/>
  <c r="AH999" i="8" s="1"/>
  <c r="AG1008" i="8"/>
  <c r="AH1008" i="8" s="1"/>
  <c r="AG1026" i="8"/>
  <c r="AH1026" i="8" s="1"/>
  <c r="AG1032" i="8"/>
  <c r="AH1032" i="8" s="1"/>
  <c r="AG1039" i="8"/>
  <c r="AH1039" i="8" s="1"/>
  <c r="AG1054" i="8"/>
  <c r="AH1054" i="8" s="1"/>
  <c r="AG1060" i="8"/>
  <c r="AH1060" i="8" s="1"/>
  <c r="AG1068" i="8"/>
  <c r="AH1068" i="8" s="1"/>
  <c r="AG1082" i="8"/>
  <c r="AH1082" i="8" s="1"/>
  <c r="AG1090" i="8"/>
  <c r="AH1090" i="8" s="1"/>
  <c r="AG1096" i="8"/>
  <c r="AH1096" i="8" s="1"/>
  <c r="AG1111" i="8"/>
  <c r="AH1111" i="8" s="1"/>
  <c r="AG1118" i="8"/>
  <c r="AH1118" i="8" s="1"/>
  <c r="AG1124" i="8"/>
  <c r="AH1124" i="8" s="1"/>
  <c r="AG1139" i="8"/>
  <c r="AH1139" i="8" s="1"/>
  <c r="AG1146" i="8"/>
  <c r="AH1146" i="8" s="1"/>
  <c r="AG1154" i="8"/>
  <c r="AH1154" i="8" s="1"/>
  <c r="AG1167" i="8"/>
  <c r="AH1167" i="8" s="1"/>
  <c r="AG1175" i="8"/>
  <c r="AH1175" i="8" s="1"/>
  <c r="AG1182" i="8"/>
  <c r="AH1182" i="8" s="1"/>
  <c r="AG1196" i="8"/>
  <c r="AH1196" i="8" s="1"/>
  <c r="AG1203" i="8"/>
  <c r="AH1203" i="8" s="1"/>
  <c r="AG1210" i="8"/>
  <c r="AH1210" i="8" s="1"/>
  <c r="AG1224" i="8"/>
  <c r="AH1224" i="8" s="1"/>
  <c r="AG1231" i="8"/>
  <c r="AH1231" i="8" s="1"/>
  <c r="AG1239" i="8"/>
  <c r="AH1239" i="8" s="1"/>
  <c r="AG1252" i="8"/>
  <c r="AH1252" i="8" s="1"/>
  <c r="AG1260" i="8"/>
  <c r="AH1260" i="8" s="1"/>
  <c r="AG1267" i="8"/>
  <c r="AH1267" i="8" s="1"/>
  <c r="AG1282" i="8"/>
  <c r="AH1282" i="8" s="1"/>
  <c r="AG1288" i="8"/>
  <c r="AH1288" i="8" s="1"/>
  <c r="AG1295" i="8"/>
  <c r="AH1295" i="8" s="1"/>
  <c r="AG1310" i="8"/>
  <c r="AH1310" i="8" s="1"/>
  <c r="AG1316" i="8"/>
  <c r="AH1316" i="8" s="1"/>
  <c r="AG1324" i="8"/>
  <c r="AH1324" i="8" s="1"/>
  <c r="AG1338" i="8"/>
  <c r="AH1338" i="8" s="1"/>
  <c r="AG1346" i="8"/>
  <c r="AH1346" i="8" s="1"/>
  <c r="AG1352" i="8"/>
  <c r="AH1352" i="8" s="1"/>
  <c r="AG1367" i="8"/>
  <c r="AH1367" i="8" s="1"/>
  <c r="AG1374" i="8"/>
  <c r="AH1374" i="8" s="1"/>
  <c r="AG1380" i="8"/>
  <c r="AH1380" i="8" s="1"/>
  <c r="AG1395" i="8"/>
  <c r="AH1395" i="8" s="1"/>
  <c r="AG1402" i="8"/>
  <c r="AH1402" i="8" s="1"/>
  <c r="AG1410" i="8"/>
  <c r="AH1410" i="8" s="1"/>
  <c r="AG1423" i="8"/>
  <c r="AH1423" i="8" s="1"/>
  <c r="AG1429" i="8"/>
  <c r="AH1429" i="8" s="1"/>
  <c r="AG1434" i="8"/>
  <c r="AH1434" i="8" s="1"/>
  <c r="AG1445" i="8"/>
  <c r="AH1445" i="8" s="1"/>
  <c r="AG1450" i="8"/>
  <c r="AH1450" i="8" s="1"/>
  <c r="AG1455" i="8"/>
  <c r="AH1455" i="8" s="1"/>
  <c r="AG1466" i="8"/>
  <c r="AH1466" i="8" s="1"/>
  <c r="AG1471" i="8"/>
  <c r="AH1471" i="8" s="1"/>
  <c r="AG1477" i="8"/>
  <c r="AH1477" i="8" s="1"/>
  <c r="AG1487" i="8"/>
  <c r="AH1487" i="8" s="1"/>
  <c r="AG1493" i="8"/>
  <c r="AH1493" i="8" s="1"/>
  <c r="AG1498" i="8"/>
  <c r="AH1498" i="8" s="1"/>
  <c r="AG1509" i="8"/>
  <c r="AH1509" i="8" s="1"/>
  <c r="AG1514" i="8"/>
  <c r="AH1514" i="8" s="1"/>
  <c r="AG1519" i="8"/>
  <c r="AH1519" i="8" s="1"/>
  <c r="AG1530" i="8"/>
  <c r="AH1530" i="8" s="1"/>
  <c r="AG1535" i="8"/>
  <c r="AH1535" i="8" s="1"/>
  <c r="AG1541" i="8"/>
  <c r="AH1541" i="8" s="1"/>
  <c r="AG1551" i="8"/>
  <c r="AH1551" i="8" s="1"/>
  <c r="AG1557" i="8"/>
  <c r="AH1557" i="8" s="1"/>
  <c r="AG1562" i="8"/>
  <c r="AH1562" i="8" s="1"/>
  <c r="AG1573" i="8"/>
  <c r="AH1573" i="8" s="1"/>
  <c r="AG1578" i="8"/>
  <c r="AH1578" i="8" s="1"/>
  <c r="AG1583" i="8"/>
  <c r="AH1583" i="8" s="1"/>
  <c r="AG1594" i="8"/>
  <c r="AH1594" i="8" s="1"/>
  <c r="AG1599" i="8"/>
  <c r="AH1599" i="8" s="1"/>
  <c r="AG1605" i="8"/>
  <c r="AH1605" i="8" s="1"/>
  <c r="AG1615" i="8"/>
  <c r="AH1615" i="8" s="1"/>
  <c r="AG1621" i="8"/>
  <c r="AH1621" i="8" s="1"/>
  <c r="AG1626" i="8"/>
  <c r="AH1626" i="8" s="1"/>
  <c r="AG1637" i="8"/>
  <c r="AH1637" i="8" s="1"/>
  <c r="AG1642" i="8"/>
  <c r="AH1642" i="8" s="1"/>
  <c r="AG1647" i="8"/>
  <c r="AH1647" i="8" s="1"/>
  <c r="AG1658" i="8"/>
  <c r="AH1658" i="8" s="1"/>
  <c r="AG1663" i="8"/>
  <c r="AH1663" i="8" s="1"/>
  <c r="AG1669" i="8"/>
  <c r="AH1669" i="8" s="1"/>
  <c r="AG1679" i="8"/>
  <c r="AH1679" i="8" s="1"/>
  <c r="AG1685" i="8"/>
  <c r="AH1685" i="8" s="1"/>
  <c r="AG1690" i="8"/>
  <c r="AH1690" i="8" s="1"/>
  <c r="AG1701" i="8"/>
  <c r="AH1701" i="8" s="1"/>
  <c r="AG1706" i="8"/>
  <c r="AH1706" i="8" s="1"/>
  <c r="AG1711" i="8"/>
  <c r="AH1711" i="8" s="1"/>
  <c r="AG1722" i="8"/>
  <c r="AH1722" i="8" s="1"/>
  <c r="AG1727" i="8"/>
  <c r="AH1727" i="8" s="1"/>
  <c r="AG1733" i="8"/>
  <c r="AH1733" i="8" s="1"/>
  <c r="AG1743" i="8"/>
  <c r="AH1743" i="8" s="1"/>
  <c r="AG1749" i="8"/>
  <c r="AH1749" i="8" s="1"/>
  <c r="AG1754" i="8"/>
  <c r="AH1754" i="8" s="1"/>
  <c r="AG1765" i="8"/>
  <c r="AH1765" i="8" s="1"/>
  <c r="AG1770" i="8"/>
  <c r="AH1770" i="8" s="1"/>
  <c r="AG1775" i="8"/>
  <c r="AH1775" i="8" s="1"/>
  <c r="AG1786" i="8"/>
  <c r="AH1786" i="8" s="1"/>
  <c r="AG1791" i="8"/>
  <c r="AH1791" i="8" s="1"/>
  <c r="AG1797" i="8"/>
  <c r="AH1797" i="8" s="1"/>
  <c r="AG1807" i="8"/>
  <c r="AH1807" i="8" s="1"/>
  <c r="AG1813" i="8"/>
  <c r="AH1813" i="8" s="1"/>
  <c r="AG1818" i="8"/>
  <c r="AH1818" i="8" s="1"/>
  <c r="AG1829" i="8"/>
  <c r="AH1829" i="8" s="1"/>
  <c r="AG1834" i="8"/>
  <c r="AH1834" i="8" s="1"/>
  <c r="AG1839" i="8"/>
  <c r="AH1839" i="8" s="1"/>
  <c r="AG1850" i="8"/>
  <c r="AH1850" i="8" s="1"/>
  <c r="AG1855" i="8"/>
  <c r="AH1855" i="8" s="1"/>
  <c r="AG1861" i="8"/>
  <c r="AH1861" i="8" s="1"/>
  <c r="AG1871" i="8"/>
  <c r="AH1871" i="8" s="1"/>
  <c r="AG1877" i="8"/>
  <c r="AH1877" i="8" s="1"/>
  <c r="AG1882" i="8"/>
  <c r="AH1882" i="8" s="1"/>
  <c r="AG1893" i="8"/>
  <c r="AH1893" i="8" s="1"/>
  <c r="AG1898" i="8"/>
  <c r="AH1898" i="8" s="1"/>
  <c r="AG1903" i="8"/>
  <c r="AH1903" i="8" s="1"/>
  <c r="AG1914" i="8"/>
  <c r="AH1914" i="8" s="1"/>
  <c r="AG1919" i="8"/>
  <c r="AH1919" i="8" s="1"/>
  <c r="AG1925" i="8"/>
  <c r="AH1925" i="8" s="1"/>
  <c r="AG1935" i="8"/>
  <c r="AH1935" i="8" s="1"/>
  <c r="AG1941" i="8"/>
  <c r="AH1941" i="8" s="1"/>
  <c r="AG1946" i="8"/>
  <c r="AH1946" i="8" s="1"/>
  <c r="AG67" i="8"/>
  <c r="AH67" i="8" s="1"/>
  <c r="AG125" i="8"/>
  <c r="AH125" i="8" s="1"/>
  <c r="AG181" i="8"/>
  <c r="AH181" i="8" s="1"/>
  <c r="AG297" i="8"/>
  <c r="AH297" i="8" s="1"/>
  <c r="AG338" i="8"/>
  <c r="AH338" i="8" s="1"/>
  <c r="AG355" i="8"/>
  <c r="AH355" i="8" s="1"/>
  <c r="AG395" i="8"/>
  <c r="AH395" i="8" s="1"/>
  <c r="AG412" i="8"/>
  <c r="AH412" i="8" s="1"/>
  <c r="AG432" i="8"/>
  <c r="AH432" i="8" s="1"/>
  <c r="AG470" i="8"/>
  <c r="AH470" i="8" s="1"/>
  <c r="AG488" i="8"/>
  <c r="AH488" i="8" s="1"/>
  <c r="AG508" i="8"/>
  <c r="AH508" i="8" s="1"/>
  <c r="AG546" i="8"/>
  <c r="AH546" i="8" s="1"/>
  <c r="AG566" i="8"/>
  <c r="AH566" i="8" s="1"/>
  <c r="AG583" i="8"/>
  <c r="AH583" i="8" s="1"/>
  <c r="AG622" i="8"/>
  <c r="AH622" i="8" s="1"/>
  <c r="AG640" i="8"/>
  <c r="AH640" i="8" s="1"/>
  <c r="AG659" i="8"/>
  <c r="AH659" i="8" s="1"/>
  <c r="AG696" i="8"/>
  <c r="AH696" i="8" s="1"/>
  <c r="AG716" i="8"/>
  <c r="AH716" i="8" s="1"/>
  <c r="AG736" i="8"/>
  <c r="AH736" i="8" s="1"/>
  <c r="AG774" i="8"/>
  <c r="AH774" i="8" s="1"/>
  <c r="AG792" i="8"/>
  <c r="AH792" i="8" s="1"/>
  <c r="AG811" i="8"/>
  <c r="AH811" i="8" s="1"/>
  <c r="AG850" i="8"/>
  <c r="AH850" i="8" s="1"/>
  <c r="AG867" i="8"/>
  <c r="AH867" i="8" s="1"/>
  <c r="AG887" i="8"/>
  <c r="AH887" i="8" s="1"/>
  <c r="AG924" i="8"/>
  <c r="AH924" i="8" s="1"/>
  <c r="AG944" i="8"/>
  <c r="AH944" i="8" s="1"/>
  <c r="AG963" i="8"/>
  <c r="AH963" i="8" s="1"/>
  <c r="AG1000" i="8"/>
  <c r="AH1000" i="8" s="1"/>
  <c r="AG1020" i="8"/>
  <c r="AH1020" i="8" s="1"/>
  <c r="AG1034" i="8"/>
  <c r="AH1034" i="8" s="1"/>
  <c r="AG1063" i="8"/>
  <c r="AH1063" i="8" s="1"/>
  <c r="AG1076" i="8"/>
  <c r="AH1076" i="8" s="1"/>
  <c r="AG1091" i="8"/>
  <c r="AH1091" i="8" s="1"/>
  <c r="AG1119" i="8"/>
  <c r="AH1119" i="8" s="1"/>
  <c r="AG1134" i="8"/>
  <c r="AH1134" i="8" s="1"/>
  <c r="AG1148" i="8"/>
  <c r="AH1148" i="8" s="1"/>
  <c r="AG1176" i="8"/>
  <c r="AH1176" i="8" s="1"/>
  <c r="AG1191" i="8"/>
  <c r="AH1191" i="8" s="1"/>
  <c r="AG1204" i="8"/>
  <c r="AH1204" i="8" s="1"/>
  <c r="AG1234" i="8"/>
  <c r="AH1234" i="8" s="1"/>
  <c r="AG1247" i="8"/>
  <c r="AH1247" i="8" s="1"/>
  <c r="AG1262" i="8"/>
  <c r="AH1262" i="8" s="1"/>
  <c r="AG1290" i="8"/>
  <c r="AH1290" i="8" s="1"/>
  <c r="AG1304" i="8"/>
  <c r="AH1304" i="8" s="1"/>
  <c r="AG1319" i="8"/>
  <c r="AH1319" i="8" s="1"/>
  <c r="AG1347" i="8"/>
  <c r="AH1347" i="8" s="1"/>
  <c r="AG1362" i="8"/>
  <c r="AH1362" i="8" s="1"/>
  <c r="AG1375" i="8"/>
  <c r="AH1375" i="8" s="1"/>
  <c r="AG1404" i="8"/>
  <c r="AH1404" i="8" s="1"/>
  <c r="AG1418" i="8"/>
  <c r="AH1418" i="8" s="1"/>
  <c r="AG1430" i="8"/>
  <c r="AH1430" i="8" s="1"/>
  <c r="AG1451" i="8"/>
  <c r="AH1451" i="8" s="1"/>
  <c r="AG1462" i="8"/>
  <c r="AH1462" i="8" s="1"/>
  <c r="AG1473" i="8"/>
  <c r="AH1473" i="8" s="1"/>
  <c r="AG1494" i="8"/>
  <c r="AH1494" i="8" s="1"/>
  <c r="AG1505" i="8"/>
  <c r="AH1505" i="8" s="1"/>
  <c r="AG1515" i="8"/>
  <c r="AH1515" i="8" s="1"/>
  <c r="AG1537" i="8"/>
  <c r="AH1537" i="8" s="1"/>
  <c r="AG1547" i="8"/>
  <c r="AH1547" i="8" s="1"/>
  <c r="AG1558" i="8"/>
  <c r="AH1558" i="8" s="1"/>
  <c r="AG19" i="8"/>
  <c r="AH19" i="8" s="1"/>
  <c r="AG75" i="8"/>
  <c r="AH75" i="8" s="1"/>
  <c r="AG131" i="8"/>
  <c r="AH131" i="8" s="1"/>
  <c r="AG245" i="8"/>
  <c r="AH245" i="8" s="1"/>
  <c r="AG301" i="8"/>
  <c r="AH301" i="8" s="1"/>
  <c r="AG339" i="8"/>
  <c r="AH339" i="8" s="1"/>
  <c r="AG376" i="8"/>
  <c r="AH376" i="8" s="1"/>
  <c r="AG396" i="8"/>
  <c r="AH396" i="8" s="1"/>
  <c r="AG416" i="8"/>
  <c r="AH416" i="8" s="1"/>
  <c r="AG454" i="8"/>
  <c r="AH454" i="8" s="1"/>
  <c r="AG472" i="8"/>
  <c r="AH472" i="8" s="1"/>
  <c r="AG491" i="8"/>
  <c r="AH491" i="8" s="1"/>
  <c r="AG530" i="8"/>
  <c r="AH530" i="8" s="1"/>
  <c r="AG547" i="8"/>
  <c r="AH547" i="8" s="1"/>
  <c r="AG567" i="8"/>
  <c r="AH567" i="8" s="1"/>
  <c r="AG604" i="8"/>
  <c r="AH604" i="8" s="1"/>
  <c r="AG624" i="8"/>
  <c r="AH624" i="8" s="1"/>
  <c r="AG643" i="8"/>
  <c r="AH643" i="8" s="1"/>
  <c r="AG680" i="8"/>
  <c r="AH680" i="8" s="1"/>
  <c r="AG700" i="8"/>
  <c r="AH700" i="8" s="1"/>
  <c r="AG718" i="8"/>
  <c r="AH718" i="8" s="1"/>
  <c r="AG758" i="8"/>
  <c r="AH758" i="8" s="1"/>
  <c r="AG775" i="8"/>
  <c r="AH775" i="8" s="1"/>
  <c r="AG795" i="8"/>
  <c r="AH795" i="8" s="1"/>
  <c r="AG832" i="8"/>
  <c r="AH832" i="8" s="1"/>
  <c r="AG851" i="8"/>
  <c r="AH851" i="8" s="1"/>
  <c r="AG871" i="8"/>
  <c r="AH871" i="8" s="1"/>
  <c r="AG908" i="8"/>
  <c r="AH908" i="8" s="1"/>
  <c r="AG928" i="8"/>
  <c r="AH928" i="8" s="1"/>
  <c r="AG946" i="8"/>
  <c r="AH946" i="8" s="1"/>
  <c r="AG984" i="8"/>
  <c r="AH984" i="8" s="1"/>
  <c r="AG1003" i="8"/>
  <c r="AH1003" i="8" s="1"/>
  <c r="AG1022" i="8"/>
  <c r="AH1022" i="8" s="1"/>
  <c r="AG1050" i="8"/>
  <c r="AH1050" i="8" s="1"/>
  <c r="AG1064" i="8"/>
  <c r="AH1064" i="8" s="1"/>
  <c r="AG1079" i="8"/>
  <c r="AH1079" i="8" s="1"/>
  <c r="AG1107" i="8"/>
  <c r="AH1107" i="8" s="1"/>
  <c r="AG1122" i="8"/>
  <c r="AH1122" i="8" s="1"/>
  <c r="AG1135" i="8"/>
  <c r="AH1135" i="8" s="1"/>
  <c r="AG1164" i="8"/>
  <c r="AH1164" i="8" s="1"/>
  <c r="AG1178" i="8"/>
  <c r="AH1178" i="8" s="1"/>
  <c r="AG1192" i="8"/>
  <c r="AH1192" i="8" s="1"/>
  <c r="AG1220" i="8"/>
  <c r="AH1220" i="8" s="1"/>
  <c r="AG1235" i="8"/>
  <c r="AH1235" i="8" s="1"/>
  <c r="AG1250" i="8"/>
  <c r="AH1250" i="8" s="1"/>
  <c r="AG1278" i="8"/>
  <c r="AH1278" i="8" s="1"/>
  <c r="AG1292" i="8"/>
  <c r="AH1292" i="8" s="1"/>
  <c r="AG1306" i="8"/>
  <c r="AH1306" i="8" s="1"/>
  <c r="AG1335" i="8"/>
  <c r="AH1335" i="8" s="1"/>
  <c r="AG1348" i="8"/>
  <c r="AH1348" i="8" s="1"/>
  <c r="AG1363" i="8"/>
  <c r="AH1363" i="8" s="1"/>
  <c r="AG1391" i="8"/>
  <c r="AH1391" i="8" s="1"/>
  <c r="AG1406" i="8"/>
  <c r="AH1406" i="8" s="1"/>
  <c r="AG1420" i="8"/>
  <c r="AH1420" i="8" s="1"/>
  <c r="AG1442" i="8"/>
  <c r="AH1442" i="8" s="1"/>
  <c r="AG1453" i="8"/>
  <c r="AH1453" i="8" s="1"/>
  <c r="AG1463" i="8"/>
  <c r="AH1463" i="8" s="1"/>
  <c r="AG1485" i="8"/>
  <c r="AH1485" i="8" s="1"/>
  <c r="AG1495" i="8"/>
  <c r="AH1495" i="8" s="1"/>
  <c r="AG1506" i="8"/>
  <c r="AH1506" i="8" s="1"/>
  <c r="AG1527" i="8"/>
  <c r="AH1527" i="8" s="1"/>
  <c r="AG1538" i="8"/>
  <c r="AH1538" i="8" s="1"/>
  <c r="AG1549" i="8"/>
  <c r="AH1549" i="8" s="1"/>
  <c r="AG1570" i="8"/>
  <c r="AH1570" i="8" s="1"/>
  <c r="AG1581" i="8"/>
  <c r="AH1581" i="8" s="1"/>
  <c r="AG1591" i="8"/>
  <c r="AH1591" i="8" s="1"/>
  <c r="AG1613" i="8"/>
  <c r="AH1613" i="8" s="1"/>
  <c r="AG1623" i="8"/>
  <c r="AH1623" i="8" s="1"/>
  <c r="AG1634" i="8"/>
  <c r="AH1634" i="8" s="1"/>
  <c r="AG1655" i="8"/>
  <c r="AH1655" i="8" s="1"/>
  <c r="AG1666" i="8"/>
  <c r="AH1666" i="8" s="1"/>
  <c r="AG1677" i="8"/>
  <c r="AH1677" i="8" s="1"/>
  <c r="AG1698" i="8"/>
  <c r="AH1698" i="8" s="1"/>
  <c r="AG1709" i="8"/>
  <c r="AH1709" i="8" s="1"/>
  <c r="AG1719" i="8"/>
  <c r="AH1719" i="8" s="1"/>
  <c r="AG1741" i="8"/>
  <c r="AH1741" i="8" s="1"/>
  <c r="AG1751" i="8"/>
  <c r="AH1751" i="8" s="1"/>
  <c r="AG1762" i="8"/>
  <c r="AH1762" i="8" s="1"/>
  <c r="AG1783" i="8"/>
  <c r="AH1783" i="8" s="1"/>
  <c r="AG1794" i="8"/>
  <c r="AH1794" i="8" s="1"/>
  <c r="AG1805" i="8"/>
  <c r="AH1805" i="8" s="1"/>
  <c r="AG1826" i="8"/>
  <c r="AH1826" i="8" s="1"/>
  <c r="AG1837" i="8"/>
  <c r="AH1837" i="8" s="1"/>
  <c r="AG1847" i="8"/>
  <c r="AH1847" i="8" s="1"/>
  <c r="AG1869" i="8"/>
  <c r="AH1869" i="8" s="1"/>
  <c r="AG1879" i="8"/>
  <c r="AH1879" i="8" s="1"/>
  <c r="AG1890" i="8"/>
  <c r="AH1890" i="8" s="1"/>
  <c r="AG1911" i="8"/>
  <c r="AH1911" i="8" s="1"/>
  <c r="AG1922" i="8"/>
  <c r="AH1922" i="8" s="1"/>
  <c r="AG1933" i="8"/>
  <c r="AH1933" i="8" s="1"/>
  <c r="AG41" i="8"/>
  <c r="AH41" i="8" s="1"/>
  <c r="AG97" i="8"/>
  <c r="AH97" i="8" s="1"/>
  <c r="AG153" i="8"/>
  <c r="AH153" i="8" s="1"/>
  <c r="AG267" i="8"/>
  <c r="AH267" i="8" s="1"/>
  <c r="AG323" i="8"/>
  <c r="AH323" i="8" s="1"/>
  <c r="AG347" i="8"/>
  <c r="AH347" i="8" s="1"/>
  <c r="AG384" i="8"/>
  <c r="AH384" i="8" s="1"/>
  <c r="AG403" i="8"/>
  <c r="AH403" i="8" s="1"/>
  <c r="AG423" i="8"/>
  <c r="AH423" i="8" s="1"/>
  <c r="AG460" i="8"/>
  <c r="AH460" i="8" s="1"/>
  <c r="AG480" i="8"/>
  <c r="AH480" i="8" s="1"/>
  <c r="AG498" i="8"/>
  <c r="AH498" i="8" s="1"/>
  <c r="AG536" i="8"/>
  <c r="AH536" i="8" s="1"/>
  <c r="AG555" i="8"/>
  <c r="AH555" i="8" s="1"/>
  <c r="AG574" i="8"/>
  <c r="AH574" i="8" s="1"/>
  <c r="AG611" i="8"/>
  <c r="AH611" i="8" s="1"/>
  <c r="AG631" i="8"/>
  <c r="AH631" i="8" s="1"/>
  <c r="AG651" i="8"/>
  <c r="AH651" i="8" s="1"/>
  <c r="AG688" i="8"/>
  <c r="AH688" i="8" s="1"/>
  <c r="AG707" i="8"/>
  <c r="AH707" i="8" s="1"/>
  <c r="AG726" i="8"/>
  <c r="AH726" i="8" s="1"/>
  <c r="AG764" i="8"/>
  <c r="AH764" i="8" s="1"/>
  <c r="AG782" i="8"/>
  <c r="AH782" i="8" s="1"/>
  <c r="AG802" i="8"/>
  <c r="AH802" i="8" s="1"/>
  <c r="AG822" i="8"/>
  <c r="AH822" i="8" s="1"/>
  <c r="AG839" i="8"/>
  <c r="AH839" i="8" s="1"/>
  <c r="AG859" i="8"/>
  <c r="AH859" i="8" s="1"/>
  <c r="AG878" i="8"/>
  <c r="AH878" i="8" s="1"/>
  <c r="AG896" i="8"/>
  <c r="AH896" i="8" s="1"/>
  <c r="AG915" i="8"/>
  <c r="AH915" i="8" s="1"/>
  <c r="AG935" i="8"/>
  <c r="AH935" i="8" s="1"/>
  <c r="AG952" i="8"/>
  <c r="AH952" i="8" s="1"/>
  <c r="AG972" i="8"/>
  <c r="AH972" i="8" s="1"/>
  <c r="AG992" i="8"/>
  <c r="AH992" i="8" s="1"/>
  <c r="AG1010" i="8"/>
  <c r="AH1010" i="8" s="1"/>
  <c r="AG1027" i="8"/>
  <c r="AH1027" i="8" s="1"/>
  <c r="AG1042" i="8"/>
  <c r="AH1042" i="8" s="1"/>
  <c r="AG1055" i="8"/>
  <c r="AH1055" i="8" s="1"/>
  <c r="AG1070" i="8"/>
  <c r="AH1070" i="8" s="1"/>
  <c r="AG1084" i="8"/>
  <c r="AH1084" i="8" s="1"/>
  <c r="AG1098" i="8"/>
  <c r="AH1098" i="8" s="1"/>
  <c r="AG1112" i="8"/>
  <c r="AH1112" i="8" s="1"/>
  <c r="AG1127" i="8"/>
  <c r="AH1127" i="8" s="1"/>
  <c r="AG1140" i="8"/>
  <c r="AH1140" i="8" s="1"/>
  <c r="AG1155" i="8"/>
  <c r="AH1155" i="8" s="1"/>
  <c r="AG1170" i="8"/>
  <c r="AH1170" i="8" s="1"/>
  <c r="AG1183" i="8"/>
  <c r="AH1183" i="8" s="1"/>
  <c r="AG1198" i="8"/>
  <c r="AH1198" i="8" s="1"/>
  <c r="AG1212" i="8"/>
  <c r="AH1212" i="8" s="1"/>
  <c r="AG1226" i="8"/>
  <c r="AH1226" i="8" s="1"/>
  <c r="AG1240" i="8"/>
  <c r="AH1240" i="8" s="1"/>
  <c r="AG1255" i="8"/>
  <c r="AH1255" i="8" s="1"/>
  <c r="AG1268" i="8"/>
  <c r="AH1268" i="8" s="1"/>
  <c r="AG1283" i="8"/>
  <c r="AH1283" i="8" s="1"/>
  <c r="AG1298" i="8"/>
  <c r="AH1298" i="8" s="1"/>
  <c r="AG1311" i="8"/>
  <c r="AH1311" i="8" s="1"/>
  <c r="AG1326" i="8"/>
  <c r="AH1326" i="8" s="1"/>
  <c r="AG1340" i="8"/>
  <c r="AH1340" i="8" s="1"/>
  <c r="AG1354" i="8"/>
  <c r="AH1354" i="8" s="1"/>
  <c r="AG1368" i="8"/>
  <c r="AH1368" i="8" s="1"/>
  <c r="AG1383" i="8"/>
  <c r="AH1383" i="8" s="1"/>
  <c r="AG1396" i="8"/>
  <c r="AH1396" i="8" s="1"/>
  <c r="AG1411" i="8"/>
  <c r="AH1411" i="8" s="1"/>
  <c r="AG1425" i="8"/>
  <c r="AH1425" i="8" s="1"/>
  <c r="AG1435" i="8"/>
  <c r="AH1435" i="8" s="1"/>
  <c r="AG1446" i="8"/>
  <c r="AH1446" i="8" s="1"/>
  <c r="AG1457" i="8"/>
  <c r="AH1457" i="8" s="1"/>
  <c r="AG1467" i="8"/>
  <c r="AH1467" i="8" s="1"/>
  <c r="AG1478" i="8"/>
  <c r="AH1478" i="8" s="1"/>
  <c r="AG1489" i="8"/>
  <c r="AH1489" i="8" s="1"/>
  <c r="AG1499" i="8"/>
  <c r="AH1499" i="8" s="1"/>
  <c r="AG1510" i="8"/>
  <c r="AH1510" i="8" s="1"/>
  <c r="AG1521" i="8"/>
  <c r="AH1521" i="8" s="1"/>
  <c r="AG1531" i="8"/>
  <c r="AH1531" i="8" s="1"/>
  <c r="AG1542" i="8"/>
  <c r="AH1542" i="8" s="1"/>
  <c r="AG1553" i="8"/>
  <c r="AH1553" i="8" s="1"/>
  <c r="AG105" i="8"/>
  <c r="AH105" i="8" s="1"/>
  <c r="AG327" i="8"/>
  <c r="AH327" i="8" s="1"/>
  <c r="AG406" i="8"/>
  <c r="AH406" i="8" s="1"/>
  <c r="AG482" i="8"/>
  <c r="AH482" i="8" s="1"/>
  <c r="AG558" i="8"/>
  <c r="AH558" i="8" s="1"/>
  <c r="AG632" i="8"/>
  <c r="AH632" i="8" s="1"/>
  <c r="AG710" i="8"/>
  <c r="AH710" i="8" s="1"/>
  <c r="AG786" i="8"/>
  <c r="AH786" i="8" s="1"/>
  <c r="AG860" i="8"/>
  <c r="AH860" i="8" s="1"/>
  <c r="AG936" i="8"/>
  <c r="AH936" i="8" s="1"/>
  <c r="AG1014" i="8"/>
  <c r="AH1014" i="8" s="1"/>
  <c r="AG1071" i="8"/>
  <c r="AH1071" i="8" s="1"/>
  <c r="AG1128" i="8"/>
  <c r="AH1128" i="8" s="1"/>
  <c r="AG1186" i="8"/>
  <c r="AH1186" i="8" s="1"/>
  <c r="AG1242" i="8"/>
  <c r="AH1242" i="8" s="1"/>
  <c r="AG1299" i="8"/>
  <c r="AH1299" i="8" s="1"/>
  <c r="AG1356" i="8"/>
  <c r="AH1356" i="8" s="1"/>
  <c r="AG1412" i="8"/>
  <c r="AH1412" i="8" s="1"/>
  <c r="AG1458" i="8"/>
  <c r="AH1458" i="8" s="1"/>
  <c r="AG1501" i="8"/>
  <c r="AH1501" i="8" s="1"/>
  <c r="AG1543" i="8"/>
  <c r="AH1543" i="8" s="1"/>
  <c r="AG1574" i="8"/>
  <c r="AH1574" i="8" s="1"/>
  <c r="AG1586" i="8"/>
  <c r="AH1586" i="8" s="1"/>
  <c r="AG1601" i="8"/>
  <c r="AH1601" i="8" s="1"/>
  <c r="AG1617" i="8"/>
  <c r="AH1617" i="8" s="1"/>
  <c r="AG1629" i="8"/>
  <c r="AH1629" i="8" s="1"/>
  <c r="AG1643" i="8"/>
  <c r="AH1643" i="8" s="1"/>
  <c r="AG1659" i="8"/>
  <c r="AH1659" i="8" s="1"/>
  <c r="AG1671" i="8"/>
  <c r="AH1671" i="8" s="1"/>
  <c r="AG1686" i="8"/>
  <c r="AH1686" i="8" s="1"/>
  <c r="AG1702" i="8"/>
  <c r="AH1702" i="8" s="1"/>
  <c r="AG1714" i="8"/>
  <c r="AH1714" i="8" s="1"/>
  <c r="AG1729" i="8"/>
  <c r="AH1729" i="8" s="1"/>
  <c r="AG1745" i="8"/>
  <c r="AH1745" i="8" s="1"/>
  <c r="AG1757" i="8"/>
  <c r="AH1757" i="8" s="1"/>
  <c r="AG1771" i="8"/>
  <c r="AH1771" i="8" s="1"/>
  <c r="AG1787" i="8"/>
  <c r="AH1787" i="8" s="1"/>
  <c r="AG1799" i="8"/>
  <c r="AH1799" i="8" s="1"/>
  <c r="AG1814" i="8"/>
  <c r="AH1814" i="8" s="1"/>
  <c r="AG1830" i="8"/>
  <c r="AH1830" i="8" s="1"/>
  <c r="AG1842" i="8"/>
  <c r="AH1842" i="8" s="1"/>
  <c r="AG1857" i="8"/>
  <c r="AH1857" i="8" s="1"/>
  <c r="AG1873" i="8"/>
  <c r="AH1873" i="8" s="1"/>
  <c r="AG1885" i="8"/>
  <c r="AH1885" i="8" s="1"/>
  <c r="AG1899" i="8"/>
  <c r="AH1899" i="8" s="1"/>
  <c r="AG1915" i="8"/>
  <c r="AH1915" i="8" s="1"/>
  <c r="AG1927" i="8"/>
  <c r="AH1927" i="8" s="1"/>
  <c r="AG1942" i="8"/>
  <c r="AH1942" i="8" s="1"/>
  <c r="AG161" i="8"/>
  <c r="AH161" i="8" s="1"/>
  <c r="AG348" i="8"/>
  <c r="AH348" i="8" s="1"/>
  <c r="AG424" i="8"/>
  <c r="AH424" i="8" s="1"/>
  <c r="AG502" i="8"/>
  <c r="AH502" i="8" s="1"/>
  <c r="AG576" i="8"/>
  <c r="AH576" i="8" s="1"/>
  <c r="AG652" i="8"/>
  <c r="AH652" i="8" s="1"/>
  <c r="AG728" i="8"/>
  <c r="AH728" i="8" s="1"/>
  <c r="AG803" i="8"/>
  <c r="AH803" i="8" s="1"/>
  <c r="AG880" i="8"/>
  <c r="AH880" i="8" s="1"/>
  <c r="AG956" i="8"/>
  <c r="AH956" i="8" s="1"/>
  <c r="AG1028" i="8"/>
  <c r="AH1028" i="8" s="1"/>
  <c r="AG1086" i="8"/>
  <c r="AH1086" i="8" s="1"/>
  <c r="AG1143" i="8"/>
  <c r="AH1143" i="8" s="1"/>
  <c r="AG1199" i="8"/>
  <c r="AH1199" i="8" s="1"/>
  <c r="AG1256" i="8"/>
  <c r="AH1256" i="8" s="1"/>
  <c r="AG1314" i="8"/>
  <c r="AH1314" i="8" s="1"/>
  <c r="AG1370" i="8"/>
  <c r="AH1370" i="8" s="1"/>
  <c r="AG1426" i="8"/>
  <c r="AH1426" i="8" s="1"/>
  <c r="AG1469" i="8"/>
  <c r="AH1469" i="8" s="1"/>
  <c r="AG1511" i="8"/>
  <c r="AH1511" i="8" s="1"/>
  <c r="AG1554" i="8"/>
  <c r="AH1554" i="8" s="1"/>
  <c r="AG1575" i="8"/>
  <c r="AH1575" i="8" s="1"/>
  <c r="AG1590" i="8"/>
  <c r="AH1590" i="8" s="1"/>
  <c r="AG1606" i="8"/>
  <c r="AH1606" i="8" s="1"/>
  <c r="AG1618" i="8"/>
  <c r="AH1618" i="8" s="1"/>
  <c r="AG1633" i="8"/>
  <c r="AH1633" i="8" s="1"/>
  <c r="AG1649" i="8"/>
  <c r="AH1649" i="8" s="1"/>
  <c r="AG1661" i="8"/>
  <c r="AH1661" i="8" s="1"/>
  <c r="AG1675" i="8"/>
  <c r="AH1675" i="8" s="1"/>
  <c r="AG1691" i="8"/>
  <c r="AH1691" i="8" s="1"/>
  <c r="AG1703" i="8"/>
  <c r="AH1703" i="8" s="1"/>
  <c r="AG1718" i="8"/>
  <c r="AH1718" i="8" s="1"/>
  <c r="AG1734" i="8"/>
  <c r="AH1734" i="8" s="1"/>
  <c r="AG1746" i="8"/>
  <c r="AH1746" i="8" s="1"/>
  <c r="AG1761" i="8"/>
  <c r="AH1761" i="8" s="1"/>
  <c r="AG1777" i="8"/>
  <c r="AH1777" i="8" s="1"/>
  <c r="AG1789" i="8"/>
  <c r="AH1789" i="8" s="1"/>
  <c r="AG1803" i="8"/>
  <c r="AH1803" i="8" s="1"/>
  <c r="AG1819" i="8"/>
  <c r="AH1819" i="8" s="1"/>
  <c r="AG1831" i="8"/>
  <c r="AH1831" i="8" s="1"/>
  <c r="AG1846" i="8"/>
  <c r="AH1846" i="8" s="1"/>
  <c r="AG1862" i="8"/>
  <c r="AH1862" i="8" s="1"/>
  <c r="AG1874" i="8"/>
  <c r="AH1874" i="8" s="1"/>
  <c r="AG1889" i="8"/>
  <c r="AH1889" i="8" s="1"/>
  <c r="AG1905" i="8"/>
  <c r="AH1905" i="8" s="1"/>
  <c r="AG1917" i="8"/>
  <c r="AH1917" i="8" s="1"/>
  <c r="AG1931" i="8"/>
  <c r="AH1931" i="8" s="1"/>
  <c r="AG1947" i="8"/>
  <c r="AH1947" i="8" s="1"/>
  <c r="AG217" i="8"/>
  <c r="AH217" i="8" s="1"/>
  <c r="AG368" i="8"/>
  <c r="AH368" i="8" s="1"/>
  <c r="AG444" i="8"/>
  <c r="AH444" i="8" s="1"/>
  <c r="AG519" i="8"/>
  <c r="AH519" i="8" s="1"/>
  <c r="AG595" i="8"/>
  <c r="AH595" i="8" s="1"/>
  <c r="AG672" i="8"/>
  <c r="AH672" i="8" s="1"/>
  <c r="AG747" i="8"/>
  <c r="AH747" i="8" s="1"/>
  <c r="AG823" i="8"/>
  <c r="AH823" i="8" s="1"/>
  <c r="AG899" i="8"/>
  <c r="AH899" i="8" s="1"/>
  <c r="AG974" i="8"/>
  <c r="AH974" i="8" s="1"/>
  <c r="AG1043" i="8"/>
  <c r="AH1043" i="8" s="1"/>
  <c r="AG1100" i="8"/>
  <c r="AH1100" i="8" s="1"/>
  <c r="AG1156" i="8"/>
  <c r="AH1156" i="8" s="1"/>
  <c r="AG1214" i="8"/>
  <c r="AH1214" i="8" s="1"/>
  <c r="AG1271" i="8"/>
  <c r="AH1271" i="8" s="1"/>
  <c r="AG1327" i="8"/>
  <c r="AH1327" i="8" s="1"/>
  <c r="AG1384" i="8"/>
  <c r="AH1384" i="8" s="1"/>
  <c r="AG1437" i="8"/>
  <c r="AH1437" i="8" s="1"/>
  <c r="AG1479" i="8"/>
  <c r="AH1479" i="8" s="1"/>
  <c r="AG1522" i="8"/>
  <c r="AH1522" i="8" s="1"/>
  <c r="AG1563" i="8"/>
  <c r="AH1563" i="8" s="1"/>
  <c r="AG1579" i="8"/>
  <c r="AH1579" i="8" s="1"/>
  <c r="AG1595" i="8"/>
  <c r="AH1595" i="8" s="1"/>
  <c r="AG1607" i="8"/>
  <c r="AH1607" i="8" s="1"/>
  <c r="AG1622" i="8"/>
  <c r="AH1622" i="8" s="1"/>
  <c r="AG1638" i="8"/>
  <c r="AH1638" i="8" s="1"/>
  <c r="AG1650" i="8"/>
  <c r="AH1650" i="8" s="1"/>
  <c r="AG1665" i="8"/>
  <c r="AH1665" i="8" s="1"/>
  <c r="AG1681" i="8"/>
  <c r="AH1681" i="8" s="1"/>
  <c r="AG1693" i="8"/>
  <c r="AH1693" i="8" s="1"/>
  <c r="AG1707" i="8"/>
  <c r="AH1707" i="8" s="1"/>
  <c r="AG1723" i="8"/>
  <c r="AH1723" i="8" s="1"/>
  <c r="AG1735" i="8"/>
  <c r="AH1735" i="8" s="1"/>
  <c r="AG1750" i="8"/>
  <c r="AH1750" i="8" s="1"/>
  <c r="AG1766" i="8"/>
  <c r="AH1766" i="8" s="1"/>
  <c r="AG1778" i="8"/>
  <c r="AH1778" i="8" s="1"/>
  <c r="AG1793" i="8"/>
  <c r="AH1793" i="8" s="1"/>
  <c r="AG1809" i="8"/>
  <c r="AH1809" i="8" s="1"/>
  <c r="AG1821" i="8"/>
  <c r="AH1821" i="8" s="1"/>
  <c r="AG1835" i="8"/>
  <c r="AH1835" i="8" s="1"/>
  <c r="AG1851" i="8"/>
  <c r="AH1851" i="8" s="1"/>
  <c r="AG1863" i="8"/>
  <c r="AH1863" i="8" s="1"/>
  <c r="AG1878" i="8"/>
  <c r="AH1878" i="8" s="1"/>
  <c r="AG1894" i="8"/>
  <c r="AH1894" i="8" s="1"/>
  <c r="AG1906" i="8"/>
  <c r="AH1906" i="8" s="1"/>
  <c r="AG1921" i="8"/>
  <c r="AH1921" i="8" s="1"/>
  <c r="AG1937" i="8"/>
  <c r="AH1937" i="8" s="1"/>
  <c r="AG1949" i="8"/>
  <c r="AH1949" i="8" s="1"/>
  <c r="AG387" i="8"/>
  <c r="AH387" i="8" s="1"/>
  <c r="AG690" i="8"/>
  <c r="AH690" i="8" s="1"/>
  <c r="AG994" i="8"/>
  <c r="AH994" i="8" s="1"/>
  <c r="AG1228" i="8"/>
  <c r="AH1228" i="8" s="1"/>
  <c r="AG1447" i="8"/>
  <c r="AH1447" i="8" s="1"/>
  <c r="AG1585" i="8"/>
  <c r="AH1585" i="8" s="1"/>
  <c r="AG1639" i="8"/>
  <c r="AH1639" i="8" s="1"/>
  <c r="AG1697" i="8"/>
  <c r="AH1697" i="8" s="1"/>
  <c r="AG1755" i="8"/>
  <c r="AH1755" i="8" s="1"/>
  <c r="AG1810" i="8"/>
  <c r="AH1810" i="8" s="1"/>
  <c r="AG1867" i="8"/>
  <c r="AH1867" i="8" s="1"/>
  <c r="AG1926" i="8"/>
  <c r="AH1926" i="8" s="1"/>
  <c r="AG462" i="8"/>
  <c r="AH462" i="8" s="1"/>
  <c r="AG766" i="8"/>
  <c r="AH766" i="8" s="1"/>
  <c r="AG1058" i="8"/>
  <c r="AH1058" i="8" s="1"/>
  <c r="AG1284" i="8"/>
  <c r="AH1284" i="8" s="1"/>
  <c r="AG1490" i="8"/>
  <c r="AH1490" i="8" s="1"/>
  <c r="AG1597" i="8"/>
  <c r="AH1597" i="8" s="1"/>
  <c r="AG1654" i="8"/>
  <c r="AH1654" i="8" s="1"/>
  <c r="AG1713" i="8"/>
  <c r="AH1713" i="8" s="1"/>
  <c r="AG1767" i="8"/>
  <c r="AH1767" i="8" s="1"/>
  <c r="AG1825" i="8"/>
  <c r="AH1825" i="8" s="1"/>
  <c r="AG1883" i="8"/>
  <c r="AH1883" i="8" s="1"/>
  <c r="AG1938" i="8"/>
  <c r="AH1938" i="8" s="1"/>
  <c r="AG45" i="8"/>
  <c r="AH45" i="8" s="1"/>
  <c r="AG539" i="8"/>
  <c r="AH539" i="8" s="1"/>
  <c r="AG843" i="8"/>
  <c r="AH843" i="8" s="1"/>
  <c r="AG1114" i="8"/>
  <c r="AH1114" i="8" s="1"/>
  <c r="AG1342" i="8"/>
  <c r="AH1342" i="8" s="1"/>
  <c r="AG1533" i="8"/>
  <c r="AH1533" i="8" s="1"/>
  <c r="AG1611" i="8"/>
  <c r="AH1611" i="8" s="1"/>
  <c r="AG1670" i="8"/>
  <c r="AH1670" i="8" s="1"/>
  <c r="AG1725" i="8"/>
  <c r="AH1725" i="8" s="1"/>
  <c r="AG1782" i="8"/>
  <c r="AH1782" i="8" s="1"/>
  <c r="AG1841" i="8"/>
  <c r="AH1841" i="8" s="1"/>
  <c r="AG1895" i="8"/>
  <c r="AH1895" i="8" s="1"/>
  <c r="AI1950" i="8"/>
  <c r="AI1938" i="8"/>
  <c r="AI1898" i="8"/>
  <c r="AI1562" i="8"/>
  <c r="AI1558" i="8"/>
  <c r="AI1554" i="8"/>
  <c r="AI1550" i="8"/>
  <c r="AI1546" i="8"/>
  <c r="AI1542" i="8"/>
  <c r="AI1538" i="8"/>
  <c r="AI1534" i="8"/>
  <c r="AI1530" i="8"/>
  <c r="AI1525" i="8"/>
  <c r="AI1520" i="8"/>
  <c r="AI1515" i="8"/>
  <c r="AI1509" i="8"/>
  <c r="AI1504" i="8"/>
  <c r="AI1499" i="8"/>
  <c r="AI1493" i="8"/>
  <c r="AI1488" i="8"/>
  <c r="AI1483" i="8"/>
  <c r="AI1477" i="8"/>
  <c r="AI1472" i="8"/>
  <c r="AI1467" i="8"/>
  <c r="AI1461" i="8"/>
  <c r="AI1456" i="8"/>
  <c r="AI1451" i="8"/>
  <c r="AI1445" i="8"/>
  <c r="AI1440" i="8"/>
  <c r="AI1435" i="8"/>
  <c r="AI1429" i="8"/>
  <c r="AI1424" i="8"/>
  <c r="AI1419" i="8"/>
  <c r="AI1413" i="8"/>
  <c r="AI1408" i="8"/>
  <c r="AI1403" i="8"/>
  <c r="AI1397" i="8"/>
  <c r="AI1392" i="8"/>
  <c r="AI1387" i="8"/>
  <c r="AI1381" i="8"/>
  <c r="AI1376" i="8"/>
  <c r="AI1371" i="8"/>
  <c r="AI1365" i="8"/>
  <c r="AI1360" i="8"/>
  <c r="AI1355" i="8"/>
  <c r="AI1349" i="8"/>
  <c r="AI1344" i="8"/>
  <c r="AI1339" i="8"/>
  <c r="AI1333" i="8"/>
  <c r="AI1328" i="8"/>
  <c r="AI1323" i="8"/>
  <c r="AI1317" i="8"/>
  <c r="AI1312" i="8"/>
  <c r="AI1307" i="8"/>
  <c r="AI1301" i="8"/>
  <c r="AI1296" i="8"/>
  <c r="AI1291" i="8"/>
  <c r="AI1285" i="8"/>
  <c r="AI1280" i="8"/>
  <c r="AI1275" i="8"/>
  <c r="AI1269" i="8"/>
  <c r="AI1264" i="8"/>
  <c r="AI1259" i="8"/>
  <c r="AI1253" i="8"/>
  <c r="AI1248" i="8"/>
  <c r="AI1243" i="8"/>
  <c r="AI1237" i="8"/>
  <c r="AI1232" i="8"/>
  <c r="AI1227" i="8"/>
  <c r="AI1221" i="8"/>
  <c r="AI1216" i="8"/>
  <c r="AI1211" i="8"/>
  <c r="AI1205" i="8"/>
  <c r="AI1200" i="8"/>
  <c r="AI1195" i="8"/>
  <c r="AI1189" i="8"/>
  <c r="AI1184" i="8"/>
  <c r="AI1179" i="8"/>
  <c r="AI1173" i="8"/>
  <c r="AI1168" i="8"/>
  <c r="AI1163" i="8"/>
  <c r="AI1157" i="8"/>
  <c r="AI1152" i="8"/>
  <c r="AI1147" i="8"/>
  <c r="AI1141" i="8"/>
  <c r="AI1136" i="8"/>
  <c r="AI1131" i="8"/>
  <c r="AI1125" i="8"/>
  <c r="AI1120" i="8"/>
  <c r="AI1115" i="8"/>
  <c r="AI1109" i="8"/>
  <c r="AI1104" i="8"/>
  <c r="AI1099" i="8"/>
  <c r="AI1093" i="8"/>
  <c r="AI1088" i="8"/>
  <c r="AI1083" i="8"/>
  <c r="AI1077" i="8"/>
  <c r="AI1072" i="8"/>
  <c r="AI1067" i="8"/>
  <c r="AI1061" i="8"/>
  <c r="AI1056" i="8"/>
  <c r="AI1051" i="8"/>
  <c r="AI1045" i="8"/>
  <c r="AI1040" i="8"/>
  <c r="AI1035" i="8"/>
  <c r="AI1029" i="8"/>
  <c r="AI1024" i="8"/>
  <c r="AI1019" i="8"/>
  <c r="AI1013" i="8"/>
  <c r="AI1008" i="8"/>
  <c r="AI1003" i="8"/>
  <c r="AI997" i="8"/>
  <c r="AI992" i="8"/>
  <c r="AI987" i="8"/>
  <c r="AI981" i="8"/>
  <c r="AI976" i="8"/>
  <c r="AI971" i="8"/>
  <c r="AI965" i="8"/>
  <c r="AI960" i="8"/>
  <c r="AI955" i="8"/>
  <c r="AI949" i="8"/>
  <c r="AI944" i="8"/>
  <c r="AI939" i="8"/>
  <c r="AI933" i="8"/>
  <c r="AI928" i="8"/>
  <c r="AI923" i="8"/>
  <c r="AI917" i="8"/>
  <c r="AI912" i="8"/>
  <c r="AI907" i="8"/>
  <c r="AI901" i="8"/>
  <c r="AI896" i="8"/>
  <c r="AI891" i="8"/>
  <c r="AI885" i="8"/>
  <c r="AI880" i="8"/>
  <c r="AI875" i="8"/>
  <c r="AI869" i="8"/>
  <c r="AI864" i="8"/>
  <c r="AI859" i="8"/>
  <c r="AI853" i="8"/>
  <c r="AI848" i="8"/>
  <c r="AI843" i="8"/>
  <c r="AI837" i="8"/>
  <c r="AI832" i="8"/>
  <c r="AI825" i="8"/>
  <c r="AI809" i="8"/>
  <c r="AI793" i="8"/>
  <c r="AI777" i="8"/>
  <c r="AI761" i="8"/>
  <c r="AI745" i="8"/>
  <c r="AI729" i="8"/>
  <c r="AI713" i="8"/>
  <c r="AI697" i="8"/>
  <c r="AI681" i="8"/>
  <c r="AI665" i="8"/>
  <c r="AI649" i="8"/>
  <c r="AI633" i="8"/>
  <c r="AI617" i="8"/>
  <c r="AI601" i="8"/>
  <c r="AI585" i="8"/>
  <c r="AI569" i="8"/>
  <c r="AI553" i="8"/>
  <c r="AI537" i="8"/>
  <c r="AI521" i="8"/>
  <c r="AI505" i="8"/>
  <c r="AI489" i="8"/>
  <c r="AI473" i="8"/>
  <c r="AI457" i="8"/>
  <c r="AI441" i="8"/>
  <c r="AI425" i="8"/>
  <c r="AI409" i="8"/>
  <c r="AI393" i="8"/>
  <c r="AI377" i="8"/>
  <c r="AI361" i="8"/>
  <c r="AI345" i="8"/>
  <c r="AI329" i="8"/>
  <c r="AI313" i="8"/>
  <c r="AI297" i="8"/>
  <c r="AI281" i="8"/>
  <c r="AI265" i="8"/>
  <c r="AI249" i="8"/>
  <c r="AI233" i="8"/>
  <c r="AI217" i="8"/>
  <c r="AI201" i="8"/>
  <c r="AI185" i="8"/>
  <c r="AI169" i="8"/>
  <c r="AI153" i="8"/>
  <c r="AI141" i="8"/>
  <c r="AI125" i="8"/>
  <c r="AI110" i="8"/>
  <c r="AI92" i="8"/>
  <c r="AI52" i="8"/>
  <c r="AG1798" i="8"/>
  <c r="AH1798" i="8" s="1"/>
  <c r="AG1565" i="8"/>
  <c r="AH1565" i="8"/>
  <c r="AG615" i="8"/>
  <c r="AH615" i="8" s="1"/>
  <c r="AI5" i="8"/>
  <c r="AI9" i="8"/>
  <c r="AI13" i="8"/>
  <c r="AI17" i="8"/>
  <c r="AI21" i="8"/>
  <c r="AI25" i="8"/>
  <c r="AI29" i="8"/>
  <c r="AI33" i="8"/>
  <c r="AI37" i="8"/>
  <c r="AI41" i="8"/>
  <c r="AI45" i="8"/>
  <c r="AI49" i="8"/>
  <c r="AI53" i="8"/>
  <c r="AI57" i="8"/>
  <c r="AI61" i="8"/>
  <c r="AI65" i="8"/>
  <c r="AI69" i="8"/>
  <c r="AI73" i="8"/>
  <c r="AI81" i="8"/>
  <c r="AI85" i="8"/>
  <c r="AI93" i="8"/>
  <c r="AI97" i="8"/>
  <c r="AI101" i="8"/>
  <c r="AI105" i="8"/>
  <c r="AI109" i="8"/>
  <c r="AI113" i="8"/>
  <c r="AI117" i="8"/>
  <c r="AI121" i="8"/>
  <c r="AI2" i="8"/>
  <c r="AI7" i="8"/>
  <c r="AI12" i="8"/>
  <c r="AI18" i="8"/>
  <c r="AI23" i="8"/>
  <c r="AI28" i="8"/>
  <c r="AI34" i="8"/>
  <c r="AI39" i="8"/>
  <c r="AI44" i="8"/>
  <c r="AI50" i="8"/>
  <c r="AI55" i="8"/>
  <c r="AI60" i="8"/>
  <c r="AI66" i="8"/>
  <c r="AI71" i="8"/>
  <c r="AI76" i="8"/>
  <c r="AI80" i="8"/>
  <c r="AI86" i="8"/>
  <c r="AI90" i="8"/>
  <c r="AI95" i="8"/>
  <c r="AI4" i="8"/>
  <c r="AI11" i="8"/>
  <c r="AI19" i="8"/>
  <c r="AI26" i="8"/>
  <c r="AI32" i="8"/>
  <c r="AI40" i="8"/>
  <c r="AI47" i="8"/>
  <c r="AI54" i="8"/>
  <c r="AI62" i="8"/>
  <c r="AI68" i="8"/>
  <c r="AI75" i="8"/>
  <c r="AI82" i="8"/>
  <c r="AI88" i="8"/>
  <c r="AI94" i="8"/>
  <c r="AI100" i="8"/>
  <c r="AI106" i="8"/>
  <c r="AI111" i="8"/>
  <c r="AI116" i="8"/>
  <c r="AI122" i="8"/>
  <c r="AI126" i="8"/>
  <c r="AI130" i="8"/>
  <c r="AI134" i="8"/>
  <c r="AI138" i="8"/>
  <c r="AI142" i="8"/>
  <c r="AI146" i="8"/>
  <c r="AI150" i="8"/>
  <c r="AI154" i="8"/>
  <c r="AI158" i="8"/>
  <c r="AI162" i="8"/>
  <c r="AI166" i="8"/>
  <c r="AI170" i="8"/>
  <c r="AI174" i="8"/>
  <c r="AI178" i="8"/>
  <c r="AI182" i="8"/>
  <c r="AI186" i="8"/>
  <c r="AI190" i="8"/>
  <c r="AI194" i="8"/>
  <c r="AI198" i="8"/>
  <c r="AI202" i="8"/>
  <c r="AI206" i="8"/>
  <c r="AI210" i="8"/>
  <c r="AI214" i="8"/>
  <c r="AI218" i="8"/>
  <c r="AI222" i="8"/>
  <c r="AI226" i="8"/>
  <c r="AI230" i="8"/>
  <c r="AI234" i="8"/>
  <c r="AI238" i="8"/>
  <c r="AI242" i="8"/>
  <c r="AI246" i="8"/>
  <c r="AI250" i="8"/>
  <c r="AI254" i="8"/>
  <c r="AI258" i="8"/>
  <c r="AI262" i="8"/>
  <c r="AI266" i="8"/>
  <c r="AI270" i="8"/>
  <c r="AI274" i="8"/>
  <c r="AI278" i="8"/>
  <c r="AI282" i="8"/>
  <c r="AI286" i="8"/>
  <c r="AI290" i="8"/>
  <c r="AI294" i="8"/>
  <c r="AI298" i="8"/>
  <c r="AI302" i="8"/>
  <c r="AI306" i="8"/>
  <c r="AI310" i="8"/>
  <c r="AI314" i="8"/>
  <c r="AI318" i="8"/>
  <c r="AI322" i="8"/>
  <c r="AI326" i="8"/>
  <c r="AI330" i="8"/>
  <c r="AI334" i="8"/>
  <c r="AI338" i="8"/>
  <c r="AI342" i="8"/>
  <c r="AI346" i="8"/>
  <c r="AI350" i="8"/>
  <c r="AI354" i="8"/>
  <c r="AI358" i="8"/>
  <c r="AI362" i="8"/>
  <c r="AI366" i="8"/>
  <c r="AI370" i="8"/>
  <c r="AI374" i="8"/>
  <c r="AI378" i="8"/>
  <c r="AI382" i="8"/>
  <c r="AI386" i="8"/>
  <c r="AI390" i="8"/>
  <c r="AI394" i="8"/>
  <c r="AI398" i="8"/>
  <c r="AI402" i="8"/>
  <c r="AI406" i="8"/>
  <c r="AI410" i="8"/>
  <c r="AI414" i="8"/>
  <c r="AI418" i="8"/>
  <c r="AI422" i="8"/>
  <c r="AI426" i="8"/>
  <c r="AI430" i="8"/>
  <c r="AI434" i="8"/>
  <c r="AI438" i="8"/>
  <c r="AI442" i="8"/>
  <c r="AI446" i="8"/>
  <c r="AI450" i="8"/>
  <c r="AI454" i="8"/>
  <c r="AI458" i="8"/>
  <c r="AI462" i="8"/>
  <c r="AI466" i="8"/>
  <c r="AI470" i="8"/>
  <c r="AI474" i="8"/>
  <c r="AI478" i="8"/>
  <c r="AI482" i="8"/>
  <c r="AI486" i="8"/>
  <c r="AI490" i="8"/>
  <c r="AI494" i="8"/>
  <c r="AI498" i="8"/>
  <c r="AI502" i="8"/>
  <c r="AI506" i="8"/>
  <c r="AI510" i="8"/>
  <c r="AI514" i="8"/>
  <c r="AI518" i="8"/>
  <c r="AI522" i="8"/>
  <c r="AI526" i="8"/>
  <c r="AI530" i="8"/>
  <c r="AI534" i="8"/>
  <c r="AI538" i="8"/>
  <c r="AI542" i="8"/>
  <c r="AI546" i="8"/>
  <c r="AI550" i="8"/>
  <c r="AI554" i="8"/>
  <c r="AI558" i="8"/>
  <c r="AI562" i="8"/>
  <c r="AI566" i="8"/>
  <c r="AI570" i="8"/>
  <c r="AI574" i="8"/>
  <c r="AI578" i="8"/>
  <c r="AI582" i="8"/>
  <c r="AI586" i="8"/>
  <c r="AI590" i="8"/>
  <c r="AI594" i="8"/>
  <c r="AI598" i="8"/>
  <c r="AI602" i="8"/>
  <c r="AI606" i="8"/>
  <c r="AI610" i="8"/>
  <c r="AI614" i="8"/>
  <c r="AI618" i="8"/>
  <c r="AI622" i="8"/>
  <c r="AI626" i="8"/>
  <c r="AI630" i="8"/>
  <c r="AI634" i="8"/>
  <c r="AI638" i="8"/>
  <c r="AI642" i="8"/>
  <c r="AI646" i="8"/>
  <c r="AI650" i="8"/>
  <c r="AI654" i="8"/>
  <c r="AI658" i="8"/>
  <c r="AI662" i="8"/>
  <c r="AI666" i="8"/>
  <c r="AI670" i="8"/>
  <c r="AI674" i="8"/>
  <c r="AI678" i="8"/>
  <c r="AI682" i="8"/>
  <c r="AI686" i="8"/>
  <c r="AI690" i="8"/>
  <c r="AI694" i="8"/>
  <c r="AI698" i="8"/>
  <c r="AI702" i="8"/>
  <c r="AI706" i="8"/>
  <c r="AI710" i="8"/>
  <c r="AI714" i="8"/>
  <c r="AI718" i="8"/>
  <c r="AI722" i="8"/>
  <c r="AI726" i="8"/>
  <c r="AI730" i="8"/>
  <c r="AI734" i="8"/>
  <c r="AI738" i="8"/>
  <c r="AI742" i="8"/>
  <c r="AI746" i="8"/>
  <c r="AI750" i="8"/>
  <c r="AI754" i="8"/>
  <c r="AI758" i="8"/>
  <c r="AI762" i="8"/>
  <c r="AI766" i="8"/>
  <c r="AI770" i="8"/>
  <c r="AI774" i="8"/>
  <c r="AI778" i="8"/>
  <c r="AI782" i="8"/>
  <c r="AI786" i="8"/>
  <c r="AI790" i="8"/>
  <c r="AI794" i="8"/>
  <c r="AI798" i="8"/>
  <c r="AI802" i="8"/>
  <c r="AI806" i="8"/>
  <c r="AI810" i="8"/>
  <c r="AI814" i="8"/>
  <c r="AI818" i="8"/>
  <c r="AI822" i="8"/>
  <c r="AI826" i="8"/>
  <c r="AI830" i="8"/>
  <c r="AI834" i="8"/>
  <c r="AI838" i="8"/>
  <c r="AI842" i="8"/>
  <c r="AI846" i="8"/>
  <c r="AI850" i="8"/>
  <c r="AI854" i="8"/>
  <c r="AI858" i="8"/>
  <c r="AI862" i="8"/>
  <c r="AI866" i="8"/>
  <c r="AI870" i="8"/>
  <c r="AI874" i="8"/>
  <c r="AI878" i="8"/>
  <c r="AI882" i="8"/>
  <c r="AI886" i="8"/>
  <c r="AI890" i="8"/>
  <c r="AI894" i="8"/>
  <c r="AI898" i="8"/>
  <c r="AI902" i="8"/>
  <c r="AI906" i="8"/>
  <c r="AI910" i="8"/>
  <c r="AI914" i="8"/>
  <c r="AI918" i="8"/>
  <c r="AI922" i="8"/>
  <c r="AI926" i="8"/>
  <c r="AI930" i="8"/>
  <c r="AI934" i="8"/>
  <c r="AI938" i="8"/>
  <c r="AI942" i="8"/>
  <c r="AI946" i="8"/>
  <c r="AI950" i="8"/>
  <c r="AI954" i="8"/>
  <c r="AI958" i="8"/>
  <c r="AI962" i="8"/>
  <c r="AI966" i="8"/>
  <c r="AI970" i="8"/>
  <c r="AI974" i="8"/>
  <c r="AI978" i="8"/>
  <c r="AI982" i="8"/>
  <c r="AI986" i="8"/>
  <c r="AI990" i="8"/>
  <c r="AI994" i="8"/>
  <c r="AI998" i="8"/>
  <c r="AI1002" i="8"/>
  <c r="AI1006" i="8"/>
  <c r="AI1010" i="8"/>
  <c r="AI1014" i="8"/>
  <c r="AI1018" i="8"/>
  <c r="AI1022" i="8"/>
  <c r="AI1026" i="8"/>
  <c r="AI1030" i="8"/>
  <c r="AI1034" i="8"/>
  <c r="AI1038" i="8"/>
  <c r="AI1042" i="8"/>
  <c r="AI1046" i="8"/>
  <c r="AI1050" i="8"/>
  <c r="AI1054" i="8"/>
  <c r="AI1058" i="8"/>
  <c r="AI1062" i="8"/>
  <c r="AI1066" i="8"/>
  <c r="AI1070" i="8"/>
  <c r="AI1074" i="8"/>
  <c r="AI1078" i="8"/>
  <c r="AI1082" i="8"/>
  <c r="AI1086" i="8"/>
  <c r="AI1090" i="8"/>
  <c r="AI1094" i="8"/>
  <c r="AI1098" i="8"/>
  <c r="AI1102" i="8"/>
  <c r="AI1106" i="8"/>
  <c r="AI1110" i="8"/>
  <c r="AI1114" i="8"/>
  <c r="AI1118" i="8"/>
  <c r="AI1122" i="8"/>
  <c r="AI1126" i="8"/>
  <c r="AI1130" i="8"/>
  <c r="AI1134" i="8"/>
  <c r="AI1138" i="8"/>
  <c r="AI1142" i="8"/>
  <c r="AI1146" i="8"/>
  <c r="AI1150" i="8"/>
  <c r="AI1154" i="8"/>
  <c r="AI1158" i="8"/>
  <c r="AI1162" i="8"/>
  <c r="AI1166" i="8"/>
  <c r="AI1170" i="8"/>
  <c r="AI1174" i="8"/>
  <c r="AI1178" i="8"/>
  <c r="AI1182" i="8"/>
  <c r="AI1186" i="8"/>
  <c r="AI1190" i="8"/>
  <c r="AI1194" i="8"/>
  <c r="AI1198" i="8"/>
  <c r="AI1202" i="8"/>
  <c r="AI1206" i="8"/>
  <c r="AI1210" i="8"/>
  <c r="AI1214" i="8"/>
  <c r="AI1218" i="8"/>
  <c r="AI1222" i="8"/>
  <c r="AI1226" i="8"/>
  <c r="AI1230" i="8"/>
  <c r="AI1234" i="8"/>
  <c r="AI1238" i="8"/>
  <c r="AI1242" i="8"/>
  <c r="AI1246" i="8"/>
  <c r="AI1250" i="8"/>
  <c r="AI1254" i="8"/>
  <c r="AI1258" i="8"/>
  <c r="AI1262" i="8"/>
  <c r="AI1266" i="8"/>
  <c r="AI1270" i="8"/>
  <c r="AI1274" i="8"/>
  <c r="AI1278" i="8"/>
  <c r="AI1282" i="8"/>
  <c r="AI1286" i="8"/>
  <c r="AI1290" i="8"/>
  <c r="AI1294" i="8"/>
  <c r="AI1298" i="8"/>
  <c r="AI1302" i="8"/>
  <c r="AI1306" i="8"/>
  <c r="AI1310" i="8"/>
  <c r="AI1314" i="8"/>
  <c r="AI1318" i="8"/>
  <c r="AI1322" i="8"/>
  <c r="AI1326" i="8"/>
  <c r="AI1330" i="8"/>
  <c r="AI1334" i="8"/>
  <c r="AI1338" i="8"/>
  <c r="AI1342" i="8"/>
  <c r="AI1346" i="8"/>
  <c r="AI1350" i="8"/>
  <c r="AI1354" i="8"/>
  <c r="AI1358" i="8"/>
  <c r="AI1362" i="8"/>
  <c r="AI1366" i="8"/>
  <c r="AI1370" i="8"/>
  <c r="AI1374" i="8"/>
  <c r="AI1378" i="8"/>
  <c r="AI1382" i="8"/>
  <c r="AI1386" i="8"/>
  <c r="AI1390" i="8"/>
  <c r="AI1394" i="8"/>
  <c r="AI1398" i="8"/>
  <c r="AI1402" i="8"/>
  <c r="AI1406" i="8"/>
  <c r="AI1410" i="8"/>
  <c r="AI1414" i="8"/>
  <c r="AI1418" i="8"/>
  <c r="AI1422" i="8"/>
  <c r="AI1426" i="8"/>
  <c r="AI1430" i="8"/>
  <c r="AI1434" i="8"/>
  <c r="AI1438" i="8"/>
  <c r="AI1442" i="8"/>
  <c r="AI1446" i="8"/>
  <c r="AI1450" i="8"/>
  <c r="AI1454" i="8"/>
  <c r="AI1458" i="8"/>
  <c r="AI1462" i="8"/>
  <c r="AI1466" i="8"/>
  <c r="AI1470" i="8"/>
  <c r="AI1474" i="8"/>
  <c r="AI1478" i="8"/>
  <c r="AI1482" i="8"/>
  <c r="AI1486" i="8"/>
  <c r="AI1490" i="8"/>
  <c r="AI1494" i="8"/>
  <c r="AI1498" i="8"/>
  <c r="AI1502" i="8"/>
  <c r="AI1506" i="8"/>
  <c r="AI1510" i="8"/>
  <c r="AI1514" i="8"/>
  <c r="AI1518" i="8"/>
  <c r="AI1522" i="8"/>
  <c r="AI1526" i="8"/>
  <c r="AI6" i="8"/>
  <c r="AI14" i="8"/>
  <c r="AI20" i="8"/>
  <c r="AI27" i="8"/>
  <c r="AI35" i="8"/>
  <c r="AI42" i="8"/>
  <c r="AI48" i="8"/>
  <c r="AI56" i="8"/>
  <c r="AI63" i="8"/>
  <c r="AI70" i="8"/>
  <c r="AI83" i="8"/>
  <c r="AI96" i="8"/>
  <c r="AI102" i="8"/>
  <c r="AI112" i="8"/>
  <c r="AI118" i="8"/>
  <c r="AI123" i="8"/>
  <c r="AI127" i="8"/>
  <c r="AI131" i="8"/>
  <c r="AI135" i="8"/>
  <c r="AI139" i="8"/>
  <c r="AI147" i="8"/>
  <c r="AI151" i="8"/>
  <c r="AI155" i="8"/>
  <c r="AI159" i="8"/>
  <c r="AI163" i="8"/>
  <c r="AI167" i="8"/>
  <c r="AI171" i="8"/>
  <c r="AI175" i="8"/>
  <c r="AI179" i="8"/>
  <c r="AI183" i="8"/>
  <c r="AI187" i="8"/>
  <c r="AI191" i="8"/>
  <c r="AI195" i="8"/>
  <c r="AI199" i="8"/>
  <c r="AI203" i="8"/>
  <c r="AI207" i="8"/>
  <c r="AI211" i="8"/>
  <c r="AI215" i="8"/>
  <c r="AI219" i="8"/>
  <c r="AI223" i="8"/>
  <c r="AI227" i="8"/>
  <c r="AI231" i="8"/>
  <c r="AI235" i="8"/>
  <c r="AI239" i="8"/>
  <c r="AI243" i="8"/>
  <c r="AI247" i="8"/>
  <c r="AI251" i="8"/>
  <c r="AI255" i="8"/>
  <c r="AI259" i="8"/>
  <c r="AI263" i="8"/>
  <c r="AI267" i="8"/>
  <c r="AI271" i="8"/>
  <c r="AI275" i="8"/>
  <c r="AI279" i="8"/>
  <c r="AI283" i="8"/>
  <c r="AI287" i="8"/>
  <c r="AI291" i="8"/>
  <c r="AI295" i="8"/>
  <c r="AI299" i="8"/>
  <c r="AI303" i="8"/>
  <c r="AI307" i="8"/>
  <c r="AI311" i="8"/>
  <c r="AI315" i="8"/>
  <c r="AI319" i="8"/>
  <c r="AI323" i="8"/>
  <c r="AI327" i="8"/>
  <c r="AI331" i="8"/>
  <c r="AI335" i="8"/>
  <c r="AI339" i="8"/>
  <c r="AI343" i="8"/>
  <c r="AI347" i="8"/>
  <c r="AI351" i="8"/>
  <c r="AI355" i="8"/>
  <c r="AI359" i="8"/>
  <c r="AI363" i="8"/>
  <c r="AI367" i="8"/>
  <c r="AI371" i="8"/>
  <c r="AI375" i="8"/>
  <c r="AI379" i="8"/>
  <c r="AI383" i="8"/>
  <c r="AI387" i="8"/>
  <c r="AI391" i="8"/>
  <c r="AI395" i="8"/>
  <c r="AI399" i="8"/>
  <c r="AI403" i="8"/>
  <c r="AI407" i="8"/>
  <c r="AI411" i="8"/>
  <c r="AI415" i="8"/>
  <c r="AI419" i="8"/>
  <c r="AI423" i="8"/>
  <c r="AI427" i="8"/>
  <c r="AI431" i="8"/>
  <c r="AI435" i="8"/>
  <c r="AI439" i="8"/>
  <c r="AI443" i="8"/>
  <c r="AI447" i="8"/>
  <c r="AI451" i="8"/>
  <c r="AI455" i="8"/>
  <c r="AI459" i="8"/>
  <c r="AI463" i="8"/>
  <c r="AI467" i="8"/>
  <c r="AI471" i="8"/>
  <c r="AI475" i="8"/>
  <c r="AI479" i="8"/>
  <c r="AI483" i="8"/>
  <c r="AI487" i="8"/>
  <c r="AI491" i="8"/>
  <c r="AI495" i="8"/>
  <c r="AI499" i="8"/>
  <c r="AI503" i="8"/>
  <c r="AI507" i="8"/>
  <c r="AI511" i="8"/>
  <c r="AI515" i="8"/>
  <c r="AI519" i="8"/>
  <c r="AI523" i="8"/>
  <c r="AI527" i="8"/>
  <c r="AI531" i="8"/>
  <c r="AI535" i="8"/>
  <c r="AI539" i="8"/>
  <c r="AI543" i="8"/>
  <c r="AI547" i="8"/>
  <c r="AI551" i="8"/>
  <c r="AI555" i="8"/>
  <c r="AI559" i="8"/>
  <c r="AI563" i="8"/>
  <c r="AI567" i="8"/>
  <c r="AI571" i="8"/>
  <c r="AI575" i="8"/>
  <c r="AI579" i="8"/>
  <c r="AI583" i="8"/>
  <c r="AI587" i="8"/>
  <c r="AI591" i="8"/>
  <c r="AI595" i="8"/>
  <c r="AI599" i="8"/>
  <c r="AI603" i="8"/>
  <c r="AI607" i="8"/>
  <c r="AI611" i="8"/>
  <c r="AI615" i="8"/>
  <c r="AI619" i="8"/>
  <c r="AI623" i="8"/>
  <c r="AI627" i="8"/>
  <c r="AI631" i="8"/>
  <c r="AI635" i="8"/>
  <c r="AI639" i="8"/>
  <c r="AI643" i="8"/>
  <c r="AI647" i="8"/>
  <c r="AI651" i="8"/>
  <c r="AI655" i="8"/>
  <c r="AI659" i="8"/>
  <c r="AI663" i="8"/>
  <c r="AI667" i="8"/>
  <c r="AI671" i="8"/>
  <c r="AI675" i="8"/>
  <c r="AI679" i="8"/>
  <c r="AI683" i="8"/>
  <c r="AI687" i="8"/>
  <c r="AI691" i="8"/>
  <c r="AI695" i="8"/>
  <c r="AI699" i="8"/>
  <c r="AI703" i="8"/>
  <c r="AI707" i="8"/>
  <c r="AI711" i="8"/>
  <c r="AI715" i="8"/>
  <c r="AI719" i="8"/>
  <c r="AI723" i="8"/>
  <c r="AI727" i="8"/>
  <c r="AI731" i="8"/>
  <c r="AI735" i="8"/>
  <c r="AI739" i="8"/>
  <c r="AI743" i="8"/>
  <c r="AI747" i="8"/>
  <c r="AI751" i="8"/>
  <c r="AI755" i="8"/>
  <c r="AI759" i="8"/>
  <c r="AI763" i="8"/>
  <c r="AI767" i="8"/>
  <c r="AI771" i="8"/>
  <c r="AI775" i="8"/>
  <c r="AI779" i="8"/>
  <c r="AI783" i="8"/>
  <c r="AI787" i="8"/>
  <c r="AI791" i="8"/>
  <c r="AI795" i="8"/>
  <c r="AI799" i="8"/>
  <c r="AI803" i="8"/>
  <c r="AI807" i="8"/>
  <c r="AI811" i="8"/>
  <c r="AI815" i="8"/>
  <c r="AI819" i="8"/>
  <c r="AI823" i="8"/>
  <c r="AI827" i="8"/>
  <c r="AI8" i="8"/>
  <c r="AI15" i="8"/>
  <c r="AI22" i="8"/>
  <c r="AI30" i="8"/>
  <c r="AI36" i="8"/>
  <c r="AI43" i="8"/>
  <c r="AI51" i="8"/>
  <c r="AI58" i="8"/>
  <c r="AI64" i="8"/>
  <c r="AI72" i="8"/>
  <c r="AI78" i="8"/>
  <c r="AI84" i="8"/>
  <c r="AI91" i="8"/>
  <c r="AI98" i="8"/>
  <c r="AI103" i="8"/>
  <c r="AI108" i="8"/>
  <c r="AI114" i="8"/>
  <c r="AI119" i="8"/>
  <c r="AI128" i="8"/>
  <c r="AI132" i="8"/>
  <c r="AI136" i="8"/>
  <c r="AI140" i="8"/>
  <c r="AI144" i="8"/>
  <c r="AI148" i="8"/>
  <c r="AI152" i="8"/>
  <c r="AI156" i="8"/>
  <c r="AI160" i="8"/>
  <c r="AI164" i="8"/>
  <c r="AI168" i="8"/>
  <c r="AI172" i="8"/>
  <c r="AI176" i="8"/>
  <c r="AI180" i="8"/>
  <c r="AI184" i="8"/>
  <c r="AI188" i="8"/>
  <c r="AI192" i="8"/>
  <c r="AI196" i="8"/>
  <c r="AI200" i="8"/>
  <c r="AI204" i="8"/>
  <c r="AI208" i="8"/>
  <c r="AI212" i="8"/>
  <c r="AI216" i="8"/>
  <c r="AI220" i="8"/>
  <c r="AI224" i="8"/>
  <c r="AI228" i="8"/>
  <c r="AI232" i="8"/>
  <c r="AI236" i="8"/>
  <c r="AI240" i="8"/>
  <c r="AI244" i="8"/>
  <c r="AI248" i="8"/>
  <c r="AI252" i="8"/>
  <c r="AI256" i="8"/>
  <c r="AI260" i="8"/>
  <c r="AI264" i="8"/>
  <c r="AI268" i="8"/>
  <c r="AI272" i="8"/>
  <c r="AI276" i="8"/>
  <c r="AI280" i="8"/>
  <c r="AI284" i="8"/>
  <c r="AI288" i="8"/>
  <c r="AI292" i="8"/>
  <c r="AI296" i="8"/>
  <c r="AI300" i="8"/>
  <c r="AI304" i="8"/>
  <c r="AI308" i="8"/>
  <c r="AI312" i="8"/>
  <c r="AI316" i="8"/>
  <c r="AI320" i="8"/>
  <c r="AI324" i="8"/>
  <c r="AI328" i="8"/>
  <c r="AI332" i="8"/>
  <c r="AI336" i="8"/>
  <c r="AI340" i="8"/>
  <c r="AI344" i="8"/>
  <c r="AI348" i="8"/>
  <c r="AI352" i="8"/>
  <c r="AI356" i="8"/>
  <c r="AI360" i="8"/>
  <c r="AI364" i="8"/>
  <c r="AI368" i="8"/>
  <c r="AI372" i="8"/>
  <c r="AI376" i="8"/>
  <c r="AI380" i="8"/>
  <c r="AI384" i="8"/>
  <c r="AI388" i="8"/>
  <c r="AI392" i="8"/>
  <c r="AI396" i="8"/>
  <c r="AI400" i="8"/>
  <c r="AI404" i="8"/>
  <c r="AI408" i="8"/>
  <c r="AI412" i="8"/>
  <c r="AI416" i="8"/>
  <c r="AI420" i="8"/>
  <c r="AI424" i="8"/>
  <c r="AI428" i="8"/>
  <c r="AI432" i="8"/>
  <c r="AI436" i="8"/>
  <c r="AI440" i="8"/>
  <c r="AI444" i="8"/>
  <c r="AI448" i="8"/>
  <c r="AI452" i="8"/>
  <c r="AI456" i="8"/>
  <c r="AI460" i="8"/>
  <c r="AI464" i="8"/>
  <c r="AI468" i="8"/>
  <c r="AI472" i="8"/>
  <c r="AI476" i="8"/>
  <c r="AI480" i="8"/>
  <c r="AI484" i="8"/>
  <c r="AI488" i="8"/>
  <c r="AI492" i="8"/>
  <c r="AI496" i="8"/>
  <c r="AI500" i="8"/>
  <c r="AI504" i="8"/>
  <c r="AI508" i="8"/>
  <c r="AI512" i="8"/>
  <c r="AI516" i="8"/>
  <c r="AI520" i="8"/>
  <c r="AI524" i="8"/>
  <c r="AI528" i="8"/>
  <c r="AI532" i="8"/>
  <c r="AI536" i="8"/>
  <c r="AI540" i="8"/>
  <c r="AI544" i="8"/>
  <c r="AI548" i="8"/>
  <c r="AI552" i="8"/>
  <c r="AI556" i="8"/>
  <c r="AI560" i="8"/>
  <c r="AI564" i="8"/>
  <c r="AI568" i="8"/>
  <c r="AI572" i="8"/>
  <c r="AI576" i="8"/>
  <c r="AI580" i="8"/>
  <c r="AI584" i="8"/>
  <c r="AI588" i="8"/>
  <c r="AI592" i="8"/>
  <c r="AI596" i="8"/>
  <c r="AI600" i="8"/>
  <c r="AI604" i="8"/>
  <c r="AI608" i="8"/>
  <c r="AI612" i="8"/>
  <c r="AI616" i="8"/>
  <c r="AI620" i="8"/>
  <c r="AI624" i="8"/>
  <c r="AI628" i="8"/>
  <c r="AI632" i="8"/>
  <c r="AI636" i="8"/>
  <c r="AI640" i="8"/>
  <c r="AI644" i="8"/>
  <c r="AI648" i="8"/>
  <c r="AI652" i="8"/>
  <c r="AI656" i="8"/>
  <c r="AI660" i="8"/>
  <c r="AI664" i="8"/>
  <c r="AI668" i="8"/>
  <c r="AI672" i="8"/>
  <c r="AI676" i="8"/>
  <c r="AI680" i="8"/>
  <c r="AI684" i="8"/>
  <c r="AI688" i="8"/>
  <c r="AI692" i="8"/>
  <c r="AI696" i="8"/>
  <c r="AI700" i="8"/>
  <c r="AI704" i="8"/>
  <c r="AI708" i="8"/>
  <c r="AI712" i="8"/>
  <c r="AI716" i="8"/>
  <c r="AI720" i="8"/>
  <c r="AI724" i="8"/>
  <c r="AI728" i="8"/>
  <c r="AI732" i="8"/>
  <c r="AI736" i="8"/>
  <c r="AI740" i="8"/>
  <c r="AI744" i="8"/>
  <c r="AI748" i="8"/>
  <c r="AI752" i="8"/>
  <c r="AI756" i="8"/>
  <c r="AI760" i="8"/>
  <c r="AI764" i="8"/>
  <c r="AI768" i="8"/>
  <c r="AI772" i="8"/>
  <c r="AI776" i="8"/>
  <c r="AI780" i="8"/>
  <c r="AI784" i="8"/>
  <c r="AI788" i="8"/>
  <c r="AI792" i="8"/>
  <c r="AI796" i="8"/>
  <c r="AI800" i="8"/>
  <c r="AI804" i="8"/>
  <c r="AI808" i="8"/>
  <c r="AI812" i="8"/>
  <c r="AI816" i="8"/>
  <c r="AI820" i="8"/>
  <c r="AI824" i="8"/>
  <c r="AI1870" i="8"/>
  <c r="AI1858" i="8"/>
  <c r="AI1850" i="8"/>
  <c r="AI1842" i="8"/>
  <c r="AI1830" i="8"/>
  <c r="AI1822" i="8"/>
  <c r="AI1810" i="8"/>
  <c r="AI1802" i="8"/>
  <c r="AI1790" i="8"/>
  <c r="AI1782" i="8"/>
  <c r="AI1770" i="8"/>
  <c r="AI1762" i="8"/>
  <c r="AI1754" i="8"/>
  <c r="AI1742" i="8"/>
  <c r="AI1730" i="8"/>
  <c r="AI1722" i="8"/>
  <c r="AI1714" i="8"/>
  <c r="AI1702" i="8"/>
  <c r="AI1694" i="8"/>
  <c r="AI1682" i="8"/>
  <c r="AI1674" i="8"/>
  <c r="AI1666" i="8"/>
  <c r="AI1654" i="8"/>
  <c r="AI1646" i="8"/>
  <c r="AI1634" i="8"/>
  <c r="AI1626" i="8"/>
  <c r="AI1618" i="8"/>
  <c r="AI1606" i="8"/>
  <c r="AI1598" i="8"/>
  <c r="AI1586" i="8"/>
  <c r="AI1570" i="8"/>
  <c r="AI1949" i="8"/>
  <c r="AI1937" i="8"/>
  <c r="AI1925" i="8"/>
  <c r="AI1913" i="8"/>
  <c r="AI1901" i="8"/>
  <c r="AI1893" i="8"/>
  <c r="AI1881" i="8"/>
  <c r="AI1869" i="8"/>
  <c r="AI1857" i="8"/>
  <c r="AI1849" i="8"/>
  <c r="AI1837" i="8"/>
  <c r="AI1829" i="8"/>
  <c r="AI1817" i="8"/>
  <c r="AI1809" i="8"/>
  <c r="AI1801" i="8"/>
  <c r="AI1789" i="8"/>
  <c r="AI1777" i="8"/>
  <c r="AI1769" i="8"/>
  <c r="AI1761" i="8"/>
  <c r="AI1749" i="8"/>
  <c r="AI1737" i="8"/>
  <c r="AI1729" i="8"/>
  <c r="AI1721" i="8"/>
  <c r="AI1713" i="8"/>
  <c r="AI1709" i="8"/>
  <c r="AI1705" i="8"/>
  <c r="AI1701" i="8"/>
  <c r="AI1697" i="8"/>
  <c r="AI1693" i="8"/>
  <c r="AI1689" i="8"/>
  <c r="AI1685" i="8"/>
  <c r="AI1677" i="8"/>
  <c r="AI1673" i="8"/>
  <c r="AI1669" i="8"/>
  <c r="AI1665" i="8"/>
  <c r="AI1661" i="8"/>
  <c r="AI1657" i="8"/>
  <c r="AI1653" i="8"/>
  <c r="AI1637" i="8"/>
  <c r="AI1625" i="8"/>
  <c r="AI1617" i="8"/>
  <c r="AI1605" i="8"/>
  <c r="AI1593" i="8"/>
  <c r="AI1581" i="8"/>
  <c r="AI1569" i="8"/>
  <c r="AI1561" i="8"/>
  <c r="AI1549" i="8"/>
  <c r="AI1537" i="8"/>
  <c r="AI1529" i="8"/>
  <c r="AI1524" i="8"/>
  <c r="AI1519" i="8"/>
  <c r="AI1513" i="8"/>
  <c r="AI1503" i="8"/>
  <c r="AI1497" i="8"/>
  <c r="AI1492" i="8"/>
  <c r="AI1487" i="8"/>
  <c r="AI1481" i="8"/>
  <c r="AI1476" i="8"/>
  <c r="AI1471" i="8"/>
  <c r="AI1465" i="8"/>
  <c r="AI1460" i="8"/>
  <c r="AI1455" i="8"/>
  <c r="AI1449" i="8"/>
  <c r="AI1444" i="8"/>
  <c r="AI1439" i="8"/>
  <c r="AI1433" i="8"/>
  <c r="AI1428" i="8"/>
  <c r="AI1423" i="8"/>
  <c r="AI1417" i="8"/>
  <c r="AI1412" i="8"/>
  <c r="AI1407" i="8"/>
  <c r="AI1401" i="8"/>
  <c r="AI1396" i="8"/>
  <c r="AI1391" i="8"/>
  <c r="AI1385" i="8"/>
  <c r="AI1380" i="8"/>
  <c r="AI1375" i="8"/>
  <c r="AI1369" i="8"/>
  <c r="AI1364" i="8"/>
  <c r="AI1359" i="8"/>
  <c r="AI1353" i="8"/>
  <c r="AI1348" i="8"/>
  <c r="AI1343" i="8"/>
  <c r="AI1337" i="8"/>
  <c r="AI1332" i="8"/>
  <c r="AI1327" i="8"/>
  <c r="AI1321" i="8"/>
  <c r="AI1316" i="8"/>
  <c r="AI1311" i="8"/>
  <c r="AI1305" i="8"/>
  <c r="AI1300" i="8"/>
  <c r="AI1295" i="8"/>
  <c r="AI1289" i="8"/>
  <c r="AI1284" i="8"/>
  <c r="AI1279" i="8"/>
  <c r="AI1273" i="8"/>
  <c r="AI1268" i="8"/>
  <c r="AI1263" i="8"/>
  <c r="AI1257" i="8"/>
  <c r="AI1252" i="8"/>
  <c r="AI1247" i="8"/>
  <c r="AI1241" i="8"/>
  <c r="AI1236" i="8"/>
  <c r="AI1231" i="8"/>
  <c r="AI1225" i="8"/>
  <c r="AI1220" i="8"/>
  <c r="AI1215" i="8"/>
  <c r="AI1209" i="8"/>
  <c r="AI1204" i="8"/>
  <c r="AI1199" i="8"/>
  <c r="AI1193" i="8"/>
  <c r="AI1188" i="8"/>
  <c r="AI1183" i="8"/>
  <c r="AI1177" i="8"/>
  <c r="AI1172" i="8"/>
  <c r="AI1167" i="8"/>
  <c r="AI1161" i="8"/>
  <c r="AI1156" i="8"/>
  <c r="AI1151" i="8"/>
  <c r="AI1145" i="8"/>
  <c r="AI1140" i="8"/>
  <c r="AI1135" i="8"/>
  <c r="AI1129" i="8"/>
  <c r="AI1124" i="8"/>
  <c r="AI1119" i="8"/>
  <c r="AI1113" i="8"/>
  <c r="AI1108" i="8"/>
  <c r="AI1103" i="8"/>
  <c r="AI1097" i="8"/>
  <c r="AI1092" i="8"/>
  <c r="AI1087" i="8"/>
  <c r="AI1081" i="8"/>
  <c r="AI1076" i="8"/>
  <c r="AI1071" i="8"/>
  <c r="AI1065" i="8"/>
  <c r="AI1060" i="8"/>
  <c r="AI1055" i="8"/>
  <c r="AI1049" i="8"/>
  <c r="AI1044" i="8"/>
  <c r="AI1039" i="8"/>
  <c r="AI1033" i="8"/>
  <c r="AI1028" i="8"/>
  <c r="AI1023" i="8"/>
  <c r="AI1017" i="8"/>
  <c r="AI1012" i="8"/>
  <c r="AI1007" i="8"/>
  <c r="AI1001" i="8"/>
  <c r="AI996" i="8"/>
  <c r="AI991" i="8"/>
  <c r="AI985" i="8"/>
  <c r="AI980" i="8"/>
  <c r="AI975" i="8"/>
  <c r="AI969" i="8"/>
  <c r="AI964" i="8"/>
  <c r="AI959" i="8"/>
  <c r="AI953" i="8"/>
  <c r="AI948" i="8"/>
  <c r="AI943" i="8"/>
  <c r="AI937" i="8"/>
  <c r="AI932" i="8"/>
  <c r="AI927" i="8"/>
  <c r="AI921" i="8"/>
  <c r="AI916" i="8"/>
  <c r="AI911" i="8"/>
  <c r="AI905" i="8"/>
  <c r="AI900" i="8"/>
  <c r="AI895" i="8"/>
  <c r="AI889" i="8"/>
  <c r="AI884" i="8"/>
  <c r="AI879" i="8"/>
  <c r="AI873" i="8"/>
  <c r="AI868" i="8"/>
  <c r="AI863" i="8"/>
  <c r="AI857" i="8"/>
  <c r="AI852" i="8"/>
  <c r="AI847" i="8"/>
  <c r="AI841" i="8"/>
  <c r="AI836" i="8"/>
  <c r="AI831" i="8"/>
  <c r="AI821" i="8"/>
  <c r="AI805" i="8"/>
  <c r="AI789" i="8"/>
  <c r="AI773" i="8"/>
  <c r="AI757" i="8"/>
  <c r="AI741" i="8"/>
  <c r="AI725" i="8"/>
  <c r="AI709" i="8"/>
  <c r="AI693" i="8"/>
  <c r="AI677" i="8"/>
  <c r="AI661" i="8"/>
  <c r="AI645" i="8"/>
  <c r="AI629" i="8"/>
  <c r="AI613" i="8"/>
  <c r="AI597" i="8"/>
  <c r="AI581" i="8"/>
  <c r="AI565" i="8"/>
  <c r="AI549" i="8"/>
  <c r="AI533" i="8"/>
  <c r="AI517" i="8"/>
  <c r="AI501" i="8"/>
  <c r="AI485" i="8"/>
  <c r="AI469" i="8"/>
  <c r="AI453" i="8"/>
  <c r="AI437" i="8"/>
  <c r="AI421" i="8"/>
  <c r="AI405" i="8"/>
  <c r="AI389" i="8"/>
  <c r="AI373" i="8"/>
  <c r="AI357" i="8"/>
  <c r="AI341" i="8"/>
  <c r="AI325" i="8"/>
  <c r="AI309" i="8"/>
  <c r="AI293" i="8"/>
  <c r="AI277" i="8"/>
  <c r="AI261" i="8"/>
  <c r="AI245" i="8"/>
  <c r="AI229" i="8"/>
  <c r="AI213" i="8"/>
  <c r="AI197" i="8"/>
  <c r="AI181" i="8"/>
  <c r="AI165" i="8"/>
  <c r="AI149" i="8"/>
  <c r="AI137" i="8"/>
  <c r="AI74" i="8"/>
  <c r="AI46" i="8"/>
  <c r="AI16" i="8"/>
  <c r="AG1739" i="8"/>
  <c r="AH1739" i="8" s="1"/>
  <c r="AG1399" i="8"/>
  <c r="AH1399" i="8"/>
  <c r="AG275" i="8"/>
  <c r="AH275" i="8" s="1"/>
  <c r="AI1946" i="8"/>
  <c r="AI1942" i="8"/>
  <c r="AI1934" i="8"/>
  <c r="AI1930" i="8"/>
  <c r="AI1926" i="8"/>
  <c r="AI1922" i="8"/>
  <c r="AI1918" i="8"/>
  <c r="AI1914" i="8"/>
  <c r="AI1910" i="8"/>
  <c r="AI1906" i="8"/>
  <c r="AI1902" i="8"/>
  <c r="AI1894" i="8"/>
  <c r="AI1890" i="8"/>
  <c r="AI1886" i="8"/>
  <c r="AI1882" i="8"/>
  <c r="AI1878" i="8"/>
  <c r="AI1874" i="8"/>
  <c r="AI1866" i="8"/>
  <c r="AI1862" i="8"/>
  <c r="AI1854" i="8"/>
  <c r="AI1846" i="8"/>
  <c r="AI1838" i="8"/>
  <c r="AI1834" i="8"/>
  <c r="AI1826" i="8"/>
  <c r="AI1818" i="8"/>
  <c r="AI1814" i="8"/>
  <c r="AI1806" i="8"/>
  <c r="AI1798" i="8"/>
  <c r="AI1794" i="8"/>
  <c r="AI1786" i="8"/>
  <c r="AI1778" i="8"/>
  <c r="AI1774" i="8"/>
  <c r="AI1766" i="8"/>
  <c r="AI1758" i="8"/>
  <c r="AI1750" i="8"/>
  <c r="AI1746" i="8"/>
  <c r="AI1738" i="8"/>
  <c r="AI1734" i="8"/>
  <c r="AI1726" i="8"/>
  <c r="AI1718" i="8"/>
  <c r="AI1710" i="8"/>
  <c r="AI1706" i="8"/>
  <c r="AI1698" i="8"/>
  <c r="AI1690" i="8"/>
  <c r="AI1686" i="8"/>
  <c r="AI1678" i="8"/>
  <c r="AI1670" i="8"/>
  <c r="AI1662" i="8"/>
  <c r="AI1658" i="8"/>
  <c r="AI1650" i="8"/>
  <c r="AI1642" i="8"/>
  <c r="AI1638" i="8"/>
  <c r="AI1630" i="8"/>
  <c r="AI1622" i="8"/>
  <c r="AI1614" i="8"/>
  <c r="AI1610" i="8"/>
  <c r="AI1602" i="8"/>
  <c r="AI1594" i="8"/>
  <c r="AI1590" i="8"/>
  <c r="AI1582" i="8"/>
  <c r="AI1578" i="8"/>
  <c r="AI1574" i="8"/>
  <c r="AI1566" i="8"/>
  <c r="AI1945" i="8"/>
  <c r="AI1941" i="8"/>
  <c r="AI1933" i="8"/>
  <c r="AI1929" i="8"/>
  <c r="AI1921" i="8"/>
  <c r="AI1917" i="8"/>
  <c r="AI1909" i="8"/>
  <c r="AI1905" i="8"/>
  <c r="AI1897" i="8"/>
  <c r="AI1889" i="8"/>
  <c r="AI1885" i="8"/>
  <c r="AI1877" i="8"/>
  <c r="AI1873" i="8"/>
  <c r="AI1865" i="8"/>
  <c r="AI1861" i="8"/>
  <c r="AI1853" i="8"/>
  <c r="AI1845" i="8"/>
  <c r="AI1841" i="8"/>
  <c r="AI1833" i="8"/>
  <c r="AI1825" i="8"/>
  <c r="AI1821" i="8"/>
  <c r="AI1813" i="8"/>
  <c r="AI1805" i="8"/>
  <c r="AI1797" i="8"/>
  <c r="AI1793" i="8"/>
  <c r="AI1785" i="8"/>
  <c r="AI1781" i="8"/>
  <c r="AI1773" i="8"/>
  <c r="AI1765" i="8"/>
  <c r="AI1757" i="8"/>
  <c r="AI1753" i="8"/>
  <c r="AI1745" i="8"/>
  <c r="AI1741" i="8"/>
  <c r="AI1733" i="8"/>
  <c r="AI1725" i="8"/>
  <c r="AI1717" i="8"/>
  <c r="AI1681" i="8"/>
  <c r="AI1649" i="8"/>
  <c r="AI1645" i="8"/>
  <c r="AI1641" i="8"/>
  <c r="AI1633" i="8"/>
  <c r="AI1629" i="8"/>
  <c r="AI1621" i="8"/>
  <c r="AI1613" i="8"/>
  <c r="AI1609" i="8"/>
  <c r="AI1601" i="8"/>
  <c r="AI1597" i="8"/>
  <c r="AI1589" i="8"/>
  <c r="AI1585" i="8"/>
  <c r="AI1577" i="8"/>
  <c r="AI1573" i="8"/>
  <c r="AI1565" i="8"/>
  <c r="AI1557" i="8"/>
  <c r="AI1553" i="8"/>
  <c r="AI1545" i="8"/>
  <c r="AI1541" i="8"/>
  <c r="AI1533" i="8"/>
  <c r="AI1508" i="8"/>
  <c r="AI1948" i="8"/>
  <c r="AI1944" i="8"/>
  <c r="AI1940" i="8"/>
  <c r="AI1936" i="8"/>
  <c r="AI1932" i="8"/>
  <c r="AI1928" i="8"/>
  <c r="AI1924" i="8"/>
  <c r="AI1920" i="8"/>
  <c r="AI1916" i="8"/>
  <c r="AI1912" i="8"/>
  <c r="AI1908" i="8"/>
  <c r="AI1904" i="8"/>
  <c r="AI1900" i="8"/>
  <c r="AI1896" i="8"/>
  <c r="AI1892" i="8"/>
  <c r="AI1888" i="8"/>
  <c r="AI1884" i="8"/>
  <c r="AI1880" i="8"/>
  <c r="AI1876" i="8"/>
  <c r="AI1872" i="8"/>
  <c r="AI1868" i="8"/>
  <c r="AI1864" i="8"/>
  <c r="AI1860" i="8"/>
  <c r="AI1856" i="8"/>
  <c r="AI1852" i="8"/>
  <c r="AI1848" i="8"/>
  <c r="AI1844" i="8"/>
  <c r="AI1840" i="8"/>
  <c r="AI1836" i="8"/>
  <c r="AI1832" i="8"/>
  <c r="AI1828" i="8"/>
  <c r="AI1824" i="8"/>
  <c r="AI1820" i="8"/>
  <c r="AI1816" i="8"/>
  <c r="AI1812" i="8"/>
  <c r="AI1808" i="8"/>
  <c r="AI1804" i="8"/>
  <c r="AI1800" i="8"/>
  <c r="AI1796" i="8"/>
  <c r="AI1792" i="8"/>
  <c r="AI1788" i="8"/>
  <c r="AI1784" i="8"/>
  <c r="AI1780" i="8"/>
  <c r="AI1776" i="8"/>
  <c r="AI1772" i="8"/>
  <c r="AI1768" i="8"/>
  <c r="AI1764" i="8"/>
  <c r="AI1760" i="8"/>
  <c r="AI1756" i="8"/>
  <c r="AI1752" i="8"/>
  <c r="AI1748" i="8"/>
  <c r="AI1744" i="8"/>
  <c r="AI1740" i="8"/>
  <c r="AI1736" i="8"/>
  <c r="AI1732" i="8"/>
  <c r="AI1728" i="8"/>
  <c r="AI1724" i="8"/>
  <c r="AI1720" i="8"/>
  <c r="AI1716" i="8"/>
  <c r="AI1712" i="8"/>
  <c r="AI1708" i="8"/>
  <c r="AI1704" i="8"/>
  <c r="AI1700" i="8"/>
  <c r="AI1696" i="8"/>
  <c r="AI1692" i="8"/>
  <c r="AI1688" i="8"/>
  <c r="AI1684" i="8"/>
  <c r="AI1680" i="8"/>
  <c r="AI1676" i="8"/>
  <c r="AI1672" i="8"/>
  <c r="AI1668" i="8"/>
  <c r="AI1664" i="8"/>
  <c r="AI1660" i="8"/>
  <c r="AI1656" i="8"/>
  <c r="AI1652" i="8"/>
  <c r="AI1648" i="8"/>
  <c r="AI1644" i="8"/>
  <c r="AI1640" i="8"/>
  <c r="AI1636" i="8"/>
  <c r="AI1632" i="8"/>
  <c r="AI1628" i="8"/>
  <c r="AI1624" i="8"/>
  <c r="AI1620" i="8"/>
  <c r="AI1616" i="8"/>
  <c r="AI1612" i="8"/>
  <c r="AI1608" i="8"/>
  <c r="AI1604" i="8"/>
  <c r="AI1600" i="8"/>
  <c r="AI1596" i="8"/>
  <c r="AI1592" i="8"/>
  <c r="AI1588" i="8"/>
  <c r="AI1584" i="8"/>
  <c r="AI1580" i="8"/>
  <c r="AI1576" i="8"/>
  <c r="AI1572" i="8"/>
  <c r="AI1568" i="8"/>
  <c r="AI1564" i="8"/>
  <c r="AI1560" i="8"/>
  <c r="AI1556" i="8"/>
  <c r="AI1552" i="8"/>
  <c r="AI1548" i="8"/>
  <c r="AI1544" i="8"/>
  <c r="AI1540" i="8"/>
  <c r="AI1536" i="8"/>
  <c r="AI1532" i="8"/>
  <c r="AI1528" i="8"/>
  <c r="AI1523" i="8"/>
  <c r="AI1517" i="8"/>
  <c r="AI1512" i="8"/>
  <c r="AI1507" i="8"/>
  <c r="AI1501" i="8"/>
  <c r="AI1496" i="8"/>
  <c r="AI1491" i="8"/>
  <c r="AI1485" i="8"/>
  <c r="AI1480" i="8"/>
  <c r="AI1475" i="8"/>
  <c r="AI1469" i="8"/>
  <c r="AI1464" i="8"/>
  <c r="AI1459" i="8"/>
  <c r="AI1453" i="8"/>
  <c r="AI1448" i="8"/>
  <c r="AI1443" i="8"/>
  <c r="AI1437" i="8"/>
  <c r="AI1432" i="8"/>
  <c r="AI1427" i="8"/>
  <c r="AI1421" i="8"/>
  <c r="AI1416" i="8"/>
  <c r="AI1411" i="8"/>
  <c r="AI1405" i="8"/>
  <c r="AI1400" i="8"/>
  <c r="AI1395" i="8"/>
  <c r="AI1389" i="8"/>
  <c r="AI1384" i="8"/>
  <c r="AI1379" i="8"/>
  <c r="AI1373" i="8"/>
  <c r="AI1368" i="8"/>
  <c r="AI1363" i="8"/>
  <c r="AI1357" i="8"/>
  <c r="AI1352" i="8"/>
  <c r="AI1347" i="8"/>
  <c r="AI1341" i="8"/>
  <c r="AI1336" i="8"/>
  <c r="AI1331" i="8"/>
  <c r="AI1325" i="8"/>
  <c r="AI1320" i="8"/>
  <c r="AI1315" i="8"/>
  <c r="AI1309" i="8"/>
  <c r="AI1304" i="8"/>
  <c r="AI1299" i="8"/>
  <c r="AI1293" i="8"/>
  <c r="AI1288" i="8"/>
  <c r="AI1283" i="8"/>
  <c r="AI1277" i="8"/>
  <c r="AI1272" i="8"/>
  <c r="AI1267" i="8"/>
  <c r="AI1261" i="8"/>
  <c r="AI1256" i="8"/>
  <c r="AI1251" i="8"/>
  <c r="AI1245" i="8"/>
  <c r="AI1240" i="8"/>
  <c r="AI1235" i="8"/>
  <c r="AI1229" i="8"/>
  <c r="AI1224" i="8"/>
  <c r="AI1219" i="8"/>
  <c r="AI1213" i="8"/>
  <c r="AI1208" i="8"/>
  <c r="AI1203" i="8"/>
  <c r="AI1197" i="8"/>
  <c r="AI1192" i="8"/>
  <c r="AI1187" i="8"/>
  <c r="AI1181" i="8"/>
  <c r="AI1176" i="8"/>
  <c r="AI1171" i="8"/>
  <c r="AI1165" i="8"/>
  <c r="AI1160" i="8"/>
  <c r="AI1155" i="8"/>
  <c r="AI1149" i="8"/>
  <c r="AI1144" i="8"/>
  <c r="AI1139" i="8"/>
  <c r="AI1133" i="8"/>
  <c r="AI1128" i="8"/>
  <c r="AI1123" i="8"/>
  <c r="AI1117" i="8"/>
  <c r="AI1112" i="8"/>
  <c r="AI1107" i="8"/>
  <c r="AI1101" i="8"/>
  <c r="AI1096" i="8"/>
  <c r="AI1091" i="8"/>
  <c r="AI1085" i="8"/>
  <c r="AI1080" i="8"/>
  <c r="AI1075" i="8"/>
  <c r="AI1069" i="8"/>
  <c r="AI1064" i="8"/>
  <c r="AI1059" i="8"/>
  <c r="AI1053" i="8"/>
  <c r="AI1048" i="8"/>
  <c r="AI1043" i="8"/>
  <c r="AI1037" i="8"/>
  <c r="AI1032" i="8"/>
  <c r="AI1027" i="8"/>
  <c r="AI1021" i="8"/>
  <c r="AI1016" i="8"/>
  <c r="AI1011" i="8"/>
  <c r="AI1005" i="8"/>
  <c r="AI1000" i="8"/>
  <c r="AI995" i="8"/>
  <c r="AI989" i="8"/>
  <c r="AI984" i="8"/>
  <c r="AI979" i="8"/>
  <c r="AI973" i="8"/>
  <c r="AI968" i="8"/>
  <c r="AI963" i="8"/>
  <c r="AI957" i="8"/>
  <c r="AI952" i="8"/>
  <c r="AI947" i="8"/>
  <c r="AI941" i="8"/>
  <c r="AI936" i="8"/>
  <c r="AI931" i="8"/>
  <c r="AI925" i="8"/>
  <c r="AI920" i="8"/>
  <c r="AI915" i="8"/>
  <c r="AI909" i="8"/>
  <c r="AI904" i="8"/>
  <c r="AI899" i="8"/>
  <c r="AI893" i="8"/>
  <c r="AI888" i="8"/>
  <c r="AI883" i="8"/>
  <c r="AI877" i="8"/>
  <c r="AI872" i="8"/>
  <c r="AI867" i="8"/>
  <c r="AI861" i="8"/>
  <c r="AI856" i="8"/>
  <c r="AI851" i="8"/>
  <c r="AI845" i="8"/>
  <c r="AI840" i="8"/>
  <c r="AI835" i="8"/>
  <c r="AI829" i="8"/>
  <c r="AI817" i="8"/>
  <c r="AI801" i="8"/>
  <c r="AI785" i="8"/>
  <c r="AI769" i="8"/>
  <c r="AI753" i="8"/>
  <c r="AI737" i="8"/>
  <c r="AI721" i="8"/>
  <c r="AI705" i="8"/>
  <c r="AI689" i="8"/>
  <c r="AI673" i="8"/>
  <c r="AI657" i="8"/>
  <c r="AI641" i="8"/>
  <c r="AI625" i="8"/>
  <c r="AI609" i="8"/>
  <c r="AI593" i="8"/>
  <c r="AI577" i="8"/>
  <c r="AI561" i="8"/>
  <c r="AI545" i="8"/>
  <c r="AI529" i="8"/>
  <c r="AI513" i="8"/>
  <c r="AI497" i="8"/>
  <c r="AI481" i="8"/>
  <c r="AI465" i="8"/>
  <c r="AI449" i="8"/>
  <c r="AI433" i="8"/>
  <c r="AI417" i="8"/>
  <c r="AI401" i="8"/>
  <c r="AI385" i="8"/>
  <c r="AI369" i="8"/>
  <c r="AI353" i="8"/>
  <c r="AI337" i="8"/>
  <c r="AI321" i="8"/>
  <c r="AI305" i="8"/>
  <c r="AI289" i="8"/>
  <c r="AI273" i="8"/>
  <c r="AI257" i="8"/>
  <c r="AI241" i="8"/>
  <c r="AI225" i="8"/>
  <c r="AI193" i="8"/>
  <c r="AI177" i="8"/>
  <c r="AI161" i="8"/>
  <c r="AI145" i="8"/>
  <c r="AI133" i="8"/>
  <c r="AI120" i="8"/>
  <c r="AI104" i="8"/>
  <c r="AI87" i="8"/>
  <c r="AI67" i="8"/>
  <c r="AI38" i="8"/>
  <c r="AI10" i="8"/>
  <c r="AG1910" i="8"/>
  <c r="AH1910" i="8" s="1"/>
  <c r="AG1682" i="8"/>
  <c r="AH1682" i="8" s="1"/>
  <c r="AG1171" i="8"/>
  <c r="AH1171" i="8" s="1"/>
  <c r="G47" i="4"/>
  <c r="I2" i="4"/>
  <c r="AH6" i="10"/>
  <c r="J4" i="4" a="1"/>
  <c r="J4" i="4" s="1"/>
  <c r="J8" i="4" a="1"/>
  <c r="J8" i="4" s="1"/>
  <c r="J10" i="4" a="1"/>
  <c r="J10" i="4" s="1"/>
  <c r="J12" i="4" a="1"/>
  <c r="J12" i="4" s="1"/>
  <c r="J14" i="4" a="1"/>
  <c r="J14" i="4" s="1"/>
  <c r="J16" i="4" a="1"/>
  <c r="J16" i="4" s="1"/>
  <c r="J18" i="4" a="1"/>
  <c r="J18" i="4" s="1"/>
  <c r="J20" i="4" a="1"/>
  <c r="J20" i="4" s="1"/>
  <c r="J22" i="4" a="1"/>
  <c r="J22" i="4" s="1"/>
  <c r="J24" i="4" a="1"/>
  <c r="J24" i="4" s="1"/>
  <c r="J28" i="4" a="1"/>
  <c r="J28" i="4" s="1"/>
  <c r="J32" i="4" a="1"/>
  <c r="J32" i="4" s="1"/>
  <c r="J36" i="4" a="1"/>
  <c r="J36" i="4" s="1"/>
  <c r="J38" i="4" a="1"/>
  <c r="J38" i="4" s="1"/>
  <c r="J40" i="4" a="1"/>
  <c r="J40" i="4" s="1"/>
  <c r="J44" i="4" a="1"/>
  <c r="J44" i="4" s="1"/>
  <c r="J46" i="4" a="1"/>
  <c r="J46" i="4" s="1"/>
  <c r="J9" i="4" a="1"/>
  <c r="J9" i="4" s="1"/>
  <c r="J17" i="4" a="1"/>
  <c r="J17" i="4" s="1"/>
  <c r="J25" i="4" a="1"/>
  <c r="J25" i="4" s="1"/>
  <c r="J33" i="4" a="1"/>
  <c r="J33" i="4" s="1"/>
  <c r="J41" i="4" a="1"/>
  <c r="J41" i="4" s="1"/>
  <c r="J11" i="4" a="1"/>
  <c r="J11" i="4" s="1"/>
  <c r="J19" i="4" a="1"/>
  <c r="J19" i="4" s="1"/>
  <c r="J27" i="4" a="1"/>
  <c r="J27" i="4" s="1"/>
  <c r="J35" i="4" a="1"/>
  <c r="J35" i="4" s="1"/>
  <c r="J5" i="4" a="1"/>
  <c r="J5" i="4" s="1"/>
  <c r="J13" i="4" a="1"/>
  <c r="J13" i="4" s="1"/>
  <c r="J21" i="4" a="1"/>
  <c r="J21" i="4" s="1"/>
  <c r="J29" i="4" a="1"/>
  <c r="J29" i="4" s="1"/>
  <c r="M31" i="4" a="1"/>
  <c r="M31" i="4" s="1"/>
  <c r="N31" i="4" s="1"/>
  <c r="M13" i="4" a="1"/>
  <c r="M13" i="4" s="1"/>
  <c r="N13" i="4" s="1"/>
  <c r="M29" i="4" a="1"/>
  <c r="M29" i="4" s="1"/>
  <c r="N29" i="4" s="1"/>
  <c r="M44" i="4" a="1"/>
  <c r="M44" i="4"/>
  <c r="N44" i="4" s="1"/>
  <c r="L4" i="4" a="1"/>
  <c r="L4" i="4" s="1"/>
  <c r="L15" i="4" a="1"/>
  <c r="L15" i="4" s="1"/>
  <c r="L20" i="4" a="1"/>
  <c r="L20" i="4" s="1"/>
  <c r="L31" i="4" a="1"/>
  <c r="L31" i="4" s="1"/>
  <c r="L34" i="4" a="1"/>
  <c r="L34" i="4" s="1"/>
  <c r="L45" i="4" a="1"/>
  <c r="L45" i="4" s="1"/>
  <c r="M17" i="4" a="1"/>
  <c r="M17" i="4" s="1"/>
  <c r="N17" i="4" s="1"/>
  <c r="M33" i="4" a="1"/>
  <c r="M33" i="4" s="1"/>
  <c r="N33" i="4" s="1"/>
  <c r="M40" i="4" a="1"/>
  <c r="M40" i="4" s="1"/>
  <c r="N40" i="4" s="1"/>
  <c r="M45" i="4" a="1"/>
  <c r="M45" i="4"/>
  <c r="N45" i="4" s="1"/>
  <c r="L11" i="4" a="1"/>
  <c r="L11" i="4" s="1"/>
  <c r="L16" i="4" a="1"/>
  <c r="L16" i="4" s="1"/>
  <c r="L27" i="4" a="1"/>
  <c r="L27" i="4" s="1"/>
  <c r="L35" i="4" a="1"/>
  <c r="L35" i="4" s="1"/>
  <c r="L39" i="4" a="1"/>
  <c r="L39" i="4" s="1"/>
  <c r="L42" i="4" a="1"/>
  <c r="L42" i="4" s="1"/>
  <c r="M5" i="4" a="1"/>
  <c r="M5" i="4" s="1"/>
  <c r="N5" i="4" s="1"/>
  <c r="M35" i="4" a="1"/>
  <c r="M35" i="4" s="1"/>
  <c r="N35" i="4" s="1"/>
  <c r="L12" i="4" a="1"/>
  <c r="L12" i="4" s="1"/>
  <c r="L23" i="4" a="1"/>
  <c r="L23" i="4" s="1"/>
  <c r="L32" i="4" a="1"/>
  <c r="L32" i="4" s="1"/>
  <c r="L2" i="4" a="1"/>
  <c r="L2" i="4" s="1"/>
  <c r="M21" i="4" a="1"/>
  <c r="M21" i="4" s="1"/>
  <c r="N21" i="4" s="1"/>
  <c r="M41" i="4" a="1"/>
  <c r="M41" i="4"/>
  <c r="N41" i="4" s="1"/>
  <c r="L7" i="4" a="1"/>
  <c r="L7" i="4" s="1"/>
  <c r="L28" i="4" a="1"/>
  <c r="L28" i="4" s="1"/>
  <c r="L36" i="4" a="1"/>
  <c r="L36" i="4" s="1"/>
  <c r="L43" i="4" a="1"/>
  <c r="L43" i="4" s="1"/>
  <c r="M9" i="4" a="1"/>
  <c r="M9" i="4" s="1"/>
  <c r="N9" i="4" s="1"/>
  <c r="L3" i="4" a="1"/>
  <c r="L3" i="4" s="1"/>
  <c r="L24" i="4" a="1"/>
  <c r="L24" i="4" s="1"/>
  <c r="L40" i="4" a="1"/>
  <c r="L40" i="4" s="1"/>
  <c r="M25" i="4" a="1"/>
  <c r="M25" i="4" s="1"/>
  <c r="N25" i="4" s="1"/>
  <c r="L8" i="4" a="1"/>
  <c r="L8" i="4" s="1"/>
  <c r="L44" i="4" a="1"/>
  <c r="L44" i="4" s="1"/>
  <c r="L19" i="4" a="1"/>
  <c r="L19" i="4" s="1"/>
  <c r="L37" i="4" a="1"/>
  <c r="L37" i="4" s="1"/>
  <c r="M37" i="4" a="1"/>
  <c r="M37" i="4" s="1"/>
  <c r="N37" i="4" s="1"/>
  <c r="J3" i="4" a="1"/>
  <c r="J3" i="4"/>
  <c r="Q1968" i="8"/>
  <c r="Q1964" i="8"/>
  <c r="M3" i="4" a="1"/>
  <c r="M3" i="4" s="1"/>
  <c r="L29" i="4" a="1"/>
  <c r="L29" i="4" s="1"/>
  <c r="L26" i="4" a="1"/>
  <c r="L26" i="4" s="1"/>
  <c r="L21" i="4" a="1"/>
  <c r="L21" i="4" s="1"/>
  <c r="L18" i="4" a="1"/>
  <c r="L18" i="4" s="1"/>
  <c r="L13" i="4" a="1"/>
  <c r="L13" i="4" s="1"/>
  <c r="L10" i="4" a="1"/>
  <c r="L10" i="4" s="1"/>
  <c r="L5" i="4" a="1"/>
  <c r="L5" i="4" s="1"/>
  <c r="M2" i="4" a="1"/>
  <c r="M2" i="4" s="1"/>
  <c r="N2" i="4" s="1"/>
  <c r="M42" i="4" a="1"/>
  <c r="M42" i="4" s="1"/>
  <c r="N42" i="4" s="1"/>
  <c r="M39" i="4" a="1"/>
  <c r="M39" i="4" s="1"/>
  <c r="N39" i="4" s="1"/>
  <c r="M27" i="4" a="1"/>
  <c r="M27" i="4"/>
  <c r="N27" i="4" s="1"/>
  <c r="M23" i="4" a="1"/>
  <c r="M23" i="4" s="1"/>
  <c r="N23" i="4" s="1"/>
  <c r="M19" i="4" a="1"/>
  <c r="M19" i="4" s="1"/>
  <c r="N19" i="4" s="1"/>
  <c r="M15" i="4" a="1"/>
  <c r="M15" i="4" s="1"/>
  <c r="N15" i="4" s="1"/>
  <c r="M11" i="4" a="1"/>
  <c r="M11" i="4"/>
  <c r="N11" i="4" s="1"/>
  <c r="M7" i="4" a="1"/>
  <c r="M7" i="4" s="1"/>
  <c r="N7" i="4" s="1"/>
  <c r="M4" i="4" a="1"/>
  <c r="M4" i="4" s="1"/>
  <c r="N4" i="4" s="1"/>
  <c r="M6" i="4" a="1"/>
  <c r="M6" i="4" s="1"/>
  <c r="N6" i="4" s="1"/>
  <c r="M8" i="4" a="1"/>
  <c r="M8" i="4"/>
  <c r="N8" i="4" s="1"/>
  <c r="M10" i="4" a="1"/>
  <c r="M10" i="4" s="1"/>
  <c r="N10" i="4" s="1"/>
  <c r="M12" i="4" a="1"/>
  <c r="M12" i="4" s="1"/>
  <c r="N12" i="4" s="1"/>
  <c r="M14" i="4" a="1"/>
  <c r="M14" i="4" s="1"/>
  <c r="N14" i="4" s="1"/>
  <c r="M16" i="4" a="1"/>
  <c r="M16" i="4"/>
  <c r="N16" i="4" s="1"/>
  <c r="M18" i="4" a="1"/>
  <c r="M18" i="4" s="1"/>
  <c r="N18" i="4" s="1"/>
  <c r="M20" i="4" a="1"/>
  <c r="M20" i="4" s="1"/>
  <c r="N20" i="4" s="1"/>
  <c r="M22" i="4" a="1"/>
  <c r="M22" i="4" s="1"/>
  <c r="N22" i="4" s="1"/>
  <c r="M24" i="4" a="1"/>
  <c r="M24" i="4"/>
  <c r="N24" i="4" s="1"/>
  <c r="M26" i="4" a="1"/>
  <c r="M26" i="4" s="1"/>
  <c r="N26" i="4" s="1"/>
  <c r="M28" i="4" a="1"/>
  <c r="M28" i="4" s="1"/>
  <c r="N28" i="4" s="1"/>
  <c r="M30" i="4" a="1"/>
  <c r="M30" i="4" s="1"/>
  <c r="N30" i="4" s="1"/>
  <c r="M32" i="4" a="1"/>
  <c r="M32" i="4"/>
  <c r="N32" i="4" s="1"/>
  <c r="M34" i="4" a="1"/>
  <c r="M34" i="4" s="1"/>
  <c r="N34" i="4" s="1"/>
  <c r="M36" i="4" a="1"/>
  <c r="M36" i="4" s="1"/>
  <c r="N36" i="4" s="1"/>
  <c r="L46" i="4" a="1"/>
  <c r="L46" i="4" s="1"/>
  <c r="L41" i="4" a="1"/>
  <c r="L41" i="4" s="1"/>
  <c r="L38" i="4" a="1"/>
  <c r="L38" i="4" s="1"/>
  <c r="L33" i="4" a="1"/>
  <c r="L33" i="4" s="1"/>
  <c r="L30" i="4" a="1"/>
  <c r="L30" i="4" s="1"/>
  <c r="L25" i="4" a="1"/>
  <c r="L25" i="4" s="1"/>
  <c r="L22" i="4" a="1"/>
  <c r="L22" i="4" s="1"/>
  <c r="L17" i="4" a="1"/>
  <c r="L17" i="4" s="1"/>
  <c r="L14" i="4" a="1"/>
  <c r="L14" i="4" s="1"/>
  <c r="L9" i="4" a="1"/>
  <c r="L9" i="4" s="1"/>
  <c r="L6" i="4" a="1"/>
  <c r="L6" i="4" s="1"/>
  <c r="M46" i="4" a="1"/>
  <c r="M46" i="4" s="1"/>
  <c r="N46" i="4" s="1"/>
  <c r="M43" i="4" a="1"/>
  <c r="M43" i="4" s="1"/>
  <c r="N43" i="4" s="1"/>
  <c r="M38" i="4" a="1"/>
  <c r="M38" i="4" s="1"/>
  <c r="N38" i="4" s="1"/>
  <c r="E43" i="4" a="1"/>
  <c r="E43" i="4" s="1"/>
  <c r="E31" i="4" a="1"/>
  <c r="E31" i="4" s="1"/>
  <c r="E11" i="4" a="1"/>
  <c r="E11" i="4" s="1"/>
  <c r="I47" i="4"/>
  <c r="J42" i="4" l="1" a="1"/>
  <c r="J42" i="4" s="1"/>
  <c r="J34" i="4" a="1"/>
  <c r="J34" i="4" s="1"/>
  <c r="AG1544" i="8"/>
  <c r="AH1544" i="8" s="1"/>
  <c r="AG1504" i="8"/>
  <c r="AH1504" i="8" s="1"/>
  <c r="AG1472" i="8"/>
  <c r="AH1472" i="8" s="1"/>
  <c r="AG1444" i="8"/>
  <c r="AH1444" i="8" s="1"/>
  <c r="AG1403" i="8"/>
  <c r="AH1403" i="8" s="1"/>
  <c r="AG1344" i="8"/>
  <c r="AH1344" i="8" s="1"/>
  <c r="AG1296" i="8"/>
  <c r="AH1296" i="8" s="1"/>
  <c r="AG1254" i="8"/>
  <c r="AH1254" i="8" s="1"/>
  <c r="AG1195" i="8"/>
  <c r="AH1195" i="8" s="1"/>
  <c r="AG1147" i="8"/>
  <c r="AH1147" i="8" s="1"/>
  <c r="AG1094" i="8"/>
  <c r="AH1094" i="8" s="1"/>
  <c r="AG1040" i="8"/>
  <c r="AH1040" i="8" s="1"/>
  <c r="AG990" i="8"/>
  <c r="AH990" i="8" s="1"/>
  <c r="AG919" i="8"/>
  <c r="AH919" i="8" s="1"/>
  <c r="AG848" i="8"/>
  <c r="AH848" i="8" s="1"/>
  <c r="AG776" i="8"/>
  <c r="AH776" i="8" s="1"/>
  <c r="AG720" i="8"/>
  <c r="AH720" i="8" s="1"/>
  <c r="AG648" i="8"/>
  <c r="AH648" i="8" s="1"/>
  <c r="AG578" i="8"/>
  <c r="AH578" i="8" s="1"/>
  <c r="AG514" i="8"/>
  <c r="AH514" i="8" s="1"/>
  <c r="AG435" i="8"/>
  <c r="AH435" i="8" s="1"/>
  <c r="AG379" i="8"/>
  <c r="AH379" i="8" s="1"/>
  <c r="AG307" i="8"/>
  <c r="AH307" i="8" s="1"/>
  <c r="AG149" i="8"/>
  <c r="AH149" i="8" s="1"/>
  <c r="AG21" i="8"/>
  <c r="AH21" i="8" s="1"/>
  <c r="AG986" i="8"/>
  <c r="AH986" i="8" s="1"/>
  <c r="AG927" i="8"/>
  <c r="AH927" i="8" s="1"/>
  <c r="AG879" i="8"/>
  <c r="AH879" i="8" s="1"/>
  <c r="AG831" i="8"/>
  <c r="AH831" i="8" s="1"/>
  <c r="AG772" i="8"/>
  <c r="AH772" i="8" s="1"/>
  <c r="AG730" i="8"/>
  <c r="AH730" i="8" s="1"/>
  <c r="AG682" i="8"/>
  <c r="AH682" i="8" s="1"/>
  <c r="AG623" i="8"/>
  <c r="AH623" i="8" s="1"/>
  <c r="AG575" i="8"/>
  <c r="AH575" i="8" s="1"/>
  <c r="AG532" i="8"/>
  <c r="AH532" i="8" s="1"/>
  <c r="AG474" i="8"/>
  <c r="AH474" i="8" s="1"/>
  <c r="AG426" i="8"/>
  <c r="AH426" i="8" s="1"/>
  <c r="AG372" i="8"/>
  <c r="AH372" i="8" s="1"/>
  <c r="AG315" i="8"/>
  <c r="AH315" i="8" s="1"/>
  <c r="AG229" i="8"/>
  <c r="AH229" i="8" s="1"/>
  <c r="AG123" i="8"/>
  <c r="AH123" i="8" s="1"/>
  <c r="AG17" i="8"/>
  <c r="AH17" i="8" s="1"/>
  <c r="AG1385" i="8"/>
  <c r="AH1385" i="8" s="1"/>
  <c r="AG1353" i="8"/>
  <c r="AH1353" i="8" s="1"/>
  <c r="AG1313" i="8"/>
  <c r="AH1313" i="8" s="1"/>
  <c r="AG1273" i="8"/>
  <c r="AH1273" i="8" s="1"/>
  <c r="AG1237" i="8"/>
  <c r="AH1237" i="8" s="1"/>
  <c r="AG1193" i="8"/>
  <c r="AH1193" i="8" s="1"/>
  <c r="AG1161" i="8"/>
  <c r="AH1161" i="8" s="1"/>
  <c r="AG1125" i="8"/>
  <c r="AH1125" i="8" s="1"/>
  <c r="AG1081" i="8"/>
  <c r="AH1081" i="8" s="1"/>
  <c r="AG1045" i="8"/>
  <c r="AH1045" i="8" s="1"/>
  <c r="AG1013" i="8"/>
  <c r="AH1013" i="8" s="1"/>
  <c r="AG969" i="8"/>
  <c r="AH969" i="8" s="1"/>
  <c r="AG897" i="8"/>
  <c r="AH897" i="8" s="1"/>
  <c r="AG853" i="8"/>
  <c r="AH853" i="8" s="1"/>
  <c r="AG821" i="8"/>
  <c r="AH821" i="8" s="1"/>
  <c r="AG785" i="8"/>
  <c r="AH785" i="8" s="1"/>
  <c r="AG741" i="8"/>
  <c r="AH741" i="8" s="1"/>
  <c r="AG705" i="8"/>
  <c r="AH705" i="8" s="1"/>
  <c r="AG673" i="8"/>
  <c r="AH673" i="8" s="1"/>
  <c r="AG613" i="8"/>
  <c r="AH613" i="8" s="1"/>
  <c r="AG565" i="8"/>
  <c r="AH565" i="8" s="1"/>
  <c r="AG517" i="8"/>
  <c r="AH517" i="8" s="1"/>
  <c r="AG457" i="8"/>
  <c r="AH457" i="8" s="1"/>
  <c r="AG417" i="8"/>
  <c r="AH417" i="8" s="1"/>
  <c r="AG369" i="8"/>
  <c r="AH369" i="8" s="1"/>
  <c r="AG295" i="8"/>
  <c r="AH295" i="8" s="1"/>
  <c r="AG199" i="8"/>
  <c r="AH199" i="8" s="1"/>
  <c r="AG111" i="8"/>
  <c r="AH111" i="8" s="1"/>
  <c r="AG320" i="8"/>
  <c r="AH320" i="8" s="1"/>
  <c r="AG272" i="8"/>
  <c r="AH272" i="8" s="1"/>
  <c r="AG216" i="8"/>
  <c r="AH216" i="8" s="1"/>
  <c r="AG164" i="8"/>
  <c r="AH164" i="8" s="1"/>
  <c r="AG120" i="8"/>
  <c r="AH120" i="8" s="1"/>
  <c r="AG68" i="8"/>
  <c r="AH68" i="8" s="1"/>
  <c r="AG306" i="8"/>
  <c r="AH306" i="8" s="1"/>
  <c r="AG258" i="8"/>
  <c r="AH258" i="8" s="1"/>
  <c r="AG214" i="8"/>
  <c r="AH214" i="8" s="1"/>
  <c r="AG154" i="8"/>
  <c r="AH154" i="8" s="1"/>
  <c r="AG106" i="8"/>
  <c r="AH106" i="8" s="1"/>
  <c r="AG58" i="8"/>
  <c r="AH58" i="8" s="1"/>
  <c r="AI1883" i="8"/>
  <c r="AI1787" i="8"/>
  <c r="AI1675" i="8"/>
  <c r="AI1579" i="8"/>
  <c r="AI1479" i="8"/>
  <c r="AI1319" i="8"/>
  <c r="AI1191" i="8"/>
  <c r="AI1052" i="8"/>
  <c r="AI913" i="8"/>
  <c r="AI733" i="8"/>
  <c r="AH7" i="10"/>
  <c r="J37" i="4" a="1"/>
  <c r="J37" i="4" s="1"/>
  <c r="J45" i="4" a="1"/>
  <c r="J45" i="4" s="1"/>
  <c r="J43" i="4" a="1"/>
  <c r="J43" i="4" s="1"/>
  <c r="J15" i="4" a="1"/>
  <c r="J15" i="4" s="1"/>
  <c r="J39" i="4" a="1"/>
  <c r="J39" i="4" s="1"/>
  <c r="J2" i="4" a="1"/>
  <c r="J2" i="4" s="1"/>
  <c r="J30" i="4" a="1"/>
  <c r="J30" i="4" s="1"/>
  <c r="K8" i="4" a="1"/>
  <c r="K8" i="4" s="1"/>
  <c r="O8" i="4" s="1"/>
  <c r="P8" i="4" s="1"/>
  <c r="AI3" i="8"/>
  <c r="AI31" i="8"/>
  <c r="AI221" i="8"/>
  <c r="AI445" i="8"/>
  <c r="AI637" i="8"/>
  <c r="AI849" i="8"/>
  <c r="AI924" i="8"/>
  <c r="AI999" i="8"/>
  <c r="AI1084" i="8"/>
  <c r="AI1148" i="8"/>
  <c r="AI1223" i="8"/>
  <c r="AI1308" i="8"/>
  <c r="AI1383" i="8"/>
  <c r="AI1447" i="8"/>
  <c r="AI1531" i="8"/>
  <c r="AI1587" i="8"/>
  <c r="AI1643" i="8"/>
  <c r="AI1707" i="8"/>
  <c r="AI1755" i="8"/>
  <c r="AI1811" i="8"/>
  <c r="AI1875" i="8"/>
  <c r="AI1931" i="8"/>
  <c r="AI253" i="8"/>
  <c r="AI573" i="8"/>
  <c r="AI828" i="8"/>
  <c r="AI935" i="8"/>
  <c r="AI1041" i="8"/>
  <c r="AI1137" i="8"/>
  <c r="AI1255" i="8"/>
  <c r="AI1340" i="8"/>
  <c r="AI1436" i="8"/>
  <c r="AI1547" i="8"/>
  <c r="AI1619" i="8"/>
  <c r="AI1683" i="8"/>
  <c r="AI1771" i="8"/>
  <c r="AI1843" i="8"/>
  <c r="AI1915" i="8"/>
  <c r="AG918" i="8"/>
  <c r="AH918" i="8" s="1"/>
  <c r="AG10" i="8"/>
  <c r="AH10" i="8" s="1"/>
  <c r="AG34" i="8"/>
  <c r="AH34" i="8" s="1"/>
  <c r="AG54" i="8"/>
  <c r="AH54" i="8" s="1"/>
  <c r="AG74" i="8"/>
  <c r="AH74" i="8" s="1"/>
  <c r="AG98" i="8"/>
  <c r="AH98" i="8" s="1"/>
  <c r="AG118" i="8"/>
  <c r="AH118" i="8" s="1"/>
  <c r="AG138" i="8"/>
  <c r="AH138" i="8" s="1"/>
  <c r="AG162" i="8"/>
  <c r="AH162" i="8" s="1"/>
  <c r="AG182" i="8"/>
  <c r="AH182" i="8" s="1"/>
  <c r="AG202" i="8"/>
  <c r="AH202" i="8" s="1"/>
  <c r="AG226" i="8"/>
  <c r="AH226" i="8" s="1"/>
  <c r="AG246" i="8"/>
  <c r="AH246" i="8" s="1"/>
  <c r="AG266" i="8"/>
  <c r="AH266" i="8" s="1"/>
  <c r="AG290" i="8"/>
  <c r="AH290" i="8" s="1"/>
  <c r="AG310" i="8"/>
  <c r="AH310" i="8" s="1"/>
  <c r="AG8" i="8"/>
  <c r="AH8" i="8" s="1"/>
  <c r="AG32" i="8"/>
  <c r="AH32" i="8" s="1"/>
  <c r="AG52" i="8"/>
  <c r="AH52" i="8" s="1"/>
  <c r="AG72" i="8"/>
  <c r="AH72" i="8" s="1"/>
  <c r="AG96" i="8"/>
  <c r="AH96" i="8" s="1"/>
  <c r="AG116" i="8"/>
  <c r="AH116" i="8" s="1"/>
  <c r="AG136" i="8"/>
  <c r="AH136" i="8" s="1"/>
  <c r="AG160" i="8"/>
  <c r="AH160" i="8" s="1"/>
  <c r="AG180" i="8"/>
  <c r="AH180" i="8" s="1"/>
  <c r="AG200" i="8"/>
  <c r="AH200" i="8" s="1"/>
  <c r="AG224" i="8"/>
  <c r="AH224" i="8" s="1"/>
  <c r="AG244" i="8"/>
  <c r="AH244" i="8" s="1"/>
  <c r="AG264" i="8"/>
  <c r="AH264" i="8" s="1"/>
  <c r="AG288" i="8"/>
  <c r="AH288" i="8" s="1"/>
  <c r="AG308" i="8"/>
  <c r="AH308" i="8" s="1"/>
  <c r="AG15" i="8"/>
  <c r="AH15" i="8" s="1"/>
  <c r="AG63" i="8"/>
  <c r="AH63" i="8" s="1"/>
  <c r="AG103" i="8"/>
  <c r="AH103" i="8" s="1"/>
  <c r="AG143" i="8"/>
  <c r="AH143" i="8" s="1"/>
  <c r="AG191" i="8"/>
  <c r="AH191" i="8" s="1"/>
  <c r="AG231" i="8"/>
  <c r="AH231" i="8" s="1"/>
  <c r="AG271" i="8"/>
  <c r="AH271" i="8" s="1"/>
  <c r="AG319" i="8"/>
  <c r="AH319" i="8" s="1"/>
  <c r="AG341" i="8"/>
  <c r="AH341" i="8" s="1"/>
  <c r="AG361" i="8"/>
  <c r="AH361" i="8" s="1"/>
  <c r="AG385" i="8"/>
  <c r="AH385" i="8" s="1"/>
  <c r="AG405" i="8"/>
  <c r="AH405" i="8" s="1"/>
  <c r="AG425" i="8"/>
  <c r="AH425" i="8" s="1"/>
  <c r="AG449" i="8"/>
  <c r="AH449" i="8" s="1"/>
  <c r="AG469" i="8"/>
  <c r="AH469" i="8" s="1"/>
  <c r="AG489" i="8"/>
  <c r="AH489" i="8" s="1"/>
  <c r="AG513" i="8"/>
  <c r="AH513" i="8" s="1"/>
  <c r="AG533" i="8"/>
  <c r="AH533" i="8" s="1"/>
  <c r="AG553" i="8"/>
  <c r="AH553" i="8" s="1"/>
  <c r="AG577" i="8"/>
  <c r="AH577" i="8" s="1"/>
  <c r="AG597" i="8"/>
  <c r="AH597" i="8" s="1"/>
  <c r="AG617" i="8"/>
  <c r="AH617" i="8" s="1"/>
  <c r="AG641" i="8"/>
  <c r="AH641" i="8" s="1"/>
  <c r="AG661" i="8"/>
  <c r="AH661" i="8" s="1"/>
  <c r="AG2" i="8"/>
  <c r="AG38" i="8"/>
  <c r="AH38" i="8" s="1"/>
  <c r="AG66" i="8"/>
  <c r="AH66" i="8" s="1"/>
  <c r="AG90" i="8"/>
  <c r="AH90" i="8" s="1"/>
  <c r="AG122" i="8"/>
  <c r="AH122" i="8" s="1"/>
  <c r="AG150" i="8"/>
  <c r="AH150" i="8" s="1"/>
  <c r="AG178" i="8"/>
  <c r="AH178" i="8" s="1"/>
  <c r="AG210" i="8"/>
  <c r="AH210" i="8" s="1"/>
  <c r="AG234" i="8"/>
  <c r="AH234" i="8" s="1"/>
  <c r="AG262" i="8"/>
  <c r="AH262" i="8" s="1"/>
  <c r="AG294" i="8"/>
  <c r="AH294" i="8" s="1"/>
  <c r="AG322" i="8"/>
  <c r="AH322" i="8" s="1"/>
  <c r="AG56" i="8"/>
  <c r="AH56" i="8" s="1"/>
  <c r="AG84" i="8"/>
  <c r="AH84" i="8" s="1"/>
  <c r="AG112" i="8"/>
  <c r="AH112" i="8" s="1"/>
  <c r="AG144" i="8"/>
  <c r="AH144" i="8" s="1"/>
  <c r="AG168" i="8"/>
  <c r="AH168" i="8" s="1"/>
  <c r="AG196" i="8"/>
  <c r="AH196" i="8" s="1"/>
  <c r="AG228" i="8"/>
  <c r="AH228" i="8" s="1"/>
  <c r="AG256" i="8"/>
  <c r="AH256" i="8" s="1"/>
  <c r="AG280" i="8"/>
  <c r="AH280" i="8" s="1"/>
  <c r="AG312" i="8"/>
  <c r="AH312" i="8" s="1"/>
  <c r="AG39" i="8"/>
  <c r="AH39" i="8" s="1"/>
  <c r="AG95" i="8"/>
  <c r="AH95" i="8" s="1"/>
  <c r="AG159" i="8"/>
  <c r="AH159" i="8" s="1"/>
  <c r="AG207" i="8"/>
  <c r="AH207" i="8" s="1"/>
  <c r="AG263" i="8"/>
  <c r="AH263" i="8" s="1"/>
  <c r="AG325" i="8"/>
  <c r="AH325" i="8" s="1"/>
  <c r="AG353" i="8"/>
  <c r="AH353" i="8" s="1"/>
  <c r="AG377" i="8"/>
  <c r="AH377" i="8" s="1"/>
  <c r="AG409" i="8"/>
  <c r="AH409" i="8" s="1"/>
  <c r="AG437" i="8"/>
  <c r="AH437" i="8" s="1"/>
  <c r="AG465" i="8"/>
  <c r="AH465" i="8" s="1"/>
  <c r="AG497" i="8"/>
  <c r="AH497" i="8" s="1"/>
  <c r="AG521" i="8"/>
  <c r="AH521" i="8" s="1"/>
  <c r="AG549" i="8"/>
  <c r="AH549" i="8" s="1"/>
  <c r="AG581" i="8"/>
  <c r="AH581" i="8" s="1"/>
  <c r="AG609" i="8"/>
  <c r="AH609" i="8" s="1"/>
  <c r="AG633" i="8"/>
  <c r="AH633" i="8" s="1"/>
  <c r="AG665" i="8"/>
  <c r="AH665" i="8" s="1"/>
  <c r="AG689" i="8"/>
  <c r="AH689" i="8" s="1"/>
  <c r="AG709" i="8"/>
  <c r="AH709" i="8" s="1"/>
  <c r="AG729" i="8"/>
  <c r="AH729" i="8" s="1"/>
  <c r="AG753" i="8"/>
  <c r="AH753" i="8" s="1"/>
  <c r="AG773" i="8"/>
  <c r="AH773" i="8" s="1"/>
  <c r="AG793" i="8"/>
  <c r="AH793" i="8" s="1"/>
  <c r="AG817" i="8"/>
  <c r="AH817" i="8" s="1"/>
  <c r="AG837" i="8"/>
  <c r="AH837" i="8" s="1"/>
  <c r="AG857" i="8"/>
  <c r="AH857" i="8" s="1"/>
  <c r="AG881" i="8"/>
  <c r="AH881" i="8" s="1"/>
  <c r="AG901" i="8"/>
  <c r="AH901" i="8" s="1"/>
  <c r="AG921" i="8"/>
  <c r="AH921" i="8" s="1"/>
  <c r="AG945" i="8"/>
  <c r="AH945" i="8" s="1"/>
  <c r="AG965" i="8"/>
  <c r="AH965" i="8" s="1"/>
  <c r="AG985" i="8"/>
  <c r="AH985" i="8" s="1"/>
  <c r="AG1009" i="8"/>
  <c r="AH1009" i="8" s="1"/>
  <c r="AG1029" i="8"/>
  <c r="AH1029" i="8" s="1"/>
  <c r="AG1049" i="8"/>
  <c r="AH1049" i="8" s="1"/>
  <c r="AG1073" i="8"/>
  <c r="AH1073" i="8" s="1"/>
  <c r="AG1093" i="8"/>
  <c r="AH1093" i="8" s="1"/>
  <c r="AG1113" i="8"/>
  <c r="AH1113" i="8" s="1"/>
  <c r="AG1137" i="8"/>
  <c r="AH1137" i="8" s="1"/>
  <c r="AG1157" i="8"/>
  <c r="AH1157" i="8" s="1"/>
  <c r="AG1177" i="8"/>
  <c r="AH1177" i="8" s="1"/>
  <c r="AG1201" i="8"/>
  <c r="AH1201" i="8" s="1"/>
  <c r="AG1221" i="8"/>
  <c r="AH1221" i="8" s="1"/>
  <c r="AG1241" i="8"/>
  <c r="AH1241" i="8" s="1"/>
  <c r="AG1265" i="8"/>
  <c r="AH1265" i="8" s="1"/>
  <c r="AG1285" i="8"/>
  <c r="AH1285" i="8" s="1"/>
  <c r="AG1305" i="8"/>
  <c r="AH1305" i="8" s="1"/>
  <c r="AG1329" i="8"/>
  <c r="AH1329" i="8" s="1"/>
  <c r="AG1349" i="8"/>
  <c r="AH1349" i="8" s="1"/>
  <c r="AG1369" i="8"/>
  <c r="AH1369" i="8" s="1"/>
  <c r="AG1393" i="8"/>
  <c r="AH1393" i="8" s="1"/>
  <c r="AG1413" i="8"/>
  <c r="AH1413" i="8" s="1"/>
  <c r="AG37" i="8"/>
  <c r="AH37" i="8" s="1"/>
  <c r="AG101" i="8"/>
  <c r="AH101" i="8" s="1"/>
  <c r="AG155" i="8"/>
  <c r="AH155" i="8" s="1"/>
  <c r="AG209" i="8"/>
  <c r="AH209" i="8" s="1"/>
  <c r="AG273" i="8"/>
  <c r="AH273" i="8" s="1"/>
  <c r="AG324" i="8"/>
  <c r="AH324" i="8" s="1"/>
  <c r="AG351" i="8"/>
  <c r="AH351" i="8" s="1"/>
  <c r="AG383" i="8"/>
  <c r="AH383" i="8" s="1"/>
  <c r="AG410" i="8"/>
  <c r="AH410" i="8" s="1"/>
  <c r="AG436" i="8"/>
  <c r="AH436" i="8" s="1"/>
  <c r="AG468" i="8"/>
  <c r="AH468" i="8" s="1"/>
  <c r="AG495" i="8"/>
  <c r="AH495" i="8" s="1"/>
  <c r="AG522" i="8"/>
  <c r="AH522" i="8" s="1"/>
  <c r="AG554" i="8"/>
  <c r="AH554" i="8" s="1"/>
  <c r="AG580" i="8"/>
  <c r="AH580" i="8" s="1"/>
  <c r="AG607" i="8"/>
  <c r="AH607" i="8" s="1"/>
  <c r="AG639" i="8"/>
  <c r="AH639" i="8" s="1"/>
  <c r="AG666" i="8"/>
  <c r="AH666" i="8" s="1"/>
  <c r="AG692" i="8"/>
  <c r="AH692" i="8" s="1"/>
  <c r="AG724" i="8"/>
  <c r="AH724" i="8" s="1"/>
  <c r="AG751" i="8"/>
  <c r="AH751" i="8" s="1"/>
  <c r="AG778" i="8"/>
  <c r="AH778" i="8" s="1"/>
  <c r="AG810" i="8"/>
  <c r="AH810" i="8" s="1"/>
  <c r="AG836" i="8"/>
  <c r="AH836" i="8" s="1"/>
  <c r="AG863" i="8"/>
  <c r="AH863" i="8" s="1"/>
  <c r="AG895" i="8"/>
  <c r="AH895" i="8" s="1"/>
  <c r="AG922" i="8"/>
  <c r="AH922" i="8" s="1"/>
  <c r="AG948" i="8"/>
  <c r="AH948" i="8" s="1"/>
  <c r="AG980" i="8"/>
  <c r="AH980" i="8" s="1"/>
  <c r="AG1007" i="8"/>
  <c r="AH1007" i="8" s="1"/>
  <c r="AG35" i="8"/>
  <c r="AH35" i="8" s="1"/>
  <c r="AG121" i="8"/>
  <c r="AH121" i="8" s="1"/>
  <c r="AG193" i="8"/>
  <c r="AH193" i="8" s="1"/>
  <c r="AG265" i="8"/>
  <c r="AH265" i="8" s="1"/>
  <c r="AG336" i="8"/>
  <c r="AH336" i="8" s="1"/>
  <c r="AG371" i="8"/>
  <c r="AH371" i="8" s="1"/>
  <c r="AG407" i="8"/>
  <c r="AH407" i="8" s="1"/>
  <c r="AG450" i="8"/>
  <c r="AH450" i="8" s="1"/>
  <c r="AG486" i="8"/>
  <c r="AH486" i="8" s="1"/>
  <c r="AG520" i="8"/>
  <c r="AH520" i="8" s="1"/>
  <c r="AG563" i="8"/>
  <c r="AH563" i="8" s="1"/>
  <c r="AG599" i="8"/>
  <c r="AH599" i="8" s="1"/>
  <c r="AG635" i="8"/>
  <c r="AH635" i="8" s="1"/>
  <c r="AG678" i="8"/>
  <c r="AH678" i="8" s="1"/>
  <c r="AG712" i="8"/>
  <c r="AH712" i="8" s="1"/>
  <c r="AG748" i="8"/>
  <c r="AH748" i="8" s="1"/>
  <c r="AG791" i="8"/>
  <c r="AH791" i="8" s="1"/>
  <c r="AG827" i="8"/>
  <c r="AH827" i="8" s="1"/>
  <c r="AG862" i="8"/>
  <c r="AH862" i="8" s="1"/>
  <c r="AG904" i="8"/>
  <c r="AH904" i="8" s="1"/>
  <c r="AG940" i="8"/>
  <c r="AH940" i="8" s="1"/>
  <c r="AG976" i="8"/>
  <c r="AH976" i="8" s="1"/>
  <c r="AG1019" i="8"/>
  <c r="AH1019" i="8" s="1"/>
  <c r="AG1046" i="8"/>
  <c r="AH1046" i="8" s="1"/>
  <c r="AG1072" i="8"/>
  <c r="AH1072" i="8" s="1"/>
  <c r="AG1104" i="8"/>
  <c r="AH1104" i="8" s="1"/>
  <c r="AG1131" i="8"/>
  <c r="AH1131" i="8" s="1"/>
  <c r="AG1158" i="8"/>
  <c r="AH1158" i="8" s="1"/>
  <c r="AG1190" i="8"/>
  <c r="AH1190" i="8" s="1"/>
  <c r="AG1216" i="8"/>
  <c r="AH1216" i="8" s="1"/>
  <c r="AG1243" i="8"/>
  <c r="AH1243" i="8" s="1"/>
  <c r="AG1275" i="8"/>
  <c r="AH1275" i="8" s="1"/>
  <c r="AG1302" i="8"/>
  <c r="AH1302" i="8" s="1"/>
  <c r="AG1328" i="8"/>
  <c r="AH1328" i="8" s="1"/>
  <c r="AG1360" i="8"/>
  <c r="AH1360" i="8" s="1"/>
  <c r="AG1387" i="8"/>
  <c r="AH1387" i="8" s="1"/>
  <c r="AG1414" i="8"/>
  <c r="AH1414" i="8" s="1"/>
  <c r="AG1440" i="8"/>
  <c r="AH1440" i="8" s="1"/>
  <c r="AG18" i="8"/>
  <c r="AH18" i="8" s="1"/>
  <c r="AG50" i="8"/>
  <c r="AH50" i="8" s="1"/>
  <c r="AG86" i="8"/>
  <c r="AH86" i="8" s="1"/>
  <c r="AG130" i="8"/>
  <c r="AH130" i="8" s="1"/>
  <c r="AG166" i="8"/>
  <c r="AH166" i="8" s="1"/>
  <c r="AG198" i="8"/>
  <c r="AH198" i="8" s="1"/>
  <c r="AG242" i="8"/>
  <c r="AH242" i="8" s="1"/>
  <c r="AG278" i="8"/>
  <c r="AH278" i="8" s="1"/>
  <c r="AG314" i="8"/>
  <c r="AH314" i="8" s="1"/>
  <c r="AG64" i="8"/>
  <c r="AH64" i="8" s="1"/>
  <c r="AG100" i="8"/>
  <c r="AH100" i="8" s="1"/>
  <c r="AG132" i="8"/>
  <c r="AH132" i="8" s="1"/>
  <c r="AG176" i="8"/>
  <c r="AH176" i="8" s="1"/>
  <c r="AG212" i="8"/>
  <c r="AH212" i="8" s="1"/>
  <c r="AG248" i="8"/>
  <c r="AH248" i="8" s="1"/>
  <c r="AG292" i="8"/>
  <c r="AH292" i="8" s="1"/>
  <c r="AG7" i="8"/>
  <c r="AH7" i="8" s="1"/>
  <c r="AG79" i="8"/>
  <c r="AH79" i="8" s="1"/>
  <c r="AG167" i="8"/>
  <c r="AH167" i="8" s="1"/>
  <c r="AG239" i="8"/>
  <c r="AH239" i="8" s="1"/>
  <c r="AG303" i="8"/>
  <c r="AH303" i="8" s="1"/>
  <c r="AG357" i="8"/>
  <c r="AH357" i="8" s="1"/>
  <c r="AG393" i="8"/>
  <c r="AH393" i="8" s="1"/>
  <c r="AG433" i="8"/>
  <c r="AH433" i="8" s="1"/>
  <c r="AG473" i="8"/>
  <c r="AH473" i="8" s="1"/>
  <c r="AG505" i="8"/>
  <c r="AH505" i="8" s="1"/>
  <c r="AG545" i="8"/>
  <c r="AH545" i="8" s="1"/>
  <c r="AG585" i="8"/>
  <c r="AH585" i="8" s="1"/>
  <c r="AG625" i="8"/>
  <c r="AH625" i="8" s="1"/>
  <c r="AG657" i="8"/>
  <c r="AH657" i="8" s="1"/>
  <c r="AG693" i="8"/>
  <c r="AH693" i="8" s="1"/>
  <c r="AG721" i="8"/>
  <c r="AH721" i="8" s="1"/>
  <c r="AG745" i="8"/>
  <c r="AH745" i="8" s="1"/>
  <c r="AG777" i="8"/>
  <c r="AH777" i="8" s="1"/>
  <c r="AG805" i="8"/>
  <c r="AH805" i="8" s="1"/>
  <c r="AG833" i="8"/>
  <c r="AH833" i="8" s="1"/>
  <c r="AG865" i="8"/>
  <c r="AH865" i="8" s="1"/>
  <c r="AG889" i="8"/>
  <c r="AH889" i="8" s="1"/>
  <c r="AG917" i="8"/>
  <c r="AH917" i="8" s="1"/>
  <c r="AG949" i="8"/>
  <c r="AH949" i="8" s="1"/>
  <c r="AG977" i="8"/>
  <c r="AH977" i="8" s="1"/>
  <c r="AG1001" i="8"/>
  <c r="AH1001" i="8" s="1"/>
  <c r="AG1033" i="8"/>
  <c r="AH1033" i="8" s="1"/>
  <c r="AG1061" i="8"/>
  <c r="AH1061" i="8" s="1"/>
  <c r="AG1089" i="8"/>
  <c r="AH1089" i="8" s="1"/>
  <c r="AG1121" i="8"/>
  <c r="AH1121" i="8" s="1"/>
  <c r="AG1145" i="8"/>
  <c r="AH1145" i="8" s="1"/>
  <c r="AG1173" i="8"/>
  <c r="AH1173" i="8" s="1"/>
  <c r="AG1205" i="8"/>
  <c r="AH1205" i="8" s="1"/>
  <c r="AG1233" i="8"/>
  <c r="AH1233" i="8" s="1"/>
  <c r="AG1257" i="8"/>
  <c r="AH1257" i="8" s="1"/>
  <c r="AG1289" i="8"/>
  <c r="AH1289" i="8" s="1"/>
  <c r="AG1317" i="8"/>
  <c r="AH1317" i="8" s="1"/>
  <c r="AG1345" i="8"/>
  <c r="AH1345" i="8" s="1"/>
  <c r="AG1377" i="8"/>
  <c r="AH1377" i="8" s="1"/>
  <c r="AG1401" i="8"/>
  <c r="AH1401" i="8" s="1"/>
  <c r="AG27" i="8"/>
  <c r="AH27" i="8" s="1"/>
  <c r="AG113" i="8"/>
  <c r="AH113" i="8" s="1"/>
  <c r="AG187" i="8"/>
  <c r="AH187" i="8" s="1"/>
  <c r="AG251" i="8"/>
  <c r="AH251" i="8" s="1"/>
  <c r="AG330" i="8"/>
  <c r="AH330" i="8" s="1"/>
  <c r="AG367" i="8"/>
  <c r="AH367" i="8" s="1"/>
  <c r="AG404" i="8"/>
  <c r="AH404" i="8" s="1"/>
  <c r="AG447" i="8"/>
  <c r="AH447" i="8" s="1"/>
  <c r="AG479" i="8"/>
  <c r="AH479" i="8" s="1"/>
  <c r="AG516" i="8"/>
  <c r="AH516" i="8" s="1"/>
  <c r="AG559" i="8"/>
  <c r="AH559" i="8" s="1"/>
  <c r="AG596" i="8"/>
  <c r="AH596" i="8" s="1"/>
  <c r="AG628" i="8"/>
  <c r="AH628" i="8" s="1"/>
  <c r="AG671" i="8"/>
  <c r="AH671" i="8" s="1"/>
  <c r="AG708" i="8"/>
  <c r="AH708" i="8" s="1"/>
  <c r="AG746" i="8"/>
  <c r="AH746" i="8" s="1"/>
  <c r="AG788" i="8"/>
  <c r="AH788" i="8" s="1"/>
  <c r="AG820" i="8"/>
  <c r="AH820" i="8" s="1"/>
  <c r="AG858" i="8"/>
  <c r="AH858" i="8" s="1"/>
  <c r="AG900" i="8"/>
  <c r="AH900" i="8" s="1"/>
  <c r="AG938" i="8"/>
  <c r="AH938" i="8" s="1"/>
  <c r="AG970" i="8"/>
  <c r="AH970" i="8" s="1"/>
  <c r="AG1012" i="8"/>
  <c r="AH1012" i="8" s="1"/>
  <c r="AG77" i="8"/>
  <c r="AH77" i="8" s="1"/>
  <c r="AG179" i="8"/>
  <c r="AH179" i="8" s="1"/>
  <c r="AG291" i="8"/>
  <c r="AH291" i="8" s="1"/>
  <c r="AG350" i="8"/>
  <c r="AH350" i="8" s="1"/>
  <c r="AG400" i="8"/>
  <c r="AH400" i="8" s="1"/>
  <c r="AG456" i="8"/>
  <c r="AH456" i="8" s="1"/>
  <c r="AG507" i="8"/>
  <c r="AH507" i="8" s="1"/>
  <c r="AG550" i="8"/>
  <c r="AH550" i="8" s="1"/>
  <c r="AG606" i="8"/>
  <c r="AH606" i="8" s="1"/>
  <c r="AG656" i="8"/>
  <c r="AH656" i="8" s="1"/>
  <c r="AG706" i="8"/>
  <c r="AH706" i="8" s="1"/>
  <c r="AG763" i="8"/>
  <c r="AH763" i="8" s="1"/>
  <c r="AG806" i="8"/>
  <c r="AH806" i="8" s="1"/>
  <c r="AG855" i="8"/>
  <c r="AH855" i="8" s="1"/>
  <c r="AG912" i="8"/>
  <c r="AH912" i="8" s="1"/>
  <c r="AG962" i="8"/>
  <c r="AH962" i="8" s="1"/>
  <c r="AG1004" i="8"/>
  <c r="AH1004" i="8" s="1"/>
  <c r="AG1051" i="8"/>
  <c r="AH1051" i="8" s="1"/>
  <c r="AG1088" i="8"/>
  <c r="AH1088" i="8" s="1"/>
  <c r="AG1126" i="8"/>
  <c r="AH1126" i="8" s="1"/>
  <c r="AG1168" i="8"/>
  <c r="AH1168" i="8" s="1"/>
  <c r="AG1200" i="8"/>
  <c r="AH1200" i="8" s="1"/>
  <c r="AG1238" i="8"/>
  <c r="AH1238" i="8" s="1"/>
  <c r="AG1280" i="8"/>
  <c r="AH1280" i="8" s="1"/>
  <c r="AG1318" i="8"/>
  <c r="AH1318" i="8" s="1"/>
  <c r="AG1350" i="8"/>
  <c r="AH1350" i="8" s="1"/>
  <c r="AG1392" i="8"/>
  <c r="AH1392" i="8" s="1"/>
  <c r="AG1428" i="8"/>
  <c r="AH1428" i="8" s="1"/>
  <c r="AG1456" i="8"/>
  <c r="AH1456" i="8" s="1"/>
  <c r="AG1476" i="8"/>
  <c r="AH1476" i="8" s="1"/>
  <c r="AG1496" i="8"/>
  <c r="AH1496" i="8" s="1"/>
  <c r="AG1516" i="8"/>
  <c r="AH1516" i="8" s="1"/>
  <c r="AG1532" i="8"/>
  <c r="AH1532" i="8" s="1"/>
  <c r="AG1548" i="8"/>
  <c r="AH1548" i="8" s="1"/>
  <c r="AG1564" i="8"/>
  <c r="AH1564" i="8" s="1"/>
  <c r="AG1580" i="8"/>
  <c r="AH1580" i="8" s="1"/>
  <c r="AG1596" i="8"/>
  <c r="AH1596" i="8" s="1"/>
  <c r="AG1612" i="8"/>
  <c r="AH1612" i="8" s="1"/>
  <c r="AG1628" i="8"/>
  <c r="AH1628" i="8" s="1"/>
  <c r="AG1644" i="8"/>
  <c r="AH1644" i="8" s="1"/>
  <c r="AG1660" i="8"/>
  <c r="AH1660" i="8" s="1"/>
  <c r="AG1676" i="8"/>
  <c r="AH1676" i="8" s="1"/>
  <c r="AG1692" i="8"/>
  <c r="AH1692" i="8" s="1"/>
  <c r="AG1708" i="8"/>
  <c r="AH1708" i="8" s="1"/>
  <c r="AG1724" i="8"/>
  <c r="AH1724" i="8" s="1"/>
  <c r="AG1740" i="8"/>
  <c r="AH1740" i="8" s="1"/>
  <c r="AG1756" i="8"/>
  <c r="AH1756" i="8" s="1"/>
  <c r="AG1772" i="8"/>
  <c r="AH1772" i="8" s="1"/>
  <c r="AG1788" i="8"/>
  <c r="AH1788" i="8" s="1"/>
  <c r="AG1804" i="8"/>
  <c r="AH1804" i="8" s="1"/>
  <c r="AG1820" i="8"/>
  <c r="AH1820" i="8" s="1"/>
  <c r="AG1836" i="8"/>
  <c r="AH1836" i="8" s="1"/>
  <c r="AG1852" i="8"/>
  <c r="AH1852" i="8" s="1"/>
  <c r="AG1868" i="8"/>
  <c r="AH1868" i="8" s="1"/>
  <c r="AG1884" i="8"/>
  <c r="AH1884" i="8" s="1"/>
  <c r="AG1900" i="8"/>
  <c r="AH1900" i="8" s="1"/>
  <c r="AG1916" i="8"/>
  <c r="AH1916" i="8" s="1"/>
  <c r="AG1932" i="8"/>
  <c r="AH1932" i="8" s="1"/>
  <c r="AG1948" i="8"/>
  <c r="AH1948" i="8" s="1"/>
  <c r="AG43" i="8"/>
  <c r="AH43" i="8" s="1"/>
  <c r="AG99" i="8"/>
  <c r="AH99" i="8" s="1"/>
  <c r="AG157" i="8"/>
  <c r="AH157" i="8" s="1"/>
  <c r="AG213" i="8"/>
  <c r="AH213" i="8" s="1"/>
  <c r="AG269" i="8"/>
  <c r="AH269" i="8" s="1"/>
  <c r="AG326" i="8"/>
  <c r="AH326" i="8" s="1"/>
  <c r="AG53" i="8"/>
  <c r="AH53" i="8" s="1"/>
  <c r="AG169" i="8"/>
  <c r="AH169" i="8" s="1"/>
  <c r="AG281" i="8"/>
  <c r="AH281" i="8" s="1"/>
  <c r="AG352" i="8"/>
  <c r="AH352" i="8" s="1"/>
  <c r="AG390" i="8"/>
  <c r="AH390" i="8" s="1"/>
  <c r="AG427" i="8"/>
  <c r="AH427" i="8" s="1"/>
  <c r="AG446" i="8"/>
  <c r="AH446" i="8" s="1"/>
  <c r="AG466" i="8"/>
  <c r="AH466" i="8" s="1"/>
  <c r="AG483" i="8"/>
  <c r="AH483" i="8" s="1"/>
  <c r="AG503" i="8"/>
  <c r="AH503" i="8" s="1"/>
  <c r="AG523" i="8"/>
  <c r="AH523" i="8" s="1"/>
  <c r="AG560" i="8"/>
  <c r="AH560" i="8" s="1"/>
  <c r="AG598" i="8"/>
  <c r="AH598" i="8" s="1"/>
  <c r="AG636" i="8"/>
  <c r="AH636" i="8" s="1"/>
  <c r="AG674" i="8"/>
  <c r="AH674" i="8" s="1"/>
  <c r="AG711" i="8"/>
  <c r="AH711" i="8" s="1"/>
  <c r="AG750" i="8"/>
  <c r="AH750" i="8" s="1"/>
  <c r="AG787" i="8"/>
  <c r="AH787" i="8" s="1"/>
  <c r="AG824" i="8"/>
  <c r="AH824" i="8" s="1"/>
  <c r="AG864" i="8"/>
  <c r="AH864" i="8" s="1"/>
  <c r="AG902" i="8"/>
  <c r="AH902" i="8" s="1"/>
  <c r="AG939" i="8"/>
  <c r="AH939" i="8" s="1"/>
  <c r="AG978" i="8"/>
  <c r="AH978" i="8" s="1"/>
  <c r="AG1015" i="8"/>
  <c r="AH1015" i="8" s="1"/>
  <c r="AG1044" i="8"/>
  <c r="AH1044" i="8" s="1"/>
  <c r="AG1074" i="8"/>
  <c r="AH1074" i="8" s="1"/>
  <c r="AG1102" i="8"/>
  <c r="AH1102" i="8" s="1"/>
  <c r="AG1130" i="8"/>
  <c r="AH1130" i="8" s="1"/>
  <c r="AG1159" i="8"/>
  <c r="AH1159" i="8" s="1"/>
  <c r="AG1187" i="8"/>
  <c r="AH1187" i="8" s="1"/>
  <c r="AG1215" i="8"/>
  <c r="AH1215" i="8" s="1"/>
  <c r="AG1244" i="8"/>
  <c r="AH1244" i="8" s="1"/>
  <c r="AG1272" i="8"/>
  <c r="AH1272" i="8" s="1"/>
  <c r="AG1300" i="8"/>
  <c r="AH1300" i="8" s="1"/>
  <c r="AG1330" i="8"/>
  <c r="AH1330" i="8" s="1"/>
  <c r="AG1358" i="8"/>
  <c r="AH1358" i="8" s="1"/>
  <c r="AG1386" i="8"/>
  <c r="AH1386" i="8" s="1"/>
  <c r="AG1415" i="8"/>
  <c r="AH1415" i="8" s="1"/>
  <c r="AG1438" i="8"/>
  <c r="AH1438" i="8" s="1"/>
  <c r="AG1459" i="8"/>
  <c r="AH1459" i="8" s="1"/>
  <c r="AG1481" i="8"/>
  <c r="AH1481" i="8" s="1"/>
  <c r="AG1502" i="8"/>
  <c r="AH1502" i="8" s="1"/>
  <c r="AG1523" i="8"/>
  <c r="AH1523" i="8" s="1"/>
  <c r="AG1545" i="8"/>
  <c r="AH1545" i="8" s="1"/>
  <c r="AG1566" i="8"/>
  <c r="AH1566" i="8" s="1"/>
  <c r="AG1587" i="8"/>
  <c r="AH1587" i="8" s="1"/>
  <c r="AG1609" i="8"/>
  <c r="AH1609" i="8" s="1"/>
  <c r="AG1630" i="8"/>
  <c r="AH1630" i="8" s="1"/>
  <c r="AG1651" i="8"/>
  <c r="AH1651" i="8" s="1"/>
  <c r="AG1673" i="8"/>
  <c r="AH1673" i="8" s="1"/>
  <c r="AG1694" i="8"/>
  <c r="AH1694" i="8" s="1"/>
  <c r="AG1715" i="8"/>
  <c r="AH1715" i="8" s="1"/>
  <c r="AG1737" i="8"/>
  <c r="AH1737" i="8" s="1"/>
  <c r="AG1758" i="8"/>
  <c r="AH1758" i="8" s="1"/>
  <c r="AG1779" i="8"/>
  <c r="AH1779" i="8" s="1"/>
  <c r="AG1801" i="8"/>
  <c r="AH1801" i="8" s="1"/>
  <c r="AG1822" i="8"/>
  <c r="AH1822" i="8" s="1"/>
  <c r="AG1843" i="8"/>
  <c r="AH1843" i="8" s="1"/>
  <c r="AG1865" i="8"/>
  <c r="AH1865" i="8" s="1"/>
  <c r="AG1886" i="8"/>
  <c r="AH1886" i="8" s="1"/>
  <c r="AG1907" i="8"/>
  <c r="AH1907" i="8" s="1"/>
  <c r="AG1929" i="8"/>
  <c r="AH1929" i="8" s="1"/>
  <c r="AG1950" i="8"/>
  <c r="AH1950" i="8" s="1"/>
  <c r="AG117" i="8"/>
  <c r="AH117" i="8" s="1"/>
  <c r="AG233" i="8"/>
  <c r="AH233" i="8" s="1"/>
  <c r="AG334" i="8"/>
  <c r="AH334" i="8" s="1"/>
  <c r="AG374" i="8"/>
  <c r="AH374" i="8" s="1"/>
  <c r="AG411" i="8"/>
  <c r="AH411" i="8" s="1"/>
  <c r="AG448" i="8"/>
  <c r="AH448" i="8" s="1"/>
  <c r="AG487" i="8"/>
  <c r="AH487" i="8" s="1"/>
  <c r="AG524" i="8"/>
  <c r="AH524" i="8" s="1"/>
  <c r="AG562" i="8"/>
  <c r="AH562" i="8" s="1"/>
  <c r="AG600" i="8"/>
  <c r="AH600" i="8" s="1"/>
  <c r="AG638" i="8"/>
  <c r="AH638" i="8" s="1"/>
  <c r="AG675" i="8"/>
  <c r="AH675" i="8" s="1"/>
  <c r="AG715" i="8"/>
  <c r="AH715" i="8" s="1"/>
  <c r="AG752" i="8"/>
  <c r="AH752" i="8" s="1"/>
  <c r="AG790" i="8"/>
  <c r="AH790" i="8" s="1"/>
  <c r="AG828" i="8"/>
  <c r="AH828" i="8" s="1"/>
  <c r="AG866" i="8"/>
  <c r="AH866" i="8" s="1"/>
  <c r="AG903" i="8"/>
  <c r="AH903" i="8" s="1"/>
  <c r="AG942" i="8"/>
  <c r="AH942" i="8" s="1"/>
  <c r="AG979" i="8"/>
  <c r="AH979" i="8" s="1"/>
  <c r="AG1016" i="8"/>
  <c r="AH1016" i="8" s="1"/>
  <c r="AG1047" i="8"/>
  <c r="AH1047" i="8" s="1"/>
  <c r="AG1075" i="8"/>
  <c r="AH1075" i="8" s="1"/>
  <c r="AG1103" i="8"/>
  <c r="AH1103" i="8" s="1"/>
  <c r="AG1132" i="8"/>
  <c r="AH1132" i="8" s="1"/>
  <c r="AG1160" i="8"/>
  <c r="AH1160" i="8" s="1"/>
  <c r="AG1188" i="8"/>
  <c r="AH1188" i="8" s="1"/>
  <c r="AG1218" i="8"/>
  <c r="AH1218" i="8" s="1"/>
  <c r="AG1246" i="8"/>
  <c r="AH1246" i="8" s="1"/>
  <c r="AG1274" i="8"/>
  <c r="AH1274" i="8" s="1"/>
  <c r="AG1303" i="8"/>
  <c r="AH1303" i="8" s="1"/>
  <c r="AG1331" i="8"/>
  <c r="AH1331" i="8" s="1"/>
  <c r="AG1359" i="8"/>
  <c r="AH1359" i="8" s="1"/>
  <c r="AG1388" i="8"/>
  <c r="AH1388" i="8" s="1"/>
  <c r="AG1416" i="8"/>
  <c r="AH1416" i="8" s="1"/>
  <c r="AG1439" i="8"/>
  <c r="AH1439" i="8" s="1"/>
  <c r="AG1461" i="8"/>
  <c r="AH1461" i="8" s="1"/>
  <c r="AG1482" i="8"/>
  <c r="AH1482" i="8" s="1"/>
  <c r="AG1503" i="8"/>
  <c r="AH1503" i="8" s="1"/>
  <c r="AG1525" i="8"/>
  <c r="AH1525" i="8" s="1"/>
  <c r="AG1546" i="8"/>
  <c r="AH1546" i="8" s="1"/>
  <c r="AG1567" i="8"/>
  <c r="AH1567" i="8" s="1"/>
  <c r="AG1589" i="8"/>
  <c r="AH1589" i="8" s="1"/>
  <c r="AG1610" i="8"/>
  <c r="AH1610" i="8" s="1"/>
  <c r="AG1631" i="8"/>
  <c r="AH1631" i="8" s="1"/>
  <c r="AG1653" i="8"/>
  <c r="AH1653" i="8" s="1"/>
  <c r="AG1674" i="8"/>
  <c r="AH1674" i="8" s="1"/>
  <c r="AG1695" i="8"/>
  <c r="AH1695" i="8" s="1"/>
  <c r="AG1717" i="8"/>
  <c r="AH1717" i="8" s="1"/>
  <c r="AG1738" i="8"/>
  <c r="AH1738" i="8" s="1"/>
  <c r="AG1759" i="8"/>
  <c r="AH1759" i="8" s="1"/>
  <c r="AG1781" i="8"/>
  <c r="AH1781" i="8" s="1"/>
  <c r="AG1802" i="8"/>
  <c r="AH1802" i="8" s="1"/>
  <c r="AG1823" i="8"/>
  <c r="AH1823" i="8" s="1"/>
  <c r="AG1845" i="8"/>
  <c r="AH1845" i="8" s="1"/>
  <c r="AG1866" i="8"/>
  <c r="AH1866" i="8" s="1"/>
  <c r="AG1887" i="8"/>
  <c r="AH1887" i="8" s="1"/>
  <c r="AG1909" i="8"/>
  <c r="AH1909" i="8" s="1"/>
  <c r="AG1930" i="8"/>
  <c r="AH1930" i="8" s="1"/>
  <c r="AG11" i="8"/>
  <c r="AH11" i="8" s="1"/>
  <c r="AG237" i="8"/>
  <c r="AH237" i="8" s="1"/>
  <c r="AG375" i="8"/>
  <c r="AH375" i="8" s="1"/>
  <c r="AG451" i="8"/>
  <c r="AH451" i="8" s="1"/>
  <c r="AG526" i="8"/>
  <c r="AH526" i="8" s="1"/>
  <c r="AG603" i="8"/>
  <c r="AH603" i="8" s="1"/>
  <c r="AG679" i="8"/>
  <c r="AH679" i="8" s="1"/>
  <c r="AG754" i="8"/>
  <c r="AH754" i="8" s="1"/>
  <c r="AG830" i="8"/>
  <c r="AH830" i="8" s="1"/>
  <c r="AG907" i="8"/>
  <c r="AH907" i="8" s="1"/>
  <c r="AG982" i="8"/>
  <c r="AH982" i="8" s="1"/>
  <c r="AG1048" i="8"/>
  <c r="AH1048" i="8" s="1"/>
  <c r="AG1106" i="8"/>
  <c r="AH1106" i="8" s="1"/>
  <c r="AG1162" i="8"/>
  <c r="AH1162" i="8" s="1"/>
  <c r="AG1219" i="8"/>
  <c r="AH1219" i="8" s="1"/>
  <c r="AG1276" i="8"/>
  <c r="AH1276" i="8" s="1"/>
  <c r="AG1332" i="8"/>
  <c r="AH1332" i="8" s="1"/>
  <c r="AG1390" i="8"/>
  <c r="AH1390" i="8" s="1"/>
  <c r="AG1441" i="8"/>
  <c r="AH1441" i="8" s="1"/>
  <c r="AG1483" i="8"/>
  <c r="AH1483" i="8" s="1"/>
  <c r="AG1526" i="8"/>
  <c r="AH1526" i="8" s="1"/>
  <c r="AG1569" i="8"/>
  <c r="AH1569" i="8" s="1"/>
  <c r="AG189" i="8"/>
  <c r="AH189" i="8" s="1"/>
  <c r="AG359" i="8"/>
  <c r="AH359" i="8" s="1"/>
  <c r="AG434" i="8"/>
  <c r="AH434" i="8" s="1"/>
  <c r="AG510" i="8"/>
  <c r="AH510" i="8" s="1"/>
  <c r="AG587" i="8"/>
  <c r="AH587" i="8" s="1"/>
  <c r="AG662" i="8"/>
  <c r="AH662" i="8" s="1"/>
  <c r="AG738" i="8"/>
  <c r="AH738" i="8" s="1"/>
  <c r="AG814" i="8"/>
  <c r="AH814" i="8" s="1"/>
  <c r="AG888" i="8"/>
  <c r="AH888" i="8" s="1"/>
  <c r="AG966" i="8"/>
  <c r="AH966" i="8" s="1"/>
  <c r="AG1036" i="8"/>
  <c r="AH1036" i="8" s="1"/>
  <c r="AG1092" i="8"/>
  <c r="AH1092" i="8" s="1"/>
  <c r="AG1150" i="8"/>
  <c r="AH1150" i="8" s="1"/>
  <c r="AG1207" i="8"/>
  <c r="AH1207" i="8" s="1"/>
  <c r="AG1263" i="8"/>
  <c r="AH1263" i="8" s="1"/>
  <c r="AG1320" i="8"/>
  <c r="AH1320" i="8" s="1"/>
  <c r="AG1378" i="8"/>
  <c r="AH1378" i="8" s="1"/>
  <c r="AG1431" i="8"/>
  <c r="AH1431" i="8" s="1"/>
  <c r="AG1474" i="8"/>
  <c r="AH1474" i="8" s="1"/>
  <c r="AG1517" i="8"/>
  <c r="AH1517" i="8" s="1"/>
  <c r="AG1559" i="8"/>
  <c r="AH1559" i="8" s="1"/>
  <c r="AG1602" i="8"/>
  <c r="AH1602" i="8" s="1"/>
  <c r="AG1645" i="8"/>
  <c r="AH1645" i="8" s="1"/>
  <c r="AG1687" i="8"/>
  <c r="AH1687" i="8" s="1"/>
  <c r="AG1730" i="8"/>
  <c r="AH1730" i="8" s="1"/>
  <c r="AG1773" i="8"/>
  <c r="AH1773" i="8" s="1"/>
  <c r="AG1815" i="8"/>
  <c r="AH1815" i="8" s="1"/>
  <c r="AG1858" i="8"/>
  <c r="AH1858" i="8" s="1"/>
  <c r="AG1901" i="8"/>
  <c r="AH1901" i="8" s="1"/>
  <c r="AG1943" i="8"/>
  <c r="AH1943" i="8" s="1"/>
  <c r="AG211" i="8"/>
  <c r="AH211" i="8" s="1"/>
  <c r="AG366" i="8"/>
  <c r="AH366" i="8" s="1"/>
  <c r="AG440" i="8"/>
  <c r="AH440" i="8" s="1"/>
  <c r="AG518" i="8"/>
  <c r="AH518" i="8" s="1"/>
  <c r="AG594" i="8"/>
  <c r="AH594" i="8" s="1"/>
  <c r="AG668" i="8"/>
  <c r="AH668" i="8" s="1"/>
  <c r="AG744" i="8"/>
  <c r="AH744" i="8" s="1"/>
  <c r="J6" i="4" a="1"/>
  <c r="J6" i="4" s="1"/>
  <c r="J31" i="4" a="1"/>
  <c r="J31" i="4" s="1"/>
  <c r="AI1899" i="8"/>
  <c r="AI1803" i="8"/>
  <c r="AI1715" i="8"/>
  <c r="AI1595" i="8"/>
  <c r="AI1489" i="8"/>
  <c r="AI1361" i="8"/>
  <c r="AI1212" i="8"/>
  <c r="AI1095" i="8"/>
  <c r="AI967" i="8"/>
  <c r="AI765" i="8"/>
  <c r="AI381" i="8"/>
  <c r="AI107" i="8"/>
  <c r="AI89" i="8"/>
  <c r="AI173" i="8"/>
  <c r="AI285" i="8"/>
  <c r="AI413" i="8"/>
  <c r="AI541" i="8"/>
  <c r="AI669" i="8"/>
  <c r="AI797" i="8"/>
  <c r="AI860" i="8"/>
  <c r="AI903" i="8"/>
  <c r="AI945" i="8"/>
  <c r="AI988" i="8"/>
  <c r="AI1031" i="8"/>
  <c r="AI1073" i="8"/>
  <c r="AI1116" i="8"/>
  <c r="AI1159" i="8"/>
  <c r="AI1201" i="8"/>
  <c r="AI1244" i="8"/>
  <c r="AI1287" i="8"/>
  <c r="AI1329" i="8"/>
  <c r="AI1372" i="8"/>
  <c r="AI1415" i="8"/>
  <c r="AI1457" i="8"/>
  <c r="AI1500" i="8"/>
  <c r="AI1539" i="8"/>
  <c r="AI1571" i="8"/>
  <c r="AI1603" i="8"/>
  <c r="AI1635" i="8"/>
  <c r="AI1667" i="8"/>
  <c r="AI1699" i="8"/>
  <c r="AI1731" i="8"/>
  <c r="AI1763" i="8"/>
  <c r="AI1795" i="8"/>
  <c r="AI1827" i="8"/>
  <c r="AI1859" i="8"/>
  <c r="AI1891" i="8"/>
  <c r="AI1923" i="8"/>
  <c r="AI77" i="8"/>
  <c r="AI205" i="8"/>
  <c r="AI349" i="8"/>
  <c r="AI509" i="8"/>
  <c r="AI701" i="8"/>
  <c r="AI839" i="8"/>
  <c r="AI892" i="8"/>
  <c r="AI956" i="8"/>
  <c r="AI1009" i="8"/>
  <c r="AI1063" i="8"/>
  <c r="AI1127" i="8"/>
  <c r="AI1180" i="8"/>
  <c r="AI1233" i="8"/>
  <c r="AI1297" i="8"/>
  <c r="AI1351" i="8"/>
  <c r="AI1404" i="8"/>
  <c r="AI1468" i="8"/>
  <c r="AI1521" i="8"/>
  <c r="AI1563" i="8"/>
  <c r="AI1611" i="8"/>
  <c r="AI1651" i="8"/>
  <c r="AI1691" i="8"/>
  <c r="AI1739" i="8"/>
  <c r="AI1779" i="8"/>
  <c r="AI1819" i="8"/>
  <c r="AI1867" i="8"/>
  <c r="AI1907" i="8"/>
  <c r="AI1947" i="8"/>
  <c r="AG1853" i="8"/>
  <c r="AH1853" i="8" s="1"/>
  <c r="AG14" i="8"/>
  <c r="AH14" i="8" s="1"/>
  <c r="AG30" i="8"/>
  <c r="AH30" i="8" s="1"/>
  <c r="AG46" i="8"/>
  <c r="AH46" i="8" s="1"/>
  <c r="AG62" i="8"/>
  <c r="AH62" i="8" s="1"/>
  <c r="AG78" i="8"/>
  <c r="AH78" i="8" s="1"/>
  <c r="AG94" i="8"/>
  <c r="AH94" i="8" s="1"/>
  <c r="AG110" i="8"/>
  <c r="AH110" i="8" s="1"/>
  <c r="AG126" i="8"/>
  <c r="AH126" i="8" s="1"/>
  <c r="AG142" i="8"/>
  <c r="AH142" i="8" s="1"/>
  <c r="AG158" i="8"/>
  <c r="AH158" i="8" s="1"/>
  <c r="AG174" i="8"/>
  <c r="AH174" i="8" s="1"/>
  <c r="AG190" i="8"/>
  <c r="AH190" i="8" s="1"/>
  <c r="AG206" i="8"/>
  <c r="AH206" i="8" s="1"/>
  <c r="AG222" i="8"/>
  <c r="AH222" i="8" s="1"/>
  <c r="AG238" i="8"/>
  <c r="AH238" i="8" s="1"/>
  <c r="AG254" i="8"/>
  <c r="AH254" i="8" s="1"/>
  <c r="AG270" i="8"/>
  <c r="AH270" i="8" s="1"/>
  <c r="AG286" i="8"/>
  <c r="AH286" i="8" s="1"/>
  <c r="AG302" i="8"/>
  <c r="AH302" i="8" s="1"/>
  <c r="AG318" i="8"/>
  <c r="AH318" i="8" s="1"/>
  <c r="AG12" i="8"/>
  <c r="AH12" i="8" s="1"/>
  <c r="AG28" i="8"/>
  <c r="AH28" i="8" s="1"/>
  <c r="AG44" i="8"/>
  <c r="AH44" i="8" s="1"/>
  <c r="AG60" i="8"/>
  <c r="AH60" i="8" s="1"/>
  <c r="AG76" i="8"/>
  <c r="AH76" i="8" s="1"/>
  <c r="AG92" i="8"/>
  <c r="AH92" i="8" s="1"/>
  <c r="AG108" i="8"/>
  <c r="AH108" i="8" s="1"/>
  <c r="AG124" i="8"/>
  <c r="AH124" i="8" s="1"/>
  <c r="AG140" i="8"/>
  <c r="AH140" i="8" s="1"/>
  <c r="AG156" i="8"/>
  <c r="AH156" i="8" s="1"/>
  <c r="AG172" i="8"/>
  <c r="AH172" i="8" s="1"/>
  <c r="AG188" i="8"/>
  <c r="AH188" i="8" s="1"/>
  <c r="AG204" i="8"/>
  <c r="AH204" i="8" s="1"/>
  <c r="AG220" i="8"/>
  <c r="AH220" i="8" s="1"/>
  <c r="AG236" i="8"/>
  <c r="AH236" i="8" s="1"/>
  <c r="AG252" i="8"/>
  <c r="AH252" i="8" s="1"/>
  <c r="AG268" i="8"/>
  <c r="AH268" i="8" s="1"/>
  <c r="AG284" i="8"/>
  <c r="AH284" i="8" s="1"/>
  <c r="AG300" i="8"/>
  <c r="AH300" i="8" s="1"/>
  <c r="AG316" i="8"/>
  <c r="AH316" i="8" s="1"/>
  <c r="AG23" i="8"/>
  <c r="AH23" i="8" s="1"/>
  <c r="AG55" i="8"/>
  <c r="AH55" i="8" s="1"/>
  <c r="AG87" i="8"/>
  <c r="AH87" i="8" s="1"/>
  <c r="AG119" i="8"/>
  <c r="AH119" i="8" s="1"/>
  <c r="AG151" i="8"/>
  <c r="AH151" i="8" s="1"/>
  <c r="AG183" i="8"/>
  <c r="AH183" i="8" s="1"/>
  <c r="AG215" i="8"/>
  <c r="AH215" i="8" s="1"/>
  <c r="AG247" i="8"/>
  <c r="AH247" i="8" s="1"/>
  <c r="AG279" i="8"/>
  <c r="AH279" i="8" s="1"/>
  <c r="AG311" i="8"/>
  <c r="AH311" i="8" s="1"/>
  <c r="AG333" i="8"/>
  <c r="AH333" i="8" s="1"/>
  <c r="AG349" i="8"/>
  <c r="AH349" i="8" s="1"/>
  <c r="AG365" i="8"/>
  <c r="AH365" i="8" s="1"/>
  <c r="AG381" i="8"/>
  <c r="AH381" i="8" s="1"/>
  <c r="AG397" i="8"/>
  <c r="AH397" i="8" s="1"/>
  <c r="AG413" i="8"/>
  <c r="AH413" i="8" s="1"/>
  <c r="AG429" i="8"/>
  <c r="AH429" i="8" s="1"/>
  <c r="AG445" i="8"/>
  <c r="AH445" i="8" s="1"/>
  <c r="AG461" i="8"/>
  <c r="AH461" i="8" s="1"/>
  <c r="AG477" i="8"/>
  <c r="AH477" i="8" s="1"/>
  <c r="AG493" i="8"/>
  <c r="AH493" i="8" s="1"/>
  <c r="AG509" i="8"/>
  <c r="AH509" i="8" s="1"/>
  <c r="AG525" i="8"/>
  <c r="AH525" i="8" s="1"/>
  <c r="AG541" i="8"/>
  <c r="AH541" i="8" s="1"/>
  <c r="AG557" i="8"/>
  <c r="AH557" i="8" s="1"/>
  <c r="AG573" i="8"/>
  <c r="AH573" i="8" s="1"/>
  <c r="AG589" i="8"/>
  <c r="AH589" i="8" s="1"/>
  <c r="AG605" i="8"/>
  <c r="AH605" i="8" s="1"/>
  <c r="AG621" i="8"/>
  <c r="AH621" i="8" s="1"/>
  <c r="AG637" i="8"/>
  <c r="AH637" i="8" s="1"/>
  <c r="AG653" i="8"/>
  <c r="AH653" i="8" s="1"/>
  <c r="AG669" i="8"/>
  <c r="AH669" i="8" s="1"/>
  <c r="AG685" i="8"/>
  <c r="AH685" i="8" s="1"/>
  <c r="AG701" i="8"/>
  <c r="AH701" i="8" s="1"/>
  <c r="AG717" i="8"/>
  <c r="AH717" i="8" s="1"/>
  <c r="AG733" i="8"/>
  <c r="AH733" i="8" s="1"/>
  <c r="AG749" i="8"/>
  <c r="AH749" i="8" s="1"/>
  <c r="AG765" i="8"/>
  <c r="AH765" i="8" s="1"/>
  <c r="AG781" i="8"/>
  <c r="AH781" i="8" s="1"/>
  <c r="AG797" i="8"/>
  <c r="AH797" i="8" s="1"/>
  <c r="AG813" i="8"/>
  <c r="AH813" i="8" s="1"/>
  <c r="AG829" i="8"/>
  <c r="AH829" i="8" s="1"/>
  <c r="AG845" i="8"/>
  <c r="AH845" i="8" s="1"/>
  <c r="AG861" i="8"/>
  <c r="AH861" i="8" s="1"/>
  <c r="AG877" i="8"/>
  <c r="AH877" i="8" s="1"/>
  <c r="AG893" i="8"/>
  <c r="AH893" i="8" s="1"/>
  <c r="AG909" i="8"/>
  <c r="AH909" i="8" s="1"/>
  <c r="AG925" i="8"/>
  <c r="AH925" i="8" s="1"/>
  <c r="AG941" i="8"/>
  <c r="AH941" i="8" s="1"/>
  <c r="AG957" i="8"/>
  <c r="AH957" i="8" s="1"/>
  <c r="AG973" i="8"/>
  <c r="AH973" i="8" s="1"/>
  <c r="AG989" i="8"/>
  <c r="AH989" i="8" s="1"/>
  <c r="AG1005" i="8"/>
  <c r="AH1005" i="8" s="1"/>
  <c r="AG1021" i="8"/>
  <c r="AH1021" i="8" s="1"/>
  <c r="AG1037" i="8"/>
  <c r="AH1037" i="8" s="1"/>
  <c r="AG1053" i="8"/>
  <c r="AH1053" i="8" s="1"/>
  <c r="AG1069" i="8"/>
  <c r="AH1069" i="8" s="1"/>
  <c r="AG1085" i="8"/>
  <c r="AH1085" i="8" s="1"/>
  <c r="AG1101" i="8"/>
  <c r="AH1101" i="8" s="1"/>
  <c r="AG1117" i="8"/>
  <c r="AH1117" i="8" s="1"/>
  <c r="AG1133" i="8"/>
  <c r="AH1133" i="8" s="1"/>
  <c r="AG1149" i="8"/>
  <c r="AH1149" i="8" s="1"/>
  <c r="AG1165" i="8"/>
  <c r="AH1165" i="8" s="1"/>
  <c r="AG1181" i="8"/>
  <c r="AH1181" i="8" s="1"/>
  <c r="AG1197" i="8"/>
  <c r="AH1197" i="8" s="1"/>
  <c r="AG1213" i="8"/>
  <c r="AH1213" i="8" s="1"/>
  <c r="AG1229" i="8"/>
  <c r="AH1229" i="8" s="1"/>
  <c r="AG1245" i="8"/>
  <c r="AH1245" i="8" s="1"/>
  <c r="AG1261" i="8"/>
  <c r="AH1261" i="8" s="1"/>
  <c r="AG1277" i="8"/>
  <c r="AH1277" i="8" s="1"/>
  <c r="AG1293" i="8"/>
  <c r="AH1293" i="8" s="1"/>
  <c r="AG1309" i="8"/>
  <c r="AH1309" i="8" s="1"/>
  <c r="AG1325" i="8"/>
  <c r="AH1325" i="8" s="1"/>
  <c r="AG1341" i="8"/>
  <c r="AH1341" i="8" s="1"/>
  <c r="AG1357" i="8"/>
  <c r="AH1357" i="8" s="1"/>
  <c r="AG1373" i="8"/>
  <c r="AH1373" i="8" s="1"/>
  <c r="AG1389" i="8"/>
  <c r="AH1389" i="8" s="1"/>
  <c r="AG1405" i="8"/>
  <c r="AH1405" i="8" s="1"/>
  <c r="AG1421" i="8"/>
  <c r="AH1421" i="8" s="1"/>
  <c r="AG49" i="8"/>
  <c r="AH49" i="8" s="1"/>
  <c r="AG91" i="8"/>
  <c r="AH91" i="8" s="1"/>
  <c r="AG133" i="8"/>
  <c r="AH133" i="8" s="1"/>
  <c r="AG177" i="8"/>
  <c r="AH177" i="8" s="1"/>
  <c r="AG219" i="8"/>
  <c r="AH219" i="8" s="1"/>
  <c r="AG261" i="8"/>
  <c r="AH261" i="8" s="1"/>
  <c r="AG305" i="8"/>
  <c r="AH305" i="8" s="1"/>
  <c r="AG335" i="8"/>
  <c r="AH335" i="8" s="1"/>
  <c r="AG356" i="8"/>
  <c r="AH356" i="8" s="1"/>
  <c r="AG378" i="8"/>
  <c r="AH378" i="8" s="1"/>
  <c r="AG399" i="8"/>
  <c r="AH399" i="8" s="1"/>
  <c r="AG420" i="8"/>
  <c r="AH420" i="8" s="1"/>
  <c r="AG442" i="8"/>
  <c r="AH442" i="8" s="1"/>
  <c r="AG463" i="8"/>
  <c r="AH463" i="8" s="1"/>
  <c r="AG484" i="8"/>
  <c r="AH484" i="8" s="1"/>
  <c r="AG506" i="8"/>
  <c r="AH506" i="8" s="1"/>
  <c r="AG527" i="8"/>
  <c r="AH527" i="8" s="1"/>
  <c r="AG548" i="8"/>
  <c r="AH548" i="8" s="1"/>
  <c r="AG570" i="8"/>
  <c r="AH570" i="8" s="1"/>
  <c r="AG591" i="8"/>
  <c r="AH591" i="8" s="1"/>
  <c r="AG612" i="8"/>
  <c r="AH612" i="8" s="1"/>
  <c r="AG634" i="8"/>
  <c r="AH634" i="8" s="1"/>
  <c r="AG655" i="8"/>
  <c r="AH655" i="8" s="1"/>
  <c r="AG676" i="8"/>
  <c r="AH676" i="8" s="1"/>
  <c r="AG698" i="8"/>
  <c r="AH698" i="8" s="1"/>
  <c r="AG719" i="8"/>
  <c r="AH719" i="8" s="1"/>
  <c r="AG740" i="8"/>
  <c r="AH740" i="8" s="1"/>
  <c r="AG762" i="8"/>
  <c r="AH762" i="8" s="1"/>
  <c r="AG783" i="8"/>
  <c r="AH783" i="8" s="1"/>
  <c r="AG804" i="8"/>
  <c r="AH804" i="8" s="1"/>
  <c r="AG826" i="8"/>
  <c r="AH826" i="8" s="1"/>
  <c r="AG847" i="8"/>
  <c r="AH847" i="8" s="1"/>
  <c r="AG868" i="8"/>
  <c r="AH868" i="8" s="1"/>
  <c r="AG890" i="8"/>
  <c r="AH890" i="8" s="1"/>
  <c r="AG911" i="8"/>
  <c r="AH911" i="8" s="1"/>
  <c r="AG932" i="8"/>
  <c r="AH932" i="8" s="1"/>
  <c r="AG954" i="8"/>
  <c r="AH954" i="8" s="1"/>
  <c r="AG975" i="8"/>
  <c r="AH975" i="8" s="1"/>
  <c r="AG996" i="8"/>
  <c r="AH996" i="8" s="1"/>
  <c r="AG1018" i="8"/>
  <c r="AH1018" i="8" s="1"/>
  <c r="AG51" i="8"/>
  <c r="AH51" i="8" s="1"/>
  <c r="AG107" i="8"/>
  <c r="AH107" i="8" s="1"/>
  <c r="AG163" i="8"/>
  <c r="AH163" i="8" s="1"/>
  <c r="AG221" i="8"/>
  <c r="AH221" i="8" s="1"/>
  <c r="AG277" i="8"/>
  <c r="AH277" i="8" s="1"/>
  <c r="AG328" i="8"/>
  <c r="AH328" i="8" s="1"/>
  <c r="AG358" i="8"/>
  <c r="AH358" i="8" s="1"/>
  <c r="AG386" i="8"/>
  <c r="AH386" i="8" s="1"/>
  <c r="AG414" i="8"/>
  <c r="AH414" i="8" s="1"/>
  <c r="AG443" i="8"/>
  <c r="AH443" i="8" s="1"/>
  <c r="AG471" i="8"/>
  <c r="AH471" i="8" s="1"/>
  <c r="AG499" i="8"/>
  <c r="AH499" i="8" s="1"/>
  <c r="AG528" i="8"/>
  <c r="AH528" i="8" s="1"/>
  <c r="AG556" i="8"/>
  <c r="AH556" i="8" s="1"/>
  <c r="AG584" i="8"/>
  <c r="AH584" i="8" s="1"/>
  <c r="AG614" i="8"/>
  <c r="AH614" i="8" s="1"/>
  <c r="AG642" i="8"/>
  <c r="AH642" i="8" s="1"/>
  <c r="AG670" i="8"/>
  <c r="AH670" i="8" s="1"/>
  <c r="AG699" i="8"/>
  <c r="AH699" i="8" s="1"/>
  <c r="AG727" i="8"/>
  <c r="AH727" i="8" s="1"/>
  <c r="AG755" i="8"/>
  <c r="AH755" i="8" s="1"/>
  <c r="AG784" i="8"/>
  <c r="AH784" i="8" s="1"/>
  <c r="AG812" i="8"/>
  <c r="AH812" i="8" s="1"/>
  <c r="AG840" i="8"/>
  <c r="AH840" i="8" s="1"/>
  <c r="AG870" i="8"/>
  <c r="AH870" i="8" s="1"/>
  <c r="AG898" i="8"/>
  <c r="AH898" i="8" s="1"/>
  <c r="AG926" i="8"/>
  <c r="AH926" i="8" s="1"/>
  <c r="AG955" i="8"/>
  <c r="AH955" i="8" s="1"/>
  <c r="AG983" i="8"/>
  <c r="AH983" i="8" s="1"/>
  <c r="AG1011" i="8"/>
  <c r="AH1011" i="8" s="1"/>
  <c r="AG1035" i="8"/>
  <c r="AH1035" i="8" s="1"/>
  <c r="AG1056" i="8"/>
  <c r="AH1056" i="8" s="1"/>
  <c r="AG1078" i="8"/>
  <c r="AH1078" i="8" s="1"/>
  <c r="AG1099" i="8"/>
  <c r="AH1099" i="8" s="1"/>
  <c r="AG1120" i="8"/>
  <c r="AH1120" i="8" s="1"/>
  <c r="AG1142" i="8"/>
  <c r="AH1142" i="8" s="1"/>
  <c r="AG1163" i="8"/>
  <c r="AH1163" i="8" s="1"/>
  <c r="AG1184" i="8"/>
  <c r="AH1184" i="8" s="1"/>
  <c r="AG1206" i="8"/>
  <c r="AH1206" i="8" s="1"/>
  <c r="AG1227" i="8"/>
  <c r="AH1227" i="8" s="1"/>
  <c r="AG1248" i="8"/>
  <c r="AH1248" i="8" s="1"/>
  <c r="AG1270" i="8"/>
  <c r="AH1270" i="8" s="1"/>
  <c r="AG1291" i="8"/>
  <c r="AH1291" i="8" s="1"/>
  <c r="AG1312" i="8"/>
  <c r="AH1312" i="8" s="1"/>
  <c r="AG1334" i="8"/>
  <c r="AH1334" i="8" s="1"/>
  <c r="AG1355" i="8"/>
  <c r="AH1355" i="8" s="1"/>
  <c r="AG1376" i="8"/>
  <c r="AH1376" i="8" s="1"/>
  <c r="AG1398" i="8"/>
  <c r="AH1398" i="8" s="1"/>
  <c r="AG1419" i="8"/>
  <c r="AH1419" i="8" s="1"/>
  <c r="AG1436" i="8"/>
  <c r="AH1436" i="8" s="1"/>
  <c r="AG1452" i="8"/>
  <c r="AH1452" i="8" s="1"/>
  <c r="AG1468" i="8"/>
  <c r="AH1468" i="8" s="1"/>
  <c r="AG1484" i="8"/>
  <c r="AH1484" i="8" s="1"/>
  <c r="AG1500" i="8"/>
  <c r="AH1500" i="8" s="1"/>
  <c r="J23" i="4" a="1"/>
  <c r="J23" i="4" s="1"/>
  <c r="Q1966" i="8"/>
  <c r="E21" i="4" a="1"/>
  <c r="E21" i="4" s="1"/>
  <c r="E36" i="4" a="1"/>
  <c r="E36" i="4" s="1"/>
  <c r="E38" i="4" a="1"/>
  <c r="E38" i="4" s="1"/>
  <c r="H47" i="4"/>
  <c r="E27" i="4" a="1"/>
  <c r="E27" i="4" s="1"/>
  <c r="E46" i="4" a="1"/>
  <c r="E46" i="4" s="1"/>
  <c r="E24" i="4" a="1"/>
  <c r="E24" i="4" s="1"/>
  <c r="E15" i="4" a="1"/>
  <c r="E15" i="4" s="1"/>
  <c r="E26" i="4" a="1"/>
  <c r="E26" i="4" s="1"/>
  <c r="E23" i="4" a="1"/>
  <c r="E23" i="4" s="1"/>
  <c r="E39" i="4" a="1"/>
  <c r="E39" i="4" s="1"/>
  <c r="E41" i="4" a="1"/>
  <c r="E41" i="4" s="1"/>
  <c r="E29" i="4" a="1"/>
  <c r="E29" i="4" s="1"/>
  <c r="E16" i="4" a="1"/>
  <c r="E16" i="4" s="1"/>
  <c r="E19" i="4" a="1"/>
  <c r="E19" i="4" s="1"/>
  <c r="E35" i="4" a="1"/>
  <c r="E35" i="4" s="1"/>
  <c r="E44" i="4" a="1"/>
  <c r="E44" i="4" s="1"/>
  <c r="E33" i="4" a="1"/>
  <c r="E33" i="4" s="1"/>
  <c r="N3" i="4"/>
  <c r="M47" i="4"/>
  <c r="N47" i="4" s="1"/>
  <c r="L47" i="4"/>
  <c r="AI1943" i="8"/>
  <c r="AI1935" i="8"/>
  <c r="AI1927" i="8"/>
  <c r="AI1919" i="8"/>
  <c r="AI1911" i="8"/>
  <c r="AI1895" i="8"/>
  <c r="AI1887" i="8"/>
  <c r="AI1879" i="8"/>
  <c r="AI1871" i="8"/>
  <c r="AI1863" i="8"/>
  <c r="AI1855" i="8"/>
  <c r="AI1847" i="8"/>
  <c r="AI1839" i="8"/>
  <c r="AI1831" i="8"/>
  <c r="AI1823" i="8"/>
  <c r="AI1815" i="8"/>
  <c r="AI1807" i="8"/>
  <c r="AI1799" i="8"/>
  <c r="AI1791" i="8"/>
  <c r="AI1783" i="8"/>
  <c r="AI1775" i="8"/>
  <c r="AI1767" i="8"/>
  <c r="AI1759" i="8"/>
  <c r="AI1751" i="8"/>
  <c r="AI1743" i="8"/>
  <c r="AI1735" i="8"/>
  <c r="AI1727" i="8"/>
  <c r="AI1719" i="8"/>
  <c r="AI1711" i="8"/>
  <c r="AI1703" i="8"/>
  <c r="AI1695" i="8"/>
  <c r="AI1687" i="8"/>
  <c r="AI1679" i="8"/>
  <c r="AI1671" i="8"/>
  <c r="AI1663" i="8"/>
  <c r="AI1655" i="8"/>
  <c r="AI1647" i="8"/>
  <c r="AI1639" i="8"/>
  <c r="AI1631" i="8"/>
  <c r="AI1623" i="8"/>
  <c r="AI1615" i="8"/>
  <c r="AI1607" i="8"/>
  <c r="AI1599" i="8"/>
  <c r="AI1591" i="8"/>
  <c r="AI1583" i="8"/>
  <c r="AI1575" i="8"/>
  <c r="AI1567" i="8"/>
  <c r="AI1559" i="8"/>
  <c r="AI1551" i="8"/>
  <c r="AI1543" i="8"/>
  <c r="AI1535" i="8"/>
  <c r="AI1527" i="8"/>
  <c r="AI1516" i="8"/>
  <c r="AI1505" i="8"/>
  <c r="AI1495" i="8"/>
  <c r="AI1484" i="8"/>
  <c r="AI1473" i="8"/>
  <c r="AI1463" i="8"/>
  <c r="AI1452" i="8"/>
  <c r="AI1441" i="8"/>
  <c r="AI1431" i="8"/>
  <c r="AI1420" i="8"/>
  <c r="AI1409" i="8"/>
  <c r="AI1399" i="8"/>
  <c r="AI1388" i="8"/>
  <c r="AI1377" i="8"/>
  <c r="AI1367" i="8"/>
  <c r="AI1356" i="8"/>
  <c r="AI1345" i="8"/>
  <c r="AI1335" i="8"/>
  <c r="AI1324" i="8"/>
  <c r="AI1313" i="8"/>
  <c r="AI1303" i="8"/>
  <c r="AI1292" i="8"/>
  <c r="AI1281" i="8"/>
  <c r="AI1271" i="8"/>
  <c r="AI1260" i="8"/>
  <c r="AI1249" i="8"/>
  <c r="AI1239" i="8"/>
  <c r="AI1228" i="8"/>
  <c r="AI1217" i="8"/>
  <c r="AI1207" i="8"/>
  <c r="AI1196" i="8"/>
  <c r="AI1185" i="8"/>
  <c r="AI1175" i="8"/>
  <c r="AI1164" i="8"/>
  <c r="AI1153" i="8"/>
  <c r="AI1143" i="8"/>
  <c r="AI1132" i="8"/>
  <c r="AI1121" i="8"/>
  <c r="AI1111" i="8"/>
  <c r="AI1100" i="8"/>
  <c r="AI1089" i="8"/>
  <c r="AI1079" i="8"/>
  <c r="AI1068" i="8"/>
  <c r="AI1057" i="8"/>
  <c r="AI1047" i="8"/>
  <c r="AI1036" i="8"/>
  <c r="AI1025" i="8"/>
  <c r="AI1015" i="8"/>
  <c r="AI1004" i="8"/>
  <c r="AI993" i="8"/>
  <c r="AI983" i="8"/>
  <c r="AI972" i="8"/>
  <c r="AI961" i="8"/>
  <c r="AI951" i="8"/>
  <c r="AI940" i="8"/>
  <c r="AI929" i="8"/>
  <c r="AI919" i="8"/>
  <c r="AI908" i="8"/>
  <c r="AI897" i="8"/>
  <c r="AI887" i="8"/>
  <c r="AI876" i="8"/>
  <c r="AI865" i="8"/>
  <c r="AI855" i="8"/>
  <c r="AI844" i="8"/>
  <c r="AI833" i="8"/>
  <c r="AI813" i="8"/>
  <c r="AI781" i="8"/>
  <c r="AI749" i="8"/>
  <c r="AI717" i="8"/>
  <c r="AI685" i="8"/>
  <c r="AI653" i="8"/>
  <c r="AI621" i="8"/>
  <c r="AI589" i="8"/>
  <c r="AI557" i="8"/>
  <c r="AI525" i="8"/>
  <c r="AI493" i="8"/>
  <c r="AI461" i="8"/>
  <c r="AI429" i="8"/>
  <c r="AI397" i="8"/>
  <c r="AI365" i="8"/>
  <c r="AI333" i="8"/>
  <c r="AI301" i="8"/>
  <c r="AI269" i="8"/>
  <c r="AI237" i="8"/>
  <c r="AI209" i="8"/>
  <c r="AI189" i="8"/>
  <c r="AI157" i="8"/>
  <c r="AI129" i="8"/>
  <c r="AI115" i="8"/>
  <c r="AI99" i="8"/>
  <c r="AI79" i="8"/>
  <c r="AI59" i="8"/>
  <c r="AI24" i="8"/>
  <c r="AI1952" i="8" s="1"/>
  <c r="J7" i="4" a="1"/>
  <c r="J7" i="4" s="1"/>
  <c r="Q1965" i="8"/>
  <c r="E7" i="4" a="1"/>
  <c r="E7" i="4" s="1"/>
  <c r="E6" i="4" a="1"/>
  <c r="E6" i="4" s="1"/>
  <c r="E9" i="4" a="1"/>
  <c r="E9" i="4" s="1"/>
  <c r="E12" i="4" a="1"/>
  <c r="E12" i="4" s="1"/>
  <c r="E14" i="4" a="1"/>
  <c r="E14" i="4" s="1"/>
  <c r="E17" i="4" a="1"/>
  <c r="E17" i="4" s="1"/>
  <c r="E20" i="4" a="1"/>
  <c r="E20" i="4" s="1"/>
  <c r="E22" i="4" a="1"/>
  <c r="E22" i="4" s="1"/>
  <c r="E25" i="4" a="1"/>
  <c r="E25" i="4" s="1"/>
  <c r="E28" i="4" a="1"/>
  <c r="E28" i="4" s="1"/>
  <c r="E30" i="4" a="1"/>
  <c r="E30" i="4" s="1"/>
  <c r="E32" i="4" a="1"/>
  <c r="E32" i="4" s="1"/>
  <c r="E34" i="4" a="1"/>
  <c r="E34" i="4" s="1"/>
  <c r="E37" i="4" a="1"/>
  <c r="E37" i="4" s="1"/>
  <c r="E40" i="4" a="1"/>
  <c r="E40" i="4" s="1"/>
  <c r="E42" i="4" a="1"/>
  <c r="E42" i="4" s="1"/>
  <c r="E45" i="4" a="1"/>
  <c r="E45" i="4" s="1"/>
  <c r="E18" i="4" a="1"/>
  <c r="E18" i="4" s="1"/>
  <c r="E13" i="4" a="1"/>
  <c r="E13" i="4" s="1"/>
  <c r="E8" i="4" a="1"/>
  <c r="E8" i="4" s="1"/>
  <c r="K31" i="4" l="1" a="1"/>
  <c r="K31" i="4" s="1"/>
  <c r="K44" i="4" a="1"/>
  <c r="K44" i="4" s="1"/>
  <c r="O44" i="4" s="1"/>
  <c r="P44" i="4" s="1"/>
  <c r="K12" i="4" a="1"/>
  <c r="K12" i="4" s="1"/>
  <c r="K42" i="4" a="1"/>
  <c r="K42" i="4" s="1"/>
  <c r="O42" i="4" s="1"/>
  <c r="P42" i="4" s="1"/>
  <c r="K27" i="4" a="1"/>
  <c r="K27" i="4" s="1"/>
  <c r="O27" i="4" s="1"/>
  <c r="P27" i="4" s="1"/>
  <c r="K39" i="4" a="1"/>
  <c r="K39" i="4" s="1"/>
  <c r="O39" i="4" s="1"/>
  <c r="P39" i="4" s="1"/>
  <c r="K20" i="4" a="1"/>
  <c r="K20" i="4" s="1"/>
  <c r="K26" i="4" a="1"/>
  <c r="K26" i="4" s="1"/>
  <c r="O26" i="4" s="1"/>
  <c r="P26" i="4" s="1"/>
  <c r="K14" i="4" a="1"/>
  <c r="K14" i="4" s="1"/>
  <c r="O14" i="4" s="1"/>
  <c r="P14" i="4" s="1"/>
  <c r="K30" i="4" a="1"/>
  <c r="K30" i="4" s="1"/>
  <c r="K46" i="4" a="1"/>
  <c r="K46" i="4" s="1"/>
  <c r="O46" i="4" s="1"/>
  <c r="P46" i="4" s="1"/>
  <c r="K17" i="4" a="1"/>
  <c r="K17" i="4" s="1"/>
  <c r="O17" i="4" s="1"/>
  <c r="P17" i="4" s="1"/>
  <c r="K33" i="4" a="1"/>
  <c r="K33" i="4" s="1"/>
  <c r="K21" i="4" a="1"/>
  <c r="K21" i="4" s="1"/>
  <c r="O21" i="4" s="1"/>
  <c r="P21" i="4" s="1"/>
  <c r="K34" i="4" a="1"/>
  <c r="K34" i="4" s="1"/>
  <c r="O34" i="4" s="1"/>
  <c r="P34" i="4" s="1"/>
  <c r="K2" i="4" a="1"/>
  <c r="K2" i="4" s="1"/>
  <c r="K19" i="4" a="1"/>
  <c r="K19" i="4" s="1"/>
  <c r="O19" i="4" s="1"/>
  <c r="P19" i="4" s="1"/>
  <c r="K32" i="4" a="1"/>
  <c r="K32" i="4" s="1"/>
  <c r="O32" i="4" s="1"/>
  <c r="P32" i="4" s="1"/>
  <c r="K23" i="4" a="1"/>
  <c r="K23" i="4" s="1"/>
  <c r="O23" i="4" s="1"/>
  <c r="P23" i="4" s="1"/>
  <c r="K4" i="4" a="1"/>
  <c r="K4" i="4" s="1"/>
  <c r="O4" i="4" s="1"/>
  <c r="P4" i="4" s="1"/>
  <c r="K43" i="4" a="1"/>
  <c r="K43" i="4" s="1"/>
  <c r="O43" i="4" s="1"/>
  <c r="P43" i="4" s="1"/>
  <c r="K7" i="4" a="1"/>
  <c r="K7" i="4" s="1"/>
  <c r="K45" i="4" a="1"/>
  <c r="K45" i="4" s="1"/>
  <c r="O45" i="4" s="1"/>
  <c r="P45" i="4" s="1"/>
  <c r="K11" i="4" a="1"/>
  <c r="K11" i="4" s="1"/>
  <c r="O11" i="4" s="1"/>
  <c r="P11" i="4" s="1"/>
  <c r="K6" i="4" a="1"/>
  <c r="K6" i="4" s="1"/>
  <c r="K22" i="4" a="1"/>
  <c r="K22" i="4" s="1"/>
  <c r="O22" i="4" s="1"/>
  <c r="P22" i="4" s="1"/>
  <c r="K38" i="4" a="1"/>
  <c r="K38" i="4" s="1"/>
  <c r="O38" i="4" s="1"/>
  <c r="P38" i="4" s="1"/>
  <c r="K9" i="4" a="1"/>
  <c r="K9" i="4" s="1"/>
  <c r="O9" i="4" s="1"/>
  <c r="P9" i="4" s="1"/>
  <c r="K25" i="4" a="1"/>
  <c r="K25" i="4" s="1"/>
  <c r="O25" i="4" s="1"/>
  <c r="P25" i="4" s="1"/>
  <c r="K41" i="4" a="1"/>
  <c r="K41" i="4" s="1"/>
  <c r="O41" i="4" s="1"/>
  <c r="P41" i="4" s="1"/>
  <c r="K37" i="4" a="1"/>
  <c r="K37" i="4" s="1"/>
  <c r="O37" i="4" s="1"/>
  <c r="P37" i="4" s="1"/>
  <c r="K5" i="4" a="1"/>
  <c r="K5" i="4" s="1"/>
  <c r="O5" i="4" s="1"/>
  <c r="P5" i="4" s="1"/>
  <c r="K18" i="4" a="1"/>
  <c r="K18" i="4" s="1"/>
  <c r="O18" i="4" s="1"/>
  <c r="P18" i="4" s="1"/>
  <c r="K35" i="4" a="1"/>
  <c r="K35" i="4" s="1"/>
  <c r="O35" i="4" s="1"/>
  <c r="P35" i="4" s="1"/>
  <c r="K3" i="4" a="1"/>
  <c r="K3" i="4" s="1"/>
  <c r="O3" i="4" s="1"/>
  <c r="P3" i="4" s="1"/>
  <c r="K16" i="4" a="1"/>
  <c r="K16" i="4" s="1"/>
  <c r="O16" i="4" s="1"/>
  <c r="P16" i="4" s="1"/>
  <c r="K15" i="4" a="1"/>
  <c r="K15" i="4" s="1"/>
  <c r="O15" i="4" s="1"/>
  <c r="P15" i="4" s="1"/>
  <c r="K28" i="4" a="1"/>
  <c r="K28" i="4" s="1"/>
  <c r="K29" i="4" a="1"/>
  <c r="K29" i="4" s="1"/>
  <c r="O29" i="4" s="1"/>
  <c r="P29" i="4" s="1"/>
  <c r="K10" i="4" a="1"/>
  <c r="K10" i="4" s="1"/>
  <c r="O10" i="4" s="1"/>
  <c r="P10" i="4" s="1"/>
  <c r="K40" i="4" a="1"/>
  <c r="K40" i="4" s="1"/>
  <c r="O40" i="4" s="1"/>
  <c r="P40" i="4" s="1"/>
  <c r="K36" i="4" a="1"/>
  <c r="K36" i="4" s="1"/>
  <c r="O36" i="4" s="1"/>
  <c r="P36" i="4" s="1"/>
  <c r="K13" i="4" a="1"/>
  <c r="K13" i="4" s="1"/>
  <c r="K24" i="4" a="1"/>
  <c r="K24" i="4" s="1"/>
  <c r="O24" i="4" s="1"/>
  <c r="P24" i="4" s="1"/>
  <c r="O31" i="4"/>
  <c r="P31" i="4" s="1"/>
  <c r="AG1952" i="8"/>
  <c r="AH2" i="8"/>
  <c r="AH1952" i="8" s="1"/>
  <c r="O7" i="4"/>
  <c r="P7" i="4" s="1"/>
  <c r="E47" i="4"/>
  <c r="F34" i="4" a="1"/>
  <c r="F34" i="4" s="1"/>
  <c r="Q1969" i="8"/>
  <c r="J47" i="4"/>
  <c r="F38" i="4" a="1"/>
  <c r="F38" i="4" s="1"/>
  <c r="F2" i="4" a="1"/>
  <c r="F2" i="4" s="1"/>
  <c r="F9" i="4" a="1"/>
  <c r="F9" i="4" s="1"/>
  <c r="F25" i="4" a="1"/>
  <c r="F25" i="4" s="1"/>
  <c r="F30" i="4" a="1"/>
  <c r="F30" i="4" s="1"/>
  <c r="F8" i="4" a="1"/>
  <c r="F8" i="4" s="1"/>
  <c r="F40" i="4" a="1"/>
  <c r="F40" i="4" s="1"/>
  <c r="F17" i="4" a="1"/>
  <c r="F17" i="4" s="1"/>
  <c r="F15" i="4" a="1"/>
  <c r="F15" i="4" s="1"/>
  <c r="F3" i="4" a="1"/>
  <c r="F3" i="4" s="1"/>
  <c r="F35" i="4" a="1"/>
  <c r="F35" i="4" s="1"/>
  <c r="F23" i="4" a="1"/>
  <c r="F23" i="4" s="1"/>
  <c r="F43" i="4" a="1"/>
  <c r="F43" i="4" s="1"/>
  <c r="F27" i="4" a="1"/>
  <c r="F27" i="4" s="1"/>
  <c r="F28" i="4" a="1"/>
  <c r="F28" i="4" s="1"/>
  <c r="F45" i="4" a="1"/>
  <c r="F45" i="4" s="1"/>
  <c r="F13" i="4" a="1"/>
  <c r="F13" i="4" s="1"/>
  <c r="F26" i="4" a="1"/>
  <c r="F26" i="4" s="1"/>
  <c r="F42" i="4" a="1"/>
  <c r="F42" i="4" s="1"/>
  <c r="F4" i="4" a="1"/>
  <c r="F4" i="4" s="1"/>
  <c r="F20" i="4" a="1"/>
  <c r="F20" i="4" s="1"/>
  <c r="F36" i="4" a="1"/>
  <c r="F36" i="4" s="1"/>
  <c r="F37" i="4" a="1"/>
  <c r="F37" i="4" s="1"/>
  <c r="F21" i="4" a="1"/>
  <c r="F21" i="4" s="1"/>
  <c r="F5" i="4" a="1"/>
  <c r="F5" i="4" s="1"/>
  <c r="F41" i="4" a="1"/>
  <c r="F41" i="4" s="1"/>
  <c r="F16" i="4" a="1"/>
  <c r="F16" i="4" s="1"/>
  <c r="F32" i="4" a="1"/>
  <c r="F32" i="4" s="1"/>
  <c r="F22" i="4" a="1"/>
  <c r="F22" i="4" s="1"/>
  <c r="F10" i="4" a="1"/>
  <c r="F10" i="4" s="1"/>
  <c r="F14" i="4" a="1"/>
  <c r="F14" i="4" s="1"/>
  <c r="F46" i="4" a="1"/>
  <c r="F46" i="4" s="1"/>
  <c r="F24" i="4" a="1"/>
  <c r="F24" i="4" s="1"/>
  <c r="F33" i="4" a="1"/>
  <c r="F33" i="4" s="1"/>
  <c r="F18" i="4" a="1"/>
  <c r="F18" i="4" s="1"/>
  <c r="F31" i="4" a="1"/>
  <c r="F31" i="4" s="1"/>
  <c r="F19" i="4" a="1"/>
  <c r="F19" i="4" s="1"/>
  <c r="F7" i="4" a="1"/>
  <c r="F7" i="4" s="1"/>
  <c r="F39" i="4" a="1"/>
  <c r="F39" i="4" s="1"/>
  <c r="F11" i="4" a="1"/>
  <c r="F11" i="4" s="1"/>
  <c r="F12" i="4" a="1"/>
  <c r="F12" i="4" s="1"/>
  <c r="F44" i="4" a="1"/>
  <c r="F44" i="4" s="1"/>
  <c r="F29" i="4" a="1"/>
  <c r="F29" i="4" s="1"/>
  <c r="F6" i="4" a="1"/>
  <c r="F6" i="4" s="1"/>
  <c r="K47" i="4" l="1"/>
  <c r="O47" i="4" s="1"/>
  <c r="P47" i="4" s="1"/>
  <c r="O2" i="4"/>
  <c r="P2" i="4" s="1"/>
  <c r="F47" i="4"/>
</calcChain>
</file>

<file path=xl/comments1.xml><?xml version="1.0" encoding="utf-8"?>
<comments xmlns="http://schemas.openxmlformats.org/spreadsheetml/2006/main">
  <authors>
    <author>Standard Configuration</author>
  </authors>
  <commentList>
    <comment ref="E1" authorId="0" shapeId="0">
      <text>
        <r>
          <rPr>
            <b/>
            <sz val="8"/>
            <color indexed="81"/>
            <rFont val="Tahoma"/>
            <family val="2"/>
          </rPr>
          <t>Standard Configuration:</t>
        </r>
        <r>
          <rPr>
            <sz val="8"/>
            <color indexed="81"/>
            <rFont val="Tahoma"/>
            <family val="2"/>
          </rPr>
          <t xml:space="preserve">
This column is not correct as the naming convention for GIS differs for EMS. Therefore accuracy of information in this column is questionable.</t>
        </r>
      </text>
    </comment>
  </commentList>
</comments>
</file>

<file path=xl/sharedStrings.xml><?xml version="1.0" encoding="utf-8"?>
<sst xmlns="http://schemas.openxmlformats.org/spreadsheetml/2006/main" count="83713" uniqueCount="13529">
  <si>
    <t>CORRIGAN P.T.</t>
  </si>
  <si>
    <t>CORWIN</t>
  </si>
  <si>
    <t>COSTERA P.T.</t>
  </si>
  <si>
    <t>C/O RAMBALA VISTA AND PACIFIC COAST HWY</t>
  </si>
  <si>
    <t>COTTAGE GROVE</t>
  </si>
  <si>
    <t>COULTER P.T.</t>
  </si>
  <si>
    <t>COUNTS P.T.</t>
  </si>
  <si>
    <t>CRAFTON</t>
  </si>
  <si>
    <t>_____ CRAFTON AVE., S/O MENTONE AVE.</t>
  </si>
  <si>
    <t>CRAFTON HILLS</t>
  </si>
  <si>
    <t>CRAWFORD P.T.</t>
  </si>
  <si>
    <t>CRESTWIND U.G.S.</t>
  </si>
  <si>
    <t>CROSSROAD U.G.S.</t>
  </si>
  <si>
    <t>CRUDE</t>
  </si>
  <si>
    <t>CRUMP P.T.</t>
  </si>
  <si>
    <t>CUYAMA</t>
  </si>
  <si>
    <t>DALBA P.T.</t>
  </si>
  <si>
    <t>DAVIS</t>
  </si>
  <si>
    <t>DE PORTOLA P.T.</t>
  </si>
  <si>
    <t>DECKER</t>
  </si>
  <si>
    <t>DECKER P.T.</t>
  </si>
  <si>
    <t>DEEP SPRINGS</t>
  </si>
  <si>
    <t>_____ DEEP SPRINGS RD., 20 MI. NE/O HWY. 395</t>
  </si>
  <si>
    <t>DEIGAARD P.T.</t>
  </si>
  <si>
    <t>DELUZ P.T.</t>
  </si>
  <si>
    <t>DESERTMED</t>
  </si>
  <si>
    <t>30TH ST. &amp; WEST B AVE.</t>
  </si>
  <si>
    <t>DESPARADO P.T.</t>
  </si>
  <si>
    <t>DEVEREUX P.T.</t>
  </si>
  <si>
    <t>DEVIL CANYON RD.</t>
  </si>
  <si>
    <t>DEVORE</t>
  </si>
  <si>
    <t>N/W C/O CAJON BLVD. AND BENNETT RD.</t>
  </si>
  <si>
    <t>Diemer (MWD)</t>
  </si>
  <si>
    <t>DINKEY CREEK P.T.</t>
  </si>
  <si>
    <t>DOLPHIN</t>
  </si>
  <si>
    <t>DOMELAND P.T.</t>
  </si>
  <si>
    <t>DOMINO</t>
  </si>
  <si>
    <t>DOTY P.T.</t>
  </si>
  <si>
    <t>DOUGHER P.T.</t>
  </si>
  <si>
    <t>SHENANDOAH AVE. AND REYNTER AVE.</t>
  </si>
  <si>
    <t>DOWLING</t>
  </si>
  <si>
    <t>DREWS</t>
  </si>
  <si>
    <t>DRINKWATER P.T.</t>
  </si>
  <si>
    <t>LOS ANGELES COUNTY 2002</t>
  </si>
  <si>
    <t>VIII</t>
  </si>
  <si>
    <t>SAN FRANCISQUITO CANYON ROAD S/E/O RUBY CLEARWATER FIRE ROAD</t>
  </si>
  <si>
    <t>ANGELES NATL FOREST/LA CO</t>
  </si>
  <si>
    <t>DUDMAN</t>
  </si>
  <si>
    <t>DUHON P.T.</t>
  </si>
  <si>
    <t>DUVAL P.T.</t>
  </si>
  <si>
    <t>DWP POWER PLANT 1</t>
  </si>
  <si>
    <t>SAN FRANCISQUITO CANYON ROAD N/E/O RUBY CLEARWATER FIRE ROAD</t>
  </si>
  <si>
    <t>DYSART P.T.</t>
  </si>
  <si>
    <t>EAGLE MT. (MWD)</t>
  </si>
  <si>
    <t>EAST ROAD P.T.</t>
  </si>
  <si>
    <t>EASTSIDE P.T.</t>
  </si>
  <si>
    <t>OLD NEWPORT RD.,  W/O CASTANO RD.</t>
  </si>
  <si>
    <t>1/2 MI S/E OF HWY 168 &amp; SHAVER LAKE BOAT MARINA</t>
  </si>
  <si>
    <t>SHAVER LAKE</t>
  </si>
  <si>
    <t>EDGECLIFF P.T.</t>
  </si>
  <si>
    <t>EDMONSTON</t>
  </si>
  <si>
    <t>EL CENTRO (IID)</t>
  </si>
  <si>
    <t>EL REAL PUMP.</t>
  </si>
  <si>
    <t>EL RIO</t>
  </si>
  <si>
    <t>EL VAGO P.T.</t>
  </si>
  <si>
    <t>ELAINE P.T.</t>
  </si>
  <si>
    <t>ELKHORN</t>
  </si>
  <si>
    <t>ELKLINE</t>
  </si>
  <si>
    <t>EMC</t>
  </si>
  <si>
    <t>39000 BOB HOPE DRIVE</t>
  </si>
  <si>
    <t>RANCHO SANTA MIRAGE</t>
  </si>
  <si>
    <t>EMERALD P.T.</t>
  </si>
  <si>
    <t>EMIGRANT P.T.</t>
  </si>
  <si>
    <t>EMWD 1</t>
  </si>
  <si>
    <t>EMWD 2</t>
  </si>
  <si>
    <t>EMWD 3</t>
  </si>
  <si>
    <t>EMWD 4</t>
  </si>
  <si>
    <t>ENCINA</t>
  </si>
  <si>
    <t>ENCINAS P.T.</t>
  </si>
  <si>
    <t>ESCONDIDO P.T.</t>
  </si>
  <si>
    <t>ESPERANZA</t>
  </si>
  <si>
    <t>ESTERBROOK P.T.</t>
  </si>
  <si>
    <t>ETTALEE P.T.</t>
  </si>
  <si>
    <t>EXCHANGE LEMON</t>
  </si>
  <si>
    <t>FAIRMONT</t>
  </si>
  <si>
    <t>FALLS P.T.</t>
  </si>
  <si>
    <t>FERNCREEK</t>
  </si>
  <si>
    <t>FIGUEROA</t>
  </si>
  <si>
    <t>FIRESTONE</t>
  </si>
  <si>
    <t>FISH CAMP P.T.</t>
  </si>
  <si>
    <t>FISH LAKE VALLEY</t>
  </si>
  <si>
    <t>1 MI. S/O HWY 168., AT NEVADA BORDER</t>
  </si>
  <si>
    <t>FLETCHER</t>
  </si>
  <si>
    <t>24721 S. MAIN ST.</t>
  </si>
  <si>
    <t>FLIGHTLINE</t>
  </si>
  <si>
    <t>FLOYD P.T.</t>
  </si>
  <si>
    <t>FLUBBER P.T.</t>
  </si>
  <si>
    <t>FLYER P.T.</t>
  </si>
  <si>
    <t>FONTANA P.H.</t>
  </si>
  <si>
    <t>99</t>
  </si>
  <si>
    <t>5445 N. RIVERSIDE DR.</t>
  </si>
  <si>
    <t>Foothill (MWD)</t>
  </si>
  <si>
    <t>FORTY EIGHT ST. P.T.</t>
  </si>
  <si>
    <t>FOUNDRY</t>
  </si>
  <si>
    <t>FOUR CORNERS</t>
  </si>
  <si>
    <t>NM</t>
  </si>
  <si>
    <t>Four Corners #2</t>
  </si>
  <si>
    <t>FREEDOM</t>
  </si>
  <si>
    <t>1801 S. CENTRAL AVE.</t>
  </si>
  <si>
    <t>FREEMAN</t>
  </si>
  <si>
    <t>FT. MACARTHUR</t>
  </si>
  <si>
    <t>FULWILLER P.T.</t>
  </si>
  <si>
    <t>GAFFEY P.T.</t>
  </si>
  <si>
    <t>GALILEO P.T.</t>
  </si>
  <si>
    <t>GARAGE P.T.</t>
  </si>
  <si>
    <t>GARLOCK P.T.</t>
  </si>
  <si>
    <t>GASGEN</t>
  </si>
  <si>
    <t>GIANT FOREST P.T.</t>
  </si>
  <si>
    <t>GILA</t>
  </si>
  <si>
    <t>GOLER</t>
  </si>
  <si>
    <t>GRANING</t>
  </si>
  <si>
    <t>GRAPEVINE P.T.</t>
  </si>
  <si>
    <t>GRAVEL</t>
  </si>
  <si>
    <t>90 TH EAST AND AVE. 'T', 9 MI. EAST AND 2.5 MI. S/O TOWN</t>
  </si>
  <si>
    <t>GREEN BEAR P.T.</t>
  </si>
  <si>
    <t>GREEN VALLEY P.T.</t>
  </si>
  <si>
    <t>GREENSPOT</t>
  </si>
  <si>
    <t>GREENVIEW P.T.</t>
  </si>
  <si>
    <t>GREENWALD</t>
  </si>
  <si>
    <t>GREENWATER P.T.</t>
  </si>
  <si>
    <t>GREGG</t>
  </si>
  <si>
    <t>GREY FOX P.T.</t>
  </si>
  <si>
    <t>GRIMSHAW P.T.</t>
  </si>
  <si>
    <t>GROWGEN</t>
  </si>
  <si>
    <t>FRUITLAND AND DOWNEY</t>
  </si>
  <si>
    <t>GUAVA</t>
  </si>
  <si>
    <t>GUNSITE P.T.</t>
  </si>
  <si>
    <t>GUNSMOKE</t>
  </si>
  <si>
    <t>9__ HAMNER AVE., S/O YUMA ST.</t>
  </si>
  <si>
    <t>E/O HWY 395, 12 MI. N/O LITTLE LAKE</t>
  </si>
  <si>
    <t>HAMNER</t>
  </si>
  <si>
    <t>HANFORD METERING</t>
  </si>
  <si>
    <t>HANNUM</t>
  </si>
  <si>
    <t>HARLISS P.T.</t>
  </si>
  <si>
    <t>HARMON</t>
  </si>
  <si>
    <t>E/O JOHNSON DR., N/O THILLE ST., ADJ TO HARMON BARRANCA</t>
  </si>
  <si>
    <t>HARNISH</t>
  </si>
  <si>
    <t>HAVASU BIA</t>
  </si>
  <si>
    <t>HAWES P.T.</t>
  </si>
  <si>
    <t>HEADLEY P.T.</t>
  </si>
  <si>
    <t>HEADWATER P.T.</t>
  </si>
  <si>
    <t>HEALTH</t>
  </si>
  <si>
    <t>_____ MARIGOLD AVE.</t>
  </si>
  <si>
    <t>HERITAGE</t>
  </si>
  <si>
    <t>HERMANOS</t>
  </si>
  <si>
    <t>HESSION P.T.</t>
  </si>
  <si>
    <t>HEXFET</t>
  </si>
  <si>
    <t>HIGH P.T.</t>
  </si>
  <si>
    <t>HIGH SCHOOL P.T.</t>
  </si>
  <si>
    <t>HOBSON</t>
  </si>
  <si>
    <t>_____ 16TH ST.,W/O STEPHENSON BLVD.</t>
  </si>
  <si>
    <t>HOMELAND P.T.</t>
  </si>
  <si>
    <t>HOMEWOOD P.T.</t>
  </si>
  <si>
    <t>HOOK CREEK P.T.</t>
  </si>
  <si>
    <t>HOOKER P.T.</t>
  </si>
  <si>
    <t>HOOVER</t>
  </si>
  <si>
    <t>HOOVER S.C.E</t>
  </si>
  <si>
    <t>HOPE</t>
  </si>
  <si>
    <t>HOLLISTER &amp; CIENEGITAS RD.</t>
  </si>
  <si>
    <t>HORSETHIEF P.T.</t>
  </si>
  <si>
    <t>HOSSACK P.T.</t>
  </si>
  <si>
    <t>HOT WATER P.T.</t>
  </si>
  <si>
    <t>HOTEL P.T.</t>
  </si>
  <si>
    <t>HUB</t>
  </si>
  <si>
    <t>HUGHES PRODUCTS</t>
  </si>
  <si>
    <t>HUME P.T.</t>
  </si>
  <si>
    <t>HUNT P.D.</t>
  </si>
  <si>
    <t>HUNTER</t>
  </si>
  <si>
    <t>HUTT P.T.</t>
  </si>
  <si>
    <t>HYDROX</t>
  </si>
  <si>
    <t>23320 S. ALAMEDA ST.</t>
  </si>
  <si>
    <t>_____ SLOVER ___., 1/2 MI. W/O ETIWANDA AVE.</t>
  </si>
  <si>
    <t>ICE HOUSE P.T.</t>
  </si>
  <si>
    <t>IDYLLBROOK P.T.</t>
  </si>
  <si>
    <t>1260 MAIN ST.</t>
  </si>
  <si>
    <t>EL CENTRO</t>
  </si>
  <si>
    <t>RIVERSIDE COUNTY 1996</t>
  </si>
  <si>
    <t>W/O N. INDIAN AVE, S/O 18TH AVE, ADJACENT TO 19TH AVE</t>
  </si>
  <si>
    <t>INDUSTRIAL ASPHALT</t>
  </si>
  <si>
    <t>1 MI. S/O RIATA RD.</t>
  </si>
  <si>
    <t>IRON MT. (MWD)</t>
  </si>
  <si>
    <t>IRRIGATION</t>
  </si>
  <si>
    <t>3512 MICHELSON DR.</t>
  </si>
  <si>
    <t>IRVINE PARK P.T.</t>
  </si>
  <si>
    <t>ISLAND A,B,C,D</t>
  </si>
  <si>
    <t>LONG BEACH HARBOR,  THUMS ISLANDS</t>
  </si>
  <si>
    <t>ISLAND VIEW P.T.</t>
  </si>
  <si>
    <t>IVERSON P.T.</t>
  </si>
  <si>
    <t>J.P.L.</t>
  </si>
  <si>
    <t>JANET P.T.</t>
  </si>
  <si>
    <t>164</t>
  </si>
  <si>
    <t>_____ ROTARY WAY AND 29 PALMS HIGHWAY</t>
  </si>
  <si>
    <t>JAPANESE MESA</t>
  </si>
  <si>
    <t>JAY P.T.</t>
  </si>
  <si>
    <t>JESSIE P.T.</t>
  </si>
  <si>
    <t>JET F</t>
  </si>
  <si>
    <t>JOB P.T.</t>
  </si>
  <si>
    <t>JOBURG P.T.</t>
  </si>
  <si>
    <t>JOCLYN P.T.</t>
  </si>
  <si>
    <t>1160 GLEN VIEW DRIVE</t>
  </si>
  <si>
    <t>JOHNS MANVILLE</t>
  </si>
  <si>
    <t>_____ MAGNOLIA AVE.,  W/O COMPTON AVE.</t>
  </si>
  <si>
    <t>JOHNSONDALE P.T.</t>
  </si>
  <si>
    <t>JOHNSTON</t>
  </si>
  <si>
    <t>JORDAN TILE</t>
  </si>
  <si>
    <t>JUMPER P.T.</t>
  </si>
  <si>
    <t>_____ HWY 158., 3 MI.N/O JUNE LAKE VILLIAGE</t>
  </si>
  <si>
    <t>KAGLE CANYON P.T.</t>
  </si>
  <si>
    <t>KAMP KILKARE</t>
  </si>
  <si>
    <t>KATELLA</t>
  </si>
  <si>
    <t>KAWEAH 1</t>
  </si>
  <si>
    <t>44511 SIERRA DR.</t>
  </si>
  <si>
    <t>KAWEAH 2</t>
  </si>
  <si>
    <t>HIGHWAY 198., 1.5 MI. ABOVE THREE RIVERS</t>
  </si>
  <si>
    <t>KAWEAH 3</t>
  </si>
  <si>
    <t>HIGHWAY 198., 6 MI. ABOVE THREE RIVERS</t>
  </si>
  <si>
    <t>KAYWIND</t>
  </si>
  <si>
    <t>KEARNEY P.T.</t>
  </si>
  <si>
    <t>SUNSET BLVD.</t>
  </si>
  <si>
    <t>KEELER P.T.</t>
  </si>
  <si>
    <t>KELBAKER</t>
  </si>
  <si>
    <t>KELLOGG</t>
  </si>
  <si>
    <t>KELLPEAK P.T.</t>
  </si>
  <si>
    <t>KERN</t>
  </si>
  <si>
    <t>74151 / 301</t>
  </si>
  <si>
    <t>21400 KERN CANYON RD.</t>
  </si>
  <si>
    <t>15171 SIERRA WAY.</t>
  </si>
  <si>
    <t>KERN RIVER COGEN</t>
  </si>
  <si>
    <t>KERR GLASS</t>
  </si>
  <si>
    <t>KERRGEN</t>
  </si>
  <si>
    <t>83220 ARGUS.</t>
  </si>
  <si>
    <t>KIMBARK</t>
  </si>
  <si>
    <t>KIMBERLY P.T.</t>
  </si>
  <si>
    <t>KINETIC</t>
  </si>
  <si>
    <t>2300 VERNON AVE.</t>
  </si>
  <si>
    <t>10500 ELLIS AVE., C/O ELLIS &amp; WARD</t>
  </si>
  <si>
    <t>KLEMM P.T.</t>
  </si>
  <si>
    <t>KOEFLER P.T.</t>
  </si>
  <si>
    <t>KOEHN</t>
  </si>
  <si>
    <t>KOKANEE</t>
  </si>
  <si>
    <t>KUFFEL P.T.</t>
  </si>
  <si>
    <t>L.A. BRICK 1</t>
  </si>
  <si>
    <t>L.A. BRICK 2</t>
  </si>
  <si>
    <t>L.B. NAVY</t>
  </si>
  <si>
    <t>LA COLINA</t>
  </si>
  <si>
    <t>LA CRESCENTA P.T.</t>
  </si>
  <si>
    <t>LA CUMBRE P.T.</t>
  </si>
  <si>
    <t>LACRESTA P.T.</t>
  </si>
  <si>
    <t>LAKE</t>
  </si>
  <si>
    <t>_____ RIVERSIDE DR.</t>
  </si>
  <si>
    <t>HWY 178., ON KERN RIVER</t>
  </si>
  <si>
    <t>LAKE ISABELLA</t>
  </si>
  <si>
    <t>LAKESIDE P.T.</t>
  </si>
  <si>
    <t>LANGFORD P.T.</t>
  </si>
  <si>
    <t>LARGO</t>
  </si>
  <si>
    <t>_____ PALM DR.,  E/O HATHAWAY AVE.</t>
  </si>
  <si>
    <t>LAS FLORES</t>
  </si>
  <si>
    <t>LAS POSAS P.T.</t>
  </si>
  <si>
    <t>LAS VIRGENES</t>
  </si>
  <si>
    <t>4401 LAS VIRGENES RD.</t>
  </si>
  <si>
    <t>LASER</t>
  </si>
  <si>
    <t>LASHER P.T.</t>
  </si>
  <si>
    <t>LATCHFORD GLASS</t>
  </si>
  <si>
    <t>LATHROP WELLS P.T.</t>
  </si>
  <si>
    <t>LAWLESS P.T.</t>
  </si>
  <si>
    <t>LB.UG. NET.1</t>
  </si>
  <si>
    <t>LEANDRO</t>
  </si>
  <si>
    <t>17191 YALE AVE.</t>
  </si>
  <si>
    <t>39790 EDMONSTON PUMPING PLANT ROAD</t>
  </si>
  <si>
    <t>LEGRANDE HOSPITAL</t>
  </si>
  <si>
    <t>LEMON HTS P.T.</t>
  </si>
  <si>
    <t>LEONIS</t>
  </si>
  <si>
    <t>3350 E. 50TH ST.</t>
  </si>
  <si>
    <t>76734 / 01</t>
  </si>
  <si>
    <t>_____ HWY 1 ALT AND CHANNEL ISLAND RD, 3 MI S/O TOWM</t>
  </si>
  <si>
    <t>LIGHTFOOT P.T.</t>
  </si>
  <si>
    <t>LIMCO</t>
  </si>
  <si>
    <t>LIME ROCK</t>
  </si>
  <si>
    <t>17092 'D' ST.</t>
  </si>
  <si>
    <t>LINCOLN</t>
  </si>
  <si>
    <t>_____ LINCOLN AVE.,  N/O CHASE DR.</t>
  </si>
  <si>
    <t>LINDQUIST P.T.</t>
  </si>
  <si>
    <t>LINE CREEK</t>
  </si>
  <si>
    <t>CEDAR CREST, HUNTINGTON LAKE</t>
  </si>
  <si>
    <t>LAKESHORE</t>
  </si>
  <si>
    <t>LIPSETT</t>
  </si>
  <si>
    <t>LITTLE P.T.</t>
  </si>
  <si>
    <t>LITTLE TUJUNGA P.T.</t>
  </si>
  <si>
    <t>LIZARD P.T.</t>
  </si>
  <si>
    <t>LLANO</t>
  </si>
  <si>
    <t>LOBSTER P.T.</t>
  </si>
  <si>
    <t>822</t>
  </si>
  <si>
    <t>SEACOVE DR S/S 20' W/O CLIPPER RD</t>
  </si>
  <si>
    <t>LOMA LINDA HOSP.</t>
  </si>
  <si>
    <t>LOMA VISTA P.T.</t>
  </si>
  <si>
    <t>LOMAX</t>
  </si>
  <si>
    <t>LONG BEACH 2</t>
  </si>
  <si>
    <t>LOS ANGELES   1993</t>
  </si>
  <si>
    <t>LONG BEACH S.S.</t>
  </si>
  <si>
    <t>LOOK OUT P.T.</t>
  </si>
  <si>
    <t>LOS HIGOS</t>
  </si>
  <si>
    <t>LOST P.T.</t>
  </si>
  <si>
    <t>LOUCKS P.T.</t>
  </si>
  <si>
    <t>LOX</t>
  </si>
  <si>
    <t>LSP</t>
  </si>
  <si>
    <t>LULU INDUSTRIES</t>
  </si>
  <si>
    <t>LUNAR</t>
  </si>
  <si>
    <t>_____ KAISER PASS ROAD, 1/4 MI. E/O HUNTINGTON LAKE RD.</t>
  </si>
  <si>
    <t>2 MI. NW/O HWY 395 AND HWY 167</t>
  </si>
  <si>
    <t>LUNDY P.H.</t>
  </si>
  <si>
    <t>LURING P.T.</t>
  </si>
  <si>
    <t>LYTLE CREEK P.H.</t>
  </si>
  <si>
    <t>_____ LYTLE CREEK ROAD, 1 1/4 MI. N/O NEELEY CORNER</t>
  </si>
  <si>
    <t>MACHADO P.T.</t>
  </si>
  <si>
    <t>MAEVA</t>
  </si>
  <si>
    <t>MAGMAGEN</t>
  </si>
  <si>
    <t>1 MI. E/O HWY 395 AND MAMMOTH RD.</t>
  </si>
  <si>
    <t>MAGNESITE P.T.</t>
  </si>
  <si>
    <t>MAGNOLIA</t>
  </si>
  <si>
    <t>_____ SAN JOAQUINE RD., 1 MI. ABOVE BC-8</t>
  </si>
  <si>
    <t>MANANA P.T.</t>
  </si>
  <si>
    <t>MARGARTH P.T.</t>
  </si>
  <si>
    <t>ACTON</t>
  </si>
  <si>
    <t>ANTELP</t>
  </si>
  <si>
    <t>AEROJET</t>
  </si>
  <si>
    <t>RHONDO</t>
  </si>
  <si>
    <t>AIRCHEM</t>
  </si>
  <si>
    <t>EL NIDO</t>
  </si>
  <si>
    <t>AIRPRODUCTS</t>
  </si>
  <si>
    <t>HINSON</t>
  </si>
  <si>
    <t>ALAMITOS</t>
  </si>
  <si>
    <t>ALAMTS</t>
  </si>
  <si>
    <t>ALAMO</t>
  </si>
  <si>
    <t>BAILEY</t>
  </si>
  <si>
    <t>ALDER</t>
  </si>
  <si>
    <t>ETIWND</t>
  </si>
  <si>
    <t>ALESSANDRO</t>
  </si>
  <si>
    <t>VALLEY</t>
  </si>
  <si>
    <t>ALHAMBRA</t>
  </si>
  <si>
    <t>ALON</t>
  </si>
  <si>
    <t>LIGHTH</t>
  </si>
  <si>
    <t>AMADOR</t>
  </si>
  <si>
    <t>AMCO</t>
  </si>
  <si>
    <t>LAFRSA</t>
  </si>
  <si>
    <t>AMERON</t>
  </si>
  <si>
    <t>ANAVERDE</t>
  </si>
  <si>
    <t>ANITA</t>
  </si>
  <si>
    <t>ANTELOPE</t>
  </si>
  <si>
    <t>APL</t>
  </si>
  <si>
    <t>APOLLO</t>
  </si>
  <si>
    <t>BARRE</t>
  </si>
  <si>
    <t>APPGEN</t>
  </si>
  <si>
    <t>SAUGUS</t>
  </si>
  <si>
    <t>VICTORVILLE</t>
  </si>
  <si>
    <t>APPLE VALLEY</t>
  </si>
  <si>
    <t>VICTOR</t>
  </si>
  <si>
    <t>AQUEDUCT</t>
  </si>
  <si>
    <t>ARBWIND</t>
  </si>
  <si>
    <t>ARCADIA</t>
  </si>
  <si>
    <t>ARCHIBALD</t>
  </si>
  <si>
    <t>MIRLOM</t>
  </si>
  <si>
    <t>ARCHLINE</t>
  </si>
  <si>
    <t>ARCO</t>
  </si>
  <si>
    <t>ARCOGEN</t>
  </si>
  <si>
    <t>ARROWHEAD</t>
  </si>
  <si>
    <t>VISTA</t>
  </si>
  <si>
    <t>ARROYO</t>
  </si>
  <si>
    <t>GOULD</t>
  </si>
  <si>
    <t>ASTRO</t>
  </si>
  <si>
    <t>ATWOOD</t>
  </si>
  <si>
    <t>AULD</t>
  </si>
  <si>
    <t>AZUSA</t>
  </si>
  <si>
    <t>OLYMPIC</t>
  </si>
  <si>
    <t>BAIN</t>
  </si>
  <si>
    <t>BAKER</t>
  </si>
  <si>
    <t>KRAMER</t>
  </si>
  <si>
    <t>BANDINI</t>
  </si>
  <si>
    <t>LAGBEL</t>
  </si>
  <si>
    <t>BANNING</t>
  </si>
  <si>
    <t>DEVERS</t>
  </si>
  <si>
    <t>BARSTOW</t>
  </si>
  <si>
    <t>BASSETT</t>
  </si>
  <si>
    <t>WALNUT</t>
  </si>
  <si>
    <t>BAYSIDE</t>
  </si>
  <si>
    <t>ELLIS</t>
  </si>
  <si>
    <t>BEVERLY</t>
  </si>
  <si>
    <t>LACNGA</t>
  </si>
  <si>
    <t>RECTOR</t>
  </si>
  <si>
    <t>BLISS</t>
  </si>
  <si>
    <t>SPRNGV</t>
  </si>
  <si>
    <t>BLM WEST</t>
  </si>
  <si>
    <t>BLOOMINGTON</t>
  </si>
  <si>
    <t>BLYTHE</t>
  </si>
  <si>
    <t>MWD</t>
  </si>
  <si>
    <t>BOLSA</t>
  </si>
  <si>
    <t>BOOST</t>
  </si>
  <si>
    <t>DELAMO</t>
  </si>
  <si>
    <t>BOREL</t>
  </si>
  <si>
    <t>BORREGO</t>
  </si>
  <si>
    <t>SANTAG</t>
  </si>
  <si>
    <t>BOVINE</t>
  </si>
  <si>
    <t>BOWL</t>
  </si>
  <si>
    <t>BOXWOOD</t>
  </si>
  <si>
    <t>BRADBURY</t>
  </si>
  <si>
    <t>BREA</t>
  </si>
  <si>
    <t>OLINDA</t>
  </si>
  <si>
    <t>BREEZE</t>
  </si>
  <si>
    <t>BREW</t>
  </si>
  <si>
    <t>BRIDGE</t>
  </si>
  <si>
    <t>BRIGHTON</t>
  </si>
  <si>
    <t>BROADWAY</t>
  </si>
  <si>
    <t>BROOKHURST</t>
  </si>
  <si>
    <t>BROWNING</t>
  </si>
  <si>
    <t>VESTAL</t>
  </si>
  <si>
    <t>BRYAN</t>
  </si>
  <si>
    <t>BULLIS</t>
  </si>
  <si>
    <t>BUNKER</t>
  </si>
  <si>
    <t>BURPIT</t>
  </si>
  <si>
    <t>BURRO FLATS</t>
  </si>
  <si>
    <t>CABRILLO</t>
  </si>
  <si>
    <t>JOHANNA</t>
  </si>
  <si>
    <t>CAJALCO</t>
  </si>
  <si>
    <t>CALDEN</t>
  </si>
  <si>
    <t>CALDWELL</t>
  </si>
  <si>
    <t>CALECTRIC</t>
  </si>
  <si>
    <t>CALGEN</t>
  </si>
  <si>
    <t>CAMAR</t>
  </si>
  <si>
    <t>SN CLR</t>
  </si>
  <si>
    <t>CAMARILLO</t>
  </si>
  <si>
    <t>CAMDEN</t>
  </si>
  <si>
    <t>CAMERON</t>
  </si>
  <si>
    <t>CAMGEN</t>
  </si>
  <si>
    <t>CAMINO</t>
  </si>
  <si>
    <t>CANWIND</t>
  </si>
  <si>
    <t>CANYON</t>
  </si>
  <si>
    <t>CAPITAN</t>
  </si>
  <si>
    <t>GOLETA</t>
  </si>
  <si>
    <t>CAPTIVE</t>
  </si>
  <si>
    <t>MIRA LOMA/WALNUT</t>
  </si>
  <si>
    <t>638</t>
  </si>
  <si>
    <t>D-4</t>
  </si>
  <si>
    <t>14___ FAIRGROVE AVE.,    700' W/O CALIFORNIA AVE.</t>
  </si>
  <si>
    <t>LA PUENTE</t>
  </si>
  <si>
    <t>738</t>
  </si>
  <si>
    <t>D-7</t>
  </si>
  <si>
    <t>121 S. BROOKHURST RD.</t>
  </si>
  <si>
    <t>889</t>
  </si>
  <si>
    <t>A-1</t>
  </si>
  <si>
    <t>2280 FAIRVIEW RD.</t>
  </si>
  <si>
    <t>E-6</t>
  </si>
  <si>
    <t>107 SUNOL DR.,  C/O FIRST ST.</t>
  </si>
  <si>
    <t>4737 E. 3RD ST.,  C/O MEDNIK AVE.</t>
  </si>
  <si>
    <t>E-5</t>
  </si>
  <si>
    <t>15971 GRAHAM ST.</t>
  </si>
  <si>
    <t>921</t>
  </si>
  <si>
    <t>A-4</t>
  </si>
  <si>
    <t>_____ EL TORO RD.,  1 MI. E/O LAGUNA RD.</t>
  </si>
  <si>
    <t>37631 / 34 / 47257</t>
  </si>
  <si>
    <t>J-6</t>
  </si>
  <si>
    <t>1601 S. MOUNTAIN AVE.   N/O DUARTE RD.</t>
  </si>
  <si>
    <t>709</t>
  </si>
  <si>
    <t>_____ VALENCIA AVE.  N/O BIRCH</t>
  </si>
  <si>
    <t>F-6</t>
  </si>
  <si>
    <t>15801 E. 1ST ST.</t>
  </si>
  <si>
    <t>IRWINDALE</t>
  </si>
  <si>
    <t>BRISTOL</t>
  </si>
  <si>
    <t>829</t>
  </si>
  <si>
    <t>D-2</t>
  </si>
  <si>
    <t>1219 N. BRISTOL ST.</t>
  </si>
  <si>
    <t>828</t>
  </si>
  <si>
    <t>9862 MCFADDEN ST.</t>
  </si>
  <si>
    <t>WESTMINSTER</t>
  </si>
  <si>
    <t>Johnson, Bill</t>
  </si>
  <si>
    <t>830</t>
  </si>
  <si>
    <t>2031 BRYAN ST.</t>
  </si>
  <si>
    <t>TUSTIN</t>
  </si>
  <si>
    <t>769</t>
  </si>
  <si>
    <t>14899 BALL ROAD., TAFT AVE. E/O 57 FWY</t>
  </si>
  <si>
    <t>52319/37564</t>
  </si>
  <si>
    <t>859</t>
  </si>
  <si>
    <t>H-6</t>
  </si>
  <si>
    <t>18432 JAMBOREE BLVD.</t>
  </si>
  <si>
    <t>1125 CENTRAL AVE.</t>
  </si>
  <si>
    <t>741</t>
  </si>
  <si>
    <t>A-6</t>
  </si>
  <si>
    <t>22203 SANTA ANA CANYON RD.</t>
  </si>
  <si>
    <t>3248 ASSOCIATED RD.,  C/O IMPERIAL HWY.</t>
  </si>
  <si>
    <t>J-2</t>
  </si>
  <si>
    <t>7742 11TH ST.</t>
  </si>
  <si>
    <t>WESTIMINSTER</t>
  </si>
  <si>
    <t>1434 E. MCFADDEN AVE.</t>
  </si>
  <si>
    <t>G-1</t>
  </si>
  <si>
    <t>4311 JAMBOREE RD.</t>
  </si>
  <si>
    <t>NEWPORT BEACH</t>
  </si>
  <si>
    <t>52007 / 37608 / 07</t>
  </si>
  <si>
    <t>892</t>
  </si>
  <si>
    <t>F-4</t>
  </si>
  <si>
    <t>S/E C/O ALICIA PKWY &amp; OLYMPIAD RD.</t>
  </si>
  <si>
    <t>MISSION VIEJO</t>
  </si>
  <si>
    <t>37628 / 31</t>
  </si>
  <si>
    <t>599</t>
  </si>
  <si>
    <t>_____ GRAND AVE.,   S/O 210 FWY,</t>
  </si>
  <si>
    <t>GLENDORA</t>
  </si>
  <si>
    <t>601</t>
  </si>
  <si>
    <t>S/W CORNER OF 6TH AND MILLS.</t>
  </si>
  <si>
    <t>CONVAIR</t>
  </si>
  <si>
    <t>640</t>
  </si>
  <si>
    <t>F-2</t>
  </si>
  <si>
    <t>_____ W. SECOND ST.        (WEST OF GANESHA SUB)</t>
  </si>
  <si>
    <t>C-4</t>
  </si>
  <si>
    <t>560 E. EDNA PL.</t>
  </si>
  <si>
    <t>888</t>
  </si>
  <si>
    <t>506 ORANGE AVE.</t>
  </si>
  <si>
    <t>B-5</t>
  </si>
  <si>
    <t>_____ SAN BERNARDINO RD.,  AT SECOND ST.</t>
  </si>
  <si>
    <t>X</t>
  </si>
  <si>
    <t>890</t>
  </si>
  <si>
    <t>B-4</t>
  </si>
  <si>
    <t>S/E C/O BONITA CANYON DR. AND CULVER DR.</t>
  </si>
  <si>
    <t>919</t>
  </si>
  <si>
    <t>F-1</t>
  </si>
  <si>
    <t>1540 CROWN DR.</t>
  </si>
  <si>
    <t>NEWPORT</t>
  </si>
  <si>
    <t>637</t>
  </si>
  <si>
    <t>660 BALDWIN PARK BLVD.</t>
  </si>
  <si>
    <t>48716 / 717</t>
  </si>
  <si>
    <t>16016 E. GLADSTONE ST.</t>
  </si>
  <si>
    <t>680</t>
  </si>
  <si>
    <t>B-3</t>
  </si>
  <si>
    <t>N/E C/O GRAND AVE. AND DIAMOND BAR BLVD.</t>
  </si>
  <si>
    <t>1200 HIGHLAND AVE.</t>
  </si>
  <si>
    <t>LOS ANGELES COUNTY - 1994</t>
  </si>
  <si>
    <t>10460 HICKSON ST.</t>
  </si>
  <si>
    <t>565</t>
  </si>
  <si>
    <t>7888 N. FIGUEROA ST.</t>
  </si>
  <si>
    <t>37594 / 46710</t>
  </si>
  <si>
    <t>G-2</t>
  </si>
  <si>
    <t>_____ SIERRA MADRE BLVD.,  E/O WASHINGTON ST.</t>
  </si>
  <si>
    <t>PASADENA</t>
  </si>
  <si>
    <t>1510 BAYSIDE DR.</t>
  </si>
  <si>
    <t>120 W. EDINGER AVE.</t>
  </si>
  <si>
    <t>55901 / 54564</t>
  </si>
  <si>
    <t>858</t>
  </si>
  <si>
    <t>F-5</t>
  </si>
  <si>
    <t>19118 WARD ST.</t>
  </si>
  <si>
    <t>767</t>
  </si>
  <si>
    <t>7600 VALLEY VIEW ST.</t>
  </si>
  <si>
    <t>BUENA PARK</t>
  </si>
  <si>
    <t>860</t>
  </si>
  <si>
    <t>16932 MURPHY ST.</t>
  </si>
  <si>
    <t>J-4</t>
  </si>
  <si>
    <t>2682 N. FAIR OAKS AVE.</t>
  </si>
  <si>
    <t>F-3</t>
  </si>
  <si>
    <t>4111 S. MAIN ST.</t>
  </si>
  <si>
    <t>A-3</t>
  </si>
  <si>
    <t>4900 RIVERGRADE RD.</t>
  </si>
  <si>
    <t>218 WALNUT AVE.</t>
  </si>
  <si>
    <t>1685 W. SECOND ST.</t>
  </si>
  <si>
    <t>GARDEN STATE</t>
  </si>
  <si>
    <t>E-2</t>
  </si>
  <si>
    <t>2200 MT. VERNON AVE.</t>
  </si>
  <si>
    <t>1200 RAILROAD ST.</t>
  </si>
  <si>
    <t>636</t>
  </si>
  <si>
    <t>3023 N. SAN GABRIEL BLVD.    N/O GARVEY AVE.</t>
  </si>
  <si>
    <t>HAIWEE</t>
  </si>
  <si>
    <t>HAMILTON</t>
  </si>
  <si>
    <t>HANFORD</t>
  </si>
  <si>
    <t>HANJIN</t>
  </si>
  <si>
    <t>HARBORGEN</t>
  </si>
  <si>
    <t>HASKELL</t>
  </si>
  <si>
    <t>HATHAWAY</t>
  </si>
  <si>
    <t>HAVASU</t>
  </si>
  <si>
    <t>HAVILAH</t>
  </si>
  <si>
    <t>HEDDA</t>
  </si>
  <si>
    <t>HELIJET</t>
  </si>
  <si>
    <t>HESPERIA</t>
  </si>
  <si>
    <t>HI DESERT</t>
  </si>
  <si>
    <t>HIGHGROVE</t>
  </si>
  <si>
    <t>HIGHLAND</t>
  </si>
  <si>
    <t>HILLGEN</t>
  </si>
  <si>
    <t>HOLGATE</t>
  </si>
  <si>
    <t>HOMART</t>
  </si>
  <si>
    <t>HOPEFUL</t>
  </si>
  <si>
    <t>HOWARD</t>
  </si>
  <si>
    <t>HUGHESAIR</t>
  </si>
  <si>
    <t>HUGHTRON</t>
  </si>
  <si>
    <t>HYGEN</t>
  </si>
  <si>
    <t>ICEGEN</t>
  </si>
  <si>
    <t>IMPERIAL</t>
  </si>
  <si>
    <t>INDIAN WELLS</t>
  </si>
  <si>
    <t>INDIGO</t>
  </si>
  <si>
    <t>INDUSTRY</t>
  </si>
  <si>
    <t>INGLEWOOD</t>
  </si>
  <si>
    <t>INJECTION</t>
  </si>
  <si>
    <t>INYO</t>
  </si>
  <si>
    <t>INYOKERN</t>
  </si>
  <si>
    <t>IRVINE</t>
  </si>
  <si>
    <t>ISABELLA</t>
  </si>
  <si>
    <t>ISLA VISTA</t>
  </si>
  <si>
    <t>IVYGLEN</t>
  </si>
  <si>
    <t>JEFFERSON</t>
  </si>
  <si>
    <t>JERSEY</t>
  </si>
  <si>
    <t>JOSE</t>
  </si>
  <si>
    <t>JULIAN HINDS</t>
  </si>
  <si>
    <t>JUNE LAKE</t>
  </si>
  <si>
    <t>KAWGEN</t>
  </si>
  <si>
    <t>KERN RIVER 1</t>
  </si>
  <si>
    <t>KERN RIVER 3</t>
  </si>
  <si>
    <t>KERNVILLE</t>
  </si>
  <si>
    <t>KIMBALL</t>
  </si>
  <si>
    <t>KINDER</t>
  </si>
  <si>
    <t>KIRKWALL</t>
  </si>
  <si>
    <t>KIWI</t>
  </si>
  <si>
    <t>LA CANADA</t>
  </si>
  <si>
    <t>LA CIENEGA</t>
  </si>
  <si>
    <t>LA FRESA</t>
  </si>
  <si>
    <t>LA HABRA</t>
  </si>
  <si>
    <t>LA MIRADA</t>
  </si>
  <si>
    <t>LA PALMA</t>
  </si>
  <si>
    <t>LA VETA</t>
  </si>
  <si>
    <t>LAFAYETTE</t>
  </si>
  <si>
    <t>LAGUNA BELL</t>
  </si>
  <si>
    <t>LAKEGEN</t>
  </si>
  <si>
    <t>LAKEWOOD</t>
  </si>
  <si>
    <t>LAMBERT</t>
  </si>
  <si>
    <t>LAMPSON</t>
  </si>
  <si>
    <t>LANCASTER</t>
  </si>
  <si>
    <t>LANDING</t>
  </si>
  <si>
    <t>LANPRI</t>
  </si>
  <si>
    <t>LARDER</t>
  </si>
  <si>
    <t>LARK ELLEN</t>
  </si>
  <si>
    <t>LATIGO</t>
  </si>
  <si>
    <t>LAUREL</t>
  </si>
  <si>
    <t>LAYFAIR</t>
  </si>
  <si>
    <t>LEBEC</t>
  </si>
  <si>
    <t>LEE VINING</t>
  </si>
  <si>
    <t>LEHMAN</t>
  </si>
  <si>
    <t>LEMON COVE</t>
  </si>
  <si>
    <t>LENNOX</t>
  </si>
  <si>
    <t>LEVY</t>
  </si>
  <si>
    <t>LEWIS</t>
  </si>
  <si>
    <t>LIBERTY</t>
  </si>
  <si>
    <t>LIGHTHIPE</t>
  </si>
  <si>
    <t>LIMESTONE</t>
  </si>
  <si>
    <t>LINDSAY</t>
  </si>
  <si>
    <t>LIQUID</t>
  </si>
  <si>
    <t>LITTLE ROCK</t>
  </si>
  <si>
    <t>LIVE OAK</t>
  </si>
  <si>
    <t>LOCKHEED</t>
  </si>
  <si>
    <t>LOCUST</t>
  </si>
  <si>
    <t>LONG BEACH</t>
  </si>
  <si>
    <t>LORAINE</t>
  </si>
  <si>
    <t>LOS CERRITOS</t>
  </si>
  <si>
    <t>LOSULFUR</t>
  </si>
  <si>
    <t>LOURICH</t>
  </si>
  <si>
    <t>LUCAS</t>
  </si>
  <si>
    <t>LUGO</t>
  </si>
  <si>
    <t>LUNDY</t>
  </si>
  <si>
    <t>LYNWOOD</t>
  </si>
  <si>
    <t>MACARTHUR</t>
  </si>
  <si>
    <t>MAGUNDEN</t>
  </si>
  <si>
    <t>MALIBU</t>
  </si>
  <si>
    <t>MAMMOTH</t>
  </si>
  <si>
    <t>MANDALAY</t>
  </si>
  <si>
    <t>MARASCHINO</t>
  </si>
  <si>
    <t>MARINE</t>
  </si>
  <si>
    <t>MARION</t>
  </si>
  <si>
    <t>MARIPOSA</t>
  </si>
  <si>
    <t>MARYMOUNT</t>
  </si>
  <si>
    <t>MAXWELL</t>
  </si>
  <si>
    <t>MAYBERRY</t>
  </si>
  <si>
    <t>MCGEN</t>
  </si>
  <si>
    <t>MENTONE</t>
  </si>
  <si>
    <t>MERCED</t>
  </si>
  <si>
    <t>METALCAN</t>
  </si>
  <si>
    <t>MIDWIND</t>
  </si>
  <si>
    <t>MILLIKEN</t>
  </si>
  <si>
    <t>MIRA LOMA</t>
  </si>
  <si>
    <t>MIRAGE</t>
  </si>
  <si>
    <t>MISSILE</t>
  </si>
  <si>
    <t>MOBILOIL</t>
  </si>
  <si>
    <t>MODENA</t>
  </si>
  <si>
    <t>MODOC</t>
  </si>
  <si>
    <t>MOGEN</t>
  </si>
  <si>
    <t>MOHAVE</t>
  </si>
  <si>
    <t>MONOLITH</t>
  </si>
  <si>
    <t>MONTECITO</t>
  </si>
  <si>
    <t>MOOG</t>
  </si>
  <si>
    <t>MOORPARK</t>
  </si>
  <si>
    <t>MORAGA</t>
  </si>
  <si>
    <t>MORENO</t>
  </si>
  <si>
    <t>MORRO</t>
  </si>
  <si>
    <t>MORWIND</t>
  </si>
  <si>
    <t>MOULTON</t>
  </si>
  <si>
    <t>MOVIE</t>
  </si>
  <si>
    <t>MURPHY</t>
  </si>
  <si>
    <t>MWD FOOTHILL</t>
  </si>
  <si>
    <t>MWD VENICE</t>
  </si>
  <si>
    <t>NAPLES</t>
  </si>
  <si>
    <t>NAROD</t>
  </si>
  <si>
    <t>NARROWS</t>
  </si>
  <si>
    <t>NEENACH</t>
  </si>
  <si>
    <t>NELSON</t>
  </si>
  <si>
    <t>NEPTUNE</t>
  </si>
  <si>
    <t>NEWBURY</t>
  </si>
  <si>
    <t>NEWCOMB</t>
  </si>
  <si>
    <t>NEWHALL</t>
  </si>
  <si>
    <t>NEWMARK</t>
  </si>
  <si>
    <t>NIETOS</t>
  </si>
  <si>
    <t>NIGUEL</t>
  </si>
  <si>
    <t>NOGALES</t>
  </si>
  <si>
    <t>NOLA</t>
  </si>
  <si>
    <t>NORSEAL</t>
  </si>
  <si>
    <t>NORTH OAKS</t>
  </si>
  <si>
    <t>NORTHROP</t>
  </si>
  <si>
    <t>NORWELD</t>
  </si>
  <si>
    <t>NUGGET</t>
  </si>
  <si>
    <t>OAK GROVE</t>
  </si>
  <si>
    <t>OAK PARK</t>
  </si>
  <si>
    <t>OASIS</t>
  </si>
  <si>
    <t>OCEANVIEW</t>
  </si>
  <si>
    <t>OCTOL</t>
  </si>
  <si>
    <t>OJAI</t>
  </si>
  <si>
    <t>OMAR</t>
  </si>
  <si>
    <t>ONSHORE</t>
  </si>
  <si>
    <t>ONTARIO</t>
  </si>
  <si>
    <t>ORANGE</t>
  </si>
  <si>
    <t>ORCOGEN</t>
  </si>
  <si>
    <t>ORTEGA</t>
  </si>
  <si>
    <t>OSO</t>
  </si>
  <si>
    <t>OUTFALL</t>
  </si>
  <si>
    <t>OXGEN</t>
  </si>
  <si>
    <t>OXNARD</t>
  </si>
  <si>
    <t>PACKAGE</t>
  </si>
  <si>
    <t>PACLINE</t>
  </si>
  <si>
    <t>PALMDALE</t>
  </si>
  <si>
    <t>PALOGEN</t>
  </si>
  <si>
    <t>PANDOL</t>
  </si>
  <si>
    <t>PAPER</t>
  </si>
  <si>
    <t>PAPERMATE</t>
  </si>
  <si>
    <t>PARDEE</t>
  </si>
  <si>
    <t>PARKWOOD</t>
  </si>
  <si>
    <t>PASSONS</t>
  </si>
  <si>
    <t>PASTORIA</t>
  </si>
  <si>
    <t>PAUBA</t>
  </si>
  <si>
    <t>PAULARINO</t>
  </si>
  <si>
    <t>PECHANGA</t>
  </si>
  <si>
    <t>PEDLEY</t>
  </si>
  <si>
    <t>PEPPER</t>
  </si>
  <si>
    <t>PERMANENTE</t>
  </si>
  <si>
    <t>PEYTON</t>
  </si>
  <si>
    <t>PHARMACY</t>
  </si>
  <si>
    <t>PHELAN</t>
  </si>
  <si>
    <t>PICO</t>
  </si>
  <si>
    <t>PIERPONT</t>
  </si>
  <si>
    <t>PIONEER</t>
  </si>
  <si>
    <t>PIPE</t>
  </si>
  <si>
    <t>PISGAH</t>
  </si>
  <si>
    <t>PITCHGEN</t>
  </si>
  <si>
    <t>PIUTE</t>
  </si>
  <si>
    <t>PIXLEY</t>
  </si>
  <si>
    <t>PLACENTIA</t>
  </si>
  <si>
    <t>PLASTER</t>
  </si>
  <si>
    <t>PLASTIC</t>
  </si>
  <si>
    <t>PLAYA</t>
  </si>
  <si>
    <t>PLUESS</t>
  </si>
  <si>
    <t>POLARIS</t>
  </si>
  <si>
    <t>POLYPRO</t>
  </si>
  <si>
    <t>POOLE</t>
  </si>
  <si>
    <t>POPLAR</t>
  </si>
  <si>
    <t>PORTERVILLE</t>
  </si>
  <si>
    <t>POTRERO</t>
  </si>
  <si>
    <t>POWERINE</t>
  </si>
  <si>
    <t>PROCAL</t>
  </si>
  <si>
    <t>PROCGEN</t>
  </si>
  <si>
    <t>PROCTOR</t>
  </si>
  <si>
    <t>PROTEIN</t>
  </si>
  <si>
    <t>PUENTE</t>
  </si>
  <si>
    <t>QUARTZ HILL</t>
  </si>
  <si>
    <t>QUINN</t>
  </si>
  <si>
    <t>RAILROAD</t>
  </si>
  <si>
    <t>RALPHS</t>
  </si>
  <si>
    <t>RAMONA</t>
  </si>
  <si>
    <t>RANDALL</t>
  </si>
  <si>
    <t>RANDOLPH</t>
  </si>
  <si>
    <t>RANDSBURG</t>
  </si>
  <si>
    <t>RAVENDALE</t>
  </si>
  <si>
    <t>RECLAIM</t>
  </si>
  <si>
    <t>RECOVERY</t>
  </si>
  <si>
    <t>REDLANDS</t>
  </si>
  <si>
    <t>REDMAN</t>
  </si>
  <si>
    <t>REDONDO 1</t>
  </si>
  <si>
    <t>REDONDO 2</t>
  </si>
  <si>
    <t>REDUCTION</t>
  </si>
  <si>
    <t>REFINERY</t>
  </si>
  <si>
    <t>REFUSE</t>
  </si>
  <si>
    <t>RENO</t>
  </si>
  <si>
    <t>REPETTO</t>
  </si>
  <si>
    <t>REPRO</t>
  </si>
  <si>
    <t>REVITAL</t>
  </si>
  <si>
    <t>REYNOLDS</t>
  </si>
  <si>
    <t>RINGMILL</t>
  </si>
  <si>
    <t>RIO HONDO</t>
  </si>
  <si>
    <t>RITEAID</t>
  </si>
  <si>
    <t>RITTER RANCH</t>
  </si>
  <si>
    <t>RIVERWAY</t>
  </si>
  <si>
    <t>ROADWAY</t>
  </si>
  <si>
    <t>ROCKAIR</t>
  </si>
  <si>
    <t>ROCKET TEST</t>
  </si>
  <si>
    <t>ROSAMOND</t>
  </si>
  <si>
    <t>ROSECRANS</t>
  </si>
  <si>
    <t>ROSEMEAD</t>
  </si>
  <si>
    <t>ROYAL</t>
  </si>
  <si>
    <t>RUSH</t>
  </si>
  <si>
    <t>RUSH CREEK</t>
  </si>
  <si>
    <t>SAN ANTONIO</t>
  </si>
  <si>
    <t>SAN DIMAS</t>
  </si>
  <si>
    <t>SAN FERNANDO</t>
  </si>
  <si>
    <t>SAN GABRIEL</t>
  </si>
  <si>
    <t>SAN MARCOS</t>
  </si>
  <si>
    <t>SAN MIGUEL</t>
  </si>
  <si>
    <t>SAN ONOFRE</t>
  </si>
  <si>
    <t>SANIGEN</t>
  </si>
  <si>
    <t>SANTA CLARA</t>
  </si>
  <si>
    <t>SANTA MONICA</t>
  </si>
  <si>
    <t>SANTA ROSA</t>
  </si>
  <si>
    <t>SANTA SUSANA</t>
  </si>
  <si>
    <t>SANTEE</t>
  </si>
  <si>
    <t>SANTIAGO</t>
  </si>
  <si>
    <t>SATICOY</t>
  </si>
  <si>
    <t>SAVAGE</t>
  </si>
  <si>
    <t>SAWTELLE</t>
  </si>
  <si>
    <t>SEABRIGHT</t>
  </si>
  <si>
    <t>SEARLES</t>
  </si>
  <si>
    <t>SEPULVEDA</t>
  </si>
  <si>
    <t>SERRANO</t>
  </si>
  <si>
    <t>SERRFGEN</t>
  </si>
  <si>
    <t>SHANDIN</t>
  </si>
  <si>
    <t>SHAWNEE</t>
  </si>
  <si>
    <t>SHELLINE</t>
  </si>
  <si>
    <t>SHELLSOM</t>
  </si>
  <si>
    <t>SHELLWATT</t>
  </si>
  <si>
    <t>SHERWIN</t>
  </si>
  <si>
    <t>SHRED</t>
  </si>
  <si>
    <t>SHULTZ</t>
  </si>
  <si>
    <t>SHUTTLE</t>
  </si>
  <si>
    <t>SIGGEN</t>
  </si>
  <si>
    <t>SIGNAL HILL</t>
  </si>
  <si>
    <t>SIMPSON</t>
  </si>
  <si>
    <t>SKYLARK</t>
  </si>
  <si>
    <t>SLATER</t>
  </si>
  <si>
    <t>SOCO</t>
  </si>
  <si>
    <t>SOLEMINT</t>
  </si>
  <si>
    <t>SOMERSET</t>
  </si>
  <si>
    <t>SOMIS</t>
  </si>
  <si>
    <t>SONY</t>
  </si>
  <si>
    <t>SOPIPE</t>
  </si>
  <si>
    <t>SOPORT</t>
  </si>
  <si>
    <t>SOQUEL</t>
  </si>
  <si>
    <t>SOUTHBASE</t>
  </si>
  <si>
    <t>SOUTHCAP</t>
  </si>
  <si>
    <t>SOUTHDOWN</t>
  </si>
  <si>
    <t>SOUTHPAC</t>
  </si>
  <si>
    <t>SPACE</t>
  </si>
  <si>
    <t>SPONGE</t>
  </si>
  <si>
    <t>SPRINGVILLE</t>
  </si>
  <si>
    <t>STADIUM</t>
  </si>
  <si>
    <t>STADLER</t>
  </si>
  <si>
    <t>STANHILL</t>
  </si>
  <si>
    <t>STATE STREET</t>
  </si>
  <si>
    <t>STETSON</t>
  </si>
  <si>
    <t>STEWART</t>
  </si>
  <si>
    <t>STRATHMORE</t>
  </si>
  <si>
    <t>STUDIO</t>
  </si>
  <si>
    <t>SULLIVAN</t>
  </si>
  <si>
    <t>SUN CITY</t>
  </si>
  <si>
    <t>SUNGEN</t>
  </si>
  <si>
    <t>SUNNYHILLS</t>
  </si>
  <si>
    <t>SUNNYSIDE</t>
  </si>
  <si>
    <t>SYCAMORE</t>
  </si>
  <si>
    <t>TAHITI</t>
  </si>
  <si>
    <t>TALBERT</t>
  </si>
  <si>
    <t>TAMARISK</t>
  </si>
  <si>
    <t>TANKER</t>
  </si>
  <si>
    <t>TAPIA</t>
  </si>
  <si>
    <t>TAYSHELL</t>
  </si>
  <si>
    <t>TEAM</t>
  </si>
  <si>
    <t>TELEGRAPH</t>
  </si>
  <si>
    <t>TENAJA</t>
  </si>
  <si>
    <t>TENGEN</t>
  </si>
  <si>
    <t>TERAWIND</t>
  </si>
  <si>
    <t>TERRA BELLA</t>
  </si>
  <si>
    <t>THORNHILL</t>
  </si>
  <si>
    <t>THREE M</t>
  </si>
  <si>
    <t>THREE RIVERS</t>
  </si>
  <si>
    <t>THRUST</t>
  </si>
  <si>
    <t>TIDELANDS</t>
  </si>
  <si>
    <t>TIEFORT</t>
  </si>
  <si>
    <t>TIMOTEO</t>
  </si>
  <si>
    <t>TIPTON</t>
  </si>
  <si>
    <t>TITANS</t>
  </si>
  <si>
    <t>TOPANGA</t>
  </si>
  <si>
    <t>TOPAZ</t>
  </si>
  <si>
    <t>TORRANCE</t>
  </si>
  <si>
    <t>TORREY</t>
  </si>
  <si>
    <t>TORTILLA</t>
  </si>
  <si>
    <t>TORTOISE</t>
  </si>
  <si>
    <t>TOYOTA</t>
  </si>
  <si>
    <t>TRASK</t>
  </si>
  <si>
    <t>TROPHY</t>
  </si>
  <si>
    <t>TULARE</t>
  </si>
  <si>
    <t>TULE</t>
  </si>
  <si>
    <t>ULTRAGEN</t>
  </si>
  <si>
    <t>UNIMED</t>
  </si>
  <si>
    <t>UNIOIL</t>
  </si>
  <si>
    <t>UNIVERSAL</t>
  </si>
  <si>
    <t>UNIVERSITY</t>
  </si>
  <si>
    <t>UPLAND</t>
  </si>
  <si>
    <t>VAIL</t>
  </si>
  <si>
    <t>VALDEZ</t>
  </si>
  <si>
    <t>VAPOR</t>
  </si>
  <si>
    <t>VARWIND</t>
  </si>
  <si>
    <t>VEGAS</t>
  </si>
  <si>
    <t>VENICE HILL</t>
  </si>
  <si>
    <t>VENIDA</t>
  </si>
  <si>
    <t>VENTURA</t>
  </si>
  <si>
    <t>VENWIND</t>
  </si>
  <si>
    <t>VERA</t>
  </si>
  <si>
    <t>VICTORIA</t>
  </si>
  <si>
    <t>VILLA PARK</t>
  </si>
  <si>
    <t>VINCENT</t>
  </si>
  <si>
    <t>VISALIA</t>
  </si>
  <si>
    <t>WABASH</t>
  </si>
  <si>
    <t>WAKEFIELD</t>
  </si>
  <si>
    <t>WALKER BASIN</t>
  </si>
  <si>
    <t>WALTERIA</t>
  </si>
  <si>
    <t>WASHINGTON</t>
  </si>
  <si>
    <t>WASTEWATER</t>
  </si>
  <si>
    <t>WATSON</t>
  </si>
  <si>
    <t>WAVE</t>
  </si>
  <si>
    <t>WEBCO</t>
  </si>
  <si>
    <t>WELDON</t>
  </si>
  <si>
    <t>WESBASIN</t>
  </si>
  <si>
    <t>WESTEX</t>
  </si>
  <si>
    <t>WESTHILL</t>
  </si>
  <si>
    <t>WESTPAC</t>
  </si>
  <si>
    <t>WESTWIND</t>
  </si>
  <si>
    <t>WHEATLAND</t>
  </si>
  <si>
    <t>WHIPPLE</t>
  </si>
  <si>
    <t>WILLAMETTE</t>
  </si>
  <si>
    <t>WILSONA</t>
  </si>
  <si>
    <t>WIMBLEDON</t>
  </si>
  <si>
    <t>WINDFARM</t>
  </si>
  <si>
    <t>WINDLAND</t>
  </si>
  <si>
    <t>WINDPARK</t>
  </si>
  <si>
    <t>WOODVILLE</t>
  </si>
  <si>
    <t>YORBA LINDA</t>
  </si>
  <si>
    <t>YUCAIPA</t>
  </si>
  <si>
    <t>YUCCA</t>
  </si>
  <si>
    <t>YUKON</t>
  </si>
  <si>
    <t>ZACK</t>
  </si>
  <si>
    <t>ZANJA</t>
  </si>
  <si>
    <t>ZUMA</t>
  </si>
  <si>
    <t>Substation Name</t>
  </si>
  <si>
    <t>Station Number</t>
  </si>
  <si>
    <t>Station Type</t>
  </si>
  <si>
    <t>No of Circuits</t>
  </si>
  <si>
    <t>Station Size</t>
  </si>
  <si>
    <t>Modelled</t>
  </si>
  <si>
    <t>CB Racks / Circuits to be Modelled</t>
  </si>
  <si>
    <t>CB Racks / Circuits already Modelled</t>
  </si>
  <si>
    <t>B</t>
  </si>
  <si>
    <t>Small</t>
  </si>
  <si>
    <t>NO</t>
  </si>
  <si>
    <t>Large</t>
  </si>
  <si>
    <t>ALLEN</t>
  </si>
  <si>
    <t>Medium</t>
  </si>
  <si>
    <t>AMALIA</t>
  </si>
  <si>
    <t>ARCH BEACH</t>
  </si>
  <si>
    <t>YES</t>
  </si>
  <si>
    <t>ARTESIA</t>
  </si>
  <si>
    <t>ATHENS</t>
  </si>
  <si>
    <t>BADILLO</t>
  </si>
  <si>
    <t>BARTOLO</t>
  </si>
  <si>
    <t>BASTA</t>
  </si>
  <si>
    <t>BEDFORD</t>
  </si>
  <si>
    <t>BELVEDERE</t>
  </si>
  <si>
    <t>BICKNELL</t>
  </si>
  <si>
    <t>BLYTHE CITY</t>
  </si>
  <si>
    <t>BURNT MILL</t>
  </si>
  <si>
    <t>CARPENTERIA</t>
  </si>
  <si>
    <t>CEDARWOOD</t>
  </si>
  <si>
    <t>CHANNEL ISLAND</t>
  </si>
  <si>
    <t>COSTA MESA</t>
  </si>
  <si>
    <t>DAISY</t>
  </si>
  <si>
    <t>DEL SUR</t>
  </si>
  <si>
    <t>DOHENY</t>
  </si>
  <si>
    <t>DOWNEY</t>
  </si>
  <si>
    <t>DOWNS</t>
  </si>
  <si>
    <t>DUARTE</t>
  </si>
  <si>
    <t>EDGEWATER</t>
  </si>
  <si>
    <t>EDINGER</t>
  </si>
  <si>
    <t>ELIZABETH LAKE</t>
  </si>
  <si>
    <t>FAIR OAKS</t>
  </si>
  <si>
    <t>FOGARTY</t>
  </si>
  <si>
    <t>FRIENDLY HILLS</t>
  </si>
  <si>
    <t>GAGE</t>
  </si>
  <si>
    <t>GARVEY</t>
  </si>
  <si>
    <t>GRAHAM</t>
  </si>
  <si>
    <t>GRANADA</t>
  </si>
  <si>
    <t>HOYT</t>
  </si>
  <si>
    <t>HUNTINGTON PARK</t>
  </si>
  <si>
    <t>HUSTON</t>
  </si>
  <si>
    <t>IVAR</t>
  </si>
  <si>
    <t>IVY GLEN</t>
  </si>
  <si>
    <t>LUNADA</t>
  </si>
  <si>
    <t>MADRID</t>
  </si>
  <si>
    <t>MANHATTAN</t>
  </si>
  <si>
    <t>MAYFLOWER</t>
  </si>
  <si>
    <t>MAYWOOD</t>
  </si>
  <si>
    <t>MICHILLINDA</t>
  </si>
  <si>
    <t>MONETA</t>
  </si>
  <si>
    <t>MONROVIA</t>
  </si>
  <si>
    <t>MORNINGSIDE</t>
  </si>
  <si>
    <t>MOUNT WILSON</t>
  </si>
  <si>
    <t>NAOMI</t>
  </si>
  <si>
    <t>OCEAN PARK</t>
  </si>
  <si>
    <t>ONEIL</t>
  </si>
  <si>
    <t>PALOS VERDES</t>
  </si>
  <si>
    <t>PEARL</t>
  </si>
  <si>
    <t>PERFORMANCE</t>
  </si>
  <si>
    <t>POMONA</t>
  </si>
  <si>
    <t>REDONDO</t>
  </si>
  <si>
    <t>ROLLING HILLS</t>
  </si>
  <si>
    <t>SAN MARINO</t>
  </si>
  <si>
    <t>SAN VINCENTE</t>
  </si>
  <si>
    <t>SANGAR</t>
  </si>
  <si>
    <t>SANTA ANA</t>
  </si>
  <si>
    <t>SANTA BARBARA</t>
  </si>
  <si>
    <t>SANTA FE SPRINGS</t>
  </si>
  <si>
    <t>SANWIND</t>
  </si>
  <si>
    <t>SHARON</t>
  </si>
  <si>
    <t>SIERRA MADRE</t>
  </si>
  <si>
    <t>SOURCE</t>
  </si>
  <si>
    <t>SOUTH GATE</t>
  </si>
  <si>
    <t>TEMPLE</t>
  </si>
  <si>
    <t>TENNESSEE</t>
  </si>
  <si>
    <t>TERRACE</t>
  </si>
  <si>
    <t>TEST LAB</t>
  </si>
  <si>
    <t>THOUSAND OAKS</t>
  </si>
  <si>
    <t>TRITON</t>
  </si>
  <si>
    <t>WESTGATE</t>
  </si>
  <si>
    <t>WINDSOR HILLS</t>
  </si>
  <si>
    <t>WRIGHTWOOD</t>
  </si>
  <si>
    <t>Station Name</t>
  </si>
  <si>
    <t>A Bank Station</t>
  </si>
  <si>
    <t>NORTHWIND</t>
  </si>
  <si>
    <t>Switching Centre</t>
  </si>
  <si>
    <t xml:space="preserve">RCC </t>
  </si>
  <si>
    <t>Stations Modelled</t>
  </si>
  <si>
    <t>Percentage of A-System Modelled</t>
  </si>
  <si>
    <t>SAS + Non-SAS</t>
  </si>
  <si>
    <t>Check</t>
  </si>
  <si>
    <t>Lighthipe</t>
  </si>
  <si>
    <t>Vincent</t>
  </si>
  <si>
    <t>Orange County</t>
  </si>
  <si>
    <t>El Nido</t>
  </si>
  <si>
    <t>Mira Loma</t>
  </si>
  <si>
    <t>Devers</t>
  </si>
  <si>
    <t>Mesa</t>
  </si>
  <si>
    <t>Vista</t>
  </si>
  <si>
    <t>Ventura</t>
  </si>
  <si>
    <t>Lugo</t>
  </si>
  <si>
    <t>Rector</t>
  </si>
  <si>
    <t>Valley</t>
  </si>
  <si>
    <t>SAS Station</t>
  </si>
  <si>
    <t>RTU Station (DMP, CDC)</t>
  </si>
  <si>
    <t>SAS</t>
  </si>
  <si>
    <t>Area Station Name</t>
  </si>
  <si>
    <t>Eldorado</t>
  </si>
  <si>
    <t>Sub_ID</t>
  </si>
  <si>
    <t>Sub_No</t>
  </si>
  <si>
    <t>Sub_Name</t>
  </si>
  <si>
    <t>Maint Foremn</t>
  </si>
  <si>
    <t>PAX</t>
  </si>
  <si>
    <t>Pri_Volt</t>
  </si>
  <si>
    <t>Sec_Volt</t>
  </si>
  <si>
    <t>A_Bank</t>
  </si>
  <si>
    <t>A_Bank_Nam</t>
  </si>
  <si>
    <t>TD_Sect No</t>
  </si>
  <si>
    <t>TD_Sect Name</t>
  </si>
  <si>
    <t>Sw-Ctr_No</t>
  </si>
  <si>
    <t>Sw_Ctr_Nam</t>
  </si>
  <si>
    <t>Status</t>
  </si>
  <si>
    <t>MISSION</t>
  </si>
  <si>
    <t>MOAB P.T.</t>
  </si>
  <si>
    <t>MOBGEN</t>
  </si>
  <si>
    <t>MOCHA P.T.</t>
  </si>
  <si>
    <t>MOCKINGBIRD P.T.</t>
  </si>
  <si>
    <t>100' N/O HIGHWAY 62.,  E/O HESS BLVD.</t>
  </si>
  <si>
    <t>MODERN GIN</t>
  </si>
  <si>
    <t>MOENKOPI</t>
  </si>
  <si>
    <t>MOJAVE SIPHON (CDWR)</t>
  </si>
  <si>
    <t>DEVIL CANION RD.</t>
  </si>
  <si>
    <t>MONACO U.G.S.</t>
  </si>
  <si>
    <t>MONO</t>
  </si>
  <si>
    <t>4 MI. S/O HWY 395 AND HWY 167.</t>
  </si>
  <si>
    <t>MONOLITH CEMENT 1</t>
  </si>
  <si>
    <t>MONTAVLO</t>
  </si>
  <si>
    <t>MOONSHINE P.T.</t>
  </si>
  <si>
    <t>MORGAN</t>
  </si>
  <si>
    <t>_____ PINE CREEK RD., 7 MI. W/O HWY 395</t>
  </si>
  <si>
    <t>MORONGO</t>
  </si>
  <si>
    <t>188</t>
  </si>
  <si>
    <t>N/O TWENTYNINE PALMS HWY 660 FT E/O NORTH STAR TRAIL</t>
  </si>
  <si>
    <t>MOUNTAIN VIEW</t>
  </si>
  <si>
    <t>MOYNIER P.T.</t>
  </si>
  <si>
    <t>MT. DAVID P.T.</t>
  </si>
  <si>
    <t>MT. GIVENS P.T.</t>
  </si>
  <si>
    <t>MT. TOM</t>
  </si>
  <si>
    <t>_____ HWY 168., 5 MI. W/O TOWN</t>
  </si>
  <si>
    <t>MURRIETTA HOT SPRING</t>
  </si>
  <si>
    <t>MWD CORONA</t>
  </si>
  <si>
    <t>25D</t>
  </si>
  <si>
    <t>AVENIDA DEL VISTA S/S BTWN YUCCA DR. &amp; RED DAWN VIEW CIRCLE</t>
  </si>
  <si>
    <t>MWD COYOTE CREEK</t>
  </si>
  <si>
    <t>MWD ETIWANDA</t>
  </si>
  <si>
    <t>MWD LAKE MATHEWS</t>
  </si>
  <si>
    <t>EL SOBRANTE RD. &amp; LA SIERRA AVE.,  N/S OF LAKE MATHEWS,</t>
  </si>
  <si>
    <t>MWD PERRIS</t>
  </si>
  <si>
    <t>MWD RED MOUNTAIN</t>
  </si>
  <si>
    <t>MWD RIO HONDO</t>
  </si>
  <si>
    <t>MWD TEMESCAL</t>
  </si>
  <si>
    <t>_____ EAGLE CANYON RD., 1 MI. E/O TEMESCAL CANYON RD.</t>
  </si>
  <si>
    <t>MWD VALLEY VIEW</t>
  </si>
  <si>
    <t>W/S 405 FWY, S/O VENICE BLVD.</t>
  </si>
  <si>
    <t>MWD YORBA LINDA</t>
  </si>
  <si>
    <t>N.W.C.</t>
  </si>
  <si>
    <t>NARCISSA P.T.</t>
  </si>
  <si>
    <t>NATIONAL SUPPLY</t>
  </si>
  <si>
    <t>NAUTILUS</t>
  </si>
  <si>
    <t>NAVAJO</t>
  </si>
  <si>
    <t>COCONINO COUNTY</t>
  </si>
  <si>
    <t>NAVAJO (SRP)</t>
  </si>
  <si>
    <t>NAVY HOUSING P.T.</t>
  </si>
  <si>
    <t>NIDEVER P.T.</t>
  </si>
  <si>
    <t>NIELSON P.T.</t>
  </si>
  <si>
    <t>NILAND (IID)</t>
  </si>
  <si>
    <t>USBR BLYTHE-WEST MESA, 5 MI.WO TOWN</t>
  </si>
  <si>
    <t>NIPPON</t>
  </si>
  <si>
    <t>NOBLE P.T.</t>
  </si>
  <si>
    <t>NOGAL P.T.</t>
  </si>
  <si>
    <t>NORLAND</t>
  </si>
  <si>
    <t>C/O POTTER RD. AND RAMONA BLVD.</t>
  </si>
  <si>
    <t>NORTECK</t>
  </si>
  <si>
    <t>NORTH BAY P.T.</t>
  </si>
  <si>
    <t>NORTHEAST CITY</t>
  </si>
  <si>
    <t>_____ FIFTH ST.,  1 BLK N/O HOBSON WAY.</t>
  </si>
  <si>
    <t>NORTHSTAR P.T.</t>
  </si>
  <si>
    <t>50' N/O HIGHWAY 62.,  ON NORTHSTAR RD.</t>
  </si>
  <si>
    <t>MORONGA VALLEY</t>
  </si>
  <si>
    <t>NORTON A.F.B.</t>
  </si>
  <si>
    <t>NUTWOOD P.T.</t>
  </si>
  <si>
    <t>OAK KNOLL P.T.</t>
  </si>
  <si>
    <t>OAK SPRINGS P.T.</t>
  </si>
  <si>
    <t>OAKTREE P.T.</t>
  </si>
  <si>
    <t>OCEANAIRE P.T.</t>
  </si>
  <si>
    <t>OCEANO P.T.</t>
  </si>
  <si>
    <t>OCOTILLO MTR</t>
  </si>
  <si>
    <t>OILGEN</t>
  </si>
  <si>
    <t>OILRICH</t>
  </si>
  <si>
    <t>O-LINE</t>
  </si>
  <si>
    <t>_____ ARCHIBALD AVE.,  2500 FT S/O SCHLEISMAN RD.</t>
  </si>
  <si>
    <t>OMAR P.T.</t>
  </si>
  <si>
    <t>ONDULANDO P.T.</t>
  </si>
  <si>
    <t>993</t>
  </si>
  <si>
    <t>7879 HOLLISTER AVE.</t>
  </si>
  <si>
    <t>ONTARIO PH.1</t>
  </si>
  <si>
    <t>_____ MT. BALDY RD.,  .5 MI. S/O MOUNTAIN AVE.</t>
  </si>
  <si>
    <t>ONTARIO PH.2</t>
  </si>
  <si>
    <t>MT. BALDY ROAD, 4 MI. ABOVE ONTARIO NO. 1</t>
  </si>
  <si>
    <t>ORANGEWOOD P.T.</t>
  </si>
  <si>
    <t>ORMOND BEACH</t>
  </si>
  <si>
    <t>6635 S. EDISON DR.</t>
  </si>
  <si>
    <t>794</t>
  </si>
  <si>
    <t>24501 S. FIGUREOA STREET</t>
  </si>
  <si>
    <t>OUTLAW P.T.</t>
  </si>
  <si>
    <t>OUTLET P.T.</t>
  </si>
  <si>
    <t>W/S OF MILLARD PASS, 700FT N/O SEMINOLE DRIVE</t>
  </si>
  <si>
    <t>OWENS ILLINOIS</t>
  </si>
  <si>
    <t>OWILL</t>
  </si>
  <si>
    <t>_____ 50 TH ST., 1/2 BLK E/S SOTO ST.</t>
  </si>
  <si>
    <t>OXBOW</t>
  </si>
  <si>
    <t>HWY 168, 5.5 MI. SW/O BISHOP</t>
  </si>
  <si>
    <t>PACE P.T.</t>
  </si>
  <si>
    <t>PACIFIC WIND</t>
  </si>
  <si>
    <t>PAINTED CAVE P.T.</t>
  </si>
  <si>
    <t>PALISADES</t>
  </si>
  <si>
    <t>PALO VERDE</t>
  </si>
  <si>
    <t>PAPERPAC</t>
  </si>
  <si>
    <t>1941 WHITE AVE.</t>
  </si>
  <si>
    <t>LA VERNE</t>
  </si>
  <si>
    <t>PAR P.T.</t>
  </si>
  <si>
    <t>PARKER STRIP</t>
  </si>
  <si>
    <t>4606</t>
  </si>
  <si>
    <t>PARKER DAM RD., 6.5 MI S/O PARKER DAM.</t>
  </si>
  <si>
    <t>PARTNER P.T.</t>
  </si>
  <si>
    <t>PASADENA CITY STEAM</t>
  </si>
  <si>
    <t>PATRICK</t>
  </si>
  <si>
    <t>PATSY P.T.</t>
  </si>
  <si>
    <t>PEACH HILL P.T.</t>
  </si>
  <si>
    <t>PEACOCK U.G.S.</t>
  </si>
  <si>
    <t>PEACOR P.T.</t>
  </si>
  <si>
    <t>4575</t>
  </si>
  <si>
    <t>OLD WOMAN SPRINGS ROAD (HWY 247) X PONY ROAD</t>
  </si>
  <si>
    <t>PEARBLOSSOM</t>
  </si>
  <si>
    <t>E/O PEABLOSSOM AVE., N/O HWY 138</t>
  </si>
  <si>
    <t>PEBBLY BEACH</t>
  </si>
  <si>
    <t>1 PEBBLY BEACH RD.   SANTA CATALINA ISLAND</t>
  </si>
  <si>
    <t>PEGASUS</t>
  </si>
  <si>
    <t>PERLA P.T.</t>
  </si>
  <si>
    <t>PETALUMA</t>
  </si>
  <si>
    <t>_____ W. POTRERO RD.,  1000' W/O NORTH POTRERO RD.</t>
  </si>
  <si>
    <t>PHEASANT P.T.</t>
  </si>
  <si>
    <t>PINE AVE</t>
  </si>
  <si>
    <t>PINE P.T.</t>
  </si>
  <si>
    <t>PINERIDGE P.T.</t>
  </si>
  <si>
    <t>PINNACLE</t>
  </si>
  <si>
    <t>PRO# 13-02395 SITE IN RANCHO LAS FLORES AREA, N/O SILVERWOOD LAKE</t>
  </si>
  <si>
    <t>PINNACLES</t>
  </si>
  <si>
    <t>____ TRONA RD.</t>
  </si>
  <si>
    <t>PIRU ROCK</t>
  </si>
  <si>
    <t>PITMAN</t>
  </si>
  <si>
    <t>PLANT 2</t>
  </si>
  <si>
    <t>OFF HWY 395 ON LINE ST., 15 MI. S/W TOWN</t>
  </si>
  <si>
    <t>PLANT 3</t>
  </si>
  <si>
    <t>37001 / 002</t>
  </si>
  <si>
    <t>6900 ORANGE AVE.</t>
  </si>
  <si>
    <t>LINDEN</t>
  </si>
  <si>
    <t>5700 LINDEN AVE.</t>
  </si>
  <si>
    <t>1331 LOCUST AVE.</t>
  </si>
  <si>
    <t>38222 / 37669</t>
  </si>
  <si>
    <t>2665 W. SEASIDE BLVD.    TERMINAL ISLAND,</t>
  </si>
  <si>
    <t>LONGDON</t>
  </si>
  <si>
    <t>2500 GREENLEAF</t>
  </si>
  <si>
    <t>219 CANTON AVE.</t>
  </si>
  <si>
    <t>36087 / 37691</t>
  </si>
  <si>
    <t>S/O EL SEGUNDO BLVD.,   1 MI. W/O SEPULVEDA BLVD.</t>
  </si>
  <si>
    <t>5704 ARBOR RD.</t>
  </si>
  <si>
    <t>_____ HIGH RIDGE RD.,  .25 MI. N/O CREST DR.</t>
  </si>
  <si>
    <t>FERNWOOD AVE.AND COURT ST.</t>
  </si>
  <si>
    <t>1218 MADRID AVE.</t>
  </si>
  <si>
    <t>215 S. DIANTHUS ST. N/W C/O DIANTHUS &amp; DUNCAN ST.</t>
  </si>
  <si>
    <t>30365 / 37385</t>
  </si>
  <si>
    <t>1425 MARINE ST.</t>
  </si>
  <si>
    <t>77</t>
  </si>
  <si>
    <t>N/O TARRAGON RD.  W/O BARKENTINE RD.</t>
  </si>
  <si>
    <t>_____ WOODWARD AVE.,   BETWEEN RANDOLPH AND GAGE</t>
  </si>
  <si>
    <t>BELL</t>
  </si>
  <si>
    <t>7OS ANGELES</t>
  </si>
  <si>
    <t>MANHATTAN AND 162ND STREETS,</t>
  </si>
  <si>
    <t>601 S. VAIL AVE.,  C/O MINES AVE.</t>
  </si>
  <si>
    <t>20263 WESTERN AVE.</t>
  </si>
  <si>
    <t>3359 W. MANCHESTER AVE.</t>
  </si>
  <si>
    <t>563</t>
  </si>
  <si>
    <t>_____ PLAYA ST.,  W/O HANNUM AVE.</t>
  </si>
  <si>
    <t>13300 MULBERRY AVE.    W/O PAINTER AVE.</t>
  </si>
  <si>
    <t>1450 E. 71TH ST.</t>
  </si>
  <si>
    <t>300 NIETRO AVE.</t>
  </si>
  <si>
    <t>NAVY MOLE</t>
  </si>
  <si>
    <t>LONG BEACH NAVAL BASE,   TERMINAL ISLAND</t>
  </si>
  <si>
    <t>NAVY ONE</t>
  </si>
  <si>
    <t>LONG BEACH NAVAL BASE  TERMINAL ISLAND</t>
  </si>
  <si>
    <t>BETWEEN GRACE AND RAVENDA AVENUES, S/O 220TH STREET</t>
  </si>
  <si>
    <t>10906 ROMANDEL, E/O BLOOMFIELD AVE., S/O TELEGRAPH RD.</t>
  </si>
  <si>
    <t>S/W C/O  GRIFFITH AND MAIN</t>
  </si>
  <si>
    <t>826</t>
  </si>
  <si>
    <t>_____ WESTMINISTER AVE.</t>
  </si>
  <si>
    <t>SEAL BEACH</t>
  </si>
  <si>
    <t>ONE NORTHROP AVE.</t>
  </si>
  <si>
    <t>LOS ANGLES COUNTY</t>
  </si>
  <si>
    <t>3110 SECOND ST.</t>
  </si>
  <si>
    <t>OLDFIELD</t>
  </si>
  <si>
    <t>Corona</t>
  </si>
  <si>
    <t>Santa Fe Springs</t>
  </si>
  <si>
    <t>Hamilton</t>
  </si>
  <si>
    <t>Ellis</t>
  </si>
  <si>
    <t>PSC SAP 800713761</t>
  </si>
  <si>
    <t>PSC SAP 800708630</t>
  </si>
  <si>
    <t>RAWLEY</t>
  </si>
  <si>
    <t>39</t>
  </si>
  <si>
    <t>S/S OF LAKE MATHEWS DR, 700 FT W/O GAVILAN RD</t>
  </si>
  <si>
    <t>REBAR</t>
  </si>
  <si>
    <t>RECEIVING STATION M</t>
  </si>
  <si>
    <t>4232 LAS VIRGINES RD.</t>
  </si>
  <si>
    <t>REDHAWK P.T.</t>
  </si>
  <si>
    <t>Redinger Lake</t>
  </si>
  <si>
    <t>REEF P.T.</t>
  </si>
  <si>
    <t>REMINGTON</t>
  </si>
  <si>
    <t>S/S BEAR VALLEY RD.,  .25 MI. E/O JOSHUA RD.</t>
  </si>
  <si>
    <t>RESERVOIR P.T.</t>
  </si>
  <si>
    <t>RICH</t>
  </si>
  <si>
    <t>RICHUSON P.T.</t>
  </si>
  <si>
    <t>RIDGEVIEW P.T.</t>
  </si>
  <si>
    <t>B-8</t>
  </si>
  <si>
    <t>_____ HWY 79,  1-1/2 MI NW/O GILMAN HOT SPRINGS</t>
  </si>
  <si>
    <t>RINCON P.T.</t>
  </si>
  <si>
    <t>RIO MESA</t>
  </si>
  <si>
    <t>C/O AVE H &amp; 30TH ST. WEST LANCASTER</t>
  </si>
  <si>
    <t>Riverside Canal Power</t>
  </si>
  <si>
    <t>RIVERSIDE CEMENT</t>
  </si>
  <si>
    <t>_____ 1ST ST., 300' N/O MILL ST.</t>
  </si>
  <si>
    <t>RIVERSIDE CITY</t>
  </si>
  <si>
    <t>ROACH</t>
  </si>
  <si>
    <t>C/O BROOKSIDE AND NANCY</t>
  </si>
  <si>
    <t>Roberts</t>
  </si>
  <si>
    <t>ROBINSON CREEK P.T.</t>
  </si>
  <si>
    <t>ROCHESTER</t>
  </si>
  <si>
    <t>N/E C/O ARROW HWY &amp; ROCHESTER</t>
  </si>
  <si>
    <t>ROCKY P.T.</t>
  </si>
  <si>
    <t>C/O SANTA SUSANA PASS RD &amp; CLEAR SPRINGS RD POLE# 4297731E.</t>
  </si>
  <si>
    <t>RODESIDE P.T.</t>
  </si>
  <si>
    <t>RONNIE P.T.</t>
  </si>
  <si>
    <t>ROSANTA</t>
  </si>
  <si>
    <t>N/O SANTA ROSA RD.,  3 MI W/O MOORPARK RD.</t>
  </si>
  <si>
    <t>ROUSE</t>
  </si>
  <si>
    <t>N/W C/O THORNTON AVE. &amp; MURRIETA RD.</t>
  </si>
  <si>
    <t>ROWLAND</t>
  </si>
  <si>
    <t>RUDY</t>
  </si>
  <si>
    <t>_____ HWY 158., 3 MI. N/O JUNE LAKE VILLAGE</t>
  </si>
  <si>
    <t>RV. ELECT. LT.</t>
  </si>
  <si>
    <t>S.W.P.C METER</t>
  </si>
  <si>
    <t>_____'E' ST.,  1000' N/O I-15</t>
  </si>
  <si>
    <t>SADDLE P.T.</t>
  </si>
  <si>
    <t>SAFARI</t>
  </si>
  <si>
    <t>_____ LAKE FOREST AVE.,  W/O IRVINE CTR DR/MOULTON PKWY</t>
  </si>
  <si>
    <t>SAHARA</t>
  </si>
  <si>
    <t>SALTON SEA (IID)</t>
  </si>
  <si>
    <t>6975 LACK RD.</t>
  </si>
  <si>
    <t>WESTMORLAND</t>
  </si>
  <si>
    <t>SAN DIMAS P.T.</t>
  </si>
  <si>
    <t>SAN GORGONIO 1</t>
  </si>
  <si>
    <t>142</t>
  </si>
  <si>
    <t>BANNING CANYON RD., 12 MI. FROM PAVED ROAD</t>
  </si>
  <si>
    <t>SAN GORGONIO 2</t>
  </si>
  <si>
    <t>BANNING CANYON RD., 7 MI. FROM PAVED ROAD</t>
  </si>
  <si>
    <t>SAN LUIS REY</t>
  </si>
  <si>
    <t>SAN MARTINEZ P.T.</t>
  </si>
  <si>
    <t>SANDRO</t>
  </si>
  <si>
    <t>SANDSTONE</t>
  </si>
  <si>
    <t>CALLEGUAS CREEK AND HUENEME RD.</t>
  </si>
  <si>
    <t>SANDYLAND P.T.</t>
  </si>
  <si>
    <t>SANTA ANA RIVER 1</t>
  </si>
  <si>
    <t>7 MI. UP CANYON FROM SANTA ANA RIVER 3</t>
  </si>
  <si>
    <t>SANTA ANA RIVER 2</t>
  </si>
  <si>
    <t>2 MI. UP CANYON FROM SANTA ANA RIVER 3</t>
  </si>
  <si>
    <t>SANTA ANA RIVER 3</t>
  </si>
  <si>
    <t>SANTA FE SHOPS</t>
  </si>
  <si>
    <t>1343 E. MAIN ST.</t>
  </si>
  <si>
    <t>E.C.C. ALHAMBRA</t>
  </si>
  <si>
    <t>501 S. MARENGO ST.</t>
  </si>
  <si>
    <t>SCORPION P.T.</t>
  </si>
  <si>
    <t>SCOUT P.T.</t>
  </si>
  <si>
    <t>SEABEE</t>
  </si>
  <si>
    <t>SEARLES 2</t>
  </si>
  <si>
    <t>SEAVIEW</t>
  </si>
  <si>
    <t>SEDCO</t>
  </si>
  <si>
    <t>SENCI P.T.</t>
  </si>
  <si>
    <t>SERFAS</t>
  </si>
  <si>
    <t>SESPE P.T.</t>
  </si>
  <si>
    <t>SHEEP CREEK P.T.</t>
  </si>
  <si>
    <t>SHELLEY P.T.</t>
  </si>
  <si>
    <t>SHERIFF P.T.</t>
  </si>
  <si>
    <t>1/4 MI. E/O TOM'S PLACE S/O HWY. 395</t>
  </si>
  <si>
    <t>TOM'S PLACE</t>
  </si>
  <si>
    <t>SHERWOOD P.T.</t>
  </si>
  <si>
    <t>SHORE</t>
  </si>
  <si>
    <t>_____ HARBOUR BLVD.,  AT SEWAGE FARM</t>
  </si>
  <si>
    <t>SIERRA P.H.</t>
  </si>
  <si>
    <t>714</t>
  </si>
  <si>
    <t>OFF MT. BALDY RD.,  2 MI. ABOVE ONTARIO NO. 1</t>
  </si>
  <si>
    <t>SIERRA TALC</t>
  </si>
  <si>
    <t>SILENT P.T.</t>
  </si>
  <si>
    <t>SILVER PEAK</t>
  </si>
  <si>
    <t>SILVER STRAND</t>
  </si>
  <si>
    <t>SILVERADO P.T.</t>
  </si>
  <si>
    <t>SILVERLAKE</t>
  </si>
  <si>
    <t>SILVERWOOD</t>
  </si>
  <si>
    <t>HWT. 173.,  N/O SILVERWOOD LAKE</t>
  </si>
  <si>
    <t>CEDARPINES PARK</t>
  </si>
  <si>
    <t>SIPHON P.T.</t>
  </si>
  <si>
    <t>N/O CALTRANS MAINT BLDG, HWY 168, HUNTINGTON LAKE</t>
  </si>
  <si>
    <t>SKILAND</t>
  </si>
  <si>
    <t>_____ CHATEAU RD., IN MAMMOTH VILLAGE</t>
  </si>
  <si>
    <t>MAMMOTH LAKE</t>
  </si>
  <si>
    <t>SKYLINE</t>
  </si>
  <si>
    <t>SNAKE P.T.</t>
  </si>
  <si>
    <t>SNOWCREEK P.T.</t>
  </si>
  <si>
    <t>SNOWLINE P.T.</t>
  </si>
  <si>
    <t>SO CAL WATER</t>
  </si>
  <si>
    <t>85</t>
  </si>
  <si>
    <t>_____ HOLCOMB VALLEY RD.</t>
  </si>
  <si>
    <t>BIG BEAR AREA</t>
  </si>
  <si>
    <t>SOAP</t>
  </si>
  <si>
    <t>SOBOBA</t>
  </si>
  <si>
    <t>SOBOBA AND JOHNSTON ST.   2 MILES E/O HEMET</t>
  </si>
  <si>
    <t>SOBOBA HOT SPRINGS</t>
  </si>
  <si>
    <t>SOCAL P.T.</t>
  </si>
  <si>
    <t>SOLANA P.T.</t>
  </si>
  <si>
    <t>SOLAR 1</t>
  </si>
  <si>
    <t>SONRISA P.T.</t>
  </si>
  <si>
    <t>SOULE</t>
  </si>
  <si>
    <t>BELL MT. RD., 10 MI. E/O HWY I-15, 100 FT FROM BLACK MTN SUB</t>
  </si>
  <si>
    <t>____BELL MT. RD., 10 MI. E/O HWY I-15, BY BLACK MOUNTAIN SUB</t>
  </si>
  <si>
    <t>SOUTHRIDGE P.T.</t>
  </si>
  <si>
    <t>786</t>
  </si>
  <si>
    <t>PALM CANYON DR. S/S, 0.5 MI E/O SOUTHRIDGE DR.</t>
  </si>
  <si>
    <t>SPAETHE P.T.</t>
  </si>
  <si>
    <t>SPANKY P.T.</t>
  </si>
  <si>
    <t>SPRING VALLEY P.T.</t>
  </si>
  <si>
    <t>SPRUCE</t>
  </si>
  <si>
    <t>STABLES P.T.</t>
  </si>
  <si>
    <t>STADAN</t>
  </si>
  <si>
    <t>STALLION P.T.</t>
  </si>
  <si>
    <t>STARLINE</t>
  </si>
  <si>
    <t>STAUFFER-DOMINGUEZ G</t>
  </si>
  <si>
    <t>STELLAR</t>
  </si>
  <si>
    <t>54</t>
  </si>
  <si>
    <t>N/E C/O CAMPUS PARK DR. &amp; BERAGEN ST.</t>
  </si>
  <si>
    <t>VA</t>
  </si>
  <si>
    <t>STEWVAL P.T.</t>
  </si>
  <si>
    <t>STROH P.T.</t>
  </si>
  <si>
    <t>SUBSTATION 72</t>
  </si>
  <si>
    <t>SUGARLOAF P.T.</t>
  </si>
  <si>
    <t>SULDOX</t>
  </si>
  <si>
    <t>SULPHER</t>
  </si>
  <si>
    <t>SUMMIT</t>
  </si>
  <si>
    <t>4</t>
  </si>
  <si>
    <t>C/O HIGHLAND AVE. &amp; EAST AVE.</t>
  </si>
  <si>
    <t>1 MI. N/O HWY.395 &amp; N/O HWY. 58</t>
  </si>
  <si>
    <t>SUNLIGHT P.T.</t>
  </si>
  <si>
    <t>SUNNYCREST P.T.</t>
  </si>
  <si>
    <t>SURREY U.G.S.</t>
  </si>
  <si>
    <t>__________________ 5 MI. N/E OF BAKERSFIELD</t>
  </si>
  <si>
    <t>SYLMAR</t>
  </si>
  <si>
    <t>WEST OF INTERSTATE 5</t>
  </si>
  <si>
    <t>SYMERON P.T.</t>
  </si>
  <si>
    <t>317</t>
  </si>
  <si>
    <t>19296 SYMERON RD.</t>
  </si>
  <si>
    <t>TACAN U.G.S.</t>
  </si>
  <si>
    <t>TAFT</t>
  </si>
  <si>
    <t>TAHQUITZ P.T.</t>
  </si>
  <si>
    <t>TALEGA</t>
  </si>
  <si>
    <t>TATANKA P.T.</t>
  </si>
  <si>
    <t>997</t>
  </si>
  <si>
    <t>C/O E. VALLEY ROAD AND BUENA VISTA ROAD</t>
  </si>
  <si>
    <t>TECATE</t>
  </si>
  <si>
    <t>TECOPA</t>
  </si>
  <si>
    <t>TEJON (PGAE)</t>
  </si>
  <si>
    <t>TEJON PEAK P.T.</t>
  </si>
  <si>
    <t>TEMECULA P.T. (SDGE)</t>
  </si>
  <si>
    <t>TEMESCAL P.T.</t>
  </si>
  <si>
    <t>774</t>
  </si>
  <si>
    <t>300 FT. W/O TEMESCAL CANYON RD., OFF OF CAJALCO RD.</t>
  </si>
  <si>
    <t>TENAGA P.T.</t>
  </si>
  <si>
    <t>GRAND AVE. N/S, CLINTON RD.</t>
  </si>
  <si>
    <t>GRAND AVE. N/S, W/O CLINTON KEITH RD.</t>
  </si>
  <si>
    <t>TENDERFOOT P.T.</t>
  </si>
  <si>
    <t>TEQUILLA</t>
  </si>
  <si>
    <t>TEXACO</t>
  </si>
  <si>
    <t>_________________________________________________________</t>
  </si>
  <si>
    <t>THATCHER GLASS</t>
  </si>
  <si>
    <t>25655 SPRINGBROOK AVE.</t>
  </si>
  <si>
    <t>350 LEWIS RD.</t>
  </si>
  <si>
    <t>THUMSGEN</t>
  </si>
  <si>
    <t>PIER D, PORT OF LONG BEACH, PIER D AVE.</t>
  </si>
  <si>
    <t>TIJERAS</t>
  </si>
  <si>
    <t>TIMBERWINE</t>
  </si>
  <si>
    <t>K-4</t>
  </si>
  <si>
    <t>4.5 MI. S/E OF HWY 168 AND SHAVER LAKE BOAT MARINA</t>
  </si>
  <si>
    <t>TOLLHOUSE P.T.</t>
  </si>
  <si>
    <t>TRANSCO</t>
  </si>
  <si>
    <t>TRANSOIL</t>
  </si>
  <si>
    <t>N/E C/O RAMON RD. &amp; BOB HOPE DR.</t>
  </si>
  <si>
    <t>TRANSREX</t>
  </si>
  <si>
    <t>TROLLEY P.T.</t>
  </si>
  <si>
    <t>TROUTMAN P.T.</t>
  </si>
  <si>
    <t>TUCALOTA P.T.</t>
  </si>
  <si>
    <t>HIGHWAY 190, 2 MI. ABOVE SPRINGVILLE</t>
  </si>
  <si>
    <t>TULE (PGAE)</t>
  </si>
  <si>
    <t>TUMBLEWEED P.T.</t>
  </si>
  <si>
    <t>TURBWIND</t>
  </si>
  <si>
    <t>TURNER</t>
  </si>
  <si>
    <t>17TH ST. NEAR GERSHON PL.</t>
  </si>
  <si>
    <t>TWO HARBORS</t>
  </si>
  <si>
    <t>EMPIRE LANDING RD.</t>
  </si>
  <si>
    <t>TYBURN P.T.</t>
  </si>
  <si>
    <t>U.S. GYPSUM</t>
  </si>
  <si>
    <t>4500 ADRINE ST.</t>
  </si>
  <si>
    <t>U.S. RUBBER</t>
  </si>
  <si>
    <t>U.S.BORAX</t>
  </si>
  <si>
    <t>U.S.GYPSUM</t>
  </si>
  <si>
    <t>UNION OIL RESEARCH</t>
  </si>
  <si>
    <t>UNITED ARTISTS</t>
  </si>
  <si>
    <t>URBANA</t>
  </si>
  <si>
    <t>VALENTINE P.T.</t>
  </si>
  <si>
    <t>VALLEY ELECT. ASSOC.</t>
  </si>
  <si>
    <t>VALLEY OF THE MOON P.T.</t>
  </si>
  <si>
    <t>VALLEY STEAM</t>
  </si>
  <si>
    <t>VALYERMO</t>
  </si>
  <si>
    <t>VANDERLIP P.T.</t>
  </si>
  <si>
    <t>SWEETBAY RD S/S 400' E/O CINNAMON LN</t>
  </si>
  <si>
    <t>VELASCO</t>
  </si>
  <si>
    <t>Venice (MWD)</t>
  </si>
  <si>
    <t>VENT</t>
  </si>
  <si>
    <t>W-1</t>
  </si>
  <si>
    <t>_____ BEVERLY DR.,  S/O RIMPAU AVE.</t>
  </si>
  <si>
    <t>2715 E. 50TH ST.</t>
  </si>
  <si>
    <t>VERNON CITY SYS.</t>
  </si>
  <si>
    <t>2715 E. 50 TH ST.</t>
  </si>
  <si>
    <t>VERNON DIESEL</t>
  </si>
  <si>
    <t>2715 E. 57TH ST.</t>
  </si>
  <si>
    <t>VIA HUERTO P.T.</t>
  </si>
  <si>
    <t>VICTOR VALLEY COLLEG</t>
  </si>
  <si>
    <t>347</t>
  </si>
  <si>
    <t>18422 BEAR VALLEY RD.</t>
  </si>
  <si>
    <t>VICTORVILLE (LDWP)</t>
  </si>
  <si>
    <t>VIDAL</t>
  </si>
  <si>
    <t>W/S EL TORO RD., 3.5 MI. N/O TRABUCO RD.</t>
  </si>
  <si>
    <t>VILO P.T.</t>
  </si>
  <si>
    <t>VINA VISTA</t>
  </si>
  <si>
    <t>VOICE OF AMERICA</t>
  </si>
  <si>
    <t>VONI P.T.</t>
  </si>
  <si>
    <t>1111 LA CRESTA PLACE</t>
  </si>
  <si>
    <t>VORTAC</t>
  </si>
  <si>
    <t>VULCAGEN</t>
  </si>
  <si>
    <t>WARNE</t>
  </si>
  <si>
    <t>WARREN P.T.</t>
  </si>
  <si>
    <t>6001 S. PERKINS ROAD</t>
  </si>
  <si>
    <t>WATER WELL P.T.</t>
  </si>
  <si>
    <t>WEEKEND P.T.</t>
  </si>
  <si>
    <t>WEESHA P.T.</t>
  </si>
  <si>
    <t>WEICO</t>
  </si>
  <si>
    <t>ORANGE COUNTY     1993</t>
  </si>
  <si>
    <t>5555 MCFADDEN AVE.</t>
  </si>
  <si>
    <t>WELLINGTON P.T.</t>
  </si>
  <si>
    <t>700 E. WELLINGTON AVE; N/S B/T GARFIELD ST &amp; POINSETTIA ST</t>
  </si>
  <si>
    <t>WENDY P.T.</t>
  </si>
  <si>
    <t>WEST RIVERSIDE</t>
  </si>
  <si>
    <t>_____ HALL ST.,  S/O 28TH ST.</t>
  </si>
  <si>
    <t>WESTEND P.T.</t>
  </si>
  <si>
    <t>WESTFALL P.M.</t>
  </si>
  <si>
    <t>985</t>
  </si>
  <si>
    <t>FOOTHILL RD. AND NORTHRIDGE RD.</t>
  </si>
  <si>
    <t>WESTMONT P.T.</t>
  </si>
  <si>
    <t>WESTVIEW P.T.</t>
  </si>
  <si>
    <t>WESTWING</t>
  </si>
  <si>
    <t>WESTWING G.S.</t>
  </si>
  <si>
    <t>WHEELER P.T.</t>
  </si>
  <si>
    <t>WHITE MT.</t>
  </si>
  <si>
    <t>_____ WHITE MTN RD.,  6 MI. NE/O HWY 395 &amp; HWY 168</t>
  </si>
  <si>
    <t>WHITEWOOD P.T.</t>
  </si>
  <si>
    <t>WILDERNESS</t>
  </si>
  <si>
    <t>WILDERNESS P.T.</t>
  </si>
  <si>
    <t>WILEYS</t>
  </si>
  <si>
    <t>WILLOW</t>
  </si>
  <si>
    <t>E-9</t>
  </si>
  <si>
    <t>N/E C/O SIXTH AVE. &amp; HANFORD ARMONA RD.</t>
  </si>
  <si>
    <t>WINCHESTER P.T.</t>
  </si>
  <si>
    <t>WIND</t>
  </si>
  <si>
    <t>DUMMY NAME FOR VARIOUS WIND CO-GEN STATIONS</t>
  </si>
  <si>
    <t>WINDFARMS</t>
  </si>
  <si>
    <t>WINDLANDS</t>
  </si>
  <si>
    <t>WINDMILL P.T.</t>
  </si>
  <si>
    <t>WINDPARKS</t>
  </si>
  <si>
    <t>WOLVERTON P.T.</t>
  </si>
  <si>
    <t>WRANGLER P.T.</t>
  </si>
  <si>
    <t>WREN</t>
  </si>
  <si>
    <t>_____ DEEP CREEK RD.,  1 MI. S/O BEAR VALLEY RD.</t>
  </si>
  <si>
    <t>WRIGHTWOOD P.T.</t>
  </si>
  <si>
    <t>YANKEE P.T.</t>
  </si>
  <si>
    <t>CHIDAGO CANYON RD., 1/4 MI. W/O HWY 6, 19 MI. N/O BISHOP</t>
  </si>
  <si>
    <t>ZEEWIND</t>
  </si>
  <si>
    <t>1 MI. E/O TEHACHAPI-WILLOW SPRINGS RD.,  1 MI. S/O HWY 58,</t>
  </si>
  <si>
    <t>29249 W. HEATHERCLIFF RD.</t>
  </si>
  <si>
    <t>TypeCode</t>
  </si>
  <si>
    <t>Type</t>
  </si>
  <si>
    <t>Description</t>
  </si>
  <si>
    <t>DISTRICT POLETOP</t>
  </si>
  <si>
    <t>DISTRICT CUSTOMER</t>
  </si>
  <si>
    <t>T/S CUSTOMER</t>
  </si>
  <si>
    <t>DISTRIBUTION</t>
  </si>
  <si>
    <t>FOREIGN</t>
  </si>
  <si>
    <t>GENERATION</t>
  </si>
  <si>
    <t>HYDRO</t>
  </si>
  <si>
    <t>PROPERTY / SITE ONLY</t>
  </si>
  <si>
    <t>SUB-TRANSMISSION</t>
  </si>
  <si>
    <t>TRANSMISSION</t>
  </si>
  <si>
    <t>CO-GENERATION</t>
  </si>
  <si>
    <t>Total Distribution Stations</t>
  </si>
  <si>
    <t>Total B - Bank Stations</t>
  </si>
  <si>
    <t>LOS ANGELES COUNTY 1998</t>
  </si>
  <si>
    <t>825</t>
  </si>
  <si>
    <t>300 PIER T AVENUE</t>
  </si>
  <si>
    <t>LOS ANGELES CO. 1998</t>
  </si>
  <si>
    <t>795</t>
  </si>
  <si>
    <t>PIER B ST / SANTA FE AV</t>
  </si>
  <si>
    <t>22850 S. WILMINGTON AVE.</t>
  </si>
  <si>
    <t>81</t>
  </si>
  <si>
    <t>11700 W. 188TH ST.</t>
  </si>
  <si>
    <t>70</t>
  </si>
  <si>
    <t>E/O CHERRY AND WARDLOW</t>
  </si>
  <si>
    <t>None</t>
  </si>
  <si>
    <t>58</t>
  </si>
  <si>
    <t>1919 E. EL SEGUNDO BLVD. AT WILMINGTON AVE.</t>
  </si>
  <si>
    <t>ATRICH</t>
  </si>
  <si>
    <t>3365 GRANT ST.,  W/O REDONDO</t>
  </si>
  <si>
    <t>4865 DURFEE RD.</t>
  </si>
  <si>
    <t>30324 / 37555</t>
  </si>
  <si>
    <t>251 SO. BEVERLY DR.,   UNDERGROUND IN REAR</t>
  </si>
  <si>
    <t>BEVERLY HILLS</t>
  </si>
  <si>
    <t>BELMONT</t>
  </si>
  <si>
    <t>1126 LOMA AVE,</t>
  </si>
  <si>
    <t>321 N. FOOTHILL RD.</t>
  </si>
  <si>
    <t>BIXBY</t>
  </si>
  <si>
    <t>75</t>
  </si>
  <si>
    <t>1719 E. FOURTH ST.</t>
  </si>
  <si>
    <t>BLUFF COVE</t>
  </si>
  <si>
    <t>27873 HAWTHORNE BLVD.</t>
  </si>
  <si>
    <t>E/S LAKEWOOD BLVD.,  1000' S/O CARSON,</t>
  </si>
  <si>
    <t>19700 BLOOMFIELD.</t>
  </si>
  <si>
    <t>CERRITOS</t>
  </si>
  <si>
    <t>1947 WALNUT AVE.</t>
  </si>
  <si>
    <t>BRASS</t>
  </si>
  <si>
    <t>65</t>
  </si>
  <si>
    <t>14500 GARFIELD AVE.</t>
  </si>
  <si>
    <t>PARAMOUNT</t>
  </si>
  <si>
    <t>BREWSTER</t>
  </si>
  <si>
    <t>11449 ATLANTIC BLVD.</t>
  </si>
  <si>
    <t>63</t>
  </si>
  <si>
    <t>3045 W. 166TH ST.</t>
  </si>
  <si>
    <t>GARDENA</t>
  </si>
  <si>
    <t>1925 W. ROSECRANS.</t>
  </si>
  <si>
    <t>264 REDONDO AVE.</t>
  </si>
  <si>
    <t>37498 / 37507</t>
  </si>
  <si>
    <t>690 N. BULLIS RD.</t>
  </si>
  <si>
    <t>2210  88TH ST.</t>
  </si>
  <si>
    <t>1800 WOODLAND RD.</t>
  </si>
  <si>
    <t>2000 FEET S/O ANAHEIM ST. ADJACENT TO LONG BEACH GEN.T/L R/W</t>
  </si>
  <si>
    <t>764</t>
  </si>
  <si>
    <t>2206 E. 223 RD. ST.</t>
  </si>
  <si>
    <t>82</t>
  </si>
  <si>
    <t>14127 S. CARMENITA AVE.</t>
  </si>
  <si>
    <t>18421 S. ALAMEDA ST.,   2 MI S/O COMPTON</t>
  </si>
  <si>
    <t>CATALINA</t>
  </si>
  <si>
    <t>Athens</t>
  </si>
  <si>
    <t>Lynwood</t>
  </si>
  <si>
    <t>Fernwood</t>
  </si>
  <si>
    <t>Bliss</t>
  </si>
  <si>
    <t>Yes</t>
  </si>
  <si>
    <t>WorkFlow Work Order Number</t>
  </si>
  <si>
    <t>Springville</t>
  </si>
  <si>
    <t>PSC SAP 800543163</t>
  </si>
  <si>
    <t>PSC SAP 800570589</t>
  </si>
  <si>
    <t>PSC SAP 800543164</t>
  </si>
  <si>
    <t>PSC SAP 800543165</t>
  </si>
  <si>
    <t>S/W C/O MESQUITE AVE. AND GENE AUTRY RD.</t>
  </si>
  <si>
    <t>EL SOBRANTE</t>
  </si>
  <si>
    <t>28</t>
  </si>
  <si>
    <t>_____ EL SOBRANTE RD.  NEAR MC ALLISTER ST.</t>
  </si>
  <si>
    <t>LAKE MATHEWS</t>
  </si>
  <si>
    <t>71</t>
  </si>
  <si>
    <t>_____ SPRING AND POTTERY STREETS</t>
  </si>
  <si>
    <t>44150 / 201</t>
  </si>
  <si>
    <t>8996 ETIWANDA AVE.</t>
  </si>
  <si>
    <t>11</t>
  </si>
  <si>
    <t>1065 E. FIFTH ST.</t>
  </si>
  <si>
    <t>14868 / 91</t>
  </si>
  <si>
    <t>_____ EXECUTIVE DR.,  N/O VISTA CHINO RD</t>
  </si>
  <si>
    <t>BROWN AVE &amp; AGUA MANSA RD.</t>
  </si>
  <si>
    <t>22</t>
  </si>
  <si>
    <t>N/E C/O FRANCIS ST. &amp; PARCO</t>
  </si>
  <si>
    <t>FLANCO</t>
  </si>
  <si>
    <t>S/W C/O  ORANGE WAY AND JUNIPER ST.</t>
  </si>
  <si>
    <t>FOIL</t>
  </si>
  <si>
    <t>_____ THIRD ST.,  E/O BEAUMONT AVE.</t>
  </si>
  <si>
    <t>FOREST HOME</t>
  </si>
  <si>
    <t>20B</t>
  </si>
  <si>
    <t>REAR OF FOREST FALLS POST OFFICE</t>
  </si>
  <si>
    <t>11711 ARROW ROUTE</t>
  </si>
  <si>
    <t>LOS ANGELES     1993</t>
  </si>
  <si>
    <t>641</t>
  </si>
  <si>
    <t>11641 EAST END AVE.,  N/O FRANCIS AVE.</t>
  </si>
  <si>
    <t>FURNACE (HCB)</t>
  </si>
  <si>
    <t>1150' W/O CHERRY AVE., 300' S/O RANDALL AVE.,</t>
  </si>
  <si>
    <t>GALVANIZING (HCB)</t>
  </si>
  <si>
    <t>800' N/O SAN BERNARDINO AVE., E/S OF ALMOND AVE.</t>
  </si>
  <si>
    <t>177</t>
  </si>
  <si>
    <t>_____ GARNET AVE.,  E/O INDIAN AVE.</t>
  </si>
  <si>
    <t>GAVILAN</t>
  </si>
  <si>
    <t>S/W C/O ARRAPAHO &amp; OSAGE RD.</t>
  </si>
  <si>
    <t>_____ CLEVELAND AVE.,  N/O 7TH. ST.</t>
  </si>
  <si>
    <t>6</t>
  </si>
  <si>
    <t>N/E C/O GALENA ST. AND TYROLITE ST.</t>
  </si>
  <si>
    <t>GLEN IVY</t>
  </si>
  <si>
    <t>HWY. 71-CORONA-ELSINORE HWY., E/O GLEN IVY RD.</t>
  </si>
  <si>
    <t>WAS FED FROM OWENS (MIRA LOMA A-BANK) NOW FED FROM TERRA COTTA (VALLEY A-BNK)</t>
  </si>
  <si>
    <t>HEMET</t>
  </si>
  <si>
    <t>56</t>
  </si>
  <si>
    <t>_____ GILBERT ST.,  S/O FLORIDA AVE.</t>
  </si>
  <si>
    <t>716</t>
  </si>
  <si>
    <t>7 MI. W/O 29 PALMS ON 29 PALMS HWY.</t>
  </si>
  <si>
    <t>17241 / 243</t>
  </si>
  <si>
    <t>42</t>
  </si>
  <si>
    <t>12700 TAYLOR ST.</t>
  </si>
  <si>
    <t>17322 / 17949</t>
  </si>
  <si>
    <t>18</t>
  </si>
  <si>
    <t>C/O FIFTH AND WEBSTER ST.</t>
  </si>
  <si>
    <t>HOLIDAY</t>
  </si>
  <si>
    <t>180</t>
  </si>
  <si>
    <t>_____ INDIAN AVE.  1/2 BLK N/O VISTA CHINO</t>
  </si>
  <si>
    <t>419 CENTURY AVE., E/O "E" ST.</t>
  </si>
  <si>
    <t>91</t>
  </si>
  <si>
    <t>CRESTLINE VILLAGE NEAR 1000 PINES AND MANZANITA DR</t>
  </si>
  <si>
    <t>CRESTLINE</t>
  </si>
  <si>
    <t>IDYLLWILD</t>
  </si>
  <si>
    <t>60</t>
  </si>
  <si>
    <t>_____ PINE CREST DR.,   N/W OF IDYLLWILD VILLAGE</t>
  </si>
  <si>
    <t>214</t>
  </si>
  <si>
    <t>75-450 FRED WARING DR.</t>
  </si>
  <si>
    <t>INLAND CONTAINER</t>
  </si>
  <si>
    <t>23</t>
  </si>
  <si>
    <t>5100 JURUPA ST. &amp; I-15</t>
  </si>
  <si>
    <t>IRON MT. (SCE)</t>
  </si>
  <si>
    <t>K-2</t>
  </si>
  <si>
    <t>14 MI. N/O DESERT CENTER</t>
  </si>
  <si>
    <t>24723 TEMESCAL CANYON RD.</t>
  </si>
  <si>
    <t>_____ ONTARIO AVE., W/O LINCOLN AVE.</t>
  </si>
  <si>
    <t>JOSHUA TREE</t>
  </si>
  <si>
    <t>162</t>
  </si>
  <si>
    <t>_____ COMMERCIAL ST. 1 BLK W/O PARK BLVD &amp; 1 BLK N/O 29 PALMS HWY</t>
  </si>
  <si>
    <t>5 MI N/O HWY 10, 38 MI E/O INDIO, 15 MI WEST OF DESERT CENTER</t>
  </si>
  <si>
    <t>KEM</t>
  </si>
  <si>
    <t>B-0</t>
  </si>
  <si>
    <t>KEMPSTER</t>
  </si>
  <si>
    <t>S/E C/O SAN BERNARDINO &amp; SIERRA AVE.</t>
  </si>
  <si>
    <t>LINDE AIR</t>
  </si>
  <si>
    <t>24</t>
  </si>
  <si>
    <t>_____ SLOVER AVE., E/O ETIWANDA AVE.</t>
  </si>
  <si>
    <t>C/O FOURTH ST. AND MINNESOTA AVE.</t>
  </si>
  <si>
    <t>N/E C/O IRONWOOD AND HEACOCK</t>
  </si>
  <si>
    <t>57</t>
  </si>
  <si>
    <t>AYERSMAN</t>
  </si>
  <si>
    <t>AYERSMAN PT</t>
  </si>
  <si>
    <t>00901</t>
  </si>
  <si>
    <t>AZBUILT</t>
  </si>
  <si>
    <t>00806</t>
  </si>
  <si>
    <t>ASPHALT</t>
  </si>
  <si>
    <t>06700</t>
  </si>
  <si>
    <t>FOXDALE</t>
  </si>
  <si>
    <t>08560</t>
  </si>
  <si>
    <t>HOLLENBECK</t>
  </si>
  <si>
    <t>19640</t>
  </si>
  <si>
    <t>WOODSIDE</t>
  </si>
  <si>
    <t>00975</t>
  </si>
  <si>
    <t>BADWATER</t>
  </si>
  <si>
    <t>5090</t>
  </si>
  <si>
    <t>BADWATER PT</t>
  </si>
  <si>
    <t>02773</t>
  </si>
  <si>
    <t>CAMEO</t>
  </si>
  <si>
    <t>01497</t>
  </si>
  <si>
    <t>BEN NEVIS</t>
  </si>
  <si>
    <t>08273</t>
  </si>
  <si>
    <t>HEFTLER</t>
  </si>
  <si>
    <t>03939</t>
  </si>
  <si>
    <t>CONNING</t>
  </si>
  <si>
    <t>16884</t>
  </si>
  <si>
    <t>STAGHORN</t>
  </si>
  <si>
    <t>02577</t>
  </si>
  <si>
    <t>CABANA</t>
  </si>
  <si>
    <t>02663</t>
  </si>
  <si>
    <t>CAL BAKE</t>
  </si>
  <si>
    <t>08942</t>
  </si>
  <si>
    <t>INN</t>
  </si>
  <si>
    <t>03385</t>
  </si>
  <si>
    <t>CHAVEZ</t>
  </si>
  <si>
    <t>01990</t>
  </si>
  <si>
    <t>BORIS</t>
  </si>
  <si>
    <t>05530</t>
  </si>
  <si>
    <t>EASTLAND</t>
  </si>
  <si>
    <t>09350</t>
  </si>
  <si>
    <t>JOSLYN</t>
  </si>
  <si>
    <t>11930</t>
  </si>
  <si>
    <t>MINES</t>
  </si>
  <si>
    <t>17523</t>
  </si>
  <si>
    <t>TAMMY</t>
  </si>
  <si>
    <t>15170</t>
  </si>
  <si>
    <t>18420</t>
  </si>
  <si>
    <t>UNION PACIFIC</t>
  </si>
  <si>
    <t>16315</t>
  </si>
  <si>
    <t>SHEILA</t>
  </si>
  <si>
    <t>02200</t>
  </si>
  <si>
    <t>BRICKYARD</t>
  </si>
  <si>
    <t>04010</t>
  </si>
  <si>
    <t>COPPER</t>
  </si>
  <si>
    <t>05510</t>
  </si>
  <si>
    <t>EASTGATE</t>
  </si>
  <si>
    <t>17750</t>
  </si>
  <si>
    <t>THERMADOR</t>
  </si>
  <si>
    <t>14732</t>
  </si>
  <si>
    <t>STUBBY</t>
  </si>
  <si>
    <t>15618</t>
  </si>
  <si>
    <t>SADDLEBACK</t>
  </si>
  <si>
    <t>20905</t>
  </si>
  <si>
    <t>CITY OF BANNING #1</t>
  </si>
  <si>
    <t>17119</t>
  </si>
  <si>
    <t>CITY OF BANNING #2</t>
  </si>
  <si>
    <t>20906</t>
  </si>
  <si>
    <t>CITY OF BANNING #3</t>
  </si>
  <si>
    <t>01090</t>
  </si>
  <si>
    <t>BARD</t>
  </si>
  <si>
    <t>01098</t>
  </si>
  <si>
    <t>BARK</t>
  </si>
  <si>
    <t>03688</t>
  </si>
  <si>
    <t>CLOVER</t>
  </si>
  <si>
    <t>06701</t>
  </si>
  <si>
    <t>FOXGLOVE</t>
  </si>
  <si>
    <t>11212</t>
  </si>
  <si>
    <t>MARIGOLD</t>
  </si>
  <si>
    <t>16578</t>
  </si>
  <si>
    <t>SNAPDRAGON</t>
  </si>
  <si>
    <t>18654</t>
  </si>
  <si>
    <t>VERBENA</t>
  </si>
  <si>
    <t>18265</t>
  </si>
  <si>
    <t>TULIP</t>
  </si>
  <si>
    <t>02727</t>
  </si>
  <si>
    <t>CALLA</t>
  </si>
  <si>
    <t>10732</t>
  </si>
  <si>
    <t>LOTUS</t>
  </si>
  <si>
    <t>02986</t>
  </si>
  <si>
    <t>CARNATION</t>
  </si>
  <si>
    <t>04568</t>
  </si>
  <si>
    <t>DAFFODIL</t>
  </si>
  <si>
    <t>03864</t>
  </si>
  <si>
    <t>MAUEL</t>
  </si>
  <si>
    <t>06161</t>
  </si>
  <si>
    <t>EXPRESS</t>
  </si>
  <si>
    <t>12112</t>
  </si>
  <si>
    <t>MONTARA</t>
  </si>
  <si>
    <t>14898</t>
  </si>
  <si>
    <t>REMOTE</t>
  </si>
  <si>
    <t>14283</t>
  </si>
  <si>
    <t>POLICE</t>
  </si>
  <si>
    <t>01600</t>
  </si>
  <si>
    <t>BEXLEY</t>
  </si>
  <si>
    <t>05460</t>
  </si>
  <si>
    <t>DURFEE</t>
  </si>
  <si>
    <t>15792</t>
  </si>
  <si>
    <t>SANKA</t>
  </si>
  <si>
    <t>03740</t>
  </si>
  <si>
    <t>01189</t>
  </si>
  <si>
    <t>BARWICK</t>
  </si>
  <si>
    <t>BARWICK P.T.</t>
  </si>
  <si>
    <t>04030</t>
  </si>
  <si>
    <t>CORAK</t>
  </si>
  <si>
    <t>13990</t>
  </si>
  <si>
    <t>PETRI</t>
  </si>
  <si>
    <t>10300</t>
  </si>
  <si>
    <t>LEETUM</t>
  </si>
  <si>
    <t>17980</t>
  </si>
  <si>
    <t>TORCHLIGHT</t>
  </si>
  <si>
    <t>19207</t>
  </si>
  <si>
    <t>WESTFIELD</t>
  </si>
  <si>
    <t>18460</t>
  </si>
  <si>
    <t>UNRUH</t>
  </si>
  <si>
    <t>02763</t>
  </si>
  <si>
    <t>CALYPSO</t>
  </si>
  <si>
    <t>15160</t>
  </si>
  <si>
    <t>RIVERGRADE</t>
  </si>
  <si>
    <t>18570</t>
  </si>
  <si>
    <t>VALSUN</t>
  </si>
  <si>
    <t>01380</t>
  </si>
  <si>
    <t>BEEZWAX</t>
  </si>
  <si>
    <t>06600</t>
  </si>
  <si>
    <t>FOLGER</t>
  </si>
  <si>
    <t>15760</t>
  </si>
  <si>
    <t>SANDY</t>
  </si>
  <si>
    <t>19080</t>
  </si>
  <si>
    <t>WEALTH</t>
  </si>
  <si>
    <t>02940</t>
  </si>
  <si>
    <t>CARHART</t>
  </si>
  <si>
    <t>09191</t>
  </si>
  <si>
    <t>JAYMAC</t>
  </si>
  <si>
    <t>08580</t>
  </si>
  <si>
    <t>HOLLOWAY</t>
  </si>
  <si>
    <t>14430</t>
  </si>
  <si>
    <t>PRITCHARD</t>
  </si>
  <si>
    <t>01252</t>
  </si>
  <si>
    <t>BAYEND</t>
  </si>
  <si>
    <t>07685</t>
  </si>
  <si>
    <t>GRUNION</t>
  </si>
  <si>
    <t>04035</t>
  </si>
  <si>
    <t>CORBINA</t>
  </si>
  <si>
    <t>13954</t>
  </si>
  <si>
    <t>PERCH</t>
  </si>
  <si>
    <t>19725</t>
  </si>
  <si>
    <t>YELLOWTAIL</t>
  </si>
  <si>
    <t>17551</t>
  </si>
  <si>
    <t>TARPON</t>
  </si>
  <si>
    <t>01203</t>
  </si>
  <si>
    <t>BASS</t>
  </si>
  <si>
    <t>14087</t>
  </si>
  <si>
    <t>PIKE</t>
  </si>
  <si>
    <t>03166</t>
  </si>
  <si>
    <t>CATFISH</t>
  </si>
  <si>
    <t>01300</t>
  </si>
  <si>
    <t>BEACON</t>
  </si>
  <si>
    <t>09090</t>
  </si>
  <si>
    <t>JACK RABBIT</t>
  </si>
  <si>
    <t>05630</t>
  </si>
  <si>
    <t>EGAN</t>
  </si>
  <si>
    <t>17020</t>
  </si>
  <si>
    <t>10403</t>
  </si>
  <si>
    <t>LESLIE</t>
  </si>
  <si>
    <t>10923</t>
  </si>
  <si>
    <t>MAGNETIC</t>
  </si>
  <si>
    <t>16840</t>
  </si>
  <si>
    <t>SQUIRES</t>
  </si>
  <si>
    <t>15650</t>
  </si>
  <si>
    <t>SAKS</t>
  </si>
  <si>
    <t>19035</t>
  </si>
  <si>
    <t>WARNER</t>
  </si>
  <si>
    <t>14749</t>
  </si>
  <si>
    <t>REBEL</t>
  </si>
  <si>
    <t>12520</t>
  </si>
  <si>
    <t>NASON</t>
  </si>
  <si>
    <t>18120</t>
  </si>
  <si>
    <t>TRENTON</t>
  </si>
  <si>
    <t>06292</t>
  </si>
  <si>
    <t>DEBBY</t>
  </si>
  <si>
    <t>19568</t>
  </si>
  <si>
    <t>WINTERHAVEN</t>
  </si>
  <si>
    <t>11478</t>
  </si>
  <si>
    <t>MCCALLUM</t>
  </si>
  <si>
    <t>17314</t>
  </si>
  <si>
    <t>SUNTAN</t>
  </si>
  <si>
    <t>05730</t>
  </si>
  <si>
    <t>ELKO</t>
  </si>
  <si>
    <t>14710</t>
  </si>
  <si>
    <t>RANSOM</t>
  </si>
  <si>
    <t>19610</t>
  </si>
  <si>
    <t>WOODROW</t>
  </si>
  <si>
    <t>17660</t>
  </si>
  <si>
    <t>04090</t>
  </si>
  <si>
    <t>CORRAL</t>
  </si>
  <si>
    <t>08340</t>
  </si>
  <si>
    <t>HERBERT</t>
  </si>
  <si>
    <t>03450</t>
  </si>
  <si>
    <t>CHICAGO</t>
  </si>
  <si>
    <t>08910</t>
  </si>
  <si>
    <t>INDIANA</t>
  </si>
  <si>
    <t>02270</t>
  </si>
  <si>
    <t>BROOKLYN</t>
  </si>
  <si>
    <t>05100</t>
  </si>
  <si>
    <t>DITMAN</t>
  </si>
  <si>
    <t>02770</t>
  </si>
  <si>
    <t>CAMY</t>
  </si>
  <si>
    <t>08391</t>
  </si>
  <si>
    <t>HICKS</t>
  </si>
  <si>
    <t>BELVEDERE PT</t>
  </si>
  <si>
    <t>01586</t>
  </si>
  <si>
    <t>BESSEMER</t>
  </si>
  <si>
    <t>BESSEMER PT</t>
  </si>
  <si>
    <t>02426</t>
  </si>
  <si>
    <t>BUNNY</t>
  </si>
  <si>
    <t>02652</t>
  </si>
  <si>
    <t>CALAREST</t>
  </si>
  <si>
    <t>04040</t>
  </si>
  <si>
    <t>CORD</t>
  </si>
  <si>
    <t>10076</t>
  </si>
  <si>
    <t>LA PEER</t>
  </si>
  <si>
    <t>05690</t>
  </si>
  <si>
    <t>ELEVADO</t>
  </si>
  <si>
    <t>11551</t>
  </si>
  <si>
    <t>MEANDER</t>
  </si>
  <si>
    <t>08495</t>
  </si>
  <si>
    <t>HILTON</t>
  </si>
  <si>
    <t>11440</t>
  </si>
  <si>
    <t>MCCARTY</t>
  </si>
  <si>
    <t>10777</t>
  </si>
  <si>
    <t>LUCKMAN</t>
  </si>
  <si>
    <t>16000</t>
  </si>
  <si>
    <t>SCHUYLER</t>
  </si>
  <si>
    <t>11150</t>
  </si>
  <si>
    <t>MAPLE</t>
  </si>
  <si>
    <t>17558</t>
  </si>
  <si>
    <t>TARTAR</t>
  </si>
  <si>
    <t>18128</t>
  </si>
  <si>
    <t>TRIANGLE</t>
  </si>
  <si>
    <t>19780</t>
  </si>
  <si>
    <t>YOUNG</t>
  </si>
  <si>
    <t>24004</t>
  </si>
  <si>
    <t>BEVERLY SL #2</t>
  </si>
  <si>
    <t>19470</t>
  </si>
  <si>
    <t>10600</t>
  </si>
  <si>
    <t>LOCAL</t>
  </si>
  <si>
    <t>12970</t>
  </si>
  <si>
    <t>OAKHURST</t>
  </si>
  <si>
    <t>14192</t>
  </si>
  <si>
    <t>PLAYBOY</t>
  </si>
  <si>
    <t>19340</t>
  </si>
  <si>
    <t>WHITWORTH</t>
  </si>
  <si>
    <t>04560</t>
  </si>
  <si>
    <t>CYNTHIA</t>
  </si>
  <si>
    <t>03770</t>
  </si>
  <si>
    <t>14940</t>
  </si>
  <si>
    <t>REXFORD</t>
  </si>
  <si>
    <t>15320</t>
  </si>
  <si>
    <t>RODEO</t>
  </si>
  <si>
    <t>13890</t>
  </si>
  <si>
    <t>15490</t>
  </si>
  <si>
    <t>ROXBURY</t>
  </si>
  <si>
    <t>04180</t>
  </si>
  <si>
    <t>COUNTRY CLUB</t>
  </si>
  <si>
    <t>06145</t>
  </si>
  <si>
    <t>EXECUTIVE</t>
  </si>
  <si>
    <t>04710</t>
  </si>
  <si>
    <t>DAYTON</t>
  </si>
  <si>
    <t>04138</t>
  </si>
  <si>
    <t>CORY</t>
  </si>
  <si>
    <t>04650</t>
  </si>
  <si>
    <t>DANIELS</t>
  </si>
  <si>
    <t>24003</t>
  </si>
  <si>
    <t>BEVERLY SL #1</t>
  </si>
  <si>
    <t>00280</t>
  </si>
  <si>
    <t>ALDEN</t>
  </si>
  <si>
    <t>01490</t>
  </si>
  <si>
    <t>BENEDICT</t>
  </si>
  <si>
    <t>16088</t>
  </si>
  <si>
    <t>SECRETARY</t>
  </si>
  <si>
    <t>02450</t>
  </si>
  <si>
    <t>BURGER</t>
  </si>
  <si>
    <t>08830</t>
  </si>
  <si>
    <t>HUMPHREY</t>
  </si>
  <si>
    <t>05540</t>
  </si>
  <si>
    <t>EASTMONT</t>
  </si>
  <si>
    <t>11600</t>
  </si>
  <si>
    <t>MEDNICK</t>
  </si>
  <si>
    <t>04640</t>
  </si>
  <si>
    <t>DANGLER</t>
  </si>
  <si>
    <t>03135</t>
  </si>
  <si>
    <t>CASTLEROCK</t>
  </si>
  <si>
    <t>12410</t>
  </si>
  <si>
    <t>MUSICK</t>
  </si>
  <si>
    <t>16587</t>
  </si>
  <si>
    <t>SNO CAT</t>
  </si>
  <si>
    <t>17010</t>
  </si>
  <si>
    <t>STEVENSON</t>
  </si>
  <si>
    <t>11060</t>
  </si>
  <si>
    <t>MANIFOLD</t>
  </si>
  <si>
    <t>15640</t>
  </si>
  <si>
    <t>SAGINAW</t>
  </si>
  <si>
    <t>09400</t>
  </si>
  <si>
    <t>JUMBO</t>
  </si>
  <si>
    <t>01624</t>
  </si>
  <si>
    <t>BIG CREEK-PORTAL</t>
  </si>
  <si>
    <t>BIG CRK NO.1</t>
  </si>
  <si>
    <t>01626</t>
  </si>
  <si>
    <t>BIGFOOT</t>
  </si>
  <si>
    <t>01623</t>
  </si>
  <si>
    <t>BIGGS</t>
  </si>
  <si>
    <t>01658</t>
  </si>
  <si>
    <t>BILLIE MINE</t>
  </si>
  <si>
    <t>BILLI MIN PT</t>
  </si>
  <si>
    <t>01657</t>
  </si>
  <si>
    <t>BILLY CLYDE</t>
  </si>
  <si>
    <t>BLLY CLDE PT</t>
  </si>
  <si>
    <t>08697</t>
  </si>
  <si>
    <t>HORSE MOUNTAIN</t>
  </si>
  <si>
    <t>BIRD SPRN PT</t>
  </si>
  <si>
    <t>15607</t>
  </si>
  <si>
    <t>SABRINA</t>
  </si>
  <si>
    <t>2556</t>
  </si>
  <si>
    <t>BISHOP CRK 2</t>
  </si>
  <si>
    <t>05491</t>
  </si>
  <si>
    <t>EARLEY</t>
  </si>
  <si>
    <t>BISHOP CRK 4</t>
  </si>
  <si>
    <t>01732</t>
  </si>
  <si>
    <t>BISMARK</t>
  </si>
  <si>
    <t>10820</t>
  </si>
  <si>
    <t>LUTHER</t>
  </si>
  <si>
    <t>06260</t>
  </si>
  <si>
    <t>FALCON</t>
  </si>
  <si>
    <t>11590</t>
  </si>
  <si>
    <t>MEDIO</t>
  </si>
  <si>
    <t>16180</t>
  </si>
  <si>
    <t>SEVENTH ST.</t>
  </si>
  <si>
    <t>08403</t>
  </si>
  <si>
    <t>HIDDEN</t>
  </si>
  <si>
    <t>BLACK MEADWS</t>
  </si>
  <si>
    <t>00020</t>
  </si>
  <si>
    <t>ABBEY</t>
  </si>
  <si>
    <t>07570</t>
  </si>
  <si>
    <t>GREEN</t>
  </si>
  <si>
    <t>08050</t>
  </si>
  <si>
    <t>HARMONY</t>
  </si>
  <si>
    <t>07820</t>
  </si>
  <si>
    <t>HACK</t>
  </si>
  <si>
    <t>16153</t>
  </si>
  <si>
    <t>SERENITY</t>
  </si>
  <si>
    <t>17140</t>
  </si>
  <si>
    <t>STURGEON</t>
  </si>
  <si>
    <t>06509</t>
  </si>
  <si>
    <t>FLATCAR</t>
  </si>
  <si>
    <t>08989</t>
  </si>
  <si>
    <t>IRONHORSE</t>
  </si>
  <si>
    <t>17116</t>
  </si>
  <si>
    <t>STREAMLINER</t>
  </si>
  <si>
    <t>17033</t>
  </si>
  <si>
    <t>STOCKCAR</t>
  </si>
  <si>
    <t>17661</t>
  </si>
  <si>
    <t>TENDER</t>
  </si>
  <si>
    <t>18333</t>
  </si>
  <si>
    <t>TURNTABLE</t>
  </si>
  <si>
    <t>19354</t>
  </si>
  <si>
    <t>WIGWAG</t>
  </si>
  <si>
    <t>16774</t>
  </si>
  <si>
    <t>SPIKE</t>
  </si>
  <si>
    <t>01897</t>
  </si>
  <si>
    <t>BOMBAY</t>
  </si>
  <si>
    <t>08407</t>
  </si>
  <si>
    <t>HIGHBALL</t>
  </si>
  <si>
    <t>08689</t>
  </si>
  <si>
    <t>HOPPER</t>
  </si>
  <si>
    <t>16550</t>
  </si>
  <si>
    <t>SLOVER</t>
  </si>
  <si>
    <t>14754</t>
  </si>
  <si>
    <t>REDBALL</t>
  </si>
  <si>
    <t>01832</t>
  </si>
  <si>
    <t>BLUE CUT</t>
  </si>
  <si>
    <t>BLUE CUT PT</t>
  </si>
  <si>
    <t>01840</t>
  </si>
  <si>
    <t>BLUE JAY</t>
  </si>
  <si>
    <t>BLUE JAY PT</t>
  </si>
  <si>
    <t>01842</t>
  </si>
  <si>
    <t>BLUE RIDGE</t>
  </si>
  <si>
    <t>BLUE RDGE PT</t>
  </si>
  <si>
    <t>01836</t>
  </si>
  <si>
    <t>BLUEFOX</t>
  </si>
  <si>
    <t>00675</t>
  </si>
  <si>
    <t>ARCTURUS</t>
  </si>
  <si>
    <t>18648</t>
  </si>
  <si>
    <t>VENUS</t>
  </si>
  <si>
    <t>14247</t>
  </si>
  <si>
    <t>PLUTO</t>
  </si>
  <si>
    <t>09415</t>
  </si>
  <si>
    <t>JUPITER</t>
  </si>
  <si>
    <t>05632</t>
  </si>
  <si>
    <t>ELHERS</t>
  </si>
  <si>
    <t>BLYTHE SCE</t>
  </si>
  <si>
    <t>07263</t>
  </si>
  <si>
    <t>GIN</t>
  </si>
  <si>
    <t>10408</t>
  </si>
  <si>
    <t>LETTUCE</t>
  </si>
  <si>
    <t>11621</t>
  </si>
  <si>
    <t>MELON</t>
  </si>
  <si>
    <t>16615</t>
  </si>
  <si>
    <t>SOLONO</t>
  </si>
  <si>
    <t>13178</t>
  </si>
  <si>
    <t>ONION</t>
  </si>
  <si>
    <t>96968</t>
  </si>
  <si>
    <t>BLYTHE / DUNES</t>
  </si>
  <si>
    <t>01847</t>
  </si>
  <si>
    <t>BOAT</t>
  </si>
  <si>
    <t>01655</t>
  </si>
  <si>
    <t>BIGLER</t>
  </si>
  <si>
    <t>02318</t>
  </si>
  <si>
    <t>BRUCE PARK</t>
  </si>
  <si>
    <t>14435</t>
  </si>
  <si>
    <t>PRODUCERS</t>
  </si>
  <si>
    <t>03333</t>
  </si>
  <si>
    <t>CHANSLOR</t>
  </si>
  <si>
    <t>BLYTHE WALC</t>
  </si>
  <si>
    <t>12585</t>
  </si>
  <si>
    <t>NEIGHBORS</t>
  </si>
  <si>
    <t>09977</t>
  </si>
  <si>
    <t>LAGOON</t>
  </si>
  <si>
    <t>11475</t>
  </si>
  <si>
    <t>MC COY</t>
  </si>
  <si>
    <t>02874</t>
  </si>
  <si>
    <t>CANOE</t>
  </si>
  <si>
    <t>05083</t>
  </si>
  <si>
    <t>DINGY</t>
  </si>
  <si>
    <t>09655</t>
  </si>
  <si>
    <t>KETCH</t>
  </si>
  <si>
    <t>10205</t>
  </si>
  <si>
    <t>LAUNCH</t>
  </si>
  <si>
    <t>13358</t>
  </si>
  <si>
    <t>OUTRIGGER</t>
  </si>
  <si>
    <t>16016</t>
  </si>
  <si>
    <t>SCOW</t>
  </si>
  <si>
    <t>16485</t>
  </si>
  <si>
    <t>SKIFF</t>
  </si>
  <si>
    <t>21052</t>
  </si>
  <si>
    <t>BOOST 1</t>
  </si>
  <si>
    <t>04499</t>
  </si>
  <si>
    <t>CROSSING</t>
  </si>
  <si>
    <t>BOOTH RD-BIA</t>
  </si>
  <si>
    <t>01955</t>
  </si>
  <si>
    <t>BOOTS</t>
  </si>
  <si>
    <t>08424</t>
  </si>
  <si>
    <t>HIGO</t>
  </si>
  <si>
    <t>10869</t>
  </si>
  <si>
    <t>MACHO</t>
  </si>
  <si>
    <t>16412</t>
  </si>
  <si>
    <t>SIESTA</t>
  </si>
  <si>
    <t>18501</t>
  </si>
  <si>
    <t>VACA</t>
  </si>
  <si>
    <t>15517</t>
  </si>
  <si>
    <t>RUBIN</t>
  </si>
  <si>
    <t>11163</t>
  </si>
  <si>
    <t>MARACA</t>
  </si>
  <si>
    <t>00568</t>
  </si>
  <si>
    <t>ANTE</t>
  </si>
  <si>
    <t>00185</t>
  </si>
  <si>
    <t>AJARD</t>
  </si>
  <si>
    <t>10276</t>
  </si>
  <si>
    <t>LECHE</t>
  </si>
  <si>
    <t>02025</t>
  </si>
  <si>
    <t>BOTTOM</t>
  </si>
  <si>
    <t>02134</t>
  </si>
  <si>
    <t>BRAHMA</t>
  </si>
  <si>
    <t>05021</t>
  </si>
  <si>
    <t>DEVON</t>
  </si>
  <si>
    <t>08344</t>
  </si>
  <si>
    <t>HEREFORD</t>
  </si>
  <si>
    <t>19065</t>
  </si>
  <si>
    <t>WATUSI</t>
  </si>
  <si>
    <t>19812</t>
  </si>
  <si>
    <t>ZEBU</t>
  </si>
  <si>
    <t>05462</t>
  </si>
  <si>
    <t>DURHAM</t>
  </si>
  <si>
    <t>00021</t>
  </si>
  <si>
    <t>ABERDEEN</t>
  </si>
  <si>
    <t>10689</t>
  </si>
  <si>
    <t>LONGHORN</t>
  </si>
  <si>
    <t>02170</t>
  </si>
  <si>
    <t>BRAYTON</t>
  </si>
  <si>
    <t>04240</t>
  </si>
  <si>
    <t>COX</t>
  </si>
  <si>
    <t>06010</t>
  </si>
  <si>
    <t>ERIE</t>
  </si>
  <si>
    <t>06080</t>
  </si>
  <si>
    <t>ESTHER</t>
  </si>
  <si>
    <t>05320</t>
  </si>
  <si>
    <t>DRILL</t>
  </si>
  <si>
    <t>12810</t>
  </si>
  <si>
    <t>NORMAN</t>
  </si>
  <si>
    <t>11260</t>
  </si>
  <si>
    <t>13420</t>
  </si>
  <si>
    <t>PABLO</t>
  </si>
  <si>
    <t>01710</t>
  </si>
  <si>
    <t>BIRD</t>
  </si>
  <si>
    <t>05490</t>
  </si>
  <si>
    <t>EARL</t>
  </si>
  <si>
    <t>13060</t>
  </si>
  <si>
    <t>OHIO</t>
  </si>
  <si>
    <t>02047</t>
  </si>
  <si>
    <t>BOX CANYON</t>
  </si>
  <si>
    <t>BOX CNYON PT</t>
  </si>
  <si>
    <t>05850</t>
  </si>
  <si>
    <t>ELSTER</t>
  </si>
  <si>
    <t>16600</t>
  </si>
  <si>
    <t>SODA SPRINGS</t>
  </si>
  <si>
    <t>06420</t>
  </si>
  <si>
    <t>FIG</t>
  </si>
  <si>
    <t>05275</t>
  </si>
  <si>
    <t>AMBRUS</t>
  </si>
  <si>
    <t>08850</t>
  </si>
  <si>
    <t>HURSTVIEW</t>
  </si>
  <si>
    <t>13830</t>
  </si>
  <si>
    <t>PAYNE</t>
  </si>
  <si>
    <t>14410</t>
  </si>
  <si>
    <t>PRIMROSE</t>
  </si>
  <si>
    <t>04830</t>
  </si>
  <si>
    <t>DELFORD</t>
  </si>
  <si>
    <t>08662</t>
  </si>
  <si>
    <t>HONEYWELL</t>
  </si>
  <si>
    <t>01210</t>
  </si>
  <si>
    <t>BATEMAN</t>
  </si>
  <si>
    <t>11425</t>
  </si>
  <si>
    <t>MAZATLAN</t>
  </si>
  <si>
    <t>18650</t>
  </si>
  <si>
    <t>VERA CRUZ</t>
  </si>
  <si>
    <t>19788</t>
  </si>
  <si>
    <t>YUCATAN</t>
  </si>
  <si>
    <t>09363</t>
  </si>
  <si>
    <t>JUAREZ</t>
  </si>
  <si>
    <t>00041</t>
  </si>
  <si>
    <t>ACAPULCO</t>
  </si>
  <si>
    <t>00978</t>
  </si>
  <si>
    <t>BAJA</t>
  </si>
  <si>
    <t>16556</t>
  </si>
  <si>
    <t>SLURRY</t>
  </si>
  <si>
    <t>16553</t>
  </si>
  <si>
    <t>SLUMP</t>
  </si>
  <si>
    <t>03478</t>
  </si>
  <si>
    <t>CHINOOK</t>
  </si>
  <si>
    <t>16463</t>
  </si>
  <si>
    <t>SIROCCO</t>
  </si>
  <si>
    <t>00270</t>
  </si>
  <si>
    <t>ALBERTA</t>
  </si>
  <si>
    <t>14120</t>
  </si>
  <si>
    <t>PINEHURST</t>
  </si>
  <si>
    <t>14180</t>
  </si>
  <si>
    <t>PLATT</t>
  </si>
  <si>
    <t>18830</t>
  </si>
  <si>
    <t>VITA</t>
  </si>
  <si>
    <t>01097</t>
  </si>
  <si>
    <t>BARGE</t>
  </si>
  <si>
    <t>06172</t>
  </si>
  <si>
    <t>EZRA</t>
  </si>
  <si>
    <t>15183</t>
  </si>
  <si>
    <t>RIVET</t>
  </si>
  <si>
    <t>07268</t>
  </si>
  <si>
    <t>GIRDER</t>
  </si>
  <si>
    <t>17117</t>
  </si>
  <si>
    <t>STRINGER</t>
  </si>
  <si>
    <t>18235</t>
  </si>
  <si>
    <t>TRUSS</t>
  </si>
  <si>
    <t>14038</t>
  </si>
  <si>
    <t>PICKLE MEADOWS</t>
  </si>
  <si>
    <t>17122</t>
  </si>
  <si>
    <t>STROSNIDER</t>
  </si>
  <si>
    <t>15282</t>
  </si>
  <si>
    <t>ROBINSON CREEK</t>
  </si>
  <si>
    <t>04612</t>
  </si>
  <si>
    <t>DALESIDE</t>
  </si>
  <si>
    <t>06262</t>
  </si>
  <si>
    <t>PENTHOUSE</t>
  </si>
  <si>
    <t>14968</t>
  </si>
  <si>
    <t>RHUMBA</t>
  </si>
  <si>
    <t>03305</t>
  </si>
  <si>
    <t>CHADRON</t>
  </si>
  <si>
    <t>15602</t>
  </si>
  <si>
    <t>RUTHELLEN</t>
  </si>
  <si>
    <t>07868</t>
  </si>
  <si>
    <t>HALLDALE</t>
  </si>
  <si>
    <t>03480</t>
  </si>
  <si>
    <t>CHILDERS</t>
  </si>
  <si>
    <t>09190</t>
  </si>
  <si>
    <t>JAYCEE</t>
  </si>
  <si>
    <t>10750</t>
  </si>
  <si>
    <t>LOUISE</t>
  </si>
  <si>
    <t>02262</t>
  </si>
  <si>
    <t>BROADCOM</t>
  </si>
  <si>
    <t>BROADCOM PT</t>
  </si>
  <si>
    <t>10774</t>
  </si>
  <si>
    <t>LUCIA</t>
  </si>
  <si>
    <t>13256</t>
  </si>
  <si>
    <t>ORIZABA</t>
  </si>
  <si>
    <t>15580</t>
  </si>
  <si>
    <t>BELLEGRAVE</t>
  </si>
  <si>
    <t>BENSON</t>
  </si>
  <si>
    <t>S/W C/O BENSON AND 17TH ST.</t>
  </si>
  <si>
    <t>BESSEMER P.T.</t>
  </si>
  <si>
    <t>BETHLEHEM</t>
  </si>
  <si>
    <t>LOS ANGLES</t>
  </si>
  <si>
    <t>BIG BEND BIA</t>
  </si>
  <si>
    <t>BIG CREEK 1</t>
  </si>
  <si>
    <t>BIG CREEK SYSTEM</t>
  </si>
  <si>
    <t>BIG CREEK - POWERHOUSE 1</t>
  </si>
  <si>
    <t>BIG CREEK</t>
  </si>
  <si>
    <t>BIG CREEK 2</t>
  </si>
  <si>
    <t>H</t>
  </si>
  <si>
    <t>BIG CREEK 2 P.H.</t>
  </si>
  <si>
    <t>BIG CREEK 2A</t>
  </si>
  <si>
    <t>BIG CREEK 3</t>
  </si>
  <si>
    <t>19 MI. BELOW BIG CREEK</t>
  </si>
  <si>
    <t>BIG CREEK 4</t>
  </si>
  <si>
    <t>NORTH FORK RD.,  5 MI. N/O AUBERRY</t>
  </si>
  <si>
    <t>AUBERRY</t>
  </si>
  <si>
    <t>BIG CREEK 8</t>
  </si>
  <si>
    <t>11 MI. BELOW BIG CREEK    DN MAIN RD. THRU LOCKED GATE</t>
  </si>
  <si>
    <t>BIG PINE</t>
  </si>
  <si>
    <t>BIGFOOT P.T.</t>
  </si>
  <si>
    <t>BIGGS P.T.</t>
  </si>
  <si>
    <t>BILLIE MINE P.T.</t>
  </si>
  <si>
    <t>BILLY CLYDE P.T.</t>
  </si>
  <si>
    <t>BIO-GAS</t>
  </si>
  <si>
    <t>BIOGEN</t>
  </si>
  <si>
    <t>SAN BERNARDINO CO. 1996</t>
  </si>
  <si>
    <t>331</t>
  </si>
  <si>
    <t>_____ YATES WELL RD., 1 MI. W/O I-15</t>
  </si>
  <si>
    <t>STATELINE</t>
  </si>
  <si>
    <t>BIRD DOG</t>
  </si>
  <si>
    <t>WOODS</t>
  </si>
  <si>
    <t>501 S. MARENGO AVE., T/S SIMULATOR, ALHAMBRA TRAINING FACILITY</t>
  </si>
  <si>
    <t>BIRD SPRINGS P.T.</t>
  </si>
  <si>
    <t>Bishop Creek Plant 2</t>
  </si>
  <si>
    <t>Bishop Creek Plant 3</t>
  </si>
  <si>
    <t>Bishop Creek Plant 4</t>
  </si>
  <si>
    <t>Bishop Creek Plant 5</t>
  </si>
  <si>
    <t>Bishop Creek Plant 6</t>
  </si>
  <si>
    <t>BISMARK P.T.</t>
  </si>
  <si>
    <t>BLACK MEADOWS</t>
  </si>
  <si>
    <t>BLACK PEAK</t>
  </si>
  <si>
    <t>BLUE CUT P.T.</t>
  </si>
  <si>
    <t>BLUE JAY P.T.</t>
  </si>
  <si>
    <t>BLUE RIDGE P.T.</t>
  </si>
  <si>
    <t>BLUEFOX P.T.</t>
  </si>
  <si>
    <t>BODIE</t>
  </si>
  <si>
    <t>43</t>
  </si>
  <si>
    <t>15 MI. NE/O HWY 395 &amp; HWY 167</t>
  </si>
  <si>
    <t>BRIDGEPORT</t>
  </si>
  <si>
    <t>BOKUM</t>
  </si>
  <si>
    <t>BOMMER</t>
  </si>
  <si>
    <t>_____ SAND CANYON RD.,  E/O SUNNYHILL (1400')</t>
  </si>
  <si>
    <t>BOOTS P.T.</t>
  </si>
  <si>
    <t>BORAX U.S.</t>
  </si>
  <si>
    <t>_____ BORAX RD.,  1-1/4 MILE N/O HWY 58</t>
  </si>
  <si>
    <t>BORCO</t>
  </si>
  <si>
    <t>BORDER</t>
  </si>
  <si>
    <t>T/S SIMULATOR SYSTEM</t>
  </si>
  <si>
    <t>1200 HIGHWAY 178, BODFISH</t>
  </si>
  <si>
    <t>BORON A.F.B.</t>
  </si>
  <si>
    <t>BOTTOM P.T.</t>
  </si>
  <si>
    <t>Boulder SW</t>
  </si>
  <si>
    <t>BOUSIC CANYON</t>
  </si>
  <si>
    <t>352A</t>
  </si>
  <si>
    <t>_____ MERIDIAN RD.,  2 MI. S/O HWY. 18</t>
  </si>
  <si>
    <t>BOX CANYON P.T.</t>
  </si>
  <si>
    <t>BOXCAR WIND</t>
  </si>
  <si>
    <t>BRAWLEY (IID)</t>
  </si>
  <si>
    <t>4997 HIGHWAY 111.</t>
  </si>
  <si>
    <t>BRAWLEY</t>
  </si>
  <si>
    <t>3 MI. S/O BRIDGEPORT ON HWY 395</t>
  </si>
  <si>
    <t>BROADCOM P.T.</t>
  </si>
  <si>
    <t>E6</t>
  </si>
  <si>
    <t>BROADWAY &amp; W. COMMERCIAL ST.</t>
  </si>
  <si>
    <t>BROADMOOR</t>
  </si>
  <si>
    <t>BROCKWAY</t>
  </si>
  <si>
    <t>1313 E. PHILADELPHIA ST.</t>
  </si>
  <si>
    <t>BROOKINGS P.T.</t>
  </si>
  <si>
    <t>BROSS P.T.</t>
  </si>
  <si>
    <t>BROWN P.T.</t>
  </si>
  <si>
    <t>BUFNEL</t>
  </si>
  <si>
    <t>BUGGY U.G.S.</t>
  </si>
  <si>
    <t>BUMPER</t>
  </si>
  <si>
    <t>601 S. PLACENTIA AVE.</t>
  </si>
  <si>
    <t>BURGESS</t>
  </si>
  <si>
    <t>14400 IMPERIAL HWY.</t>
  </si>
  <si>
    <t>C.I.W.</t>
  </si>
  <si>
    <t>38</t>
  </si>
  <si>
    <t>1/2 MI. S/O PINE AVE., W/S CHINO/CORONA EXP</t>
  </si>
  <si>
    <t>C.R.C.</t>
  </si>
  <si>
    <t>_____ 5TH ST., 500' W/O HAMNER AVE.</t>
  </si>
  <si>
    <t>C.S. STREET LIGHTS</t>
  </si>
  <si>
    <t>LOS ANGELES COUNTY 1996</t>
  </si>
  <si>
    <t>GENERAL OFFICE MAINTENANCE STAFF</t>
  </si>
  <si>
    <t>CABINLAND P.T.</t>
  </si>
  <si>
    <t>CACTUS</t>
  </si>
  <si>
    <t>_____ 35TH ST., 'E' AND AVE 1.  3.5 MI. E/O TOWN</t>
  </si>
  <si>
    <t>CAIN RANCH P.T.</t>
  </si>
  <si>
    <t>_____ HWY 120., C/O HWY 395</t>
  </si>
  <si>
    <t>CAL PAC P.T.</t>
  </si>
  <si>
    <t>CALAMAR P.T.</t>
  </si>
  <si>
    <t>CALCADIA P.T.</t>
  </si>
  <si>
    <t>SAN BERNARDINO CO. 1998</t>
  </si>
  <si>
    <t>4205</t>
  </si>
  <si>
    <t>19000 PERIMETER ROAD</t>
  </si>
  <si>
    <t>CALMET</t>
  </si>
  <si>
    <t>CAL-NEV P.T.</t>
  </si>
  <si>
    <t>CAMP 10</t>
  </si>
  <si>
    <t>NEAR CAMP KEOLA, S/O DAM 3A, HUNTINGTON LAKE</t>
  </si>
  <si>
    <t>CAMP ANGELUS P.T.</t>
  </si>
  <si>
    <t>CAMP BALDY P.T.</t>
  </si>
  <si>
    <t>CAMP NELSON P.T.</t>
  </si>
  <si>
    <t>CALIFORNIA VALLEY CITIES</t>
  </si>
  <si>
    <t>CAMP OAKS P.T.</t>
  </si>
  <si>
    <t>SAN BERNARDINO - 1994</t>
  </si>
  <si>
    <t>715</t>
  </si>
  <si>
    <t>E-0</t>
  </si>
  <si>
    <t>LONG BEACH YMCA CAMP, NEAR LAKE WILLIAM, OFF HWY. 38</t>
  </si>
  <si>
    <t>BIG BEAR CITY</t>
  </si>
  <si>
    <t>CAMP WILSON</t>
  </si>
  <si>
    <t>N/W OF THE MAIN GATE AT THE U.S.M.C MILITARY BASE.</t>
  </si>
  <si>
    <t>CANADA P.T.</t>
  </si>
  <si>
    <t>CANADIAN</t>
  </si>
  <si>
    <t>_____ TORRY RD.,  3/4 MI. E/O HWY 173</t>
  </si>
  <si>
    <t>CANDID P.T.</t>
  </si>
  <si>
    <t>CAPANERO P.T.</t>
  </si>
  <si>
    <t>CAPISTRANO (SDGE)</t>
  </si>
  <si>
    <t>SDGE SYSTEM</t>
  </si>
  <si>
    <t>CAPISTRANO SDGE</t>
  </si>
  <si>
    <t>CARANCHO P.T.</t>
  </si>
  <si>
    <t>CARBIDE</t>
  </si>
  <si>
    <t>CARDINAL P.T.</t>
  </si>
  <si>
    <t>CARTVILLE P.T.</t>
  </si>
  <si>
    <t>588</t>
  </si>
  <si>
    <t>S/O MULHOLLAND HWY; E/O LAS VIRGENES ROAD</t>
  </si>
  <si>
    <t>1 MI. E/O HWY 395 AND MAMMOTH ROAD</t>
  </si>
  <si>
    <t>EVITA</t>
  </si>
  <si>
    <t>13618</t>
  </si>
  <si>
    <t>PANCHO</t>
  </si>
  <si>
    <t>15408</t>
  </si>
  <si>
    <t>ROSA</t>
  </si>
  <si>
    <t>19351</t>
  </si>
  <si>
    <t>WIGTON</t>
  </si>
  <si>
    <t>06586</t>
  </si>
  <si>
    <t>FLYNN</t>
  </si>
  <si>
    <t>00331</t>
  </si>
  <si>
    <t>ALLOY</t>
  </si>
  <si>
    <t>02617</t>
  </si>
  <si>
    <t>CADMIUM</t>
  </si>
  <si>
    <t>03716</t>
  </si>
  <si>
    <t>COBALT</t>
  </si>
  <si>
    <t>00411</t>
  </si>
  <si>
    <t>ALUMINUM</t>
  </si>
  <si>
    <t>18494</t>
  </si>
  <si>
    <t>URANIUM</t>
  </si>
  <si>
    <t>17916</t>
  </si>
  <si>
    <t>TITANIUM</t>
  </si>
  <si>
    <t>01734</t>
  </si>
  <si>
    <t>BISMUTH</t>
  </si>
  <si>
    <t>04950</t>
  </si>
  <si>
    <t>DENVER</t>
  </si>
  <si>
    <t>03110</t>
  </si>
  <si>
    <t>CASPIAN</t>
  </si>
  <si>
    <t>09680</t>
  </si>
  <si>
    <t>KIDD</t>
  </si>
  <si>
    <t>11120</t>
  </si>
  <si>
    <t>MANVILLE</t>
  </si>
  <si>
    <t>14860</t>
  </si>
  <si>
    <t>REGAL</t>
  </si>
  <si>
    <t>13610</t>
  </si>
  <si>
    <t>PAN AMERICAN</t>
  </si>
  <si>
    <t>04635</t>
  </si>
  <si>
    <t>DANBY</t>
  </si>
  <si>
    <t>07670</t>
  </si>
  <si>
    <t>GROUSE</t>
  </si>
  <si>
    <t>02787</t>
  </si>
  <si>
    <t>CAMP ANG PT</t>
  </si>
  <si>
    <t>02790</t>
  </si>
  <si>
    <t>CAMP BALDY</t>
  </si>
  <si>
    <t>CAMP BLDY PT</t>
  </si>
  <si>
    <t>02820</t>
  </si>
  <si>
    <t>CAMP NELSON</t>
  </si>
  <si>
    <t>CMP NELSN PT</t>
  </si>
  <si>
    <t>02817</t>
  </si>
  <si>
    <t>CAMP OAKS</t>
  </si>
  <si>
    <t>CAMP OAKS PT</t>
  </si>
  <si>
    <t>02844</t>
  </si>
  <si>
    <t>CANADA</t>
  </si>
  <si>
    <t>12136</t>
  </si>
  <si>
    <t>MONTREAL</t>
  </si>
  <si>
    <t>17997</t>
  </si>
  <si>
    <t>TORONTO</t>
  </si>
  <si>
    <t>02849</t>
  </si>
  <si>
    <t>CANDID</t>
  </si>
  <si>
    <t>09899</t>
  </si>
  <si>
    <t>LABRADOR</t>
  </si>
  <si>
    <t>CANINE P.T.</t>
  </si>
  <si>
    <t>14276</t>
  </si>
  <si>
    <t>POINTER</t>
  </si>
  <si>
    <t>09185</t>
  </si>
  <si>
    <t>JAWBONE</t>
  </si>
  <si>
    <t>16304</t>
  </si>
  <si>
    <t>SHEEP</t>
  </si>
  <si>
    <t>08693</t>
  </si>
  <si>
    <t>HORSESHOE</t>
  </si>
  <si>
    <t>07594</t>
  </si>
  <si>
    <t>GREEN RIVER</t>
  </si>
  <si>
    <t>16936</t>
  </si>
  <si>
    <t>STAR ROCK</t>
  </si>
  <si>
    <t>15940</t>
  </si>
  <si>
    <t>SAVI</t>
  </si>
  <si>
    <t>19137</t>
  </si>
  <si>
    <t>WEIR</t>
  </si>
  <si>
    <t>07805</t>
  </si>
  <si>
    <t>GYPSUM</t>
  </si>
  <si>
    <t>01254</t>
  </si>
  <si>
    <t>BAYLINER</t>
  </si>
  <si>
    <t>CANYON LAKE</t>
  </si>
  <si>
    <t>16066</t>
  </si>
  <si>
    <t>SEARAY</t>
  </si>
  <si>
    <t>02881</t>
  </si>
  <si>
    <t>CAPANERO</t>
  </si>
  <si>
    <t>CAPANERO PT</t>
  </si>
  <si>
    <t>30984</t>
  </si>
  <si>
    <t>MARGARITA 984</t>
  </si>
  <si>
    <t>CAPSTRNO SDG</t>
  </si>
  <si>
    <t>11755</t>
  </si>
  <si>
    <t>METHODIST - 196 CP</t>
  </si>
  <si>
    <t>12011</t>
  </si>
  <si>
    <t>MIST</t>
  </si>
  <si>
    <t>16363</t>
  </si>
  <si>
    <t>SHOAL</t>
  </si>
  <si>
    <t>21089</t>
  </si>
  <si>
    <t>PAROLE</t>
  </si>
  <si>
    <t>21088</t>
  </si>
  <si>
    <t>PARDON</t>
  </si>
  <si>
    <t>03065</t>
  </si>
  <si>
    <t>CAR WASH</t>
  </si>
  <si>
    <t>CAR WASH PT</t>
  </si>
  <si>
    <t>02919</t>
  </si>
  <si>
    <t>CARANCHO</t>
  </si>
  <si>
    <t>CARANCHO PT</t>
  </si>
  <si>
    <t>03712</t>
  </si>
  <si>
    <t>CLUB OAKS</t>
  </si>
  <si>
    <t>11550</t>
  </si>
  <si>
    <t>MEADOWBROOK</t>
  </si>
  <si>
    <t>10365</t>
  </si>
  <si>
    <t>LENA</t>
  </si>
  <si>
    <t>16370</t>
  </si>
  <si>
    <t>SHOPS</t>
  </si>
  <si>
    <t>15080</t>
  </si>
  <si>
    <t>RILEY</t>
  </si>
  <si>
    <t>19030</t>
  </si>
  <si>
    <t>WARM CREEK</t>
  </si>
  <si>
    <t>S/W C/O SOBOBA ST. AND WHITTIER AVE.</t>
  </si>
  <si>
    <t>2167 COLTON AVE., C/O CRAFTON</t>
  </si>
  <si>
    <t>1</t>
  </si>
  <si>
    <t>2-B</t>
  </si>
  <si>
    <t>S/E C/O ETIWANDA AVE, AND PHILADELPHIA</t>
  </si>
  <si>
    <t>1600 COMMERCE PARKWAY.,</t>
  </si>
  <si>
    <t>MIRA LOMA (220kV)</t>
  </si>
  <si>
    <t>17804 / 805</t>
  </si>
  <si>
    <t>13568 MILLIKEN AVE.,  S/O RIVERSIDE DR.</t>
  </si>
  <si>
    <t>MIRA LOMA (500kV&amp;AAetc)</t>
  </si>
  <si>
    <t>MIRA LOMA (66kV)</t>
  </si>
  <si>
    <t>190</t>
  </si>
  <si>
    <t>N/E OF RAMON RD. &amp; VISTA DE ORO ST., E/O I-10</t>
  </si>
  <si>
    <t>THOUSAND PALMS</t>
  </si>
  <si>
    <t>18944 / 18484</t>
  </si>
  <si>
    <t>125</t>
  </si>
  <si>
    <t>______ MIRA LOMA RD.,   N/O RANCHO VISTA DR.</t>
  </si>
  <si>
    <t>TEMECULA</t>
  </si>
  <si>
    <t>15A</t>
  </si>
  <si>
    <t>28122 IRONWOOD</t>
  </si>
  <si>
    <t>MOUNTWIND</t>
  </si>
  <si>
    <t>GARNET RD W/O INDIAN AV, ADJACENT TO ALTWIND SUB</t>
  </si>
  <si>
    <t>MT. VERNON</t>
  </si>
  <si>
    <t>_____ ORANGE ST.   S/O BASELINE ST., E/O GARNER AVE.</t>
  </si>
  <si>
    <t>MURRIETTA 1</t>
  </si>
  <si>
    <t>113</t>
  </si>
  <si>
    <t>C/O KALMIA AND ADAMS ST.</t>
  </si>
  <si>
    <t>MURRIETTA 2</t>
  </si>
  <si>
    <t>114</t>
  </si>
  <si>
    <t>_____ FIG ST.     BETWEEN JEFFERSON AND ADAMS ST.</t>
  </si>
  <si>
    <t>MUSCOY</t>
  </si>
  <si>
    <t>_____ NOLAN ST.   N/O KERN, 1 BLOCK W/O CAJON BLVD.</t>
  </si>
  <si>
    <t>21</t>
  </si>
  <si>
    <t>1465 S. OAKS AVE.</t>
  </si>
  <si>
    <t>45</t>
  </si>
  <si>
    <t>S/E C/O LYON AVE. &amp; ESPLANADA AVE.,  4 MI. N/W OF HEMET</t>
  </si>
  <si>
    <t>_____ MURRIETA RD.,   670 FT N/O NEWPORT RD.</t>
  </si>
  <si>
    <t>NORCO</t>
  </si>
  <si>
    <t>10</t>
  </si>
  <si>
    <t>_____ SIERRA AVE.,  BETWEEN 5TH &amp; 6TH ST.</t>
  </si>
  <si>
    <t>NORTH INTAKE</t>
  </si>
  <si>
    <t>H-0</t>
  </si>
  <si>
    <t>HWY 95, 10 MI. N/O BLYTHE, .25 MI. W/O PALO VERDE</t>
  </si>
  <si>
    <t>NUEVO</t>
  </si>
  <si>
    <t>40A</t>
  </si>
  <si>
    <t>C/O LAKEVIEW AND RAMONA EXPRESSWAY</t>
  </si>
  <si>
    <t>LAKEVIEW</t>
  </si>
  <si>
    <t>143</t>
  </si>
  <si>
    <t>S/E C/O YUCCA MESA RD. &amp; LA BRISA DR. (5 MI. N/O 29 PALMS HWY)</t>
  </si>
  <si>
    <t>LANDERS</t>
  </si>
  <si>
    <t>OLIVE LAKE</t>
  </si>
  <si>
    <t>_____ OLIVE LAKE BLVD., AND I-10</t>
  </si>
  <si>
    <t>17256 / 16610</t>
  </si>
  <si>
    <t>701 S. SULTANA ST.</t>
  </si>
  <si>
    <t>ORANGE PRODUCTS</t>
  </si>
  <si>
    <t>C/O MONTEREY AVE. AND CALIFORNIA ST.</t>
  </si>
  <si>
    <t>17207 / 208</t>
  </si>
  <si>
    <t>1560 NO. CAMPUS AVE.,  C/O 16TH ST.</t>
  </si>
  <si>
    <t>PALM CANYON</t>
  </si>
  <si>
    <t>_____ MABREY ST., 1/2 BLK E/O PALM CANYON DR.</t>
  </si>
  <si>
    <t>_____ ANDREAS RD.  BETWEEN PALM CANYON DR AND INDIAN AVE.</t>
  </si>
  <si>
    <t>PALM VILLAGE</t>
  </si>
  <si>
    <t>500 FT S/O HWY 111 AND 600 FT E/O DEEP CANYON RANCH RD.</t>
  </si>
  <si>
    <t>PAN AERO</t>
  </si>
  <si>
    <t>N/O I-10 FWY, W/O WHITE WATER WASH</t>
  </si>
  <si>
    <t>18945 / 17545</t>
  </si>
  <si>
    <t>116</t>
  </si>
  <si>
    <t>35155 MONTE DE ORO RD.</t>
  </si>
  <si>
    <t>RANCHO CALIFORNIA</t>
  </si>
  <si>
    <t>18946 / 17546</t>
  </si>
  <si>
    <t>127</t>
  </si>
  <si>
    <t>N/S HWY. 79, W/O ANZA RD.</t>
  </si>
  <si>
    <t>RIVERSIDE COUNTY - 1994</t>
  </si>
  <si>
    <t>3.5 MI. N/E OF NORCO ON S/BANK OF S.A. RIVER N/O ARLINGTON</t>
  </si>
  <si>
    <t>_____ PEPPER ST.</t>
  </si>
  <si>
    <t>PEREZ</t>
  </si>
  <si>
    <t>_____ SHERMAN AVE.</t>
  </si>
  <si>
    <t>S/W C/O PEYTON DR. &amp; ENGLISH RD.</t>
  </si>
  <si>
    <t>14270 RAMONA AVE.</t>
  </si>
  <si>
    <t>RAILROAD CANYON</t>
  </si>
  <si>
    <t>W/O CANYON LAKE DRIVE SOUTH</t>
  </si>
  <si>
    <t>LAKE ELSINORE</t>
  </si>
  <si>
    <t>17432 / 46</t>
  </si>
  <si>
    <t>7700 CITRUS AVE.</t>
  </si>
  <si>
    <t>RECTIFIER</t>
  </si>
  <si>
    <t>________ MIRA LOMA RD.,  N/O RANCHO VISTA DR.</t>
  </si>
  <si>
    <t>29</t>
  </si>
  <si>
    <t>504 HIGH AVE.</t>
  </si>
  <si>
    <t>12550 ARROW HWY.</t>
  </si>
  <si>
    <t>RENWIND</t>
  </si>
  <si>
    <t>WHITEWATER CANYON</t>
  </si>
  <si>
    <t>_____ DATE ST.,  N/O FIRST ST.</t>
  </si>
  <si>
    <t>RIPLEY</t>
  </si>
  <si>
    <t>330</t>
  </si>
  <si>
    <t>_____ NEIGHBORS BLVD., 1 BLK N/O 25TH AVE.</t>
  </si>
  <si>
    <t>ROLLING (HCB)</t>
  </si>
  <si>
    <t>4059 RIVERVIEW RD.,  S/O MISSION BLVD.</t>
  </si>
  <si>
    <t>RUNNING SPRINGS</t>
  </si>
  <si>
    <t>53</t>
  </si>
  <si>
    <t>_____ HUNSAKER DR.,  1/4 MI N/O RIM OF WORLD DR.</t>
  </si>
  <si>
    <t>LOS ANGELES COUNTY</t>
  </si>
  <si>
    <t>_____ ARROW HWY.,  C/O MONTE VISTA AVE.</t>
  </si>
  <si>
    <t>MONTCLAIR</t>
  </si>
  <si>
    <t>25770 SAN BERNARDINO AVE.</t>
  </si>
  <si>
    <t>SAN JACINTO</t>
  </si>
  <si>
    <t>_____ SAN JACINTO ST, S/O MAIN (NEAR PICO AVE)</t>
  </si>
  <si>
    <t>203</t>
  </si>
  <si>
    <t>N/W OF MONTEREY AVE. AND CLANCY LANE</t>
  </si>
  <si>
    <t>RANCHO MIRAGE</t>
  </si>
  <si>
    <t>N/O I-10 FWY W/O HIGHWAY 62, TOP OF WHITEWATER HILL</t>
  </si>
  <si>
    <t>SAR 3</t>
  </si>
  <si>
    <t>19</t>
  </si>
  <si>
    <t>32387 GREENSPOT RD., EAST HIGHLANDS</t>
  </si>
  <si>
    <t>SEAWIND</t>
  </si>
  <si>
    <t>N/O I-10, W/O WHITEWATER WASH</t>
  </si>
  <si>
    <t>SECOND AVENUE</t>
  </si>
  <si>
    <t>C/O SECOND AVE. &amp; INTAKE BLVD.</t>
  </si>
  <si>
    <t>_____ STATE ST.,  BTWN. KENDALL DR. AND BARSTOW FWY.</t>
  </si>
  <si>
    <t>SILVER SPUR</t>
  </si>
  <si>
    <t>213</t>
  </si>
  <si>
    <t>S/E CORNER OF ARROW TRAIL AND LITTLE BEND TRAIL</t>
  </si>
  <si>
    <t>SIXTEENTH STREET</t>
  </si>
  <si>
    <t>16TH ST. OFF MT. VERNON AVE.</t>
  </si>
  <si>
    <t>84</t>
  </si>
  <si>
    <t>_____ CORYDON ST.,   BETWEEN CEREAL ST AND MISSION TRAIL</t>
  </si>
  <si>
    <t>SMILEY</t>
  </si>
  <si>
    <t>HENRIETTA ST. AND RIDGE ST.</t>
  </si>
  <si>
    <t>N/O SOQUEL CYN. RD.,  2 MI. W/O POMONA-RINCON RD.</t>
  </si>
  <si>
    <t>18941 / 17541</t>
  </si>
  <si>
    <t>_____ LOS ALMOS RD. @ MADISON ST., 1/2 MILE S/W OF I-15</t>
  </si>
  <si>
    <t>MURRIETA</t>
  </si>
  <si>
    <t>55</t>
  </si>
  <si>
    <t>26750 SANDERSON AVE.</t>
  </si>
  <si>
    <t>STODDARD</t>
  </si>
  <si>
    <t>105 S. STODDARD ST.</t>
  </si>
  <si>
    <t>STRIP (HCB)</t>
  </si>
  <si>
    <t>_____ SAN BERNARDINO AVE.,  E/O CALABASH AVE.</t>
  </si>
  <si>
    <t>73</t>
  </si>
  <si>
    <t>C/O NEWPORT AND LINDENBERGER</t>
  </si>
  <si>
    <t>SUNNY DUNES</t>
  </si>
  <si>
    <t>CALLE ENCILIA &amp; CAMINO PAROCELA, 1/2 BLK E/O INDIAN AVE</t>
  </si>
  <si>
    <t>_____ PLUMLEY RD.   350 FT. W/O CONVERSE RD.</t>
  </si>
  <si>
    <t>MARCH A.F.B.</t>
  </si>
  <si>
    <t>MORENO VALLEY</t>
  </si>
  <si>
    <t>TEMESCAL</t>
  </si>
  <si>
    <t>300 FT. W/O TEMESCAL RD.  OFF OF CAJALCO RD.</t>
  </si>
  <si>
    <t>N/E C/O 18TH ST. &amp; AVENUE 'E', S/O YUCAIPA BLVD</t>
  </si>
  <si>
    <t>SECTION 4 R4ET3S</t>
  </si>
  <si>
    <t>655 CALLE AMIGOS</t>
  </si>
  <si>
    <t>THUNDERBIRD</t>
  </si>
  <si>
    <t>_____ HWY. 111, 3/8 MILE S/E OF THUNDERBIRD RANCH RD.</t>
  </si>
  <si>
    <t>17286 / 293</t>
  </si>
  <si>
    <t>MOUNTAIN VIEW AVE. &amp; REDLANDS BLVD.</t>
  </si>
  <si>
    <t>TIPPECANOE</t>
  </si>
  <si>
    <t>_____ BASELINE AVE., E/O TIPPECANOE</t>
  </si>
  <si>
    <t>TRANSWIND</t>
  </si>
  <si>
    <t>S/O I-10 FWY AND W/O HWY 111 IN WHITEWATER WASH</t>
  </si>
  <si>
    <t>TWENTYNINE PALMS</t>
  </si>
  <si>
    <t>1 BLK N/O &amp; 1/2 BLK E/O 29 PALMS HWY &amp; ADOBE RD.</t>
  </si>
  <si>
    <t>_____ PROSPECT AVE., 1 BLK E/O ANDERSON ST.</t>
  </si>
  <si>
    <t>LOMA LINDA</t>
  </si>
  <si>
    <t>86 STOWELL ST.</t>
  </si>
  <si>
    <t>VALENCIA</t>
  </si>
  <si>
    <t>40TH ST. &amp; GENEVIEVE ST.</t>
  </si>
  <si>
    <t>18901 / 17501</t>
  </si>
  <si>
    <t>HWY 74 NEAR INTERSECTION OF MENIFEE.</t>
  </si>
  <si>
    <t>ROMOLAND</t>
  </si>
  <si>
    <t>N/O I-10 FWY, W/O HWY 62, 2 MILES W/O DEVERS SUB</t>
  </si>
  <si>
    <t>VERDANT</t>
  </si>
  <si>
    <t>110</t>
  </si>
  <si>
    <t>_____ 40TH AVE., 1/2 MI EAST &amp; 1 MI S/O PALO VERDE</t>
  </si>
  <si>
    <t>22200 NEWPORT AVE.</t>
  </si>
  <si>
    <t>GRAND TERRACE</t>
  </si>
  <si>
    <t>WHEEL</t>
  </si>
  <si>
    <t>S/O LINCOLN &amp; WASHINGTON, ACCESS FROM JEFFERSON ST</t>
  </si>
  <si>
    <t>WHITEWATER</t>
  </si>
  <si>
    <t>206</t>
  </si>
  <si>
    <t>I-10, 1-1/2 MI. E/O HWY 111</t>
  </si>
  <si>
    <t>C/O ETIWANDA AVE. AND JURUPA AVE.</t>
  </si>
  <si>
    <t>WINTEC</t>
  </si>
  <si>
    <t>FOURTH ST. &amp; 'H' ST.  (TURN ON 5TH ST)</t>
  </si>
  <si>
    <t>_____ SAGE AVE., S/O ONAGA TRAIL</t>
  </si>
  <si>
    <t>YUCCA VALLEY</t>
  </si>
  <si>
    <t>_____ JUNIPER ST.</t>
  </si>
  <si>
    <t>AIR PRODUCTS</t>
  </si>
  <si>
    <t>Murray, Kevin</t>
  </si>
  <si>
    <t>AIRCAST</t>
  </si>
  <si>
    <t>68</t>
  </si>
  <si>
    <t>195TH ST. BETWEEN VAN NESS AND WESTERN AVE.</t>
  </si>
  <si>
    <t>_____ ROSECRANS AVE,1 BLK E/O SEPULVEDA</t>
  </si>
  <si>
    <t>AIRPORT</t>
  </si>
  <si>
    <t>Dupree, Daryl</t>
  </si>
  <si>
    <t>Perez, Chris</t>
  </si>
  <si>
    <t>34201,3,5</t>
  </si>
  <si>
    <t>76</t>
  </si>
  <si>
    <t>690 N. STUDEBAKER RD.</t>
  </si>
  <si>
    <t>69</t>
  </si>
  <si>
    <t>213TH AND VERA ST,</t>
  </si>
  <si>
    <t>E/O CRENSHAW PLACE, N/O 190TH STREET</t>
  </si>
  <si>
    <t>23320 S. ALAMEDA STREET</t>
  </si>
  <si>
    <t>ALCOA</t>
  </si>
  <si>
    <t>VERNON CITY</t>
  </si>
  <si>
    <t>ALISO ENERGY</t>
  </si>
  <si>
    <t>F-7</t>
  </si>
  <si>
    <t>ALLUVIUM</t>
  </si>
  <si>
    <t>ALLVIEW P.T.</t>
  </si>
  <si>
    <t>ALPHA BETA</t>
  </si>
  <si>
    <t>ALPINE P.T.</t>
  </si>
  <si>
    <t>ALTA LOMA</t>
  </si>
  <si>
    <t>N/W C/O ARCHIBALD AND WILSON AVE.</t>
  </si>
  <si>
    <t>ALTON</t>
  </si>
  <si>
    <t>17802 GILETTE AVE.,  REAR OF</t>
  </si>
  <si>
    <t>ALUMAX</t>
  </si>
  <si>
    <t>AMEN P.T.</t>
  </si>
  <si>
    <t>ANCHOR HOCKING</t>
  </si>
  <si>
    <t>ANGLER</t>
  </si>
  <si>
    <t>ANNEX P.T.</t>
  </si>
  <si>
    <t>ALLEY E/O SUNDALE ST., S/O 116 TH ST.</t>
  </si>
  <si>
    <t>ANOROC</t>
  </si>
  <si>
    <t>____ COMPTON RD., E/S 300' N/O MAGNOLIA</t>
  </si>
  <si>
    <t>ANZA CO-OP</t>
  </si>
  <si>
    <t>APS SYSTEM</t>
  </si>
  <si>
    <t>ARABY</t>
  </si>
  <si>
    <t>_____ SONORA RD.,  1/4 MI. E/O EL CIELO RD.</t>
  </si>
  <si>
    <t>ARGUSGEN</t>
  </si>
  <si>
    <t>ASH MOUNTAIN P.T.</t>
  </si>
  <si>
    <t>ATKINS P.T.</t>
  </si>
  <si>
    <t>RIVERSIDE COUNTY - 1996</t>
  </si>
  <si>
    <t>870</t>
  </si>
  <si>
    <t>S/O E. NEWPORT RD &amp; CALIFORNIA</t>
  </si>
  <si>
    <t>HEMET AREA</t>
  </si>
  <si>
    <t>ATOLIA</t>
  </si>
  <si>
    <t>AUTOGRAM</t>
  </si>
  <si>
    <t>AVALON</t>
  </si>
  <si>
    <t>AVOCADO P.T.</t>
  </si>
  <si>
    <t>AXIS S.S.</t>
  </si>
  <si>
    <t>IID SYSTEM</t>
  </si>
  <si>
    <t>AYERS</t>
  </si>
  <si>
    <t>_____ 'G' ST.,  1 BLK W/O 12TH ST.</t>
  </si>
  <si>
    <t>AYERSMAN P.T.</t>
  </si>
  <si>
    <t>AZBUILT P.T.</t>
  </si>
  <si>
    <t>S/O SWEETBAY RD 300' S/E/O END/O THYME PL</t>
  </si>
  <si>
    <t>AZTEC</t>
  </si>
  <si>
    <t>B.M.-T.</t>
  </si>
  <si>
    <t>BADWATER P.T.</t>
  </si>
  <si>
    <t>BAGA</t>
  </si>
  <si>
    <t>BANDUCCI</t>
  </si>
  <si>
    <t>BANWIND</t>
  </si>
  <si>
    <t>RIVERSIDE COUNTY 2002</t>
  </si>
  <si>
    <t>724</t>
  </si>
  <si>
    <t>S/O FWY-10, W/O HWY-111 IN WHITEWATER WASH</t>
  </si>
  <si>
    <t>BARD P.T.</t>
  </si>
  <si>
    <t>VENTURA CO.</t>
  </si>
  <si>
    <t>BARK P.T.</t>
  </si>
  <si>
    <t>BAYEND P.T.</t>
  </si>
  <si>
    <t>BEACON P.T.</t>
  </si>
  <si>
    <t>BECKMAN INSTRUMENT</t>
  </si>
  <si>
    <t>BEEJAY</t>
  </si>
  <si>
    <t>45TH ST. AND ST. CHARLES</t>
  </si>
  <si>
    <t>HUFF</t>
  </si>
  <si>
    <t>19521</t>
  </si>
  <si>
    <t>WIND TUNNEL</t>
  </si>
  <si>
    <t>01894</t>
  </si>
  <si>
    <t>BOLOR</t>
  </si>
  <si>
    <t>06833</t>
  </si>
  <si>
    <t>FRISBIE</t>
  </si>
  <si>
    <t>17376</t>
  </si>
  <si>
    <t>SUSAN</t>
  </si>
  <si>
    <t>05619</t>
  </si>
  <si>
    <t>EDWIN</t>
  </si>
  <si>
    <t>5070</t>
  </si>
  <si>
    <t>10044</t>
  </si>
  <si>
    <t>LANDMARK</t>
  </si>
  <si>
    <t>15164</t>
  </si>
  <si>
    <t>RIVARD</t>
  </si>
  <si>
    <t>18160</t>
  </si>
  <si>
    <t>TRINITY</t>
  </si>
  <si>
    <t>14742</t>
  </si>
  <si>
    <t>REAGAN</t>
  </si>
  <si>
    <t>16597</t>
  </si>
  <si>
    <t>SNYDER</t>
  </si>
  <si>
    <t>06985</t>
  </si>
  <si>
    <t>GAMBLE</t>
  </si>
  <si>
    <t>13122</t>
  </si>
  <si>
    <t>OLIVER</t>
  </si>
  <si>
    <t>09773</t>
  </si>
  <si>
    <t>KINGSWAY</t>
  </si>
  <si>
    <t>01527</t>
  </si>
  <si>
    <t>BENTON</t>
  </si>
  <si>
    <t>05855</t>
  </si>
  <si>
    <t>ELSWORTH</t>
  </si>
  <si>
    <t>07916</t>
  </si>
  <si>
    <t>HAMMOCK</t>
  </si>
  <si>
    <t>08257</t>
  </si>
  <si>
    <t>HEACOCK</t>
  </si>
  <si>
    <t>08987</t>
  </si>
  <si>
    <t>IRONWOOD</t>
  </si>
  <si>
    <t>12478</t>
  </si>
  <si>
    <t>NANCE</t>
  </si>
  <si>
    <t>02150</t>
  </si>
  <si>
    <t>BRAUN</t>
  </si>
  <si>
    <t>5012</t>
  </si>
  <si>
    <t>03860</t>
  </si>
  <si>
    <t>COMMONWEALTH</t>
  </si>
  <si>
    <t>05170</t>
  </si>
  <si>
    <t>DOLGEVILLE</t>
  </si>
  <si>
    <t>09490</t>
  </si>
  <si>
    <t>KAY</t>
  </si>
  <si>
    <t>11210</t>
  </si>
  <si>
    <t>MARGUERITA</t>
  </si>
  <si>
    <t>16955</t>
  </si>
  <si>
    <t>ST. CHARLES</t>
  </si>
  <si>
    <t>17494</t>
  </si>
  <si>
    <t>TAKNING</t>
  </si>
  <si>
    <t>17690</t>
  </si>
  <si>
    <t>TEST</t>
  </si>
  <si>
    <t>18140</t>
  </si>
  <si>
    <t>TRI CITY</t>
  </si>
  <si>
    <t>19650</t>
  </si>
  <si>
    <t>WOODWARD</t>
  </si>
  <si>
    <t>02320</t>
  </si>
  <si>
    <t>BRUNNER</t>
  </si>
  <si>
    <t>04350</t>
  </si>
  <si>
    <t>CRESTA</t>
  </si>
  <si>
    <t>07550</t>
  </si>
  <si>
    <t>GRAVES</t>
  </si>
  <si>
    <t>00350</t>
  </si>
  <si>
    <t>ALMANSOR</t>
  </si>
  <si>
    <t>11190</t>
  </si>
  <si>
    <t>MARENGO</t>
  </si>
  <si>
    <t>08690</t>
  </si>
  <si>
    <t>12680</t>
  </si>
  <si>
    <t>NEW YORK</t>
  </si>
  <si>
    <t>17526</t>
  </si>
  <si>
    <t>TANOBLE</t>
  </si>
  <si>
    <t>02130</t>
  </si>
  <si>
    <t>BRAEBURN</t>
  </si>
  <si>
    <t>02220</t>
  </si>
  <si>
    <t>BELLFORD</t>
  </si>
  <si>
    <t>13750</t>
  </si>
  <si>
    <t>PASAGLEN</t>
  </si>
  <si>
    <t>00335</t>
  </si>
  <si>
    <t>ALLVIEW</t>
  </si>
  <si>
    <t>20910</t>
  </si>
  <si>
    <t>ALOLA #2</t>
  </si>
  <si>
    <t>ALOLA</t>
  </si>
  <si>
    <t>11913</t>
  </si>
  <si>
    <t>MILLPOINT</t>
  </si>
  <si>
    <t>19135</t>
  </si>
  <si>
    <t>WEISER</t>
  </si>
  <si>
    <t>17005</t>
  </si>
  <si>
    <t>STOCCO</t>
  </si>
  <si>
    <t>19450</t>
  </si>
  <si>
    <t>WILMINGTON</t>
  </si>
  <si>
    <t>03160</t>
  </si>
  <si>
    <t>CATALYTIC</t>
  </si>
  <si>
    <t>05603</t>
  </si>
  <si>
    <t>EDGAR</t>
  </si>
  <si>
    <t>07940</t>
  </si>
  <si>
    <t>HANCOCK</t>
  </si>
  <si>
    <t>11870</t>
  </si>
  <si>
    <t>MIGUEL</t>
  </si>
  <si>
    <t>16330</t>
  </si>
  <si>
    <t>SHELLDOM</t>
  </si>
  <si>
    <t>00390</t>
  </si>
  <si>
    <t>ALPINE</t>
  </si>
  <si>
    <t>00680</t>
  </si>
  <si>
    <t>ARDEN</t>
  </si>
  <si>
    <t>03750</t>
  </si>
  <si>
    <t>COGSWELL</t>
  </si>
  <si>
    <t>01260</t>
  </si>
  <si>
    <t>BAYSE</t>
  </si>
  <si>
    <t>02331</t>
  </si>
  <si>
    <t>BRYCE</t>
  </si>
  <si>
    <t>05970</t>
  </si>
  <si>
    <t>ENLOE</t>
  </si>
  <si>
    <t>06150</t>
  </si>
  <si>
    <t>EXLINE</t>
  </si>
  <si>
    <t>11750</t>
  </si>
  <si>
    <t>MERVIN</t>
  </si>
  <si>
    <t>15423</t>
  </si>
  <si>
    <t>ROSEGLEN</t>
  </si>
  <si>
    <t>18390</t>
  </si>
  <si>
    <t>TYLER</t>
  </si>
  <si>
    <t>04690</t>
  </si>
  <si>
    <t>DAROCA</t>
  </si>
  <si>
    <t>03830</t>
  </si>
  <si>
    <t>COLUMBIA</t>
  </si>
  <si>
    <t>07008</t>
  </si>
  <si>
    <t>GARDEA</t>
  </si>
  <si>
    <t>13880</t>
  </si>
  <si>
    <t>BROOKS</t>
  </si>
  <si>
    <t>05815</t>
  </si>
  <si>
    <t>18635</t>
  </si>
  <si>
    <t>VELMA</t>
  </si>
  <si>
    <t>01400</t>
  </si>
  <si>
    <t>BELDON</t>
  </si>
  <si>
    <t>08490</t>
  </si>
  <si>
    <t>HILLVIEW</t>
  </si>
  <si>
    <t>04800</t>
  </si>
  <si>
    <t>DELARRO</t>
  </si>
  <si>
    <t>18700</t>
  </si>
  <si>
    <t>VERONA</t>
  </si>
  <si>
    <t>18600</t>
  </si>
  <si>
    <t>VANCOUVER</t>
  </si>
  <si>
    <t>10380</t>
  </si>
  <si>
    <t>LEONARD</t>
  </si>
  <si>
    <t>16450</t>
  </si>
  <si>
    <t>SIMMONS</t>
  </si>
  <si>
    <t>06360</t>
  </si>
  <si>
    <t>FETTERLY</t>
  </si>
  <si>
    <t>11443</t>
  </si>
  <si>
    <t>MC CASLIN</t>
  </si>
  <si>
    <t>13828</t>
  </si>
  <si>
    <t>PAXTON</t>
  </si>
  <si>
    <t>10216</t>
  </si>
  <si>
    <t>LAVA</t>
  </si>
  <si>
    <t>00448</t>
  </si>
  <si>
    <t>AMEN</t>
  </si>
  <si>
    <t>00050</t>
  </si>
  <si>
    <t>ACROBAT</t>
  </si>
  <si>
    <t>00792</t>
  </si>
  <si>
    <t>ASHBERRY</t>
  </si>
  <si>
    <t>02852</t>
  </si>
  <si>
    <t>CANDLEBERRY</t>
  </si>
  <si>
    <t>14722</t>
  </si>
  <si>
    <t>RAYBURN</t>
  </si>
  <si>
    <t>15140</t>
  </si>
  <si>
    <t>RITTER</t>
  </si>
  <si>
    <t>13901</t>
  </si>
  <si>
    <t>PELONA</t>
  </si>
  <si>
    <t>10370</t>
  </si>
  <si>
    <t>LEONA</t>
  </si>
  <si>
    <t>18270</t>
  </si>
  <si>
    <t>QUINBY</t>
  </si>
  <si>
    <t>17158</t>
  </si>
  <si>
    <t>SUBIDA</t>
  </si>
  <si>
    <t>03564</t>
  </si>
  <si>
    <t>CITY RANCH</t>
  </si>
  <si>
    <t>02814</t>
  </si>
  <si>
    <t>CAMELLIA</t>
  </si>
  <si>
    <t>07050</t>
  </si>
  <si>
    <t>GARIBALDI</t>
  </si>
  <si>
    <t>06380</t>
  </si>
  <si>
    <t>FIESTA</t>
  </si>
  <si>
    <t>09480</t>
  </si>
  <si>
    <t>KAUFFMAN</t>
  </si>
  <si>
    <t>11090</t>
  </si>
  <si>
    <t>MANOR</t>
  </si>
  <si>
    <t>10080</t>
  </si>
  <si>
    <t>LA PORTE</t>
  </si>
  <si>
    <t>08590</t>
  </si>
  <si>
    <t>HOLLY</t>
  </si>
  <si>
    <t>16360</t>
  </si>
  <si>
    <t>SHIRLEY</t>
  </si>
  <si>
    <t>11690</t>
  </si>
  <si>
    <t>MERIDIAN</t>
  </si>
  <si>
    <t>18560</t>
  </si>
  <si>
    <t>VALNETT</t>
  </si>
  <si>
    <t>19585</t>
  </si>
  <si>
    <t>WISTARIA</t>
  </si>
  <si>
    <t>07520</t>
  </si>
  <si>
    <t>GRAYDON</t>
  </si>
  <si>
    <t>07630</t>
  </si>
  <si>
    <t>13490</t>
  </si>
  <si>
    <t>PADDOCK</t>
  </si>
  <si>
    <t>15480</t>
  </si>
  <si>
    <t>00564</t>
  </si>
  <si>
    <t>ANNEX</t>
  </si>
  <si>
    <t>5023</t>
  </si>
  <si>
    <t>12707</t>
  </si>
  <si>
    <t>NIECE</t>
  </si>
  <si>
    <t>5069</t>
  </si>
  <si>
    <t>12614</t>
  </si>
  <si>
    <t>NEPHEW</t>
  </si>
  <si>
    <t>04885</t>
  </si>
  <si>
    <t>DELORO</t>
  </si>
  <si>
    <t>16761</t>
  </si>
  <si>
    <t>SPEAR</t>
  </si>
  <si>
    <t>03727</t>
  </si>
  <si>
    <t>COCHISE</t>
  </si>
  <si>
    <t>08363</t>
  </si>
  <si>
    <t>CHOICEANNA</t>
  </si>
  <si>
    <t>09781</t>
  </si>
  <si>
    <t>KIOWA</t>
  </si>
  <si>
    <t>09237</t>
  </si>
  <si>
    <t>JESS</t>
  </si>
  <si>
    <t>04765</t>
  </si>
  <si>
    <t>DEEP CREEK</t>
  </si>
  <si>
    <t>17972</t>
  </si>
  <si>
    <t>TONTO</t>
  </si>
  <si>
    <t>18335</t>
  </si>
  <si>
    <t>TUSSING</t>
  </si>
  <si>
    <t>13518</t>
  </si>
  <si>
    <t>PAHUTE</t>
  </si>
  <si>
    <t>03525</t>
  </si>
  <si>
    <t>CISTERN</t>
  </si>
  <si>
    <t>06581</t>
  </si>
  <si>
    <t>FLUE</t>
  </si>
  <si>
    <t>16554</t>
  </si>
  <si>
    <t>SLUICE</t>
  </si>
  <si>
    <t>18299</t>
  </si>
  <si>
    <t>TUNNEL</t>
  </si>
  <si>
    <t>06549</t>
  </si>
  <si>
    <t>FLOODGATE</t>
  </si>
  <si>
    <t>13918</t>
  </si>
  <si>
    <t>PENSTOCK</t>
  </si>
  <si>
    <t>18307</t>
  </si>
  <si>
    <t>TURBINE</t>
  </si>
  <si>
    <t>07109</t>
  </si>
  <si>
    <t>TURNOUT</t>
  </si>
  <si>
    <t>12571</t>
  </si>
  <si>
    <t>NEEDLE</t>
  </si>
  <si>
    <t>00671</t>
  </si>
  <si>
    <t>ARBORETUM</t>
  </si>
  <si>
    <t>05060</t>
  </si>
  <si>
    <t>DIAMOND</t>
  </si>
  <si>
    <t>07375</t>
  </si>
  <si>
    <t>GLORIA</t>
  </si>
  <si>
    <t>09360</t>
  </si>
  <si>
    <t>JOYCE</t>
  </si>
  <si>
    <t>12990</t>
  </si>
  <si>
    <t>OAKWOOD</t>
  </si>
  <si>
    <t>08210</t>
  </si>
  <si>
    <t>HAVEN</t>
  </si>
  <si>
    <t>15235</t>
  </si>
  <si>
    <t>ROBBIE</t>
  </si>
  <si>
    <t>09685</t>
  </si>
  <si>
    <t>KIEWAY</t>
  </si>
  <si>
    <t>15648</t>
  </si>
  <si>
    <t>SAINT JO</t>
  </si>
  <si>
    <t>14088</t>
  </si>
  <si>
    <t>PILGRIM</t>
  </si>
  <si>
    <t>18310</t>
  </si>
  <si>
    <t>TURF</t>
  </si>
  <si>
    <t>03335</t>
  </si>
  <si>
    <t>CHANTRY</t>
  </si>
  <si>
    <t>16364</t>
  </si>
  <si>
    <t>SHOEMAKER</t>
  </si>
  <si>
    <t>00047</t>
  </si>
  <si>
    <t>ACORN</t>
  </si>
  <si>
    <t>11185</t>
  </si>
  <si>
    <t>MARENDALE</t>
  </si>
  <si>
    <t>13550</t>
  </si>
  <si>
    <t>PALLETTE</t>
  </si>
  <si>
    <t>5800</t>
  </si>
  <si>
    <t>08960</t>
  </si>
  <si>
    <t>IRIS</t>
  </si>
  <si>
    <t>04651</t>
  </si>
  <si>
    <t>DANISH</t>
  </si>
  <si>
    <t>09870</t>
  </si>
  <si>
    <t>KROPP</t>
  </si>
  <si>
    <t>08905</t>
  </si>
  <si>
    <t>IMBACH</t>
  </si>
  <si>
    <t>17422</t>
  </si>
  <si>
    <t>SWISS</t>
  </si>
  <si>
    <t>Has Voltage Regulators on 4kV distribution feeders need to put into model at later date</t>
  </si>
  <si>
    <t>Updated model. Has Voltage Regulators on 4kV distribution feeders need to put into model at later date</t>
  </si>
  <si>
    <t xml:space="preserve">Updated model. </t>
  </si>
  <si>
    <t>Waiting for the analog points to be updated. SAS model was already built.</t>
  </si>
  <si>
    <t>MAMMOTH LAKES</t>
  </si>
  <si>
    <t>CASCADE P.T.</t>
  </si>
  <si>
    <t>CASINO P.T.</t>
  </si>
  <si>
    <t>CASPER P.T.</t>
  </si>
  <si>
    <t>CASTING</t>
  </si>
  <si>
    <t>5805 DOWNEY RD.,  N/O SLAUSON</t>
  </si>
  <si>
    <t>CASTLE P.T.</t>
  </si>
  <si>
    <t>CAWALTI P.T.</t>
  </si>
  <si>
    <t>CEDAR</t>
  </si>
  <si>
    <t>CEDAR PINES P.T.</t>
  </si>
  <si>
    <t>CELERON</t>
  </si>
  <si>
    <t>CENTEX P.T.</t>
  </si>
  <si>
    <t>CENTURY</t>
  </si>
  <si>
    <t>CERRO GORDO</t>
  </si>
  <si>
    <t>CHALET P.T.</t>
  </si>
  <si>
    <t>CHAMBLES</t>
  </si>
  <si>
    <t>CHAMPLIN</t>
  </si>
  <si>
    <t>1600 FEET E/O HENRY FORD AVE, N/O SEASIDE BLVD</t>
  </si>
  <si>
    <t>CHAPARRAL P.T.</t>
  </si>
  <si>
    <t>CHASE 2</t>
  </si>
  <si>
    <t>_____ ONTARIO AVE, BETWEEN COMPTON AVE AND STATE ST.</t>
  </si>
  <si>
    <t>CHEMCORP</t>
  </si>
  <si>
    <t>CHILLON P.T.</t>
  </si>
  <si>
    <t>CHINA RANCH P.T.</t>
  </si>
  <si>
    <t>CHINO CANYON</t>
  </si>
  <si>
    <t>CHOLLITA P.T.</t>
  </si>
  <si>
    <t>_____ SUNBURST ST., 300 FT N/O 29 PALMS HIGHWAY.</t>
  </si>
  <si>
    <t>CHOVY P.T.</t>
  </si>
  <si>
    <t>667</t>
  </si>
  <si>
    <t>TRANCAS CANYON RD.,  440' N/O PCH</t>
  </si>
  <si>
    <t>CIDER</t>
  </si>
  <si>
    <t>141</t>
  </si>
  <si>
    <t>N/W C/O ORCHARD ST. AND MOUNTAIN VIEW AVE.</t>
  </si>
  <si>
    <t>CINCH RING P.T.</t>
  </si>
  <si>
    <t>CIRCLE</t>
  </si>
  <si>
    <t>CIRCLE J P.T.</t>
  </si>
  <si>
    <t>CLAYTON</t>
  </si>
  <si>
    <t>CLEARWATER</t>
  </si>
  <si>
    <t>ALONDRA,  NEAR VERMONT</t>
  </si>
  <si>
    <t>PARAMONT</t>
  </si>
  <si>
    <t>CLIFFSIDE P.T.</t>
  </si>
  <si>
    <t>CLOUD P.T.</t>
  </si>
  <si>
    <t>COACHELLA VALLEY</t>
  </si>
  <si>
    <t>IMPERIAL COUNTY</t>
  </si>
  <si>
    <t>NINTH AND COACHELLA</t>
  </si>
  <si>
    <t>COALGAS</t>
  </si>
  <si>
    <t>354A</t>
  </si>
  <si>
    <t>37072 SANTA FE RD.</t>
  </si>
  <si>
    <t>COCKRUM</t>
  </si>
  <si>
    <t>COKEOVEN</t>
  </si>
  <si>
    <t>COLDGEN</t>
  </si>
  <si>
    <t>ALCOA AND VERNON AVE.</t>
  </si>
  <si>
    <t>COLDWATER</t>
  </si>
  <si>
    <t>1800 FT NW/O OF HWY 71-CORONA-ELSINORE HWY &amp; GLEN IVY</t>
  </si>
  <si>
    <t>COLIMA</t>
  </si>
  <si>
    <t>COLUMBIA STEEL</t>
  </si>
  <si>
    <t>COMMUNITY P.T.</t>
  </si>
  <si>
    <t>CONKLIN P.T.</t>
  </si>
  <si>
    <t>CONTAINER</t>
  </si>
  <si>
    <t>2001 E. 57TH ST.</t>
  </si>
  <si>
    <t>_____ HWY 168., 6 MI. SW/O TOWN</t>
  </si>
  <si>
    <t>COOLGLEN</t>
  </si>
  <si>
    <t>S/O SHADOW MTN RD,</t>
  </si>
  <si>
    <t>COPCO</t>
  </si>
  <si>
    <t>4777 CROOKED PALM RD.</t>
  </si>
  <si>
    <t>COPY P.T.</t>
  </si>
  <si>
    <t>WEST END OF HWY 202 NEAR TEHACHAPI</t>
  </si>
  <si>
    <t>40105 / 17436</t>
  </si>
  <si>
    <t>600</t>
  </si>
  <si>
    <t>G-4</t>
  </si>
  <si>
    <t>_____ MILLER ST.,  E/O 'E' ST.</t>
  </si>
  <si>
    <t>LA VERNE/POMONA</t>
  </si>
  <si>
    <t>B16</t>
  </si>
  <si>
    <t>920 E. CERRITOS AVE.</t>
  </si>
  <si>
    <t>ANAHEIM</t>
  </si>
  <si>
    <t>LEWIS (ANAHEIM)</t>
  </si>
  <si>
    <t>ANHM SYSTEM</t>
  </si>
  <si>
    <t>52009 / 37605</t>
  </si>
  <si>
    <t>891</t>
  </si>
  <si>
    <t>25411 TRABUCO RD.</t>
  </si>
  <si>
    <t>EL TORO</t>
  </si>
  <si>
    <t>16125 ORNELAS AVE.</t>
  </si>
  <si>
    <t>570</t>
  </si>
  <si>
    <t>B-7</t>
  </si>
  <si>
    <t>_____ BASELINE RD.,  W/O MOUNTAIN AVE.</t>
  </si>
  <si>
    <t>1155 CAMEL BACK ST.</t>
  </si>
  <si>
    <t>797</t>
  </si>
  <si>
    <t>6045 BALL RD.</t>
  </si>
  <si>
    <t>320 W. JEFFERIES AVE.</t>
  </si>
  <si>
    <t>S/E C/O AZUSA AVE. &amp; FRANCISQUITO AVE.</t>
  </si>
  <si>
    <t>45744 / 745</t>
  </si>
  <si>
    <t>700 E. POTRERO GRANDE DR.</t>
  </si>
  <si>
    <t>MONTEREY PARK</t>
  </si>
  <si>
    <t>J-7</t>
  </si>
  <si>
    <t>9185 E. FAIRVIEW AVE.</t>
  </si>
  <si>
    <t>800</t>
  </si>
  <si>
    <t>4725 E. CHAPMAN AVE.</t>
  </si>
  <si>
    <t>818 S. PRIMROSE AVE.</t>
  </si>
  <si>
    <t>H-1</t>
  </si>
  <si>
    <t>22501 LAGUNA CANYON RD.</t>
  </si>
  <si>
    <t>52015 / 18 / 37601</t>
  </si>
  <si>
    <t>24731 BRIDGER RD.</t>
  </si>
  <si>
    <t>MT. WILSON</t>
  </si>
  <si>
    <t>506</t>
  </si>
  <si>
    <t>1/4 BLOCK S/O GATE, MT WILSON (START ON OLD TOLL RD)</t>
  </si>
  <si>
    <t>MWD SAN DIMAS</t>
  </si>
  <si>
    <t>S/W C/O ALLEN AND SAN DIMAS AVE.</t>
  </si>
  <si>
    <t>9900 BEVERLY BLVD.</t>
  </si>
  <si>
    <t>PICO RIVERA</t>
  </si>
  <si>
    <t>1319 S. GARFIELD AVE.</t>
  </si>
  <si>
    <t>918</t>
  </si>
  <si>
    <t>J-1</t>
  </si>
  <si>
    <t>1516 BALBOA BLVD.</t>
  </si>
  <si>
    <t>27482 EL LAZO RD.</t>
  </si>
  <si>
    <t>LAGUNA NIGUEL</t>
  </si>
  <si>
    <t>679</t>
  </si>
  <si>
    <t>N/E C/O LEMON RD. &amp; CURRIER RD.</t>
  </si>
  <si>
    <t>1225 W. IMPERIAL HWY.</t>
  </si>
  <si>
    <t>A-7</t>
  </si>
  <si>
    <t>8081 E. WARNER AVE.</t>
  </si>
  <si>
    <t>H-4</t>
  </si>
  <si>
    <t>2051 E. BROOKDALE AVE.</t>
  </si>
  <si>
    <t>O'NEILL</t>
  </si>
  <si>
    <t>H-3</t>
  </si>
  <si>
    <t>30103 SANTA MARGARITA PKWY.</t>
  </si>
  <si>
    <t>RANCHO SANTA MARGARITA</t>
  </si>
  <si>
    <t>233 N. BATAVIA ST.</t>
  </si>
  <si>
    <t>ORANGEWATER</t>
  </si>
  <si>
    <t>S/E C/O ELLIS AVE. AND WARD ST.</t>
  </si>
  <si>
    <t>FOUNTAIN VALLEY</t>
  </si>
  <si>
    <t>_____ BROOKHURST ST.,  E/O BANNING</t>
  </si>
  <si>
    <t>14505 PROCTOR AVE.</t>
  </si>
  <si>
    <t>2001 E. ORANGETHORPE, E/O ACACIA</t>
  </si>
  <si>
    <t>1530 IMPERIAL HWY.</t>
  </si>
  <si>
    <t>C-2</t>
  </si>
  <si>
    <t>373 MONTE VISTA AVE.</t>
  </si>
  <si>
    <t>D-6</t>
  </si>
  <si>
    <t>200 S. PLACENTIA AVE.</t>
  </si>
  <si>
    <t>FIRST ST. AND PARCELLS ST.</t>
  </si>
  <si>
    <t>15___ DON JULIAN RD., C/O TURNBULL CANYON RD.</t>
  </si>
  <si>
    <t>53896 / 774</t>
  </si>
  <si>
    <t>678</t>
  </si>
  <si>
    <t>ANAHEIM RD. &amp; VALLEY BLVD.</t>
  </si>
  <si>
    <t>_____ NOGALES ST.,   N/O WALNUT DR.</t>
  </si>
  <si>
    <t>2038 S. SEVENTH ST.</t>
  </si>
  <si>
    <t>8625 E. DUARTE RD.</t>
  </si>
  <si>
    <t>TEMPLE CITY</t>
  </si>
  <si>
    <t>RAYMOND</t>
  </si>
  <si>
    <t>501 S. MARENGO AVE.</t>
  </si>
  <si>
    <t>857</t>
  </si>
  <si>
    <t>20101 GOLDENWEST ST., N/W C/O OF PCH(HWY1) &amp; GOLDENWEST</t>
  </si>
  <si>
    <t>2101 WORKMAN MILL RD.</t>
  </si>
  <si>
    <t>1371 MONTEREY PASS RD.</t>
  </si>
  <si>
    <t>A-2</t>
  </si>
  <si>
    <t>13570 LIVE OAK AVE.</t>
  </si>
  <si>
    <t>8533 E. GRAND AVE.</t>
  </si>
  <si>
    <t>_____ WALNUT GROVE AVE. AND RUSH ST.</t>
  </si>
  <si>
    <t>S/W C/O ALLEN AVE. AND SAN DIMAS AVE.</t>
  </si>
  <si>
    <t>104 W. BROADWAY</t>
  </si>
  <si>
    <t>_____ HUNTINGTON DR.,  BETWEEN WINDSOR AVE. &amp; GAINSBOROUGH DR.</t>
  </si>
  <si>
    <t>86619 / 86330</t>
  </si>
  <si>
    <t>1023</t>
  </si>
  <si>
    <t>_____ PACIFIC COAST HWY.</t>
  </si>
  <si>
    <t>SAN CLEMENTE</t>
  </si>
  <si>
    <t>1101 INDIANA AVE.</t>
  </si>
  <si>
    <t>SOUTH PASADENA</t>
  </si>
  <si>
    <t>_____ VALLEY BLVD.,  1 MI. W/O GRAND</t>
  </si>
  <si>
    <t>212 SYCAMORE ST.</t>
  </si>
  <si>
    <t>1997</t>
  </si>
  <si>
    <t>687</t>
  </si>
  <si>
    <t>G3</t>
  </si>
  <si>
    <t>17851 E. RAILROAD</t>
  </si>
  <si>
    <t>52147 / 146</t>
  </si>
  <si>
    <t>ORANGE COUNTY - 1994</t>
  </si>
  <si>
    <t>15882 SAND CANYON AVE.</t>
  </si>
  <si>
    <t>770</t>
  </si>
  <si>
    <t>C/O LOMA ST. &amp; MESA DR.</t>
  </si>
  <si>
    <t>534</t>
  </si>
  <si>
    <t>2923 FOOTHILL BLVD.</t>
  </si>
  <si>
    <t>LA CRESCENTA</t>
  </si>
  <si>
    <t>6952 GARDEN GROVE BLVD.</t>
  </si>
  <si>
    <t>102 BONITA AVE.</t>
  </si>
  <si>
    <t>S/O HOLT AVE.,  OFF OF ERIE</t>
  </si>
  <si>
    <t>18751 EDWARDS ST.</t>
  </si>
  <si>
    <t>SMITH TOOL</t>
  </si>
  <si>
    <t>17871 VON KARMAN AVE.</t>
  </si>
  <si>
    <t>639</t>
  </si>
  <si>
    <t>N/E C/O BREA CANYON RD &amp; VALLEY BLVD.</t>
  </si>
  <si>
    <t>STEELCASE</t>
  </si>
  <si>
    <t>1123 WARNER AVE.</t>
  </si>
  <si>
    <t>2440 W. FIRST ST.</t>
  </si>
  <si>
    <t>901 W. MALVERN AVE.</t>
  </si>
  <si>
    <t>2430 S. HARBOR BLVD.</t>
  </si>
  <si>
    <t>_____ BOLSA AVE.,  E/O CHESTNUT ST.</t>
  </si>
  <si>
    <t>5911 N. ENCINITA AVE.</t>
  </si>
  <si>
    <t>3825 WHITESIDE AVE.</t>
  </si>
  <si>
    <t>LOS ANGELES</t>
  </si>
  <si>
    <t>800 N. STATE COLLEGE BLVD.</t>
  </si>
  <si>
    <t>8602 TRASK AVE.</t>
  </si>
  <si>
    <t>_____ VALLEY BLVD.,   W/O W. POMONA BLVD.</t>
  </si>
  <si>
    <t>_____   BETWEEN BISON AND CALIFORNIA</t>
  </si>
  <si>
    <t>UNOCAL</t>
  </si>
  <si>
    <t>N/S LAMBERT RD. AND KRAMER BLVD.</t>
  </si>
  <si>
    <t>13622 NEWHOPE ST.</t>
  </si>
  <si>
    <t>55701 / 52170</t>
  </si>
  <si>
    <t>1900 E. TAFT AVE.</t>
  </si>
  <si>
    <t>3671 E. FOLSOM ST.</t>
  </si>
  <si>
    <t>16333 GALE AVE.   E/O STIMSON AVE.</t>
  </si>
  <si>
    <t>800 E. WASHINGTON ST.</t>
  </si>
  <si>
    <t>587</t>
  </si>
  <si>
    <t>730 LAKE ST.</t>
  </si>
  <si>
    <t>WESSON</t>
  </si>
  <si>
    <t>165 S. BROOKHURST RD.</t>
  </si>
  <si>
    <t>740</t>
  </si>
  <si>
    <t>19788 YORBA LINDA BLVD.</t>
  </si>
  <si>
    <t>Martinez, Jimi</t>
  </si>
  <si>
    <t>17433 / 44288</t>
  </si>
  <si>
    <t>5</t>
  </si>
  <si>
    <t>HIGHLAND AND LOCUST AVENUES</t>
  </si>
  <si>
    <t>RIALTO</t>
  </si>
  <si>
    <t>Caldera, Art</t>
  </si>
  <si>
    <t>RIVERSIDE</t>
  </si>
  <si>
    <t>25</t>
  </si>
  <si>
    <t>S/O JOHN F. KENNEDY DR. E/O PERRIS BLVD.</t>
  </si>
  <si>
    <t>SUNNYMEAD</t>
  </si>
  <si>
    <t>ALTWIND</t>
  </si>
  <si>
    <t>Brehaut, Paul</t>
  </si>
  <si>
    <t>RIVERSIDE CO. 1996</t>
  </si>
  <si>
    <t>726</t>
  </si>
  <si>
    <t>_____ GARNET RD., 1 MI. W/O INDIAN AVE.</t>
  </si>
  <si>
    <t>Olson, Marty</t>
  </si>
  <si>
    <t>13</t>
  </si>
  <si>
    <t>12459 ARROW HWY.</t>
  </si>
  <si>
    <t>35</t>
  </si>
  <si>
    <t>N/E C/O EDISON AVE. AND ARCHIBALD AVE.</t>
  </si>
  <si>
    <t>12</t>
  </si>
  <si>
    <t>C/O BASELINE RD. &amp; HERMOSA AVE.</t>
  </si>
  <si>
    <t>RANCHO CUCAMONGA</t>
  </si>
  <si>
    <t>ARRO</t>
  </si>
  <si>
    <t>7</t>
  </si>
  <si>
    <t>28TH ST. AND ARROWHEAD AVE.</t>
  </si>
  <si>
    <t>74</t>
  </si>
  <si>
    <t>_____ GRASS VALLEY RD. &amp; HWY 173.,   N/O DEER LODGE PK.</t>
  </si>
  <si>
    <t>LAKE ARROWHEAD</t>
  </si>
  <si>
    <t>100</t>
  </si>
  <si>
    <t>_____ LIBERTY RD BTWN LOS ALAMOS RD &amp; ALTA LOMA LN</t>
  </si>
  <si>
    <t>MURRIETTA</t>
  </si>
  <si>
    <t>B.H.P</t>
  </si>
  <si>
    <t>RIVERSIDE COUNTY</t>
  </si>
  <si>
    <t>C/O UNION ST. AND BAIN ST.</t>
  </si>
  <si>
    <t>17213 / 49937</t>
  </si>
  <si>
    <t>172</t>
  </si>
  <si>
    <t>_____ LINCOLN ST., 1/4 MI. E/O SAN GORGONIO AVE.</t>
  </si>
  <si>
    <t>BANNING HEIGHTS</t>
  </si>
  <si>
    <t>_____ SAN GORGONIO AVE., 1 MI. N/O BANNING.</t>
  </si>
  <si>
    <t>MARICOPA P.T.</t>
  </si>
  <si>
    <t>MARINA P.T.</t>
  </si>
  <si>
    <t>MARKETPLACE (WALC)</t>
  </si>
  <si>
    <t>13 MILES N/W OF MEAD SUB.</t>
  </si>
  <si>
    <t>MARLOW P.T.</t>
  </si>
  <si>
    <t>MARS</t>
  </si>
  <si>
    <t>MARTINI</t>
  </si>
  <si>
    <t>N/W C/O OLIVE AVE. AND RICE RD.</t>
  </si>
  <si>
    <t>WINCHESTER</t>
  </si>
  <si>
    <t>MC CALL P.T.</t>
  </si>
  <si>
    <t>MC CLARY P.T.</t>
  </si>
  <si>
    <t>MCAUTO</t>
  </si>
  <si>
    <t>MCCLENNY P.T.</t>
  </si>
  <si>
    <t>MCCREA</t>
  </si>
  <si>
    <t>E/O MOORPARK RD.,  APPROX 1000' N/O SANTA ROSA RD.</t>
  </si>
  <si>
    <t>MCCULLOUGH</t>
  </si>
  <si>
    <t>MCGRATH</t>
  </si>
  <si>
    <t>VICINITY OF NORTH &amp; WEST RDS, BTWN OXNARD AND MANDALAY STEAM</t>
  </si>
  <si>
    <t>MCKEVETT P.T.</t>
  </si>
  <si>
    <t>MEAD</t>
  </si>
  <si>
    <t>4 MI. E/O HWY 95., S/O BOULDER CITY</t>
  </si>
  <si>
    <t>MEBANE P.T.</t>
  </si>
  <si>
    <t>MERMAID P.T.</t>
  </si>
  <si>
    <t>MERRIWOOD P.T.</t>
  </si>
  <si>
    <t>MESA SDGE</t>
  </si>
  <si>
    <t>MESCALERO P.T.</t>
  </si>
  <si>
    <t>185</t>
  </si>
  <si>
    <t>100' N/O HIGHWAY 62., W/O SENILIS AVE.</t>
  </si>
  <si>
    <t>MORONGO VALLEY</t>
  </si>
  <si>
    <t>METAL</t>
  </si>
  <si>
    <t>Middle Ranch</t>
  </si>
  <si>
    <t>MIKISKA P.T.</t>
  </si>
  <si>
    <t>727</t>
  </si>
  <si>
    <t>_____ ACOMA TRAIL.  1 1/2 MILES E/O OLD WOMAN SPRINGS (HWY 247)</t>
  </si>
  <si>
    <t>MILL CREEK NO.1</t>
  </si>
  <si>
    <t>HWY. 38, 3.5 MI. E/O MENTONE</t>
  </si>
  <si>
    <t>MILL CREEK NO.2,3</t>
  </si>
  <si>
    <t>HWY. 38, 5.5 MI. E/O MENTONE</t>
  </si>
  <si>
    <t>MILLPOND</t>
  </si>
  <si>
    <t>MINARET</t>
  </si>
  <si>
    <t>_____ HWY 203., 5 MI. NW/O MAMMOTH VILLAGE</t>
  </si>
  <si>
    <t>MINNESOTA MINING</t>
  </si>
  <si>
    <t>END OF MINNESOTA RD., 2.5 MI. N/O TEMESCAL CYN. RD.</t>
  </si>
  <si>
    <t>MIRIAH</t>
  </si>
  <si>
    <t>REDSTONE</t>
  </si>
  <si>
    <t>18614</t>
  </si>
  <si>
    <t>VANGUARD</t>
  </si>
  <si>
    <t>14652</t>
  </si>
  <si>
    <t>RAMAC</t>
  </si>
  <si>
    <t>17913</t>
  </si>
  <si>
    <t>TIROS</t>
  </si>
  <si>
    <t>16416</t>
  </si>
  <si>
    <t>SIDEWINDER</t>
  </si>
  <si>
    <t>12566</t>
  </si>
  <si>
    <t>NEBULA</t>
  </si>
  <si>
    <t>07851</t>
  </si>
  <si>
    <t>HALEY</t>
  </si>
  <si>
    <t>08692</t>
  </si>
  <si>
    <t>HOROSCOPE</t>
  </si>
  <si>
    <t>14154</t>
  </si>
  <si>
    <t>PISCES</t>
  </si>
  <si>
    <t>16935</t>
  </si>
  <si>
    <t>STARGAZER</t>
  </si>
  <si>
    <t>15643</t>
  </si>
  <si>
    <t>SAGITTARIUS</t>
  </si>
  <si>
    <t>18815</t>
  </si>
  <si>
    <t>VIRGO</t>
  </si>
  <si>
    <t>19838</t>
  </si>
  <si>
    <t>ZODIAC</t>
  </si>
  <si>
    <t>05568</t>
  </si>
  <si>
    <t>ECLIPSE</t>
  </si>
  <si>
    <t>02915</t>
  </si>
  <si>
    <t>CAPRICORN</t>
  </si>
  <si>
    <t>16007</t>
  </si>
  <si>
    <t>SCORPIO</t>
  </si>
  <si>
    <t>00698</t>
  </si>
  <si>
    <t>ARIES</t>
  </si>
  <si>
    <t>00816</t>
  </si>
  <si>
    <t>ASTROLOGY</t>
  </si>
  <si>
    <t>02847</t>
  </si>
  <si>
    <t>CANCER</t>
  </si>
  <si>
    <t>00663</t>
  </si>
  <si>
    <t>AQUARIUS</t>
  </si>
  <si>
    <t>17577</t>
  </si>
  <si>
    <t>TAURUS</t>
  </si>
  <si>
    <t>06923</t>
  </si>
  <si>
    <t>GALACTIC</t>
  </si>
  <si>
    <t>01437</t>
  </si>
  <si>
    <t>BELUSHI</t>
  </si>
  <si>
    <t>01531</t>
  </si>
  <si>
    <t>BENNY</t>
  </si>
  <si>
    <t>04645</t>
  </si>
  <si>
    <t>DANGERFIELD</t>
  </si>
  <si>
    <t>06370</t>
  </si>
  <si>
    <t>FIELDS</t>
  </si>
  <si>
    <t>08682</t>
  </si>
  <si>
    <t>10931</t>
  </si>
  <si>
    <t>MAGOO</t>
  </si>
  <si>
    <t>11311</t>
  </si>
  <si>
    <t>MARX</t>
  </si>
  <si>
    <t>14473</t>
  </si>
  <si>
    <t>PRYOR</t>
  </si>
  <si>
    <t>16118</t>
  </si>
  <si>
    <t>SELLERS</t>
  </si>
  <si>
    <t>17062</t>
  </si>
  <si>
    <t>STOOGES</t>
  </si>
  <si>
    <t>06095</t>
  </si>
  <si>
    <t>ETTALEE</t>
  </si>
  <si>
    <t>06980</t>
  </si>
  <si>
    <t>GALVIN</t>
  </si>
  <si>
    <t>18760</t>
  </si>
  <si>
    <t>VILLAGE</t>
  </si>
  <si>
    <t>17220</t>
  </si>
  <si>
    <t>SULTANA</t>
  </si>
  <si>
    <t>09800</t>
  </si>
  <si>
    <t>KIRK</t>
  </si>
  <si>
    <t>14470</t>
  </si>
  <si>
    <t>PRUNNER</t>
  </si>
  <si>
    <t>04410</t>
  </si>
  <si>
    <t>CROSBY</t>
  </si>
  <si>
    <t>09980</t>
  </si>
  <si>
    <t>15610</t>
  </si>
  <si>
    <t>SACRAMENTO</t>
  </si>
  <si>
    <t>18990</t>
  </si>
  <si>
    <t>WAPELLO</t>
  </si>
  <si>
    <t>14070</t>
  </si>
  <si>
    <t>PIEDMONT</t>
  </si>
  <si>
    <t>06665</t>
  </si>
  <si>
    <t>FORMOSA</t>
  </si>
  <si>
    <t>05607</t>
  </si>
  <si>
    <t>EDINBURG</t>
  </si>
  <si>
    <t>06680</t>
  </si>
  <si>
    <t>FOUNTAIN</t>
  </si>
  <si>
    <t>06868</t>
  </si>
  <si>
    <t>FULLER</t>
  </si>
  <si>
    <t>09920</t>
  </si>
  <si>
    <t>PAN PACIFIC</t>
  </si>
  <si>
    <t>08600</t>
  </si>
  <si>
    <t>HOLLYWOOD</t>
  </si>
  <si>
    <t>12890</t>
  </si>
  <si>
    <t>NORWICH</t>
  </si>
  <si>
    <t>16340</t>
  </si>
  <si>
    <t>SHERMAN</t>
  </si>
  <si>
    <t>10098</t>
  </si>
  <si>
    <t>LARABEE</t>
  </si>
  <si>
    <t>17410</t>
  </si>
  <si>
    <t>SWEETZER</t>
  </si>
  <si>
    <t>09900</t>
  </si>
  <si>
    <t>LA BREA</t>
  </si>
  <si>
    <t>04330</t>
  </si>
  <si>
    <t>CRESCENT</t>
  </si>
  <si>
    <t>07260</t>
  </si>
  <si>
    <t>GILMORE</t>
  </si>
  <si>
    <t>01390</t>
  </si>
  <si>
    <t>BEGONIA</t>
  </si>
  <si>
    <t>09270</t>
  </si>
  <si>
    <t>JOAQUIN</t>
  </si>
  <si>
    <t>16105</t>
  </si>
  <si>
    <t>SEGERSTROM</t>
  </si>
  <si>
    <t>16482</t>
  </si>
  <si>
    <t>SKYPARK</t>
  </si>
  <si>
    <t>17470</t>
  </si>
  <si>
    <t>TACOMA</t>
  </si>
  <si>
    <t>13080</t>
  </si>
  <si>
    <t>OILWELL</t>
  </si>
  <si>
    <t>17260</t>
  </si>
  <si>
    <t>SUNFLOWER</t>
  </si>
  <si>
    <t>14290</t>
  </si>
  <si>
    <t>POLLARD</t>
  </si>
  <si>
    <t>01660</t>
  </si>
  <si>
    <t>BILLINGS</t>
  </si>
  <si>
    <t>04840</t>
  </si>
  <si>
    <t>DELHI</t>
  </si>
  <si>
    <t>06550</t>
  </si>
  <si>
    <t>FLORES</t>
  </si>
  <si>
    <t>14790</t>
  </si>
  <si>
    <t>REDHILL</t>
  </si>
  <si>
    <t>15651</t>
  </si>
  <si>
    <t>SAKIOKA</t>
  </si>
  <si>
    <t>06269</t>
  </si>
  <si>
    <t>FALLS</t>
  </si>
  <si>
    <t>00422</t>
  </si>
  <si>
    <t>ALVERA</t>
  </si>
  <si>
    <t>00878</t>
  </si>
  <si>
    <t>AUTRY</t>
  </si>
  <si>
    <t>00413</t>
  </si>
  <si>
    <t>AMADO</t>
  </si>
  <si>
    <t>06988</t>
  </si>
  <si>
    <t>GARBO</t>
  </si>
  <si>
    <t>06361</t>
  </si>
  <si>
    <t>FEY</t>
  </si>
  <si>
    <t>04705</t>
  </si>
  <si>
    <t>DATE PALM</t>
  </si>
  <si>
    <t>10043</t>
  </si>
  <si>
    <t>LANDAU</t>
  </si>
  <si>
    <t>16152</t>
  </si>
  <si>
    <t>RANA</t>
  </si>
  <si>
    <t>18843</t>
  </si>
  <si>
    <t>VOLTURNO</t>
  </si>
  <si>
    <t>16476</t>
  </si>
  <si>
    <t>SKELTON</t>
  </si>
  <si>
    <t>18765</t>
  </si>
  <si>
    <t>VIMINAL</t>
  </si>
  <si>
    <t>18018</t>
  </si>
  <si>
    <t>TORTUGA</t>
  </si>
  <si>
    <t>03920</t>
  </si>
  <si>
    <t>CONDON</t>
  </si>
  <si>
    <t>11204</t>
  </si>
  <si>
    <t>MARGARET</t>
  </si>
  <si>
    <t>08460</t>
  </si>
  <si>
    <t>HINDRY</t>
  </si>
  <si>
    <t>16860</t>
  </si>
  <si>
    <t>STACY</t>
  </si>
  <si>
    <t>17250</t>
  </si>
  <si>
    <t>SUNDALE</t>
  </si>
  <si>
    <t>15758</t>
  </si>
  <si>
    <t>SANDRA</t>
  </si>
  <si>
    <t>04731</t>
  </si>
  <si>
    <t>DEBORAH</t>
  </si>
  <si>
    <t>07134</t>
  </si>
  <si>
    <t>GEARLINE</t>
  </si>
  <si>
    <t>09474</t>
  </si>
  <si>
    <t>KATHLEEN</t>
  </si>
  <si>
    <t>09370</t>
  </si>
  <si>
    <t>JUDAH</t>
  </si>
  <si>
    <t>00660</t>
  </si>
  <si>
    <t>APRICOT</t>
  </si>
  <si>
    <t>07510</t>
  </si>
  <si>
    <t>GRAPE</t>
  </si>
  <si>
    <t>12330</t>
  </si>
  <si>
    <t>MULFORD</t>
  </si>
  <si>
    <t>13850</t>
  </si>
  <si>
    <t>PEACH</t>
  </si>
  <si>
    <t>01110</t>
  </si>
  <si>
    <t>BARLOW</t>
  </si>
  <si>
    <t>15720</t>
  </si>
  <si>
    <t>SANBORN</t>
  </si>
  <si>
    <t>01170</t>
  </si>
  <si>
    <t>BARRINGTON</t>
  </si>
  <si>
    <t>02360</t>
  </si>
  <si>
    <t>BUCKHORN</t>
  </si>
  <si>
    <t>03180</t>
  </si>
  <si>
    <t>CAVIN</t>
  </si>
  <si>
    <t>13500</t>
  </si>
  <si>
    <t>PACKING HOUSE</t>
  </si>
  <si>
    <t>00560</t>
  </si>
  <si>
    <t>ANGUS</t>
  </si>
  <si>
    <t>17880</t>
  </si>
  <si>
    <t>TIMBER CANYON</t>
  </si>
  <si>
    <t>00990</t>
  </si>
  <si>
    <t>BALCOM</t>
  </si>
  <si>
    <t>04628</t>
  </si>
  <si>
    <t>DALMATIAN</t>
  </si>
  <si>
    <t>06169</t>
  </si>
  <si>
    <t>EXTINGUISHER</t>
  </si>
  <si>
    <t>12781</t>
  </si>
  <si>
    <t>NOMEX</t>
  </si>
  <si>
    <t>12912</t>
  </si>
  <si>
    <t>NOZZLE</t>
  </si>
  <si>
    <t>18222</t>
  </si>
  <si>
    <t>TRUCK</t>
  </si>
  <si>
    <t>16461</t>
  </si>
  <si>
    <t>SIREN</t>
  </si>
  <si>
    <t>01803</t>
  </si>
  <si>
    <t>BLAZE</t>
  </si>
  <si>
    <t>09971</t>
  </si>
  <si>
    <t>LADDER</t>
  </si>
  <si>
    <t>06501</t>
  </si>
  <si>
    <t>FLAME</t>
  </si>
  <si>
    <t>14189</t>
  </si>
  <si>
    <t>PLATOON</t>
  </si>
  <si>
    <t>00929</t>
  </si>
  <si>
    <t>BACKDRAFT</t>
  </si>
  <si>
    <t>08306</t>
  </si>
  <si>
    <t>HELMET</t>
  </si>
  <si>
    <t>08703</t>
  </si>
  <si>
    <t>HOSE</t>
  </si>
  <si>
    <t>08864</t>
  </si>
  <si>
    <t>HYDRANT</t>
  </si>
  <si>
    <t>08916</t>
  </si>
  <si>
    <t>INFERNO</t>
  </si>
  <si>
    <t>06480</t>
  </si>
  <si>
    <t>FISH CAMP</t>
  </si>
  <si>
    <t>FISH CAMP PT</t>
  </si>
  <si>
    <t>06496</t>
  </si>
  <si>
    <t>FLAGSTONE</t>
  </si>
  <si>
    <t>FLAGSTONE PT</t>
  </si>
  <si>
    <t>01570</t>
  </si>
  <si>
    <t>BERRY</t>
  </si>
  <si>
    <t>11050</t>
  </si>
  <si>
    <t>MANGO</t>
  </si>
  <si>
    <t>13090</t>
  </si>
  <si>
    <t>OLEANDER</t>
  </si>
  <si>
    <t>11700</t>
  </si>
  <si>
    <t>MERRIL</t>
  </si>
  <si>
    <t>09240</t>
  </si>
  <si>
    <t>JESSUP</t>
  </si>
  <si>
    <t>09620</t>
  </si>
  <si>
    <t>KENNEY</t>
  </si>
  <si>
    <t>18220</t>
  </si>
  <si>
    <t>TRUBLU</t>
  </si>
  <si>
    <t>07450</t>
  </si>
  <si>
    <t>GOTHAM</t>
  </si>
  <si>
    <t>06589</t>
  </si>
  <si>
    <t>FLOYD</t>
  </si>
  <si>
    <t>06583</t>
  </si>
  <si>
    <t>FLUBBER</t>
  </si>
  <si>
    <t>06535</t>
  </si>
  <si>
    <t>FLYER</t>
  </si>
  <si>
    <t>01659</t>
  </si>
  <si>
    <t>BILLY</t>
  </si>
  <si>
    <t>09651</t>
  </si>
  <si>
    <t>KERRY</t>
  </si>
  <si>
    <t>05588</t>
  </si>
  <si>
    <t>EBERT</t>
  </si>
  <si>
    <t>08704</t>
  </si>
  <si>
    <t>HORTON</t>
  </si>
  <si>
    <t>09811</t>
  </si>
  <si>
    <t>KLEVEN</t>
  </si>
  <si>
    <t>15533</t>
  </si>
  <si>
    <t>RUIZ</t>
  </si>
  <si>
    <t>01625</t>
  </si>
  <si>
    <t>BIG FALLS</t>
  </si>
  <si>
    <t>03931</t>
  </si>
  <si>
    <t>CONFERENCE</t>
  </si>
  <si>
    <t>21054</t>
  </si>
  <si>
    <t>21079</t>
  </si>
  <si>
    <t>BARRACKS</t>
  </si>
  <si>
    <t>21082</t>
  </si>
  <si>
    <t>RANGE</t>
  </si>
  <si>
    <t>21083</t>
  </si>
  <si>
    <t>TANK</t>
  </si>
  <si>
    <t>06667</t>
  </si>
  <si>
    <t>FORTY EIGHT ST.</t>
  </si>
  <si>
    <t>CAPWIND</t>
  </si>
  <si>
    <t>CARBOGEN</t>
  </si>
  <si>
    <t>CARBONIC</t>
  </si>
  <si>
    <t>CARDIFF</t>
  </si>
  <si>
    <t>CARMENITA</t>
  </si>
  <si>
    <t>CARODEAN</t>
  </si>
  <si>
    <t>CAROLINA</t>
  </si>
  <si>
    <t>CARPINTERIA</t>
  </si>
  <si>
    <t>CARSON</t>
  </si>
  <si>
    <t>CASA DIABLO</t>
  </si>
  <si>
    <t>CASITAS</t>
  </si>
  <si>
    <t>CENTER</t>
  </si>
  <si>
    <t>CERTIFIED</t>
  </si>
  <si>
    <t>CHARMIN</t>
  </si>
  <si>
    <t>CHASE</t>
  </si>
  <si>
    <t>CHATHAM</t>
  </si>
  <si>
    <t>CHATSWORTH</t>
  </si>
  <si>
    <t>CHERRY</t>
  </si>
  <si>
    <t>CHESTNUT</t>
  </si>
  <si>
    <t>CHEVCENTRAL</t>
  </si>
  <si>
    <t>CHEVGEN</t>
  </si>
  <si>
    <t>CHEVMAIN</t>
  </si>
  <si>
    <t>CHINO</t>
  </si>
  <si>
    <t>CHIP</t>
  </si>
  <si>
    <t>CHIQUITA</t>
  </si>
  <si>
    <t>VIEJO</t>
  </si>
  <si>
    <t>CIMA</t>
  </si>
  <si>
    <t>ELDORADO</t>
  </si>
  <si>
    <t>CIMGEN</t>
  </si>
  <si>
    <t>CITRUS</t>
  </si>
  <si>
    <t>CLAREMONT</t>
  </si>
  <si>
    <t>PADUA</t>
  </si>
  <si>
    <t>CLARK</t>
  </si>
  <si>
    <t>COLEGIO</t>
  </si>
  <si>
    <t>COLLEGE</t>
  </si>
  <si>
    <t>COLONIA</t>
  </si>
  <si>
    <t>COLORADO</t>
  </si>
  <si>
    <t>COLOSSUS</t>
  </si>
  <si>
    <t>COLTON</t>
  </si>
  <si>
    <t>COLUMBINE</t>
  </si>
  <si>
    <t>COMPRESS</t>
  </si>
  <si>
    <t>COMPTON</t>
  </si>
  <si>
    <t>CONCHO</t>
  </si>
  <si>
    <t>CONTROL</t>
  </si>
  <si>
    <t>COOL WATER</t>
  </si>
  <si>
    <t>CORNERS</t>
  </si>
  <si>
    <t>CORNUTA</t>
  </si>
  <si>
    <t>CORONA</t>
  </si>
  <si>
    <t>CORRECTION</t>
  </si>
  <si>
    <t>CORTEZ</t>
  </si>
  <si>
    <t>CORUM</t>
  </si>
  <si>
    <t>COSMIC</t>
  </si>
  <si>
    <t>COTTONWOOD</t>
  </si>
  <si>
    <t>COVINA</t>
  </si>
  <si>
    <t>COYGEN</t>
  </si>
  <si>
    <t>CRATER</t>
  </si>
  <si>
    <t>MRPARK</t>
  </si>
  <si>
    <t>CREST</t>
  </si>
  <si>
    <t>CRESTMORE</t>
  </si>
  <si>
    <t>CROWN</t>
  </si>
  <si>
    <t>CRYCO</t>
  </si>
  <si>
    <t>CUCAMONGA</t>
  </si>
  <si>
    <t>CUDAHY</t>
  </si>
  <si>
    <t>CULVER</t>
  </si>
  <si>
    <t>CUMMINGS</t>
  </si>
  <si>
    <t>CYPRESS</t>
  </si>
  <si>
    <t>DAIRYMANS</t>
  </si>
  <si>
    <t>DALTON</t>
  </si>
  <si>
    <t>DATABANK</t>
  </si>
  <si>
    <t>DECLEZ</t>
  </si>
  <si>
    <t>DEL AMO</t>
  </si>
  <si>
    <t>DEL ROSA</t>
  </si>
  <si>
    <t>DELANO</t>
  </si>
  <si>
    <t>DELGEN</t>
  </si>
  <si>
    <t>DESAL</t>
  </si>
  <si>
    <t>DEVIL CANYON</t>
  </si>
  <si>
    <t>DIAMOND BAR</t>
  </si>
  <si>
    <t>DIKE</t>
  </si>
  <si>
    <t>DITMAR</t>
  </si>
  <si>
    <t>DOCK</t>
  </si>
  <si>
    <t>DOMHILL</t>
  </si>
  <si>
    <t>DOUGLAS</t>
  </si>
  <si>
    <t>DOUGOIL</t>
  </si>
  <si>
    <t>DUCTILE</t>
  </si>
  <si>
    <t>DUNN SIDING</t>
  </si>
  <si>
    <t>DUTCHWIND</t>
  </si>
  <si>
    <t>EAGLE ROCK</t>
  </si>
  <si>
    <t>EARLIMART</t>
  </si>
  <si>
    <t>EASTWOOD</t>
  </si>
  <si>
    <t>EATON</t>
  </si>
  <si>
    <t>MESA</t>
  </si>
  <si>
    <t>EDWARDS</t>
  </si>
  <si>
    <t>EISENHOWER</t>
  </si>
  <si>
    <t>EL PORTO</t>
  </si>
  <si>
    <t>EL SEGUNDO</t>
  </si>
  <si>
    <t>ELCANS</t>
  </si>
  <si>
    <t>ELLWOOD</t>
  </si>
  <si>
    <t>ELSINORE</t>
  </si>
  <si>
    <t>ELY</t>
  </si>
  <si>
    <t>ENWIND</t>
  </si>
  <si>
    <t>ERIC</t>
  </si>
  <si>
    <t>ESTERO</t>
  </si>
  <si>
    <t>ESTRELLA</t>
  </si>
  <si>
    <t>ETIWANDA</t>
  </si>
  <si>
    <t>EUCLID</t>
  </si>
  <si>
    <t>EXGEN</t>
  </si>
  <si>
    <t>FAIRFAX</t>
  </si>
  <si>
    <t>FAIRVIEW</t>
  </si>
  <si>
    <t>FARRELL</t>
  </si>
  <si>
    <t>FEDERALGEN</t>
  </si>
  <si>
    <t>FELTON</t>
  </si>
  <si>
    <t>FERNWOOD</t>
  </si>
  <si>
    <t>FIBRE</t>
  </si>
  <si>
    <t>FILLMORE</t>
  </si>
  <si>
    <t>FINANCE</t>
  </si>
  <si>
    <t>FIREHOUSE</t>
  </si>
  <si>
    <t>FLOWIND</t>
  </si>
  <si>
    <t>FORGE</t>
  </si>
  <si>
    <t>FRANCIS</t>
  </si>
  <si>
    <t>FRAZIER PARK</t>
  </si>
  <si>
    <t>FREMONT</t>
  </si>
  <si>
    <t>FRUITLAND</t>
  </si>
  <si>
    <t>FUEL</t>
  </si>
  <si>
    <t>FULLERTON</t>
  </si>
  <si>
    <t>GALAXY</t>
  </si>
  <si>
    <t>GALE</t>
  </si>
  <si>
    <t>GALLATIN</t>
  </si>
  <si>
    <t>GANESHA</t>
  </si>
  <si>
    <t>GARFIELD</t>
  </si>
  <si>
    <t>GARNET</t>
  </si>
  <si>
    <t>GATX</t>
  </si>
  <si>
    <t>GAVIOTA</t>
  </si>
  <si>
    <t>GENAMIC</t>
  </si>
  <si>
    <t>GENE</t>
  </si>
  <si>
    <t>GETTY</t>
  </si>
  <si>
    <t>GILBERT</t>
  </si>
  <si>
    <t>GISLER</t>
  </si>
  <si>
    <t>GLEN AVON</t>
  </si>
  <si>
    <t>GLENNVILLE</t>
  </si>
  <si>
    <t>GOLDTOWN</t>
  </si>
  <si>
    <t>GONZALES</t>
  </si>
  <si>
    <t>GORMAN</t>
  </si>
  <si>
    <t>GOSHEN</t>
  </si>
  <si>
    <t>GREAT LAKES</t>
  </si>
  <si>
    <t>GREENHORN</t>
  </si>
  <si>
    <t>GREENING</t>
  </si>
  <si>
    <t>HAAGEN</t>
  </si>
  <si>
    <t>96955</t>
  </si>
  <si>
    <t>FEEDER-55</t>
  </si>
  <si>
    <t>07027</t>
  </si>
  <si>
    <t>GARAGE</t>
  </si>
  <si>
    <t>02190</t>
  </si>
  <si>
    <t>BRENT</t>
  </si>
  <si>
    <t>03190</t>
  </si>
  <si>
    <t>CAWSTON</t>
  </si>
  <si>
    <t>06790</t>
  </si>
  <si>
    <t>12120</t>
  </si>
  <si>
    <t>OXLEY</t>
  </si>
  <si>
    <t>07650</t>
  </si>
  <si>
    <t>GREVELIA</t>
  </si>
  <si>
    <t>05650</t>
  </si>
  <si>
    <t>06998</t>
  </si>
  <si>
    <t>GARLOCK</t>
  </si>
  <si>
    <t>05002</t>
  </si>
  <si>
    <t>DESERT CREST</t>
  </si>
  <si>
    <t>05082</t>
  </si>
  <si>
    <t>DILLON</t>
  </si>
  <si>
    <t>15835</t>
  </si>
  <si>
    <t>SAN RAFAEL</t>
  </si>
  <si>
    <t>18094</t>
  </si>
  <si>
    <t>TRAM</t>
  </si>
  <si>
    <t>14082</t>
  </si>
  <si>
    <t>PIERSON</t>
  </si>
  <si>
    <t>13587</t>
  </si>
  <si>
    <t>PALMVIEW</t>
  </si>
  <si>
    <t>10495</t>
  </si>
  <si>
    <t>LINDA VISTA</t>
  </si>
  <si>
    <t>03715</t>
  </si>
  <si>
    <t>COACHELLA</t>
  </si>
  <si>
    <t>18043</t>
  </si>
  <si>
    <t>TOWNHALL</t>
  </si>
  <si>
    <t>01180</t>
  </si>
  <si>
    <t>BARTLETT</t>
  </si>
  <si>
    <t>05880</t>
  </si>
  <si>
    <t>EMERSON</t>
  </si>
  <si>
    <t>09539</t>
  </si>
  <si>
    <t>KEIM</t>
  </si>
  <si>
    <t>15560</t>
  </si>
  <si>
    <t>RURAL</t>
  </si>
  <si>
    <t>15970</t>
  </si>
  <si>
    <t>SAXON</t>
  </si>
  <si>
    <t>00668</t>
  </si>
  <si>
    <t>ARAPAHO</t>
  </si>
  <si>
    <t>01737</t>
  </si>
  <si>
    <t>BLACKFOOT</t>
  </si>
  <si>
    <t>13826</t>
  </si>
  <si>
    <t>PAWNEE</t>
  </si>
  <si>
    <t>16126</t>
  </si>
  <si>
    <t>SEMINOLE</t>
  </si>
  <si>
    <t>15975</t>
  </si>
  <si>
    <t>SCALP</t>
  </si>
  <si>
    <t>03755</t>
  </si>
  <si>
    <t>COJO</t>
  </si>
  <si>
    <t>13513</t>
  </si>
  <si>
    <t>PAGO</t>
  </si>
  <si>
    <t>03890</t>
  </si>
  <si>
    <t>CONCEPCION</t>
  </si>
  <si>
    <t>05336</t>
  </si>
  <si>
    <t>DRONE</t>
  </si>
  <si>
    <t>07733</t>
  </si>
  <si>
    <t>GUIDANCE</t>
  </si>
  <si>
    <t>05479</t>
  </si>
  <si>
    <t>DYNAMICS</t>
  </si>
  <si>
    <t>16436</t>
  </si>
  <si>
    <t>SILO</t>
  </si>
  <si>
    <t>12635</t>
  </si>
  <si>
    <t>NEVCAL</t>
  </si>
  <si>
    <t>GEORGE AFB</t>
  </si>
  <si>
    <t>01191</t>
  </si>
  <si>
    <t>BASE</t>
  </si>
  <si>
    <t>10630</t>
  </si>
  <si>
    <t>LODGE POLE</t>
  </si>
  <si>
    <t>GIANT FRS PT</t>
  </si>
  <si>
    <t>03486</t>
  </si>
  <si>
    <t>CHIPPER</t>
  </si>
  <si>
    <t>11317</t>
  </si>
  <si>
    <t>MASHIE</t>
  </si>
  <si>
    <t>14535</t>
  </si>
  <si>
    <t>PUTTER</t>
  </si>
  <si>
    <t>16535</t>
  </si>
  <si>
    <t>SLICE</t>
  </si>
  <si>
    <t>15465</t>
  </si>
  <si>
    <t>ROUGH</t>
  </si>
  <si>
    <t>18017</t>
  </si>
  <si>
    <t>TOURNEY</t>
  </si>
  <si>
    <t>16267</t>
  </si>
  <si>
    <t>SHANK</t>
  </si>
  <si>
    <t>17606</t>
  </si>
  <si>
    <t>TEE</t>
  </si>
  <si>
    <t>08666</t>
  </si>
  <si>
    <t>HOOK</t>
  </si>
  <si>
    <t>02615</t>
  </si>
  <si>
    <t>CADDY</t>
  </si>
  <si>
    <t>05115</t>
  </si>
  <si>
    <t>DIVOT</t>
  </si>
  <si>
    <t>03026</t>
  </si>
  <si>
    <t>CART</t>
  </si>
  <si>
    <t>00118</t>
  </si>
  <si>
    <t>AGENA</t>
  </si>
  <si>
    <t>06171</t>
  </si>
  <si>
    <t>EXPLORER</t>
  </si>
  <si>
    <t>13249</t>
  </si>
  <si>
    <t>ORBITER</t>
  </si>
  <si>
    <t>11752</t>
  </si>
  <si>
    <t>METEOR</t>
  </si>
  <si>
    <t>12164</t>
  </si>
  <si>
    <t>MOONWALK</t>
  </si>
  <si>
    <t>12715</t>
  </si>
  <si>
    <t>NIMBUS</t>
  </si>
  <si>
    <t>16498</t>
  </si>
  <si>
    <t>SKYLAB</t>
  </si>
  <si>
    <t>17373</t>
  </si>
  <si>
    <t>SURVEYOR</t>
  </si>
  <si>
    <t>03316</t>
  </si>
  <si>
    <t>CHALLENGER</t>
  </si>
  <si>
    <t>09808</t>
  </si>
  <si>
    <t>KLINGON</t>
  </si>
  <si>
    <t>18796</t>
  </si>
  <si>
    <t>VIPER</t>
  </si>
  <si>
    <t>18868</t>
  </si>
  <si>
    <t>VOYAGER</t>
  </si>
  <si>
    <t>03118</t>
  </si>
  <si>
    <t>CASSINI</t>
  </si>
  <si>
    <t>00520</t>
  </si>
  <si>
    <t>ANDERSON</t>
  </si>
  <si>
    <t>07455</t>
  </si>
  <si>
    <t>GOWAN</t>
  </si>
  <si>
    <t>06950</t>
  </si>
  <si>
    <t>GALENA</t>
  </si>
  <si>
    <t>17717</t>
  </si>
  <si>
    <t>TEXFI</t>
  </si>
  <si>
    <t>01745</t>
  </si>
  <si>
    <t>BLACKHILLS</t>
  </si>
  <si>
    <t>13690</t>
  </si>
  <si>
    <t>PARCO</t>
  </si>
  <si>
    <t>09865</t>
  </si>
  <si>
    <t>KRAFT</t>
  </si>
  <si>
    <t>01122</t>
  </si>
  <si>
    <t>BARNEY LEE</t>
  </si>
  <si>
    <t>09320</t>
  </si>
  <si>
    <t>JORDAN</t>
  </si>
  <si>
    <t>18493</t>
  </si>
  <si>
    <t>UTE</t>
  </si>
  <si>
    <t>16937</t>
  </si>
  <si>
    <t>STAR</t>
  </si>
  <si>
    <t>13862</t>
  </si>
  <si>
    <t>PEAK</t>
  </si>
  <si>
    <t>05675</t>
  </si>
  <si>
    <t>CARBON</t>
  </si>
  <si>
    <t>05090</t>
  </si>
  <si>
    <t>DISCOVERY</t>
  </si>
  <si>
    <t>02048</t>
  </si>
  <si>
    <t>BOXCAR</t>
  </si>
  <si>
    <t>01610</t>
  </si>
  <si>
    <t>BIDDER</t>
  </si>
  <si>
    <t>00042</t>
  </si>
  <si>
    <t>ACE</t>
  </si>
  <si>
    <t>18233</t>
  </si>
  <si>
    <t>TRUMP</t>
  </si>
  <si>
    <t>00406</t>
  </si>
  <si>
    <t>ALVARADO</t>
  </si>
  <si>
    <t>02355</t>
  </si>
  <si>
    <t>BUCKAROO</t>
  </si>
  <si>
    <t>02987</t>
  </si>
  <si>
    <t>CARNEGIE</t>
  </si>
  <si>
    <t>04111</t>
  </si>
  <si>
    <t>CORSICA</t>
  </si>
  <si>
    <t>19535</t>
  </si>
  <si>
    <t>WINFORD</t>
  </si>
  <si>
    <t>00412</t>
  </si>
  <si>
    <t>AMANDA</t>
  </si>
  <si>
    <t>05095</t>
  </si>
  <si>
    <t>DITCH</t>
  </si>
  <si>
    <t>11351</t>
  </si>
  <si>
    <t>MAULHARDT</t>
  </si>
  <si>
    <t>96961</t>
  </si>
  <si>
    <t>FEEDER-61</t>
  </si>
  <si>
    <t>09777</t>
  </si>
  <si>
    <t>KINSEY</t>
  </si>
  <si>
    <t>15050</t>
  </si>
  <si>
    <t>RIDGE</t>
  </si>
  <si>
    <t>08080</t>
  </si>
  <si>
    <t>HARRELL</t>
  </si>
  <si>
    <t>11140</t>
  </si>
  <si>
    <t>MANZANILLO</t>
  </si>
  <si>
    <t>04510</t>
  </si>
  <si>
    <t>CURTIS</t>
  </si>
  <si>
    <t>17480</t>
  </si>
  <si>
    <t>TAGUS</t>
  </si>
  <si>
    <t>02261</t>
  </si>
  <si>
    <t>BROADCAST</t>
  </si>
  <si>
    <t>19694</t>
  </si>
  <si>
    <t>ANGELES</t>
  </si>
  <si>
    <t>10313</t>
  </si>
  <si>
    <t>CRESCENTA</t>
  </si>
  <si>
    <t>04380</t>
  </si>
  <si>
    <t>CROCKETT</t>
  </si>
  <si>
    <t>02020</t>
  </si>
  <si>
    <t>BOSTON</t>
  </si>
  <si>
    <t>19060</t>
  </si>
  <si>
    <t>WATTS</t>
  </si>
  <si>
    <t>12470</t>
  </si>
  <si>
    <t>NADEAU</t>
  </si>
  <si>
    <t>05700</t>
  </si>
  <si>
    <t>ELGIN</t>
  </si>
  <si>
    <t>07930</t>
  </si>
  <si>
    <t>HAMPTON</t>
  </si>
  <si>
    <t>15230</t>
  </si>
  <si>
    <t>ROANOKE</t>
  </si>
  <si>
    <t>17070</t>
  </si>
  <si>
    <t>STORY</t>
  </si>
  <si>
    <t>04050</t>
  </si>
  <si>
    <t>CORDOVA</t>
  </si>
  <si>
    <t>08400</t>
  </si>
  <si>
    <t>HIDALGO</t>
  </si>
  <si>
    <t>15130</t>
  </si>
  <si>
    <t>RITCHIE</t>
  </si>
  <si>
    <t>00730</t>
  </si>
  <si>
    <t>ARMONA</t>
  </si>
  <si>
    <t>07513</t>
  </si>
  <si>
    <t>GRAPEVINE PT</t>
  </si>
  <si>
    <t>07511</t>
  </si>
  <si>
    <t>GRAPEVINE PEAK</t>
  </si>
  <si>
    <t>GRPVNE PK PT</t>
  </si>
  <si>
    <t>08849</t>
  </si>
  <si>
    <t>HURON</t>
  </si>
  <si>
    <t>07580</t>
  </si>
  <si>
    <t>GREEN BEAR</t>
  </si>
  <si>
    <t>GRN BEAR PT</t>
  </si>
  <si>
    <t>07610</t>
  </si>
  <si>
    <t>GREEN VALLEY</t>
  </si>
  <si>
    <t>GREEN VLY PT</t>
  </si>
  <si>
    <t>13760</t>
  </si>
  <si>
    <t>PASCOE</t>
  </si>
  <si>
    <t>02395</t>
  </si>
  <si>
    <t>BUFORD</t>
  </si>
  <si>
    <t>02925</t>
  </si>
  <si>
    <t>CARAVEL</t>
  </si>
  <si>
    <t>08877</t>
  </si>
  <si>
    <t>IBEX</t>
  </si>
  <si>
    <t>18295</t>
  </si>
  <si>
    <t>TUNDRA</t>
  </si>
  <si>
    <t>00015</t>
  </si>
  <si>
    <t>ABANA</t>
  </si>
  <si>
    <t>06184</t>
  </si>
  <si>
    <t>FAGAN</t>
  </si>
  <si>
    <t>07615</t>
  </si>
  <si>
    <t>GREENVIEW</t>
  </si>
  <si>
    <t>GREENVIEW PT</t>
  </si>
  <si>
    <t>07617</t>
  </si>
  <si>
    <t>GREENWATER</t>
  </si>
  <si>
    <t>GREENWATR PT</t>
  </si>
  <si>
    <t>07653</t>
  </si>
  <si>
    <t>GREY FOX</t>
  </si>
  <si>
    <t>GREY FOX PT</t>
  </si>
  <si>
    <t>07657</t>
  </si>
  <si>
    <t>GRIMSHAW</t>
  </si>
  <si>
    <t>GRIMSHAW PT</t>
  </si>
  <si>
    <t>09790</t>
  </si>
  <si>
    <t>KITTRIDGE</t>
  </si>
  <si>
    <t>09835</t>
  </si>
  <si>
    <t>KNOX</t>
  </si>
  <si>
    <t>08070</t>
  </si>
  <si>
    <t>HARPS</t>
  </si>
  <si>
    <t>07675</t>
  </si>
  <si>
    <t>GROVEDALE</t>
  </si>
  <si>
    <t>GROVEDALE PT</t>
  </si>
  <si>
    <t>07784</t>
  </si>
  <si>
    <t>GUNSITE</t>
  </si>
  <si>
    <t>21009</t>
  </si>
  <si>
    <t>HAAGEN 1</t>
  </si>
  <si>
    <t>16422</t>
  </si>
  <si>
    <t>06310</t>
  </si>
  <si>
    <t>FELLER</t>
  </si>
  <si>
    <t>07140</t>
  </si>
  <si>
    <t>GEHRIG</t>
  </si>
  <si>
    <t>19747</t>
  </si>
  <si>
    <t>YOGI</t>
  </si>
  <si>
    <t>04400</t>
  </si>
  <si>
    <t>CRONIN</t>
  </si>
  <si>
    <t>16006</t>
  </si>
  <si>
    <t>SCORE</t>
  </si>
  <si>
    <t>16760</t>
  </si>
  <si>
    <t>SPEAKER</t>
  </si>
  <si>
    <t>16210</t>
  </si>
  <si>
    <t>SEWELL</t>
  </si>
  <si>
    <t>17900</t>
  </si>
  <si>
    <t>TINKER</t>
  </si>
  <si>
    <t>08949</t>
  </si>
  <si>
    <t>IONA</t>
  </si>
  <si>
    <t>06557</t>
  </si>
  <si>
    <t>FLORINDA</t>
  </si>
  <si>
    <t>12551</t>
  </si>
  <si>
    <t>NAVIGATOR</t>
  </si>
  <si>
    <t>12420</t>
  </si>
  <si>
    <t>MUSSEL</t>
  </si>
  <si>
    <t>13933</t>
  </si>
  <si>
    <t>PEOPLES</t>
  </si>
  <si>
    <t>09880</t>
  </si>
  <si>
    <t>KUTNER</t>
  </si>
  <si>
    <t>09910</t>
  </si>
  <si>
    <t>LACEY</t>
  </si>
  <si>
    <t>16833</t>
  </si>
  <si>
    <t>SQUADRON</t>
  </si>
  <si>
    <t>19070</t>
  </si>
  <si>
    <t>WAYNE</t>
  </si>
  <si>
    <t>17006</t>
  </si>
  <si>
    <t>STOCKTON</t>
  </si>
  <si>
    <t>09740</t>
  </si>
  <si>
    <t>KINGS</t>
  </si>
  <si>
    <t>14791</t>
  </si>
  <si>
    <t>REDINGTON</t>
  </si>
  <si>
    <t>07135</t>
  </si>
  <si>
    <t>GEE BEE</t>
  </si>
  <si>
    <t>10360</t>
  </si>
  <si>
    <t>LEMOORE</t>
  </si>
  <si>
    <t>17401</t>
  </si>
  <si>
    <t>SWATZKE</t>
  </si>
  <si>
    <t>15605</t>
  </si>
  <si>
    <t>SABER</t>
  </si>
  <si>
    <t>02500</t>
  </si>
  <si>
    <t>BURRIS</t>
  </si>
  <si>
    <t>04045</t>
  </si>
  <si>
    <t>CORDIAL</t>
  </si>
  <si>
    <t>09010</t>
  </si>
  <si>
    <t>IRWIN</t>
  </si>
  <si>
    <t>05260</t>
  </si>
  <si>
    <t>DOUTY</t>
  </si>
  <si>
    <t>10200</t>
  </si>
  <si>
    <t>LATON</t>
  </si>
  <si>
    <t>21031</t>
  </si>
  <si>
    <t>HANJIN 1</t>
  </si>
  <si>
    <t>21032</t>
  </si>
  <si>
    <t>HANJIN 2</t>
  </si>
  <si>
    <t>09470</t>
  </si>
  <si>
    <t>KATHERINE</t>
  </si>
  <si>
    <t>11330</t>
  </si>
  <si>
    <t>MASSER</t>
  </si>
  <si>
    <t>08047</t>
  </si>
  <si>
    <t>HARLISS</t>
  </si>
  <si>
    <t>12245</t>
  </si>
  <si>
    <t>MOST</t>
  </si>
  <si>
    <t>18823</t>
  </si>
  <si>
    <t>VULTURE</t>
  </si>
  <si>
    <t>02132</t>
  </si>
  <si>
    <t>BRAGDON</t>
  </si>
  <si>
    <t>02632</t>
  </si>
  <si>
    <t>CAESAR</t>
  </si>
  <si>
    <t>03949</t>
  </si>
  <si>
    <t>CONSTANTINE</t>
  </si>
  <si>
    <t>11184</t>
  </si>
  <si>
    <t>MARCUS</t>
  </si>
  <si>
    <t>11363</t>
  </si>
  <si>
    <t>MAXIMUS</t>
  </si>
  <si>
    <t>12616</t>
  </si>
  <si>
    <t>NERO</t>
  </si>
  <si>
    <t>15372</t>
  </si>
  <si>
    <t>ROMANUS</t>
  </si>
  <si>
    <t>03287</t>
  </si>
  <si>
    <t>CENTURION</t>
  </si>
  <si>
    <t>17919</t>
  </si>
  <si>
    <t>TOGA</t>
  </si>
  <si>
    <t>03358</t>
  </si>
  <si>
    <t>CHARIOT</t>
  </si>
  <si>
    <t>00820</t>
  </si>
  <si>
    <t>ATHERTON</t>
  </si>
  <si>
    <t>01500</t>
  </si>
  <si>
    <t>BENNETT</t>
  </si>
  <si>
    <t>08200</t>
  </si>
  <si>
    <t>HAVANA</t>
  </si>
  <si>
    <t>11070</t>
  </si>
  <si>
    <t>MANILA</t>
  </si>
  <si>
    <t>12070</t>
  </si>
  <si>
    <t>MOLINO</t>
  </si>
  <si>
    <t>19700</t>
  </si>
  <si>
    <t>XIMENO</t>
  </si>
  <si>
    <t>16300</t>
  </si>
  <si>
    <t>SHAW</t>
  </si>
  <si>
    <t>16700</t>
  </si>
  <si>
    <t>SOTO</t>
  </si>
  <si>
    <t>13840</t>
  </si>
  <si>
    <t>PEABODY</t>
  </si>
  <si>
    <t>04570</t>
  </si>
  <si>
    <t>11250</t>
  </si>
  <si>
    <t>MARLAND</t>
  </si>
  <si>
    <t>01077</t>
  </si>
  <si>
    <t>BANSHEE</t>
  </si>
  <si>
    <t>17200</t>
  </si>
  <si>
    <t>SUMP</t>
  </si>
  <si>
    <t>11110</t>
  </si>
  <si>
    <t>MANUEL</t>
  </si>
  <si>
    <t>00530</t>
  </si>
  <si>
    <t>ANDRE</t>
  </si>
  <si>
    <t>06585</t>
  </si>
  <si>
    <t>FLYING D</t>
  </si>
  <si>
    <t>17607</t>
  </si>
  <si>
    <t>TEE VEE</t>
  </si>
  <si>
    <t>08265</t>
  </si>
  <si>
    <t>HEADLEY</t>
  </si>
  <si>
    <t>08251</t>
  </si>
  <si>
    <t>HEADWATER</t>
  </si>
  <si>
    <t>HEADWATER PT</t>
  </si>
  <si>
    <t>08266</t>
  </si>
  <si>
    <t>HEALTHCARE</t>
  </si>
  <si>
    <t>HEALTHCRE PM</t>
  </si>
  <si>
    <t>08269</t>
  </si>
  <si>
    <t>HEARTWELL</t>
  </si>
  <si>
    <t>HEARTWELL PT</t>
  </si>
  <si>
    <t>15310</t>
  </si>
  <si>
    <t>ROCKET</t>
  </si>
  <si>
    <t>18670</t>
  </si>
  <si>
    <t>VERDE</t>
  </si>
  <si>
    <t>06365</t>
  </si>
  <si>
    <t>FIDLER</t>
  </si>
  <si>
    <t>04721</t>
  </si>
  <si>
    <t>DAYLIGHT</t>
  </si>
  <si>
    <t>17256</t>
  </si>
  <si>
    <t>SUNDOWN</t>
  </si>
  <si>
    <t>04732</t>
  </si>
  <si>
    <t>DEBRA</t>
  </si>
  <si>
    <t>18162</t>
  </si>
  <si>
    <t>TRISTAR</t>
  </si>
  <si>
    <t>00171</t>
  </si>
  <si>
    <t>AIRBUS</t>
  </si>
  <si>
    <t>17585</t>
  </si>
  <si>
    <t>TAWNA</t>
  </si>
  <si>
    <t>00165</t>
  </si>
  <si>
    <t>AGUANGA</t>
  </si>
  <si>
    <t>02728</t>
  </si>
  <si>
    <t>CALLAND</t>
  </si>
  <si>
    <t>07575</t>
  </si>
  <si>
    <t>GREEN ACRES</t>
  </si>
  <si>
    <t>09365</t>
  </si>
  <si>
    <t>JUANITA</t>
  </si>
  <si>
    <t>05817</t>
  </si>
  <si>
    <t>ELMWOOD</t>
  </si>
  <si>
    <t>06188</t>
  </si>
  <si>
    <t>FAIR</t>
  </si>
  <si>
    <t>12617</t>
  </si>
  <si>
    <t>NEUTRALITE</t>
  </si>
  <si>
    <t>11627</t>
  </si>
  <si>
    <t>MELVERE</t>
  </si>
  <si>
    <t>06287</t>
  </si>
  <si>
    <t>FARGO</t>
  </si>
  <si>
    <t>08343</t>
  </si>
  <si>
    <t>HERCULES</t>
  </si>
  <si>
    <t>09648</t>
  </si>
  <si>
    <t>11744</t>
  </si>
  <si>
    <t>MESQUITE</t>
  </si>
  <si>
    <t>16043</t>
  </si>
  <si>
    <t>SEAFORTH</t>
  </si>
  <si>
    <t>02367</t>
  </si>
  <si>
    <t>BUCKTHORN</t>
  </si>
  <si>
    <t>01053</t>
  </si>
  <si>
    <t>BALSAM</t>
  </si>
  <si>
    <t>08364</t>
  </si>
  <si>
    <t>HESSION</t>
  </si>
  <si>
    <t>08497</t>
  </si>
  <si>
    <t>HIMO</t>
  </si>
  <si>
    <t>10040</t>
  </si>
  <si>
    <t>SUNFAIR</t>
  </si>
  <si>
    <t>14145</t>
  </si>
  <si>
    <t>PINTO</t>
  </si>
  <si>
    <t>16308</t>
  </si>
  <si>
    <t>SHEEPHOLE</t>
  </si>
  <si>
    <t>15865</t>
  </si>
  <si>
    <t>SANTANA</t>
  </si>
  <si>
    <t>11625</t>
  </si>
  <si>
    <t>MELODY</t>
  </si>
  <si>
    <t>08406</t>
  </si>
  <si>
    <t>HIGH</t>
  </si>
  <si>
    <t>08410</t>
  </si>
  <si>
    <t>HIGH SCHOOL</t>
  </si>
  <si>
    <t>HIGH SCHL PT</t>
  </si>
  <si>
    <t>00005</t>
  </si>
  <si>
    <t>ABACUS</t>
  </si>
  <si>
    <t>02026</t>
  </si>
  <si>
    <t>BOULDER</t>
  </si>
  <si>
    <t>04263</t>
  </si>
  <si>
    <t>CRAM</t>
  </si>
  <si>
    <t>03560</t>
  </si>
  <si>
    <t>CITY CREEK</t>
  </si>
  <si>
    <t>12702</t>
  </si>
  <si>
    <t>NICOLE</t>
  </si>
  <si>
    <t>07390</t>
  </si>
  <si>
    <t>GOLDBUCKLE</t>
  </si>
  <si>
    <t>16730</t>
  </si>
  <si>
    <t>SPARKS</t>
  </si>
  <si>
    <t>13902</t>
  </si>
  <si>
    <t>PENCIL</t>
  </si>
  <si>
    <t>15557</t>
  </si>
  <si>
    <t>RULER</t>
  </si>
  <si>
    <t>17778</t>
  </si>
  <si>
    <t>THOMPSEN</t>
  </si>
  <si>
    <t>08856</t>
  </si>
  <si>
    <t>HUTCHINS</t>
  </si>
  <si>
    <t>12900</t>
  </si>
  <si>
    <t>NORWOOD</t>
  </si>
  <si>
    <t>09703</t>
  </si>
  <si>
    <t>KILTS</t>
  </si>
  <si>
    <t>04583</t>
  </si>
  <si>
    <t>DAIRY</t>
  </si>
  <si>
    <t>16772</t>
  </si>
  <si>
    <t>SPETH</t>
  </si>
  <si>
    <t>03938</t>
  </si>
  <si>
    <t>CONTE</t>
  </si>
  <si>
    <t>02457</t>
  </si>
  <si>
    <t>BURKETT</t>
  </si>
  <si>
    <t>02576</t>
  </si>
  <si>
    <t>CABALLEROS</t>
  </si>
  <si>
    <t>06045</t>
  </si>
  <si>
    <t>ESCUELA</t>
  </si>
  <si>
    <t>14605</t>
  </si>
  <si>
    <t>RACQUET CLUB</t>
  </si>
  <si>
    <t>10155</t>
  </si>
  <si>
    <t>LAS PALMAS</t>
  </si>
  <si>
    <t>17458</t>
  </si>
  <si>
    <t>TACHEVAH</t>
  </si>
  <si>
    <t>04255</t>
  </si>
  <si>
    <t>CRAFTSMAN</t>
  </si>
  <si>
    <t>05318</t>
  </si>
  <si>
    <t>DRESSEN</t>
  </si>
  <si>
    <t>05403</t>
  </si>
  <si>
    <t>DUNLAP</t>
  </si>
  <si>
    <t>16445</t>
  </si>
  <si>
    <t>SILVERTONE</t>
  </si>
  <si>
    <t>18488</t>
  </si>
  <si>
    <t>URBITA</t>
  </si>
  <si>
    <t>00334</t>
  </si>
  <si>
    <t>ALLSTATE</t>
  </si>
  <si>
    <t>08635</t>
  </si>
  <si>
    <t>HOMELAND</t>
  </si>
  <si>
    <t>HOMELAND PT</t>
  </si>
  <si>
    <t>08645</t>
  </si>
  <si>
    <t>HOMEWOOD</t>
  </si>
  <si>
    <t>HOMEWOOD PT</t>
  </si>
  <si>
    <t>08670</t>
  </si>
  <si>
    <t>HOOK CREEK</t>
  </si>
  <si>
    <t>HOOK CRK PT</t>
  </si>
  <si>
    <t>08673</t>
  </si>
  <si>
    <t>HOOKER</t>
  </si>
  <si>
    <t>08696</t>
  </si>
  <si>
    <t>HORSETHIEF</t>
  </si>
  <si>
    <t>HRSETHIEF PT</t>
  </si>
  <si>
    <t>08702</t>
  </si>
  <si>
    <t>HOSSACK</t>
  </si>
  <si>
    <t>08735</t>
  </si>
  <si>
    <t>HOT WATER</t>
  </si>
  <si>
    <t>HOT WATER PT</t>
  </si>
  <si>
    <t>08710</t>
  </si>
  <si>
    <t>HOTEL</t>
  </si>
  <si>
    <t>02380</t>
  </si>
  <si>
    <t>BUDLONG</t>
  </si>
  <si>
    <t>04930</t>
  </si>
  <si>
    <t>DENKER</t>
  </si>
  <si>
    <t>12811</t>
  </si>
  <si>
    <t>NORMANDIE</t>
  </si>
  <si>
    <t>13470</t>
  </si>
  <si>
    <t>PACOMA</t>
  </si>
  <si>
    <t>18620</t>
  </si>
  <si>
    <t>VAN WICK</t>
  </si>
  <si>
    <t>18910</t>
  </si>
  <si>
    <t>WAGNER</t>
  </si>
  <si>
    <t>03030</t>
  </si>
  <si>
    <t>CARTER</t>
  </si>
  <si>
    <t>16500</t>
  </si>
  <si>
    <t>SLACK</t>
  </si>
  <si>
    <t>19090</t>
  </si>
  <si>
    <t>WEAVER</t>
  </si>
  <si>
    <t>18200</t>
  </si>
  <si>
    <t>TROY</t>
  </si>
  <si>
    <t>00375</t>
  </si>
  <si>
    <t>ALPACA</t>
  </si>
  <si>
    <t>16050</t>
  </si>
  <si>
    <t>SEAMAN</t>
  </si>
  <si>
    <t>08805</t>
  </si>
  <si>
    <t>HUEY</t>
  </si>
  <si>
    <t>HUEY P.T.</t>
  </si>
  <si>
    <t>96965</t>
  </si>
  <si>
    <t>FEEDER-65</t>
  </si>
  <si>
    <t>08820</t>
  </si>
  <si>
    <t>HUME</t>
  </si>
  <si>
    <t>05980</t>
  </si>
  <si>
    <t>ENSIGN</t>
  </si>
  <si>
    <t>HUNTNGTN PRK</t>
  </si>
  <si>
    <t>15990</t>
  </si>
  <si>
    <t>SCHOOL</t>
  </si>
  <si>
    <t>10990</t>
  </si>
  <si>
    <t>MALABAR</t>
  </si>
  <si>
    <t>03600</t>
  </si>
  <si>
    <t>CLARENDON</t>
  </si>
  <si>
    <t>11970</t>
  </si>
  <si>
    <t>MIRAMONTE</t>
  </si>
  <si>
    <t>18970</t>
  </si>
  <si>
    <t>WALNUT PARK</t>
  </si>
  <si>
    <t>11890</t>
  </si>
  <si>
    <t>MILES</t>
  </si>
  <si>
    <t>15520</t>
  </si>
  <si>
    <t>RUGBY</t>
  </si>
  <si>
    <t>15120</t>
  </si>
  <si>
    <t>RITA</t>
  </si>
  <si>
    <t>04360</t>
  </si>
  <si>
    <t>16480</t>
  </si>
  <si>
    <t>SKYLAND</t>
  </si>
  <si>
    <t>17700</t>
  </si>
  <si>
    <t>TETLEY</t>
  </si>
  <si>
    <t>16100</t>
  </si>
  <si>
    <t>SEELEY</t>
  </si>
  <si>
    <t>12190</t>
  </si>
  <si>
    <t>MORITZ</t>
  </si>
  <si>
    <t>08857</t>
  </si>
  <si>
    <t>HUTT</t>
  </si>
  <si>
    <t>08880</t>
  </si>
  <si>
    <t>ICE HOUSE</t>
  </si>
  <si>
    <t>ICE HOUSE PT</t>
  </si>
  <si>
    <t>08895</t>
  </si>
  <si>
    <t>5923</t>
  </si>
  <si>
    <t>SANTA CATALINA ISLAND</t>
  </si>
  <si>
    <t>50229 / 292</t>
  </si>
  <si>
    <t>10601 E. FIRESTONE BLVD.</t>
  </si>
  <si>
    <t>NORWALK</t>
  </si>
  <si>
    <t>E/O WALNUT S/O 33RD</t>
  </si>
  <si>
    <t>S/E C/O OF 10TH AND LIME ST</t>
  </si>
  <si>
    <t>732</t>
  </si>
  <si>
    <t>324 WEST EL SEGUNDO BLVD.</t>
  </si>
  <si>
    <t>EL SUGUNDO</t>
  </si>
  <si>
    <t>36086 / 37700</t>
  </si>
  <si>
    <t>CHEVRON REFINERY.</t>
  </si>
  <si>
    <t>324 W. EL SEGUNDO BLVD.</t>
  </si>
  <si>
    <t>6425 STEARNS         (N/E CORNER OF PALO VERDE)</t>
  </si>
  <si>
    <t>CLEANSTEEL</t>
  </si>
  <si>
    <t>220TH ST, 1 BLK. EAST OF WILMINGTON AVE</t>
  </si>
  <si>
    <t>W/O PALO VERDE AVE, N/O DE LEON</t>
  </si>
  <si>
    <t>49</t>
  </si>
  <si>
    <t>1721 22ND ST,</t>
  </si>
  <si>
    <t>COMMODORE</t>
  </si>
  <si>
    <t>79</t>
  </si>
  <si>
    <t>N/W C/O SIXTH &amp; 'D' STREETS (US NAVY STATION)</t>
  </si>
  <si>
    <t>LOS ANGELES    1993</t>
  </si>
  <si>
    <t>763</t>
  </si>
  <si>
    <t>3700 W. 190TH ST.</t>
  </si>
  <si>
    <t>64</t>
  </si>
  <si>
    <t>213 N. WILLOWBROOK ST. AT SCHOOL ST.</t>
  </si>
  <si>
    <t>5900 CHERRY AVE.</t>
  </si>
  <si>
    <t>66</t>
  </si>
  <si>
    <t>_____ FLORA VISTA AVE.,  W/O CORNUTA</t>
  </si>
  <si>
    <t>BELLFLOWER</t>
  </si>
  <si>
    <t>N/O 120TH ST, W/O VAN NESS AVE</t>
  </si>
  <si>
    <t>HAWTHORNE</t>
  </si>
  <si>
    <t>823</t>
  </si>
  <si>
    <t>28637 CRENSHAW BLVD.</t>
  </si>
  <si>
    <t>RANCHO PALOS VERDES</t>
  </si>
  <si>
    <t>59</t>
  </si>
  <si>
    <t>7950 SALT LAKE AVE.</t>
  </si>
  <si>
    <t>50</t>
  </si>
  <si>
    <t>4080 OVERLAND AVE.</t>
  </si>
  <si>
    <t>CULVER CITY</t>
  </si>
  <si>
    <t>9</t>
  </si>
  <si>
    <t>10551 LOS ALAMITOS BLVD.</t>
  </si>
  <si>
    <t>32726 / 27</t>
  </si>
  <si>
    <t>1700 OREGON AVE.</t>
  </si>
  <si>
    <t>DAVIDSON CITY</t>
  </si>
  <si>
    <t>2780 CARSON AVE.</t>
  </si>
  <si>
    <t>DOMINGUEZ HILLS</t>
  </si>
  <si>
    <t>37242 / 43</t>
  </si>
  <si>
    <t>20200 STUDEBAKER RD.</t>
  </si>
  <si>
    <t>DEL MAR</t>
  </si>
  <si>
    <t>210 CUTTER, PIER 'E'</t>
  </si>
  <si>
    <t>1909 VANDERBILT LANE.</t>
  </si>
  <si>
    <t>REDONDO BEACH</t>
  </si>
  <si>
    <t>LOS ANGELES COUNTY 1995</t>
  </si>
  <si>
    <t>824</t>
  </si>
  <si>
    <t>PORT OF LONG BEACH, PIER S, OCEAN BLVD.</t>
  </si>
  <si>
    <t>1030 CORY AVE.,  S/O SUNSET BLVD.</t>
  </si>
  <si>
    <t>2500 E. VICTORIA</t>
  </si>
  <si>
    <t>_____ DOUGLAS ST.,  S/O MARIPOSA</t>
  </si>
  <si>
    <t>8371 E. COMPTON BLVD.</t>
  </si>
  <si>
    <t>11228 BROOKSHIRE AVE.</t>
  </si>
  <si>
    <t>33801/802/803</t>
  </si>
  <si>
    <t>5325 MARINE BLVD.</t>
  </si>
  <si>
    <t>2515 BLANCHE RD.  AT 26TH ST.</t>
  </si>
  <si>
    <t>MANHATTAN BEACH</t>
  </si>
  <si>
    <t>37676 / 77</t>
  </si>
  <si>
    <t>301 VISTA DEL MAR.</t>
  </si>
  <si>
    <t>16610 GRIDLEY RD.</t>
  </si>
  <si>
    <t>1051 N. ORANGE GROVE</t>
  </si>
  <si>
    <t>_____ 61ST ST., W/O EASTERN AVE.</t>
  </si>
  <si>
    <t>4837 W. 129TH ST.</t>
  </si>
  <si>
    <t>N/E C/O GRAPE ST &amp; FERNWOOD AVE.</t>
  </si>
  <si>
    <t>FLORADAY</t>
  </si>
  <si>
    <t>11301 DOLLISON RD.</t>
  </si>
  <si>
    <t>_____ COMPTON BLVD. E/O AVALON,</t>
  </si>
  <si>
    <t>707</t>
  </si>
  <si>
    <t>9826 COLIMA RD.</t>
  </si>
  <si>
    <t>37545 / 37454</t>
  </si>
  <si>
    <t>LOS ANGELES COUNTY -1994</t>
  </si>
  <si>
    <t>674</t>
  </si>
  <si>
    <t>2555 E. 52ND ST.</t>
  </si>
  <si>
    <t>VERNON</t>
  </si>
  <si>
    <t>2665 W SEASIDE ST.    TERMINAL ISLAND</t>
  </si>
  <si>
    <t>H-2</t>
  </si>
  <si>
    <t>6207 CLARA</t>
  </si>
  <si>
    <t>BELL GARDENS</t>
  </si>
  <si>
    <t>N/O COMPTON BLVD, W/O AVIATION</t>
  </si>
  <si>
    <t>8823 MANZANAR AVE.</t>
  </si>
  <si>
    <t>2100 E. SEPULVEDA BLVD.  E/O ALAMEDA</t>
  </si>
  <si>
    <t>8644 FIR ST.</t>
  </si>
  <si>
    <t>_____ 166TH ST.,  W/O CARMINITA</t>
  </si>
  <si>
    <t>LOS ANGELES COUNTY - 1995</t>
  </si>
  <si>
    <t>PIER A, E/O HENRY FORD, S/O ANAHIEM ST</t>
  </si>
  <si>
    <t>NEAR 9TH ST &amp; EDISON AVE, TERMINAL ISLAND</t>
  </si>
  <si>
    <t>1850 LAKEWOOD BLVD.</t>
  </si>
  <si>
    <t>HAVEDA</t>
  </si>
  <si>
    <t>67</t>
  </si>
  <si>
    <t>3330 SEPULVEDA BLVD.</t>
  </si>
  <si>
    <t>6155 WOODRUFF AVE.</t>
  </si>
  <si>
    <t>37298 / 32721</t>
  </si>
  <si>
    <t>3390 WEBSTER AVE.</t>
  </si>
  <si>
    <t>1706 W. 121ST ST.</t>
  </si>
  <si>
    <t>S/W C/O EL SEGUNDO BLVD &amp; WASH ST.</t>
  </si>
  <si>
    <t>3100 LOMITA BLVD.</t>
  </si>
  <si>
    <t>37757 / 37427</t>
  </si>
  <si>
    <t>52</t>
  </si>
  <si>
    <t>6538 RUGBY AVE.</t>
  </si>
  <si>
    <t>C/O CENTRAL AVE. AND WALNUT ST.</t>
  </si>
  <si>
    <t>13140 S. LAURELDALE AVE.</t>
  </si>
  <si>
    <t>201 W. FLORENCE AVE.</t>
  </si>
  <si>
    <t>W/O TEMPLE ST., 1/4 MI S/O WILLOW ST.</t>
  </si>
  <si>
    <t>16820 CENTRAL AVE.</t>
  </si>
  <si>
    <t>4701 LA CIENEGA BLVD.</t>
  </si>
  <si>
    <t>33821 / 822</t>
  </si>
  <si>
    <t>17680 YUKON AVE.</t>
  </si>
  <si>
    <t>83</t>
  </si>
  <si>
    <t>14800 ALONDRA BLVD.</t>
  </si>
  <si>
    <t>37451 / 452</t>
  </si>
  <si>
    <t>6301 S. GARFIELD AVE.</t>
  </si>
  <si>
    <t>765</t>
  </si>
  <si>
    <t>3946 N. BELLFLOWER BLVD.</t>
  </si>
  <si>
    <t>2130 SANTA FE AVE.</t>
  </si>
  <si>
    <t>LAWNDALE</t>
  </si>
  <si>
    <t>4605 W. COMPTON BLVD.</t>
  </si>
  <si>
    <t>LOS ANGELES COUNTY - 1998</t>
  </si>
  <si>
    <t>4128 W. 103ND ST. (W/O PRAIRIE AVE &amp; S/O CENTURY BLVD)</t>
  </si>
  <si>
    <t>14141</t>
  </si>
  <si>
    <t>PINOCHLE</t>
  </si>
  <si>
    <t>14258</t>
  </si>
  <si>
    <t>POKER</t>
  </si>
  <si>
    <t>15545</t>
  </si>
  <si>
    <t>RUMMY</t>
  </si>
  <si>
    <t>16017</t>
  </si>
  <si>
    <t>SCRABBLE</t>
  </si>
  <si>
    <t>19703</t>
  </si>
  <si>
    <t>YAHTZEE</t>
  </si>
  <si>
    <t>17698</t>
  </si>
  <si>
    <t>TETRIS</t>
  </si>
  <si>
    <t>12087</t>
  </si>
  <si>
    <t>MONOPOLY</t>
  </si>
  <si>
    <t>16641</t>
  </si>
  <si>
    <t>SOLITAIRE</t>
  </si>
  <si>
    <t>06285</t>
  </si>
  <si>
    <t>FARO</t>
  </si>
  <si>
    <t>09290</t>
  </si>
  <si>
    <t>JOHNSONDALE</t>
  </si>
  <si>
    <t>JOHNSNDLE PT</t>
  </si>
  <si>
    <t>12147</t>
  </si>
  <si>
    <t>MONUMENT</t>
  </si>
  <si>
    <t>19263</t>
  </si>
  <si>
    <t>WHITEHORN</t>
  </si>
  <si>
    <t>09405</t>
  </si>
  <si>
    <t>JUMPER</t>
  </si>
  <si>
    <t>06885</t>
  </si>
  <si>
    <t>16395</t>
  </si>
  <si>
    <t>07763</t>
  </si>
  <si>
    <t>GULL LAKE</t>
  </si>
  <si>
    <t>14926</t>
  </si>
  <si>
    <t>REVERSE PEAK</t>
  </si>
  <si>
    <t>04900</t>
  </si>
  <si>
    <t>DE MILLE</t>
  </si>
  <si>
    <t>KAGLE CAN PT</t>
  </si>
  <si>
    <t>07350</t>
  </si>
  <si>
    <t>GLEN HAVEN</t>
  </si>
  <si>
    <t>09499</t>
  </si>
  <si>
    <t>KEARNEY</t>
  </si>
  <si>
    <t>18046</t>
  </si>
  <si>
    <t>TOWNSITE</t>
  </si>
  <si>
    <t>09549</t>
  </si>
  <si>
    <t>KELLPEAK</t>
  </si>
  <si>
    <t>KELLPEAK PT</t>
  </si>
  <si>
    <t>14343</t>
  </si>
  <si>
    <t>PORKER</t>
  </si>
  <si>
    <t>08383</t>
  </si>
  <si>
    <t>HIBISCUS</t>
  </si>
  <si>
    <t>15292</t>
  </si>
  <si>
    <t>ROCHHOLTZ</t>
  </si>
  <si>
    <t>02786</t>
  </si>
  <si>
    <t>CAMP</t>
  </si>
  <si>
    <t>08930</t>
  </si>
  <si>
    <t>INTAKE</t>
  </si>
  <si>
    <t>01898</t>
  </si>
  <si>
    <t>BONANZA</t>
  </si>
  <si>
    <t>09721</t>
  </si>
  <si>
    <t>KINGCOBRA</t>
  </si>
  <si>
    <t>19014</t>
  </si>
  <si>
    <t>WARHAWK</t>
  </si>
  <si>
    <t>12226</t>
  </si>
  <si>
    <t>MOSQUITO</t>
  </si>
  <si>
    <t>06666</t>
  </si>
  <si>
    <t>FORTRESS</t>
  </si>
  <si>
    <t>09716</t>
  </si>
  <si>
    <t>KIMBERLY</t>
  </si>
  <si>
    <t>KIMBERLY PT</t>
  </si>
  <si>
    <t>20501</t>
  </si>
  <si>
    <t>KINGSBURG 11-13</t>
  </si>
  <si>
    <t>KNGSBRG-PGAE</t>
  </si>
  <si>
    <t>09807</t>
  </si>
  <si>
    <t>KLEMM</t>
  </si>
  <si>
    <t>09809</t>
  </si>
  <si>
    <t>KLISS</t>
  </si>
  <si>
    <t>KLISS P.T.</t>
  </si>
  <si>
    <t>09812</t>
  </si>
  <si>
    <t>KNEELAND</t>
  </si>
  <si>
    <t>KNEELAND PT</t>
  </si>
  <si>
    <t>08518</t>
  </si>
  <si>
    <t>KOEFLER</t>
  </si>
  <si>
    <t>09838</t>
  </si>
  <si>
    <t>09035</t>
  </si>
  <si>
    <t>ISNER</t>
  </si>
  <si>
    <t>01374</t>
  </si>
  <si>
    <t>BEECHERS</t>
  </si>
  <si>
    <t>05482</t>
  </si>
  <si>
    <t>DYSON</t>
  </si>
  <si>
    <t>10622</t>
  </si>
  <si>
    <t>LOCKHART</t>
  </si>
  <si>
    <t>09875</t>
  </si>
  <si>
    <t>KUFFEL</t>
  </si>
  <si>
    <t>01100</t>
  </si>
  <si>
    <t>BARLEY FLATS</t>
  </si>
  <si>
    <t>06500</t>
  </si>
  <si>
    <t>FLANDERS</t>
  </si>
  <si>
    <t>12140</t>
  </si>
  <si>
    <t>MONTROSE</t>
  </si>
  <si>
    <t>14050</t>
  </si>
  <si>
    <t>PICKENS</t>
  </si>
  <si>
    <t>15441</t>
  </si>
  <si>
    <t>ROSEMONT</t>
  </si>
  <si>
    <t>18660</t>
  </si>
  <si>
    <t>VERDUGO</t>
  </si>
  <si>
    <t>08440</t>
  </si>
  <si>
    <t>HILLARD</t>
  </si>
  <si>
    <t>10050</t>
  </si>
  <si>
    <t>LANE</t>
  </si>
  <si>
    <t>06540</t>
  </si>
  <si>
    <t>FLINTRIDGE</t>
  </si>
  <si>
    <t>18442</t>
  </si>
  <si>
    <t>09966</t>
  </si>
  <si>
    <t>LA CRSCNT PT</t>
  </si>
  <si>
    <t>09955</t>
  </si>
  <si>
    <t>LA CUARTA</t>
  </si>
  <si>
    <t>LA CUARTA PT</t>
  </si>
  <si>
    <t>09960</t>
  </si>
  <si>
    <t>LA CUMBRE</t>
  </si>
  <si>
    <t>LA CUMBRE PT</t>
  </si>
  <si>
    <t>01760</t>
  </si>
  <si>
    <t>BLAKE</t>
  </si>
  <si>
    <t>07560</t>
  </si>
  <si>
    <t>4843 ORANGE AVE.</t>
  </si>
  <si>
    <t>364 S. DOHENY DR.,   N/O OLYMPIC BLVD. (UNDERGROUND)</t>
  </si>
  <si>
    <t>24501 S. FIGUEROA ST.</t>
  </si>
  <si>
    <t>240 FT S/O DEL AMO BLVD, 90 FT E/O WILMINGTON AVE.</t>
  </si>
  <si>
    <t>_____ HAWTHORNE BLVD. S/O ROLLING HILLS RD.</t>
  </si>
  <si>
    <t>3017 VIA LA SELVA</t>
  </si>
  <si>
    <t>671</t>
  </si>
  <si>
    <t>1681 26TH ST.</t>
  </si>
  <si>
    <t>PARKWAY</t>
  </si>
  <si>
    <t>8730 PIONEER BLVD.</t>
  </si>
  <si>
    <t>41</t>
  </si>
  <si>
    <t>2729 PEARL ST.</t>
  </si>
  <si>
    <t>PERRY</t>
  </si>
  <si>
    <t>4201 W. 182ND ST.</t>
  </si>
  <si>
    <t>80A</t>
  </si>
  <si>
    <t>190 S. HARBOR SCENIC DR.</t>
  </si>
  <si>
    <t>736</t>
  </si>
  <si>
    <t>12700 PIONEER BLVD.</t>
  </si>
  <si>
    <t>LOS ANGLES COUNTY - 1994</t>
  </si>
  <si>
    <t>4500 ARDINE ST.</t>
  </si>
  <si>
    <t>S/W C/O IMPERIAL HWY. &amp; NASH ST.</t>
  </si>
  <si>
    <t>POLB</t>
  </si>
  <si>
    <t>ON HARBOR SCENIC DR AT END OF PIER J</t>
  </si>
  <si>
    <t>LOS ANGELES CO</t>
  </si>
  <si>
    <t>12300 FLORENCE AVE.</t>
  </si>
  <si>
    <t>8934 DICE RD.</t>
  </si>
  <si>
    <t>2201 S. WILMINGTON</t>
  </si>
  <si>
    <t>3350 RANDOLPH ST.</t>
  </si>
  <si>
    <t>411 N. GERTRUDA AVE.</t>
  </si>
  <si>
    <t>39601 / 39701</t>
  </si>
  <si>
    <t>1100 HARBOR DR.</t>
  </si>
  <si>
    <t>20945 S. WILMINGTON AVE.</t>
  </si>
  <si>
    <t>5900 SHIELA ST.</t>
  </si>
  <si>
    <t>701 AVIATION., N/O ROSECRANS</t>
  </si>
  <si>
    <t>RESEARCH</t>
  </si>
  <si>
    <t>12327 BELLFLOWER BLVD.</t>
  </si>
  <si>
    <t>5905 N. PARAMOUNT BLVD.</t>
  </si>
  <si>
    <t>500 CRENSHAW BLVD.</t>
  </si>
  <si>
    <t>735</t>
  </si>
  <si>
    <t>7743 ADAMS ST.</t>
  </si>
  <si>
    <t>RIVERA</t>
  </si>
  <si>
    <t>9148 SLAUSON AVE.</t>
  </si>
  <si>
    <t>23901 OCEAN AVE.</t>
  </si>
  <si>
    <t>N/O ROSECRANS BLVD AT BLANCHE RD.</t>
  </si>
  <si>
    <t>SAN VICENTE</t>
  </si>
  <si>
    <t>40</t>
  </si>
  <si>
    <t>926 MONTANA AVE.</t>
  </si>
  <si>
    <t>12714 E. LOS NIETOS RD.</t>
  </si>
  <si>
    <t>819 COLORADO AVE.</t>
  </si>
  <si>
    <t>30366 / 37549</t>
  </si>
  <si>
    <t>11401 OHIO AVE.</t>
  </si>
  <si>
    <t>WEST LOS ANGELES</t>
  </si>
  <si>
    <t>445 SAN FRANCISCO AVE.</t>
  </si>
  <si>
    <t>37597 / 36152</t>
  </si>
  <si>
    <t>1820 E. GRAND AVE.</t>
  </si>
  <si>
    <t>HENRY FORD AVE &amp; OCEAN BLVD</t>
  </si>
  <si>
    <t>S/O SEPULVEDA BLVD.,  W/O ALAMEDA</t>
  </si>
  <si>
    <t>LOS ANGELES - 1994</t>
  </si>
  <si>
    <t>5310 SOUTHERN AVE.</t>
  </si>
  <si>
    <t>SOUTHGATE</t>
  </si>
  <si>
    <t>8621 RAYO AVE.</t>
  </si>
  <si>
    <t>11500 BALSAM ST., C/O 4TH ST. &amp; BALSAM ST.</t>
  </si>
  <si>
    <t>1900 E. SPRING ST.</t>
  </si>
  <si>
    <t>C/O LAKEWOOD BLVD. AND ARTESIA ST.</t>
  </si>
  <si>
    <t>_____ LA CIENEGA BLVD.</t>
  </si>
  <si>
    <t>9706 STATE ST.,  AT MISSOURI ST.</t>
  </si>
  <si>
    <t>15306 NORWALK BLVD.</t>
  </si>
  <si>
    <t>S/O COMPTON BLVD. AND E/O AVIATION BLVD.</t>
  </si>
  <si>
    <t>8320 E. REX RD.</t>
  </si>
  <si>
    <t>_____ E. SEVENTH ST.</t>
  </si>
  <si>
    <t>CIENEGA,N/O SLAUSON</t>
  </si>
  <si>
    <t>1801 MAGNOLIA AVE.</t>
  </si>
  <si>
    <t>11523 PARAMOUNT BLVD.</t>
  </si>
  <si>
    <t>STIRRUP</t>
  </si>
  <si>
    <t>78</t>
  </si>
  <si>
    <t>W/O PALOS VERDES DR. AND VIA CANADA</t>
  </si>
  <si>
    <t>STRESS</t>
  </si>
  <si>
    <t>_____ LAKEWOOD BLVD., @ CARSON</t>
  </si>
  <si>
    <t>5300 CHERRY AVE.</t>
  </si>
  <si>
    <t>702</t>
  </si>
  <si>
    <t>13837 W. FIJI WAY</t>
  </si>
  <si>
    <t>MARINA DEL REY</t>
  </si>
  <si>
    <t>15801 LEFFINGWELL RD.</t>
  </si>
  <si>
    <t>THERMAL</t>
  </si>
  <si>
    <t>_____ DUDLY RD,   2 BLKS N/O EL SEGUNDO BLVD.</t>
  </si>
  <si>
    <t>THUMS A</t>
  </si>
  <si>
    <t>GRISSOM ISLAND - LONG BEACH HARBOR</t>
  </si>
  <si>
    <t>THUMS B</t>
  </si>
  <si>
    <t>WHITE ISLAND - LONG BEACH HARBOR</t>
  </si>
  <si>
    <t>THUMS C</t>
  </si>
  <si>
    <t>CHAFFEE ISLAND - LONG BEACH HARBOR</t>
  </si>
  <si>
    <t>THUMS D</t>
  </si>
  <si>
    <t>FREEMAN ISLAND - LONG BEACH HARBOR</t>
  </si>
  <si>
    <t>19_ S. HARBOR SCENIC DR.</t>
  </si>
  <si>
    <t>S/E C/O PROSPECT AVE. &amp; KNOB HILL AVE.</t>
  </si>
  <si>
    <t>1720 MADRONA AVE.</t>
  </si>
  <si>
    <t>S/W C/O ARTESIA BLVD &amp; PARAMOUNT</t>
  </si>
  <si>
    <t>N. LONG BCH</t>
  </si>
  <si>
    <t>TRISONIC</t>
  </si>
  <si>
    <t>_____ DULEY RD.,    2 BLKS N/O EL SEGUNDO BLVD.</t>
  </si>
  <si>
    <t>TURBO</t>
  </si>
  <si>
    <t>_____ CARSON &amp; LAKEWOOD BLVD</t>
  </si>
  <si>
    <t>UNIPAC</t>
  </si>
  <si>
    <t>2665 W. SEASIDE BLVD., W/O LONG BEACH STEAM GENERATING STATION</t>
  </si>
  <si>
    <t>6701 E. FLOTILLA ST.,  C/O YATES AVE.</t>
  </si>
  <si>
    <t>2535 DEL AMO BLVD.</t>
  </si>
  <si>
    <t>512 BLOSSOM LANE</t>
  </si>
  <si>
    <t>VIDEO</t>
  </si>
  <si>
    <t>1041 E. 230TH ST.</t>
  </si>
  <si>
    <t>2318 W. 255TH ST.</t>
  </si>
  <si>
    <t>LOMITA</t>
  </si>
  <si>
    <t>_____ SEPULVEDA BLVD. @ BROAD ST.</t>
  </si>
  <si>
    <t>16646 ILLINOIS AVE.</t>
  </si>
  <si>
    <t>1935 HUGHES WAY.</t>
  </si>
  <si>
    <t>S/E C/O ORANGE AVE. &amp; SPRING ST.</t>
  </si>
  <si>
    <t>10700 E. WHITTIER BLVD.</t>
  </si>
  <si>
    <t>N/O ROSECRANS BLVD. @ BLANCHE RD.</t>
  </si>
  <si>
    <t>WILSHIRE</t>
  </si>
  <si>
    <t>13600 FOSTER RD.</t>
  </si>
  <si>
    <t>SANTE FE SPRINGS</t>
  </si>
  <si>
    <t>_____ STOCKER ST.,  500 FT W/O LA BREA AVE.</t>
  </si>
  <si>
    <t>WOODRUFF</t>
  </si>
  <si>
    <t>10120 E. LINDALE ST.</t>
  </si>
  <si>
    <t>37537 / 33963</t>
  </si>
  <si>
    <t>12512 YUKON AVE.</t>
  </si>
  <si>
    <t>Brown, Ken A.</t>
  </si>
  <si>
    <t>4375</t>
  </si>
  <si>
    <t>3397 WESCOTT ST.</t>
  </si>
  <si>
    <t>AFG</t>
  </si>
  <si>
    <t>Manzer, Jim</t>
  </si>
  <si>
    <t>N/O BEAR VALLEY RD, W/O HESPERIA RD.</t>
  </si>
  <si>
    <t>AMARGO</t>
  </si>
  <si>
    <t>CENTRAL VALLEY CITIES</t>
  </si>
  <si>
    <t>ALLEY N/O AMARGO RD. E/O BORON AVE.</t>
  </si>
  <si>
    <t>BORON</t>
  </si>
  <si>
    <t>AMBOY</t>
  </si>
  <si>
    <t>711</t>
  </si>
  <si>
    <t>K-6</t>
  </si>
  <si>
    <t>_____ AMBOY RD.,  1/2 MILE S/E OF AMBOY</t>
  </si>
  <si>
    <t>4285</t>
  </si>
  <si>
    <t>_____ CITY RANCH RD.,  1/2 MI. W/O TIERRA SUBIDA AVE.</t>
  </si>
  <si>
    <t>9634 W. AVENUE 'J',</t>
  </si>
  <si>
    <t>Upgrade</t>
  </si>
  <si>
    <t>N/O PLACERITA CYN RD 1/4 MI W/O SIERRA HWY IN AES PROPERTY</t>
  </si>
  <si>
    <t>10889 DEEP CREEK RD.,1.5 MI. S/O BEAR VALLEY RD.</t>
  </si>
  <si>
    <t>364</t>
  </si>
  <si>
    <t>_____ TOPAZ AVE., N/O CEDAR ST.</t>
  </si>
  <si>
    <t>_____ TEHACHAPI BLVD. 1/2 MI E/O SAND CANYON RD.</t>
  </si>
  <si>
    <t>88</t>
  </si>
  <si>
    <t>36633 GORMAN POST ROAD, E/O HWY 5, 3 MI. S/E OF TOWN</t>
  </si>
  <si>
    <t>245</t>
  </si>
  <si>
    <t>S/E C/O SIXTH ST. AND HUTCHISON</t>
  </si>
  <si>
    <t>BLACK MOUNTAIN</t>
  </si>
  <si>
    <t>307</t>
  </si>
  <si>
    <t>_____ BELL MT. RD.,  10 MI. E/O HWY I-15</t>
  </si>
  <si>
    <t>Clark, Gerald</t>
  </si>
  <si>
    <t>SAN JOAQUIN</t>
  </si>
  <si>
    <t>ROAD 164 AND AVE. 208</t>
  </si>
  <si>
    <t>_____ HWY 190, 1/4 MI. SW/O TOWN</t>
  </si>
  <si>
    <t>MONOLITH CEMENT PLANT AT MONOLITH</t>
  </si>
  <si>
    <t>Cochran, Mike</t>
  </si>
  <si>
    <t>C/O PETERSON AND DRIVER RD.,  2 MI E/O AND 5 MI S/O DELANO,</t>
  </si>
  <si>
    <t>BRYMAN</t>
  </si>
  <si>
    <t>296A</t>
  </si>
  <si>
    <t>_____ OLD TRAILS HWY., .5 MI. N/O BRYMAN RD.</t>
  </si>
  <si>
    <t>ORO GRANDE</t>
  </si>
  <si>
    <t>_____________</t>
  </si>
  <si>
    <t>CADY</t>
  </si>
  <si>
    <t>N/E C/O NEWBERRY RD. AND FAIRVIEW RD.</t>
  </si>
  <si>
    <t>NEWBERRY</t>
  </si>
  <si>
    <t>CAL CEMENT</t>
  </si>
  <si>
    <t>_____ OAK CREEK RD., 9 MI. WEST OF TOWN</t>
  </si>
  <si>
    <t>MOJAVE</t>
  </si>
  <si>
    <t>CALCITY</t>
  </si>
  <si>
    <t>246</t>
  </si>
  <si>
    <t>HACIENDA ST., 1320' N/O MENDENBURRO</t>
  </si>
  <si>
    <t>CAL CITY</t>
  </si>
  <si>
    <t>Manzano, John</t>
  </si>
  <si>
    <t>VENTURA COUNTY</t>
  </si>
  <si>
    <t>80</t>
  </si>
  <si>
    <t>_____</t>
  </si>
  <si>
    <t>_____ ADOLPHO RD.,  .5 MI. W/O SANTA ROSA RD.</t>
  </si>
  <si>
    <t>CAMARILLO STATE HOSPITAL</t>
  </si>
  <si>
    <t>CANTIL</t>
  </si>
  <si>
    <t>J-9</t>
  </si>
  <si>
    <t>_____ VALLEY RD., 2.5 MI. SE/O HWY 14</t>
  </si>
  <si>
    <t>2 MILES N/O OAK CREEK RD., 8 MILES W/O MOJAVE</t>
  </si>
  <si>
    <t>Carbone, Jim</t>
  </si>
  <si>
    <t>SANTA BARBARA COUNTY - 94</t>
  </si>
  <si>
    <t>981</t>
  </si>
  <si>
    <t>1200 CALLE REAL</t>
  </si>
  <si>
    <t>J-0</t>
  </si>
  <si>
    <t>N/O CECIL AVE. E/O HWY. 43</t>
  </si>
  <si>
    <t>75317 / 76725</t>
  </si>
  <si>
    <t>4918 FOOTHILL ROAD.,  NORTH OF LINDEN</t>
  </si>
  <si>
    <t>36</t>
  </si>
  <si>
    <t>_____ HWY 33.,  S/S CASITAS SPRINGS</t>
  </si>
  <si>
    <t>70294 / 76707</t>
  </si>
  <si>
    <t>3833 W. HEMLOCK ST. , C/O HEMLOCK &amp; VICTORIA ST.</t>
  </si>
  <si>
    <t>800 N. RICE RD.</t>
  </si>
  <si>
    <t>_____ ROAD 124, 1/2 MI. N/O AVENUE 340.</t>
  </si>
  <si>
    <t>SANTA SUSANA HILLS</t>
  </si>
  <si>
    <t>SANTA BARBARA COUNTY</t>
  </si>
  <si>
    <t>_____ EL COLEGIO RD.</t>
  </si>
  <si>
    <t>76746 / 77372</t>
  </si>
  <si>
    <t>_____ PLEASANT VALLEY AND WOOD RD., 5 MI. E/O TOWN</t>
  </si>
  <si>
    <t>1/4 MI. E/O ROAD 160, AND AVENUE 24.</t>
  </si>
  <si>
    <t>247A</t>
  </si>
  <si>
    <t>_____ E. SANTA FE ST.</t>
  </si>
  <si>
    <t>DAGGETT</t>
  </si>
  <si>
    <t>EDWARDS AFB, W/O FORBES AVE, N/O ROSAMOND BLVD, &amp; N/O WHERRY HSG</t>
  </si>
  <si>
    <t>MUROC</t>
  </si>
  <si>
    <t>710</t>
  </si>
  <si>
    <t>D-8</t>
  </si>
  <si>
    <t>36651 HIGHWAY 18.</t>
  </si>
  <si>
    <t>LUCERNE VALLEY</t>
  </si>
  <si>
    <t>76902 / 49962</t>
  </si>
  <si>
    <t>107</t>
  </si>
  <si>
    <t>900' N/O MULHOLLAND &amp; LAS VIRGENES</t>
  </si>
  <si>
    <t>AGOURA</t>
  </si>
  <si>
    <t>_____ HILINE RD.,  1.5 MI S/O TEHACHAPI &amp; 3 MI WEST</t>
  </si>
  <si>
    <t>BEAUMONT</t>
  </si>
  <si>
    <t>151</t>
  </si>
  <si>
    <t>NINTH AND ELM STREETS.</t>
  </si>
  <si>
    <t>BELDING</t>
  </si>
  <si>
    <t>181</t>
  </si>
  <si>
    <t>_____ ALEJO AVE.,   3/4 MILE E/O SUNRISE WAY</t>
  </si>
  <si>
    <t>PALM SPRINGS</t>
  </si>
  <si>
    <t>26</t>
  </si>
  <si>
    <t>N/E C/O JURUPA AVE. AND LINDEN,   S/O BLOOMINGTON</t>
  </si>
  <si>
    <t>BLYTHE (WALC)</t>
  </si>
  <si>
    <t>300</t>
  </si>
  <si>
    <t>301 MAIN ST.    (CORNER OF MAIN AND DONLON)</t>
  </si>
  <si>
    <t>WALC SYSTEM</t>
  </si>
  <si>
    <t>723</t>
  </si>
  <si>
    <t>_____ HOBSON WAY.,  W/O NEIGHBORS BLVD.</t>
  </si>
  <si>
    <t>BUCKWIND</t>
  </si>
  <si>
    <t>725</t>
  </si>
  <si>
    <t>____ DIABLO RD.   S/O DILLON RD.</t>
  </si>
  <si>
    <t>NORTH PALM SPRINGS</t>
  </si>
  <si>
    <t>31</t>
  </si>
  <si>
    <t>3167 WILSON AVE.</t>
  </si>
  <si>
    <t>PERRIS</t>
  </si>
  <si>
    <t>94</t>
  </si>
  <si>
    <t>_____ RIM OF THE WORLD DR.,  1 BLK W/O INSPIRATION DR.</t>
  </si>
  <si>
    <t>CABAZON</t>
  </si>
  <si>
    <t>174</t>
  </si>
  <si>
    <t>B-2</t>
  </si>
  <si>
    <t>_____ BONITA AVE.  S/S 200' W/O BROADWAY</t>
  </si>
  <si>
    <t>30</t>
  </si>
  <si>
    <t>N/E CORNER OF MARKHAM AND PARSONS</t>
  </si>
  <si>
    <t>12420 / 484</t>
  </si>
  <si>
    <t>15</t>
  </si>
  <si>
    <t>1400 CHESTNUT ST.</t>
  </si>
  <si>
    <t>CAPACITOR (AZ)</t>
  </si>
  <si>
    <t>8 MI. S/O I-10 AT EXIT 45 UNDER 500KV ROW</t>
  </si>
  <si>
    <t>QUARTZSITE</t>
  </si>
  <si>
    <t>CAPACITOR (CA)</t>
  </si>
  <si>
    <t>722</t>
  </si>
  <si>
    <t>1 MI. S/O I-10 AT RED CLOUD MINE RD UNDER 500KV ROW</t>
  </si>
  <si>
    <t>DESERT CENTER</t>
  </si>
  <si>
    <t>CAPSULE</t>
  </si>
  <si>
    <t>17</t>
  </si>
  <si>
    <t>MILL AVE. AND TIPPECANOE ST.</t>
  </si>
  <si>
    <t>179</t>
  </si>
  <si>
    <t>N/W CORNER VARNER RD. AND EDOM HILL RD.</t>
  </si>
  <si>
    <t>16</t>
  </si>
  <si>
    <t>151 N. WATERMAN AVE.</t>
  </si>
  <si>
    <t>165</t>
  </si>
  <si>
    <t>N/W C/O 2 MILE RD.,  AND SUNRISE RD. EXTENDED.</t>
  </si>
  <si>
    <t>29 PALMS</t>
  </si>
  <si>
    <t>CATHEDRAL CITY</t>
  </si>
  <si>
    <t>192</t>
  </si>
  <si>
    <t>_____ 'B' ST. BETWEEN GLENN AVE. &amp; VAN FLEET AVE.</t>
  </si>
  <si>
    <t>1390 E. ONTARIO AVE.,  C/O COMPTON &amp; ONTARIO</t>
  </si>
  <si>
    <t>33</t>
  </si>
  <si>
    <t>14005 S. BENSON AVE.</t>
  </si>
  <si>
    <t>_____ CENTRAL AVE.,  S/O EUCALYPTUS</t>
  </si>
  <si>
    <t>COFFEE</t>
  </si>
  <si>
    <t>158</t>
  </si>
  <si>
    <t>_____ CAMINO AVENTURA.,  200 YARDS W/O PALM DR.</t>
  </si>
  <si>
    <t>DESERT HOT SPRINGS</t>
  </si>
  <si>
    <t>27</t>
  </si>
  <si>
    <t>MT. VERNON AND 'M' STREETS,</t>
  </si>
  <si>
    <t>COLTON CEMENT</t>
  </si>
  <si>
    <t>RANCHO AVE AND GEORGIA ST.</t>
  </si>
  <si>
    <t>204</t>
  </si>
  <si>
    <t>76055 COUNTRY CLUB DR.,  E/O DEL SAFARI DR.</t>
  </si>
  <si>
    <t>PALM DESERT</t>
  </si>
  <si>
    <t>CONVERSE FLATS</t>
  </si>
  <si>
    <t>A</t>
  </si>
  <si>
    <t>5/8 MILE BEYOND CONVERSE FLATS RANGER STATION</t>
  </si>
  <si>
    <t>CAMP ANGELUS</t>
  </si>
  <si>
    <t>20</t>
  </si>
  <si>
    <t>C-5</t>
  </si>
  <si>
    <t>633 RAILROAD ST, BETWEEN SHERIDAN ST. AND COTA ST.</t>
  </si>
  <si>
    <t>1/4 MI. S/O EL RIVINO RD., E/O BLOOMINGTON BLVD</t>
  </si>
  <si>
    <t>RUBIDOUX</t>
  </si>
  <si>
    <t>S/E C/O ARCHIBALD &amp; 6TH STS.</t>
  </si>
  <si>
    <t>1850 CALIFORNIA AVE.</t>
  </si>
  <si>
    <t>CHERRY AND SAN BERNARDINO AVE.</t>
  </si>
  <si>
    <t>FONTANA</t>
  </si>
  <si>
    <t>DEFRAIN</t>
  </si>
  <si>
    <t>_____ DEFRAIN BLVD. AND SIXTH AVE.</t>
  </si>
  <si>
    <t>8</t>
  </si>
  <si>
    <t>N/E C/O DEL ROSA AVE. AND MARSHALL BLVD.</t>
  </si>
  <si>
    <t>S/W C/O LINCOLN &amp; RINCON</t>
  </si>
  <si>
    <t>DESERT OUTPOST</t>
  </si>
  <si>
    <t>191</t>
  </si>
  <si>
    <t>S/W CORNER OF 33RD AVE AND SHIFTING SANDS TRAIL</t>
  </si>
  <si>
    <t>14704 / 05 / 49930</t>
  </si>
  <si>
    <t>157</t>
  </si>
  <si>
    <t>62030 16 AVE.</t>
  </si>
  <si>
    <t>DUNES</t>
  </si>
  <si>
    <t>_____ HOBSON WAY., W/O NEIGHBORS BLVD.</t>
  </si>
  <si>
    <t>EAGLE MOUNTAIN</t>
  </si>
  <si>
    <t>717</t>
  </si>
  <si>
    <t>E-8</t>
  </si>
  <si>
    <t>2 MI. W &amp; 6 MI. N/O DESERT CENTER</t>
  </si>
  <si>
    <t>EDGEMONT</t>
  </si>
  <si>
    <t>14</t>
  </si>
  <si>
    <t>_____ COTTONWOOD AVE., BETWEEN HWY. 215 AND EDGEMONT ST.</t>
  </si>
  <si>
    <t>_____ CALIENTE-BODFISH RD.,  1/2 MI. S/O TOWN</t>
  </si>
  <si>
    <t>HELENDALE</t>
  </si>
  <si>
    <t>306</t>
  </si>
  <si>
    <t>100' W/O NAT'L TRAILS HWY &amp; 1/2 MI. N/O VISTA RD.</t>
  </si>
  <si>
    <t>1/2 MI. N/O AVE 'P' ON 10TH ST.,</t>
  </si>
  <si>
    <t>365</t>
  </si>
  <si>
    <t>8886 'G' AVE.</t>
  </si>
  <si>
    <t>HINKLEY</t>
  </si>
  <si>
    <t>243</t>
  </si>
  <si>
    <t>C/O COMMUNITY BLVD &amp; SOMERSET AVE.,  6 MI. NW/O BARSTOW</t>
  </si>
  <si>
    <t>ON U.S. BORAX RD. 1/4 MI N/O INTERSTATE HIGHWAY 58</t>
  </si>
  <si>
    <t>HUENEME</t>
  </si>
  <si>
    <t>271 SEAVIEW ST.</t>
  </si>
  <si>
    <t>13542 / 736</t>
  </si>
  <si>
    <t>_____ INYOKERN RD., 1/4 MILE E/O HWY 395.</t>
  </si>
  <si>
    <t>INYOKERN TOWN</t>
  </si>
  <si>
    <t>_____ ORCHARD AVE.</t>
  </si>
  <si>
    <t>HWY 155., 1/4 MI. N/W</t>
  </si>
  <si>
    <t>75321 / 76728</t>
  </si>
  <si>
    <t>140 GLEN ANNIE RD.</t>
  </si>
  <si>
    <t>_____ HWY. 198.</t>
  </si>
  <si>
    <t>2 MI. N/O KERNVILLE., 1/4 MI. S/O KR3 POWER HOUSE</t>
  </si>
  <si>
    <t>S/O HIGHWAYS 58 AND 395</t>
  </si>
  <si>
    <t>160</t>
  </si>
  <si>
    <t>45053 N. FERN AVE.</t>
  </si>
  <si>
    <t>76910 / 76110</t>
  </si>
  <si>
    <t>112</t>
  </si>
  <si>
    <t>_____ HILLVIEW DR.,  .5 MI W/O LATIGO CANYON RD</t>
  </si>
  <si>
    <t>C/O AVE 248 &amp; ROAD 44.</t>
  </si>
  <si>
    <t>AVENUE 330, 100 YARDS W/O 198.</t>
  </si>
  <si>
    <t>173</t>
  </si>
  <si>
    <t>ROAD 108 AND AVENUE 272.</t>
  </si>
  <si>
    <t>74226 / 49907</t>
  </si>
  <si>
    <t>288 N. SWEETBRIER AVE.</t>
  </si>
  <si>
    <t>LITTLE LAKE</t>
  </si>
  <si>
    <t>LDWP SYSTEM</t>
  </si>
  <si>
    <t>_____ HWY 395., 17 MI. N/O TOWN</t>
  </si>
  <si>
    <t>90TH ST. EAST AND "O" ST. (N/E CORNER)</t>
  </si>
  <si>
    <t>_____ RYE CYN.,  2.5 MI. NE/O WEIGH STA RD,</t>
  </si>
  <si>
    <t>K-9</t>
  </si>
  <si>
    <t>_____ CALIENTE CREEK RD., 13 MI. N/E CALIENTE</t>
  </si>
  <si>
    <t>W/S OF HIGHWAY 99., N/O AVE 184</t>
  </si>
  <si>
    <t>LUCERNE</t>
  </si>
  <si>
    <t>N/W C/O BARSTOW RD. AND OLD WOMAN SPRINGS RD.</t>
  </si>
  <si>
    <t>LUGO (500kV Carr Prot)</t>
  </si>
  <si>
    <t>15921 / 922</t>
  </si>
  <si>
    <t>6655 ESCONDIDO ST.</t>
  </si>
  <si>
    <t>LUGO (except 500kV Carr Prot)</t>
  </si>
  <si>
    <t>MACNEIL</t>
  </si>
  <si>
    <t>C/O CHANDLER BLVD. AND CORDOVA ST.</t>
  </si>
  <si>
    <t>BURBANK</t>
  </si>
  <si>
    <t>228</t>
  </si>
  <si>
    <t>7500 MILLS DR.</t>
  </si>
  <si>
    <t>BAKERSFIELD</t>
  </si>
  <si>
    <t>76937 / 76137</t>
  </si>
  <si>
    <t>100A</t>
  </si>
  <si>
    <t>_____ KANAN RD. AND FRONTAGE RD.</t>
  </si>
  <si>
    <t>393 N. HARBOR BLVD.</t>
  </si>
  <si>
    <t>ROAD 184 AND AVENUE EIGHT,</t>
  </si>
  <si>
    <t>RICHGROVE</t>
  </si>
  <si>
    <t>82770 FIRST ST.</t>
  </si>
  <si>
    <t>TRONA</t>
  </si>
  <si>
    <t>MIDWAY</t>
  </si>
  <si>
    <t>PGAE SYSTEM</t>
  </si>
  <si>
    <t>HWY 58, 1 MI. E/O BUTTONWILLOW</t>
  </si>
  <si>
    <t>BUTTONWILLOW</t>
  </si>
  <si>
    <t>Frgn Util</t>
  </si>
  <si>
    <t>1 MI. E/O TEHACHAPI-WILLOW SPR. RD.,1/4 MI. N/O OAK SPRINGS RD.</t>
  </si>
  <si>
    <t>MILITARY</t>
  </si>
  <si>
    <t>MINNEOLA</t>
  </si>
  <si>
    <t>2 MI. E/O COOL WATER GEN STA &amp; 1/4 MI. W/O DWP T/L RD.</t>
  </si>
  <si>
    <t>_____ LAS POSAS RD., AND HWY 1.</t>
  </si>
  <si>
    <t>POINT MUGU</t>
  </si>
  <si>
    <t>11 W. MISSION ST.   W/O STATE ST.</t>
  </si>
  <si>
    <t>3 MI. E/O TEHACHAPI BLVD., 1 MI. W/O CEMENT PLANT</t>
  </si>
  <si>
    <t>1449 SCHOOLHOUSE RD.    W/O SAN YSIDRO RD.</t>
  </si>
  <si>
    <t>MOONEY</t>
  </si>
  <si>
    <t>1320 S. CENTRAL AVE.</t>
  </si>
  <si>
    <t>5027 GABBERT RD.  C/O LOS ANGELES AVE.</t>
  </si>
  <si>
    <t>1 MI. N/O OAK CREEK RD.,  5 MI. W/O MOJAVE</t>
  </si>
  <si>
    <t>89</t>
  </si>
  <si>
    <t>210 ST. WEST., AND AVE."D",  BTWN LANCASTER &amp; GORMAN ON HWY. 138</t>
  </si>
  <si>
    <t>1295 LAWRENCE DR.   (REAR OF TILE TRENDS CO.)</t>
  </si>
  <si>
    <t>CONEJO</t>
  </si>
  <si>
    <t>24211 LYONS AVE.</t>
  </si>
  <si>
    <t>NORTH MUROC</t>
  </si>
  <si>
    <t>OFF HWY 395 ON LINE ST., 12 MI. S/W OF TOWN</t>
  </si>
  <si>
    <t>PLANT 4</t>
  </si>
  <si>
    <t>OFF HWY 395 ON LINE ST., 8 MI. S/W OF TOWN</t>
  </si>
  <si>
    <t>PLANT 5</t>
  </si>
  <si>
    <t>OFF HWY 395 ON LINE ST., 7 MI. S/W OF TOWN</t>
  </si>
  <si>
    <t>PLANT 6</t>
  </si>
  <si>
    <t>OFF HWY 395 ON LINE ST., 6 MI. S/W OF TOWN</t>
  </si>
  <si>
    <t>PLAYLAND P.T.</t>
  </si>
  <si>
    <t>PLAZA P.T.</t>
  </si>
  <si>
    <t>PLEASANT VALLEY P.T.</t>
  </si>
  <si>
    <t>PLESGEN</t>
  </si>
  <si>
    <t>POLLY</t>
  </si>
  <si>
    <t>_____ HWY 120., 8 MI. W/O LEE VINING</t>
  </si>
  <si>
    <t>PORTAL</t>
  </si>
  <si>
    <t>_____ HWY 168.,  65 MI. N/E OF FRESNO</t>
  </si>
  <si>
    <t>PORTUGUESE BEND P.T.</t>
  </si>
  <si>
    <t>YACHT HARBOR DR P/P 40'E 260' S/O SPINDRIFT DR</t>
  </si>
  <si>
    <t>POSO PARK P.T.</t>
  </si>
  <si>
    <t>POST</t>
  </si>
  <si>
    <t>S/O 235TH ST.,  W/O CRENSHAW BLVD</t>
  </si>
  <si>
    <t>POSTON (APS)</t>
  </si>
  <si>
    <t>POSTPILE</t>
  </si>
  <si>
    <t>PRESIDO P.T.</t>
  </si>
  <si>
    <t>PRINCESA P.T.</t>
  </si>
  <si>
    <t>PRISON</t>
  </si>
  <si>
    <t>PRISON P.T.</t>
  </si>
  <si>
    <t>PROP</t>
  </si>
  <si>
    <t>_____ DIABLO RD.,  1/2 MI. N/O DEVERS SUB</t>
  </si>
  <si>
    <t>PROP WT 1</t>
  </si>
  <si>
    <t>PROP WT 2</t>
  </si>
  <si>
    <t>PROP WT 3</t>
  </si>
  <si>
    <t>800 E. PAIGE AVE</t>
  </si>
  <si>
    <t>PT. MUGU</t>
  </si>
  <si>
    <t>_____ LAS POSAS RD.,  AND HWY. 1</t>
  </si>
  <si>
    <t>PULPGEN</t>
  </si>
  <si>
    <t>PUMP</t>
  </si>
  <si>
    <t>PUMPBACK P.T.</t>
  </si>
  <si>
    <t>Q.M.D.  METER</t>
  </si>
  <si>
    <t>QUEEN MARY</t>
  </si>
  <si>
    <t>LONG BEACH HARBOR, E/S OF PIER J</t>
  </si>
  <si>
    <t>QUEEN MARY U.G.S.</t>
  </si>
  <si>
    <t>BRINKS/AHOY E5133693</t>
  </si>
  <si>
    <t>RANCHERIA P.T.</t>
  </si>
  <si>
    <t>RANCON P.T.</t>
  </si>
  <si>
    <t>RANGER P.T.</t>
  </si>
  <si>
    <t>RAPTOR</t>
  </si>
  <si>
    <t>RATHKE P.T.</t>
  </si>
  <si>
    <t>90TH EAST., AND AVENUE 'J'.,  9 MI. E/O TOWN</t>
  </si>
  <si>
    <t>ROAD 120 AND AVENUE 96,</t>
  </si>
  <si>
    <t>501 FELLOWSHIP RD.</t>
  </si>
  <si>
    <t>SAN BERNARDINO - 1995</t>
  </si>
  <si>
    <t>_____  CRYSTAL CREEK ROAD.</t>
  </si>
  <si>
    <t>ROAD 192, AND AVENUE 112</t>
  </si>
  <si>
    <t>PORTER</t>
  </si>
  <si>
    <t>1346 CELIS ST.</t>
  </si>
  <si>
    <t>72213 / 214</t>
  </si>
  <si>
    <t>195</t>
  </si>
  <si>
    <t>95 N. COTTAGE ST.</t>
  </si>
  <si>
    <t>_____ TOWNSGATE AVE., .25 MI. E/O HAMPSHIRE RD.</t>
  </si>
  <si>
    <t>____ RICE AVE., S/O VENTURA FWY.</t>
  </si>
  <si>
    <t>159</t>
  </si>
  <si>
    <t>C-8</t>
  </si>
  <si>
    <t>AVE "L" AND 55TH ST. WEST.</t>
  </si>
  <si>
    <t>_____ HART RD., 1/4 MI. E/O KYTE RD.</t>
  </si>
  <si>
    <t>RANCHO</t>
  </si>
  <si>
    <t>332</t>
  </si>
  <si>
    <t>_____ HWY. 18,   S/O STANDING ROCK</t>
  </si>
  <si>
    <t>__________________   1/4 MI. E/O TOWN</t>
  </si>
  <si>
    <t>72401/ 491</t>
  </si>
  <si>
    <t>K-0</t>
  </si>
  <si>
    <t>28361 RD. 148,  N/O CALDWELL (AVE 280)</t>
  </si>
  <si>
    <t>90TH ST. EAST., AND AVENUE 'E'.,  15 MI. N/E OF TOWN</t>
  </si>
  <si>
    <t>_____ ARGUS, BETWEEN SANDERS AND FAIRVIEW</t>
  </si>
  <si>
    <t>RINDGE</t>
  </si>
  <si>
    <t>_____ WINTER CYN RD., OFF CIVIC CTR WAY 3/4 MI N/O HWY 101</t>
  </si>
  <si>
    <t>304</t>
  </si>
  <si>
    <t>N/E C/O LAWSON AVE &amp; DELICIOUS ST.</t>
  </si>
  <si>
    <t>30TH ST. EAST AND AVE. "P".</t>
  </si>
  <si>
    <t>______ MERCURY AND MARS BLVDS</t>
  </si>
  <si>
    <t>ROCKETDYNE</t>
  </si>
  <si>
    <t>_____ ROSAMOND BLVD. AND 60TH ST.</t>
  </si>
  <si>
    <t>2375 FIRST ST.</t>
  </si>
  <si>
    <t>SIMI</t>
  </si>
  <si>
    <t>15001 MISSION BLVD.</t>
  </si>
  <si>
    <t>4168 FOOTHILL RD.</t>
  </si>
  <si>
    <t>_____ TRANSPORT ST., E/O CALLENS RD.</t>
  </si>
  <si>
    <t>702 E. GUTIERREZ ST.</t>
  </si>
  <si>
    <t>10351 E. FOOTHILL RD.</t>
  </si>
  <si>
    <t>4011 COCHRAN ST.</t>
  </si>
  <si>
    <t>10995 FOOTHILL RD.</t>
  </si>
  <si>
    <t>4550</t>
  </si>
  <si>
    <t>25100 MAGIC MOUNTAIN PKWY.</t>
  </si>
  <si>
    <t>SANTA CLARITA</t>
  </si>
  <si>
    <t>13191-1</t>
  </si>
  <si>
    <t>700</t>
  </si>
  <si>
    <t>F-0</t>
  </si>
  <si>
    <t>80000 TRONA RD.</t>
  </si>
  <si>
    <t>SEGS 1</t>
  </si>
  <si>
    <t>NE/O SOLAR ONE RD., SANTA FE RD.</t>
  </si>
  <si>
    <t>SEGS 2</t>
  </si>
  <si>
    <t>.5 MI. E/O SOLAR ONE RD., &amp; .5 MI. N/O SANTA FE ST.</t>
  </si>
  <si>
    <t>SEGS 3</t>
  </si>
  <si>
    <t>1 MI. W/O HWY. 395 &amp; 1 MI. N/O HWY. 58</t>
  </si>
  <si>
    <t>SEGS 4</t>
  </si>
  <si>
    <t>SEGS 5</t>
  </si>
  <si>
    <t>1 MI. W/O HWY. 395 &amp; 1-1/2 MI. N/O HWY. 58</t>
  </si>
  <si>
    <t>SEGS 6</t>
  </si>
  <si>
    <t>SEGS 7</t>
  </si>
  <si>
    <t>SEGS 8</t>
  </si>
  <si>
    <t>SEGS 9</t>
  </si>
  <si>
    <t>FRONTAGE RD.  AND MUREAU</t>
  </si>
  <si>
    <t>CALABASAS</t>
  </si>
  <si>
    <t>C/O BRADLEY RD. &amp;  LOS ANGELES AVE.</t>
  </si>
  <si>
    <t>20TH WEST., AND AVE M-4,</t>
  </si>
  <si>
    <t>SOLAR 2</t>
  </si>
  <si>
    <t>___E. SANTA FE ST.</t>
  </si>
  <si>
    <t>DAGGET</t>
  </si>
  <si>
    <t>_____ SIERRA BLVD.,  W/O SAN CANYON RD.</t>
  </si>
  <si>
    <t>_____C/O BRADLEY RD. AND LOS ANGELES AVE.</t>
  </si>
  <si>
    <t>316</t>
  </si>
  <si>
    <t>1 MI. N/O S.W. PORTLAND CEMENT PLNT. AT NO. END OF E ST.</t>
  </si>
  <si>
    <t>EDWARDS AIR FORCE BASE</t>
  </si>
  <si>
    <t>E.A.F.B.</t>
  </si>
  <si>
    <t>SOUTHWIND</t>
  </si>
  <si>
    <t>E/O TEHACHAPI-WILLOW SPRINGS RD.,  1 MILE S/O OAK CREEK RD.</t>
  </si>
  <si>
    <t>_____ FRAZIER VALLEY RD., 8.5 MI. E/O TOWN</t>
  </si>
  <si>
    <t>_____ PERTH AND FRAZIER VALLEY RD.</t>
  </si>
  <si>
    <t>100 UNIVERSAL CITY PLAZA</t>
  </si>
  <si>
    <t>UNIVERSAL CITY</t>
  </si>
  <si>
    <t>629</t>
  </si>
  <si>
    <t>3806 CROSS CREEK RD.</t>
  </si>
  <si>
    <t>SHELL RD., 1.9 MI. W/O OJAI FWY.</t>
  </si>
  <si>
    <t>25121 N. SIERRA HWY.</t>
  </si>
  <si>
    <t>ROAD 248 AND AVENUE 96.</t>
  </si>
  <si>
    <t>N/O WILBUR ROAD, E/O MOORPARK RD.</t>
  </si>
  <si>
    <t>HIGHWAY 198, 1.5 MILES N/O TOWN</t>
  </si>
  <si>
    <t>S/W C/O FT.IRWIN RD. &amp; PICKERING RD.</t>
  </si>
  <si>
    <t>FORT IRWIN</t>
  </si>
  <si>
    <t>TIGE</t>
  </si>
  <si>
    <t>4750 INDUSTRIAL ST.</t>
  </si>
  <si>
    <t>ROAD 120  &amp;  AVE. 144</t>
  </si>
  <si>
    <t>109</t>
  </si>
  <si>
    <t>121 N. OLD TOPANGA CANYON RD.</t>
  </si>
  <si>
    <t>_____ TORREY CANYON RD.</t>
  </si>
  <si>
    <t>PIRU</t>
  </si>
  <si>
    <t>_____ HWY ___.,   2 MI. S/W OF TOWN</t>
  </si>
  <si>
    <t>____  AVENUE 'M'.,  E/O 30TH ST. EAST.</t>
  </si>
  <si>
    <t>400</t>
  </si>
  <si>
    <t>_____ ATHOL ST.  700 FT. W/O TRONA RD.</t>
  </si>
  <si>
    <t>368 N. BLACKSTONE AVE.</t>
  </si>
  <si>
    <t>C-0</t>
  </si>
  <si>
    <t>E/S OF HWY 65, 1.3 MI S/O HWY 155, GARCES HWY</t>
  </si>
  <si>
    <t>_____ N. HARBOR BLVD.</t>
  </si>
  <si>
    <t>_____ PARK ORA.,  W/O VAL MAR RD.</t>
  </si>
  <si>
    <t>2 MI. N/O OAK CREEK RD., 8 MI. W/O TOWN</t>
  </si>
  <si>
    <t>5510 CAMINO CONTIGO.</t>
  </si>
  <si>
    <t>C/O AVENUE 344 AND ROAD 172.</t>
  </si>
  <si>
    <t>IVANHOE</t>
  </si>
  <si>
    <t>B-9</t>
  </si>
  <si>
    <t>C/O HWY 65 AND 198.</t>
  </si>
  <si>
    <t>70278 / 76713</t>
  </si>
  <si>
    <t>47</t>
  </si>
  <si>
    <t>99 S. VENTURA AVE.</t>
  </si>
  <si>
    <t>FAMOSA-PORTERVILLE HWY, 3.5 MI.N/O TOWN</t>
  </si>
  <si>
    <t>13449 PALMDALE RD.,  .5 MI. E/O HWY. 395</t>
  </si>
  <si>
    <t>N/E C/O SIXTH ST. &amp; 'B' ST.</t>
  </si>
  <si>
    <t>33301 ANGELES FOREST HWY.</t>
  </si>
  <si>
    <t>72354 / 49920</t>
  </si>
  <si>
    <t>S/W C/O E. MAIN ST. &amp; BEN MADDOX WAY</t>
  </si>
  <si>
    <t>137 N. 12TH ST.</t>
  </si>
  <si>
    <t>SANTA PAULA</t>
  </si>
  <si>
    <t>_____ WALKER BASIN RD., 2 MI. E/O WALKER BASIN FIRE STATION</t>
  </si>
  <si>
    <t>HWY 178., 15 MI. E/O ISABELLA</t>
  </si>
  <si>
    <t>WEST BARSTOW</t>
  </si>
  <si>
    <t>S/W C/O W. MAIN ST. &amp; 'H' ST.</t>
  </si>
  <si>
    <t>4 MI. N/O HWY 138.,  5 MI E/O GORMAN</t>
  </si>
  <si>
    <t>ROAD 192, 1-1/4 MI. N/O AVENUE 56,</t>
  </si>
  <si>
    <t>DUCOR</t>
  </si>
  <si>
    <t>WILDE</t>
  </si>
  <si>
    <t>OLD TRAILS HWY, 3.5 MI. N/O HELENDALE</t>
  </si>
  <si>
    <t>5936 PERKINS RD.</t>
  </si>
  <si>
    <t>C/O PALMDALE BLVD. &amp; 230TH ST.,  23 MILES E/O TOWN</t>
  </si>
  <si>
    <t>WOODLAKE</t>
  </si>
  <si>
    <t>C/O PALM ST. &amp; ANTELOPE AVE.</t>
  </si>
  <si>
    <t>ROAD 176 AND AVENUE 160,</t>
  </si>
  <si>
    <t>360A</t>
  </si>
  <si>
    <t>____ HWY 2., AND LONE PINE CYN RD.</t>
  </si>
  <si>
    <t>248</t>
  </si>
  <si>
    <t>N/W C/O HWY 91., AND DIVIDING LINE RD.</t>
  </si>
  <si>
    <t>ZONDWIND</t>
  </si>
  <si>
    <t>2 MI. E/O TEHACHAPI-WILLOW SPRINGS RD.,  1 MI. S/O JAMISON.</t>
  </si>
  <si>
    <t>(A)</t>
  </si>
  <si>
    <t>INYO SCE</t>
  </si>
  <si>
    <t>51</t>
  </si>
  <si>
    <t>___ HWY 168., 6 MI. SW/O TOWN; CONTROL-SP-"ALUMINUM" LINE</t>
  </si>
  <si>
    <t>BISHOP</t>
  </si>
  <si>
    <t>(C)</t>
  </si>
  <si>
    <t>___ HWY 168., 6 MI. SW/O TOWN; CONTROL-SP-"COPPER" LINE</t>
  </si>
  <si>
    <t>ABALONE</t>
  </si>
  <si>
    <t>ABERHILL</t>
  </si>
  <si>
    <t>SAN JACINTO VALLEY AREA</t>
  </si>
  <si>
    <t>AERONUTRONIC</t>
  </si>
  <si>
    <t>AGUA DULCE P.T.</t>
  </si>
  <si>
    <t>AHA P.T.</t>
  </si>
  <si>
    <t>AHMANSON</t>
  </si>
  <si>
    <t>AIRCO</t>
  </si>
  <si>
    <t>AIRPAC</t>
  </si>
  <si>
    <t>DEVER</t>
  </si>
  <si>
    <t>Distribution</t>
  </si>
  <si>
    <t>Sub-Transmission</t>
  </si>
  <si>
    <t>Transmission</t>
  </si>
  <si>
    <t>Co-Gen</t>
  </si>
  <si>
    <t>Gen</t>
  </si>
  <si>
    <t>Pole Top</t>
  </si>
  <si>
    <t>Dist Customer</t>
  </si>
  <si>
    <t>T/S Customer</t>
  </si>
  <si>
    <t>Hydro</t>
  </si>
  <si>
    <t>Total</t>
  </si>
  <si>
    <t>Property</t>
  </si>
  <si>
    <t>Total Pole Top Substations</t>
  </si>
  <si>
    <t>A System</t>
  </si>
  <si>
    <t>circt_id</t>
  </si>
  <si>
    <t>circt_no</t>
  </si>
  <si>
    <t>circt_nam</t>
  </si>
  <si>
    <t>subst_id</t>
  </si>
  <si>
    <t>circt_type</t>
  </si>
  <si>
    <t>switch_center_cd</t>
  </si>
  <si>
    <t>circt_volt_val</t>
  </si>
  <si>
    <t>circt_stat_cd</t>
  </si>
  <si>
    <t>CirctName_char32</t>
  </si>
  <si>
    <t>SubstName_char12</t>
  </si>
  <si>
    <t>01954</t>
  </si>
  <si>
    <t>BOOTLEGGER</t>
  </si>
  <si>
    <t>5054</t>
  </si>
  <si>
    <t>14047</t>
  </si>
  <si>
    <t>PICK</t>
  </si>
  <si>
    <t>16404</t>
  </si>
  <si>
    <t>SHOVEL</t>
  </si>
  <si>
    <t>21043</t>
  </si>
  <si>
    <t>AFG 1</t>
  </si>
  <si>
    <t>5061</t>
  </si>
  <si>
    <t>00130</t>
  </si>
  <si>
    <t>AGUA DULCE</t>
  </si>
  <si>
    <t>AGUA DLCE PT</t>
  </si>
  <si>
    <t>00166</t>
  </si>
  <si>
    <t>AHA</t>
  </si>
  <si>
    <t>5067</t>
  </si>
  <si>
    <t>96964</t>
  </si>
  <si>
    <t>ALAMITOS / STADIUM</t>
  </si>
  <si>
    <t>5073</t>
  </si>
  <si>
    <t>00271</t>
  </si>
  <si>
    <t>ALBURY</t>
  </si>
  <si>
    <t>ALBURY P.T.</t>
  </si>
  <si>
    <t>00865</t>
  </si>
  <si>
    <t>AUGUSTA</t>
  </si>
  <si>
    <t>5064</t>
  </si>
  <si>
    <t>03099</t>
  </si>
  <si>
    <t>CASMALIA</t>
  </si>
  <si>
    <t>05225</t>
  </si>
  <si>
    <t>DORSEY</t>
  </si>
  <si>
    <t>03370</t>
  </si>
  <si>
    <t>CHARLIE</t>
  </si>
  <si>
    <t>08255</t>
  </si>
  <si>
    <t>HEATHER</t>
  </si>
  <si>
    <t>10855</t>
  </si>
  <si>
    <t>LYTLE</t>
  </si>
  <si>
    <t>07255</t>
  </si>
  <si>
    <t>GILFILLAN</t>
  </si>
  <si>
    <t>15988</t>
  </si>
  <si>
    <t>SCHOLL</t>
  </si>
  <si>
    <t>17520</t>
  </si>
  <si>
    <t>TAMARIND</t>
  </si>
  <si>
    <t>18112</t>
  </si>
  <si>
    <t>TRAPP</t>
  </si>
  <si>
    <t>08807</t>
  </si>
  <si>
    <t>FRUITVALE</t>
  </si>
  <si>
    <t>09782</t>
  </si>
  <si>
    <t>KIRBY</t>
  </si>
  <si>
    <t>10624</t>
  </si>
  <si>
    <t>LOCKNER</t>
  </si>
  <si>
    <t>11308</t>
  </si>
  <si>
    <t>MARVIN</t>
  </si>
  <si>
    <t>14923</t>
  </si>
  <si>
    <t>RESORT</t>
  </si>
  <si>
    <t>15945</t>
  </si>
  <si>
    <t>SAVORY</t>
  </si>
  <si>
    <t>11938</t>
  </si>
  <si>
    <t>MINOR</t>
  </si>
  <si>
    <t>11328</t>
  </si>
  <si>
    <t>MASSACRE</t>
  </si>
  <si>
    <t>03672</t>
  </si>
  <si>
    <t>CLINTON</t>
  </si>
  <si>
    <t>10203</t>
  </si>
  <si>
    <t>LAUDA</t>
  </si>
  <si>
    <t>05515</t>
  </si>
  <si>
    <t>EASTER</t>
  </si>
  <si>
    <t>08368</t>
  </si>
  <si>
    <t>HEWITT</t>
  </si>
  <si>
    <t>00924</t>
  </si>
  <si>
    <t>BACH</t>
  </si>
  <si>
    <t>00026</t>
  </si>
  <si>
    <t>ABRI</t>
  </si>
  <si>
    <t>00514</t>
  </si>
  <si>
    <t>ANCHOR</t>
  </si>
  <si>
    <t>06362</t>
  </si>
  <si>
    <t>FIAT</t>
  </si>
  <si>
    <t>05316</t>
  </si>
  <si>
    <t>DRIFT</t>
  </si>
  <si>
    <t>09670</t>
  </si>
  <si>
    <t>KEYSTONE</t>
  </si>
  <si>
    <t>16835</t>
  </si>
  <si>
    <t>SQUALL</t>
  </si>
  <si>
    <t>16934</t>
  </si>
  <si>
    <t>STARBOARD</t>
  </si>
  <si>
    <t>17065</t>
  </si>
  <si>
    <t>STORM</t>
  </si>
  <si>
    <t>07750</t>
  </si>
  <si>
    <t>GULF</t>
  </si>
  <si>
    <t>07980</t>
  </si>
  <si>
    <t>HARBOR</t>
  </si>
  <si>
    <t>15290</t>
  </si>
  <si>
    <t>ROCHA</t>
  </si>
  <si>
    <t>02243</t>
  </si>
  <si>
    <t>BRINE</t>
  </si>
  <si>
    <t>02735</t>
  </si>
  <si>
    <t>CALM</t>
  </si>
  <si>
    <t>01972</t>
  </si>
  <si>
    <t>BORCHARD</t>
  </si>
  <si>
    <t>16791</t>
  </si>
  <si>
    <t>SPLENDOR</t>
  </si>
  <si>
    <t>00045</t>
  </si>
  <si>
    <t>ACADEMY</t>
  </si>
  <si>
    <t>01434</t>
  </si>
  <si>
    <t>BELPAC</t>
  </si>
  <si>
    <t>08564</t>
  </si>
  <si>
    <t>HOOLIGAN</t>
  </si>
  <si>
    <t>09285</t>
  </si>
  <si>
    <t>JOHNBOY</t>
  </si>
  <si>
    <t>08943</t>
  </si>
  <si>
    <t>INTREPID</t>
  </si>
  <si>
    <t>10405</t>
  </si>
  <si>
    <t>LESSER</t>
  </si>
  <si>
    <t>13795</t>
  </si>
  <si>
    <t>PATRIOT</t>
  </si>
  <si>
    <t>02965</t>
  </si>
  <si>
    <t>CARMEL</t>
  </si>
  <si>
    <t>11058</t>
  </si>
  <si>
    <t>MENIFEE</t>
  </si>
  <si>
    <t>12563</t>
  </si>
  <si>
    <t>NEAPOLITAN</t>
  </si>
  <si>
    <t>12976</t>
  </si>
  <si>
    <t>OAKDALE</t>
  </si>
  <si>
    <t>15051</t>
  </si>
  <si>
    <t>RIDGEMOOR</t>
  </si>
  <si>
    <t>14074</t>
  </si>
  <si>
    <t>PIEDRA</t>
  </si>
  <si>
    <t>19001</t>
  </si>
  <si>
    <t>WARDELL</t>
  </si>
  <si>
    <t>08055</t>
  </si>
  <si>
    <t>HARNAGE</t>
  </si>
  <si>
    <t>02120</t>
  </si>
  <si>
    <t>BRADLEY</t>
  </si>
  <si>
    <t>11512</t>
  </si>
  <si>
    <t>MCLAUGHLIN</t>
  </si>
  <si>
    <t>10826</t>
  </si>
  <si>
    <t>LUSK</t>
  </si>
  <si>
    <t>14397</t>
  </si>
  <si>
    <t>PRESLEY</t>
  </si>
  <si>
    <t>01371</t>
  </si>
  <si>
    <t>BECKER</t>
  </si>
  <si>
    <t>07388</t>
  </si>
  <si>
    <t>GOETZ</t>
  </si>
  <si>
    <t>06276</t>
  </si>
  <si>
    <t>FARMINGTON</t>
  </si>
  <si>
    <t>05041</t>
  </si>
  <si>
    <t>DEWITT</t>
  </si>
  <si>
    <t>07118</t>
  </si>
  <si>
    <t>GAVIN</t>
  </si>
  <si>
    <t>04416</t>
  </si>
  <si>
    <t>CROSS</t>
  </si>
  <si>
    <t>11644</t>
  </si>
  <si>
    <t>MENTRY</t>
  </si>
  <si>
    <t>12564</t>
  </si>
  <si>
    <t>NEARGATE</t>
  </si>
  <si>
    <t>10851</t>
  </si>
  <si>
    <t>LYONS</t>
  </si>
  <si>
    <t>11432</t>
  </si>
  <si>
    <t>MCBEAN</t>
  </si>
  <si>
    <t>14376</t>
  </si>
  <si>
    <t>POWELL</t>
  </si>
  <si>
    <t>19390</t>
  </si>
  <si>
    <t>WILEY</t>
  </si>
  <si>
    <t>19386</t>
  </si>
  <si>
    <t>WILDWOOD</t>
  </si>
  <si>
    <t>00095</t>
  </si>
  <si>
    <t>ADOBE</t>
  </si>
  <si>
    <t>02910</t>
  </si>
  <si>
    <t>CAPITOL</t>
  </si>
  <si>
    <t>09610</t>
  </si>
  <si>
    <t>KENMORE</t>
  </si>
  <si>
    <t>08303</t>
  </si>
  <si>
    <t>HELM</t>
  </si>
  <si>
    <t>15070</t>
  </si>
  <si>
    <t>RIGGIN</t>
  </si>
  <si>
    <t>11680</t>
  </si>
  <si>
    <t>MERCER</t>
  </si>
  <si>
    <t>02620</t>
  </si>
  <si>
    <t>CADIZ</t>
  </si>
  <si>
    <t>00043</t>
  </si>
  <si>
    <t>ACKLEY</t>
  </si>
  <si>
    <t>19740</t>
  </si>
  <si>
    <t>YNEZ</t>
  </si>
  <si>
    <t>12705</t>
  </si>
  <si>
    <t>NIDEVER</t>
  </si>
  <si>
    <t>12708</t>
  </si>
  <si>
    <t>NIELSON</t>
  </si>
  <si>
    <t>01062</t>
  </si>
  <si>
    <t>BANJO</t>
  </si>
  <si>
    <t>04556</t>
  </si>
  <si>
    <t>CYMBAL</t>
  </si>
  <si>
    <t>14036</t>
  </si>
  <si>
    <t>PIANO</t>
  </si>
  <si>
    <t>15971</t>
  </si>
  <si>
    <t>SAXOPHONE</t>
  </si>
  <si>
    <t>14061</t>
  </si>
  <si>
    <t>PICCOLO</t>
  </si>
  <si>
    <t>06584</t>
  </si>
  <si>
    <t>FLUTE</t>
  </si>
  <si>
    <t>08051</t>
  </si>
  <si>
    <t>HARMONICA</t>
  </si>
  <si>
    <t>18793</t>
  </si>
  <si>
    <t>VIOLIN</t>
  </si>
  <si>
    <t>17891</t>
  </si>
  <si>
    <t>TIMPANI</t>
  </si>
  <si>
    <t>18176</t>
  </si>
  <si>
    <t>TROMBONE</t>
  </si>
  <si>
    <t>12753</t>
  </si>
  <si>
    <t>NOBLE</t>
  </si>
  <si>
    <t>12772</t>
  </si>
  <si>
    <t>NOGAL</t>
  </si>
  <si>
    <t>00575</t>
  </si>
  <si>
    <t>ANTLER</t>
  </si>
  <si>
    <t>06863</t>
  </si>
  <si>
    <t>FUERTE</t>
  </si>
  <si>
    <t>09647</t>
  </si>
  <si>
    <t>KERMIT</t>
  </si>
  <si>
    <t>18498</t>
  </si>
  <si>
    <t>UTOPIA</t>
  </si>
  <si>
    <t>18515</t>
  </si>
  <si>
    <t>VALIANT</t>
  </si>
  <si>
    <t>18925</t>
  </si>
  <si>
    <t>WAHOO</t>
  </si>
  <si>
    <t>04670</t>
  </si>
  <si>
    <t>DARIUS</t>
  </si>
  <si>
    <t>07075</t>
  </si>
  <si>
    <t>GARTEL</t>
  </si>
  <si>
    <t>11907</t>
  </si>
  <si>
    <t>MILLENNIUM</t>
  </si>
  <si>
    <t>18143</t>
  </si>
  <si>
    <t>TRIDENT</t>
  </si>
  <si>
    <t>01808</t>
  </si>
  <si>
    <t>BLIMP</t>
  </si>
  <si>
    <t>01045</t>
  </si>
  <si>
    <t>BALLAST</t>
  </si>
  <si>
    <t>07085</t>
  </si>
  <si>
    <t>GASBAG</t>
  </si>
  <si>
    <t>08301</t>
  </si>
  <si>
    <t>HELIUM</t>
  </si>
  <si>
    <t>19827</t>
  </si>
  <si>
    <t>ZEPPELIN</t>
  </si>
  <si>
    <t>05015</t>
  </si>
  <si>
    <t>DETROIT</t>
  </si>
  <si>
    <t>12790</t>
  </si>
  <si>
    <t>NORCONIAN</t>
  </si>
  <si>
    <t>12840</t>
  </si>
  <si>
    <t>NORTH BAY</t>
  </si>
  <si>
    <t>NORTH BAY PT</t>
  </si>
  <si>
    <t>10455</t>
  </si>
  <si>
    <t>LIFT</t>
  </si>
  <si>
    <t>19053</t>
  </si>
  <si>
    <t>WATERWHEEL</t>
  </si>
  <si>
    <t>14753</t>
  </si>
  <si>
    <t>RED BARN</t>
  </si>
  <si>
    <t>03714</t>
  </si>
  <si>
    <t>COBRA</t>
  </si>
  <si>
    <t>04162</t>
  </si>
  <si>
    <t>COTTONMOUTH</t>
  </si>
  <si>
    <t>01848</t>
  </si>
  <si>
    <t>BOA</t>
  </si>
  <si>
    <t>11022</t>
  </si>
  <si>
    <t>MAMBA</t>
  </si>
  <si>
    <t>14603</t>
  </si>
  <si>
    <t>RACER</t>
  </si>
  <si>
    <t>12024</t>
  </si>
  <si>
    <t>MOCCASIN</t>
  </si>
  <si>
    <t>00484</t>
  </si>
  <si>
    <t>ANACONDA</t>
  </si>
  <si>
    <t>04012</t>
  </si>
  <si>
    <t>COPPERHEAD</t>
  </si>
  <si>
    <t>14714</t>
  </si>
  <si>
    <t>RATTLER</t>
  </si>
  <si>
    <t>14547</t>
  </si>
  <si>
    <t>PYTHON</t>
  </si>
  <si>
    <t>12865</t>
  </si>
  <si>
    <t>NORTHSTAR</t>
  </si>
  <si>
    <t>NORTHSTAR PT</t>
  </si>
  <si>
    <t>07793</t>
  </si>
  <si>
    <t>GUST</t>
  </si>
  <si>
    <t>14132</t>
  </si>
  <si>
    <t>PINWHEEL</t>
  </si>
  <si>
    <t>01902</t>
  </si>
  <si>
    <t>BONGE</t>
  </si>
  <si>
    <t>09412</t>
  </si>
  <si>
    <t>JUNIPER</t>
  </si>
  <si>
    <t>02827</t>
  </si>
  <si>
    <t>CAMPANULA</t>
  </si>
  <si>
    <t>17258</t>
  </si>
  <si>
    <t>12920</t>
  </si>
  <si>
    <t>NUTWOOD</t>
  </si>
  <si>
    <t>03584</t>
  </si>
  <si>
    <t>CLANCY</t>
  </si>
  <si>
    <t>05819</t>
  </si>
  <si>
    <t>ELOWIN</t>
  </si>
  <si>
    <t>12100</t>
  </si>
  <si>
    <t>MONSON</t>
  </si>
  <si>
    <t>19100</t>
  </si>
  <si>
    <t>WEBB</t>
  </si>
  <si>
    <t>16359</t>
  </si>
  <si>
    <t>SHIRK</t>
  </si>
  <si>
    <t>14709</t>
  </si>
  <si>
    <t>RASMUSSEN</t>
  </si>
  <si>
    <t>04735</t>
  </si>
  <si>
    <t>DE CAMP</t>
  </si>
  <si>
    <t>05626</t>
  </si>
  <si>
    <t>EFFIE</t>
  </si>
  <si>
    <t>04300</t>
  </si>
  <si>
    <t>CREE</t>
  </si>
  <si>
    <t>19261</t>
  </si>
  <si>
    <t>WHITENDALE</t>
  </si>
  <si>
    <t>04905</t>
  </si>
  <si>
    <t>DEMAREE</t>
  </si>
  <si>
    <t>10760</t>
  </si>
  <si>
    <t>LOWRY</t>
  </si>
  <si>
    <t>12971</t>
  </si>
  <si>
    <t>OAK KNOLL</t>
  </si>
  <si>
    <t>OAK KNOLL PT</t>
  </si>
  <si>
    <t>00436</t>
  </si>
  <si>
    <t>AMBERCREST</t>
  </si>
  <si>
    <t>03945</t>
  </si>
  <si>
    <t>CONIFER</t>
  </si>
  <si>
    <t>04355</t>
  </si>
  <si>
    <t>CRESTHAVEN</t>
  </si>
  <si>
    <t>01705</t>
  </si>
  <si>
    <t>BIRCHWOOD</t>
  </si>
  <si>
    <t>19601</t>
  </si>
  <si>
    <t>WOODHAVEN</t>
  </si>
  <si>
    <t>03519</t>
  </si>
  <si>
    <t>OAK SPRNG PT</t>
  </si>
  <si>
    <t>12985</t>
  </si>
  <si>
    <t>OAKTREE</t>
  </si>
  <si>
    <t>00810</t>
  </si>
  <si>
    <t>ASSEMBLY</t>
  </si>
  <si>
    <t>06280</t>
  </si>
  <si>
    <t>FARMS</t>
  </si>
  <si>
    <t>07960</t>
  </si>
  <si>
    <t>HANGER</t>
  </si>
  <si>
    <t>16963</t>
  </si>
  <si>
    <t>STEALTH</t>
  </si>
  <si>
    <t>17963</t>
  </si>
  <si>
    <t>TOMCAT</t>
  </si>
  <si>
    <t>01532</t>
  </si>
  <si>
    <t>BEONE</t>
  </si>
  <si>
    <t>17815</t>
  </si>
  <si>
    <t>THUNDERBOLT</t>
  </si>
  <si>
    <t>10800</t>
  </si>
  <si>
    <t>01970</t>
  </si>
  <si>
    <t>BORBA</t>
  </si>
  <si>
    <t>08519</t>
  </si>
  <si>
    <t>HOFER</t>
  </si>
  <si>
    <t>12910</t>
  </si>
  <si>
    <t>NOVAC</t>
  </si>
  <si>
    <t>02161</t>
  </si>
  <si>
    <t>BRAVON</t>
  </si>
  <si>
    <t>04314</t>
  </si>
  <si>
    <t>CREEKSIDE</t>
  </si>
  <si>
    <t>07030</t>
  </si>
  <si>
    <t>GARRETT</t>
  </si>
  <si>
    <t>01385</t>
  </si>
  <si>
    <t>BEECHWOOD</t>
  </si>
  <si>
    <t>00452</t>
  </si>
  <si>
    <t>AMETHYST</t>
  </si>
  <si>
    <t>00794</t>
  </si>
  <si>
    <t>ASHFORD</t>
  </si>
  <si>
    <t>00405</t>
  </si>
  <si>
    <t>ALSTOT</t>
  </si>
  <si>
    <t>09972</t>
  </si>
  <si>
    <t>LA GRANDE</t>
  </si>
  <si>
    <t>17673</t>
  </si>
  <si>
    <t>TERRA</t>
  </si>
  <si>
    <t>04041</t>
  </si>
  <si>
    <t>CORDON</t>
  </si>
  <si>
    <t>07663</t>
  </si>
  <si>
    <t>GRILLEY</t>
  </si>
  <si>
    <t>09189</t>
  </si>
  <si>
    <t>JAYBIRD</t>
  </si>
  <si>
    <t>07654</t>
  </si>
  <si>
    <t>GREY</t>
  </si>
  <si>
    <t>01078</t>
  </si>
  <si>
    <t>BANYAN</t>
  </si>
  <si>
    <t>06354</t>
  </si>
  <si>
    <t>FERON</t>
  </si>
  <si>
    <t>09645</t>
  </si>
  <si>
    <t>KENYON</t>
  </si>
  <si>
    <t>19897</t>
  </si>
  <si>
    <t>ZINSER</t>
  </si>
  <si>
    <t>21021</t>
  </si>
  <si>
    <t>PIER B</t>
  </si>
  <si>
    <t>00727</t>
  </si>
  <si>
    <t>ARMIJO</t>
  </si>
  <si>
    <t>ARMIJO P.T.</t>
  </si>
  <si>
    <t>00774</t>
  </si>
  <si>
    <t>ARRINGTON</t>
  </si>
  <si>
    <t>ARRINGTON PT</t>
  </si>
  <si>
    <t>00298</t>
  </si>
  <si>
    <t>ALEXANDER</t>
  </si>
  <si>
    <t>01537</t>
  </si>
  <si>
    <t>BERKLEY</t>
  </si>
  <si>
    <t>05710</t>
  </si>
  <si>
    <t>ELLIOT</t>
  </si>
  <si>
    <t>13970</t>
  </si>
  <si>
    <t>PERSHING</t>
  </si>
  <si>
    <t>12270</t>
  </si>
  <si>
    <t>MOUNTAIN</t>
  </si>
  <si>
    <t>03760</t>
  </si>
  <si>
    <t>COLA</t>
  </si>
  <si>
    <t>16244</t>
  </si>
  <si>
    <t>SHAKE</t>
  </si>
  <si>
    <t>15954</t>
  </si>
  <si>
    <t>SAWPIT</t>
  </si>
  <si>
    <t>09194</t>
  </si>
  <si>
    <t>JEEP</t>
  </si>
  <si>
    <t>16839</t>
  </si>
  <si>
    <t>SQUINT</t>
  </si>
  <si>
    <t>02918</t>
  </si>
  <si>
    <t>CRAB</t>
  </si>
  <si>
    <t>01540</t>
  </si>
  <si>
    <t>BERKSHIRE</t>
  </si>
  <si>
    <t>06930</t>
  </si>
  <si>
    <t>GALCIT</t>
  </si>
  <si>
    <t>10230</t>
  </si>
  <si>
    <t>LA VINA</t>
  </si>
  <si>
    <t>08140</t>
  </si>
  <si>
    <t>16080</t>
  </si>
  <si>
    <t>SECO</t>
  </si>
  <si>
    <t>96956</t>
  </si>
  <si>
    <t>ARROYO / J.P.L.</t>
  </si>
  <si>
    <t>15500</t>
  </si>
  <si>
    <t>ROYCE</t>
  </si>
  <si>
    <t>05030</t>
  </si>
  <si>
    <t>DEVILS GATE</t>
  </si>
  <si>
    <t>17920</t>
  </si>
  <si>
    <t>TOLA</t>
  </si>
  <si>
    <t>02970</t>
  </si>
  <si>
    <t>CAPONHURST</t>
  </si>
  <si>
    <t>08380</t>
  </si>
  <si>
    <t>HIBBING</t>
  </si>
  <si>
    <t>11290</t>
  </si>
  <si>
    <t>MARTHA</t>
  </si>
  <si>
    <t>00290</t>
  </si>
  <si>
    <t>ALDERCREEK</t>
  </si>
  <si>
    <t>5033</t>
  </si>
  <si>
    <t>ASH MONTN PT</t>
  </si>
  <si>
    <t>00801</t>
  </si>
  <si>
    <t>ASHLEY</t>
  </si>
  <si>
    <t>5538</t>
  </si>
  <si>
    <t>ASHLEY P.T.</t>
  </si>
  <si>
    <t>00610</t>
  </si>
  <si>
    <t>ANZAC</t>
  </si>
  <si>
    <t>14240</t>
  </si>
  <si>
    <t>PLUM</t>
  </si>
  <si>
    <t>12080</t>
  </si>
  <si>
    <t>MONA</t>
  </si>
  <si>
    <t>00590</t>
  </si>
  <si>
    <t>ANTWERP</t>
  </si>
  <si>
    <t>00833</t>
  </si>
  <si>
    <t>ATKINS</t>
  </si>
  <si>
    <t>02194</t>
  </si>
  <si>
    <t>BRETING</t>
  </si>
  <si>
    <t>02975</t>
  </si>
  <si>
    <t>CARLTON</t>
  </si>
  <si>
    <t>04440</t>
  </si>
  <si>
    <t>CROWTHER</t>
  </si>
  <si>
    <t>11183</t>
  </si>
  <si>
    <t>MARDA</t>
  </si>
  <si>
    <t>13950</t>
  </si>
  <si>
    <t>PERALTA</t>
  </si>
  <si>
    <t>18590</t>
  </si>
  <si>
    <t>VAN BUREN</t>
  </si>
  <si>
    <t>14245</t>
  </si>
  <si>
    <t>PLUMOSA</t>
  </si>
  <si>
    <t>00635</t>
  </si>
  <si>
    <t>APPALOUSA</t>
  </si>
  <si>
    <t>01377</t>
  </si>
  <si>
    <t>BEELER</t>
  </si>
  <si>
    <t>03711</t>
  </si>
  <si>
    <t>CLYDESDALE</t>
  </si>
  <si>
    <t>00688</t>
  </si>
  <si>
    <t>ARCHIE</t>
  </si>
  <si>
    <t>03838</t>
  </si>
  <si>
    <t>COLT</t>
  </si>
  <si>
    <t>12198</t>
  </si>
  <si>
    <t>MORRIS</t>
  </si>
  <si>
    <t>10369</t>
  </si>
  <si>
    <t>LEON</t>
  </si>
  <si>
    <t>07036</t>
  </si>
  <si>
    <t>GARBONI</t>
  </si>
  <si>
    <t>13603</t>
  </si>
  <si>
    <t>PALOMINO</t>
  </si>
  <si>
    <t>14382</t>
  </si>
  <si>
    <t>POURROY</t>
  </si>
  <si>
    <t>16349</t>
  </si>
  <si>
    <t>SHETLAND</t>
  </si>
  <si>
    <t>14724</t>
  </si>
  <si>
    <t>RAWSON</t>
  </si>
  <si>
    <t>16492</t>
  </si>
  <si>
    <t>SKINNER</t>
  </si>
  <si>
    <t>17112</t>
  </si>
  <si>
    <t>STRIPER</t>
  </si>
  <si>
    <t>17797</t>
  </si>
  <si>
    <t>THOROUGHBRED</t>
  </si>
  <si>
    <t>09551</t>
  </si>
  <si>
    <t>KELLER</t>
  </si>
  <si>
    <t>16354</t>
  </si>
  <si>
    <t>SHIPLEY</t>
  </si>
  <si>
    <t>02321</t>
  </si>
  <si>
    <t>BRUMFIELD</t>
  </si>
  <si>
    <t>00885</t>
  </si>
  <si>
    <t>AVENTURA</t>
  </si>
  <si>
    <t>AVENTURA PT</t>
  </si>
  <si>
    <t>00880</t>
  </si>
  <si>
    <t>AVOCADO</t>
  </si>
  <si>
    <t>00890</t>
  </si>
  <si>
    <t>07710</t>
  </si>
  <si>
    <t>14980</t>
  </si>
  <si>
    <t>RICE</t>
  </si>
  <si>
    <t>03050</t>
  </si>
  <si>
    <t>CARTY</t>
  </si>
  <si>
    <t>08220</t>
  </si>
  <si>
    <t>HAYDOCK</t>
  </si>
  <si>
    <t>15330</t>
  </si>
  <si>
    <t>RODERICK</t>
  </si>
  <si>
    <t>04910</t>
  </si>
  <si>
    <t>DEMPSEY</t>
  </si>
  <si>
    <t>13465</t>
  </si>
  <si>
    <t>PACE</t>
  </si>
  <si>
    <t>06357</t>
  </si>
  <si>
    <t>FERRARA</t>
  </si>
  <si>
    <t>11041</t>
  </si>
  <si>
    <t>BARILLA</t>
  </si>
  <si>
    <t>13872</t>
  </si>
  <si>
    <t>PEBBLE</t>
  </si>
  <si>
    <t>11182</t>
  </si>
  <si>
    <t>MARCONI</t>
  </si>
  <si>
    <t>15452</t>
  </si>
  <si>
    <t>ROSSI</t>
  </si>
  <si>
    <t>18657</t>
  </si>
  <si>
    <t>VERDI</t>
  </si>
  <si>
    <t>02626</t>
  </si>
  <si>
    <t>CAGLI</t>
  </si>
  <si>
    <t>06273</t>
  </si>
  <si>
    <t>FANO</t>
  </si>
  <si>
    <t>18271</t>
  </si>
  <si>
    <t>TULLY</t>
  </si>
  <si>
    <t>02323</t>
  </si>
  <si>
    <t>BRUNO</t>
  </si>
  <si>
    <t>00535</t>
  </si>
  <si>
    <t>ANDRIA</t>
  </si>
  <si>
    <t>02762</t>
  </si>
  <si>
    <t>CALVO</t>
  </si>
  <si>
    <t>01604</t>
  </si>
  <si>
    <t>BIANCO</t>
  </si>
  <si>
    <t>13695</t>
  </si>
  <si>
    <t>PARINA</t>
  </si>
  <si>
    <t>14396</t>
  </si>
  <si>
    <t>PREGO</t>
  </si>
  <si>
    <t>13530</t>
  </si>
  <si>
    <t>PAINTED CAVE</t>
  </si>
  <si>
    <t>PAIN CAVE PT</t>
  </si>
  <si>
    <t>03011</t>
  </si>
  <si>
    <t>CARRIBEAN</t>
  </si>
  <si>
    <t>02876</t>
  </si>
  <si>
    <t>CANTINA</t>
  </si>
  <si>
    <t>05638</t>
  </si>
  <si>
    <t>EL CAMINO</t>
  </si>
  <si>
    <t>12383</t>
  </si>
  <si>
    <t>MURRAY</t>
  </si>
  <si>
    <t>13383</t>
  </si>
  <si>
    <t>OVERLOOK</t>
  </si>
  <si>
    <t>16855</t>
  </si>
  <si>
    <t>STACK</t>
  </si>
  <si>
    <t>00692</t>
  </si>
  <si>
    <t>ARENAS</t>
  </si>
  <si>
    <t>01397</t>
  </si>
  <si>
    <t>BELARDO</t>
  </si>
  <si>
    <t>00292</t>
  </si>
  <si>
    <t>ALEJO</t>
  </si>
  <si>
    <t>15625</t>
  </si>
  <si>
    <t>SAFEWAY</t>
  </si>
  <si>
    <t>06041</t>
  </si>
  <si>
    <t>ERAWAN</t>
  </si>
  <si>
    <t>13362</t>
  </si>
  <si>
    <t>OUNCE</t>
  </si>
  <si>
    <t>14379</t>
  </si>
  <si>
    <t>POUND</t>
  </si>
  <si>
    <t>17967</t>
  </si>
  <si>
    <t>TON</t>
  </si>
  <si>
    <t>18785</t>
  </si>
  <si>
    <t>VINTAGE</t>
  </si>
  <si>
    <t>19143</t>
  </si>
  <si>
    <t>WELCOME</t>
  </si>
  <si>
    <t>14566</t>
  </si>
  <si>
    <t>QUART</t>
  </si>
  <si>
    <t>06964</t>
  </si>
  <si>
    <t>GALLON</t>
  </si>
  <si>
    <t>08908</t>
  </si>
  <si>
    <t>INCH</t>
  </si>
  <si>
    <t>14356</t>
  </si>
  <si>
    <t>PORTOLA</t>
  </si>
  <si>
    <t>02671</t>
  </si>
  <si>
    <t>CALIBER</t>
  </si>
  <si>
    <t>04207</t>
  </si>
  <si>
    <t>COURSON</t>
  </si>
  <si>
    <t>10281</t>
  </si>
  <si>
    <t>LEDFORD</t>
  </si>
  <si>
    <t>11216</t>
  </si>
  <si>
    <t>MARK</t>
  </si>
  <si>
    <t>14735</t>
  </si>
  <si>
    <t>RAZOR</t>
  </si>
  <si>
    <t>17790</t>
  </si>
  <si>
    <t>THORNBURG</t>
  </si>
  <si>
    <t>13538</t>
  </si>
  <si>
    <t>PAINT</t>
  </si>
  <si>
    <t>18338</t>
  </si>
  <si>
    <t>TWAIN</t>
  </si>
  <si>
    <t>16825</t>
  </si>
  <si>
    <t>SPUR</t>
  </si>
  <si>
    <t>16997</t>
  </si>
  <si>
    <t>STING</t>
  </si>
  <si>
    <t>13508</t>
  </si>
  <si>
    <t>PADDY</t>
  </si>
  <si>
    <t>13870</t>
  </si>
  <si>
    <t>PEARLAND</t>
  </si>
  <si>
    <t>10147</t>
  </si>
  <si>
    <t>LASKER</t>
  </si>
  <si>
    <t>16451</t>
  </si>
  <si>
    <t>SIMS</t>
  </si>
  <si>
    <t>18550</t>
  </si>
  <si>
    <t>VALMONTE</t>
  </si>
  <si>
    <t>11000</t>
  </si>
  <si>
    <t>MALAGA COVE</t>
  </si>
  <si>
    <t>10980</t>
  </si>
  <si>
    <t>MAJOR</t>
  </si>
  <si>
    <t>17675</t>
  </si>
  <si>
    <t>TERRAZZO</t>
  </si>
  <si>
    <t>13617</t>
  </si>
  <si>
    <t>PANCHITO</t>
  </si>
  <si>
    <t>PANCHITO PT</t>
  </si>
  <si>
    <t>13652</t>
  </si>
  <si>
    <t>PAPAYA</t>
  </si>
  <si>
    <t>PAPAYA P.T.</t>
  </si>
  <si>
    <t>21087</t>
  </si>
  <si>
    <t>PAPER 1</t>
  </si>
  <si>
    <t>21063</t>
  </si>
  <si>
    <t>SIMONIS</t>
  </si>
  <si>
    <t>13656</t>
  </si>
  <si>
    <t>PAR</t>
  </si>
  <si>
    <t>13701</t>
  </si>
  <si>
    <t>PARKCREST</t>
  </si>
  <si>
    <t>PARKCREST PT</t>
  </si>
  <si>
    <t>09229</t>
  </si>
  <si>
    <t>JET SKI</t>
  </si>
  <si>
    <t>02926</t>
  </si>
  <si>
    <t>CAROB</t>
  </si>
  <si>
    <t>07825</t>
  </si>
  <si>
    <t>HACKBERRY</t>
  </si>
  <si>
    <t>07756</t>
  </si>
  <si>
    <t>GUM</t>
  </si>
  <si>
    <t>14467</t>
  </si>
  <si>
    <t>PRUNE</t>
  </si>
  <si>
    <t>13863</t>
  </si>
  <si>
    <t>PEABUSH</t>
  </si>
  <si>
    <t>14033</t>
  </si>
  <si>
    <t>PHOENIX</t>
  </si>
  <si>
    <t>06364</t>
  </si>
  <si>
    <t>RICKO</t>
  </si>
  <si>
    <t>14432</t>
  </si>
  <si>
    <t>PRIVET</t>
  </si>
  <si>
    <t>14546</t>
  </si>
  <si>
    <t>PYRUS</t>
  </si>
  <si>
    <t>13739</t>
  </si>
  <si>
    <t>PARTNER</t>
  </si>
  <si>
    <t>17676</t>
  </si>
  <si>
    <t>TERRADELL</t>
  </si>
  <si>
    <t>11911</t>
  </si>
  <si>
    <t>MILLERGROVE</t>
  </si>
  <si>
    <t>00248</t>
  </si>
  <si>
    <t>ALBURTIS</t>
  </si>
  <si>
    <t>04745</t>
  </si>
  <si>
    <t>DECOSTA</t>
  </si>
  <si>
    <t>09188</t>
  </si>
  <si>
    <t>JAYBLUE</t>
  </si>
  <si>
    <t>18727</t>
  </si>
  <si>
    <t>VICKI</t>
  </si>
  <si>
    <t>13796</t>
  </si>
  <si>
    <t>PATSY</t>
  </si>
  <si>
    <t>00726</t>
  </si>
  <si>
    <t>ARMADA</t>
  </si>
  <si>
    <t>03353</t>
  </si>
  <si>
    <t>CHARDONNAY</t>
  </si>
  <si>
    <t>14043</t>
  </si>
  <si>
    <t>PICONI</t>
  </si>
  <si>
    <t>11697</t>
  </si>
  <si>
    <t>MERLOT</t>
  </si>
  <si>
    <t>01979</t>
  </si>
  <si>
    <t>BORDEAUX</t>
  </si>
  <si>
    <t>19528</t>
  </si>
  <si>
    <t>WINERY</t>
  </si>
  <si>
    <t>11001</t>
  </si>
  <si>
    <t>MALBEC</t>
  </si>
  <si>
    <t>08920</t>
  </si>
  <si>
    <t>INLET</t>
  </si>
  <si>
    <t>01270</t>
  </si>
  <si>
    <t>BAYVIEW</t>
  </si>
  <si>
    <t>13860</t>
  </si>
  <si>
    <t>PEACH HILL</t>
  </si>
  <si>
    <t>PEACH HLL PT</t>
  </si>
  <si>
    <t>13861</t>
  </si>
  <si>
    <t>PEACOCK</t>
  </si>
  <si>
    <t>PEACOCK UGS</t>
  </si>
  <si>
    <t>13854</t>
  </si>
  <si>
    <t>PEACOR</t>
  </si>
  <si>
    <t>07110</t>
  </si>
  <si>
    <t>GATEWAY</t>
  </si>
  <si>
    <t>00800</t>
  </si>
  <si>
    <t>ASHLAND</t>
  </si>
  <si>
    <t>09460</t>
  </si>
  <si>
    <t>KANSAS</t>
  </si>
  <si>
    <t>08427</t>
  </si>
  <si>
    <t>HI LINE</t>
  </si>
  <si>
    <t>08934</t>
  </si>
  <si>
    <t>INTERIOR</t>
  </si>
  <si>
    <t>19692</t>
  </si>
  <si>
    <t>WRIGLEY</t>
  </si>
  <si>
    <t>04438</t>
  </si>
  <si>
    <t>CROWNHILL</t>
  </si>
  <si>
    <t>03387</t>
  </si>
  <si>
    <t>CHAWA</t>
  </si>
  <si>
    <t>11335</t>
  </si>
  <si>
    <t>MATERA</t>
  </si>
  <si>
    <t>12758</t>
  </si>
  <si>
    <t>NOCHE</t>
  </si>
  <si>
    <t>10261</t>
  </si>
  <si>
    <t>LAZARO</t>
  </si>
  <si>
    <t>15376</t>
  </si>
  <si>
    <t>ROMERO</t>
  </si>
  <si>
    <t>15608</t>
  </si>
  <si>
    <t>SABINO</t>
  </si>
  <si>
    <t>12058</t>
  </si>
  <si>
    <t>LOBO</t>
  </si>
  <si>
    <t>16147</t>
  </si>
  <si>
    <t>SERNA</t>
  </si>
  <si>
    <t>13676</t>
  </si>
  <si>
    <t>PARCELA</t>
  </si>
  <si>
    <t>10785</t>
  </si>
  <si>
    <t>LUISENO</t>
  </si>
  <si>
    <t>13758</t>
  </si>
  <si>
    <t>PASCAL</t>
  </si>
  <si>
    <t>10141</t>
  </si>
  <si>
    <t>LA SIERRA</t>
  </si>
  <si>
    <t>19530</t>
  </si>
  <si>
    <t>WINEVILLE</t>
  </si>
  <si>
    <t>14565</t>
  </si>
  <si>
    <t>QUARRY</t>
  </si>
  <si>
    <t>14441</t>
  </si>
  <si>
    <t>PROFIT</t>
  </si>
  <si>
    <t>16178</t>
  </si>
  <si>
    <t>SEVAINE</t>
  </si>
  <si>
    <t>16585</t>
  </si>
  <si>
    <t>SNIPES</t>
  </si>
  <si>
    <t>00720</t>
  </si>
  <si>
    <t>ARLINGTON</t>
  </si>
  <si>
    <t>09897</t>
  </si>
  <si>
    <t>LAB</t>
  </si>
  <si>
    <t>03609</t>
  </si>
  <si>
    <t>CLAYMINE</t>
  </si>
  <si>
    <t>02578</t>
  </si>
  <si>
    <t>CABERNET</t>
  </si>
  <si>
    <t>14891</t>
  </si>
  <si>
    <t>REISLING</t>
  </si>
  <si>
    <t>16343</t>
  </si>
  <si>
    <t>SHERRY</t>
  </si>
  <si>
    <t>11339</t>
  </si>
  <si>
    <t>MATEUS</t>
  </si>
  <si>
    <t>15924</t>
  </si>
  <si>
    <t>SAUTERNE</t>
  </si>
  <si>
    <t>02435</t>
  </si>
  <si>
    <t>BURGUNDY</t>
  </si>
  <si>
    <t>19894</t>
  </si>
  <si>
    <t>ZINFANDEL</t>
  </si>
  <si>
    <t>10037</t>
  </si>
  <si>
    <t>LANCERS</t>
  </si>
  <si>
    <t>19751</t>
  </si>
  <si>
    <t>YORBA</t>
  </si>
  <si>
    <t>01831</t>
  </si>
  <si>
    <t>BLUE CREST</t>
  </si>
  <si>
    <t>13962</t>
  </si>
  <si>
    <t>PERLA</t>
  </si>
  <si>
    <t>13965</t>
  </si>
  <si>
    <t>PERRIS P.T.</t>
  </si>
  <si>
    <t>03870</t>
  </si>
  <si>
    <t>COMO</t>
  </si>
  <si>
    <t>17664</t>
  </si>
  <si>
    <t>TENOR</t>
  </si>
  <si>
    <t>18750</t>
  </si>
  <si>
    <t>VILLA</t>
  </si>
  <si>
    <t>17492</t>
  </si>
  <si>
    <t>TALENT</t>
  </si>
  <si>
    <t>15440</t>
  </si>
  <si>
    <t>ROSEMARY</t>
  </si>
  <si>
    <t>17110</t>
  </si>
  <si>
    <t>STRAWBERRY</t>
  </si>
  <si>
    <t>00307</t>
  </si>
  <si>
    <t>ALICIA</t>
  </si>
  <si>
    <t>05502</t>
  </si>
  <si>
    <t>EAST END</t>
  </si>
  <si>
    <t>03319</t>
  </si>
  <si>
    <t>CHAMPION</t>
  </si>
  <si>
    <t>08912</t>
  </si>
  <si>
    <t>INDEPENDENCE</t>
  </si>
  <si>
    <t>06108</t>
  </si>
  <si>
    <t>EUCALYPTUS</t>
  </si>
  <si>
    <t>13720</t>
  </si>
  <si>
    <t>18301</t>
  </si>
  <si>
    <t>TUPELO</t>
  </si>
  <si>
    <t>16890</t>
  </si>
  <si>
    <t>STALLING</t>
  </si>
  <si>
    <t>19655</t>
  </si>
  <si>
    <t>WOODVIEW</t>
  </si>
  <si>
    <t>04795</t>
  </si>
  <si>
    <t>DEL CARBON</t>
  </si>
  <si>
    <t>07346</t>
  </si>
  <si>
    <t>GLEN RIDGE</t>
  </si>
  <si>
    <t>17912</t>
  </si>
  <si>
    <t>TITUS</t>
  </si>
  <si>
    <t>21050</t>
  </si>
  <si>
    <t>VENTU</t>
  </si>
  <si>
    <t>21062</t>
  </si>
  <si>
    <t>TECH</t>
  </si>
  <si>
    <t>21061</t>
  </si>
  <si>
    <t>BIO</t>
  </si>
  <si>
    <t>21049</t>
  </si>
  <si>
    <t>PAULING</t>
  </si>
  <si>
    <t>14005</t>
  </si>
  <si>
    <t>PHEASANT</t>
  </si>
  <si>
    <t>PHEASANT PT</t>
  </si>
  <si>
    <t>05068</t>
  </si>
  <si>
    <t>DICE</t>
  </si>
  <si>
    <t>09625</t>
  </si>
  <si>
    <t>KENO</t>
  </si>
  <si>
    <t>06987</t>
  </si>
  <si>
    <t>GAMBLER</t>
  </si>
  <si>
    <t>10735</t>
  </si>
  <si>
    <t>LOTTO</t>
  </si>
  <si>
    <t>04726</t>
  </si>
  <si>
    <t>DEALER</t>
  </si>
  <si>
    <t>00168</t>
  </si>
  <si>
    <t>AHOY</t>
  </si>
  <si>
    <t>00845</t>
  </si>
  <si>
    <t>ATTICA</t>
  </si>
  <si>
    <t>02037</t>
  </si>
  <si>
    <t>BOW</t>
  </si>
  <si>
    <t>02245</t>
  </si>
  <si>
    <t>BRINK</t>
  </si>
  <si>
    <t>09506</t>
  </si>
  <si>
    <t>KEEL</t>
  </si>
  <si>
    <t>05009</t>
  </si>
  <si>
    <t>DESMOND</t>
  </si>
  <si>
    <t>05587</t>
  </si>
  <si>
    <t>EBBTIDE</t>
  </si>
  <si>
    <t>11332</t>
  </si>
  <si>
    <t>MAST</t>
  </si>
  <si>
    <t>06295</t>
  </si>
  <si>
    <t>FASHION</t>
  </si>
  <si>
    <t>16071</t>
  </si>
  <si>
    <t>SEASIDE</t>
  </si>
  <si>
    <t>12060</t>
  </si>
  <si>
    <t>MOLE</t>
  </si>
  <si>
    <t>19507</t>
  </si>
  <si>
    <t>WINDHAM</t>
  </si>
  <si>
    <t>00094</t>
  </si>
  <si>
    <t>ADMIRAL</t>
  </si>
  <si>
    <t>03013</t>
  </si>
  <si>
    <t>CARRIER</t>
  </si>
  <si>
    <t>16494</t>
  </si>
  <si>
    <t>SKIPPER</t>
  </si>
  <si>
    <t>14089</t>
  </si>
  <si>
    <t>PILOT</t>
  </si>
  <si>
    <t>03330</t>
  </si>
  <si>
    <t>CHANNEL</t>
  </si>
  <si>
    <t>18595</t>
  </si>
  <si>
    <t>VAN CAMP</t>
  </si>
  <si>
    <t>08700</t>
  </si>
  <si>
    <t>HOSPITAL</t>
  </si>
  <si>
    <t>03720</t>
  </si>
  <si>
    <t>CODE</t>
  </si>
  <si>
    <t>08120</t>
  </si>
  <si>
    <t>HARTMAN</t>
  </si>
  <si>
    <t>13866</t>
  </si>
  <si>
    <t>PEARCE</t>
  </si>
  <si>
    <t>10410</t>
  </si>
  <si>
    <t>LEXINGTON</t>
  </si>
  <si>
    <t>17640</t>
  </si>
  <si>
    <t>TELOMA</t>
  </si>
  <si>
    <t>15338</t>
  </si>
  <si>
    <t>ROEBUCK</t>
  </si>
  <si>
    <t>14091</t>
  </si>
  <si>
    <t>PIMIENTO</t>
  </si>
  <si>
    <t>PIMIENTO PT</t>
  </si>
  <si>
    <t>14093</t>
  </si>
  <si>
    <t>PINE</t>
  </si>
  <si>
    <t>14130</t>
  </si>
  <si>
    <t>PINERIDGE</t>
  </si>
  <si>
    <t>PINERIDGE PT</t>
  </si>
  <si>
    <t>02042</t>
  </si>
  <si>
    <t>BOWIE</t>
  </si>
  <si>
    <t>05150</t>
  </si>
  <si>
    <t>DOHN</t>
  </si>
  <si>
    <t>03731</t>
  </si>
  <si>
    <t>CODY</t>
  </si>
  <si>
    <t>06170</t>
  </si>
  <si>
    <t>EXCELSIOR</t>
  </si>
  <si>
    <t>14813</t>
  </si>
  <si>
    <t>REDSKIN</t>
  </si>
  <si>
    <t>16810</t>
  </si>
  <si>
    <t>SPROUL</t>
  </si>
  <si>
    <t>14160</t>
  </si>
  <si>
    <t>PIUMA</t>
  </si>
  <si>
    <t>13653</t>
  </si>
  <si>
    <t>PAPOOSE</t>
  </si>
  <si>
    <t>12406</t>
  </si>
  <si>
    <t>MUSKET</t>
  </si>
  <si>
    <t>96929</t>
  </si>
  <si>
    <t>FEEDER-29</t>
  </si>
  <si>
    <t>08740</t>
  </si>
  <si>
    <t>HOUGHTON</t>
  </si>
  <si>
    <t>16177</t>
  </si>
  <si>
    <t>SETTLER</t>
  </si>
  <si>
    <t>18105</t>
  </si>
  <si>
    <t>TRAPPER</t>
  </si>
  <si>
    <t>15415</t>
  </si>
  <si>
    <t>ROSEBUD</t>
  </si>
  <si>
    <t>03090</t>
  </si>
  <si>
    <t>CASCADA</t>
  </si>
  <si>
    <t>06630</t>
  </si>
  <si>
    <t>FORAGE</t>
  </si>
  <si>
    <t>10770</t>
  </si>
  <si>
    <t>13980</t>
  </si>
  <si>
    <t>PETAN</t>
  </si>
  <si>
    <t>12400</t>
  </si>
  <si>
    <t>MUSEUM</t>
  </si>
  <si>
    <t>00040</t>
  </si>
  <si>
    <t>ACALA</t>
  </si>
  <si>
    <t>01810</t>
  </si>
  <si>
    <t>BLINKER</t>
  </si>
  <si>
    <t>05310</t>
  </si>
  <si>
    <t>DRAKE</t>
  </si>
  <si>
    <t>02370</t>
  </si>
  <si>
    <t>BUDD</t>
  </si>
  <si>
    <t>08510</t>
  </si>
  <si>
    <t>03713</t>
  </si>
  <si>
    <t>COACH</t>
  </si>
  <si>
    <t>06435</t>
  </si>
  <si>
    <t>FINALS</t>
  </si>
  <si>
    <t>17597</t>
  </si>
  <si>
    <t>TEACHER</t>
  </si>
  <si>
    <t>17125</t>
  </si>
  <si>
    <t>STUDENT</t>
  </si>
  <si>
    <t>16004</t>
  </si>
  <si>
    <t>SCIENCE</t>
  </si>
  <si>
    <t>17669</t>
  </si>
  <si>
    <t>TERM</t>
  </si>
  <si>
    <t>18255</t>
  </si>
  <si>
    <t>TUITION</t>
  </si>
  <si>
    <t>04205</t>
  </si>
  <si>
    <t>COURSE</t>
  </si>
  <si>
    <t>07459</t>
  </si>
  <si>
    <t>GRADUATE</t>
  </si>
  <si>
    <t>16121</t>
  </si>
  <si>
    <t>SEMESTER</t>
  </si>
  <si>
    <t>14567</t>
  </si>
  <si>
    <t>QUARTER</t>
  </si>
  <si>
    <t>21064</t>
  </si>
  <si>
    <t>PLASTIC 1</t>
  </si>
  <si>
    <t>02185</t>
  </si>
  <si>
    <t>BRAEMER</t>
  </si>
  <si>
    <t>04875</t>
  </si>
  <si>
    <t>DEL REY</t>
  </si>
  <si>
    <t>06315</t>
  </si>
  <si>
    <t>FELLOWSHIP</t>
  </si>
  <si>
    <t>14210</t>
  </si>
  <si>
    <t>PLAYLAND</t>
  </si>
  <si>
    <t>PLAYLAND PT</t>
  </si>
  <si>
    <t>14220</t>
  </si>
  <si>
    <t>PLAZA</t>
  </si>
  <si>
    <t>14230</t>
  </si>
  <si>
    <t>PLEASANT VALLEY</t>
  </si>
  <si>
    <t>PLSNT VLY PT</t>
  </si>
  <si>
    <t>21002</t>
  </si>
  <si>
    <t>PLUESS 1</t>
  </si>
  <si>
    <t>21019</t>
  </si>
  <si>
    <t>POLARIS 1</t>
  </si>
  <si>
    <t>96963</t>
  </si>
  <si>
    <t>FEEDER-63</t>
  </si>
  <si>
    <t>02410</t>
  </si>
  <si>
    <t>BULLETIN</t>
  </si>
  <si>
    <t>07040</t>
  </si>
  <si>
    <t>GAREY</t>
  </si>
  <si>
    <t>12550</t>
  </si>
  <si>
    <t>NAVILLA</t>
  </si>
  <si>
    <t>09630</t>
  </si>
  <si>
    <t>KENOAK</t>
  </si>
  <si>
    <t>17770</t>
  </si>
  <si>
    <t>THOMAS</t>
  </si>
  <si>
    <t>07190</t>
  </si>
  <si>
    <t>GIBBS</t>
  </si>
  <si>
    <t>14955</t>
  </si>
  <si>
    <t>RHINEDOLLAR</t>
  </si>
  <si>
    <t>08750</t>
  </si>
  <si>
    <t>HOUSTON</t>
  </si>
  <si>
    <t>04160</t>
  </si>
  <si>
    <t>COTTON</t>
  </si>
  <si>
    <t>17290</t>
  </si>
  <si>
    <t>SUNSET</t>
  </si>
  <si>
    <t>03680</t>
  </si>
  <si>
    <t>CLOER</t>
  </si>
  <si>
    <t>11720</t>
  </si>
  <si>
    <t>MERRIT</t>
  </si>
  <si>
    <t>03260</t>
  </si>
  <si>
    <t>CELIS</t>
  </si>
  <si>
    <t>10260</t>
  </si>
  <si>
    <t>LAZARD</t>
  </si>
  <si>
    <t>14900</t>
  </si>
  <si>
    <t>RENNIE</t>
  </si>
  <si>
    <t>08780</t>
  </si>
  <si>
    <t>HUBBARD</t>
  </si>
  <si>
    <t>10870</t>
  </si>
  <si>
    <t>MACLAY</t>
  </si>
  <si>
    <t>08161</t>
  </si>
  <si>
    <t>HATFIELD</t>
  </si>
  <si>
    <t>03670</t>
  </si>
  <si>
    <t>CLINE</t>
  </si>
  <si>
    <t>14181</t>
  </si>
  <si>
    <t>PLANO</t>
  </si>
  <si>
    <t>14520</t>
  </si>
  <si>
    <t>PUTNAM</t>
  </si>
  <si>
    <t>13120</t>
  </si>
  <si>
    <t>OLIVE</t>
  </si>
  <si>
    <t>18400</t>
  </si>
  <si>
    <t>ULMER</t>
  </si>
  <si>
    <t>02828</t>
  </si>
  <si>
    <t>CAMPBELL</t>
  </si>
  <si>
    <t>17165</t>
  </si>
  <si>
    <t>SUCCESS</t>
  </si>
  <si>
    <t>07490</t>
  </si>
  <si>
    <t>GRANITE</t>
  </si>
  <si>
    <t>12210</t>
  </si>
  <si>
    <t>MORTON</t>
  </si>
  <si>
    <t>12083</t>
  </si>
  <si>
    <t>MONACHE</t>
  </si>
  <si>
    <t>01350</t>
  </si>
  <si>
    <t>BEATTIE</t>
  </si>
  <si>
    <t>03583</t>
  </si>
  <si>
    <t>CLAMPETT</t>
  </si>
  <si>
    <t>06720</t>
  </si>
  <si>
    <t>FRAME</t>
  </si>
  <si>
    <t>05307</t>
  </si>
  <si>
    <t>DRAG</t>
  </si>
  <si>
    <t>09355</t>
  </si>
  <si>
    <t>JOSTEN</t>
  </si>
  <si>
    <t>18610</t>
  </si>
  <si>
    <t>VANDALIA</t>
  </si>
  <si>
    <t>19670</t>
  </si>
  <si>
    <t>WORTH</t>
  </si>
  <si>
    <t>02510</t>
  </si>
  <si>
    <t>BURTON</t>
  </si>
  <si>
    <t>17604</t>
  </si>
  <si>
    <t>TEAPOT</t>
  </si>
  <si>
    <t>14360</t>
  </si>
  <si>
    <t>PORTUGUESE BEND</t>
  </si>
  <si>
    <t>PORTG BND PT</t>
  </si>
  <si>
    <t>14349</t>
  </si>
  <si>
    <t>POSO PARK</t>
  </si>
  <si>
    <t>POSO PARK PT</t>
  </si>
  <si>
    <t>02619</t>
  </si>
  <si>
    <t>CADENA</t>
  </si>
  <si>
    <t>07810</t>
  </si>
  <si>
    <t>HACIENDA</t>
  </si>
  <si>
    <t>10217</t>
  </si>
  <si>
    <t>LA VACA</t>
  </si>
  <si>
    <t>13612</t>
  </si>
  <si>
    <t>PAMPAS</t>
  </si>
  <si>
    <t>10787</t>
  </si>
  <si>
    <t>LUNA</t>
  </si>
  <si>
    <t>16331</t>
  </si>
  <si>
    <t>SHENANDOAH</t>
  </si>
  <si>
    <t>18044</t>
  </si>
  <si>
    <t>TOWNSGATE</t>
  </si>
  <si>
    <t>14383</t>
  </si>
  <si>
    <t>PRADO</t>
  </si>
  <si>
    <t>10034</t>
  </si>
  <si>
    <t>LA MANCHA</t>
  </si>
  <si>
    <t>18621</t>
  </si>
  <si>
    <t>VAQUERO</t>
  </si>
  <si>
    <t>14399</t>
  </si>
  <si>
    <t>PRESIDO</t>
  </si>
  <si>
    <t>14419</t>
  </si>
  <si>
    <t>PRINCESA</t>
  </si>
  <si>
    <t>PRINCESA PT</t>
  </si>
  <si>
    <t>00821</t>
  </si>
  <si>
    <t>ATHENA</t>
  </si>
  <si>
    <t>04553</t>
  </si>
  <si>
    <t>CYCLOPS</t>
  </si>
  <si>
    <t>13619</t>
  </si>
  <si>
    <t>PANDORA</t>
  </si>
  <si>
    <t>19898</t>
  </si>
  <si>
    <t>ZEUS</t>
  </si>
  <si>
    <t>04501</t>
  </si>
  <si>
    <t>CUPID</t>
  </si>
  <si>
    <t>09026</t>
  </si>
  <si>
    <t>ISIS</t>
  </si>
  <si>
    <t>14365</t>
  </si>
  <si>
    <t>POSEIDON</t>
  </si>
  <si>
    <t>21090</t>
  </si>
  <si>
    <t>PROTEIN 1</t>
  </si>
  <si>
    <t>03010</t>
  </si>
  <si>
    <t>CARR</t>
  </si>
  <si>
    <t>05413</t>
  </si>
  <si>
    <t>DUNKIRK</t>
  </si>
  <si>
    <t>10251</t>
  </si>
  <si>
    <t>LAWSON</t>
  </si>
  <si>
    <t>17385</t>
  </si>
  <si>
    <t>SUZY</t>
  </si>
  <si>
    <t>18520</t>
  </si>
  <si>
    <t>VALINDA</t>
  </si>
  <si>
    <t>18386</t>
  </si>
  <si>
    <t>TYHARD</t>
  </si>
  <si>
    <t>00905</t>
  </si>
  <si>
    <t>AZORES</t>
  </si>
  <si>
    <t>16870</t>
  </si>
  <si>
    <t>STAFFORD</t>
  </si>
  <si>
    <t>14492</t>
  </si>
  <si>
    <t>PUMPBACK</t>
  </si>
  <si>
    <t>PUMPBACK PT</t>
  </si>
  <si>
    <t>05105</t>
  </si>
  <si>
    <t>DIVA</t>
  </si>
  <si>
    <t>05475</t>
  </si>
  <si>
    <t>DWEEZIL</t>
  </si>
  <si>
    <t>09503</t>
  </si>
  <si>
    <t>KEEFER</t>
  </si>
  <si>
    <t>12159</t>
  </si>
  <si>
    <t>MOONGLOW</t>
  </si>
  <si>
    <t>19245</t>
  </si>
  <si>
    <t>RUSSELL</t>
  </si>
  <si>
    <t>15907</t>
  </si>
  <si>
    <t>SASSOON</t>
  </si>
  <si>
    <t>18150</t>
  </si>
  <si>
    <t>TRIMBLE</t>
  </si>
  <si>
    <t>14590</t>
  </si>
  <si>
    <t>QUINCY</t>
  </si>
  <si>
    <t>96918</t>
  </si>
  <si>
    <t>FEEDER-18</t>
  </si>
  <si>
    <t>02914</t>
  </si>
  <si>
    <t>CAPRI</t>
  </si>
  <si>
    <t>00695</t>
  </si>
  <si>
    <t>ARGONNE</t>
  </si>
  <si>
    <t>08503</t>
  </si>
  <si>
    <t>HIRSCH</t>
  </si>
  <si>
    <t>13817</t>
  </si>
  <si>
    <t>PAUL</t>
  </si>
  <si>
    <t>11496</t>
  </si>
  <si>
    <t>MCKEEVER</t>
  </si>
  <si>
    <t>17914</t>
  </si>
  <si>
    <t>TITTLE</t>
  </si>
  <si>
    <t>18586</t>
  </si>
  <si>
    <t>VAN BROCKLIN</t>
  </si>
  <si>
    <t>19781</t>
  </si>
  <si>
    <t>YOUNGER</t>
  </si>
  <si>
    <t>19044</t>
  </si>
  <si>
    <t>WATERFIELD</t>
  </si>
  <si>
    <t>02290</t>
  </si>
  <si>
    <t>BROOKINGS</t>
  </si>
  <si>
    <t>BROOKINGS PT</t>
  </si>
  <si>
    <t>02312</t>
  </si>
  <si>
    <t>BROSS</t>
  </si>
  <si>
    <t>02315</t>
  </si>
  <si>
    <t>BROWN</t>
  </si>
  <si>
    <t>05770</t>
  </si>
  <si>
    <t>ELMO</t>
  </si>
  <si>
    <t>06865</t>
  </si>
  <si>
    <t>FUGATE</t>
  </si>
  <si>
    <t>07840</t>
  </si>
  <si>
    <t>HANES</t>
  </si>
  <si>
    <t>11490</t>
  </si>
  <si>
    <t>14310</t>
  </si>
  <si>
    <t>POND</t>
  </si>
  <si>
    <t>11460</t>
  </si>
  <si>
    <t>MCCLURE</t>
  </si>
  <si>
    <t>01081</t>
  </si>
  <si>
    <t>DREYER</t>
  </si>
  <si>
    <t>02180</t>
  </si>
  <si>
    <t>BRAZIL</t>
  </si>
  <si>
    <t>00783</t>
  </si>
  <si>
    <t>ARUBA</t>
  </si>
  <si>
    <t>00977</t>
  </si>
  <si>
    <t>BAHAMA</t>
  </si>
  <si>
    <t>01083</t>
  </si>
  <si>
    <t>BARBADOS</t>
  </si>
  <si>
    <t>06421</t>
  </si>
  <si>
    <t>FIJI</t>
  </si>
  <si>
    <t>03201</t>
  </si>
  <si>
    <t>CAYMEN</t>
  </si>
  <si>
    <t>10520</t>
  </si>
  <si>
    <t>LISBON</t>
  </si>
  <si>
    <t>16958</t>
  </si>
  <si>
    <t>ST. THOMAS</t>
  </si>
  <si>
    <t>15800</t>
  </si>
  <si>
    <t>SAN JUAN</t>
  </si>
  <si>
    <t>02472</t>
  </si>
  <si>
    <t>BERMUDA</t>
  </si>
  <si>
    <t>16420</t>
  </si>
  <si>
    <t>SIDNEY</t>
  </si>
  <si>
    <t>03726</t>
  </si>
  <si>
    <t>COCAMO</t>
  </si>
  <si>
    <t>08800</t>
  </si>
  <si>
    <t>HUDSON</t>
  </si>
  <si>
    <t>16956</t>
  </si>
  <si>
    <t>ST. CROIX</t>
  </si>
  <si>
    <t>10131</t>
  </si>
  <si>
    <t>LARTHIEN</t>
  </si>
  <si>
    <t>19136</t>
  </si>
  <si>
    <t>WEISS</t>
  </si>
  <si>
    <t>15632</t>
  </si>
  <si>
    <t>SAGEBRUSH</t>
  </si>
  <si>
    <t>02405</t>
  </si>
  <si>
    <t>BUGGY</t>
  </si>
  <si>
    <t>00830</t>
  </si>
  <si>
    <t>ATLANTIC</t>
  </si>
  <si>
    <t>00060</t>
  </si>
  <si>
    <t>ADA</t>
  </si>
  <si>
    <t>00140</t>
  </si>
  <si>
    <t>AGNES</t>
  </si>
  <si>
    <t>07200</t>
  </si>
  <si>
    <t>GIBSON</t>
  </si>
  <si>
    <t>14720</t>
  </si>
  <si>
    <t>RAYBORN</t>
  </si>
  <si>
    <t>11417</t>
  </si>
  <si>
    <t>MAYO</t>
  </si>
  <si>
    <t>18250</t>
  </si>
  <si>
    <t>TUCKER</t>
  </si>
  <si>
    <t>18170</t>
  </si>
  <si>
    <t>TROCHU</t>
  </si>
  <si>
    <t>19550</t>
  </si>
  <si>
    <t>WINONA</t>
  </si>
  <si>
    <t>19373</t>
  </si>
  <si>
    <t>WILDCAT</t>
  </si>
  <si>
    <t>03840</t>
  </si>
  <si>
    <t>COLYER</t>
  </si>
  <si>
    <t>13810</t>
  </si>
  <si>
    <t>PATTIE</t>
  </si>
  <si>
    <t>07780</t>
  </si>
  <si>
    <t>GUNLOCK</t>
  </si>
  <si>
    <t>09640</t>
  </si>
  <si>
    <t>KENWOOD</t>
  </si>
  <si>
    <t>00464</t>
  </si>
  <si>
    <t>AMMO</t>
  </si>
  <si>
    <t>02927</t>
  </si>
  <si>
    <t>CARBINE</t>
  </si>
  <si>
    <t>08086</t>
  </si>
  <si>
    <t>HARRIER</t>
  </si>
  <si>
    <t>01275</t>
  </si>
  <si>
    <t>BAZOOKA</t>
  </si>
  <si>
    <t>14655</t>
  </si>
  <si>
    <t>RAMBO</t>
  </si>
  <si>
    <t>16624</t>
  </si>
  <si>
    <t>SOLDIER</t>
  </si>
  <si>
    <t>03323</t>
  </si>
  <si>
    <t>CHANEY</t>
  </si>
  <si>
    <t>04085</t>
  </si>
  <si>
    <t>CORPORAL</t>
  </si>
  <si>
    <t>08341</t>
  </si>
  <si>
    <t>HERO</t>
  </si>
  <si>
    <t>08298</t>
  </si>
  <si>
    <t>HELICOPTER</t>
  </si>
  <si>
    <t>03240</t>
  </si>
  <si>
    <t>CEDAR GLEN</t>
  </si>
  <si>
    <t>18375</t>
  </si>
  <si>
    <t>TWIN PEAKS</t>
  </si>
  <si>
    <t>15090</t>
  </si>
  <si>
    <t>RIM</t>
  </si>
  <si>
    <t>12860</t>
  </si>
  <si>
    <t>NORTH SHORE</t>
  </si>
  <si>
    <t>08268</t>
  </si>
  <si>
    <t>HEAPS PEAK</t>
  </si>
  <si>
    <t>21069</t>
  </si>
  <si>
    <t>BURPIT 1</t>
  </si>
  <si>
    <t>BURRIS PIT</t>
  </si>
  <si>
    <t>06432</t>
  </si>
  <si>
    <t>FINGAL</t>
  </si>
  <si>
    <t>14337</t>
  </si>
  <si>
    <t>POPPET FLATS</t>
  </si>
  <si>
    <t>02590</t>
  </si>
  <si>
    <t>CABINLAND</t>
  </si>
  <si>
    <t>CABINLAND PT</t>
  </si>
  <si>
    <t>01576</t>
  </si>
  <si>
    <t>BERTEA</t>
  </si>
  <si>
    <t>00874</t>
  </si>
  <si>
    <t>AVCO</t>
  </si>
  <si>
    <t>04426</t>
  </si>
  <si>
    <t>CROSSTOWN</t>
  </si>
  <si>
    <t>05435</t>
  </si>
  <si>
    <t>DUPONT</t>
  </si>
  <si>
    <t>10137</t>
  </si>
  <si>
    <t>LA SALLE</t>
  </si>
  <si>
    <t>13868</t>
  </si>
  <si>
    <t>PEARCY</t>
  </si>
  <si>
    <t>11473</t>
  </si>
  <si>
    <t>MC CORMICK</t>
  </si>
  <si>
    <t>17636</t>
  </si>
  <si>
    <t>TELLER</t>
  </si>
  <si>
    <t>13408</t>
  </si>
  <si>
    <t>OXY</t>
  </si>
  <si>
    <t>19699</t>
  </si>
  <si>
    <t>XEROX</t>
  </si>
  <si>
    <t>01105</t>
  </si>
  <si>
    <t>BARDEEN</t>
  </si>
  <si>
    <t>11258</t>
  </si>
  <si>
    <t>MARRIOTT</t>
  </si>
  <si>
    <t>00326</t>
  </si>
  <si>
    <t>ALLERGAN</t>
  </si>
  <si>
    <t>09564</t>
  </si>
  <si>
    <t>KELVIN</t>
  </si>
  <si>
    <t>05824</t>
  </si>
  <si>
    <t>ELPAC</t>
  </si>
  <si>
    <t>18622</t>
  </si>
  <si>
    <t>VASCO</t>
  </si>
  <si>
    <t>00569</t>
  </si>
  <si>
    <t>ANTEATER</t>
  </si>
  <si>
    <t>12205</t>
  </si>
  <si>
    <t>MORSE</t>
  </si>
  <si>
    <t>18334</t>
  </si>
  <si>
    <t>TURTLE</t>
  </si>
  <si>
    <t>15112</t>
  </si>
  <si>
    <t>RINGO</t>
  </si>
  <si>
    <t>05013</t>
  </si>
  <si>
    <t>DESOLATE</t>
  </si>
  <si>
    <t>08258</t>
  </si>
  <si>
    <t>HECTOR</t>
  </si>
  <si>
    <t>02637</t>
  </si>
  <si>
    <t>CAIN RANCH</t>
  </si>
  <si>
    <t>CAIN RNCH PT</t>
  </si>
  <si>
    <t>14134</t>
  </si>
  <si>
    <t>PINEWOOD</t>
  </si>
  <si>
    <t>17579</t>
  </si>
  <si>
    <t>TAVA</t>
  </si>
  <si>
    <t>14244</t>
  </si>
  <si>
    <t>PLUMMER</t>
  </si>
  <si>
    <t>16944</t>
  </si>
  <si>
    <t>STARGLOW</t>
  </si>
  <si>
    <t>13737</t>
  </si>
  <si>
    <t>PARSONS</t>
  </si>
  <si>
    <t>15226</t>
  </si>
  <si>
    <t>ROADRUNNER</t>
  </si>
  <si>
    <t>09718</t>
  </si>
  <si>
    <t>KIMDALE</t>
  </si>
  <si>
    <t>18115</t>
  </si>
  <si>
    <t>TRAUTWEIN</t>
  </si>
  <si>
    <t>02651</t>
  </si>
  <si>
    <t>CAL PAC</t>
  </si>
  <si>
    <t>02662</t>
  </si>
  <si>
    <t>CALAMAR</t>
  </si>
  <si>
    <t>02664</t>
  </si>
  <si>
    <t>CALCADIA</t>
  </si>
  <si>
    <t>CALCADIA PT</t>
  </si>
  <si>
    <t>02255</t>
  </si>
  <si>
    <t>BRITTLE BUSH</t>
  </si>
  <si>
    <t>13365</t>
  </si>
  <si>
    <t>OVERALL</t>
  </si>
  <si>
    <t>07568</t>
  </si>
  <si>
    <t>GREASEWOOD</t>
  </si>
  <si>
    <t>09452</t>
  </si>
  <si>
    <t>KALMIA</t>
  </si>
  <si>
    <t>08603</t>
  </si>
  <si>
    <t>HOLMES</t>
  </si>
  <si>
    <t>14418</t>
  </si>
  <si>
    <t>PRINCE</t>
  </si>
  <si>
    <t>19309</t>
  </si>
  <si>
    <t>WHITSETT</t>
  </si>
  <si>
    <t>00691</t>
  </si>
  <si>
    <t>ARDMORE</t>
  </si>
  <si>
    <t>06607</t>
  </si>
  <si>
    <t>FONRI</t>
  </si>
  <si>
    <t>10102</t>
  </si>
  <si>
    <t>LARCH</t>
  </si>
  <si>
    <t>10485</t>
  </si>
  <si>
    <t>LIMONITE</t>
  </si>
  <si>
    <t>11685</t>
  </si>
  <si>
    <t>MEREDITH</t>
  </si>
  <si>
    <t>02054</t>
  </si>
  <si>
    <t>BOX SPRING</t>
  </si>
  <si>
    <t>06272</t>
  </si>
  <si>
    <t>FAMOUS</t>
  </si>
  <si>
    <t>15615</t>
  </si>
  <si>
    <t>SAD</t>
  </si>
  <si>
    <t>18674</t>
  </si>
  <si>
    <t>VERDEMONT</t>
  </si>
  <si>
    <t>10536</t>
  </si>
  <si>
    <t>LITTLE MOUNTAIN</t>
  </si>
  <si>
    <t>01120</t>
  </si>
  <si>
    <t>BARNARD</t>
  </si>
  <si>
    <t>03070</t>
  </si>
  <si>
    <t>CASA</t>
  </si>
  <si>
    <t>00291</t>
  </si>
  <si>
    <t>ADOLFO</t>
  </si>
  <si>
    <t>04422</t>
  </si>
  <si>
    <t>CROSSON</t>
  </si>
  <si>
    <t>06115</t>
  </si>
  <si>
    <t>MARCELLINA</t>
  </si>
  <si>
    <t>08390</t>
  </si>
  <si>
    <t>HICKORY</t>
  </si>
  <si>
    <t>10901</t>
  </si>
  <si>
    <t>MADRONE</t>
  </si>
  <si>
    <t>MADRONE P.T.</t>
  </si>
  <si>
    <t>19146</t>
  </si>
  <si>
    <t>WELLMAN</t>
  </si>
  <si>
    <t>MAGNESITE PT</t>
  </si>
  <si>
    <t>10946</t>
  </si>
  <si>
    <t>MAIDEN</t>
  </si>
  <si>
    <t>MAIDEN P.T.</t>
  </si>
  <si>
    <t>03501</t>
  </si>
  <si>
    <t>CHUMASH</t>
  </si>
  <si>
    <t>04445</t>
  </si>
  <si>
    <t>CRUMNER</t>
  </si>
  <si>
    <t>09455</t>
  </si>
  <si>
    <t>KANAN</t>
  </si>
  <si>
    <t>10502</t>
  </si>
  <si>
    <t>LINDERO</t>
  </si>
  <si>
    <t>18164</t>
  </si>
  <si>
    <t>TRIUNFO</t>
  </si>
  <si>
    <t>19345</t>
  </si>
  <si>
    <t>WHIZZIN</t>
  </si>
  <si>
    <t>03930</t>
  </si>
  <si>
    <t>11036</t>
  </si>
  <si>
    <t>MANANA</t>
  </si>
  <si>
    <t>08430</t>
  </si>
  <si>
    <t>HILL</t>
  </si>
  <si>
    <t>09500</t>
  </si>
  <si>
    <t>KEATS</t>
  </si>
  <si>
    <t>12830</t>
  </si>
  <si>
    <t>NO BEACH</t>
  </si>
  <si>
    <t>10130</t>
  </si>
  <si>
    <t>LARSON</t>
  </si>
  <si>
    <t>13410</t>
  </si>
  <si>
    <t>OZONE</t>
  </si>
  <si>
    <t>16710</t>
  </si>
  <si>
    <t>SO STRAND</t>
  </si>
  <si>
    <t>01692</t>
  </si>
  <si>
    <t>BING</t>
  </si>
  <si>
    <t>08888</t>
  </si>
  <si>
    <t>IDA</t>
  </si>
  <si>
    <t>12177</t>
  </si>
  <si>
    <t>MORELLO</t>
  </si>
  <si>
    <t>12485</t>
  </si>
  <si>
    <t>NAPOLEON</t>
  </si>
  <si>
    <t>15986</t>
  </si>
  <si>
    <t>SCHMIDT</t>
  </si>
  <si>
    <t>15468</t>
  </si>
  <si>
    <t>ROUNDEL</t>
  </si>
  <si>
    <t>10078</t>
  </si>
  <si>
    <t>LAPINS</t>
  </si>
  <si>
    <t>05376</t>
  </si>
  <si>
    <t>DUKE</t>
  </si>
  <si>
    <t>14705</t>
  </si>
  <si>
    <t>RANIER</t>
  </si>
  <si>
    <t>09367</t>
  </si>
  <si>
    <t>JUBILEE</t>
  </si>
  <si>
    <t>11207</t>
  </si>
  <si>
    <t>MARGARTH</t>
  </si>
  <si>
    <t>MARGARTH PT</t>
  </si>
  <si>
    <t>11213</t>
  </si>
  <si>
    <t>MARICOPA</t>
  </si>
  <si>
    <t>MARICOPA PT</t>
  </si>
  <si>
    <t>11214</t>
  </si>
  <si>
    <t>MARINA</t>
  </si>
  <si>
    <t>00170</t>
  </si>
  <si>
    <t>AIRCRAFT</t>
  </si>
  <si>
    <t>04220</t>
  </si>
  <si>
    <t>COURTLAND</t>
  </si>
  <si>
    <t>11480</t>
  </si>
  <si>
    <t>MCEWAN</t>
  </si>
  <si>
    <t>12615</t>
  </si>
  <si>
    <t>NEON</t>
  </si>
  <si>
    <t>12560</t>
  </si>
  <si>
    <t>NAVY</t>
  </si>
  <si>
    <t>18930</t>
  </si>
  <si>
    <t>WALGROVE</t>
  </si>
  <si>
    <t>11280</t>
  </si>
  <si>
    <t>MARSHALL</t>
  </si>
  <si>
    <t>00567</t>
  </si>
  <si>
    <t>ANNETTE</t>
  </si>
  <si>
    <t>01577</t>
  </si>
  <si>
    <t>BERTHA</t>
  </si>
  <si>
    <t>05066</t>
  </si>
  <si>
    <t>DIANA</t>
  </si>
  <si>
    <t>09146</t>
  </si>
  <si>
    <t>JACQUE</t>
  </si>
  <si>
    <t>09867</t>
  </si>
  <si>
    <t>KRISTEN</t>
  </si>
  <si>
    <t>09467</t>
  </si>
  <si>
    <t>KAREN</t>
  </si>
  <si>
    <t>07638</t>
  </si>
  <si>
    <t>GRETA</t>
  </si>
  <si>
    <t>11878</t>
  </si>
  <si>
    <t>MILDRED</t>
  </si>
  <si>
    <t>16981</t>
  </si>
  <si>
    <t>STELLA</t>
  </si>
  <si>
    <t>01566</t>
  </si>
  <si>
    <t>BERNICE</t>
  </si>
  <si>
    <t>03607</t>
  </si>
  <si>
    <t>CLAUDIA</t>
  </si>
  <si>
    <t>02520</t>
  </si>
  <si>
    <t>BURUM</t>
  </si>
  <si>
    <t>07080</t>
  </si>
  <si>
    <t>GARWOOD</t>
  </si>
  <si>
    <t>10070</t>
  </si>
  <si>
    <t>LANZA</t>
  </si>
  <si>
    <t>16510</t>
  </si>
  <si>
    <t>SLADE</t>
  </si>
  <si>
    <t>19380</t>
  </si>
  <si>
    <t>WILDFLOWER</t>
  </si>
  <si>
    <t>11255</t>
  </si>
  <si>
    <t>MARLOW</t>
  </si>
  <si>
    <t>12161</t>
  </si>
  <si>
    <t>SHORELINE</t>
  </si>
  <si>
    <t>00437</t>
  </si>
  <si>
    <t>AMBERSKY</t>
  </si>
  <si>
    <t>04223</t>
  </si>
  <si>
    <t>COVEVIEW</t>
  </si>
  <si>
    <t>02421</t>
  </si>
  <si>
    <t>BULLPUP</t>
  </si>
  <si>
    <t>MASCOT</t>
  </si>
  <si>
    <t>07401</t>
  </si>
  <si>
    <t>GOLDENBEAR</t>
  </si>
  <si>
    <t>19050</t>
  </si>
  <si>
    <t>WATERMAN</t>
  </si>
  <si>
    <t>08045</t>
  </si>
  <si>
    <t>HARLEM SPRINGS</t>
  </si>
  <si>
    <t>05410</t>
  </si>
  <si>
    <t>DUMAS</t>
  </si>
  <si>
    <t>09426</t>
  </si>
  <si>
    <t>JUSTICE</t>
  </si>
  <si>
    <t>12143</t>
  </si>
  <si>
    <t>MONTY</t>
  </si>
  <si>
    <t>17522</t>
  </si>
  <si>
    <t>TAMPICO</t>
  </si>
  <si>
    <t>19805</t>
  </si>
  <si>
    <t>ZAPATA</t>
  </si>
  <si>
    <t>08360</t>
  </si>
  <si>
    <t>HERZ</t>
  </si>
  <si>
    <t>02955</t>
  </si>
  <si>
    <t>CARDINAL</t>
  </si>
  <si>
    <t>CARDINAL PT</t>
  </si>
  <si>
    <t>09125</t>
  </si>
  <si>
    <t>JANAE</t>
  </si>
  <si>
    <t>10350</t>
  </si>
  <si>
    <t>LEMONT</t>
  </si>
  <si>
    <t>10640</t>
  </si>
  <si>
    <t>LOFTUS</t>
  </si>
  <si>
    <t>13230</t>
  </si>
  <si>
    <t>ORCHARDALE</t>
  </si>
  <si>
    <t>11948</t>
  </si>
  <si>
    <t>MIRA</t>
  </si>
  <si>
    <t>14840</t>
  </si>
  <si>
    <t>REFOIL</t>
  </si>
  <si>
    <t>02550</t>
  </si>
  <si>
    <t>BUTLER</t>
  </si>
  <si>
    <t>12150</t>
  </si>
  <si>
    <t>MOODY</t>
  </si>
  <si>
    <t>16880</t>
  </si>
  <si>
    <t>STAGE</t>
  </si>
  <si>
    <t>17120</t>
  </si>
  <si>
    <t>STUDEBAKER</t>
  </si>
  <si>
    <t>17282</t>
  </si>
  <si>
    <t>SUNNYVALE</t>
  </si>
  <si>
    <t>10124</t>
  </si>
  <si>
    <t>LARREA</t>
  </si>
  <si>
    <t>00324</t>
  </si>
  <si>
    <t>ALLEGRA</t>
  </si>
  <si>
    <t>04594</t>
  </si>
  <si>
    <t>DAKOTA</t>
  </si>
  <si>
    <t>09635</t>
  </si>
  <si>
    <t>KENTUCKY</t>
  </si>
  <si>
    <t>11315</t>
  </si>
  <si>
    <t>MARYLAND</t>
  </si>
  <si>
    <t>14962</t>
  </si>
  <si>
    <t>RHODE ISLAND</t>
  </si>
  <si>
    <t>19696</t>
  </si>
  <si>
    <t>WYOMING</t>
  </si>
  <si>
    <t>06555</t>
  </si>
  <si>
    <t>FLORIDA</t>
  </si>
  <si>
    <t>13064</t>
  </si>
  <si>
    <t>OKLAHOMA</t>
  </si>
  <si>
    <t>18691</t>
  </si>
  <si>
    <t>VERMONT</t>
  </si>
  <si>
    <t>19576</t>
  </si>
  <si>
    <t>WISCONSIN</t>
  </si>
  <si>
    <t>11326</t>
  </si>
  <si>
    <t>MASSACHUSETTS</t>
  </si>
  <si>
    <t>11936</t>
  </si>
  <si>
    <t>MINNESOTA</t>
  </si>
  <si>
    <t>03948</t>
  </si>
  <si>
    <t>CONNECTICUT</t>
  </si>
  <si>
    <t>03003</t>
  </si>
  <si>
    <t>CARPOIL</t>
  </si>
  <si>
    <t>16310</t>
  </si>
  <si>
    <t>SHEFFIELD</t>
  </si>
  <si>
    <t>16040</t>
  </si>
  <si>
    <t>SEACLIFF</t>
  </si>
  <si>
    <t>18525</t>
  </si>
  <si>
    <t>VALLECITO</t>
  </si>
  <si>
    <t>04280</t>
  </si>
  <si>
    <t>CRAVENS</t>
  </si>
  <si>
    <t>05220</t>
  </si>
  <si>
    <t>DORRANCE</t>
  </si>
  <si>
    <t>05994</t>
  </si>
  <si>
    <t>EPSILON</t>
  </si>
  <si>
    <t>04600</t>
  </si>
  <si>
    <t>DALBERG</t>
  </si>
  <si>
    <t>05206</t>
  </si>
  <si>
    <t>DONNA</t>
  </si>
  <si>
    <t>09207</t>
  </si>
  <si>
    <t>JENKINS</t>
  </si>
  <si>
    <t>14635</t>
  </si>
  <si>
    <t>RAHN</t>
  </si>
  <si>
    <t>16430</t>
  </si>
  <si>
    <t>SIGMA</t>
  </si>
  <si>
    <t>19822</t>
  </si>
  <si>
    <t>ZENO</t>
  </si>
  <si>
    <t>18010</t>
  </si>
  <si>
    <t>TORSON</t>
  </si>
  <si>
    <t>16740</t>
  </si>
  <si>
    <t>SPARTON</t>
  </si>
  <si>
    <t>03048</t>
  </si>
  <si>
    <t>CARTVILLE</t>
  </si>
  <si>
    <t>CARTVILLE PT</t>
  </si>
  <si>
    <t>08847</t>
  </si>
  <si>
    <t>HURLEY</t>
  </si>
  <si>
    <t>16477</t>
  </si>
  <si>
    <t>SKI</t>
  </si>
  <si>
    <t>18227</t>
  </si>
  <si>
    <t>TROUT</t>
  </si>
  <si>
    <t>04433</t>
  </si>
  <si>
    <t>CROWLEY</t>
  </si>
  <si>
    <t>03382</t>
  </si>
  <si>
    <t>CHATEAU</t>
  </si>
  <si>
    <t>18874</t>
  </si>
  <si>
    <t>VULCAN</t>
  </si>
  <si>
    <t>03092</t>
  </si>
  <si>
    <t>CASCADE</t>
  </si>
  <si>
    <t>03097</t>
  </si>
  <si>
    <t>CASINO</t>
  </si>
  <si>
    <t>02860</t>
  </si>
  <si>
    <t>CANET</t>
  </si>
  <si>
    <t>07480</t>
  </si>
  <si>
    <t>GRANDAD</t>
  </si>
  <si>
    <t>14810</t>
  </si>
  <si>
    <t>RED MOUNTAIN</t>
  </si>
  <si>
    <t>17820</t>
  </si>
  <si>
    <t>TICO</t>
  </si>
  <si>
    <t>15828</t>
  </si>
  <si>
    <t>SAN NICHOLAS</t>
  </si>
  <si>
    <t>15150</t>
  </si>
  <si>
    <t>RIVA</t>
  </si>
  <si>
    <t>03100</t>
  </si>
  <si>
    <t>CASPER</t>
  </si>
  <si>
    <t>03130</t>
  </si>
  <si>
    <t>CASTLE</t>
  </si>
  <si>
    <t>03136</t>
  </si>
  <si>
    <t>CASTRO PEAK</t>
  </si>
  <si>
    <t>18096</t>
  </si>
  <si>
    <t>TRAMVIEW</t>
  </si>
  <si>
    <t>CATHEDRL CTY</t>
  </si>
  <si>
    <t>03371</t>
  </si>
  <si>
    <t>CHARLESWORTH</t>
  </si>
  <si>
    <t>17278</t>
  </si>
  <si>
    <t>SUNNY LANE</t>
  </si>
  <si>
    <t>19593</t>
  </si>
  <si>
    <t>WONDER PALMS</t>
  </si>
  <si>
    <t>01748</t>
  </si>
  <si>
    <t>BLACKHORSE</t>
  </si>
  <si>
    <t>CAVALRY P.T.</t>
  </si>
  <si>
    <t>03199</t>
  </si>
  <si>
    <t>CAWALTI</t>
  </si>
  <si>
    <t>03250</t>
  </si>
  <si>
    <t>CEDAR PINES</t>
  </si>
  <si>
    <t>CDAR PINE PT</t>
  </si>
  <si>
    <t>01080</t>
  </si>
  <si>
    <t>BARBER CITY</t>
  </si>
  <si>
    <t>05120</t>
  </si>
  <si>
    <t>DOCTRINE</t>
  </si>
  <si>
    <t>11850</t>
  </si>
  <si>
    <t>01800</t>
  </si>
  <si>
    <t>BLANKET</t>
  </si>
  <si>
    <t>02400</t>
  </si>
  <si>
    <t>BUFFALO</t>
  </si>
  <si>
    <t>04750</t>
  </si>
  <si>
    <t>DECOY</t>
  </si>
  <si>
    <t>08010</t>
  </si>
  <si>
    <t>HARDHAT</t>
  </si>
  <si>
    <t>14770</t>
  </si>
  <si>
    <t>RED FLAG</t>
  </si>
  <si>
    <t>15060</t>
  </si>
  <si>
    <t>RIFLE</t>
  </si>
  <si>
    <t>17570</t>
  </si>
  <si>
    <t>TATTOO</t>
  </si>
  <si>
    <t>17710</t>
  </si>
  <si>
    <t>TEXAS</t>
  </si>
  <si>
    <t>13897</t>
  </si>
  <si>
    <t>PELLET</t>
  </si>
  <si>
    <t>17860</t>
  </si>
  <si>
    <t>TIGER</t>
  </si>
  <si>
    <t>04450</t>
  </si>
  <si>
    <t>CRUSADE</t>
  </si>
  <si>
    <t>02050</t>
  </si>
  <si>
    <t>BOXER</t>
  </si>
  <si>
    <t>03268</t>
  </si>
  <si>
    <t>VICKER</t>
  </si>
  <si>
    <t>09995</t>
  </si>
  <si>
    <t>03313</t>
  </si>
  <si>
    <t>CHALET</t>
  </si>
  <si>
    <t>03317</t>
  </si>
  <si>
    <t>CHALON</t>
  </si>
  <si>
    <t>CHALON P.T.</t>
  </si>
  <si>
    <t>07269</t>
  </si>
  <si>
    <t>GIZMO</t>
  </si>
  <si>
    <t>CHANNL ISLND</t>
  </si>
  <si>
    <t>16788</t>
  </si>
  <si>
    <t>SPINNAKER</t>
  </si>
  <si>
    <t>19537</t>
  </si>
  <si>
    <t>WINDJAMMER</t>
  </si>
  <si>
    <t>15992</t>
  </si>
  <si>
    <t>SCHOONER</t>
  </si>
  <si>
    <t>03337</t>
  </si>
  <si>
    <t>CHAPARRAL</t>
  </si>
  <si>
    <t>CHAPARRAL PT</t>
  </si>
  <si>
    <t>01849</t>
  </si>
  <si>
    <t>BOBBIT</t>
  </si>
  <si>
    <t>05088</t>
  </si>
  <si>
    <t>DIPLOMAT</t>
  </si>
  <si>
    <t>03298</t>
  </si>
  <si>
    <t>CERRITO</t>
  </si>
  <si>
    <t>07661</t>
  </si>
  <si>
    <t>GRIFFIN</t>
  </si>
  <si>
    <t>17959</t>
  </si>
  <si>
    <t>TOLTON</t>
  </si>
  <si>
    <t>19249</t>
  </si>
  <si>
    <t>WHISPER</t>
  </si>
  <si>
    <t>14661</t>
  </si>
  <si>
    <t>RAMSGATE</t>
  </si>
  <si>
    <t>00093</t>
  </si>
  <si>
    <t>ADELL</t>
  </si>
  <si>
    <t>02690</t>
  </si>
  <si>
    <t>CALIFORNIA</t>
  </si>
  <si>
    <t>19697</t>
  </si>
  <si>
    <t>WYLE</t>
  </si>
  <si>
    <t>19139</t>
  </si>
  <si>
    <t>WEIRICK</t>
  </si>
  <si>
    <t>10526</t>
  </si>
  <si>
    <t>LISTON</t>
  </si>
  <si>
    <t>10930</t>
  </si>
  <si>
    <t>08049</t>
  </si>
  <si>
    <t>HARLOW</t>
  </si>
  <si>
    <t>13543</t>
  </si>
  <si>
    <t>PALACE</t>
  </si>
  <si>
    <t>18800</t>
  </si>
  <si>
    <t>VIRGIL</t>
  </si>
  <si>
    <t>16140</t>
  </si>
  <si>
    <t>SEQUOIA</t>
  </si>
  <si>
    <t>02390</t>
  </si>
  <si>
    <t>BUFFER</t>
  </si>
  <si>
    <t>01630</t>
  </si>
  <si>
    <t>BIG ROCK</t>
  </si>
  <si>
    <t>05930</t>
  </si>
  <si>
    <t>ENERGY</t>
  </si>
  <si>
    <t>00112</t>
  </si>
  <si>
    <t>AFTON</t>
  </si>
  <si>
    <t>05467</t>
  </si>
  <si>
    <t>DUSK</t>
  </si>
  <si>
    <t>13002</t>
  </si>
  <si>
    <t>OCANA</t>
  </si>
  <si>
    <t>18055</t>
  </si>
  <si>
    <t>TOYON</t>
  </si>
  <si>
    <t>14623</t>
  </si>
  <si>
    <t>RADIUM</t>
  </si>
  <si>
    <t>08505</t>
  </si>
  <si>
    <t>HOBACK</t>
  </si>
  <si>
    <t>00353</t>
  </si>
  <si>
    <t>ALMOND</t>
  </si>
  <si>
    <t>01376</t>
  </si>
  <si>
    <t>BEERNUT</t>
  </si>
  <si>
    <t>03717</t>
  </si>
  <si>
    <t>COCO</t>
  </si>
  <si>
    <t>06423</t>
  </si>
  <si>
    <t>FILBERT</t>
  </si>
  <si>
    <t>14142</t>
  </si>
  <si>
    <t>PINON</t>
  </si>
  <si>
    <t>14162</t>
  </si>
  <si>
    <t>PISTACHIO</t>
  </si>
  <si>
    <t>19539</t>
  </si>
  <si>
    <t>WINGNUT</t>
  </si>
  <si>
    <t>01375</t>
  </si>
  <si>
    <t>BEECHNUT</t>
  </si>
  <si>
    <t>04072</t>
  </si>
  <si>
    <t>CORNNUT</t>
  </si>
  <si>
    <t>02568</t>
  </si>
  <si>
    <t>BUTTERNUT</t>
  </si>
  <si>
    <t>02853</t>
  </si>
  <si>
    <t>HEXNUT</t>
  </si>
  <si>
    <t>08252</t>
  </si>
  <si>
    <t>HAZELNUT</t>
  </si>
  <si>
    <t>10866</t>
  </si>
  <si>
    <t>MACADAMIA</t>
  </si>
  <si>
    <t>13875</t>
  </si>
  <si>
    <t>PECAN</t>
  </si>
  <si>
    <t>13864</t>
  </si>
  <si>
    <t>PEANUT</t>
  </si>
  <si>
    <t>03441</t>
  </si>
  <si>
    <t>CHEVY</t>
  </si>
  <si>
    <t>CHEVY P.T.</t>
  </si>
  <si>
    <t>03482</t>
  </si>
  <si>
    <t>CHILLON</t>
  </si>
  <si>
    <t>03485</t>
  </si>
  <si>
    <t>CHINA RANCH</t>
  </si>
  <si>
    <t>CHNA RNCH PT</t>
  </si>
  <si>
    <t>02740</t>
  </si>
  <si>
    <t>CALMEN</t>
  </si>
  <si>
    <t>03850</t>
  </si>
  <si>
    <t>COMET</t>
  </si>
  <si>
    <t>17064</t>
  </si>
  <si>
    <t>STORAGE</t>
  </si>
  <si>
    <t>15460</t>
  </si>
  <si>
    <t>ROSWELL</t>
  </si>
  <si>
    <t>16763</t>
  </si>
  <si>
    <t>SPECTRUM</t>
  </si>
  <si>
    <t>16160</t>
  </si>
  <si>
    <t>SERRANOS</t>
  </si>
  <si>
    <t>16240</t>
  </si>
  <si>
    <t>SHAFFER</t>
  </si>
  <si>
    <t>19785</t>
  </si>
  <si>
    <t>YOUNKIN</t>
  </si>
  <si>
    <t>01061</t>
  </si>
  <si>
    <t>BANDAG</t>
  </si>
  <si>
    <t>01518</t>
  </si>
  <si>
    <t>04586</t>
  </si>
  <si>
    <t>DAIRYMAN</t>
  </si>
  <si>
    <t>10580</t>
  </si>
  <si>
    <t>LOBET</t>
  </si>
  <si>
    <t>13580</t>
  </si>
  <si>
    <t>PALMETTO</t>
  </si>
  <si>
    <t>03477</t>
  </si>
  <si>
    <t>CHINO TRAINING</t>
  </si>
  <si>
    <t>CHINO TRG PT</t>
  </si>
  <si>
    <t>03976</t>
  </si>
  <si>
    <t>COOLER</t>
  </si>
  <si>
    <t>06493</t>
  </si>
  <si>
    <t>FIZZ</t>
  </si>
  <si>
    <t>07517</t>
  </si>
  <si>
    <t>GRASSHOPPER</t>
  </si>
  <si>
    <t>03745</t>
  </si>
  <si>
    <t>COGNAC</t>
  </si>
  <si>
    <t>14464</t>
  </si>
  <si>
    <t>PUNCH</t>
  </si>
  <si>
    <t>17072</t>
  </si>
  <si>
    <t>STOUT</t>
  </si>
  <si>
    <t>19248</t>
  </si>
  <si>
    <t>WHISKEY</t>
  </si>
  <si>
    <t>09433</t>
  </si>
  <si>
    <t>KAHLUA</t>
  </si>
  <si>
    <t>11302</t>
  </si>
  <si>
    <t>16366</t>
  </si>
  <si>
    <t>SHOOTER</t>
  </si>
  <si>
    <t>06645</t>
  </si>
  <si>
    <t>FOGCUTTER</t>
  </si>
  <si>
    <t>16009</t>
  </si>
  <si>
    <t>SCOTCH</t>
  </si>
  <si>
    <t>16538</t>
  </si>
  <si>
    <t>SLING</t>
  </si>
  <si>
    <t>17001</t>
  </si>
  <si>
    <t>STINGER</t>
  </si>
  <si>
    <t>03488</t>
  </si>
  <si>
    <t>CHOLLITA</t>
  </si>
  <si>
    <t>CHOLLITA PT</t>
  </si>
  <si>
    <t>03475</t>
  </si>
  <si>
    <t>CHOVY</t>
  </si>
  <si>
    <t>11248</t>
  </si>
  <si>
    <t>MARL</t>
  </si>
  <si>
    <t>03516</t>
  </si>
  <si>
    <t>CINCH RING</t>
  </si>
  <si>
    <t>CINCH RNG PT</t>
  </si>
  <si>
    <t>03520</t>
  </si>
  <si>
    <t>CIRCLE J</t>
  </si>
  <si>
    <t>CIRCLE J PT</t>
  </si>
  <si>
    <t>00644</t>
  </si>
  <si>
    <t>APPLE</t>
  </si>
  <si>
    <t>01058</t>
  </si>
  <si>
    <t>BANANA</t>
  </si>
  <si>
    <t>13865</t>
  </si>
  <si>
    <t>PEAR</t>
  </si>
  <si>
    <t>17275</t>
  </si>
  <si>
    <t>SUNKIST</t>
  </si>
  <si>
    <t>11048</t>
  </si>
  <si>
    <t>MANDARIN</t>
  </si>
  <si>
    <t>14095</t>
  </si>
  <si>
    <t>PINEAPPLE</t>
  </si>
  <si>
    <t>01839</t>
  </si>
  <si>
    <t>BLUEBERRY</t>
  </si>
  <si>
    <t>09881</t>
  </si>
  <si>
    <t>KUMQUAT</t>
  </si>
  <si>
    <t>17527</t>
  </si>
  <si>
    <t>TANGERINE</t>
  </si>
  <si>
    <t>10333</t>
  </si>
  <si>
    <t>LEMONADE</t>
  </si>
  <si>
    <t>16726</t>
  </si>
  <si>
    <t>SPANADA</t>
  </si>
  <si>
    <t>07512</t>
  </si>
  <si>
    <t>GRAPEFRUIT</t>
  </si>
  <si>
    <t>12302</t>
  </si>
  <si>
    <t>MUDD</t>
  </si>
  <si>
    <t>04738</t>
  </si>
  <si>
    <t>DECCA</t>
  </si>
  <si>
    <t>06275</t>
  </si>
  <si>
    <t>FANWOOD</t>
  </si>
  <si>
    <t>06995</t>
  </si>
  <si>
    <t>GARFORD</t>
  </si>
  <si>
    <t>09340</t>
  </si>
  <si>
    <t>JOSIE</t>
  </si>
  <si>
    <t>06300</t>
  </si>
  <si>
    <t>FAUST</t>
  </si>
  <si>
    <t>11770</t>
  </si>
  <si>
    <t>METZ</t>
  </si>
  <si>
    <t>16990</t>
  </si>
  <si>
    <t>STEVELY</t>
  </si>
  <si>
    <t>03663</t>
  </si>
  <si>
    <t>CLIFFSIDE</t>
  </si>
  <si>
    <t>CLIFFSIDE PT</t>
  </si>
  <si>
    <t>03684</t>
  </si>
  <si>
    <t>CLOUD</t>
  </si>
  <si>
    <t>01807</t>
  </si>
  <si>
    <t>BLEND</t>
  </si>
  <si>
    <t>06053</t>
  </si>
  <si>
    <t>ESPRESSO</t>
  </si>
  <si>
    <t>08454</t>
  </si>
  <si>
    <t>HILLS</t>
  </si>
  <si>
    <t>10199</t>
  </si>
  <si>
    <t>LATTE</t>
  </si>
  <si>
    <t>19787</t>
  </si>
  <si>
    <t>YUBAN</t>
  </si>
  <si>
    <t>09815</t>
  </si>
  <si>
    <t>KONA</t>
  </si>
  <si>
    <t>11362</t>
  </si>
  <si>
    <t>MAXIM</t>
  </si>
  <si>
    <t>02633</t>
  </si>
  <si>
    <t>CAFE</t>
  </si>
  <si>
    <t>03769</t>
  </si>
  <si>
    <t>COLD SPRINGS</t>
  </si>
  <si>
    <t>COLD SPRG PT</t>
  </si>
  <si>
    <t>03766</t>
  </si>
  <si>
    <t>COLDBROOK</t>
  </si>
  <si>
    <t>COLDBROOK PT</t>
  </si>
  <si>
    <t>03732</t>
  </si>
  <si>
    <t>COED</t>
  </si>
  <si>
    <t>05217</t>
  </si>
  <si>
    <t>DORM</t>
  </si>
  <si>
    <t>00760</t>
  </si>
  <si>
    <t>ARNEILL</t>
  </si>
  <si>
    <t>19620</t>
  </si>
  <si>
    <t>WOODROAD</t>
  </si>
  <si>
    <t>12340</t>
  </si>
  <si>
    <t>MUGU</t>
  </si>
  <si>
    <t>02310</t>
  </si>
  <si>
    <t>BROOME</t>
  </si>
  <si>
    <t>01330</t>
  </si>
  <si>
    <t>BEARDSLEY</t>
  </si>
  <si>
    <t>06390</t>
  </si>
  <si>
    <t>FIFTH ST.</t>
  </si>
  <si>
    <t>14890</t>
  </si>
  <si>
    <t>REIMANN</t>
  </si>
  <si>
    <t>14312</t>
  </si>
  <si>
    <t>PONDEROSA</t>
  </si>
  <si>
    <t>03220</t>
  </si>
  <si>
    <t>06730</t>
  </si>
  <si>
    <t>FRANKLIN</t>
  </si>
  <si>
    <t>04810</t>
  </si>
  <si>
    <t>DELAWARE</t>
  </si>
  <si>
    <t>11580</t>
  </si>
  <si>
    <t>MEDICAL</t>
  </si>
  <si>
    <t>13728</t>
  </si>
  <si>
    <t>PARMAN</t>
  </si>
  <si>
    <t>17471</t>
  </si>
  <si>
    <t>12776</t>
  </si>
  <si>
    <t>NOMAD</t>
  </si>
  <si>
    <t>19720</t>
  </si>
  <si>
    <t>YALE</t>
  </si>
  <si>
    <t>10890</t>
  </si>
  <si>
    <t>MADISON</t>
  </si>
  <si>
    <t>03400</t>
  </si>
  <si>
    <t>CHELSEA</t>
  </si>
  <si>
    <t>21047</t>
  </si>
  <si>
    <t>SPILLIKIN</t>
  </si>
  <si>
    <t>21046</t>
  </si>
  <si>
    <t>REVOLUTION</t>
  </si>
  <si>
    <t>01440</t>
  </si>
  <si>
    <t>BEMIS</t>
  </si>
  <si>
    <t>02600</t>
  </si>
  <si>
    <t>05190</t>
  </si>
  <si>
    <t>DOMIC</t>
  </si>
  <si>
    <t>04980</t>
  </si>
  <si>
    <t>DERBY</t>
  </si>
  <si>
    <t>07370</t>
  </si>
  <si>
    <t>GLOBE MILLS</t>
  </si>
  <si>
    <t>03990</t>
  </si>
  <si>
    <t>COOLEY</t>
  </si>
  <si>
    <t>11100</t>
  </si>
  <si>
    <t>MANSA</t>
  </si>
  <si>
    <t>14401</t>
  </si>
  <si>
    <t>PRESTON</t>
  </si>
  <si>
    <t>15210</t>
  </si>
  <si>
    <t>RIVINO</t>
  </si>
  <si>
    <t>COLTON CEMNT</t>
  </si>
  <si>
    <t>06050</t>
  </si>
  <si>
    <t>ESPEE</t>
  </si>
  <si>
    <t>In_Serv</t>
  </si>
  <si>
    <t>Out_Serv</t>
  </si>
  <si>
    <t>TYPE</t>
  </si>
  <si>
    <t>TS_Region</t>
  </si>
  <si>
    <t>Dist</t>
  </si>
  <si>
    <t>Weather_Zn</t>
  </si>
  <si>
    <t>Maint_Area</t>
  </si>
  <si>
    <t>TGMap_Issue</t>
  </si>
  <si>
    <t>TGMap_Pg</t>
  </si>
  <si>
    <t>TGMap_Grid</t>
  </si>
  <si>
    <t>Loc_Desc</t>
  </si>
  <si>
    <t>City</t>
  </si>
  <si>
    <t>State</t>
  </si>
  <si>
    <t>Zip</t>
  </si>
  <si>
    <t>Latitude</t>
  </si>
  <si>
    <t>Longtitude</t>
  </si>
  <si>
    <t>Division</t>
  </si>
  <si>
    <t>Comments</t>
  </si>
  <si>
    <t>Brady, Neil (WF)</t>
  </si>
  <si>
    <t>I</t>
  </si>
  <si>
    <t/>
  </si>
  <si>
    <t>S</t>
  </si>
  <si>
    <t>SAN BERNARDINO COUNTY</t>
  </si>
  <si>
    <t>706</t>
  </si>
  <si>
    <t>F-8</t>
  </si>
  <si>
    <t>E/S HWY 127, .5 MI. N/O INTERSECTION 15 AND 127</t>
  </si>
  <si>
    <t>CA</t>
  </si>
  <si>
    <t>MWD SYSTEM</t>
  </si>
  <si>
    <t>SAN BERNARDINO</t>
  </si>
  <si>
    <t>728</t>
  </si>
  <si>
    <t>C-6</t>
  </si>
  <si>
    <t>23 MI W/O NEEDLES ON I-40</t>
  </si>
  <si>
    <t>NEEDLES</t>
  </si>
  <si>
    <t>SCE SYSTEM</t>
  </si>
  <si>
    <t>T</t>
  </si>
  <si>
    <t>705</t>
  </si>
  <si>
    <t>G-8</t>
  </si>
  <si>
    <t>_____ CIMA RD.,  17 MI SE/O I-15</t>
  </si>
  <si>
    <t>19711 / 12 / 49932</t>
  </si>
  <si>
    <t>14 MI SW/O INTERSECTION OF HWYS 95 &amp; 93 S/O BOULDER CITY</t>
  </si>
  <si>
    <t>BOULDER CITY</t>
  </si>
  <si>
    <t>NV</t>
  </si>
  <si>
    <t>NORTHWEST</t>
  </si>
  <si>
    <t>FOREIGN UTILITY</t>
  </si>
  <si>
    <t>F</t>
  </si>
  <si>
    <t>PARKER</t>
  </si>
  <si>
    <t>CALIFORNIA ROAD ATLAS</t>
  </si>
  <si>
    <t>104</t>
  </si>
  <si>
    <t>B-1</t>
  </si>
  <si>
    <t>8 MILES N/E OF GENE PUMPING STATION</t>
  </si>
  <si>
    <t>AZ</t>
  </si>
  <si>
    <t>SOUTHEAST</t>
  </si>
  <si>
    <t>JUNCTION</t>
  </si>
  <si>
    <t>NEVADA POWER</t>
  </si>
  <si>
    <t>D</t>
  </si>
  <si>
    <t>72</t>
  </si>
  <si>
    <t>D-1</t>
  </si>
  <si>
    <t>_____ HWY 127, DEATH VALLEY JUNCTION</t>
  </si>
  <si>
    <t>SHOSHONE</t>
  </si>
  <si>
    <t>713</t>
  </si>
  <si>
    <t>K-5</t>
  </si>
  <si>
    <t>LAKE HAVASU</t>
  </si>
  <si>
    <t>G</t>
  </si>
  <si>
    <t>2700 EDISON WAY</t>
  </si>
  <si>
    <t>LAUGHLIN</t>
  </si>
  <si>
    <t>MOUNTAIN PASS</t>
  </si>
  <si>
    <t>703</t>
  </si>
  <si>
    <t>5 MI. N/O I-15 &amp; BAILEY RD.</t>
  </si>
  <si>
    <t>TRAVERTINE</t>
  </si>
  <si>
    <t>O</t>
  </si>
  <si>
    <t>62</t>
  </si>
  <si>
    <t>A-5</t>
  </si>
  <si>
    <t>FURNACE CREEK,   DEATH VALLEY</t>
  </si>
  <si>
    <t>FURNACE CREEK</t>
  </si>
  <si>
    <t>_____ GENE CREEK RD., 2 MI. W/O PARKER DAM</t>
  </si>
  <si>
    <t>PARKER DAM</t>
  </si>
  <si>
    <t>Reid, Jim</t>
  </si>
  <si>
    <t>MESA/WALNUT</t>
  </si>
  <si>
    <t>C</t>
  </si>
  <si>
    <t>LOS ANGELES COUNTY - 1993</t>
  </si>
  <si>
    <t>568</t>
  </si>
  <si>
    <t>G-7</t>
  </si>
  <si>
    <t>_____ THIRD ST.,   W/O CONEY AVE.</t>
  </si>
  <si>
    <t>Fish, Terry</t>
  </si>
  <si>
    <t>595</t>
  </si>
  <si>
    <t>H-5</t>
  </si>
  <si>
    <t>2320 POPLAR BLVD.</t>
  </si>
  <si>
    <t>566</t>
  </si>
  <si>
    <t>C-1</t>
  </si>
  <si>
    <t>1487 BELLFORD AVE.</t>
  </si>
  <si>
    <t>ALTADENA</t>
  </si>
  <si>
    <t>37610 / 16</t>
  </si>
  <si>
    <t>597</t>
  </si>
  <si>
    <t>E-7</t>
  </si>
  <si>
    <t>11432 STEWART ST.,  W/O PECK ROAD,</t>
  </si>
  <si>
    <t>EL MONTE</t>
  </si>
  <si>
    <t>635</t>
  </si>
  <si>
    <t>H-7</t>
  </si>
  <si>
    <t>5300 E. SIXTH ST.,  C/O AMALIA AVE.</t>
  </si>
  <si>
    <t>EAST LOS ANGELES</t>
  </si>
  <si>
    <t>37616 / 19 / 48690</t>
  </si>
  <si>
    <t>C-3</t>
  </si>
  <si>
    <t>200 W. LIVE OAK AVE.</t>
  </si>
  <si>
    <t>Rolf, Dave</t>
  </si>
  <si>
    <t>ORANGE COUNTY - 1993</t>
  </si>
  <si>
    <t>827</t>
  </si>
  <si>
    <t>D-3</t>
  </si>
  <si>
    <t>_____ RANCHO RD.,  BETWEEN BOLSA CHICA RD. &amp; SOUTH PACIFIC R/R</t>
  </si>
  <si>
    <t>HUNTINGTON BEACH</t>
  </si>
  <si>
    <t>567</t>
  </si>
  <si>
    <t>D-5</t>
  </si>
  <si>
    <t>_____ SECOND AVE.,  C/O ST JOSEPH ST.</t>
  </si>
  <si>
    <t>Pepper, Steve</t>
  </si>
  <si>
    <t>950</t>
  </si>
  <si>
    <t>J-5</t>
  </si>
  <si>
    <t>236 DIAMOND ST.</t>
  </si>
  <si>
    <t>LAGUNA BEACH</t>
  </si>
  <si>
    <t>37616 / 37625</t>
  </si>
  <si>
    <t>535</t>
  </si>
  <si>
    <t>E-4</t>
  </si>
  <si>
    <t>4800 OAK GROVE DR.</t>
  </si>
  <si>
    <t>Orduno, Marlo</t>
  </si>
  <si>
    <t>739</t>
  </si>
  <si>
    <t>900 N. VAN BUREN ST.</t>
  </si>
  <si>
    <t>N/W C/O SANTA FE RAILROAD AND NORTH ANGELENO AVE,</t>
  </si>
  <si>
    <t>598</t>
  </si>
  <si>
    <t>G-6</t>
  </si>
  <si>
    <t>_____VINCENT.,  S/O PUENTE BLVD.</t>
  </si>
  <si>
    <t>WEST COVINA</t>
  </si>
  <si>
    <t>BALL GLASS</t>
  </si>
  <si>
    <t>B-6</t>
  </si>
  <si>
    <t>4000 ARDEN DR.</t>
  </si>
  <si>
    <t>Apocada, Ed</t>
  </si>
  <si>
    <t>675</t>
  </si>
  <si>
    <t>E-3</t>
  </si>
  <si>
    <t>4912 E. 26TH ST.</t>
  </si>
  <si>
    <t>COMMERCE</t>
  </si>
  <si>
    <t>53701 / 02 / 03</t>
  </si>
  <si>
    <t>798</t>
  </si>
  <si>
    <t>8662 CERRITOS AVE.</t>
  </si>
  <si>
    <t>STANTON</t>
  </si>
  <si>
    <t>02835</t>
  </si>
  <si>
    <t>CAMPROCK</t>
  </si>
  <si>
    <t>09998</t>
  </si>
  <si>
    <t>COULTER</t>
  </si>
  <si>
    <t>04125</t>
  </si>
  <si>
    <t>COUNTS</t>
  </si>
  <si>
    <t>04215</t>
  </si>
  <si>
    <t>COURT HOUSE</t>
  </si>
  <si>
    <t>COURT HSE PT</t>
  </si>
  <si>
    <t>04221</t>
  </si>
  <si>
    <t>COVE</t>
  </si>
  <si>
    <t>00475</t>
  </si>
  <si>
    <t>AMY</t>
  </si>
  <si>
    <t>01150</t>
  </si>
  <si>
    <t>BARRANCA</t>
  </si>
  <si>
    <t>01450</t>
  </si>
  <si>
    <t>BENBOW</t>
  </si>
  <si>
    <t>19160</t>
  </si>
  <si>
    <t>WERDEN</t>
  </si>
  <si>
    <t>11320</t>
  </si>
  <si>
    <t>MASONIC</t>
  </si>
  <si>
    <t>12350</t>
  </si>
  <si>
    <t>MULHOLLAND</t>
  </si>
  <si>
    <t>14190</t>
  </si>
  <si>
    <t>PLATEAU</t>
  </si>
  <si>
    <t>16150</t>
  </si>
  <si>
    <t>SERRA</t>
  </si>
  <si>
    <t>14960</t>
  </si>
  <si>
    <t>RHODA</t>
  </si>
  <si>
    <t>04284</t>
  </si>
  <si>
    <t>CRAWFORD</t>
  </si>
  <si>
    <t>CRAWFORD PT</t>
  </si>
  <si>
    <t>01231</t>
  </si>
  <si>
    <t>BAUXITE</t>
  </si>
  <si>
    <t>11811</t>
  </si>
  <si>
    <t>MICA</t>
  </si>
  <si>
    <t>16438</t>
  </si>
  <si>
    <t>SILICONE</t>
  </si>
  <si>
    <t>19835</t>
  </si>
  <si>
    <t>ZIRCON</t>
  </si>
  <si>
    <t>19890</t>
  </si>
  <si>
    <t>ZINC</t>
  </si>
  <si>
    <t>14586</t>
  </si>
  <si>
    <t>QUICKSILVER</t>
  </si>
  <si>
    <t>06308</t>
  </si>
  <si>
    <t>FELDSPAR</t>
  </si>
  <si>
    <t>04367</t>
  </si>
  <si>
    <t>CRESTWIND</t>
  </si>
  <si>
    <t>CRESTWND UGS</t>
  </si>
  <si>
    <t>04424</t>
  </si>
  <si>
    <t>CROSSROAD</t>
  </si>
  <si>
    <t>CROSSRD UGS</t>
  </si>
  <si>
    <t>00843</t>
  </si>
  <si>
    <t>ATRIUM</t>
  </si>
  <si>
    <t>00980</t>
  </si>
  <si>
    <t>BALBOA</t>
  </si>
  <si>
    <t>06283</t>
  </si>
  <si>
    <t>FARALLON</t>
  </si>
  <si>
    <t>09116</t>
  </si>
  <si>
    <t>JAMBOREE</t>
  </si>
  <si>
    <t>09658</t>
  </si>
  <si>
    <t>KEWAMEE</t>
  </si>
  <si>
    <t>13910</t>
  </si>
  <si>
    <t>PENINSULA</t>
  </si>
  <si>
    <t>11937</t>
  </si>
  <si>
    <t>MINOSA</t>
  </si>
  <si>
    <t>15600</t>
  </si>
  <si>
    <t>RUTGERS</t>
  </si>
  <si>
    <t>03722</t>
  </si>
  <si>
    <t>COASTAL</t>
  </si>
  <si>
    <t>11430</t>
  </si>
  <si>
    <t>JADE</t>
  </si>
  <si>
    <t>07790</t>
  </si>
  <si>
    <t>GUNTHER</t>
  </si>
  <si>
    <t>04428</t>
  </si>
  <si>
    <t>CRUMP</t>
  </si>
  <si>
    <t>02086</t>
  </si>
  <si>
    <t>BOYNTON</t>
  </si>
  <si>
    <t>00532</t>
  </si>
  <si>
    <t>ANDRETTI</t>
  </si>
  <si>
    <t>05494</t>
  </si>
  <si>
    <t>EARNHARDT</t>
  </si>
  <si>
    <t>06491</t>
  </si>
  <si>
    <t>FITTIPALDI</t>
  </si>
  <si>
    <t>05212</t>
  </si>
  <si>
    <t>DONOHUE</t>
  </si>
  <si>
    <t>14634</t>
  </si>
  <si>
    <t>RAHAL</t>
  </si>
  <si>
    <t>18464</t>
  </si>
  <si>
    <t>UNSER</t>
  </si>
  <si>
    <t>07017</t>
  </si>
  <si>
    <t>GARLITS</t>
  </si>
  <si>
    <t>07964</t>
  </si>
  <si>
    <t>HANKS</t>
  </si>
  <si>
    <t>06717</t>
  </si>
  <si>
    <t>FOYT</t>
  </si>
  <si>
    <t>15592</t>
  </si>
  <si>
    <t>RUTHERFORD</t>
  </si>
  <si>
    <t>07795</t>
  </si>
  <si>
    <t>GURNEY</t>
  </si>
  <si>
    <t>11557</t>
  </si>
  <si>
    <t>MEARS</t>
  </si>
  <si>
    <t>15597</t>
  </si>
  <si>
    <t>RUTTMAN</t>
  </si>
  <si>
    <t>16584</t>
  </si>
  <si>
    <t>SNEVA</t>
  </si>
  <si>
    <t>19705</t>
  </si>
  <si>
    <t>YARBOROUGH</t>
  </si>
  <si>
    <t>00023</t>
  </si>
  <si>
    <t>ABLE</t>
  </si>
  <si>
    <t>04290</t>
  </si>
  <si>
    <t>CREAMERY</t>
  </si>
  <si>
    <t>10860</t>
  </si>
  <si>
    <t>MAAS</t>
  </si>
  <si>
    <t>08112</t>
  </si>
  <si>
    <t>HARTLE</t>
  </si>
  <si>
    <t>13340</t>
  </si>
  <si>
    <t>OTIS</t>
  </si>
  <si>
    <t>12530</t>
  </si>
  <si>
    <t>NATIONAL</t>
  </si>
  <si>
    <t>15655</t>
  </si>
  <si>
    <t>SALES</t>
  </si>
  <si>
    <t>15690</t>
  </si>
  <si>
    <t>SALT LAKE</t>
  </si>
  <si>
    <t>16125</t>
  </si>
  <si>
    <t>SENGA</t>
  </si>
  <si>
    <t>13660</t>
  </si>
  <si>
    <t>PARAFINE</t>
  </si>
  <si>
    <t>14950</t>
  </si>
  <si>
    <t>RHEEM</t>
  </si>
  <si>
    <t>19370</t>
  </si>
  <si>
    <t>WILCOX</t>
  </si>
  <si>
    <t>14500</t>
  </si>
  <si>
    <t>PUREX</t>
  </si>
  <si>
    <t>08630</t>
  </si>
  <si>
    <t>HOME GARDENS</t>
  </si>
  <si>
    <t>10430</t>
  </si>
  <si>
    <t>04550</t>
  </si>
  <si>
    <t>CYANIDE</t>
  </si>
  <si>
    <t>03590</t>
  </si>
  <si>
    <t>CLARA</t>
  </si>
  <si>
    <t>00850</t>
  </si>
  <si>
    <t>AUBURN</t>
  </si>
  <si>
    <t>02917</t>
  </si>
  <si>
    <t>CAPSTAN</t>
  </si>
  <si>
    <t>00320</t>
  </si>
  <si>
    <t>ALLA</t>
  </si>
  <si>
    <t>05440</t>
  </si>
  <si>
    <t>DURANGO</t>
  </si>
  <si>
    <t>03430</t>
  </si>
  <si>
    <t>CHEVIOT</t>
  </si>
  <si>
    <t>07420</t>
  </si>
  <si>
    <t>GOLDWYN</t>
  </si>
  <si>
    <t>09080</t>
  </si>
  <si>
    <t>JACKSON</t>
  </si>
  <si>
    <t>05680</t>
  </si>
  <si>
    <t>ELECTRIC</t>
  </si>
  <si>
    <t>11740</t>
  </si>
  <si>
    <t>MESMER</t>
  </si>
  <si>
    <t>13380</t>
  </si>
  <si>
    <t>OVERLAND</t>
  </si>
  <si>
    <t>16165</t>
  </si>
  <si>
    <t>SERVO</t>
  </si>
  <si>
    <t>11252</t>
  </si>
  <si>
    <t>MARLENE</t>
  </si>
  <si>
    <t>13615</t>
  </si>
  <si>
    <t>PANCAKE</t>
  </si>
  <si>
    <t>19170</t>
  </si>
  <si>
    <t>WESLEY</t>
  </si>
  <si>
    <t>17000</t>
  </si>
  <si>
    <t>STEVENS</t>
  </si>
  <si>
    <t>11800</t>
  </si>
  <si>
    <t>M.G.M.</t>
  </si>
  <si>
    <t>24005</t>
  </si>
  <si>
    <t>CULVER SL</t>
  </si>
  <si>
    <t>11310</t>
  </si>
  <si>
    <t>MAR VISTA</t>
  </si>
  <si>
    <t>15100</t>
  </si>
  <si>
    <t>RIMPAU</t>
  </si>
  <si>
    <t>13780</t>
  </si>
  <si>
    <t>PATHE</t>
  </si>
  <si>
    <t>15550</t>
  </si>
  <si>
    <t>RUNWAY</t>
  </si>
  <si>
    <t>04495</t>
  </si>
  <si>
    <t>CUDDEBACK</t>
  </si>
  <si>
    <t>11760</t>
  </si>
  <si>
    <t>METTLER</t>
  </si>
  <si>
    <t>02680</t>
  </si>
  <si>
    <t>CALIENTE</t>
  </si>
  <si>
    <t>03580</t>
  </si>
  <si>
    <t>CLAIR</t>
  </si>
  <si>
    <t>09471</t>
  </si>
  <si>
    <t>15451</t>
  </si>
  <si>
    <t>ROSSMOOR</t>
  </si>
  <si>
    <t>17800</t>
  </si>
  <si>
    <t>THORPE</t>
  </si>
  <si>
    <t>14680</t>
  </si>
  <si>
    <t>FELA</t>
  </si>
  <si>
    <t>07070</t>
  </si>
  <si>
    <t>GARNSEY</t>
  </si>
  <si>
    <t>07860</t>
  </si>
  <si>
    <t>HALIBUT</t>
  </si>
  <si>
    <t>14610</t>
  </si>
  <si>
    <t>RADFORD</t>
  </si>
  <si>
    <t>08190</t>
  </si>
  <si>
    <t>HAWAIIAN</t>
  </si>
  <si>
    <t>12779</t>
  </si>
  <si>
    <t>PRIDA</t>
  </si>
  <si>
    <t>04626</t>
  </si>
  <si>
    <t>DAELEY</t>
  </si>
  <si>
    <t>DAELEY P.T.</t>
  </si>
  <si>
    <t>ORANGE COUNTY -1993</t>
  </si>
  <si>
    <t>2345 MOORE AVE.</t>
  </si>
  <si>
    <t>1300 GISLER AVE.</t>
  </si>
  <si>
    <t>GOODRICH</t>
  </si>
  <si>
    <t>46710 / 70280</t>
  </si>
  <si>
    <t>3001 E. FOOTHILL BLVD.</t>
  </si>
  <si>
    <t>_____ ANGELES CREST HWY.,  2 MI. N/O LA CANADA COUNTRY CLUB</t>
  </si>
  <si>
    <t>596</t>
  </si>
  <si>
    <t>904 E. ALHAMBRA RD.  C/O GRANADA AVE.</t>
  </si>
  <si>
    <t>21202 BROOKHURST ST.</t>
  </si>
  <si>
    <t>HARDING</t>
  </si>
  <si>
    <t>676</t>
  </si>
  <si>
    <t>E-1</t>
  </si>
  <si>
    <t>S/W C/O MONTEBELLO BLVD. &amp; LINCOLN AVE.</t>
  </si>
  <si>
    <t>MONTEBELLO</t>
  </si>
  <si>
    <t>C/O I-605 &amp; HWY 60</t>
  </si>
  <si>
    <t>WHITTIER</t>
  </si>
  <si>
    <t>1500 E. DURATE RD.</t>
  </si>
  <si>
    <t>2012 EDWARDS AVE.</t>
  </si>
  <si>
    <t>SO. EL MONTE</t>
  </si>
  <si>
    <t>21730 NEWLAND ST.</t>
  </si>
  <si>
    <t>J-3</t>
  </si>
  <si>
    <t>315 N. VINELAND AVE.</t>
  </si>
  <si>
    <t>861</t>
  </si>
  <si>
    <t>6921 TRABUCO RD.</t>
  </si>
  <si>
    <t>4613 N. IVAR AVE.,  N/O MISSION DR.</t>
  </si>
  <si>
    <t>S/W C/O GRANDE AVE. AND WARNER AVE.</t>
  </si>
  <si>
    <t>JOHNAIR</t>
  </si>
  <si>
    <t>18601 MACARTHUR BLVD.</t>
  </si>
  <si>
    <t>N/W C/O I-605 &amp; HWY. 60,</t>
  </si>
  <si>
    <t>ORANGE COUNTY 1998</t>
  </si>
  <si>
    <t>1350 NORTH MAIN STREET</t>
  </si>
  <si>
    <t>37622 / 19</t>
  </si>
  <si>
    <t>1510 W. VERDUGO BLVD.</t>
  </si>
  <si>
    <t>53303 / 945 / 934</t>
  </si>
  <si>
    <t>708</t>
  </si>
  <si>
    <t>1151 LAMBERT RD.</t>
  </si>
  <si>
    <t>768</t>
  </si>
  <si>
    <t>8800 LA PALMA ST.</t>
  </si>
  <si>
    <t>799</t>
  </si>
  <si>
    <t>2210 GRAND AVE.</t>
  </si>
  <si>
    <t>53879 / 80</t>
  </si>
  <si>
    <t>G-5</t>
  </si>
  <si>
    <t>1680 MONROVIA AVE.</t>
  </si>
  <si>
    <t>ORANGE COUNTY</t>
  </si>
  <si>
    <t>G-3</t>
  </si>
  <si>
    <t>551 BROADWAY PL.</t>
  </si>
  <si>
    <t>_____ VALENCIA AVE.,   N/O BIRCH ST.</t>
  </si>
  <si>
    <t>12721 LEWIS ST.</t>
  </si>
  <si>
    <t>GARDEN GROVE</t>
  </si>
  <si>
    <t>37643 / 40</t>
  </si>
  <si>
    <t>_____ BADILLO ST.,  W/O VINCENT AVE.</t>
  </si>
  <si>
    <t>16978</t>
  </si>
  <si>
    <t>STEGMAN</t>
  </si>
  <si>
    <t>05211</t>
  </si>
  <si>
    <t>DOOLEY</t>
  </si>
  <si>
    <t>08701</t>
  </si>
  <si>
    <t>HOSPAT</t>
  </si>
  <si>
    <t>05591</t>
  </si>
  <si>
    <t>ECHO</t>
  </si>
  <si>
    <t>06240</t>
  </si>
  <si>
    <t>10570</t>
  </si>
  <si>
    <t>LLOYD</t>
  </si>
  <si>
    <t>16590</t>
  </si>
  <si>
    <t>SNOWDEN</t>
  </si>
  <si>
    <t>08810</t>
  </si>
  <si>
    <t>HUGHES LAKE</t>
  </si>
  <si>
    <t>14450</t>
  </si>
  <si>
    <t>PRONGHORN</t>
  </si>
  <si>
    <t>03230</t>
  </si>
  <si>
    <t>CECIL</t>
  </si>
  <si>
    <t>03210</t>
  </si>
  <si>
    <t>C B S</t>
  </si>
  <si>
    <t>05500</t>
  </si>
  <si>
    <t>EAST CITY</t>
  </si>
  <si>
    <t>13310</t>
  </si>
  <si>
    <t>OSNER</t>
  </si>
  <si>
    <t>14350</t>
  </si>
  <si>
    <t>PORT</t>
  </si>
  <si>
    <t>19180</t>
  </si>
  <si>
    <t>WEST CITY</t>
  </si>
  <si>
    <t>18950</t>
  </si>
  <si>
    <t>WALLACE</t>
  </si>
  <si>
    <t>05330</t>
  </si>
  <si>
    <t>DRIVER</t>
  </si>
  <si>
    <t>05707</t>
  </si>
  <si>
    <t>ELLINGTON</t>
  </si>
  <si>
    <t>14630</t>
  </si>
  <si>
    <t>RADNOR</t>
  </si>
  <si>
    <t>17400</t>
  </si>
  <si>
    <t>SWANSON</t>
  </si>
  <si>
    <t>04793</t>
  </si>
  <si>
    <t>DELUZ</t>
  </si>
  <si>
    <t>21095</t>
  </si>
  <si>
    <t>16441</t>
  </si>
  <si>
    <t>SILVER MOON</t>
  </si>
  <si>
    <t>DESRT OUTPST</t>
  </si>
  <si>
    <t>01822</t>
  </si>
  <si>
    <t>BLOW SAND</t>
  </si>
  <si>
    <t>05014</t>
  </si>
  <si>
    <t>DESPARADO</t>
  </si>
  <si>
    <t>DESPARADO PT</t>
  </si>
  <si>
    <t>05019</t>
  </si>
  <si>
    <t>DEVEREUX</t>
  </si>
  <si>
    <t>DEVEREUX PT</t>
  </si>
  <si>
    <t>08946</t>
  </si>
  <si>
    <t>INVADER</t>
  </si>
  <si>
    <t>15474</t>
  </si>
  <si>
    <t>ROVER</t>
  </si>
  <si>
    <t>05039</t>
  </si>
  <si>
    <t>DEWEY</t>
  </si>
  <si>
    <t>DEWEY P.T.</t>
  </si>
  <si>
    <t>01953</t>
  </si>
  <si>
    <t>BOOTHILL</t>
  </si>
  <si>
    <t>01064</t>
  </si>
  <si>
    <t>BANDIT</t>
  </si>
  <si>
    <t>13731</t>
  </si>
  <si>
    <t>PANHANDLE</t>
  </si>
  <si>
    <t>10239</t>
  </si>
  <si>
    <t>LAWMAN</t>
  </si>
  <si>
    <t>00441</t>
  </si>
  <si>
    <t>AMBUSHERS</t>
  </si>
  <si>
    <t>08409</t>
  </si>
  <si>
    <t>HIGHNOON</t>
  </si>
  <si>
    <t>05315</t>
  </si>
  <si>
    <t>DREDGE</t>
  </si>
  <si>
    <t>06640</t>
  </si>
  <si>
    <t>FORD</t>
  </si>
  <si>
    <t>07850</t>
  </si>
  <si>
    <t>HALE</t>
  </si>
  <si>
    <t>17670</t>
  </si>
  <si>
    <t>TERMINAL</t>
  </si>
  <si>
    <t>05085</t>
  </si>
  <si>
    <t>DINKEY CREEK</t>
  </si>
  <si>
    <t>DINKY CRK PT</t>
  </si>
  <si>
    <t>01975</t>
  </si>
  <si>
    <t>BORDEN</t>
  </si>
  <si>
    <t>03630</t>
  </si>
  <si>
    <t>CLEO</t>
  </si>
  <si>
    <t>12180</t>
  </si>
  <si>
    <t>14510</t>
  </si>
  <si>
    <t>PULLMAN</t>
  </si>
  <si>
    <t>14158</t>
  </si>
  <si>
    <t>PISTON</t>
  </si>
  <si>
    <t>18100</t>
  </si>
  <si>
    <t>TRANSPLANT</t>
  </si>
  <si>
    <t>18578</t>
  </si>
  <si>
    <t>VALVE</t>
  </si>
  <si>
    <t>06587</t>
  </si>
  <si>
    <t>FLYWHEEL</t>
  </si>
  <si>
    <t>08040</t>
  </si>
  <si>
    <t>HARKNESS</t>
  </si>
  <si>
    <t>09130</t>
  </si>
  <si>
    <t>JANICE</t>
  </si>
  <si>
    <t>04554</t>
  </si>
  <si>
    <t>CYLINDER</t>
  </si>
  <si>
    <t>09520</t>
  </si>
  <si>
    <t>KEENER</t>
  </si>
  <si>
    <t>05370</t>
  </si>
  <si>
    <t>DUDLEY</t>
  </si>
  <si>
    <t>21097</t>
  </si>
  <si>
    <t>MTS#1</t>
  </si>
  <si>
    <t>21098</t>
  </si>
  <si>
    <t>MTS#2</t>
  </si>
  <si>
    <t>21099</t>
  </si>
  <si>
    <t>MTS#3</t>
  </si>
  <si>
    <t>06820</t>
  </si>
  <si>
    <t>FRINGE</t>
  </si>
  <si>
    <t>08077</t>
  </si>
  <si>
    <t>HARRATT</t>
  </si>
  <si>
    <t>18210</t>
  </si>
  <si>
    <t>TROUSDALE</t>
  </si>
  <si>
    <t>12476</t>
  </si>
  <si>
    <t>NADIR</t>
  </si>
  <si>
    <t>05185</t>
  </si>
  <si>
    <t>DOLORES</t>
  </si>
  <si>
    <t>DOLORES P.T.</t>
  </si>
  <si>
    <t>05188</t>
  </si>
  <si>
    <t>DOLPHIN P.T.</t>
  </si>
  <si>
    <t>05195</t>
  </si>
  <si>
    <t>DOMELAND</t>
  </si>
  <si>
    <t>DOMELAND PT</t>
  </si>
  <si>
    <t>05230</t>
  </si>
  <si>
    <t>DOS LAGOS</t>
  </si>
  <si>
    <t>DOS LAGOS PM</t>
  </si>
  <si>
    <t>05250</t>
  </si>
  <si>
    <t>DOTY</t>
  </si>
  <si>
    <t>05257</t>
  </si>
  <si>
    <t>DOUGHER</t>
  </si>
  <si>
    <t>01460</t>
  </si>
  <si>
    <t>BEN CAMP</t>
  </si>
  <si>
    <t>DOUGLAS PARK</t>
  </si>
  <si>
    <t>18630</t>
  </si>
  <si>
    <t>VEGA</t>
  </si>
  <si>
    <t>00881</t>
  </si>
  <si>
    <t>AVON</t>
  </si>
  <si>
    <t>13350</t>
  </si>
  <si>
    <t>OTTO</t>
  </si>
  <si>
    <t>12510</t>
  </si>
  <si>
    <t>NASH</t>
  </si>
  <si>
    <t>13670</t>
  </si>
  <si>
    <t>15180</t>
  </si>
  <si>
    <t>RIVES</t>
  </si>
  <si>
    <t>13620</t>
  </si>
  <si>
    <t>PANGBORN</t>
  </si>
  <si>
    <t>07635</t>
  </si>
  <si>
    <t>GREGORY</t>
  </si>
  <si>
    <t>02046</t>
  </si>
  <si>
    <t>BOWMAN</t>
  </si>
  <si>
    <t>16265</t>
  </si>
  <si>
    <t>SHANGRILA</t>
  </si>
  <si>
    <t>15315</t>
  </si>
  <si>
    <t>ROCKET TOWN</t>
  </si>
  <si>
    <t>09092</t>
  </si>
  <si>
    <t>JACK RANCH</t>
  </si>
  <si>
    <t>04784</t>
  </si>
  <si>
    <t>DEETER</t>
  </si>
  <si>
    <t>04446</t>
  </si>
  <si>
    <t>CRUMVILLE</t>
  </si>
  <si>
    <t>05324</t>
  </si>
  <si>
    <t>DRINKWATER</t>
  </si>
  <si>
    <t>DRINKWATR PT</t>
  </si>
  <si>
    <t>02182</t>
  </si>
  <si>
    <t>BREAKWATER</t>
  </si>
  <si>
    <t>DRYDEN P.T.</t>
  </si>
  <si>
    <t>08816</t>
  </si>
  <si>
    <t>HULSTEIN</t>
  </si>
  <si>
    <t>17026</t>
  </si>
  <si>
    <t>STILLWATER</t>
  </si>
  <si>
    <t>17421</t>
  </si>
  <si>
    <t>SWIFTWATER</t>
  </si>
  <si>
    <t>16780</t>
  </si>
  <si>
    <t>SPINKS</t>
  </si>
  <si>
    <t>15790</t>
  </si>
  <si>
    <t>SANITARIUM</t>
  </si>
  <si>
    <t>01930</t>
  </si>
  <si>
    <t>BONNIE</t>
  </si>
  <si>
    <t>21010</t>
  </si>
  <si>
    <t>DUCTILE 1</t>
  </si>
  <si>
    <t>05375</t>
  </si>
  <si>
    <t>DUHON</t>
  </si>
  <si>
    <t>10268</t>
  </si>
  <si>
    <t>LEAK</t>
  </si>
  <si>
    <t>19569</t>
  </si>
  <si>
    <t>WINTERS</t>
  </si>
  <si>
    <t>17502</t>
  </si>
  <si>
    <t>TALC</t>
  </si>
  <si>
    <t>05470</t>
  </si>
  <si>
    <t>DUVAL</t>
  </si>
  <si>
    <t>05323</t>
  </si>
  <si>
    <t>DWP DRINKWATER</t>
  </si>
  <si>
    <t>DWP PWR PL 1</t>
  </si>
  <si>
    <t>05483</t>
  </si>
  <si>
    <t>DYSART</t>
  </si>
  <si>
    <t>05001</t>
  </si>
  <si>
    <t>EAGLE MOUNTN</t>
  </si>
  <si>
    <t>03492</t>
  </si>
  <si>
    <t>CHUCKAWALLA</t>
  </si>
  <si>
    <t>10650</t>
  </si>
  <si>
    <t>LOGAN</t>
  </si>
  <si>
    <t>11270</t>
  </si>
  <si>
    <t>MARSH</t>
  </si>
  <si>
    <t>19200</t>
  </si>
  <si>
    <t>WESTON</t>
  </si>
  <si>
    <t>05210</t>
  </si>
  <si>
    <t>DORAN</t>
  </si>
  <si>
    <t>02533</t>
  </si>
  <si>
    <t>BUSINESS</t>
  </si>
  <si>
    <t>03822</t>
  </si>
  <si>
    <t>COLOR</t>
  </si>
  <si>
    <t>05561</t>
  </si>
  <si>
    <t>EAST ROAD</t>
  </si>
  <si>
    <t>EAST ROAD PT</t>
  </si>
  <si>
    <t>05562</t>
  </si>
  <si>
    <t>EASTSIDE</t>
  </si>
  <si>
    <t>EASTSIDE PT</t>
  </si>
  <si>
    <t>01000</t>
  </si>
  <si>
    <t>BALDWIN</t>
  </si>
  <si>
    <t>18730</t>
  </si>
  <si>
    <t>13590</t>
  </si>
  <si>
    <t>PALOMA</t>
  </si>
  <si>
    <t>09780</t>
  </si>
  <si>
    <t>KINNELOA</t>
  </si>
  <si>
    <t>10020</t>
  </si>
  <si>
    <t>LAMANDA</t>
  </si>
  <si>
    <t>05790</t>
  </si>
  <si>
    <t>ELMER</t>
  </si>
  <si>
    <t>05304</t>
  </si>
  <si>
    <t>DRACEA</t>
  </si>
  <si>
    <t>09030</t>
  </si>
  <si>
    <t>ISLAND</t>
  </si>
  <si>
    <t>09230</t>
  </si>
  <si>
    <t>JETTY</t>
  </si>
  <si>
    <t>14270</t>
  </si>
  <si>
    <t>POINT</t>
  </si>
  <si>
    <t>13180</t>
  </si>
  <si>
    <t>ONYX</t>
  </si>
  <si>
    <t>00490</t>
  </si>
  <si>
    <t>ANAHURST</t>
  </si>
  <si>
    <t>04490</t>
  </si>
  <si>
    <t>CUBBON</t>
  </si>
  <si>
    <t>06580</t>
  </si>
  <si>
    <t>FLOWER</t>
  </si>
  <si>
    <t>13740</t>
  </si>
  <si>
    <t>PARTON</t>
  </si>
  <si>
    <t>10960</t>
  </si>
  <si>
    <t>MAIN ST.</t>
  </si>
  <si>
    <t>15023</t>
  </si>
  <si>
    <t>RICKENBACK</t>
  </si>
  <si>
    <t>03133</t>
  </si>
  <si>
    <t>CASTLE BUTTE</t>
  </si>
  <si>
    <t>01226</t>
  </si>
  <si>
    <t>BATTALION</t>
  </si>
  <si>
    <t>01896</t>
  </si>
  <si>
    <t>BOMBARDIER</t>
  </si>
  <si>
    <t>02408</t>
  </si>
  <si>
    <t>BULDGE</t>
  </si>
  <si>
    <t>03849</t>
  </si>
  <si>
    <t>COMBAT</t>
  </si>
  <si>
    <t>08771</t>
  </si>
  <si>
    <t>HOWITZER</t>
  </si>
  <si>
    <t>06537</t>
  </si>
  <si>
    <t>FLIGHT</t>
  </si>
  <si>
    <t>07637</t>
  </si>
  <si>
    <t>GRENADE</t>
  </si>
  <si>
    <t>08899</t>
  </si>
  <si>
    <t>IKE</t>
  </si>
  <si>
    <t>14195</t>
  </si>
  <si>
    <t>PLAYER</t>
  </si>
  <si>
    <t>18166</t>
  </si>
  <si>
    <t>TREVINO</t>
  </si>
  <si>
    <t>04417</t>
  </si>
  <si>
    <t>CROSSLEY</t>
  </si>
  <si>
    <t>18634</t>
  </si>
  <si>
    <t>VELLA</t>
  </si>
  <si>
    <t>09301</t>
  </si>
  <si>
    <t>JONAGOLD</t>
  </si>
  <si>
    <t>EL CASCO</t>
  </si>
  <si>
    <t>08651</t>
  </si>
  <si>
    <t>HONEYCRISP</t>
  </si>
  <si>
    <t>11494</t>
  </si>
  <si>
    <t>MACINTOSH</t>
  </si>
  <si>
    <t>07495</t>
  </si>
  <si>
    <t>GRANNY SMITH</t>
  </si>
  <si>
    <t>13409</t>
  </si>
  <si>
    <t>OZARK</t>
  </si>
  <si>
    <t>00245</t>
  </si>
  <si>
    <t>ALBACORE</t>
  </si>
  <si>
    <t>01837</t>
  </si>
  <si>
    <t>BLUEGILL</t>
  </si>
  <si>
    <t>07660</t>
  </si>
  <si>
    <t>GRIZZLEY</t>
  </si>
  <si>
    <t>13930</t>
  </si>
  <si>
    <t>PENGUIN</t>
  </si>
  <si>
    <t>15670</t>
  </si>
  <si>
    <t>SALMON</t>
  </si>
  <si>
    <t>19230</t>
  </si>
  <si>
    <t>WHALE</t>
  </si>
  <si>
    <t>19810</t>
  </si>
  <si>
    <t>ZEBRA</t>
  </si>
  <si>
    <t>01140</t>
  </si>
  <si>
    <t>BARRACUDA</t>
  </si>
  <si>
    <t>11935</t>
  </si>
  <si>
    <t>MINNOW</t>
  </si>
  <si>
    <t>16030</t>
  </si>
  <si>
    <t>SEABASS</t>
  </si>
  <si>
    <t>01790</t>
  </si>
  <si>
    <t>BLANCHE</t>
  </si>
  <si>
    <t>11540</t>
  </si>
  <si>
    <t>MEADOWS</t>
  </si>
  <si>
    <t>15755</t>
  </si>
  <si>
    <t>SANDPIPER</t>
  </si>
  <si>
    <t>07760</t>
  </si>
  <si>
    <t>GULL</t>
  </si>
  <si>
    <t>17903</t>
  </si>
  <si>
    <t>TIN MINE</t>
  </si>
  <si>
    <t>01741</t>
  </si>
  <si>
    <t>BLACKBURN</t>
  </si>
  <si>
    <t>11427</t>
  </si>
  <si>
    <t>MC ALLISTER</t>
  </si>
  <si>
    <t>18119</t>
  </si>
  <si>
    <t>TREETOP</t>
  </si>
  <si>
    <t>EL SBRNTE PT</t>
  </si>
  <si>
    <t>05639</t>
  </si>
  <si>
    <t>ELAINE</t>
  </si>
  <si>
    <t>05683</t>
  </si>
  <si>
    <t>ELEMENTARY</t>
  </si>
  <si>
    <t>ELEMENTRY PT</t>
  </si>
  <si>
    <t>07742</t>
  </si>
  <si>
    <t>GUITAR</t>
  </si>
  <si>
    <t>ELIZABETH LK</t>
  </si>
  <si>
    <t>17512</t>
  </si>
  <si>
    <t>TAMBOURINE</t>
  </si>
  <si>
    <t>18243</t>
  </si>
  <si>
    <t>TUBA</t>
  </si>
  <si>
    <t>03601</t>
  </si>
  <si>
    <t>CLARINET</t>
  </si>
  <si>
    <t>03257</t>
  </si>
  <si>
    <t>CELLO</t>
  </si>
  <si>
    <t>18234</t>
  </si>
  <si>
    <t>TRUMPET</t>
  </si>
  <si>
    <t>00018</t>
  </si>
  <si>
    <t>ABBOT</t>
  </si>
  <si>
    <t>04695</t>
  </si>
  <si>
    <t>DARWIN</t>
  </si>
  <si>
    <t>10836</t>
  </si>
  <si>
    <t>LYELL</t>
  </si>
  <si>
    <t>12199</t>
  </si>
  <si>
    <t>MORRISON</t>
  </si>
  <si>
    <t>05633</t>
  </si>
  <si>
    <t>EINSTEIN</t>
  </si>
  <si>
    <t>10046</t>
  </si>
  <si>
    <t>LANGLEY</t>
  </si>
  <si>
    <t>07386</t>
  </si>
  <si>
    <t>FERREE</t>
  </si>
  <si>
    <t>01588</t>
  </si>
  <si>
    <t>BEST</t>
  </si>
  <si>
    <t>03093</t>
  </si>
  <si>
    <t>CASE</t>
  </si>
  <si>
    <t>06498</t>
  </si>
  <si>
    <t>FLAGSTAFF</t>
  </si>
  <si>
    <t>09994</t>
  </si>
  <si>
    <t>LAKELAND</t>
  </si>
  <si>
    <t>12304</t>
  </si>
  <si>
    <t>MUDDY</t>
  </si>
  <si>
    <t>15317</t>
  </si>
  <si>
    <t>ROCKRIDGE</t>
  </si>
  <si>
    <t>14378</t>
  </si>
  <si>
    <t>POTTERY</t>
  </si>
  <si>
    <t>19383</t>
  </si>
  <si>
    <t>WILDOMAR</t>
  </si>
  <si>
    <t>05216</t>
  </si>
  <si>
    <t>DORMAN</t>
  </si>
  <si>
    <t>03805</t>
  </si>
  <si>
    <t>COLLIER</t>
  </si>
  <si>
    <t>17674</t>
  </si>
  <si>
    <t>TERRA COTTA</t>
  </si>
  <si>
    <t>05042</t>
  </si>
  <si>
    <t>DEXTER</t>
  </si>
  <si>
    <t>10483</t>
  </si>
  <si>
    <t>LIMITED</t>
  </si>
  <si>
    <t>11395</t>
  </si>
  <si>
    <t>MAYER</t>
  </si>
  <si>
    <t>01895</t>
  </si>
  <si>
    <t>BOLIVIA</t>
  </si>
  <si>
    <t>03481</t>
  </si>
  <si>
    <t>CHILE</t>
  </si>
  <si>
    <t>04465</t>
  </si>
  <si>
    <t>CUBA</t>
  </si>
  <si>
    <t>11796</t>
  </si>
  <si>
    <t>MEXICO</t>
  </si>
  <si>
    <t>18158</t>
  </si>
  <si>
    <t>TRINIDAD</t>
  </si>
  <si>
    <t>13605</t>
  </si>
  <si>
    <t>PANAMA</t>
  </si>
  <si>
    <t>13969</t>
  </si>
  <si>
    <t>PERU</t>
  </si>
  <si>
    <t>09114</t>
  </si>
  <si>
    <t>JAMAICA</t>
  </si>
  <si>
    <t>05595</t>
  </si>
  <si>
    <t>ECUADOR</t>
  </si>
  <si>
    <t>07834</t>
  </si>
  <si>
    <t>HAITI</t>
  </si>
  <si>
    <t>05865</t>
  </si>
  <si>
    <t>EMERALD</t>
  </si>
  <si>
    <t>05885</t>
  </si>
  <si>
    <t>EMIGRANT</t>
  </si>
  <si>
    <t>EMIGRANT PT</t>
  </si>
  <si>
    <t>05922</t>
  </si>
  <si>
    <t>ENCINAS</t>
  </si>
  <si>
    <t>00919</t>
  </si>
  <si>
    <t>BABER</t>
  </si>
  <si>
    <t>04037</t>
  </si>
  <si>
    <t>CORBY</t>
  </si>
  <si>
    <t>06271</t>
  </si>
  <si>
    <t>FALLON</t>
  </si>
  <si>
    <t>06992</t>
  </si>
  <si>
    <t>GARD</t>
  </si>
  <si>
    <t>05218</t>
  </si>
  <si>
    <t>DORNES</t>
  </si>
  <si>
    <t>07656</t>
  </si>
  <si>
    <t>GRIDLEY</t>
  </si>
  <si>
    <t>11156</t>
  </si>
  <si>
    <t>MAPES</t>
  </si>
  <si>
    <t>15444</t>
  </si>
  <si>
    <t>ROSETON</t>
  </si>
  <si>
    <t>16127</t>
  </si>
  <si>
    <t>SEMORA</t>
  </si>
  <si>
    <t>08135</t>
  </si>
  <si>
    <t>HARVEST</t>
  </si>
  <si>
    <t>00365</t>
  </si>
  <si>
    <t>ALORA</t>
  </si>
  <si>
    <t>06043</t>
  </si>
  <si>
    <t>ESCALA</t>
  </si>
  <si>
    <t>ESCALA P.T.</t>
  </si>
  <si>
    <t>06044</t>
  </si>
  <si>
    <t>ESCONDIDO</t>
  </si>
  <si>
    <t>ESCONDIDO PT</t>
  </si>
  <si>
    <t>06076</t>
  </si>
  <si>
    <t>ESTERBROOK</t>
  </si>
  <si>
    <t>ESTRBROOK PT</t>
  </si>
  <si>
    <t>14814</t>
  </si>
  <si>
    <t>11015</t>
  </si>
  <si>
    <t>MALOY</t>
  </si>
  <si>
    <t>11840</t>
  </si>
  <si>
    <t>MIDDLE ROAD</t>
  </si>
  <si>
    <t>04252</t>
  </si>
  <si>
    <t>CRABTREE</t>
  </si>
  <si>
    <t>01557</t>
  </si>
  <si>
    <t>BERMITE</t>
  </si>
  <si>
    <t>05340</t>
  </si>
  <si>
    <t>DRY CANYON</t>
  </si>
  <si>
    <t>11940</t>
  </si>
  <si>
    <t>MINT CANYON</t>
  </si>
  <si>
    <t>15111</t>
  </si>
  <si>
    <t>RINER</t>
  </si>
  <si>
    <t>18580</t>
  </si>
  <si>
    <t>VAL VERDE</t>
  </si>
  <si>
    <t>17910</t>
  </si>
  <si>
    <t>TIPS</t>
  </si>
  <si>
    <t>10922</t>
  </si>
  <si>
    <t>MAGIC</t>
  </si>
  <si>
    <t>14170</t>
  </si>
  <si>
    <t>PLACERITA</t>
  </si>
  <si>
    <t>12197</t>
  </si>
  <si>
    <t>MORRIE</t>
  </si>
  <si>
    <t>18326</t>
  </si>
  <si>
    <t>JBSHERMAN</t>
  </si>
  <si>
    <t>02525</t>
  </si>
  <si>
    <t>BURWOOD</t>
  </si>
  <si>
    <t>01876</t>
  </si>
  <si>
    <t>BOISE</t>
  </si>
  <si>
    <t>03155</t>
  </si>
  <si>
    <t>TALPA</t>
  </si>
  <si>
    <t>06842</t>
  </si>
  <si>
    <t>FRONTAGE</t>
  </si>
  <si>
    <t>08156</t>
  </si>
  <si>
    <t>HATCHERY</t>
  </si>
  <si>
    <t>05204</t>
  </si>
  <si>
    <t>DONERT</t>
  </si>
  <si>
    <t>14391</t>
  </si>
  <si>
    <t>PRAYER</t>
  </si>
  <si>
    <t>14544</t>
  </si>
  <si>
    <t>PYRAMID</t>
  </si>
  <si>
    <t>10714</t>
  </si>
  <si>
    <t>LORENE</t>
  </si>
  <si>
    <t>11350</t>
  </si>
  <si>
    <t>MAUNA LOA</t>
  </si>
  <si>
    <t>19534</t>
  </si>
  <si>
    <t>WING</t>
  </si>
  <si>
    <t>16806</t>
  </si>
  <si>
    <t>SPRING VALLEY</t>
  </si>
  <si>
    <t>11931</t>
  </si>
  <si>
    <t>MINGO</t>
  </si>
  <si>
    <t>11975</t>
  </si>
  <si>
    <t>MIRROR</t>
  </si>
  <si>
    <t>96962</t>
  </si>
  <si>
    <t>SAVAGE / AFG</t>
  </si>
  <si>
    <t>06307</t>
  </si>
  <si>
    <t>FEDERAL</t>
  </si>
  <si>
    <t>13813</t>
  </si>
  <si>
    <t>PATTON</t>
  </si>
  <si>
    <t>12716</t>
  </si>
  <si>
    <t>NIMITZ</t>
  </si>
  <si>
    <t>14496</t>
  </si>
  <si>
    <t>PURDUE</t>
  </si>
  <si>
    <t>16008</t>
  </si>
  <si>
    <t>SCORPION</t>
  </si>
  <si>
    <t>SCORPION PT</t>
  </si>
  <si>
    <t>16013</t>
  </si>
  <si>
    <t>SCOUT</t>
  </si>
  <si>
    <t>30521</t>
  </si>
  <si>
    <t>SDGE 521</t>
  </si>
  <si>
    <t>SDGE AVOCADO</t>
  </si>
  <si>
    <t>30520</t>
  </si>
  <si>
    <t>SDGE 520</t>
  </si>
  <si>
    <t>10955</t>
  </si>
  <si>
    <t>MAIN GATE</t>
  </si>
  <si>
    <t>00230</t>
  </si>
  <si>
    <t>13020</t>
  </si>
  <si>
    <t>OCEAN</t>
  </si>
  <si>
    <t>13440</t>
  </si>
  <si>
    <t>P &amp; G</t>
  </si>
  <si>
    <t>16798</t>
  </si>
  <si>
    <t>SPRAY</t>
  </si>
  <si>
    <t>16960</t>
  </si>
  <si>
    <t>STEAM</t>
  </si>
  <si>
    <t>12015</t>
  </si>
  <si>
    <t>MITCHELL</t>
  </si>
  <si>
    <t>02957</t>
  </si>
  <si>
    <t>CARGO</t>
  </si>
  <si>
    <t>06544</t>
  </si>
  <si>
    <t>FLOAT</t>
  </si>
  <si>
    <t>07822</t>
  </si>
  <si>
    <t>HACKMAN</t>
  </si>
  <si>
    <t>04835</t>
  </si>
  <si>
    <t>DEL JUAN</t>
  </si>
  <si>
    <t>SECOND AVE</t>
  </si>
  <si>
    <t>15173</t>
  </si>
  <si>
    <t>RIVERVIEW</t>
  </si>
  <si>
    <t>16123</t>
  </si>
  <si>
    <t>SENCI</t>
  </si>
  <si>
    <t>00700</t>
  </si>
  <si>
    <t>ARIZONA</t>
  </si>
  <si>
    <t>03390</t>
  </si>
  <si>
    <t>CHEMICAL</t>
  </si>
  <si>
    <t>03875</t>
  </si>
  <si>
    <t>COMPUTER</t>
  </si>
  <si>
    <t>07460</t>
  </si>
  <si>
    <t>GRAND</t>
  </si>
  <si>
    <t>12630</t>
  </si>
  <si>
    <t>NEVADA</t>
  </si>
  <si>
    <t>10435</t>
  </si>
  <si>
    <t>LIBERATOR</t>
  </si>
  <si>
    <t>02540</t>
  </si>
  <si>
    <t>BUTANE</t>
  </si>
  <si>
    <t>19268</t>
  </si>
  <si>
    <t>WHITING</t>
  </si>
  <si>
    <t>01050</t>
  </si>
  <si>
    <t>BALLONA</t>
  </si>
  <si>
    <t>09580</t>
  </si>
  <si>
    <t>KELVINATOR</t>
  </si>
  <si>
    <t>02424</t>
  </si>
  <si>
    <t>BUNGALOW</t>
  </si>
  <si>
    <t>03944</t>
  </si>
  <si>
    <t>CONTINENT</t>
  </si>
  <si>
    <t>08940</t>
  </si>
  <si>
    <t>INTERSTATE</t>
  </si>
  <si>
    <t>16170</t>
  </si>
  <si>
    <t>SESPE</t>
  </si>
  <si>
    <t>00971</t>
  </si>
  <si>
    <t>BADGER</t>
  </si>
  <si>
    <t>01754</t>
  </si>
  <si>
    <t>VARGAS</t>
  </si>
  <si>
    <t>02751</t>
  </si>
  <si>
    <t>CALSTATE</t>
  </si>
  <si>
    <t>07874</t>
  </si>
  <si>
    <t>HALLMARK</t>
  </si>
  <si>
    <t>12847</t>
  </si>
  <si>
    <t>NORTHPARK</t>
  </si>
  <si>
    <t>15304</t>
  </si>
  <si>
    <t>ROI-TAN</t>
  </si>
  <si>
    <t>18626</t>
  </si>
  <si>
    <t>VARSITY</t>
  </si>
  <si>
    <t>00888</t>
  </si>
  <si>
    <t>AVANTI</t>
  </si>
  <si>
    <t>17405</t>
  </si>
  <si>
    <t>SWEETWATER</t>
  </si>
  <si>
    <t>08996</t>
  </si>
  <si>
    <t>IRVINGTON</t>
  </si>
  <si>
    <t>02285</t>
  </si>
  <si>
    <t>BROOKHILL</t>
  </si>
  <si>
    <t>11410</t>
  </si>
  <si>
    <t>MAYFIELD</t>
  </si>
  <si>
    <t>10060</t>
  </si>
  <si>
    <t>LANTERMAN</t>
  </si>
  <si>
    <t>13630</t>
  </si>
  <si>
    <t>PANORAMA</t>
  </si>
  <si>
    <t>05480</t>
  </si>
  <si>
    <t>DYER</t>
  </si>
  <si>
    <t>03403</t>
  </si>
  <si>
    <t>CHEROKEE</t>
  </si>
  <si>
    <t>03487</t>
  </si>
  <si>
    <t>CHIPPEWA</t>
  </si>
  <si>
    <t>00625</t>
  </si>
  <si>
    <t>APACHE</t>
  </si>
  <si>
    <t>03848</t>
  </si>
  <si>
    <t>COMANCHE</t>
  </si>
  <si>
    <t>03493</t>
  </si>
  <si>
    <t>CHOCTAW</t>
  </si>
  <si>
    <t>03442</t>
  </si>
  <si>
    <t>CHEYENNE</t>
  </si>
  <si>
    <t>08691</t>
  </si>
  <si>
    <t>HOPI</t>
  </si>
  <si>
    <t>16457</t>
  </si>
  <si>
    <t>SIOUX</t>
  </si>
  <si>
    <t>01743</t>
  </si>
  <si>
    <t>BLACKHAWK</t>
  </si>
  <si>
    <t>16305</t>
  </si>
  <si>
    <t>SHEEP CREEK</t>
  </si>
  <si>
    <t>SHEEP CRK PT</t>
  </si>
  <si>
    <t>16322</t>
  </si>
  <si>
    <t>SHELLEY</t>
  </si>
  <si>
    <t>16338</t>
  </si>
  <si>
    <t>SHERIFF</t>
  </si>
  <si>
    <t>15302</t>
  </si>
  <si>
    <t>ROCKCREEK</t>
  </si>
  <si>
    <t>11493</t>
  </si>
  <si>
    <t>MCGEE</t>
  </si>
  <si>
    <t>16345</t>
  </si>
  <si>
    <t>SHERWOOD</t>
  </si>
  <si>
    <t>SHERWOOD PT</t>
  </si>
  <si>
    <t>16394</t>
  </si>
  <si>
    <t>SHORT TERM</t>
  </si>
  <si>
    <t>SHRT TERM PT</t>
  </si>
  <si>
    <t>21003</t>
  </si>
  <si>
    <t>SHRED 1</t>
  </si>
  <si>
    <t>21055</t>
  </si>
  <si>
    <t>I-BEAM</t>
  </si>
  <si>
    <t>03445</t>
  </si>
  <si>
    <t>CHEWBACCA</t>
  </si>
  <si>
    <t>05334</t>
  </si>
  <si>
    <t>DROID</t>
  </si>
  <si>
    <t>06638</t>
  </si>
  <si>
    <t>FORCE</t>
  </si>
  <si>
    <t>05928</t>
  </si>
  <si>
    <t>ENDOR</t>
  </si>
  <si>
    <t>09193</t>
  </si>
  <si>
    <t>JEDI</t>
  </si>
  <si>
    <t>09443</t>
  </si>
  <si>
    <t>KONOBIE</t>
  </si>
  <si>
    <t>18505</t>
  </si>
  <si>
    <t>VADAR</t>
  </si>
  <si>
    <t>19742</t>
  </si>
  <si>
    <t>YODA</t>
  </si>
  <si>
    <t>19658</t>
  </si>
  <si>
    <t>WOOKIE</t>
  </si>
  <si>
    <t>07935</t>
  </si>
  <si>
    <t>HAN SOLO</t>
  </si>
  <si>
    <t>12507</t>
  </si>
  <si>
    <t>NASA</t>
  </si>
  <si>
    <t>10316</t>
  </si>
  <si>
    <t>LEIA</t>
  </si>
  <si>
    <t>16484</t>
  </si>
  <si>
    <t>SKYWALKER</t>
  </si>
  <si>
    <t>00494</t>
  </si>
  <si>
    <t>ANAKIN</t>
  </si>
  <si>
    <t>10470</t>
  </si>
  <si>
    <t>LIMA</t>
  </si>
  <si>
    <t>10730</t>
  </si>
  <si>
    <t>LOWELL</t>
  </si>
  <si>
    <t>12050</t>
  </si>
  <si>
    <t>MOHAWK</t>
  </si>
  <si>
    <t>17890</t>
  </si>
  <si>
    <t>TIMES</t>
  </si>
  <si>
    <t>21084</t>
  </si>
  <si>
    <t>SIGGEN 1</t>
  </si>
  <si>
    <t>03530</t>
  </si>
  <si>
    <t>CITIZENS</t>
  </si>
  <si>
    <t>07770</t>
  </si>
  <si>
    <t>GUNDRY</t>
  </si>
  <si>
    <t>18974</t>
  </si>
  <si>
    <t>WALRUS</t>
  </si>
  <si>
    <t>96912</t>
  </si>
  <si>
    <t>FEEDER-12</t>
  </si>
  <si>
    <t>04990</t>
  </si>
  <si>
    <t>DERRICK</t>
  </si>
  <si>
    <t>11820</t>
  </si>
  <si>
    <t>MICHIGAN</t>
  </si>
  <si>
    <t>12110</t>
  </si>
  <si>
    <t>MONTANA</t>
  </si>
  <si>
    <t>16800</t>
  </si>
  <si>
    <t>SPRING</t>
  </si>
  <si>
    <t>16432</t>
  </si>
  <si>
    <t>SILENT</t>
  </si>
  <si>
    <t>03009</t>
  </si>
  <si>
    <t>CARRIAGE</t>
  </si>
  <si>
    <t>01735</t>
  </si>
  <si>
    <t>BIT</t>
  </si>
  <si>
    <t>08699</t>
  </si>
  <si>
    <t>HORN</t>
  </si>
  <si>
    <t>14889</t>
  </si>
  <si>
    <t>REIN</t>
  </si>
  <si>
    <t>16440</t>
  </si>
  <si>
    <t>SILVERADO</t>
  </si>
  <si>
    <t>SILVERADO PT</t>
  </si>
  <si>
    <t>16459</t>
  </si>
  <si>
    <t>SIPHON</t>
  </si>
  <si>
    <t>15604</t>
  </si>
  <si>
    <t>RYE</t>
  </si>
  <si>
    <t>16TH STREET</t>
  </si>
  <si>
    <t>12312</t>
  </si>
  <si>
    <t>MUFFIN</t>
  </si>
  <si>
    <t>14371</t>
  </si>
  <si>
    <t>POTATO</t>
  </si>
  <si>
    <t>14646</t>
  </si>
  <si>
    <t>RAISIN</t>
  </si>
  <si>
    <t>01855</t>
  </si>
  <si>
    <t>BOBSLED</t>
  </si>
  <si>
    <t>16515</t>
  </si>
  <si>
    <t>SLALOM</t>
  </si>
  <si>
    <t>12798</t>
  </si>
  <si>
    <t>NORDIC</t>
  </si>
  <si>
    <t>00879</t>
  </si>
  <si>
    <t>AUTUMN</t>
  </si>
  <si>
    <t>16465</t>
  </si>
  <si>
    <t>SITZMARK</t>
  </si>
  <si>
    <t>16473</t>
  </si>
  <si>
    <t>SKYBORNE</t>
  </si>
  <si>
    <t>48st ST. PT</t>
  </si>
  <si>
    <t>06676</t>
  </si>
  <si>
    <t>FOUNDERS</t>
  </si>
  <si>
    <t>FOUNDERS PT</t>
  </si>
  <si>
    <t>01066</t>
  </si>
  <si>
    <t>BANDERA</t>
  </si>
  <si>
    <t>13778</t>
  </si>
  <si>
    <t>PATE</t>
  </si>
  <si>
    <t>13345</t>
  </si>
  <si>
    <t>OTTER</t>
  </si>
  <si>
    <t>17634</t>
  </si>
  <si>
    <t>TELEPHONE</t>
  </si>
  <si>
    <t>14295</t>
  </si>
  <si>
    <t>POMALL</t>
  </si>
  <si>
    <t>17785</t>
  </si>
  <si>
    <t>THOR</t>
  </si>
  <si>
    <t>03933</t>
  </si>
  <si>
    <t>CONGO</t>
  </si>
  <si>
    <t>08253</t>
  </si>
  <si>
    <t>HAZEL</t>
  </si>
  <si>
    <t>00835</t>
  </si>
  <si>
    <t>ATLAS</t>
  </si>
  <si>
    <t>09430</t>
  </si>
  <si>
    <t>KADOTA</t>
  </si>
  <si>
    <t>11175</t>
  </si>
  <si>
    <t>MARBUCK</t>
  </si>
  <si>
    <t>17663</t>
  </si>
  <si>
    <t>TENNECO</t>
  </si>
  <si>
    <t>08250</t>
  </si>
  <si>
    <t>HAYWARD</t>
  </si>
  <si>
    <t>17530</t>
  </si>
  <si>
    <t>TAPER</t>
  </si>
  <si>
    <t>19073</t>
  </si>
  <si>
    <t>WAYSIDE</t>
  </si>
  <si>
    <t>14747</t>
  </si>
  <si>
    <t>REASONER</t>
  </si>
  <si>
    <t>01880</t>
  </si>
  <si>
    <t>BOLAND</t>
  </si>
  <si>
    <t>03138</t>
  </si>
  <si>
    <t>CASWELL</t>
  </si>
  <si>
    <t>11510</t>
  </si>
  <si>
    <t>MCKINLEY</t>
  </si>
  <si>
    <t>13927</t>
  </si>
  <si>
    <t>PENROSE</t>
  </si>
  <si>
    <t>15705</t>
  </si>
  <si>
    <t>NESTOR</t>
  </si>
  <si>
    <t>19796</t>
  </si>
  <si>
    <t>ZAMORA</t>
  </si>
  <si>
    <t>10059</t>
  </si>
  <si>
    <t>LANTANA</t>
  </si>
  <si>
    <t>17817</t>
  </si>
  <si>
    <t>TICHENOR</t>
  </si>
  <si>
    <t>09100</t>
  </si>
  <si>
    <t>JACMAR</t>
  </si>
  <si>
    <t>FRNDLY HILLS</t>
  </si>
  <si>
    <t>12320</t>
  </si>
  <si>
    <t>MULBERRY</t>
  </si>
  <si>
    <t>16770</t>
  </si>
  <si>
    <t>SPENCER</t>
  </si>
  <si>
    <t>00460</t>
  </si>
  <si>
    <t>AMIGO</t>
  </si>
  <si>
    <t>12740</t>
  </si>
  <si>
    <t>NIXON</t>
  </si>
  <si>
    <t>12570</t>
  </si>
  <si>
    <t>NEDRA</t>
  </si>
  <si>
    <t>19330</t>
  </si>
  <si>
    <t>WHITTWOOD</t>
  </si>
  <si>
    <t>03950</t>
  </si>
  <si>
    <t>CONVEX</t>
  </si>
  <si>
    <t>02080</t>
  </si>
  <si>
    <t>BOYLE</t>
  </si>
  <si>
    <t>06860</t>
  </si>
  <si>
    <t>FUDGE</t>
  </si>
  <si>
    <t>10390</t>
  </si>
  <si>
    <t>LEOTA</t>
  </si>
  <si>
    <t>12165</t>
  </si>
  <si>
    <t>MOORE</t>
  </si>
  <si>
    <t>14490</t>
  </si>
  <si>
    <t>PULP</t>
  </si>
  <si>
    <t>18110</t>
  </si>
  <si>
    <t>TRANSIT</t>
  </si>
  <si>
    <t>06400</t>
  </si>
  <si>
    <t>57TH ST.</t>
  </si>
  <si>
    <t>05910</t>
  </si>
  <si>
    <t>EMSCO</t>
  </si>
  <si>
    <t>09850</t>
  </si>
  <si>
    <t>KOBE</t>
  </si>
  <si>
    <t>08500</t>
  </si>
  <si>
    <t>HOBART</t>
  </si>
  <si>
    <t>00790</t>
  </si>
  <si>
    <t>ASH</t>
  </si>
  <si>
    <t>08840</t>
  </si>
  <si>
    <t>HUNT</t>
  </si>
  <si>
    <t>11980</t>
  </si>
  <si>
    <t>MATLOCK</t>
  </si>
  <si>
    <t>10240</t>
  </si>
  <si>
    <t>LAWRENCE</t>
  </si>
  <si>
    <t>14719</t>
  </si>
  <si>
    <t>RAYBESTOS</t>
  </si>
  <si>
    <t>15515</t>
  </si>
  <si>
    <t>ROYER</t>
  </si>
  <si>
    <t>03873</t>
  </si>
  <si>
    <t>COMPLEX</t>
  </si>
  <si>
    <t>08130</t>
  </si>
  <si>
    <t>15370</t>
  </si>
  <si>
    <t>ROMA</t>
  </si>
  <si>
    <t>15020</t>
  </si>
  <si>
    <t>RICHMAN</t>
  </si>
  <si>
    <t>02145</t>
  </si>
  <si>
    <t>BRASHEARS</t>
  </si>
  <si>
    <t>01550</t>
  </si>
  <si>
    <t>BERLIN</t>
  </si>
  <si>
    <t>06870</t>
  </si>
  <si>
    <t>FULWILLER</t>
  </si>
  <si>
    <t>FULWILLER PT</t>
  </si>
  <si>
    <t>06891</t>
  </si>
  <si>
    <t>GABRIELINO</t>
  </si>
  <si>
    <t>GABRIELNO PT</t>
  </si>
  <si>
    <t>06900</t>
  </si>
  <si>
    <t>GAFFEY 1</t>
  </si>
  <si>
    <t>01370</t>
  </si>
  <si>
    <t>BECK</t>
  </si>
  <si>
    <t>08970</t>
  </si>
  <si>
    <t>IRA</t>
  </si>
  <si>
    <t>14425</t>
  </si>
  <si>
    <t>PRIORY</t>
  </si>
  <si>
    <t>02403</t>
  </si>
  <si>
    <t>BUG</t>
  </si>
  <si>
    <t>10832</t>
  </si>
  <si>
    <t>LUZ</t>
  </si>
  <si>
    <t>01096</t>
  </si>
  <si>
    <t>BAROID</t>
  </si>
  <si>
    <t>06955</t>
  </si>
  <si>
    <t>GALILEO</t>
  </si>
  <si>
    <t>13960</t>
  </si>
  <si>
    <t>PERKINS</t>
  </si>
  <si>
    <t>16920</t>
  </si>
  <si>
    <t>STAMPER</t>
  </si>
  <si>
    <t>17050</t>
  </si>
  <si>
    <t>STOAKES</t>
  </si>
  <si>
    <t>05017</t>
  </si>
  <si>
    <t>DEUCE</t>
  </si>
  <si>
    <t>18125</t>
  </si>
  <si>
    <t>TREY</t>
  </si>
  <si>
    <t>07090</t>
  </si>
  <si>
    <t>GASPAR</t>
  </si>
  <si>
    <t>03490</t>
  </si>
  <si>
    <t>CHURCH</t>
  </si>
  <si>
    <t>01340</t>
  </si>
  <si>
    <t>BEASLEY</t>
  </si>
  <si>
    <t>03472</t>
  </si>
  <si>
    <t>CHIME</t>
  </si>
  <si>
    <t>06340</t>
  </si>
  <si>
    <t>FERNSTROM</t>
  </si>
  <si>
    <t>02430</t>
  </si>
  <si>
    <t>BURDICK</t>
  </si>
  <si>
    <t>07900</t>
  </si>
  <si>
    <t>HAMBONE</t>
  </si>
  <si>
    <t>14660</t>
  </si>
  <si>
    <t>RAMSEY</t>
  </si>
  <si>
    <t>18020</t>
  </si>
  <si>
    <t>TOWER</t>
  </si>
  <si>
    <t>19120</t>
  </si>
  <si>
    <t>WEBER</t>
  </si>
  <si>
    <t>17340</t>
  </si>
  <si>
    <t>SUPREME</t>
  </si>
  <si>
    <t>96954</t>
  </si>
  <si>
    <t>FEEDER-54</t>
  </si>
  <si>
    <t>03302</t>
  </si>
  <si>
    <t>CEYLON</t>
  </si>
  <si>
    <t>05050</t>
  </si>
  <si>
    <t>DIABAR</t>
  </si>
  <si>
    <t>15430</t>
  </si>
  <si>
    <t>ROSELAWN</t>
  </si>
  <si>
    <t>16720</t>
  </si>
  <si>
    <t>SPADRA</t>
  </si>
  <si>
    <t>13680</t>
  </si>
  <si>
    <t>PARCELLS</t>
  </si>
  <si>
    <t>02780</t>
  </si>
  <si>
    <t>CAMINO REAL</t>
  </si>
  <si>
    <t>03150</t>
  </si>
  <si>
    <t>03660</t>
  </si>
  <si>
    <t>CLIFTON</t>
  </si>
  <si>
    <t>08350</t>
  </si>
  <si>
    <t>HERMOSA</t>
  </si>
  <si>
    <t>13190</t>
  </si>
  <si>
    <t>OPAL</t>
  </si>
  <si>
    <t>01580</t>
  </si>
  <si>
    <t>BERYL</t>
  </si>
  <si>
    <t>05820</t>
  </si>
  <si>
    <t>EL PASEO</t>
  </si>
  <si>
    <t>14829</t>
  </si>
  <si>
    <t>REEF</t>
  </si>
  <si>
    <t>21014</t>
  </si>
  <si>
    <t>BOILER</t>
  </si>
  <si>
    <t>21023</t>
  </si>
  <si>
    <t>BLENDING</t>
  </si>
  <si>
    <t>21015</t>
  </si>
  <si>
    <t>CRACKING</t>
  </si>
  <si>
    <t>21012</t>
  </si>
  <si>
    <t>PLATFORMER</t>
  </si>
  <si>
    <t>21022</t>
  </si>
  <si>
    <t>ALCOHOL</t>
  </si>
  <si>
    <t>21024</t>
  </si>
  <si>
    <t>CCU</t>
  </si>
  <si>
    <t>21013</t>
  </si>
  <si>
    <t>ALKY</t>
  </si>
  <si>
    <t>01780</t>
  </si>
  <si>
    <t>BLANCHARD</t>
  </si>
  <si>
    <t>05300</t>
  </si>
  <si>
    <t>DOZIER</t>
  </si>
  <si>
    <t>06546</t>
  </si>
  <si>
    <t>FLORAL</t>
  </si>
  <si>
    <t>06070</t>
  </si>
  <si>
    <t>ESTATES</t>
  </si>
  <si>
    <t>09570</t>
  </si>
  <si>
    <t>KENBO</t>
  </si>
  <si>
    <t>10194</t>
  </si>
  <si>
    <t>LATIN</t>
  </si>
  <si>
    <t>12160</t>
  </si>
  <si>
    <t>MOONBEAM</t>
  </si>
  <si>
    <t>13776</t>
  </si>
  <si>
    <t>PAT</t>
  </si>
  <si>
    <t>16630</t>
  </si>
  <si>
    <t>SOLEDAD</t>
  </si>
  <si>
    <t>10439</t>
  </si>
  <si>
    <t>LIBRA</t>
  </si>
  <si>
    <t>07320</t>
  </si>
  <si>
    <t>GLEASON</t>
  </si>
  <si>
    <t>07910</t>
  </si>
  <si>
    <t>HAMMELL</t>
  </si>
  <si>
    <t>08906</t>
  </si>
  <si>
    <t>IMAGE</t>
  </si>
  <si>
    <t>14920</t>
  </si>
  <si>
    <t>RESERVOIR</t>
  </si>
  <si>
    <t>RESERVOIR PT</t>
  </si>
  <si>
    <t>14925</t>
  </si>
  <si>
    <t>RETREAT</t>
  </si>
  <si>
    <t>RETREAT P.T.</t>
  </si>
  <si>
    <t>10753</t>
  </si>
  <si>
    <t>LOVE</t>
  </si>
  <si>
    <t>10776</t>
  </si>
  <si>
    <t>LUCKING</t>
  </si>
  <si>
    <t>16414</t>
  </si>
  <si>
    <t>SID</t>
  </si>
  <si>
    <t>10703</t>
  </si>
  <si>
    <t>LOPER</t>
  </si>
  <si>
    <t>15447</t>
  </si>
  <si>
    <t>ROSEWOOD</t>
  </si>
  <si>
    <t>05672</t>
  </si>
  <si>
    <t>ELDER</t>
  </si>
  <si>
    <t>15022</t>
  </si>
  <si>
    <t>RICHUSON</t>
  </si>
  <si>
    <t>RICHUSON PT</t>
  </si>
  <si>
    <t>02503</t>
  </si>
  <si>
    <t>BURROUGHS</t>
  </si>
  <si>
    <t>11949</t>
  </si>
  <si>
    <t>MIRACLE CITY</t>
  </si>
  <si>
    <t>08425</t>
  </si>
  <si>
    <t>HILDRETH</t>
  </si>
  <si>
    <t>16973</t>
  </si>
  <si>
    <t>STEEL</t>
  </si>
  <si>
    <t>RIDGEVIEW PT</t>
  </si>
  <si>
    <t>07258</t>
  </si>
  <si>
    <t>GILMAN</t>
  </si>
  <si>
    <t>15110</t>
  </si>
  <si>
    <t>RINCON</t>
  </si>
  <si>
    <t>03820</t>
  </si>
  <si>
    <t>COLONY</t>
  </si>
  <si>
    <t>16650</t>
  </si>
  <si>
    <t>SOLSTICE</t>
  </si>
  <si>
    <t>00432</t>
  </si>
  <si>
    <t>AMAZON</t>
  </si>
  <si>
    <t>04652</t>
  </si>
  <si>
    <t>DANUBE</t>
  </si>
  <si>
    <t>14952</t>
  </si>
  <si>
    <t>RHINE</t>
  </si>
  <si>
    <t>13344</t>
  </si>
  <si>
    <t>OTTOWA</t>
  </si>
  <si>
    <t>14375</t>
  </si>
  <si>
    <t>POWDER</t>
  </si>
  <si>
    <t>12713</t>
  </si>
  <si>
    <t>NILE</t>
  </si>
  <si>
    <t>13882</t>
  </si>
  <si>
    <t>PECOS</t>
  </si>
  <si>
    <t>17861</t>
  </si>
  <si>
    <t>TIGRIS</t>
  </si>
  <si>
    <t>14159</t>
  </si>
  <si>
    <t>PIT</t>
  </si>
  <si>
    <t>16775</t>
  </si>
  <si>
    <t>SPILLWAY</t>
  </si>
  <si>
    <t>05468</t>
  </si>
  <si>
    <t>DUSTY</t>
  </si>
  <si>
    <t>17736</t>
  </si>
  <si>
    <t>THAMES</t>
  </si>
  <si>
    <t>19033</t>
  </si>
  <si>
    <t>WASH</t>
  </si>
  <si>
    <t>11733</t>
  </si>
  <si>
    <t>MESATOP</t>
  </si>
  <si>
    <t>05636</t>
  </si>
  <si>
    <t>EIGHTEENTH</t>
  </si>
  <si>
    <t>09861</t>
  </si>
  <si>
    <t>KRATKA</t>
  </si>
  <si>
    <t>96966</t>
  </si>
  <si>
    <t>FEEDER-66</t>
  </si>
  <si>
    <t>08795</t>
  </si>
  <si>
    <t>HUCKLEBERRY</t>
  </si>
  <si>
    <t>16382</t>
  </si>
  <si>
    <t>SHOWDOWN</t>
  </si>
  <si>
    <t>15587</t>
  </si>
  <si>
    <t>RUSTLER</t>
  </si>
  <si>
    <t>17964</t>
  </si>
  <si>
    <t>TOMBSTONE</t>
  </si>
  <si>
    <t>11370</t>
  </si>
  <si>
    <t>MAXINE</t>
  </si>
  <si>
    <t>17270</t>
  </si>
  <si>
    <t>SUNGLOW</t>
  </si>
  <si>
    <t>18430</t>
  </si>
  <si>
    <t>UNITY</t>
  </si>
  <si>
    <t>17960</t>
  </si>
  <si>
    <t>TOPEKA</t>
  </si>
  <si>
    <t>13770</t>
  </si>
  <si>
    <t>SERAPIS</t>
  </si>
  <si>
    <t>14874</t>
  </si>
  <si>
    <t>REGINA</t>
  </si>
  <si>
    <t>16499</t>
  </si>
  <si>
    <t>SLAB</t>
  </si>
  <si>
    <t>RIVERTEX</t>
  </si>
  <si>
    <t>00449</t>
  </si>
  <si>
    <t>AMERICAN</t>
  </si>
  <si>
    <t>07231</t>
  </si>
  <si>
    <t>15122</t>
  </si>
  <si>
    <t>RIO GRANDE</t>
  </si>
  <si>
    <t>17378</t>
  </si>
  <si>
    <t>SUSQUEHANNA</t>
  </si>
  <si>
    <t>19726</t>
  </si>
  <si>
    <t>YELLOWSTONE</t>
  </si>
  <si>
    <t>12005</t>
  </si>
  <si>
    <t>MISSISSIPPI</t>
  </si>
  <si>
    <t>10872</t>
  </si>
  <si>
    <t>MACK</t>
  </si>
  <si>
    <t>13982</t>
  </si>
  <si>
    <t>PETERBILT</t>
  </si>
  <si>
    <t>06796</t>
  </si>
  <si>
    <t>FREIGHTLINER</t>
  </si>
  <si>
    <t>09643</t>
  </si>
  <si>
    <t>KENWORTH</t>
  </si>
  <si>
    <t>15303</t>
  </si>
  <si>
    <t>ROCKY</t>
  </si>
  <si>
    <t>15337</t>
  </si>
  <si>
    <t>RODESIDE</t>
  </si>
  <si>
    <t>RODESIDE PT</t>
  </si>
  <si>
    <t>05750</t>
  </si>
  <si>
    <t>ELLENWOOD</t>
  </si>
  <si>
    <t>ROLLING HLLS</t>
  </si>
  <si>
    <t>04590</t>
  </si>
  <si>
    <t>DAHLIA</t>
  </si>
  <si>
    <t>11950</t>
  </si>
  <si>
    <t>MIRALESTA</t>
  </si>
  <si>
    <t>14150</t>
  </si>
  <si>
    <t>PINZON</t>
  </si>
  <si>
    <t>13235</t>
  </si>
  <si>
    <t>ORCHID</t>
  </si>
  <si>
    <t>10458</t>
  </si>
  <si>
    <t>LILAC</t>
  </si>
  <si>
    <t>10680</t>
  </si>
  <si>
    <t>19540</t>
  </si>
  <si>
    <t>WINLOCK</t>
  </si>
  <si>
    <t>18790</t>
  </si>
  <si>
    <t>VIOLET</t>
  </si>
  <si>
    <t>03460</t>
  </si>
  <si>
    <t>CHICO</t>
  </si>
  <si>
    <t>13650</t>
  </si>
  <si>
    <t>PANSY</t>
  </si>
  <si>
    <t>00900</t>
  </si>
  <si>
    <t>AZALIA</t>
  </si>
  <si>
    <t>06120</t>
  </si>
  <si>
    <t>EVANS</t>
  </si>
  <si>
    <t>15374</t>
  </si>
  <si>
    <t>RONNIE</t>
  </si>
  <si>
    <t>02560</t>
  </si>
  <si>
    <t>BUTTE</t>
  </si>
  <si>
    <t>07680</t>
  </si>
  <si>
    <t>GRUBSTAKE</t>
  </si>
  <si>
    <t>19430</t>
  </si>
  <si>
    <t>WILLOW SPRINGS</t>
  </si>
  <si>
    <t>05110</t>
  </si>
  <si>
    <t>DIVISION</t>
  </si>
  <si>
    <t>12950</t>
  </si>
  <si>
    <t>OAK CREEK</t>
  </si>
  <si>
    <t>07280</t>
  </si>
  <si>
    <t>GLADYS</t>
  </si>
  <si>
    <t>13150</t>
  </si>
  <si>
    <t>OLNEY</t>
  </si>
  <si>
    <t>16110</t>
  </si>
  <si>
    <t>SEGOVIA</t>
  </si>
  <si>
    <t>19300</t>
  </si>
  <si>
    <t>WHITMORE</t>
  </si>
  <si>
    <t>17645</t>
  </si>
  <si>
    <t>TELSTAR</t>
  </si>
  <si>
    <t>03610</t>
  </si>
  <si>
    <t>01680</t>
  </si>
  <si>
    <t>BILTON</t>
  </si>
  <si>
    <t>07180</t>
  </si>
  <si>
    <t>GERONA</t>
  </si>
  <si>
    <t>08664</t>
  </si>
  <si>
    <t>HONOR</t>
  </si>
  <si>
    <t>15494</t>
  </si>
  <si>
    <t>ROXIE</t>
  </si>
  <si>
    <t>ROXIE P.T.</t>
  </si>
  <si>
    <t>02362</t>
  </si>
  <si>
    <t>BUCKNER</t>
  </si>
  <si>
    <t>02463</t>
  </si>
  <si>
    <t>BURLESON</t>
  </si>
  <si>
    <t>08707</t>
  </si>
  <si>
    <t>HOSS</t>
  </si>
  <si>
    <t>12085</t>
  </si>
  <si>
    <t>MONARCH</t>
  </si>
  <si>
    <t>14892</t>
  </si>
  <si>
    <t>REJADA</t>
  </si>
  <si>
    <t>16455</t>
  </si>
  <si>
    <t>SINALOA</t>
  </si>
  <si>
    <t>00649</t>
  </si>
  <si>
    <t>APPLETON</t>
  </si>
  <si>
    <t>12131</t>
  </si>
  <si>
    <t>MONTGOMERY</t>
  </si>
  <si>
    <t>05918</t>
  </si>
  <si>
    <t>ENCHANTED</t>
  </si>
  <si>
    <t>06035</t>
  </si>
  <si>
    <t>ERRINGER</t>
  </si>
  <si>
    <t>12561</t>
  </si>
  <si>
    <t>NAYLOR</t>
  </si>
  <si>
    <t>06497</t>
  </si>
  <si>
    <t>FLABOB</t>
  </si>
  <si>
    <t>16076</t>
  </si>
  <si>
    <t>SEBASTIAN</t>
  </si>
  <si>
    <t>15475</t>
  </si>
  <si>
    <t>ROWCO</t>
  </si>
  <si>
    <t>RUNNNG SPRGS</t>
  </si>
  <si>
    <t>17475</t>
  </si>
  <si>
    <t>TAGGERT</t>
  </si>
  <si>
    <t>16595</t>
  </si>
  <si>
    <t>SNOW VALLEY</t>
  </si>
  <si>
    <t>01806</t>
  </si>
  <si>
    <t>BLEEKER</t>
  </si>
  <si>
    <t>02295</t>
  </si>
  <si>
    <t>BROOKLINE</t>
  </si>
  <si>
    <t>03328</t>
  </si>
  <si>
    <t>CHANGE</t>
  </si>
  <si>
    <t>13877</t>
  </si>
  <si>
    <t>PECK</t>
  </si>
  <si>
    <t>13565</t>
  </si>
  <si>
    <t>PALJAY</t>
  </si>
  <si>
    <t>06636</t>
  </si>
  <si>
    <t>FORBID</t>
  </si>
  <si>
    <t>08408</t>
  </si>
  <si>
    <t>HIGHCLIFF</t>
  </si>
  <si>
    <t>17516</t>
  </si>
  <si>
    <t>TAMORA</t>
  </si>
  <si>
    <t>10572</t>
  </si>
  <si>
    <t>LODESTAR</t>
  </si>
  <si>
    <t>13194</t>
  </si>
  <si>
    <t>OPPORTUNITY</t>
  </si>
  <si>
    <t>00142</t>
  </si>
  <si>
    <t>AGNEW</t>
  </si>
  <si>
    <t>96910</t>
  </si>
  <si>
    <t>RUSH CREEK / JUNE LAKE</t>
  </si>
  <si>
    <t>15617</t>
  </si>
  <si>
    <t>SADDLE</t>
  </si>
  <si>
    <t>07130</t>
  </si>
  <si>
    <t>GAYLORD</t>
  </si>
  <si>
    <t>09760</t>
  </si>
  <si>
    <t>KINGSLEY</t>
  </si>
  <si>
    <t>12114</t>
  </si>
  <si>
    <t>15908</t>
  </si>
  <si>
    <t>SATELLITE</t>
  </si>
  <si>
    <t>17310</t>
  </si>
  <si>
    <t>SUNSWEET</t>
  </si>
  <si>
    <t>15300</t>
  </si>
  <si>
    <t>ROCK</t>
  </si>
  <si>
    <t>15795</t>
  </si>
  <si>
    <t>SAN JOSE</t>
  </si>
  <si>
    <t>03782</t>
  </si>
  <si>
    <t>COLGATE</t>
  </si>
  <si>
    <t>10317</t>
  </si>
  <si>
    <t>LEHIGH</t>
  </si>
  <si>
    <t>00510</t>
  </si>
  <si>
    <t>ANAWALT</t>
  </si>
  <si>
    <t>01200</t>
  </si>
  <si>
    <t>BASELINE</t>
  </si>
  <si>
    <t>05132</t>
  </si>
  <si>
    <t>DOANE</t>
  </si>
  <si>
    <t>14156</t>
  </si>
  <si>
    <t>PITZER</t>
  </si>
  <si>
    <t>02579</t>
  </si>
  <si>
    <t>CABLE</t>
  </si>
  <si>
    <t>11605</t>
  </si>
  <si>
    <t>MEDUSA</t>
  </si>
  <si>
    <t>SAN BERNRDNO</t>
  </si>
  <si>
    <t>11939</t>
  </si>
  <si>
    <t>MINOTAUR</t>
  </si>
  <si>
    <t>18415</t>
  </si>
  <si>
    <t>UNICORN</t>
  </si>
  <si>
    <t>03265</t>
  </si>
  <si>
    <t>CENTAUR</t>
  </si>
  <si>
    <t>12712</t>
  </si>
  <si>
    <t>NIKE</t>
  </si>
  <si>
    <t>16776</t>
  </si>
  <si>
    <t>SPHINX</t>
  </si>
  <si>
    <t>05308</t>
  </si>
  <si>
    <t>DRAGON</t>
  </si>
  <si>
    <t>02973</t>
  </si>
  <si>
    <t>CARLET</t>
  </si>
  <si>
    <t>00884</t>
  </si>
  <si>
    <t>AVENIDA</t>
  </si>
  <si>
    <t>02340</t>
  </si>
  <si>
    <t>BRYDON</t>
  </si>
  <si>
    <t>07270</t>
  </si>
  <si>
    <t>GLADSTONE</t>
  </si>
  <si>
    <t>09857</t>
  </si>
  <si>
    <t>KRANZER</t>
  </si>
  <si>
    <t>12915</t>
  </si>
  <si>
    <t>NUBIA</t>
  </si>
  <si>
    <t>02747</t>
  </si>
  <si>
    <t>CALORA</t>
  </si>
  <si>
    <t>01920</t>
  </si>
  <si>
    <t>BONITA</t>
  </si>
  <si>
    <t>14958</t>
  </si>
  <si>
    <t>RHOADS</t>
  </si>
  <si>
    <t>03163</t>
  </si>
  <si>
    <t>CATARACT</t>
  </si>
  <si>
    <t>06620</t>
  </si>
  <si>
    <t>FOOTHILL</t>
  </si>
  <si>
    <t>15750</t>
  </si>
  <si>
    <t>SAN DIMAS PT</t>
  </si>
  <si>
    <t>12000</t>
  </si>
  <si>
    <t>18710</t>
  </si>
  <si>
    <t>VETERANS</t>
  </si>
  <si>
    <t>09450</t>
  </si>
  <si>
    <t>KALISHER</t>
  </si>
  <si>
    <t>10705</t>
  </si>
  <si>
    <t>LOPEZ</t>
  </si>
  <si>
    <t>04637</t>
  </si>
  <si>
    <t>DANES</t>
  </si>
  <si>
    <t>05135</t>
  </si>
  <si>
    <t>DOBBINS</t>
  </si>
  <si>
    <t>14530</t>
  </si>
  <si>
    <t>PUTNEY</t>
  </si>
  <si>
    <t>10093</t>
  </si>
  <si>
    <t>LA PRESA</t>
  </si>
  <si>
    <t>01310</t>
  </si>
  <si>
    <t>BEAN</t>
  </si>
  <si>
    <t>04860</t>
  </si>
  <si>
    <t>10170</t>
  </si>
  <si>
    <t>LAS TUNAS</t>
  </si>
  <si>
    <t>17280</t>
  </si>
  <si>
    <t>SUNNYSLOPE</t>
  </si>
  <si>
    <t>06052</t>
  </si>
  <si>
    <t>ESPLANADE</t>
  </si>
  <si>
    <t>00548</t>
  </si>
  <si>
    <t>ANGELA</t>
  </si>
  <si>
    <t>14909</t>
  </si>
  <si>
    <t>RESERVATION</t>
  </si>
  <si>
    <t>17528</t>
  </si>
  <si>
    <t>TANNER</t>
  </si>
  <si>
    <t>07872</t>
  </si>
  <si>
    <t>HALMAN</t>
  </si>
  <si>
    <t>03095</t>
  </si>
  <si>
    <t>CASEY</t>
  </si>
  <si>
    <t>05897</t>
  </si>
  <si>
    <t>EMPIRE</t>
  </si>
  <si>
    <t>08848</t>
  </si>
  <si>
    <t>HURST</t>
  </si>
  <si>
    <t>05373</t>
  </si>
  <si>
    <t>DUFFER</t>
  </si>
  <si>
    <t>05327</t>
  </si>
  <si>
    <t>DRISKILL</t>
  </si>
  <si>
    <t>10670</t>
  </si>
  <si>
    <t>LOMBARDY</t>
  </si>
  <si>
    <t>10710</t>
  </si>
  <si>
    <t>RALEIGH</t>
  </si>
  <si>
    <t>15830</t>
  </si>
  <si>
    <t>SAN PASQUAL</t>
  </si>
  <si>
    <t>09660</t>
  </si>
  <si>
    <t>KEWEN</t>
  </si>
  <si>
    <t>15810</t>
  </si>
  <si>
    <t>SAN MARTINEZ</t>
  </si>
  <si>
    <t>SAN MARTZ PT</t>
  </si>
  <si>
    <t>03524</t>
  </si>
  <si>
    <t>CISCO</t>
  </si>
  <si>
    <t>13885</t>
  </si>
  <si>
    <t>PEDRO</t>
  </si>
  <si>
    <t>14740</t>
  </si>
  <si>
    <t>READY</t>
  </si>
  <si>
    <t>15701</t>
  </si>
  <si>
    <t>SALVADOR</t>
  </si>
  <si>
    <t>14978</t>
  </si>
  <si>
    <t>RICARDO</t>
  </si>
  <si>
    <t>00304</t>
  </si>
  <si>
    <t>ALFREDO</t>
  </si>
  <si>
    <t>05055</t>
  </si>
  <si>
    <t>DIABLO</t>
  </si>
  <si>
    <t>07659</t>
  </si>
  <si>
    <t>GRINGO</t>
  </si>
  <si>
    <t>14870</t>
  </si>
  <si>
    <t>REGENT</t>
  </si>
  <si>
    <t>02980</t>
  </si>
  <si>
    <t>CARLYLE</t>
  </si>
  <si>
    <t>13560</t>
  </si>
  <si>
    <t>05550</t>
  </si>
  <si>
    <t>EAST MONTANA</t>
  </si>
  <si>
    <t>15851</t>
  </si>
  <si>
    <t>SAN YSIDRO</t>
  </si>
  <si>
    <t>SAN YSDRO PT</t>
  </si>
  <si>
    <t>15770</t>
  </si>
  <si>
    <t>SANDYLAND</t>
  </si>
  <si>
    <t>SANDYLAND PT</t>
  </si>
  <si>
    <t>19037</t>
  </si>
  <si>
    <t>WARWICK</t>
  </si>
  <si>
    <t>08482</t>
  </si>
  <si>
    <t>HILLTOP</t>
  </si>
  <si>
    <t>16222</t>
  </si>
  <si>
    <t>SEYMOUR</t>
  </si>
  <si>
    <t>SAN ANA RI 1</t>
  </si>
  <si>
    <t>04790</t>
  </si>
  <si>
    <t>DE LA GUERRA</t>
  </si>
  <si>
    <t>SANTA BARBRA</t>
  </si>
  <si>
    <t>07010</t>
  </si>
  <si>
    <t>GARDEN</t>
  </si>
  <si>
    <t>08730</t>
  </si>
  <si>
    <t>HOT SPRINGS</t>
  </si>
  <si>
    <t>13510</t>
  </si>
  <si>
    <t>PADRE</t>
  </si>
  <si>
    <t>11915</t>
  </si>
  <si>
    <t>MILPAS</t>
  </si>
  <si>
    <t>15200</t>
  </si>
  <si>
    <t>RIVIERA</t>
  </si>
  <si>
    <t>18330</t>
  </si>
  <si>
    <t>TURNPIKE</t>
  </si>
  <si>
    <t>01220</t>
  </si>
  <si>
    <t>BATH</t>
  </si>
  <si>
    <t>08300</t>
  </si>
  <si>
    <t>HELENA</t>
  </si>
  <si>
    <t>06410</t>
  </si>
  <si>
    <t>03350</t>
  </si>
  <si>
    <t>CHAPALA</t>
  </si>
  <si>
    <t>00480</t>
  </si>
  <si>
    <t>ANACAPA</t>
  </si>
  <si>
    <t>03510</t>
  </si>
  <si>
    <t>CIENIGITAS</t>
  </si>
  <si>
    <t>06190</t>
  </si>
  <si>
    <t>FAIR ACRES</t>
  </si>
  <si>
    <t>07800</t>
  </si>
  <si>
    <t>GUTIERREZ</t>
  </si>
  <si>
    <t>16930</t>
  </si>
  <si>
    <t>STANWOOD</t>
  </si>
  <si>
    <t>09122</t>
  </si>
  <si>
    <t>JAMESON</t>
  </si>
  <si>
    <t>05145</t>
  </si>
  <si>
    <t>DOERNER</t>
  </si>
  <si>
    <t>SANTAFE SPRN</t>
  </si>
  <si>
    <t>06830</t>
  </si>
  <si>
    <t>FRIENDS</t>
  </si>
  <si>
    <t>09979</t>
  </si>
  <si>
    <t>LAIRD</t>
  </si>
  <si>
    <t>08270</t>
  </si>
  <si>
    <t>HEDGE</t>
  </si>
  <si>
    <t>12460</t>
  </si>
  <si>
    <t>MYSTIC</t>
  </si>
  <si>
    <t>12880</t>
  </si>
  <si>
    <t>NORTON</t>
  </si>
  <si>
    <t>13070</t>
  </si>
  <si>
    <t>OIL</t>
  </si>
  <si>
    <t>13540</t>
  </si>
  <si>
    <t>PAINTER</t>
  </si>
  <si>
    <t>16940</t>
  </si>
  <si>
    <t>STARBUCK</t>
  </si>
  <si>
    <t>10310</t>
  </si>
  <si>
    <t>LEFFINGWELL</t>
  </si>
  <si>
    <t>05160</t>
  </si>
  <si>
    <t>DOLAN</t>
  </si>
  <si>
    <t>11900</t>
  </si>
  <si>
    <t>MILL</t>
  </si>
  <si>
    <t>18410</t>
  </si>
  <si>
    <t>UNION</t>
  </si>
  <si>
    <t>12600</t>
  </si>
  <si>
    <t>NELLES</t>
  </si>
  <si>
    <t>00247</t>
  </si>
  <si>
    <t>ALBATROSS</t>
  </si>
  <si>
    <t>04730</t>
  </si>
  <si>
    <t>DEAUVILLE</t>
  </si>
  <si>
    <t>04733</t>
  </si>
  <si>
    <t>DEBUG</t>
  </si>
  <si>
    <t>07170</t>
  </si>
  <si>
    <t>GEORGIAN</t>
  </si>
  <si>
    <t>14040</t>
  </si>
  <si>
    <t>PICKERING</t>
  </si>
  <si>
    <t>10160</t>
  </si>
  <si>
    <t>LASSEN</t>
  </si>
  <si>
    <t>16090</t>
  </si>
  <si>
    <t>SECURITY</t>
  </si>
  <si>
    <t>17317</t>
  </si>
  <si>
    <t>SUNTOWER</t>
  </si>
  <si>
    <t>24006</t>
  </si>
  <si>
    <t>SANTA MONICA SL</t>
  </si>
  <si>
    <t>18360</t>
  </si>
  <si>
    <t>TWENTY SIX ST</t>
  </si>
  <si>
    <t>09000</t>
  </si>
  <si>
    <t>IRWIN HTS</t>
  </si>
  <si>
    <t>01282</t>
  </si>
  <si>
    <t>BEACHCOMBER</t>
  </si>
  <si>
    <t>15118</t>
  </si>
  <si>
    <t>RIPTIDE</t>
  </si>
  <si>
    <t>18076</t>
  </si>
  <si>
    <t>TRADEWIND</t>
  </si>
  <si>
    <t>17353</t>
  </si>
  <si>
    <t>SURFRIDER</t>
  </si>
  <si>
    <t>12720</t>
  </si>
  <si>
    <t>NINTH ST</t>
  </si>
  <si>
    <t>16470</t>
  </si>
  <si>
    <t>SIXTEENTH ST.</t>
  </si>
  <si>
    <t>01628</t>
  </si>
  <si>
    <t>BIGHORN</t>
  </si>
  <si>
    <t>03707</t>
  </si>
  <si>
    <t>CLUBHOUSE</t>
  </si>
  <si>
    <t>14292</t>
  </si>
  <si>
    <t>POLO</t>
  </si>
  <si>
    <t>08993</t>
  </si>
  <si>
    <t>IRONTREE</t>
  </si>
  <si>
    <t>14433</t>
  </si>
  <si>
    <t>PROBST</t>
  </si>
  <si>
    <t>16456</t>
  </si>
  <si>
    <t>SINATRA</t>
  </si>
  <si>
    <t>18008</t>
  </si>
  <si>
    <t>TORRO PEAK</t>
  </si>
  <si>
    <t>15649</t>
  </si>
  <si>
    <t>15987</t>
  </si>
  <si>
    <t>SCHOLAR</t>
  </si>
  <si>
    <t>17535</t>
  </si>
  <si>
    <t>TANGLEWOOD</t>
  </si>
  <si>
    <t>00628</t>
  </si>
  <si>
    <t>APARTMENT</t>
  </si>
  <si>
    <t>04137</t>
  </si>
  <si>
    <t>COSTELLO</t>
  </si>
  <si>
    <t>15738</t>
  </si>
  <si>
    <t>SAND DUNES</t>
  </si>
  <si>
    <t>14157</t>
  </si>
  <si>
    <t>PIPER</t>
  </si>
  <si>
    <t>00762</t>
  </si>
  <si>
    <t>ARNEZ</t>
  </si>
  <si>
    <t>10096</t>
  </si>
  <si>
    <t>LA QUINTA</t>
  </si>
  <si>
    <t>18116</t>
  </si>
  <si>
    <t>TRAVIS</t>
  </si>
  <si>
    <t>00566</t>
  </si>
  <si>
    <t>ANNENBERG</t>
  </si>
  <si>
    <t>14035</t>
  </si>
  <si>
    <t>PHYSICIAN</t>
  </si>
  <si>
    <t>02140</t>
  </si>
  <si>
    <t>BRAND</t>
  </si>
  <si>
    <t>07310</t>
  </si>
  <si>
    <t>GLASSCOCK</t>
  </si>
  <si>
    <t>19776</t>
  </si>
  <si>
    <t>YOSEMITE</t>
  </si>
  <si>
    <t>17548</t>
  </si>
  <si>
    <t>TAPO</t>
  </si>
  <si>
    <t>12175</t>
  </si>
  <si>
    <t>MORELAND</t>
  </si>
  <si>
    <t>18370</t>
  </si>
  <si>
    <t>TWIN LAKES</t>
  </si>
  <si>
    <t>16966</t>
  </si>
  <si>
    <t>STEARNS</t>
  </si>
  <si>
    <t>07251</t>
  </si>
  <si>
    <t>GILLIBRAND</t>
  </si>
  <si>
    <t>18045</t>
  </si>
  <si>
    <t>TOWNSHIP</t>
  </si>
  <si>
    <t>03116</t>
  </si>
  <si>
    <t>CASSIDY</t>
  </si>
  <si>
    <t>09877</t>
  </si>
  <si>
    <t>KUEHNER</t>
  </si>
  <si>
    <t>15870</t>
  </si>
  <si>
    <t>SANTEE 1</t>
  </si>
  <si>
    <t>04049</t>
  </si>
  <si>
    <t>CORDOBA</t>
  </si>
  <si>
    <t>06112</t>
  </si>
  <si>
    <t>EURO</t>
  </si>
  <si>
    <t>06727</t>
  </si>
  <si>
    <t>FRANC</t>
  </si>
  <si>
    <t>03267</t>
  </si>
  <si>
    <t>CENTAVO</t>
  </si>
  <si>
    <t>06293</t>
  </si>
  <si>
    <t>FARTHING</t>
  </si>
  <si>
    <t>05084</t>
  </si>
  <si>
    <t>DIME</t>
  </si>
  <si>
    <t>09869</t>
  </si>
  <si>
    <t>KRONA</t>
  </si>
  <si>
    <t>05305</t>
  </si>
  <si>
    <t>DRACHMA</t>
  </si>
  <si>
    <t>05358</t>
  </si>
  <si>
    <t>DUCAT</t>
  </si>
  <si>
    <t>07736</t>
  </si>
  <si>
    <t>GUILDER</t>
  </si>
  <si>
    <t>13896</t>
  </si>
  <si>
    <t>PENCE</t>
  </si>
  <si>
    <t>09884</t>
  </si>
  <si>
    <t>KWACHA</t>
  </si>
  <si>
    <t>15985</t>
  </si>
  <si>
    <t>SCHILLING</t>
  </si>
  <si>
    <t>19727</t>
  </si>
  <si>
    <t>YEN</t>
  </si>
  <si>
    <t>09882</t>
  </si>
  <si>
    <t>KUNA</t>
  </si>
  <si>
    <t>15554</t>
  </si>
  <si>
    <t>RUBLE</t>
  </si>
  <si>
    <t>10514</t>
  </si>
  <si>
    <t>LIRE</t>
  </si>
  <si>
    <t>06661</t>
  </si>
  <si>
    <t>FORINT</t>
  </si>
  <si>
    <t>14704</t>
  </si>
  <si>
    <t>RAND</t>
  </si>
  <si>
    <t>08420</t>
  </si>
  <si>
    <t>HIGHWAY</t>
  </si>
  <si>
    <t>11364</t>
  </si>
  <si>
    <t>MAXSON</t>
  </si>
  <si>
    <t>16220</t>
  </si>
  <si>
    <t>SEXTON</t>
  </si>
  <si>
    <t>18780</t>
  </si>
  <si>
    <t>VINEYARD</t>
  </si>
  <si>
    <t>15980</t>
  </si>
  <si>
    <t>SCHENLEY</t>
  </si>
  <si>
    <t>01770</t>
  </si>
  <si>
    <t>BLANCA</t>
  </si>
  <si>
    <t>01950</t>
  </si>
  <si>
    <t>BOONE</t>
  </si>
  <si>
    <t>17060</t>
  </si>
  <si>
    <t>STONE</t>
  </si>
  <si>
    <t>03868</t>
  </si>
  <si>
    <t>COMMUNITY</t>
  </si>
  <si>
    <t>COMMUNITY PT</t>
  </si>
  <si>
    <t>21026</t>
  </si>
  <si>
    <t>COOLING 1</t>
  </si>
  <si>
    <t>21039</t>
  </si>
  <si>
    <t>LAYE</t>
  </si>
  <si>
    <t>21044</t>
  </si>
  <si>
    <t>NOX 1</t>
  </si>
  <si>
    <t>21045</t>
  </si>
  <si>
    <t>NOX 2</t>
  </si>
  <si>
    <t>21066</t>
  </si>
  <si>
    <t>TANK FARM 6</t>
  </si>
  <si>
    <t>21072</t>
  </si>
  <si>
    <t>FUEL GAS 3</t>
  </si>
  <si>
    <t>21040</t>
  </si>
  <si>
    <t>MATA</t>
  </si>
  <si>
    <t>21096</t>
  </si>
  <si>
    <t>ESP1</t>
  </si>
  <si>
    <t>21100</t>
  </si>
  <si>
    <t>ESP2 DESALTER</t>
  </si>
  <si>
    <t>21027</t>
  </si>
  <si>
    <t>COOLING 2</t>
  </si>
  <si>
    <t>21071</t>
  </si>
  <si>
    <t>FUEL GAS 2</t>
  </si>
  <si>
    <t>21060</t>
  </si>
  <si>
    <t>RO FEED WATER</t>
  </si>
  <si>
    <t>21073</t>
  </si>
  <si>
    <t>FUEL GAS 4</t>
  </si>
  <si>
    <t>21065</t>
  </si>
  <si>
    <t>TANK FARM 5</t>
  </si>
  <si>
    <t>21070</t>
  </si>
  <si>
    <t>FUEL GAS 1</t>
  </si>
  <si>
    <t>21068</t>
  </si>
  <si>
    <t>MCVEIGH</t>
  </si>
  <si>
    <t>16540</t>
  </si>
  <si>
    <t>SLOAN</t>
  </si>
  <si>
    <t>04270</t>
  </si>
  <si>
    <t>CRANE</t>
  </si>
  <si>
    <t>17040</t>
  </si>
  <si>
    <t>STOCKWELL</t>
  </si>
  <si>
    <t>08617</t>
  </si>
  <si>
    <t>HOMBRE</t>
  </si>
  <si>
    <t>07484</t>
  </si>
  <si>
    <t>GRANDE</t>
  </si>
  <si>
    <t>11334</t>
  </si>
  <si>
    <t>MATADOR</t>
  </si>
  <si>
    <t>17454</t>
  </si>
  <si>
    <t>TABERNA</t>
  </si>
  <si>
    <t>14164</t>
  </si>
  <si>
    <t>PISTOLA</t>
  </si>
  <si>
    <t>16129</t>
  </si>
  <si>
    <t>SENORITA</t>
  </si>
  <si>
    <t>01059</t>
  </si>
  <si>
    <t>BANDANA</t>
  </si>
  <si>
    <t>16651</t>
  </si>
  <si>
    <t>SOMBRERO</t>
  </si>
  <si>
    <t>16145</t>
  </si>
  <si>
    <t>SERAPE</t>
  </si>
  <si>
    <t>03936</t>
  </si>
  <si>
    <t>CONKLIN</t>
  </si>
  <si>
    <t>09205</t>
  </si>
  <si>
    <t>JENKS LAKE</t>
  </si>
  <si>
    <t>CONVRSE FLTS</t>
  </si>
  <si>
    <t>04023</t>
  </si>
  <si>
    <t>COPY</t>
  </si>
  <si>
    <t>03633</t>
  </si>
  <si>
    <t>CLERK</t>
  </si>
  <si>
    <t>09423</t>
  </si>
  <si>
    <t>JURY</t>
  </si>
  <si>
    <t>09375</t>
  </si>
  <si>
    <t>JUDGE</t>
  </si>
  <si>
    <t>10577</t>
  </si>
  <si>
    <t>LOBBY</t>
  </si>
  <si>
    <t>14398</t>
  </si>
  <si>
    <t>PRESIDENT</t>
  </si>
  <si>
    <t>16122</t>
  </si>
  <si>
    <t>SENATE</t>
  </si>
  <si>
    <t>03935</t>
  </si>
  <si>
    <t>CONGRESS</t>
  </si>
  <si>
    <t>02313</t>
  </si>
  <si>
    <t>BROTHERTON</t>
  </si>
  <si>
    <t>04504</t>
  </si>
  <si>
    <t>CUPPLES</t>
  </si>
  <si>
    <t>07276</t>
  </si>
  <si>
    <t>GLACIER</t>
  </si>
  <si>
    <t>09358</t>
  </si>
  <si>
    <t>JOY</t>
  </si>
  <si>
    <t>09723</t>
  </si>
  <si>
    <t>KINGSFORD</t>
  </si>
  <si>
    <t>11817</t>
  </si>
  <si>
    <t>MICHAEL</t>
  </si>
  <si>
    <t>14486</t>
  </si>
  <si>
    <t>PULASKI</t>
  </si>
  <si>
    <t>16149</t>
  </si>
  <si>
    <t>13717</t>
  </si>
  <si>
    <t>PARKRIDGE</t>
  </si>
  <si>
    <t>17686</t>
  </si>
  <si>
    <t>TESORO</t>
  </si>
  <si>
    <t>14346</t>
  </si>
  <si>
    <t>PORPHYRY</t>
  </si>
  <si>
    <t>18628</t>
  </si>
  <si>
    <t>VASSAL</t>
  </si>
  <si>
    <t>16336</t>
  </si>
  <si>
    <t>SHERIDAN</t>
  </si>
  <si>
    <t>18725</t>
  </si>
  <si>
    <t>VICENTIA</t>
  </si>
  <si>
    <t>04895</t>
  </si>
  <si>
    <t>DE MARI</t>
  </si>
  <si>
    <t>14404</t>
  </si>
  <si>
    <t>PRICE</t>
  </si>
  <si>
    <t>08938</t>
  </si>
  <si>
    <t>INTERPACE</t>
  </si>
  <si>
    <t>13386</t>
  </si>
  <si>
    <t>OWENS</t>
  </si>
  <si>
    <t>14445</t>
  </si>
  <si>
    <t>PROMENADE</t>
  </si>
  <si>
    <t>01891</t>
  </si>
  <si>
    <t>BOLLERO</t>
  </si>
  <si>
    <t>13765</t>
  </si>
  <si>
    <t>PASEO</t>
  </si>
  <si>
    <t>15466</t>
  </si>
  <si>
    <t>ROULETTE</t>
  </si>
  <si>
    <t>00815</t>
  </si>
  <si>
    <t>ASTORIA</t>
  </si>
  <si>
    <t>21067</t>
  </si>
  <si>
    <t>DINELY</t>
  </si>
  <si>
    <t>04100</t>
  </si>
  <si>
    <t>CORRIGAN</t>
  </si>
  <si>
    <t>CORRIGAN PT</t>
  </si>
  <si>
    <t>00330</t>
  </si>
  <si>
    <t>ALLISON</t>
  </si>
  <si>
    <t>01513</t>
  </si>
  <si>
    <t>BARBOSSA</t>
  </si>
  <si>
    <t>09300</t>
  </si>
  <si>
    <t>JOJO</t>
  </si>
  <si>
    <t>11818</t>
  </si>
  <si>
    <t>MICHELLE</t>
  </si>
  <si>
    <t>14827</t>
  </si>
  <si>
    <t>REEDER</t>
  </si>
  <si>
    <t>17840</t>
  </si>
  <si>
    <t>TIENDA</t>
  </si>
  <si>
    <t>18629</t>
  </si>
  <si>
    <t>VECINO</t>
  </si>
  <si>
    <t>18723</t>
  </si>
  <si>
    <t>VIAVERDE</t>
  </si>
  <si>
    <t>11380</t>
  </si>
  <si>
    <t>MAYBELL</t>
  </si>
  <si>
    <t>00022</t>
  </si>
  <si>
    <t>ABIGAIL</t>
  </si>
  <si>
    <t>02010</t>
  </si>
  <si>
    <t>BOSCO</t>
  </si>
  <si>
    <t>05629</t>
  </si>
  <si>
    <t>EGMONT</t>
  </si>
  <si>
    <t>04370</t>
  </si>
  <si>
    <t>CREVOLIN</t>
  </si>
  <si>
    <t>07830</t>
  </si>
  <si>
    <t>HAIG</t>
  </si>
  <si>
    <t>05620</t>
  </si>
  <si>
    <t>CONLEY</t>
  </si>
  <si>
    <t>03517</t>
  </si>
  <si>
    <t>CINDER</t>
  </si>
  <si>
    <t>COSO</t>
  </si>
  <si>
    <t>05800</t>
  </si>
  <si>
    <t>ELMIRA</t>
  </si>
  <si>
    <t>08060</t>
  </si>
  <si>
    <t>HARPER</t>
  </si>
  <si>
    <t>14990</t>
  </si>
  <si>
    <t>RICHARDS</t>
  </si>
  <si>
    <t>02890</t>
  </si>
  <si>
    <t>CAPE</t>
  </si>
  <si>
    <t>03650</t>
  </si>
  <si>
    <t>CLIFF</t>
  </si>
  <si>
    <t>12800</t>
  </si>
  <si>
    <t>NORDINA</t>
  </si>
  <si>
    <t>13050</t>
  </si>
  <si>
    <t>OGLE</t>
  </si>
  <si>
    <t>04139</t>
  </si>
  <si>
    <t>COSTERA</t>
  </si>
  <si>
    <t>04150</t>
  </si>
  <si>
    <t>COTTAGE GRVE</t>
  </si>
  <si>
    <t>04516</t>
  </si>
  <si>
    <t>CUSHENBURY</t>
  </si>
  <si>
    <t>07385</t>
  </si>
  <si>
    <t>GOBAR</t>
  </si>
  <si>
    <t>05123</t>
  </si>
  <si>
    <t>DOBLE</t>
  </si>
  <si>
    <t>Colorado</t>
  </si>
  <si>
    <t>09/31/2011</t>
  </si>
  <si>
    <t>Date Completed</t>
  </si>
  <si>
    <t>457 &amp; 458</t>
  </si>
  <si>
    <t>SKYBORNE PT</t>
  </si>
  <si>
    <t>01861</t>
  </si>
  <si>
    <t>BODKIN</t>
  </si>
  <si>
    <t>01322</t>
  </si>
  <si>
    <t>BEARCREEK</t>
  </si>
  <si>
    <t>05219</t>
  </si>
  <si>
    <t>DOROF</t>
  </si>
  <si>
    <t>03297</t>
  </si>
  <si>
    <t>CEREAL</t>
  </si>
  <si>
    <t>08302</t>
  </si>
  <si>
    <t>HELENKA</t>
  </si>
  <si>
    <t>02422</t>
  </si>
  <si>
    <t>BUNDY</t>
  </si>
  <si>
    <t>18929</t>
  </si>
  <si>
    <t>WAITE</t>
  </si>
  <si>
    <t>07725</t>
  </si>
  <si>
    <t>GUFFY</t>
  </si>
  <si>
    <t>07668</t>
  </si>
  <si>
    <t>GRUWELL</t>
  </si>
  <si>
    <t>17063</t>
  </si>
  <si>
    <t>STONEMAN</t>
  </si>
  <si>
    <t>03356</t>
  </si>
  <si>
    <t>CHARGERS</t>
  </si>
  <si>
    <t>07576</t>
  </si>
  <si>
    <t>GREENBAY</t>
  </si>
  <si>
    <t>07186</t>
  </si>
  <si>
    <t>GIANTS</t>
  </si>
  <si>
    <t>15645</t>
  </si>
  <si>
    <t>SAINTS</t>
  </si>
  <si>
    <t>14641</t>
  </si>
  <si>
    <t>RAIDERS</t>
  </si>
  <si>
    <t>13072</t>
  </si>
  <si>
    <t>OILERS</t>
  </si>
  <si>
    <t>14662</t>
  </si>
  <si>
    <t>RAMS</t>
  </si>
  <si>
    <t>09110</t>
  </si>
  <si>
    <t>JAKE</t>
  </si>
  <si>
    <t>15530</t>
  </si>
  <si>
    <t>RUGGLES</t>
  </si>
  <si>
    <t>16577</t>
  </si>
  <si>
    <t>SNAKE</t>
  </si>
  <si>
    <t>16591</t>
  </si>
  <si>
    <t>SNOWCREEK</t>
  </si>
  <si>
    <t>SNOWCREEK PT</t>
  </si>
  <si>
    <t>16594</t>
  </si>
  <si>
    <t>SNOWLINE</t>
  </si>
  <si>
    <t>SNOWLINE PT</t>
  </si>
  <si>
    <t>16599</t>
  </si>
  <si>
    <t>SOCAL</t>
  </si>
  <si>
    <t>21086</t>
  </si>
  <si>
    <t>SOCO 1</t>
  </si>
  <si>
    <t>16612</t>
  </si>
  <si>
    <t>SOLANA</t>
  </si>
  <si>
    <t>00705</t>
  </si>
  <si>
    <t>ARLENE</t>
  </si>
  <si>
    <t>02035</t>
  </si>
  <si>
    <t>BOUQUET</t>
  </si>
  <si>
    <t>18631</t>
  </si>
  <si>
    <t>VASQUEZ</t>
  </si>
  <si>
    <t>08446</t>
  </si>
  <si>
    <t>HILLFIELD</t>
  </si>
  <si>
    <t>15737</t>
  </si>
  <si>
    <t>SAND CANYON</t>
  </si>
  <si>
    <t>04706</t>
  </si>
  <si>
    <t>DAVENPORT</t>
  </si>
  <si>
    <t>00470</t>
  </si>
  <si>
    <t>AMOS</t>
  </si>
  <si>
    <t>00710</t>
  </si>
  <si>
    <t>ARKANSAS</t>
  </si>
  <si>
    <t>04250</t>
  </si>
  <si>
    <t>COYOTE</t>
  </si>
  <si>
    <t>01420</t>
  </si>
  <si>
    <t>02850</t>
  </si>
  <si>
    <t>CANDLE</t>
  </si>
  <si>
    <t>05380</t>
  </si>
  <si>
    <t>DUNBAR</t>
  </si>
  <si>
    <t>11301</t>
  </si>
  <si>
    <t>MARTY</t>
  </si>
  <si>
    <t>08950</t>
  </si>
  <si>
    <t>IOWA</t>
  </si>
  <si>
    <t>15960</t>
  </si>
  <si>
    <t>SAWYER</t>
  </si>
  <si>
    <t>10126</t>
  </si>
  <si>
    <t>LARRY</t>
  </si>
  <si>
    <t>11160</t>
  </si>
  <si>
    <t>MAPLEWOOD</t>
  </si>
  <si>
    <t>12580</t>
  </si>
  <si>
    <t>NEGEL</t>
  </si>
  <si>
    <t>16128</t>
  </si>
  <si>
    <t>SEMINARY</t>
  </si>
  <si>
    <t>14645</t>
  </si>
  <si>
    <t>RAINBOW</t>
  </si>
  <si>
    <t>06065</t>
  </si>
  <si>
    <t>ESTABAN</t>
  </si>
  <si>
    <t>03622</t>
  </si>
  <si>
    <t>CLEMSON</t>
  </si>
  <si>
    <t>05207</t>
  </si>
  <si>
    <t>DONLON</t>
  </si>
  <si>
    <t>16684</t>
  </si>
  <si>
    <t>SONRISA</t>
  </si>
  <si>
    <t>21042</t>
  </si>
  <si>
    <t>SONY 2</t>
  </si>
  <si>
    <t>21041</t>
  </si>
  <si>
    <t>SONY 1</t>
  </si>
  <si>
    <t>16672</t>
  </si>
  <si>
    <t>SOPER</t>
  </si>
  <si>
    <t>SOPER P.T.</t>
  </si>
  <si>
    <t>01733</t>
  </si>
  <si>
    <t>BITTERN</t>
  </si>
  <si>
    <t>02562</t>
  </si>
  <si>
    <t>BUTTERFIELD</t>
  </si>
  <si>
    <t>14592</t>
  </si>
  <si>
    <t>QUINTO</t>
  </si>
  <si>
    <t>10871</t>
  </si>
  <si>
    <t>MACIEL</t>
  </si>
  <si>
    <t>00419</t>
  </si>
  <si>
    <t>ALTERRA</t>
  </si>
  <si>
    <t>05827</t>
  </si>
  <si>
    <t>ELPRADO</t>
  </si>
  <si>
    <t>10951</t>
  </si>
  <si>
    <t>MAIZE</t>
  </si>
  <si>
    <t>01251</t>
  </si>
  <si>
    <t>BAYBERRY</t>
  </si>
  <si>
    <t>04736</t>
  </si>
  <si>
    <t>DEACANO</t>
  </si>
  <si>
    <t>05390</t>
  </si>
  <si>
    <t>DUNCAN</t>
  </si>
  <si>
    <t>11990</t>
  </si>
  <si>
    <t>MISSOURI</t>
  </si>
  <si>
    <t>04760</t>
  </si>
  <si>
    <t>DEEBLE</t>
  </si>
  <si>
    <t>06140</t>
  </si>
  <si>
    <t>EVERGREEN</t>
  </si>
  <si>
    <t>12565</t>
  </si>
  <si>
    <t>NEBRASKA</t>
  </si>
  <si>
    <t>15703</t>
  </si>
  <si>
    <t>SAMAR</t>
  </si>
  <si>
    <t>19110</t>
  </si>
  <si>
    <t>WEBBWOOD</t>
  </si>
  <si>
    <t>09827</t>
  </si>
  <si>
    <t>KNIGHT</t>
  </si>
  <si>
    <t>19702</t>
  </si>
  <si>
    <t>YEAGER</t>
  </si>
  <si>
    <t>16705</t>
  </si>
  <si>
    <t>SOUTHRIDGE</t>
  </si>
  <si>
    <t>SOUTHRDGE PT</t>
  </si>
  <si>
    <t>15725</t>
  </si>
  <si>
    <t>SANCHO</t>
  </si>
  <si>
    <t>14595</t>
  </si>
  <si>
    <t>QUIXOTE</t>
  </si>
  <si>
    <t>16718</t>
  </si>
  <si>
    <t>SPAETHE</t>
  </si>
  <si>
    <t>16728</t>
  </si>
  <si>
    <t>SPANKY</t>
  </si>
  <si>
    <t>16805</t>
  </si>
  <si>
    <t>GRAVEYARD</t>
  </si>
  <si>
    <t>14000</t>
  </si>
  <si>
    <t>PETROL</t>
  </si>
  <si>
    <t>14620</t>
  </si>
  <si>
    <t>RADIATOR</t>
  </si>
  <si>
    <t>07150</t>
  </si>
  <si>
    <t>GENERAL PETROLEUM</t>
  </si>
  <si>
    <t>05200</t>
  </si>
  <si>
    <t>DOMINGUEZ</t>
  </si>
  <si>
    <t>02330</t>
  </si>
  <si>
    <t>BRYANT</t>
  </si>
  <si>
    <t>06450</t>
  </si>
  <si>
    <t>FIRMONA</t>
  </si>
  <si>
    <t>00780</t>
  </si>
  <si>
    <t>ARTISANO</t>
  </si>
  <si>
    <t>05840</t>
  </si>
  <si>
    <t>ELROY</t>
  </si>
  <si>
    <t>13010</t>
  </si>
  <si>
    <t>OCCIDENTAL</t>
  </si>
  <si>
    <t>14480</t>
  </si>
  <si>
    <t>PUEBLO</t>
  </si>
  <si>
    <t>02204</t>
  </si>
  <si>
    <t>BRIDE</t>
  </si>
  <si>
    <t>04960</t>
  </si>
  <si>
    <t>DEODARA</t>
  </si>
  <si>
    <t>07100</t>
  </si>
  <si>
    <t>GASTON</t>
  </si>
  <si>
    <t>08890</t>
  </si>
  <si>
    <t>IDAHO</t>
  </si>
  <si>
    <t>11635</t>
  </si>
  <si>
    <t>MEMORY</t>
  </si>
  <si>
    <t>13929</t>
  </si>
  <si>
    <t>PENMAR</t>
  </si>
  <si>
    <t>17970</t>
  </si>
  <si>
    <t>TONNER</t>
  </si>
  <si>
    <t>06605</t>
  </si>
  <si>
    <t>FONDA</t>
  </si>
  <si>
    <t>18380</t>
  </si>
  <si>
    <t>TWISTER</t>
  </si>
  <si>
    <t>03781</t>
  </si>
  <si>
    <t>COLFAX</t>
  </si>
  <si>
    <t>05102</t>
  </si>
  <si>
    <t>DITWOOD</t>
  </si>
  <si>
    <t>15375</t>
  </si>
  <si>
    <t>RONWOOD</t>
  </si>
  <si>
    <t>00883</t>
  </si>
  <si>
    <t>AXEL</t>
  </si>
  <si>
    <t>01835</t>
  </si>
  <si>
    <t>BLUEFIELD</t>
  </si>
  <si>
    <t>05144</t>
  </si>
  <si>
    <t>DOE</t>
  </si>
  <si>
    <t>04692</t>
  </si>
  <si>
    <t>DART</t>
  </si>
  <si>
    <t>06042</t>
  </si>
  <si>
    <t>ESCALONA</t>
  </si>
  <si>
    <t>02358</t>
  </si>
  <si>
    <t>BUCK</t>
  </si>
  <si>
    <t>09558</t>
  </si>
  <si>
    <t>KELSEY</t>
  </si>
  <si>
    <t>00940</t>
  </si>
  <si>
    <t>BACWAY</t>
  </si>
  <si>
    <t>07000</t>
  </si>
  <si>
    <t>GARZA</t>
  </si>
  <si>
    <t>07241</t>
  </si>
  <si>
    <t>GILLIS</t>
  </si>
  <si>
    <t>04820</t>
  </si>
  <si>
    <t>DELCO</t>
  </si>
  <si>
    <t>14260</t>
  </si>
  <si>
    <t>POCKET</t>
  </si>
  <si>
    <t>19310</t>
  </si>
  <si>
    <t>WHITAKER</t>
  </si>
  <si>
    <t>07360</t>
  </si>
  <si>
    <t>GLIDDEN</t>
  </si>
  <si>
    <t>16230</t>
  </si>
  <si>
    <t>SHADOW</t>
  </si>
  <si>
    <t>09830</t>
  </si>
  <si>
    <t>KNOTT</t>
  </si>
  <si>
    <t>03497</t>
  </si>
  <si>
    <t>CHRISTINE</t>
  </si>
  <si>
    <t>03168</t>
  </si>
  <si>
    <t>CATHY</t>
  </si>
  <si>
    <t>05215</t>
  </si>
  <si>
    <t>DORIS</t>
  </si>
  <si>
    <t>09196</t>
  </si>
  <si>
    <t>LISA ANNE</t>
  </si>
  <si>
    <t>10655</t>
  </si>
  <si>
    <t>LOLA</t>
  </si>
  <si>
    <t>11313</t>
  </si>
  <si>
    <t>MARY</t>
  </si>
  <si>
    <t>17754</t>
  </si>
  <si>
    <t>THELMA</t>
  </si>
  <si>
    <t>12525</t>
  </si>
  <si>
    <t>NATALIE</t>
  </si>
  <si>
    <t>11618</t>
  </si>
  <si>
    <t>MELISSA</t>
  </si>
  <si>
    <t>15601</t>
  </si>
  <si>
    <t>RUTH</t>
  </si>
  <si>
    <t>10865</t>
  </si>
  <si>
    <t>MABLE</t>
  </si>
  <si>
    <t>09967</t>
  </si>
  <si>
    <t>LACRESTA</t>
  </si>
  <si>
    <t>LACRESTA PT</t>
  </si>
  <si>
    <t>00571</t>
  </si>
  <si>
    <t>ANNIKA</t>
  </si>
  <si>
    <t>08524</t>
  </si>
  <si>
    <t>HOGAN</t>
  </si>
  <si>
    <t>16583</t>
  </si>
  <si>
    <t>SNEAD</t>
  </si>
  <si>
    <t>19138</t>
  </si>
  <si>
    <t>WEISKOFF</t>
  </si>
  <si>
    <t>18624</t>
  </si>
  <si>
    <t>VARDON</t>
  </si>
  <si>
    <t>09142</t>
  </si>
  <si>
    <t>JANUARY</t>
  </si>
  <si>
    <t>10538</t>
  </si>
  <si>
    <t>LITTLER</t>
  </si>
  <si>
    <t>11052</t>
  </si>
  <si>
    <t>MANGRUM</t>
  </si>
  <si>
    <t>11836</t>
  </si>
  <si>
    <t>MIDDLECOFF</t>
  </si>
  <si>
    <t>02750</t>
  </si>
  <si>
    <t>CAL STRIP</t>
  </si>
  <si>
    <t>00160</t>
  </si>
  <si>
    <t>AGRA</t>
  </si>
  <si>
    <t>00630</t>
  </si>
  <si>
    <t>APEX</t>
  </si>
  <si>
    <t>07300</t>
  </si>
  <si>
    <t>GLASS</t>
  </si>
  <si>
    <t>05140</t>
  </si>
  <si>
    <t>DODGE</t>
  </si>
  <si>
    <t>02870</t>
  </si>
  <si>
    <t>CANNING</t>
  </si>
  <si>
    <t>17740</t>
  </si>
  <si>
    <t>THEATER</t>
  </si>
  <si>
    <t>03500</t>
  </si>
  <si>
    <t>CHRYSLER</t>
  </si>
  <si>
    <t>09750</t>
  </si>
  <si>
    <t>KINMONT</t>
  </si>
  <si>
    <t>11020</t>
  </si>
  <si>
    <t>MALT</t>
  </si>
  <si>
    <t>04260</t>
  </si>
  <si>
    <t>CRAG</t>
  </si>
  <si>
    <t>LAKESIDE PT</t>
  </si>
  <si>
    <t>04060</t>
  </si>
  <si>
    <t>CORNELL</t>
  </si>
  <si>
    <t>00333</t>
  </si>
  <si>
    <t>ALLRED</t>
  </si>
  <si>
    <t>02920</t>
  </si>
  <si>
    <t>CARFAX</t>
  </si>
  <si>
    <t>07990</t>
  </si>
  <si>
    <t>HARCO</t>
  </si>
  <si>
    <t>05590</t>
  </si>
  <si>
    <t>EBELL</t>
  </si>
  <si>
    <t>16355</t>
  </si>
  <si>
    <t>SHIPWAY</t>
  </si>
  <si>
    <t>18740</t>
  </si>
  <si>
    <t>VIKING</t>
  </si>
  <si>
    <t>02857</t>
  </si>
  <si>
    <t>CANEHILL</t>
  </si>
  <si>
    <t>03391</t>
  </si>
  <si>
    <t>CHEETAH</t>
  </si>
  <si>
    <t>01736</t>
  </si>
  <si>
    <t>BISON</t>
  </si>
  <si>
    <t>05686</t>
  </si>
  <si>
    <t>ELEPHANT</t>
  </si>
  <si>
    <t>04166</t>
  </si>
  <si>
    <t>COUGAR</t>
  </si>
  <si>
    <t>10383</t>
  </si>
  <si>
    <t>LEOPARD</t>
  </si>
  <si>
    <t>10847</t>
  </si>
  <si>
    <t>LYNX</t>
  </si>
  <si>
    <t>13651</t>
  </si>
  <si>
    <t>PANTHER</t>
  </si>
  <si>
    <t>07131</t>
  </si>
  <si>
    <t>GAZELLE</t>
  </si>
  <si>
    <t>00180</t>
  </si>
  <si>
    <t>11420</t>
  </si>
  <si>
    <t>MAYS</t>
  </si>
  <si>
    <t>09085</t>
  </si>
  <si>
    <t>JACKMAN</t>
  </si>
  <si>
    <t>17550</t>
  </si>
  <si>
    <t>TARGET</t>
  </si>
  <si>
    <t>96928</t>
  </si>
  <si>
    <t>FEEDER-28</t>
  </si>
  <si>
    <t>05000</t>
  </si>
  <si>
    <t>DESERT</t>
  </si>
  <si>
    <t>05760</t>
  </si>
  <si>
    <t>ELM</t>
  </si>
  <si>
    <t>18180</t>
  </si>
  <si>
    <t>TROPICO</t>
  </si>
  <si>
    <t>14030</t>
  </si>
  <si>
    <t>PHILLIPS</t>
  </si>
  <si>
    <t>04432</t>
  </si>
  <si>
    <t>CROWDER</t>
  </si>
  <si>
    <t>09330</t>
  </si>
  <si>
    <t>JOSHUA</t>
  </si>
  <si>
    <t>09770</t>
  </si>
  <si>
    <t>KINGTREE</t>
  </si>
  <si>
    <t>11565</t>
  </si>
  <si>
    <t>MEDALLION</t>
  </si>
  <si>
    <t>13000</t>
  </si>
  <si>
    <t>OBAN</t>
  </si>
  <si>
    <t>14584</t>
  </si>
  <si>
    <t>QUEENSLAND</t>
  </si>
  <si>
    <t>19790</t>
  </si>
  <si>
    <t>17985</t>
  </si>
  <si>
    <t>TOPOC</t>
  </si>
  <si>
    <t>10054</t>
  </si>
  <si>
    <t>LANGFORD</t>
  </si>
  <si>
    <t>LANGFORD PT</t>
  </si>
  <si>
    <t>00110</t>
  </si>
  <si>
    <t>ADRIATIC</t>
  </si>
  <si>
    <t>04140</t>
  </si>
  <si>
    <t>COTA</t>
  </si>
  <si>
    <t>14830</t>
  </si>
  <si>
    <t>REEVES</t>
  </si>
  <si>
    <t>01079</t>
  </si>
  <si>
    <t>BARBARA</t>
  </si>
  <si>
    <t>04925</t>
  </si>
  <si>
    <t>DENISE</t>
  </si>
  <si>
    <t>07185</t>
  </si>
  <si>
    <t>GERTRUDE</t>
  </si>
  <si>
    <t>08985</t>
  </si>
  <si>
    <t>IRENE</t>
  </si>
  <si>
    <t>03495</t>
  </si>
  <si>
    <t>CHRISTY</t>
  </si>
  <si>
    <t>04725</t>
  </si>
  <si>
    <t>DEANNA</t>
  </si>
  <si>
    <t>05677</t>
  </si>
  <si>
    <t>ELEANOR</t>
  </si>
  <si>
    <t>10845</t>
  </si>
  <si>
    <t>LYNNE</t>
  </si>
  <si>
    <t>10158</t>
  </si>
  <si>
    <t>LAS POSAS</t>
  </si>
  <si>
    <t>LAS POSAS PT</t>
  </si>
  <si>
    <t>10162</t>
  </si>
  <si>
    <t>LASHER</t>
  </si>
  <si>
    <t>14373</t>
  </si>
  <si>
    <t>POTOSI</t>
  </si>
  <si>
    <t>LATHRAP PT</t>
  </si>
  <si>
    <t>10934</t>
  </si>
  <si>
    <t>MAGUIRE</t>
  </si>
  <si>
    <t>06924</t>
  </si>
  <si>
    <t>GALAHAD</t>
  </si>
  <si>
    <t>04526</t>
  </si>
  <si>
    <t>CUTHBERT</t>
  </si>
  <si>
    <t>11695</t>
  </si>
  <si>
    <t>MERLIN</t>
  </si>
  <si>
    <t>01030</t>
  </si>
  <si>
    <t>BALL</t>
  </si>
  <si>
    <t>10500</t>
  </si>
  <si>
    <t>LINDER</t>
  </si>
  <si>
    <t>19360</t>
  </si>
  <si>
    <t>WILBUR</t>
  </si>
  <si>
    <t>19520</t>
  </si>
  <si>
    <t>WINDT</t>
  </si>
  <si>
    <t>10237</t>
  </si>
  <si>
    <t>LAWLESS</t>
  </si>
  <si>
    <t>06760</t>
  </si>
  <si>
    <t>17380</t>
  </si>
  <si>
    <t>SUTRO</t>
  </si>
  <si>
    <t>16401</t>
  </si>
  <si>
    <t>SHOUP</t>
  </si>
  <si>
    <t>09840</t>
  </si>
  <si>
    <t>KORNBLUM</t>
  </si>
  <si>
    <t>02064</t>
  </si>
  <si>
    <t>BOYALTA</t>
  </si>
  <si>
    <t>02745</t>
  </si>
  <si>
    <t>CAL POLY</t>
  </si>
  <si>
    <t>04195</t>
  </si>
  <si>
    <t>COUNTY FAIR 4</t>
  </si>
  <si>
    <t>05466</t>
  </si>
  <si>
    <t>DURWARD</t>
  </si>
  <si>
    <t>04194</t>
  </si>
  <si>
    <t>COUNTY FAIR 3</t>
  </si>
  <si>
    <t>06189</t>
  </si>
  <si>
    <t>FAIRPLEX</t>
  </si>
  <si>
    <t>12170</t>
  </si>
  <si>
    <t>MORAN</t>
  </si>
  <si>
    <t>12610</t>
  </si>
  <si>
    <t>NEMAHA</t>
  </si>
  <si>
    <t>15704</t>
  </si>
  <si>
    <t>SAM</t>
  </si>
  <si>
    <t>14550</t>
  </si>
  <si>
    <t>QUAKER</t>
  </si>
  <si>
    <t>04196</t>
  </si>
  <si>
    <t>COUNTY FAIR 5</t>
  </si>
  <si>
    <t>02100</t>
  </si>
  <si>
    <t>BRACKETT</t>
  </si>
  <si>
    <t>04192</t>
  </si>
  <si>
    <t>COUNTY FAIR 1</t>
  </si>
  <si>
    <t>04193</t>
  </si>
  <si>
    <t>COUNTY FAIR 2</t>
  </si>
  <si>
    <t>15702</t>
  </si>
  <si>
    <t>LIMING</t>
  </si>
  <si>
    <t>01656</t>
  </si>
  <si>
    <t>BILL</t>
  </si>
  <si>
    <t>14475</t>
  </si>
  <si>
    <t>PUDDINGSTONE</t>
  </si>
  <si>
    <t>10683</t>
  </si>
  <si>
    <t>LB.UG. NETWORK 2</t>
  </si>
  <si>
    <t>10682</t>
  </si>
  <si>
    <t>LB.UG. NETWORK 1</t>
  </si>
  <si>
    <t>01073</t>
  </si>
  <si>
    <t>BANTA</t>
  </si>
  <si>
    <t>12040</t>
  </si>
  <si>
    <t>MOFFITT</t>
  </si>
  <si>
    <t>08640</t>
  </si>
  <si>
    <t>HOMER</t>
  </si>
  <si>
    <t>17672</t>
  </si>
  <si>
    <t>TERMINUS</t>
  </si>
  <si>
    <t>10340</t>
  </si>
  <si>
    <t>LEMON HTS</t>
  </si>
  <si>
    <t>LEMON HTS PT</t>
  </si>
  <si>
    <t>00600</t>
  </si>
  <si>
    <t>ANZA</t>
  </si>
  <si>
    <t>03290</t>
  </si>
  <si>
    <t>08020</t>
  </si>
  <si>
    <t>HARDY</t>
  </si>
  <si>
    <t>09180</t>
  </si>
  <si>
    <t>JAVA</t>
  </si>
  <si>
    <t>09560</t>
  </si>
  <si>
    <t>KELSO</t>
  </si>
  <si>
    <t>10620</t>
  </si>
  <si>
    <t>LOCK</t>
  </si>
  <si>
    <t>16790</t>
  </si>
  <si>
    <t>SPINNING</t>
  </si>
  <si>
    <t>15603</t>
  </si>
  <si>
    <t>RYAN</t>
  </si>
  <si>
    <t>18871</t>
  </si>
  <si>
    <t>VULTEE</t>
  </si>
  <si>
    <t>01865</t>
  </si>
  <si>
    <t>BOEING</t>
  </si>
  <si>
    <t>11479</t>
  </si>
  <si>
    <t>MCDONNELL</t>
  </si>
  <si>
    <t>14906</t>
  </si>
  <si>
    <t>REPUBLIC</t>
  </si>
  <si>
    <t>06100</t>
  </si>
  <si>
    <t>ETTING</t>
  </si>
  <si>
    <t>13140</t>
  </si>
  <si>
    <t>OLSON</t>
  </si>
  <si>
    <t>15885</t>
  </si>
  <si>
    <t>SARATOGA</t>
  </si>
  <si>
    <t>05982</t>
  </si>
  <si>
    <t>ENTERPRISE</t>
  </si>
  <si>
    <t>12540</t>
  </si>
  <si>
    <t>NAUMANN</t>
  </si>
  <si>
    <t>03483</t>
  </si>
  <si>
    <t>CHINOWTH</t>
  </si>
  <si>
    <t>06745</t>
  </si>
  <si>
    <t>08405</t>
  </si>
  <si>
    <t>HIGBY</t>
  </si>
  <si>
    <t>08909</t>
  </si>
  <si>
    <t>TLSMITH</t>
  </si>
  <si>
    <t>11945</t>
  </si>
  <si>
    <t>MINUTEMAN</t>
  </si>
  <si>
    <t>14589</t>
  </si>
  <si>
    <t>ROYAL OAKS</t>
  </si>
  <si>
    <t>16974</t>
  </si>
  <si>
    <t>STEELMAN</t>
  </si>
  <si>
    <t>19599</t>
  </si>
  <si>
    <t>WOODLAND</t>
  </si>
  <si>
    <t>00321</t>
  </si>
  <si>
    <t>ALLEGIANCE</t>
  </si>
  <si>
    <t>04368</t>
  </si>
  <si>
    <t>CRESTWOOD</t>
  </si>
  <si>
    <t>05063</t>
  </si>
  <si>
    <t>DIAMANTE</t>
  </si>
  <si>
    <t>11863</t>
  </si>
  <si>
    <t>MID VALLE</t>
  </si>
  <si>
    <t>01744</t>
  </si>
  <si>
    <t>BLACKSTONE</t>
  </si>
  <si>
    <t>18845</t>
  </si>
  <si>
    <t>VOLNEY</t>
  </si>
  <si>
    <t>03001</t>
  </si>
  <si>
    <t>CARO</t>
  </si>
  <si>
    <t>09546</t>
  </si>
  <si>
    <t>KELBER</t>
  </si>
  <si>
    <t>12260</t>
  </si>
  <si>
    <t>MOTZ</t>
  </si>
  <si>
    <t>14143</t>
  </si>
  <si>
    <t>PINT</t>
  </si>
  <si>
    <t>06506</t>
  </si>
  <si>
    <t>FLASK</t>
  </si>
  <si>
    <t>08986</t>
  </si>
  <si>
    <t>IRISH</t>
  </si>
  <si>
    <t>17003</t>
  </si>
  <si>
    <t>STITZER</t>
  </si>
  <si>
    <t>00772</t>
  </si>
  <si>
    <t>ARSENIC</t>
  </si>
  <si>
    <t>03494</t>
  </si>
  <si>
    <t>CHROME</t>
  </si>
  <si>
    <t>03719</t>
  </si>
  <si>
    <t>COAL</t>
  </si>
  <si>
    <t>07514</t>
  </si>
  <si>
    <t>GRAPHITE</t>
  </si>
  <si>
    <t>09874</t>
  </si>
  <si>
    <t>KRYPTON</t>
  </si>
  <si>
    <t>13001</t>
  </si>
  <si>
    <t>OBSIDIAN</t>
  </si>
  <si>
    <t>10262</t>
  </si>
  <si>
    <t>LEAD</t>
  </si>
  <si>
    <t>10527</t>
  </si>
  <si>
    <t>LITHIUM</t>
  </si>
  <si>
    <t>11049</t>
  </si>
  <si>
    <t>MANGANESE</t>
  </si>
  <si>
    <t>08991</t>
  </si>
  <si>
    <t>IRON</t>
  </si>
  <si>
    <t>16439</t>
  </si>
  <si>
    <t>SILVER</t>
  </si>
  <si>
    <t>14191</t>
  </si>
  <si>
    <t>PLATINUM</t>
  </si>
  <si>
    <t>07391</t>
  </si>
  <si>
    <t>GOLD</t>
  </si>
  <si>
    <t>14568</t>
  </si>
  <si>
    <t>QUARTZ</t>
  </si>
  <si>
    <t>17892</t>
  </si>
  <si>
    <t>TIN</t>
  </si>
  <si>
    <t>16520</t>
  </si>
  <si>
    <t>SLATE</t>
  </si>
  <si>
    <t>01978</t>
  </si>
  <si>
    <t>02667</t>
  </si>
  <si>
    <t>CALCIUM</t>
  </si>
  <si>
    <t>12686</t>
  </si>
  <si>
    <t>NICKEL</t>
  </si>
  <si>
    <t>01560</t>
  </si>
  <si>
    <t>BERNARD</t>
  </si>
  <si>
    <t>02030</t>
  </si>
  <si>
    <t>BOULEVARD</t>
  </si>
  <si>
    <t>08030</t>
  </si>
  <si>
    <t>HARDWICK</t>
  </si>
  <si>
    <t>16750</t>
  </si>
  <si>
    <t>SPAULDING</t>
  </si>
  <si>
    <t>10503</t>
  </si>
  <si>
    <t>LINDQUIST</t>
  </si>
  <si>
    <t>LINDQUIST PT</t>
  </si>
  <si>
    <t>01960</t>
  </si>
  <si>
    <t>BOOSTER</t>
  </si>
  <si>
    <t>09510</t>
  </si>
  <si>
    <t>KEELEY</t>
  </si>
  <si>
    <t>10420</t>
  </si>
  <si>
    <t>18050</t>
  </si>
  <si>
    <t>TOWT</t>
  </si>
  <si>
    <t>00430</t>
  </si>
  <si>
    <t>AMARILLO</t>
  </si>
  <si>
    <t>15470</t>
  </si>
  <si>
    <t>ROUND VALLEY</t>
  </si>
  <si>
    <t>06220</t>
  </si>
  <si>
    <t>FAIRLAWN</t>
  </si>
  <si>
    <t>02490</t>
  </si>
  <si>
    <t>BURR</t>
  </si>
  <si>
    <t>15420</t>
  </si>
  <si>
    <t>ROSEDALE</t>
  </si>
  <si>
    <t>02640</t>
  </si>
  <si>
    <t>CAIRNS</t>
  </si>
  <si>
    <t>11830</t>
  </si>
  <si>
    <t>MICRO</t>
  </si>
  <si>
    <t>01690</t>
  </si>
  <si>
    <t>BILLY CREEK</t>
  </si>
  <si>
    <t>18080</t>
  </si>
  <si>
    <t>TRAIL</t>
  </si>
  <si>
    <t>04136</t>
  </si>
  <si>
    <t>10531</t>
  </si>
  <si>
    <t>LITTLE</t>
  </si>
  <si>
    <t>01640</t>
  </si>
  <si>
    <t>BIG PINES</t>
  </si>
  <si>
    <t>17320</t>
  </si>
  <si>
    <t>SUN VILLAGE</t>
  </si>
  <si>
    <t>17850</t>
  </si>
  <si>
    <t>TIERRA BONITA</t>
  </si>
  <si>
    <t>02720</t>
  </si>
  <si>
    <t>CALLI VALLI</t>
  </si>
  <si>
    <t>17915</t>
  </si>
  <si>
    <t>TITAN</t>
  </si>
  <si>
    <t>04940</t>
  </si>
  <si>
    <t>DENNIS</t>
  </si>
  <si>
    <t>10550</t>
  </si>
  <si>
    <t>LITTLE TUJUNGA</t>
  </si>
  <si>
    <t>LT TUJUNG PT</t>
  </si>
  <si>
    <t>01622</t>
  </si>
  <si>
    <t>BIG CONE</t>
  </si>
  <si>
    <t>01935</t>
  </si>
  <si>
    <t>BONTANIC</t>
  </si>
  <si>
    <t>06634</t>
  </si>
  <si>
    <t>FORBES</t>
  </si>
  <si>
    <t>12582</t>
  </si>
  <si>
    <t>NEIBEL</t>
  </si>
  <si>
    <t>13476</t>
  </si>
  <si>
    <t>PADOVA</t>
  </si>
  <si>
    <t>00233</t>
  </si>
  <si>
    <t>ALAMOSA</t>
  </si>
  <si>
    <t>10475</t>
  </si>
  <si>
    <t>LIMBER</t>
  </si>
  <si>
    <t>13578</t>
  </si>
  <si>
    <t>PALMER</t>
  </si>
  <si>
    <t>19573</t>
  </si>
  <si>
    <t>WINTHROP</t>
  </si>
  <si>
    <t>02755</t>
  </si>
  <si>
    <t>CALSPAR</t>
  </si>
  <si>
    <t>10555</t>
  </si>
  <si>
    <t>LIZARD</t>
  </si>
  <si>
    <t>10595</t>
  </si>
  <si>
    <t>LOBSTER</t>
  </si>
  <si>
    <t>01747</t>
  </si>
  <si>
    <t>BLACKBIRD</t>
  </si>
  <si>
    <t>13253</t>
  </si>
  <si>
    <t>TEHACHAPI</t>
  </si>
  <si>
    <t>200' S/O HWY. 66.,  W/O TOWN</t>
  </si>
  <si>
    <t>OWENS AND SOUTH 'N' ST.</t>
  </si>
  <si>
    <t>90TH ST. WEST AND AVENUE 'H'.</t>
  </si>
  <si>
    <t>200</t>
  </si>
  <si>
    <t>N/E C/O 14TH &amp; LEXINGTON ST.</t>
  </si>
  <si>
    <t>520 E. YANONALI ST.</t>
  </si>
  <si>
    <t>DIVISADERO</t>
  </si>
  <si>
    <t>171</t>
  </si>
  <si>
    <t>GOSHEN AVE. AND DIVISADERO ST.</t>
  </si>
  <si>
    <t>250</t>
  </si>
  <si>
    <t>C/O RIDGECREST BLVD. AND DOWNS</t>
  </si>
  <si>
    <t>RIDGECREST</t>
  </si>
  <si>
    <t>2 MI. S/O AFTON RD.</t>
  </si>
  <si>
    <t>YERMO</t>
  </si>
  <si>
    <t>1 MI. N/O OAK CREEK RD., 8 MILES W/O MOJAVE</t>
  </si>
  <si>
    <t>K-8</t>
  </si>
  <si>
    <t>ROAD 144 AND AVENUE 56.</t>
  </si>
  <si>
    <t>EAST BARSTOW</t>
  </si>
  <si>
    <t>600' N/O STATE ST., ACCESS FROM EAST MAIN ST.</t>
  </si>
  <si>
    <t>_____ ROSAMOND BLVD.,  2 MI. S/O HWY. 58</t>
  </si>
  <si>
    <t>EDWARDS A.F.B.</t>
  </si>
  <si>
    <t>H-9</t>
  </si>
  <si>
    <t>C/O  AVE. 304 &amp; ROAD 80</t>
  </si>
  <si>
    <t>123</t>
  </si>
  <si>
    <t>31526 LAKE HUGHES RD.</t>
  </si>
  <si>
    <t>CASTAIC</t>
  </si>
  <si>
    <t>30 LAS ARMAS.,    BETWEEN HOLLISTER AVE. &amp; HWY 101</t>
  </si>
  <si>
    <t>2 MI. N/O OAK CREEK RD.,  8 MI. W/O MOJAVE</t>
  </si>
  <si>
    <t>200 FT. S/E OF WOOD RD., ON S/SIDE OF HUENEME RD., S/E OFOXNARD</t>
  </si>
  <si>
    <t>ETECGEN</t>
  </si>
  <si>
    <t>ROCKWELL INTERNATIONAL PROPERTY</t>
  </si>
  <si>
    <t>EXETER</t>
  </si>
  <si>
    <t>N/W C/O NORTH 'E' ST &amp; WALNUT.</t>
  </si>
  <si>
    <t>855 'A' STREET</t>
  </si>
  <si>
    <t>1.5 MI. N/O OAK CREEK RD.,  8 MI. W/O MOJAVE</t>
  </si>
  <si>
    <t>3</t>
  </si>
  <si>
    <t>_____ LOCKWOOD VALLEY RD.,  S/O FRAZIER MTN RD.</t>
  </si>
  <si>
    <t>248A</t>
  </si>
  <si>
    <t>_____ NATIONAL TRAILS HWY.,  1.25 MI. E/O DAGGET</t>
  </si>
  <si>
    <t>16900 CALLE REAL</t>
  </si>
  <si>
    <t>GEORGE A.F.B.</t>
  </si>
  <si>
    <t>400A</t>
  </si>
  <si>
    <t>S/E C/O FIRST ST. &amp; 'D' ST.</t>
  </si>
  <si>
    <t>ADELANTO</t>
  </si>
  <si>
    <t>_____ ORCHARD RD., 1.25 MI. E/O TOWN</t>
  </si>
  <si>
    <t>HWY 155 GREENHORN RD., 1/2 MILE S/E OF TOWN</t>
  </si>
  <si>
    <t>GOLDHILL</t>
  </si>
  <si>
    <t>98</t>
  </si>
  <si>
    <t>750' E/O HOLCOMB VALLEY RD., NEXT TO COUNTY DUMP</t>
  </si>
  <si>
    <t>BIG BEAR</t>
  </si>
  <si>
    <t>GOLDSTONE</t>
  </si>
  <si>
    <t>600' W/O PICKERING RD., 35 MI. N/W OF TOWN</t>
  </si>
  <si>
    <t>_____ OAK CREEK RO., 1/2 MI. W/O MOJAVE</t>
  </si>
  <si>
    <t>1425 GLEN ANNIE RD.</t>
  </si>
  <si>
    <t>VINEYARD AVE. AND ST. MARY DR.</t>
  </si>
  <si>
    <t>_____  LANCASTER RD. (HWY 138)., 1 MI. S/O TOWN</t>
  </si>
  <si>
    <t>G-9</t>
  </si>
  <si>
    <t>HWY. 198, AND ROAD 60.,  1-1/2 MI W/O HWY 99.</t>
  </si>
  <si>
    <t>GRANGEVILLE</t>
  </si>
  <si>
    <t>D-9</t>
  </si>
  <si>
    <t>_____ 13TH AVE., 1/2 MI. N/O HWY. 198</t>
  </si>
  <si>
    <t>1 MI. S/O ROSAMOND, EAST OF R/R TRACKS</t>
  </si>
  <si>
    <t>_____ RANCHERIA RD.,  W/O HWY 155, AT GREENHORN SUMMIT</t>
  </si>
  <si>
    <t>WOFFORD HEIGHTS</t>
  </si>
  <si>
    <t>GRISWOLD</t>
  </si>
  <si>
    <t>2</t>
  </si>
  <si>
    <t>C/O GLENOAKS BLVD. AND HARDING AVE.</t>
  </si>
  <si>
    <t>970 CONTINENTAL AVE. N/E C/O BLACKSTONE ST.</t>
  </si>
  <si>
    <t>311 W. FIFTH</t>
  </si>
  <si>
    <t>HARPER LAKE</t>
  </si>
  <si>
    <t>704</t>
  </si>
  <si>
    <t>E/O HOFFMAN RD. AND LOCKHARD RD, 32 MILES N/W OF BARSTOW</t>
  </si>
  <si>
    <t>HARVARD</t>
  </si>
  <si>
    <t>236</t>
  </si>
  <si>
    <t>HWY 91, 10 MI E/O YERMO &amp; 1/2 MI W/O HARVARD OFF RAMP</t>
  </si>
  <si>
    <t>124</t>
  </si>
  <si>
    <t>C/O BOUQUET CYN &amp; HASKELL CYN RDS, 4 MI. NE/O TOWN</t>
  </si>
  <si>
    <t>06650</t>
  </si>
  <si>
    <t>FOREST PARK</t>
  </si>
  <si>
    <t>TROUTMAN PT</t>
  </si>
  <si>
    <t>18249</t>
  </si>
  <si>
    <t>TUCALOTA</t>
  </si>
  <si>
    <t>TUCALOTA PT</t>
  </si>
  <si>
    <t>00870</t>
  </si>
  <si>
    <t>AURORA</t>
  </si>
  <si>
    <t>02845</t>
  </si>
  <si>
    <t>CANBY</t>
  </si>
  <si>
    <t>03040</t>
  </si>
  <si>
    <t>CARTMILL</t>
  </si>
  <si>
    <t>03170</t>
  </si>
  <si>
    <t>CATTLE</t>
  </si>
  <si>
    <t>06595</t>
  </si>
  <si>
    <t>FOGG</t>
  </si>
  <si>
    <t>07715</t>
  </si>
  <si>
    <t>GUERNSEY</t>
  </si>
  <si>
    <t>15114</t>
  </si>
  <si>
    <t>RINKER</t>
  </si>
  <si>
    <t>16670</t>
  </si>
  <si>
    <t>SONORA</t>
  </si>
  <si>
    <t>11895</t>
  </si>
  <si>
    <t>MILK</t>
  </si>
  <si>
    <t>19239</t>
  </si>
  <si>
    <t>WHEY</t>
  </si>
  <si>
    <t>17390</t>
  </si>
  <si>
    <t>SWALL</t>
  </si>
  <si>
    <t>19860</t>
  </si>
  <si>
    <t>ZUMWALT</t>
  </si>
  <si>
    <t>03405</t>
  </si>
  <si>
    <t>CHEESE</t>
  </si>
  <si>
    <t>06810</t>
  </si>
  <si>
    <t>FREW</t>
  </si>
  <si>
    <t>13520</t>
  </si>
  <si>
    <t>PAIGE</t>
  </si>
  <si>
    <t>18254</t>
  </si>
  <si>
    <t>TUGGLE</t>
  </si>
  <si>
    <t>19240</t>
  </si>
  <si>
    <t>WHALEY</t>
  </si>
  <si>
    <t>18320</t>
  </si>
  <si>
    <t>19480</t>
  </si>
  <si>
    <t>WILSON</t>
  </si>
  <si>
    <t>10945</t>
  </si>
  <si>
    <t>MAHOGANY</t>
  </si>
  <si>
    <t>18285</t>
  </si>
  <si>
    <t>TUMBLEWEED</t>
  </si>
  <si>
    <t>TMBLEWEED PT</t>
  </si>
  <si>
    <t>03573</t>
  </si>
  <si>
    <t>CIVIC CENTER</t>
  </si>
  <si>
    <t>13083</t>
  </si>
  <si>
    <t>OLD DALE</t>
  </si>
  <si>
    <t>16575</t>
  </si>
  <si>
    <t>SMOKE TREE</t>
  </si>
  <si>
    <t>12815</t>
  </si>
  <si>
    <t>NORTH ADOBE</t>
  </si>
  <si>
    <t>18496</t>
  </si>
  <si>
    <t>UTAH</t>
  </si>
  <si>
    <t>18385</t>
  </si>
  <si>
    <t>TYBURN</t>
  </si>
  <si>
    <t>09183</t>
  </si>
  <si>
    <t>JAWS</t>
  </si>
  <si>
    <t>12355</t>
  </si>
  <si>
    <t>MUMMY</t>
  </si>
  <si>
    <t>01135</t>
  </si>
  <si>
    <t>BARR</t>
  </si>
  <si>
    <t>03310</t>
  </si>
  <si>
    <t>CHAFFEY</t>
  </si>
  <si>
    <t>02840</t>
  </si>
  <si>
    <t>CAMPUS</t>
  </si>
  <si>
    <t>01010</t>
  </si>
  <si>
    <t>BALDY</t>
  </si>
  <si>
    <t>04480</t>
  </si>
  <si>
    <t>CUBIC</t>
  </si>
  <si>
    <t>07700</t>
  </si>
  <si>
    <t>GUASTI</t>
  </si>
  <si>
    <t>09820</t>
  </si>
  <si>
    <t>KLUSMAN</t>
  </si>
  <si>
    <t>15740</t>
  </si>
  <si>
    <t>SANDERS</t>
  </si>
  <si>
    <t>11780</t>
  </si>
  <si>
    <t>METRO</t>
  </si>
  <si>
    <t>15880</t>
  </si>
  <si>
    <t>SAPPHIRE</t>
  </si>
  <si>
    <t>03763</t>
  </si>
  <si>
    <t>COLBURN</t>
  </si>
  <si>
    <t>08720</t>
  </si>
  <si>
    <t>HOTPOINT</t>
  </si>
  <si>
    <t>08194</t>
  </si>
  <si>
    <t>HAWKINS</t>
  </si>
  <si>
    <t>03800</t>
  </si>
  <si>
    <t>COLLEGE PARK</t>
  </si>
  <si>
    <t>19417</t>
  </si>
  <si>
    <t>WILLIS</t>
  </si>
  <si>
    <t>11554</t>
  </si>
  <si>
    <t>MEAGAN</t>
  </si>
  <si>
    <t>11010</t>
  </si>
  <si>
    <t>MALDEN</t>
  </si>
  <si>
    <t>18245</t>
  </si>
  <si>
    <t>TUBE</t>
  </si>
  <si>
    <t>19710</t>
  </si>
  <si>
    <t>YATES</t>
  </si>
  <si>
    <t>14893</t>
  </si>
  <si>
    <t>RELIEF</t>
  </si>
  <si>
    <t>15972</t>
  </si>
  <si>
    <t>SAYBROOK</t>
  </si>
  <si>
    <t>04110</t>
  </si>
  <si>
    <t>FLOTILLA</t>
  </si>
  <si>
    <t>03903</t>
  </si>
  <si>
    <t>CONCOURSE</t>
  </si>
  <si>
    <t>04720</t>
  </si>
  <si>
    <t>DAVIE</t>
  </si>
  <si>
    <t>16558</t>
  </si>
  <si>
    <t>SMITH</t>
  </si>
  <si>
    <t>06430</t>
  </si>
  <si>
    <t>FINDLEY</t>
  </si>
  <si>
    <t>02660</t>
  </si>
  <si>
    <t>08698</t>
  </si>
  <si>
    <t>HORNTOAD</t>
  </si>
  <si>
    <t>08695</t>
  </si>
  <si>
    <t>HORIZON</t>
  </si>
  <si>
    <t>16418</t>
  </si>
  <si>
    <t>SIENNA</t>
  </si>
  <si>
    <t>11914</t>
  </si>
  <si>
    <t>MILO</t>
  </si>
  <si>
    <t>16695</t>
  </si>
  <si>
    <t>SORRENTO</t>
  </si>
  <si>
    <t>18724</t>
  </si>
  <si>
    <t>VICASA</t>
  </si>
  <si>
    <t>13658</t>
  </si>
  <si>
    <t>PARADISE</t>
  </si>
  <si>
    <t>13713</t>
  </si>
  <si>
    <t>PARKMORE</t>
  </si>
  <si>
    <t>10530</t>
  </si>
  <si>
    <t>LITRA</t>
  </si>
  <si>
    <t>10400</t>
  </si>
  <si>
    <t>LEROY</t>
  </si>
  <si>
    <t>18512</t>
  </si>
  <si>
    <t>VALENTINE</t>
  </si>
  <si>
    <t>VALENTINE PT</t>
  </si>
  <si>
    <t>04723</t>
  </si>
  <si>
    <t>DEACON</t>
  </si>
  <si>
    <t>06504</t>
  </si>
  <si>
    <t>FLATS</t>
  </si>
  <si>
    <t>06078</t>
  </si>
  <si>
    <t>ETHANAC</t>
  </si>
  <si>
    <t>12482</t>
  </si>
  <si>
    <t>NAPA</t>
  </si>
  <si>
    <t>15063</t>
  </si>
  <si>
    <t>JERRY</t>
  </si>
  <si>
    <t>18229</t>
  </si>
  <si>
    <t>TRUMBLE</t>
  </si>
  <si>
    <t>10551</t>
  </si>
  <si>
    <t>LIVERMORE</t>
  </si>
  <si>
    <t>12907</t>
  </si>
  <si>
    <t>NOVA</t>
  </si>
  <si>
    <t>16668</t>
  </si>
  <si>
    <t>SONOMA</t>
  </si>
  <si>
    <t>12526</t>
  </si>
  <si>
    <t>NATIONS</t>
  </si>
  <si>
    <t>09087</t>
  </si>
  <si>
    <t>JACKPOT</t>
  </si>
  <si>
    <t>VALLEY ELECT</t>
  </si>
  <si>
    <t>08945</t>
  </si>
  <si>
    <t>AMARGOSA</t>
  </si>
  <si>
    <t>13517</t>
  </si>
  <si>
    <t>PAHRUMP</t>
  </si>
  <si>
    <t>18540</t>
  </si>
  <si>
    <t>VALLEY OF THE MOON</t>
  </si>
  <si>
    <t>VLY MOON PT</t>
  </si>
  <si>
    <t>18613</t>
  </si>
  <si>
    <t>VANDERLIP</t>
  </si>
  <si>
    <t>VANDERLIP PT</t>
  </si>
  <si>
    <t>21018</t>
  </si>
  <si>
    <t>VAPOR 1</t>
  </si>
  <si>
    <t>02595</t>
  </si>
  <si>
    <t>CACHUMA</t>
  </si>
  <si>
    <t>07116</t>
  </si>
  <si>
    <t>GAUCHO</t>
  </si>
  <si>
    <t>17605</t>
  </si>
  <si>
    <t>TECOLOTE</t>
  </si>
  <si>
    <t>17008</t>
  </si>
  <si>
    <t>STORKE</t>
  </si>
  <si>
    <t>19036</t>
  </si>
  <si>
    <t>WASP</t>
  </si>
  <si>
    <t>14750</t>
  </si>
  <si>
    <t>REDBANKS</t>
  </si>
  <si>
    <t>16200</t>
  </si>
  <si>
    <t>SEVILLE</t>
  </si>
  <si>
    <t>17560</t>
  </si>
  <si>
    <t>TARUSA</t>
  </si>
  <si>
    <t>18366</t>
  </si>
  <si>
    <t>TWIN BUTTE</t>
  </si>
  <si>
    <t>17030</t>
  </si>
  <si>
    <t>ST. JOHNS</t>
  </si>
  <si>
    <t>08240</t>
  </si>
  <si>
    <t>HAYS</t>
  </si>
  <si>
    <t>07240</t>
  </si>
  <si>
    <t>GILL</t>
  </si>
  <si>
    <t>13201</t>
  </si>
  <si>
    <t>ORANGE BLOSSOM</t>
  </si>
  <si>
    <t>.25 MI. N/O HWY 58, AT EDWARDS AFB ENTRANCE RD.</t>
  </si>
  <si>
    <t>NORTH EDWARDS</t>
  </si>
  <si>
    <t>A-9</t>
  </si>
  <si>
    <t>18306 SOLEDAD CANYON RD.</t>
  </si>
  <si>
    <t>3 MI E/O TEHACHAPI-WILLOW SPRINGS RD.,  2 MI. N/O OAK CREEK RD.</t>
  </si>
  <si>
    <t>C/O AVE 304 &amp; ROAD 92,  (SHIRK RD &amp; GOSHEN AVE)</t>
  </si>
  <si>
    <t>OFF OF KANAN RD. NEAR LINDERO CANYON RD.</t>
  </si>
  <si>
    <t>OAKWIND</t>
  </si>
  <si>
    <t>W/O TEHACHAPI-WILLOW SPRINGS RD.,  1 MI. S/O OAK CREEK RD.</t>
  </si>
  <si>
    <t>90</t>
  </si>
  <si>
    <t>AVE. "M"., AND 20TH ST.</t>
  </si>
  <si>
    <t>ROAD 80, AND AVE 184,</t>
  </si>
  <si>
    <t>403 WILLOW</t>
  </si>
  <si>
    <t>________________ 5 MI. N/E OF BAKERSFIELD,</t>
  </si>
  <si>
    <t>ORDWAY</t>
  </si>
  <si>
    <t>244A</t>
  </si>
  <si>
    <t>.5 MI. S/O LENWOOD &amp; OLD HWY 66</t>
  </si>
  <si>
    <t>LENWOOD</t>
  </si>
  <si>
    <t>ORIENT</t>
  </si>
  <si>
    <t>P</t>
  </si>
  <si>
    <t>N/E C/O 3RD ST. &amp; HILL ST.</t>
  </si>
  <si>
    <t>75316 / 76722</t>
  </si>
  <si>
    <t>2780 VIA REAL</t>
  </si>
  <si>
    <t>SUMMERLAND</t>
  </si>
  <si>
    <t>711 S. DIAZ AVE.</t>
  </si>
  <si>
    <t>350 E. FIFTH ST.</t>
  </si>
  <si>
    <t>42453 / 41453</t>
  </si>
  <si>
    <t>40TH ST. AND AVENUE "R",</t>
  </si>
  <si>
    <t>K-1</t>
  </si>
  <si>
    <t>_____ POND RD., W/O BROWNING RD.</t>
  </si>
  <si>
    <t>MCFARLAND</t>
  </si>
  <si>
    <t>25401 RYE CANYON RD.</t>
  </si>
  <si>
    <t>74419 / 170</t>
  </si>
  <si>
    <t>NEAR  EDMONSTON PUMPING PLANT.,  5 MI. E/O GRAPEVINE</t>
  </si>
  <si>
    <t>GRAPEVINE</t>
  </si>
  <si>
    <t>PEERLESS</t>
  </si>
  <si>
    <t>_____ CLAYMINE RD., 7 MI. N/O HWY 58</t>
  </si>
  <si>
    <t>HWY 18, 8 MI. S/E OF LUCERNE</t>
  </si>
  <si>
    <t>W/O JOHNSON RD., 1/4 MI. S/O PHELAN RD</t>
  </si>
  <si>
    <t>48</t>
  </si>
  <si>
    <t>12 N. MILLS RD.</t>
  </si>
  <si>
    <t>92</t>
  </si>
  <si>
    <t>1/4 MI. N/O I-40, 20 MI. E/O NEWBERRY SPRINGS</t>
  </si>
  <si>
    <t>LUDLOW</t>
  </si>
  <si>
    <t>29300 OLD ROAD.</t>
  </si>
  <si>
    <t>161</t>
  </si>
  <si>
    <t>SPRING VALLEY (Out of Service)</t>
  </si>
  <si>
    <t>SPRNG VLY PT</t>
  </si>
  <si>
    <t>16850</t>
  </si>
  <si>
    <t>STABLES</t>
  </si>
  <si>
    <t>03785</t>
  </si>
  <si>
    <t>COLISEUM</t>
  </si>
  <si>
    <t>03970</t>
  </si>
  <si>
    <t>CONY</t>
  </si>
  <si>
    <t>06610</t>
  </si>
  <si>
    <t>FOOTE</t>
  </si>
  <si>
    <t>10653</t>
  </si>
  <si>
    <t>TICKET</t>
  </si>
  <si>
    <t>13727</t>
  </si>
  <si>
    <t>PARMA</t>
  </si>
  <si>
    <t>17701</t>
  </si>
  <si>
    <t>TEVIS</t>
  </si>
  <si>
    <t>17680</t>
  </si>
  <si>
    <t>TERRY</t>
  </si>
  <si>
    <t>16073</t>
  </si>
  <si>
    <t>SEAT</t>
  </si>
  <si>
    <t>15487</t>
  </si>
  <si>
    <t>ROXANNE</t>
  </si>
  <si>
    <t>14658</t>
  </si>
  <si>
    <t>RAMP</t>
  </si>
  <si>
    <t>02070</t>
  </si>
  <si>
    <t>BOYD</t>
  </si>
  <si>
    <t>10250</t>
  </si>
  <si>
    <t>LAWS</t>
  </si>
  <si>
    <t>01811</t>
  </si>
  <si>
    <t>BLITZ</t>
  </si>
  <si>
    <t>03389</t>
  </si>
  <si>
    <t>CHEERLEADER</t>
  </si>
  <si>
    <t>06173</t>
  </si>
  <si>
    <t>FACEMASK</t>
  </si>
  <si>
    <t>06618</t>
  </si>
  <si>
    <t>FOOTBALL</t>
  </si>
  <si>
    <t>06867</t>
  </si>
  <si>
    <t>FULLBACK</t>
  </si>
  <si>
    <t>14836</t>
  </si>
  <si>
    <t>REFEREE</t>
  </si>
  <si>
    <t>17460</t>
  </si>
  <si>
    <t>TACKLE</t>
  </si>
  <si>
    <t>07695</t>
  </si>
  <si>
    <t>GUARD</t>
  </si>
  <si>
    <t>14085</t>
  </si>
  <si>
    <t>PIGSKIN</t>
  </si>
  <si>
    <t>01804</t>
  </si>
  <si>
    <t>BLEACHER</t>
  </si>
  <si>
    <t>07662</t>
  </si>
  <si>
    <t>GRIDIRON</t>
  </si>
  <si>
    <t>07855</t>
  </si>
  <si>
    <t>HALFBACK</t>
  </si>
  <si>
    <t>16019</t>
  </si>
  <si>
    <t>SCRIMMAGE</t>
  </si>
  <si>
    <t>14569</t>
  </si>
  <si>
    <t>QUARTERBACK</t>
  </si>
  <si>
    <t>10505</t>
  </si>
  <si>
    <t>LINEBACKER</t>
  </si>
  <si>
    <t>16892</t>
  </si>
  <si>
    <t>STALLION</t>
  </si>
  <si>
    <t>STALLION PT</t>
  </si>
  <si>
    <t>08620</t>
  </si>
  <si>
    <t>HOME</t>
  </si>
  <si>
    <t>10700</t>
  </si>
  <si>
    <t>LOOP</t>
  </si>
  <si>
    <t>15260</t>
  </si>
  <si>
    <t>ROBLE</t>
  </si>
  <si>
    <t>19130</t>
  </si>
  <si>
    <t>WEBSTER</t>
  </si>
  <si>
    <t>03420</t>
  </si>
  <si>
    <t>04230</t>
  </si>
  <si>
    <t>COWLES</t>
  </si>
  <si>
    <t>06660</t>
  </si>
  <si>
    <t>FOREST</t>
  </si>
  <si>
    <t>01240</t>
  </si>
  <si>
    <t>BAXTER</t>
  </si>
  <si>
    <t>18130</t>
  </si>
  <si>
    <t>TRIBUNE</t>
  </si>
  <si>
    <t>01296</t>
  </si>
  <si>
    <t>BEECHCRAFT</t>
  </si>
  <si>
    <t>10269</t>
  </si>
  <si>
    <t>LEAR</t>
  </si>
  <si>
    <t>10497</t>
  </si>
  <si>
    <t>LINDBERG</t>
  </si>
  <si>
    <t>16675</t>
  </si>
  <si>
    <t>SOPWITH</t>
  </si>
  <si>
    <t>15462</t>
  </si>
  <si>
    <t>ROTEC</t>
  </si>
  <si>
    <t>16784</t>
  </si>
  <si>
    <t>SPITFIRE</t>
  </si>
  <si>
    <t>04109</t>
  </si>
  <si>
    <t>CORSAIR</t>
  </si>
  <si>
    <t>01667</t>
  </si>
  <si>
    <t>BIPLANE</t>
  </si>
  <si>
    <t>14395</t>
  </si>
  <si>
    <t>PREDATOR</t>
  </si>
  <si>
    <t>00889</t>
  </si>
  <si>
    <t>AVENGER</t>
  </si>
  <si>
    <t>07363</t>
  </si>
  <si>
    <t>GLIDER</t>
  </si>
  <si>
    <t>03303</t>
  </si>
  <si>
    <t>CESSNA</t>
  </si>
  <si>
    <t>00882</t>
  </si>
  <si>
    <t>AVIATOR</t>
  </si>
  <si>
    <t>19832</t>
  </si>
  <si>
    <t>ZIPPY</t>
  </si>
  <si>
    <t>05895</t>
  </si>
  <si>
    <t>EMORY</t>
  </si>
  <si>
    <t>05205</t>
  </si>
  <si>
    <t>DONALD</t>
  </si>
  <si>
    <t>03655</t>
  </si>
  <si>
    <t>CLIFFORD</t>
  </si>
  <si>
    <t>09249</t>
  </si>
  <si>
    <t>JIMMY</t>
  </si>
  <si>
    <t>09851</t>
  </si>
  <si>
    <t>KORDELL</t>
  </si>
  <si>
    <t>15335</t>
  </si>
  <si>
    <t>RODNEY</t>
  </si>
  <si>
    <t>18976</t>
  </si>
  <si>
    <t>WALTER</t>
  </si>
  <si>
    <t>19415</t>
  </si>
  <si>
    <t>WILLIAM</t>
  </si>
  <si>
    <t>16993</t>
  </si>
  <si>
    <t>STEWVAL</t>
  </si>
  <si>
    <t>02210</t>
  </si>
  <si>
    <t>BRIDLE</t>
  </si>
  <si>
    <t>12480</t>
  </si>
  <si>
    <t>NANCY</t>
  </si>
  <si>
    <t>05520</t>
  </si>
  <si>
    <t>EASTFIELD</t>
  </si>
  <si>
    <t>18224</t>
  </si>
  <si>
    <t>TRUDIE</t>
  </si>
  <si>
    <t>00570</t>
  </si>
  <si>
    <t>ANTIL</t>
  </si>
  <si>
    <t>06160</t>
  </si>
  <si>
    <t>EXPO</t>
  </si>
  <si>
    <t>08090</t>
  </si>
  <si>
    <t>HARRIS</t>
  </si>
  <si>
    <t>14811</t>
  </si>
  <si>
    <t>REDICK</t>
  </si>
  <si>
    <t>17240</t>
  </si>
  <si>
    <t>SUN</t>
  </si>
  <si>
    <t>09590</t>
  </si>
  <si>
    <t>KENDELL</t>
  </si>
  <si>
    <t>13474</t>
  </si>
  <si>
    <t>PACTEL</t>
  </si>
  <si>
    <t>06060</t>
  </si>
  <si>
    <t>E STREET</t>
  </si>
  <si>
    <t>02570</t>
  </si>
  <si>
    <t>BYRON</t>
  </si>
  <si>
    <t>18720</t>
  </si>
  <si>
    <t>VIADUCT</t>
  </si>
  <si>
    <t>07250</t>
  </si>
  <si>
    <t>GILLETTE</t>
  </si>
  <si>
    <t>05810</t>
  </si>
  <si>
    <t>EL MIRADOR</t>
  </si>
  <si>
    <t>19800</t>
  </si>
  <si>
    <t>ZANTE</t>
  </si>
  <si>
    <t>02040</t>
  </si>
  <si>
    <t>BOWEN</t>
  </si>
  <si>
    <t>14380</t>
  </si>
  <si>
    <t>PRAIRIE</t>
  </si>
  <si>
    <t>17121</t>
  </si>
  <si>
    <t>STROH</t>
  </si>
  <si>
    <t>18409</t>
  </si>
  <si>
    <t>UNDERWORLD</t>
  </si>
  <si>
    <t>STYX P.T.</t>
  </si>
  <si>
    <t>13268</t>
  </si>
  <si>
    <t>ORO VISTA</t>
  </si>
  <si>
    <t>SUBSTN 72</t>
  </si>
  <si>
    <t>17190</t>
  </si>
  <si>
    <t>SUGARLOAF</t>
  </si>
  <si>
    <t>SUGARLOAF PT</t>
  </si>
  <si>
    <t>02420</t>
  </si>
  <si>
    <t>BULLOCKS</t>
  </si>
  <si>
    <t>02676</t>
  </si>
  <si>
    <t>CALICO</t>
  </si>
  <si>
    <t>19410</t>
  </si>
  <si>
    <t>WILLETS</t>
  </si>
  <si>
    <t>17210</t>
  </si>
  <si>
    <t>SULLY</t>
  </si>
  <si>
    <t>15660</t>
  </si>
  <si>
    <t>SALEM</t>
  </si>
  <si>
    <t>17180</t>
  </si>
  <si>
    <t>SUGAR</t>
  </si>
  <si>
    <t>19791</t>
  </si>
  <si>
    <t>YUMA</t>
  </si>
  <si>
    <t>05940</t>
  </si>
  <si>
    <t>ENGLISH</t>
  </si>
  <si>
    <t>11803</t>
  </si>
  <si>
    <t>MIAMI</t>
  </si>
  <si>
    <t>00044</t>
  </si>
  <si>
    <t>ACME</t>
  </si>
  <si>
    <t>00580</t>
  </si>
  <si>
    <t>ANTONE</t>
  </si>
  <si>
    <t>05270</t>
  </si>
  <si>
    <t>DOVER</t>
  </si>
  <si>
    <t>02250</t>
  </si>
  <si>
    <t>BRITTAN</t>
  </si>
  <si>
    <t>03255</t>
  </si>
  <si>
    <t>CELESTIAL</t>
  </si>
  <si>
    <t>17253</t>
  </si>
  <si>
    <t>SUNDANCE</t>
  </si>
  <si>
    <t>16632</t>
  </si>
  <si>
    <t>FLARE</t>
  </si>
  <si>
    <t>16666</t>
  </si>
  <si>
    <t>QUASAR</t>
  </si>
  <si>
    <t>17247</t>
  </si>
  <si>
    <t>SUNBURST</t>
  </si>
  <si>
    <t>17265</t>
  </si>
  <si>
    <t>SUNGLASSES</t>
  </si>
  <si>
    <t>06001</t>
  </si>
  <si>
    <t>EQUINOX</t>
  </si>
  <si>
    <t>17274</t>
  </si>
  <si>
    <t>SUNLIGHT</t>
  </si>
  <si>
    <t>SUNLIGHT PT</t>
  </si>
  <si>
    <t>04378</t>
  </si>
  <si>
    <t>CROCKER</t>
  </si>
  <si>
    <t>10856</t>
  </si>
  <si>
    <t>LYTTON</t>
  </si>
  <si>
    <t>14706</t>
  </si>
  <si>
    <t>RAPFEAL</t>
  </si>
  <si>
    <t>13657</t>
  </si>
  <si>
    <t>PAROCELA</t>
  </si>
  <si>
    <t>17276</t>
  </si>
  <si>
    <t>SUNNYCREST</t>
  </si>
  <si>
    <t>SUNNYCRST PT</t>
  </si>
  <si>
    <t>21025</t>
  </si>
  <si>
    <t>BOMBER</t>
  </si>
  <si>
    <t>00090</t>
  </si>
  <si>
    <t>ADAIR</t>
  </si>
  <si>
    <t>01980</t>
  </si>
  <si>
    <t>BORT</t>
  </si>
  <si>
    <t>09690</t>
  </si>
  <si>
    <t>KILLDEE</t>
  </si>
  <si>
    <t>13200</t>
  </si>
  <si>
    <t>ORA</t>
  </si>
  <si>
    <t>14340</t>
  </si>
  <si>
    <t>POPPY</t>
  </si>
  <si>
    <t>15410</t>
  </si>
  <si>
    <t>ROSE</t>
  </si>
  <si>
    <t>19798</t>
  </si>
  <si>
    <t>ZANE</t>
  </si>
  <si>
    <t>06505</t>
  </si>
  <si>
    <t>FLAGG</t>
  </si>
  <si>
    <t>01065</t>
  </si>
  <si>
    <t>BANNER</t>
  </si>
  <si>
    <t>02060</t>
  </si>
  <si>
    <t>BOYER</t>
  </si>
  <si>
    <t>06230</t>
  </si>
  <si>
    <t>FAIRMAN</t>
  </si>
  <si>
    <t>09535</t>
  </si>
  <si>
    <t>KEEVER</t>
  </si>
  <si>
    <t>13300</t>
  </si>
  <si>
    <t>OSGOOD</t>
  </si>
  <si>
    <t>14713</t>
  </si>
  <si>
    <t>RATON</t>
  </si>
  <si>
    <t>18980</t>
  </si>
  <si>
    <t>WANDA</t>
  </si>
  <si>
    <t>16270</t>
  </si>
  <si>
    <t>SHARP</t>
  </si>
  <si>
    <t>12820</t>
  </si>
  <si>
    <t>NO AMERICAN</t>
  </si>
  <si>
    <t>17372</t>
  </si>
  <si>
    <t>SURREY</t>
  </si>
  <si>
    <t>SURREY UGS</t>
  </si>
  <si>
    <t>17489</t>
  </si>
  <si>
    <t>TACAN</t>
  </si>
  <si>
    <t>04540</t>
  </si>
  <si>
    <t>06274</t>
  </si>
  <si>
    <t>FANTAIL</t>
  </si>
  <si>
    <t>16044</t>
  </si>
  <si>
    <t>SEAHORSE</t>
  </si>
  <si>
    <t>15744</t>
  </si>
  <si>
    <t>SANDMAN</t>
  </si>
  <si>
    <t>01117</t>
  </si>
  <si>
    <t>BARNACLE</t>
  </si>
  <si>
    <t>17546</t>
  </si>
  <si>
    <t>TAHQUITZ</t>
  </si>
  <si>
    <t>TAHQUITZ PT</t>
  </si>
  <si>
    <t>08193</t>
  </si>
  <si>
    <t>HAWK</t>
  </si>
  <si>
    <t>05485</t>
  </si>
  <si>
    <t>EAGLE</t>
  </si>
  <si>
    <t>16739</t>
  </si>
  <si>
    <t>SPARROW</t>
  </si>
  <si>
    <t>13734</t>
  </si>
  <si>
    <t>PARROT</t>
  </si>
  <si>
    <t>13895</t>
  </si>
  <si>
    <t>PELICAN</t>
  </si>
  <si>
    <t>14717</t>
  </si>
  <si>
    <t>RAVEN</t>
  </si>
  <si>
    <t>13252</t>
  </si>
  <si>
    <t>ORIOLE</t>
  </si>
  <si>
    <t>03446</t>
  </si>
  <si>
    <t>CHIA</t>
  </si>
  <si>
    <t>04322</t>
  </si>
  <si>
    <t>CREOSOTE</t>
  </si>
  <si>
    <t>00819</t>
  </si>
  <si>
    <t>ATHEL</t>
  </si>
  <si>
    <t>09079</t>
  </si>
  <si>
    <t>JACARANDA</t>
  </si>
  <si>
    <t>11918</t>
  </si>
  <si>
    <t>MIMOSA</t>
  </si>
  <si>
    <t>13589</t>
  </si>
  <si>
    <t>PALO BREA</t>
  </si>
  <si>
    <t>14243</t>
  </si>
  <si>
    <t>PLUMLEY</t>
  </si>
  <si>
    <t>16027</t>
  </si>
  <si>
    <t>SCRUBOAK</t>
  </si>
  <si>
    <t>00116</t>
  </si>
  <si>
    <t>AGAVE</t>
  </si>
  <si>
    <t>01700</t>
  </si>
  <si>
    <t>BIRCH</t>
  </si>
  <si>
    <t>00435</t>
  </si>
  <si>
    <t>AMBER</t>
  </si>
  <si>
    <t>12012</t>
  </si>
  <si>
    <t>MISTLETOE</t>
  </si>
  <si>
    <t>15647</t>
  </si>
  <si>
    <t>SAGUARO</t>
  </si>
  <si>
    <t>17199</t>
  </si>
  <si>
    <t>SUMAC</t>
  </si>
  <si>
    <t>12700</t>
  </si>
  <si>
    <t>NICHOLAS</t>
  </si>
  <si>
    <t>18290</t>
  </si>
  <si>
    <t>TUNA</t>
  </si>
  <si>
    <t>02031</t>
  </si>
  <si>
    <t>TATANKA</t>
  </si>
  <si>
    <t>03182</t>
  </si>
  <si>
    <t>CAVALIERS</t>
  </si>
  <si>
    <t>03261</t>
  </si>
  <si>
    <t>CELTICS</t>
  </si>
  <si>
    <t>09192</t>
  </si>
  <si>
    <t>JAZZ</t>
  </si>
  <si>
    <t>19028</t>
  </si>
  <si>
    <t>WARRIORS</t>
  </si>
  <si>
    <t>16665</t>
  </si>
  <si>
    <t>SONICS</t>
  </si>
  <si>
    <t>09993</t>
  </si>
  <si>
    <t>LAKERS</t>
  </si>
  <si>
    <t>04170</t>
  </si>
  <si>
    <t>FROZEN</t>
  </si>
  <si>
    <t>17631</t>
  </si>
  <si>
    <t>TEJON PEAK</t>
  </si>
  <si>
    <t>TEJON PK PT</t>
  </si>
  <si>
    <t>00380</t>
  </si>
  <si>
    <t>ALPHA</t>
  </si>
  <si>
    <t>00693</t>
  </si>
  <si>
    <t>ARGO</t>
  </si>
  <si>
    <t>01590</t>
  </si>
  <si>
    <t>BETA</t>
  </si>
  <si>
    <t>01694</t>
  </si>
  <si>
    <t>BIOLA</t>
  </si>
  <si>
    <t>05335</t>
  </si>
  <si>
    <t>DRUM</t>
  </si>
  <si>
    <t>07020</t>
  </si>
  <si>
    <t>GAMMA</t>
  </si>
  <si>
    <t>11660</t>
  </si>
  <si>
    <t>MERCADO</t>
  </si>
  <si>
    <t>13164</t>
  </si>
  <si>
    <t>OMEGA</t>
  </si>
  <si>
    <t>13085</t>
  </si>
  <si>
    <t>OLDS</t>
  </si>
  <si>
    <t>16609</t>
  </si>
  <si>
    <t>SOCRATES</t>
  </si>
  <si>
    <t>13981</t>
  </si>
  <si>
    <t>PETE</t>
  </si>
  <si>
    <t>09465</t>
  </si>
  <si>
    <t>KAPPA</t>
  </si>
  <si>
    <t>14294</t>
  </si>
  <si>
    <t>POLYMER</t>
  </si>
  <si>
    <t>TEMESCAL PT</t>
  </si>
  <si>
    <t>03296</t>
  </si>
  <si>
    <t>CERAMIC</t>
  </si>
  <si>
    <t>14341</t>
  </si>
  <si>
    <t>PORCELAIN</t>
  </si>
  <si>
    <t>01620</t>
  </si>
  <si>
    <t>BIDWELL</t>
  </si>
  <si>
    <t>03700</t>
  </si>
  <si>
    <t>CLOVERLY</t>
  </si>
  <si>
    <t>12474</t>
  </si>
  <si>
    <t>NADINE</t>
  </si>
  <si>
    <t>00699</t>
  </si>
  <si>
    <t>ARIEL</t>
  </si>
  <si>
    <t>03167</t>
  </si>
  <si>
    <t>CATT</t>
  </si>
  <si>
    <t>04053</t>
  </si>
  <si>
    <t>CORINTH</t>
  </si>
  <si>
    <t>08137</t>
  </si>
  <si>
    <t>HARWOOD</t>
  </si>
  <si>
    <t>12919</t>
  </si>
  <si>
    <t>NUTMEG</t>
  </si>
  <si>
    <t>00921</t>
  </si>
  <si>
    <t>BABYLON</t>
  </si>
  <si>
    <t>17662</t>
  </si>
  <si>
    <t>TENDERFOOT</t>
  </si>
  <si>
    <t>TENDRFOOT PT</t>
  </si>
  <si>
    <t>03383</t>
  </si>
  <si>
    <t>CHATTANOOGA</t>
  </si>
  <si>
    <t>15316</t>
  </si>
  <si>
    <t>ROCKWELL</t>
  </si>
  <si>
    <t>16281</t>
  </si>
  <si>
    <t>SHASTA</t>
  </si>
  <si>
    <t>16736</t>
  </si>
  <si>
    <t>SPARLING</t>
  </si>
  <si>
    <t>18633</t>
  </si>
  <si>
    <t>MEMPHIS</t>
  </si>
  <si>
    <t>12511</t>
  </si>
  <si>
    <t>NASHVILLE</t>
  </si>
  <si>
    <t>04770</t>
  </si>
  <si>
    <t>DEER</t>
  </si>
  <si>
    <t>16490</t>
  </si>
  <si>
    <t>SKINKLE</t>
  </si>
  <si>
    <t>19830</t>
  </si>
  <si>
    <t>ZION</t>
  </si>
  <si>
    <t>05360</t>
  </si>
  <si>
    <t>14300</t>
  </si>
  <si>
    <t>POMEROY</t>
  </si>
  <si>
    <t>11570</t>
  </si>
  <si>
    <t>MEDFORD</t>
  </si>
  <si>
    <t>15350</t>
  </si>
  <si>
    <t>ROGERS</t>
  </si>
  <si>
    <t>11515</t>
  </si>
  <si>
    <t>MCMANUS</t>
  </si>
  <si>
    <t>15911</t>
  </si>
  <si>
    <t>SATURNINO</t>
  </si>
  <si>
    <t>16716</t>
  </si>
  <si>
    <t>SPA</t>
  </si>
  <si>
    <t>13777</t>
  </si>
  <si>
    <t>PATENCIO</t>
  </si>
  <si>
    <t>11256</t>
  </si>
  <si>
    <t>MARQUIS</t>
  </si>
  <si>
    <t>05985</t>
  </si>
  <si>
    <t>ENTRADA</t>
  </si>
  <si>
    <t>16333</t>
  </si>
  <si>
    <t>SHERATON</t>
  </si>
  <si>
    <t>04226</t>
  </si>
  <si>
    <t>COVENTRY</t>
  </si>
  <si>
    <t>THOUSND OAKS</t>
  </si>
  <si>
    <t>02569</t>
  </si>
  <si>
    <t>BYER</t>
  </si>
  <si>
    <t>07928</t>
  </si>
  <si>
    <t>HAMPSHIRE</t>
  </si>
  <si>
    <t>08479</t>
  </si>
  <si>
    <t>HILLCREST</t>
  </si>
  <si>
    <t>17505</t>
  </si>
  <si>
    <t>TALLEY</t>
  </si>
  <si>
    <t>05018</t>
  </si>
  <si>
    <t>DEVINE</t>
  </si>
  <si>
    <t>07415</t>
  </si>
  <si>
    <t>GOLDSMITH</t>
  </si>
  <si>
    <t>10052</t>
  </si>
  <si>
    <t>LANGER</t>
  </si>
  <si>
    <t>16369</t>
  </si>
  <si>
    <t>SHOPPING</t>
  </si>
  <si>
    <t>19262</t>
  </si>
  <si>
    <t>WHITECLIFF</t>
  </si>
  <si>
    <t>13820</t>
  </si>
  <si>
    <t>PAWLEY</t>
  </si>
  <si>
    <t>15680</t>
  </si>
  <si>
    <t>SALT CREEK</t>
  </si>
  <si>
    <t>21092</t>
  </si>
  <si>
    <t>THUMSGEN 1</t>
  </si>
  <si>
    <t>01843</t>
  </si>
  <si>
    <t>BLUE SKIES</t>
  </si>
  <si>
    <t>15113</t>
  </si>
  <si>
    <t>RIO DEL SOL</t>
  </si>
  <si>
    <t>21004</t>
  </si>
  <si>
    <t>TIDELANDS 1</t>
  </si>
  <si>
    <t>00025</t>
  </si>
  <si>
    <t>ABRAMS</t>
  </si>
  <si>
    <t>00407</t>
  </si>
  <si>
    <t>ALVORD</t>
  </si>
  <si>
    <t>07147</t>
  </si>
  <si>
    <t>GEMINI</t>
  </si>
  <si>
    <t>00038</t>
  </si>
  <si>
    <t>ACCESS</t>
  </si>
  <si>
    <t>TMBRWINE SUB</t>
  </si>
  <si>
    <t>13959</t>
  </si>
  <si>
    <t>PERIMETER</t>
  </si>
  <si>
    <t>05465</t>
  </si>
  <si>
    <t>DUROX</t>
  </si>
  <si>
    <t>12913</t>
  </si>
  <si>
    <t>NURSES</t>
  </si>
  <si>
    <t>18821</t>
  </si>
  <si>
    <t>VITAMIN</t>
  </si>
  <si>
    <t>17355</t>
  </si>
  <si>
    <t>SURGEON</t>
  </si>
  <si>
    <t>00725</t>
  </si>
  <si>
    <t>ARLISS</t>
  </si>
  <si>
    <t>05138</t>
  </si>
  <si>
    <t>DOCTORS</t>
  </si>
  <si>
    <t>04945</t>
  </si>
  <si>
    <t>DENTAL</t>
  </si>
  <si>
    <t>13999</t>
  </si>
  <si>
    <t>PETTIS</t>
  </si>
  <si>
    <t>00572</t>
  </si>
  <si>
    <t>ANTIQUE</t>
  </si>
  <si>
    <t>03667</t>
  </si>
  <si>
    <t>CLINIC</t>
  </si>
  <si>
    <t>08937</t>
  </si>
  <si>
    <t>INTERN</t>
  </si>
  <si>
    <t>12395</t>
  </si>
  <si>
    <t>MUSE</t>
  </si>
  <si>
    <t>14178</t>
  </si>
  <si>
    <t>PLACID</t>
  </si>
  <si>
    <t>01190</t>
  </si>
  <si>
    <t>BARTON</t>
  </si>
  <si>
    <t>19290</t>
  </si>
  <si>
    <t>WHITLOCK</t>
  </si>
  <si>
    <t>16980</t>
  </si>
  <si>
    <t>STERLING</t>
  </si>
  <si>
    <t>08610</t>
  </si>
  <si>
    <t>HOLSTEIN</t>
  </si>
  <si>
    <t>02730</t>
  </si>
  <si>
    <t>CALLISON</t>
  </si>
  <si>
    <t>05600</t>
  </si>
  <si>
    <t>EDENDALE</t>
  </si>
  <si>
    <t>14560</t>
  </si>
  <si>
    <t>QUAIL</t>
  </si>
  <si>
    <t>04000</t>
  </si>
  <si>
    <t>COOPER</t>
  </si>
  <si>
    <t>10873</t>
  </si>
  <si>
    <t>MACOMBER</t>
  </si>
  <si>
    <t>17370</t>
  </si>
  <si>
    <t>SURPRISE</t>
  </si>
  <si>
    <t>17956</t>
  </si>
  <si>
    <t>TOLLHOUSE</t>
  </si>
  <si>
    <t>TOLLHOUSE PT</t>
  </si>
  <si>
    <t>01910</t>
  </si>
  <si>
    <t>BONNELL</t>
  </si>
  <si>
    <t>17440</t>
  </si>
  <si>
    <t>SYLVIA</t>
  </si>
  <si>
    <t>03401</t>
  </si>
  <si>
    <t>CHENEY</t>
  </si>
  <si>
    <t>04032</t>
  </si>
  <si>
    <t>CORAL</t>
  </si>
  <si>
    <t>07145</t>
  </si>
  <si>
    <t>GEM</t>
  </si>
  <si>
    <t>16777</t>
  </si>
  <si>
    <t>SPINEL</t>
  </si>
  <si>
    <t>00915</t>
  </si>
  <si>
    <t>AZURE</t>
  </si>
  <si>
    <t>07062</t>
  </si>
  <si>
    <t>TOURMALINE</t>
  </si>
  <si>
    <t>01815</t>
  </si>
  <si>
    <t>BLOODSTONE</t>
  </si>
  <si>
    <t>02138</t>
  </si>
  <si>
    <t>BRAMBLE</t>
  </si>
  <si>
    <t>10708</t>
  </si>
  <si>
    <t>LOQUAT</t>
  </si>
  <si>
    <t>14775</t>
  </si>
  <si>
    <t>REDGUM</t>
  </si>
  <si>
    <t>01738</t>
  </si>
  <si>
    <t>BLACKJACK</t>
  </si>
  <si>
    <t>06455</t>
  </si>
  <si>
    <t>FIRETHORN</t>
  </si>
  <si>
    <t>15646</t>
  </si>
  <si>
    <t>SAGO</t>
  </si>
  <si>
    <t>17601</t>
  </si>
  <si>
    <t>TEAK</t>
  </si>
  <si>
    <t>05146</t>
  </si>
  <si>
    <t>DOGWOOD</t>
  </si>
  <si>
    <t>05589</t>
  </si>
  <si>
    <t>EBONY</t>
  </si>
  <si>
    <t>00805</t>
  </si>
  <si>
    <t>ASPEN</t>
  </si>
  <si>
    <t>01945</t>
  </si>
  <si>
    <t>BOOK</t>
  </si>
  <si>
    <t>06835</t>
  </si>
  <si>
    <t>FRITO</t>
  </si>
  <si>
    <t>13787</t>
  </si>
  <si>
    <t>PATIO</t>
  </si>
  <si>
    <t>14262</t>
  </si>
  <si>
    <t>POCO</t>
  </si>
  <si>
    <t>17508</t>
  </si>
  <si>
    <t>TAMALE</t>
  </si>
  <si>
    <t>02501</t>
  </si>
  <si>
    <t>BURRITO</t>
  </si>
  <si>
    <t>13972</t>
  </si>
  <si>
    <t>PESO</t>
  </si>
  <si>
    <t>08804</t>
  </si>
  <si>
    <t>HUEVOS</t>
  </si>
  <si>
    <t>01404</t>
  </si>
  <si>
    <t>BELFAST</t>
  </si>
  <si>
    <t>09226</t>
  </si>
  <si>
    <t>JEROME</t>
  </si>
  <si>
    <t>09315</t>
  </si>
  <si>
    <t>JOPLIN</t>
  </si>
  <si>
    <t>06539</t>
  </si>
  <si>
    <t>FLINT</t>
  </si>
  <si>
    <t>18280</t>
  </si>
  <si>
    <t>TULSA</t>
  </si>
  <si>
    <t>18880</t>
  </si>
  <si>
    <t>WACO</t>
  </si>
  <si>
    <t>08911</t>
  </si>
  <si>
    <t>INDIANAPOLIS</t>
  </si>
  <si>
    <t>00190</t>
  </si>
  <si>
    <t>AKRON</t>
  </si>
  <si>
    <t>04620</t>
  </si>
  <si>
    <t>DALLAS</t>
  </si>
  <si>
    <t>07690</t>
  </si>
  <si>
    <t>GUAM</t>
  </si>
  <si>
    <t>13160</t>
  </si>
  <si>
    <t>OMAHA</t>
  </si>
  <si>
    <t>19350</t>
  </si>
  <si>
    <t>WICHITA</t>
  </si>
  <si>
    <t>00328</t>
  </si>
  <si>
    <t>ALLIGATOR</t>
  </si>
  <si>
    <t>00694</t>
  </si>
  <si>
    <t>ARGONAUT</t>
  </si>
  <si>
    <t>01394</t>
  </si>
  <si>
    <t>BEL AIR</t>
  </si>
  <si>
    <t>07911</t>
  </si>
  <si>
    <t>HAMMERHEAD</t>
  </si>
  <si>
    <t>08988</t>
  </si>
  <si>
    <t>IROQUOIS</t>
  </si>
  <si>
    <t>17801</t>
  </si>
  <si>
    <t>THRESHER</t>
  </si>
  <si>
    <t>16075</t>
  </si>
  <si>
    <t>SEAWOLF</t>
  </si>
  <si>
    <t>03724</t>
  </si>
  <si>
    <t>COBIA</t>
  </si>
  <si>
    <t>18174</t>
  </si>
  <si>
    <t>TROLLEY</t>
  </si>
  <si>
    <t>14369</t>
  </si>
  <si>
    <t>POTASH</t>
  </si>
  <si>
    <t>14275</t>
  </si>
  <si>
    <t>POINT OF ROCKS</t>
  </si>
  <si>
    <t>08294</t>
  </si>
  <si>
    <t>HEISMAN</t>
  </si>
  <si>
    <t>11888</t>
  </si>
  <si>
    <t>MILER</t>
  </si>
  <si>
    <t>14604</t>
  </si>
  <si>
    <t>RACEWAY</t>
  </si>
  <si>
    <t>14169</t>
  </si>
  <si>
    <t>PLACE</t>
  </si>
  <si>
    <t>11563</t>
  </si>
  <si>
    <t>MEDAL</t>
  </si>
  <si>
    <t>16808</t>
  </si>
  <si>
    <t>SPRINT</t>
  </si>
  <si>
    <t>06439</t>
  </si>
  <si>
    <t>FINISHLINE</t>
  </si>
  <si>
    <t>16403</t>
  </si>
  <si>
    <t>SHOW</t>
  </si>
  <si>
    <t>19545</t>
  </si>
  <si>
    <t>WINNER</t>
  </si>
  <si>
    <t>IDYLLBROOK</t>
  </si>
  <si>
    <t>IDYLLBRK PT</t>
  </si>
  <si>
    <t>00777</t>
  </si>
  <si>
    <t>ART</t>
  </si>
  <si>
    <t>06337</t>
  </si>
  <si>
    <t>FERN</t>
  </si>
  <si>
    <t>14097</t>
  </si>
  <si>
    <t>PINE COVE</t>
  </si>
  <si>
    <t>15922</t>
  </si>
  <si>
    <t>SAUNDERS</t>
  </si>
  <si>
    <t>00930</t>
  </si>
  <si>
    <t>BACON</t>
  </si>
  <si>
    <t>00770</t>
  </si>
  <si>
    <t>ARNETT</t>
  </si>
  <si>
    <t>00220</t>
  </si>
  <si>
    <t>ALAMEDA</t>
  </si>
  <si>
    <t>08660</t>
  </si>
  <si>
    <t>HONDO</t>
  </si>
  <si>
    <t>08170</t>
  </si>
  <si>
    <t>HATTER</t>
  </si>
  <si>
    <t>10830</t>
  </si>
  <si>
    <t>LUXOR</t>
  </si>
  <si>
    <t>14570</t>
  </si>
  <si>
    <t>QUEBEC</t>
  </si>
  <si>
    <t>01750</t>
  </si>
  <si>
    <t>BLAINE</t>
  </si>
  <si>
    <t>14930</t>
  </si>
  <si>
    <t>REX</t>
  </si>
  <si>
    <t>18870</t>
  </si>
  <si>
    <t>VULTAIR</t>
  </si>
  <si>
    <t>07014</t>
  </si>
  <si>
    <t>GARDENDALE</t>
  </si>
  <si>
    <t>06520</t>
  </si>
  <si>
    <t>FLEMING</t>
  </si>
  <si>
    <t>09120</t>
  </si>
  <si>
    <t>JAMES</t>
  </si>
  <si>
    <t>10100</t>
  </si>
  <si>
    <t>LAREDO</t>
  </si>
  <si>
    <t>00910</t>
  </si>
  <si>
    <t>02635</t>
  </si>
  <si>
    <t>CAHUILLA</t>
  </si>
  <si>
    <t>04763</t>
  </si>
  <si>
    <t>DEEP CANYON</t>
  </si>
  <si>
    <t>09466</t>
  </si>
  <si>
    <t>KARUK</t>
  </si>
  <si>
    <t>13575</t>
  </si>
  <si>
    <t>PALM CITY</t>
  </si>
  <si>
    <t>11071</t>
  </si>
  <si>
    <t>MANITOU</t>
  </si>
  <si>
    <t>12918</t>
  </si>
  <si>
    <t>NUSBAUM</t>
  </si>
  <si>
    <t>16598</t>
  </si>
  <si>
    <t>12055</t>
  </si>
  <si>
    <t>MOHICAN</t>
  </si>
  <si>
    <t>08907</t>
  </si>
  <si>
    <t>INCA</t>
  </si>
  <si>
    <t>16347</t>
  </si>
  <si>
    <t>SHERYL</t>
  </si>
  <si>
    <t>11371</t>
  </si>
  <si>
    <t>MAYAN</t>
  </si>
  <si>
    <t>17958</t>
  </si>
  <si>
    <t>TOLTEC</t>
  </si>
  <si>
    <t>17495</t>
  </si>
  <si>
    <t>TAKOTA</t>
  </si>
  <si>
    <t>18131</t>
  </si>
  <si>
    <t>TRIBAL</t>
  </si>
  <si>
    <t>05075</t>
  </si>
  <si>
    <t>DIE</t>
  </si>
  <si>
    <t>10184</t>
  </si>
  <si>
    <t>LATHE</t>
  </si>
  <si>
    <t>10868</t>
  </si>
  <si>
    <t>MACHINE</t>
  </si>
  <si>
    <t>17973</t>
  </si>
  <si>
    <t>TOOL</t>
  </si>
  <si>
    <t>18818</t>
  </si>
  <si>
    <t>VISE</t>
  </si>
  <si>
    <t>03951</t>
  </si>
  <si>
    <t>CONVEYOR</t>
  </si>
  <si>
    <t>07133</t>
  </si>
  <si>
    <t>GEAR</t>
  </si>
  <si>
    <t>10417</t>
  </si>
  <si>
    <t>LEVEL</t>
  </si>
  <si>
    <t>07658</t>
  </si>
  <si>
    <t>GRINDER</t>
  </si>
  <si>
    <t>05950</t>
  </si>
  <si>
    <t>ENGLAND</t>
  </si>
  <si>
    <t>06427</t>
  </si>
  <si>
    <t>FILLY</t>
  </si>
  <si>
    <t>08860</t>
  </si>
  <si>
    <t>HYDE PARK</t>
  </si>
  <si>
    <t>14250</t>
  </si>
  <si>
    <t>PLYMOUTH</t>
  </si>
  <si>
    <t>10453</t>
  </si>
  <si>
    <t>LIDUMS</t>
  </si>
  <si>
    <t>11670</t>
  </si>
  <si>
    <t>MERCANTILE</t>
  </si>
  <si>
    <t>12730</t>
  </si>
  <si>
    <t>NISLEY</t>
  </si>
  <si>
    <t>14580</t>
  </si>
  <si>
    <t>QUEEN</t>
  </si>
  <si>
    <t>03515</t>
  </si>
  <si>
    <t>CIMARRON</t>
  </si>
  <si>
    <t>07290</t>
  </si>
  <si>
    <t>GLASGOW</t>
  </si>
  <si>
    <t>13290</t>
  </si>
  <si>
    <t>OSAGE</t>
  </si>
  <si>
    <t>07870</t>
  </si>
  <si>
    <t>HALLET</t>
  </si>
  <si>
    <t>03270</t>
  </si>
  <si>
    <t>CENTINELA</t>
  </si>
  <si>
    <t>08230</t>
  </si>
  <si>
    <t>HAYDEN</t>
  </si>
  <si>
    <t>06210</t>
  </si>
  <si>
    <t>FAIRHAVEN</t>
  </si>
  <si>
    <t>00670</t>
  </si>
  <si>
    <t>ARBORVITAE</t>
  </si>
  <si>
    <t>08423</t>
  </si>
  <si>
    <t>HIGHWAY SIX</t>
  </si>
  <si>
    <t>08815</t>
  </si>
  <si>
    <t>HULSEY</t>
  </si>
  <si>
    <t>15026</t>
  </si>
  <si>
    <t>RICKOVER</t>
  </si>
  <si>
    <t>09619</t>
  </si>
  <si>
    <t>KENNEDY</t>
  </si>
  <si>
    <t>15953</t>
  </si>
  <si>
    <t>SAWMILL</t>
  </si>
  <si>
    <t>05332</t>
  </si>
  <si>
    <t>DRIVE INN</t>
  </si>
  <si>
    <t>13265</t>
  </si>
  <si>
    <t>ORMAN</t>
  </si>
  <si>
    <t>INYOKERN TWN</t>
  </si>
  <si>
    <t>08132</t>
  </si>
  <si>
    <t>HARVEY FIELD</t>
  </si>
  <si>
    <t>15678</t>
  </si>
  <si>
    <t>SALT</t>
  </si>
  <si>
    <t>IRON MT. SCE</t>
  </si>
  <si>
    <t>05670</t>
  </si>
  <si>
    <t>ELDEN</t>
  </si>
  <si>
    <t>08276</t>
  </si>
  <si>
    <t>HINES</t>
  </si>
  <si>
    <t>09515</t>
  </si>
  <si>
    <t>KEELINE</t>
  </si>
  <si>
    <t>09200</t>
  </si>
  <si>
    <t>JEFFREY</t>
  </si>
  <si>
    <t>12440</t>
  </si>
  <si>
    <t>MYFORD</t>
  </si>
  <si>
    <t>12318</t>
  </si>
  <si>
    <t>MUIRLANDS</t>
  </si>
  <si>
    <t>10913</t>
  </si>
  <si>
    <t>MAGAZINE</t>
  </si>
  <si>
    <t>18060</t>
  </si>
  <si>
    <t>TRABUCO</t>
  </si>
  <si>
    <t>05860</t>
  </si>
  <si>
    <t>04396</t>
  </si>
  <si>
    <t>CROMWELL</t>
  </si>
  <si>
    <t>08990</t>
  </si>
  <si>
    <t>IRVINE PARK</t>
  </si>
  <si>
    <t>IRVNE PRK PT</t>
  </si>
  <si>
    <t>12425</t>
  </si>
  <si>
    <t>MUSTANG</t>
  </si>
  <si>
    <t>18300</t>
  </si>
  <si>
    <t>TUNGSTEN</t>
  </si>
  <si>
    <t>06040</t>
  </si>
  <si>
    <t>ERSKINE</t>
  </si>
  <si>
    <t>06736</t>
  </si>
  <si>
    <t>FRATERNITY</t>
  </si>
  <si>
    <t>05916</t>
  </si>
  <si>
    <t>ENCANTO</t>
  </si>
  <si>
    <t>14438</t>
  </si>
  <si>
    <t>PROFESSOR</t>
  </si>
  <si>
    <t>18144</t>
  </si>
  <si>
    <t>TRIGO</t>
  </si>
  <si>
    <t>10722</t>
  </si>
  <si>
    <t>LOS CARNEROS</t>
  </si>
  <si>
    <t>07278</t>
  </si>
  <si>
    <t>GLADIOLA</t>
  </si>
  <si>
    <t>09031</t>
  </si>
  <si>
    <t>ISLAND VIEW</t>
  </si>
  <si>
    <t>ISLAND VW PT</t>
  </si>
  <si>
    <t>05610</t>
  </si>
  <si>
    <t>EDMOND</t>
  </si>
  <si>
    <t>12390</t>
  </si>
  <si>
    <t>MUSCATEL</t>
  </si>
  <si>
    <t>12770</t>
  </si>
  <si>
    <t>NOEL</t>
  </si>
  <si>
    <t>01520</t>
  </si>
  <si>
    <t>BENTEL</t>
  </si>
  <si>
    <t>09060</t>
  </si>
  <si>
    <t>IVERSON</t>
  </si>
  <si>
    <t>02361</t>
  </si>
  <si>
    <t>BUCKBOARD</t>
  </si>
  <si>
    <t>03502</t>
  </si>
  <si>
    <t>CHUCK WAGON</t>
  </si>
  <si>
    <t>03928</t>
  </si>
  <si>
    <t>CONESTOGA</t>
  </si>
  <si>
    <t>08501</t>
  </si>
  <si>
    <t>HITCH</t>
  </si>
  <si>
    <t>16882</t>
  </si>
  <si>
    <t>STAGELINE</t>
  </si>
  <si>
    <t>09126</t>
  </si>
  <si>
    <t>JANET</t>
  </si>
  <si>
    <t>07082</t>
  </si>
  <si>
    <t>GARY - 568 JA</t>
  </si>
  <si>
    <t>JAPNESE MESA</t>
  </si>
  <si>
    <t>06726</t>
  </si>
  <si>
    <t>FRAN - 569 JA</t>
  </si>
  <si>
    <t>09187</t>
  </si>
  <si>
    <t>JAY</t>
  </si>
  <si>
    <t>01873</t>
  </si>
  <si>
    <t>BOHEMIA</t>
  </si>
  <si>
    <t>01974</t>
  </si>
  <si>
    <t>12028</t>
  </si>
  <si>
    <t>MODELO</t>
  </si>
  <si>
    <t>10406</t>
  </si>
  <si>
    <t>LESTER</t>
  </si>
  <si>
    <t>12641</t>
  </si>
  <si>
    <t>NEW CASTLE</t>
  </si>
  <si>
    <t>10163</t>
  </si>
  <si>
    <t>LAST</t>
  </si>
  <si>
    <t>13469</t>
  </si>
  <si>
    <t>PACIFICA</t>
  </si>
  <si>
    <t>10719</t>
  </si>
  <si>
    <t>LORNA</t>
  </si>
  <si>
    <t>04082</t>
  </si>
  <si>
    <t>CORONITA</t>
  </si>
  <si>
    <t>04633</t>
  </si>
  <si>
    <t>DANA</t>
  </si>
  <si>
    <t>07738</t>
  </si>
  <si>
    <t>GUINNESS</t>
  </si>
  <si>
    <t>13176</t>
  </si>
  <si>
    <t>ONBORD</t>
  </si>
  <si>
    <t>01060</t>
  </si>
  <si>
    <t>BANCROFT</t>
  </si>
  <si>
    <t>02470</t>
  </si>
  <si>
    <t>BURMA</t>
  </si>
  <si>
    <t>09649</t>
  </si>
  <si>
    <t>KERNAN</t>
  </si>
  <si>
    <t>11450</t>
  </si>
  <si>
    <t>MCCLOUD</t>
  </si>
  <si>
    <t>18350</t>
  </si>
  <si>
    <t>TWINING</t>
  </si>
  <si>
    <t>16381</t>
  </si>
  <si>
    <t>SHOWCASE</t>
  </si>
  <si>
    <t>01893</t>
  </si>
  <si>
    <t>BOLTON</t>
  </si>
  <si>
    <t>09238</t>
  </si>
  <si>
    <t>JESSIE</t>
  </si>
  <si>
    <t>09275</t>
  </si>
  <si>
    <t>JOB</t>
  </si>
  <si>
    <t>09278</t>
  </si>
  <si>
    <t>JOBURG</t>
  </si>
  <si>
    <t>09276</t>
  </si>
  <si>
    <t>JOCLYN</t>
  </si>
  <si>
    <t>01691</t>
  </si>
  <si>
    <t>BINGO</t>
  </si>
  <si>
    <t>04376</t>
  </si>
  <si>
    <t>CRIBBAGE</t>
  </si>
  <si>
    <t>Sepulveda</t>
  </si>
  <si>
    <t>Lampson</t>
  </si>
  <si>
    <t>416 &amp; 417</t>
  </si>
  <si>
    <t>Barre</t>
  </si>
  <si>
    <t>La Cienega</t>
  </si>
  <si>
    <t>04890</t>
  </si>
  <si>
    <t>DELTA</t>
  </si>
  <si>
    <t>11730</t>
  </si>
  <si>
    <t>MERRYMAN</t>
  </si>
  <si>
    <t>05400</t>
  </si>
  <si>
    <t>DUNGAN</t>
  </si>
  <si>
    <t>15340</t>
  </si>
  <si>
    <t>ROEDING</t>
  </si>
  <si>
    <t>19150</t>
  </si>
  <si>
    <t>WELLS</t>
  </si>
  <si>
    <t>06840</t>
  </si>
  <si>
    <t>FRONT</t>
  </si>
  <si>
    <t>17780</t>
  </si>
  <si>
    <t>THOMPSON</t>
  </si>
  <si>
    <t>06670</t>
  </si>
  <si>
    <t>FOSTER</t>
  </si>
  <si>
    <t>10315</t>
  </si>
  <si>
    <t>LEGION</t>
  </si>
  <si>
    <t>21194</t>
  </si>
  <si>
    <t>VENWIND 4</t>
  </si>
  <si>
    <t>21191</t>
  </si>
  <si>
    <t>VENWIND 1</t>
  </si>
  <si>
    <t>21193</t>
  </si>
  <si>
    <t>VENWIND 3</t>
  </si>
  <si>
    <t>21192</t>
  </si>
  <si>
    <t>VENWIND 2</t>
  </si>
  <si>
    <t>00873</t>
  </si>
  <si>
    <t>AUSTIN</t>
  </si>
  <si>
    <t>05615</t>
  </si>
  <si>
    <t>EDSEL</t>
  </si>
  <si>
    <t>11675</t>
  </si>
  <si>
    <t>MERCEDES</t>
  </si>
  <si>
    <t>13428</t>
  </si>
  <si>
    <t>PACKARD</t>
  </si>
  <si>
    <t>14654</t>
  </si>
  <si>
    <t>RAMBLER</t>
  </si>
  <si>
    <t>14323</t>
  </si>
  <si>
    <t>PONTIAC</t>
  </si>
  <si>
    <t>06055</t>
  </si>
  <si>
    <t>ESSEX</t>
  </si>
  <si>
    <t>03505</t>
  </si>
  <si>
    <t>CIBOLA</t>
  </si>
  <si>
    <t>08768</t>
  </si>
  <si>
    <t>HOWBUCK</t>
  </si>
  <si>
    <t>14880</t>
  </si>
  <si>
    <t>RIECK</t>
  </si>
  <si>
    <t>15010</t>
  </si>
  <si>
    <t>19140</t>
  </si>
  <si>
    <t>WELCH</t>
  </si>
  <si>
    <t>02950</t>
  </si>
  <si>
    <t>CARATAN</t>
  </si>
  <si>
    <t>18718</t>
  </si>
  <si>
    <t>VIA HUERTO</t>
  </si>
  <si>
    <t>VIA HRTO PT</t>
  </si>
  <si>
    <t>00092</t>
  </si>
  <si>
    <t>03721</t>
  </si>
  <si>
    <t>COALINGA</t>
  </si>
  <si>
    <t>00814</t>
  </si>
  <si>
    <t>ASTOR</t>
  </si>
  <si>
    <t>05488</t>
  </si>
  <si>
    <t>EAGLE RANCH</t>
  </si>
  <si>
    <t>11142</t>
  </si>
  <si>
    <t>MANZER</t>
  </si>
  <si>
    <t>12523</t>
  </si>
  <si>
    <t>NASSAU</t>
  </si>
  <si>
    <t>13087</t>
  </si>
  <si>
    <t>OLD TRAILS</t>
  </si>
  <si>
    <t>10191</t>
  </si>
  <si>
    <t>LATIMER</t>
  </si>
  <si>
    <t>14353</t>
  </si>
  <si>
    <t>PORTLAND</t>
  </si>
  <si>
    <t>09837</t>
  </si>
  <si>
    <t>KOALA</t>
  </si>
  <si>
    <t>13355</t>
  </si>
  <si>
    <t>OUTPOST</t>
  </si>
  <si>
    <t>10933</t>
  </si>
  <si>
    <t>MAGUA</t>
  </si>
  <si>
    <t>19809</t>
  </si>
  <si>
    <t>ZASADNI</t>
  </si>
  <si>
    <t>02319</t>
  </si>
  <si>
    <t>BRUCITE</t>
  </si>
  <si>
    <t>14004</t>
  </si>
  <si>
    <t>GOSS</t>
  </si>
  <si>
    <t>03263</t>
  </si>
  <si>
    <t>CEMENT</t>
  </si>
  <si>
    <t>17283</t>
  </si>
  <si>
    <t>SUNNY VISTA</t>
  </si>
  <si>
    <t>13082</t>
  </si>
  <si>
    <t>OLANCHA</t>
  </si>
  <si>
    <t>19870</t>
  </si>
  <si>
    <t>ZUNI</t>
  </si>
  <si>
    <t>01515</t>
  </si>
  <si>
    <t>BEELINE</t>
  </si>
  <si>
    <t>00550</t>
  </si>
  <si>
    <t>ANGELINA</t>
  </si>
  <si>
    <t>00784</t>
  </si>
  <si>
    <t>ARVANA</t>
  </si>
  <si>
    <t>03000</t>
  </si>
  <si>
    <t>CARNELIAN</t>
  </si>
  <si>
    <t>00091</t>
  </si>
  <si>
    <t>ADDIS</t>
  </si>
  <si>
    <t>01820</t>
  </si>
  <si>
    <t>BLOSSOM</t>
  </si>
  <si>
    <t>16120</t>
  </si>
  <si>
    <t>SELVA</t>
  </si>
  <si>
    <t>09720</t>
  </si>
  <si>
    <t>KING</t>
  </si>
  <si>
    <t>12590</t>
  </si>
  <si>
    <t>08480</t>
  </si>
  <si>
    <t>HILLSIDE</t>
  </si>
  <si>
    <t>04115</t>
  </si>
  <si>
    <t>CORTA</t>
  </si>
  <si>
    <t>10074</t>
  </si>
  <si>
    <t>LA PAZ</t>
  </si>
  <si>
    <t>12734</t>
  </si>
  <si>
    <t>NISQUALLY</t>
  </si>
  <si>
    <t>16049</t>
  </si>
  <si>
    <t>SEALS</t>
  </si>
  <si>
    <t>10157</t>
  </si>
  <si>
    <t>LAS PIEDRAS</t>
  </si>
  <si>
    <t>09469</t>
  </si>
  <si>
    <t>KASOTA</t>
  </si>
  <si>
    <t>07603</t>
  </si>
  <si>
    <t>GREEN TREE</t>
  </si>
  <si>
    <t>10686</t>
  </si>
  <si>
    <t>DON</t>
  </si>
  <si>
    <t>16124</t>
  </si>
  <si>
    <t>SENECA</t>
  </si>
  <si>
    <t>14812</t>
  </si>
  <si>
    <t>RED ROOSTER</t>
  </si>
  <si>
    <t>14381</t>
  </si>
  <si>
    <t>POW WOW</t>
  </si>
  <si>
    <t>06448</t>
  </si>
  <si>
    <t>FIRME</t>
  </si>
  <si>
    <t>03943</t>
  </si>
  <si>
    <t>CONSEJO</t>
  </si>
  <si>
    <t>17692</t>
  </si>
  <si>
    <t>TESTARUDO</t>
  </si>
  <si>
    <t>16112</t>
  </si>
  <si>
    <t>SEGURO</t>
  </si>
  <si>
    <t>00817</t>
  </si>
  <si>
    <t>ATENTO</t>
  </si>
  <si>
    <t>14406</t>
  </si>
  <si>
    <t>PRIMERO</t>
  </si>
  <si>
    <t>06887</t>
  </si>
  <si>
    <t>FUTURO</t>
  </si>
  <si>
    <t>01255</t>
  </si>
  <si>
    <t>BAYLOR</t>
  </si>
  <si>
    <t>02094</t>
  </si>
  <si>
    <t>BOYSEN</t>
  </si>
  <si>
    <t>05125</t>
  </si>
  <si>
    <t>DIXIE</t>
  </si>
  <si>
    <t>06250</t>
  </si>
  <si>
    <t>FAIRWAY</t>
  </si>
  <si>
    <t>07871</t>
  </si>
  <si>
    <t>HALLSWORTH</t>
  </si>
  <si>
    <t>07950</t>
  </si>
  <si>
    <t>HANDY</t>
  </si>
  <si>
    <t>12773</t>
  </si>
  <si>
    <t>NOHL</t>
  </si>
  <si>
    <t>11560</t>
  </si>
  <si>
    <t>MEATS</t>
  </si>
  <si>
    <t>14601</t>
  </si>
  <si>
    <t>RACINE</t>
  </si>
  <si>
    <t>15594</t>
  </si>
  <si>
    <t>RUTLEDGE</t>
  </si>
  <si>
    <t>05213</t>
  </si>
  <si>
    <t>DORCHESTER</t>
  </si>
  <si>
    <t>13280</t>
  </si>
  <si>
    <t>ORVIL</t>
  </si>
  <si>
    <t>14608</t>
  </si>
  <si>
    <t>RADEC</t>
  </si>
  <si>
    <t>18761</t>
  </si>
  <si>
    <t>VILO</t>
  </si>
  <si>
    <t>02670</t>
  </si>
  <si>
    <t>04530</t>
  </si>
  <si>
    <t>CUTLER</t>
  </si>
  <si>
    <t>11920</t>
  </si>
  <si>
    <t>MINERAL</t>
  </si>
  <si>
    <t>10490</t>
  </si>
  <si>
    <t>06990</t>
  </si>
  <si>
    <t>GARCIA</t>
  </si>
  <si>
    <t>13360</t>
  </si>
  <si>
    <t>OVAL</t>
  </si>
  <si>
    <t>17425</t>
  </si>
  <si>
    <t>SWOOSE</t>
  </si>
  <si>
    <t>17590</t>
  </si>
  <si>
    <t>TAYLOR</t>
  </si>
  <si>
    <t>16010</t>
  </si>
  <si>
    <t>SCOTT</t>
  </si>
  <si>
    <t>03960</t>
  </si>
  <si>
    <t>CONYER</t>
  </si>
  <si>
    <t>07210</t>
  </si>
  <si>
    <t>GIDDINGS</t>
  </si>
  <si>
    <t>09280</t>
  </si>
  <si>
    <t>JOHNSON</t>
  </si>
  <si>
    <t>18833</t>
  </si>
  <si>
    <t>VOGAN</t>
  </si>
  <si>
    <t>VOGAN P.T.</t>
  </si>
  <si>
    <t>18847</t>
  </si>
  <si>
    <t>VONI</t>
  </si>
  <si>
    <t>00172</t>
  </si>
  <si>
    <t>AIRWAYS</t>
  </si>
  <si>
    <t>05411</t>
  </si>
  <si>
    <t>DUNDAS</t>
  </si>
  <si>
    <t>08100</t>
  </si>
  <si>
    <t>HARRISON</t>
  </si>
  <si>
    <t>14650</t>
  </si>
  <si>
    <t>RALSTON</t>
  </si>
  <si>
    <t>19265</t>
  </si>
  <si>
    <t>WHITESIDE</t>
  </si>
  <si>
    <t>00840</t>
  </si>
  <si>
    <t>ATMORE</t>
  </si>
  <si>
    <t>02623</t>
  </si>
  <si>
    <t>CADWAY</t>
  </si>
  <si>
    <t>04632</t>
  </si>
  <si>
    <t>CASTRO</t>
  </si>
  <si>
    <t>14542</t>
  </si>
  <si>
    <t>PYLE</t>
  </si>
  <si>
    <t>13983</t>
  </si>
  <si>
    <t>PETIT</t>
  </si>
  <si>
    <t>14700</t>
  </si>
  <si>
    <t>RANKIN</t>
  </si>
  <si>
    <t>01693</t>
  </si>
  <si>
    <t>BINNEY</t>
  </si>
  <si>
    <t>03388</t>
  </si>
  <si>
    <t>CHELLA</t>
  </si>
  <si>
    <t>07112</t>
  </si>
  <si>
    <t>GATLIN</t>
  </si>
  <si>
    <t>04201</t>
  </si>
  <si>
    <t>COUNTRYWOOD</t>
  </si>
  <si>
    <t>09885</t>
  </si>
  <si>
    <t>KWIS</t>
  </si>
  <si>
    <t>07828</t>
  </si>
  <si>
    <t>HAHN</t>
  </si>
  <si>
    <t>16371</t>
  </si>
  <si>
    <t>SHOPPER</t>
  </si>
  <si>
    <t>15307</t>
  </si>
  <si>
    <t>ROCKHILL</t>
  </si>
  <si>
    <t>18317</t>
  </si>
  <si>
    <t>TURNBULL</t>
  </si>
  <si>
    <t>06375</t>
  </si>
  <si>
    <t>FIELDGATE</t>
  </si>
  <si>
    <t>06177</t>
  </si>
  <si>
    <t>FACTORY</t>
  </si>
  <si>
    <t>07565</t>
  </si>
  <si>
    <t>GRAZIDE</t>
  </si>
  <si>
    <t>00927</t>
  </si>
  <si>
    <t>BACHELOR</t>
  </si>
  <si>
    <t>11910</t>
  </si>
  <si>
    <t>MILLER</t>
  </si>
  <si>
    <t>10880</t>
  </si>
  <si>
    <t>MADERA</t>
  </si>
  <si>
    <t>12490</t>
  </si>
  <si>
    <t>NARBONNE</t>
  </si>
  <si>
    <t>17524</t>
  </si>
  <si>
    <t>TANDEM</t>
  </si>
  <si>
    <t>12155</t>
  </si>
  <si>
    <t>MOON</t>
  </si>
  <si>
    <t>16946</t>
  </si>
  <si>
    <t>STATLER</t>
  </si>
  <si>
    <t>15055</t>
  </si>
  <si>
    <t>RIDGELAND</t>
  </si>
  <si>
    <t>01494</t>
  </si>
  <si>
    <t>BENHILL</t>
  </si>
  <si>
    <t>03730</t>
  </si>
  <si>
    <t>CODONA</t>
  </si>
  <si>
    <t>19825</t>
  </si>
  <si>
    <t>ZEPHER</t>
  </si>
  <si>
    <t>01816</t>
  </si>
  <si>
    <t>BLOCKER</t>
  </si>
  <si>
    <t>19031</t>
  </si>
  <si>
    <t>WARREN</t>
  </si>
  <si>
    <t>03615</t>
  </si>
  <si>
    <t>CLEAT</t>
  </si>
  <si>
    <t>09672</t>
  </si>
  <si>
    <t>KICK</t>
  </si>
  <si>
    <t>13768</t>
  </si>
  <si>
    <t>PASS</t>
  </si>
  <si>
    <t>13045</t>
  </si>
  <si>
    <t>OFFSIDE</t>
  </si>
  <si>
    <t>18013</t>
  </si>
  <si>
    <t>TOUCHDOWN</t>
  </si>
  <si>
    <t>13899</t>
  </si>
  <si>
    <t>PENALTY</t>
  </si>
  <si>
    <t>14493</t>
  </si>
  <si>
    <t>PUNT</t>
  </si>
  <si>
    <t>21074</t>
  </si>
  <si>
    <t>FILTER</t>
  </si>
  <si>
    <t>21075</t>
  </si>
  <si>
    <t>SLUDGE</t>
  </si>
  <si>
    <t>19051</t>
  </si>
  <si>
    <t>WATER WELL</t>
  </si>
  <si>
    <t>WATR WELL PT</t>
  </si>
  <si>
    <t>01900</t>
  </si>
  <si>
    <t>BOND</t>
  </si>
  <si>
    <t>06850</t>
  </si>
  <si>
    <t>FRY</t>
  </si>
  <si>
    <t>04190</t>
  </si>
  <si>
    <t>COUNTY</t>
  </si>
  <si>
    <t>16320</t>
  </si>
  <si>
    <t>SHELL</t>
  </si>
  <si>
    <t>01070</t>
  </si>
  <si>
    <t>CHRIS</t>
  </si>
  <si>
    <t>19420</t>
  </si>
  <si>
    <t>17330</t>
  </si>
  <si>
    <t>SUPERIOR</t>
  </si>
  <si>
    <t>00030</t>
  </si>
  <si>
    <t>ACACIA</t>
  </si>
  <si>
    <t>02744</t>
  </si>
  <si>
    <t>CALOL</t>
  </si>
  <si>
    <t>03570</t>
  </si>
  <si>
    <t>CIVIC</t>
  </si>
  <si>
    <t>03608</t>
  </si>
  <si>
    <t>CLAY</t>
  </si>
  <si>
    <t>04460</t>
  </si>
  <si>
    <t>CRYSTAL</t>
  </si>
  <si>
    <t>08818</t>
  </si>
  <si>
    <t>HUMBLE</t>
  </si>
  <si>
    <t>07160</t>
  </si>
  <si>
    <t>GENEVA</t>
  </si>
  <si>
    <t>96913</t>
  </si>
  <si>
    <t>FEEDER-13</t>
  </si>
  <si>
    <t>16074</t>
  </si>
  <si>
    <t>SEAWEED</t>
  </si>
  <si>
    <t>05317</t>
  </si>
  <si>
    <t>DRIFTWOOD</t>
  </si>
  <si>
    <t>14285</t>
  </si>
  <si>
    <t>POLK</t>
  </si>
  <si>
    <t>19128</t>
  </si>
  <si>
    <t>WEEKEND</t>
  </si>
  <si>
    <t>19132</t>
  </si>
  <si>
    <t>WEESHA</t>
  </si>
  <si>
    <t>06305</t>
  </si>
  <si>
    <t>FAYE</t>
  </si>
  <si>
    <t>02855</t>
  </si>
  <si>
    <t>CANEBRAKE</t>
  </si>
  <si>
    <t>19145</t>
  </si>
  <si>
    <t>WELLINGTON</t>
  </si>
  <si>
    <t>WELLINGTN PT</t>
  </si>
  <si>
    <t>19159</t>
  </si>
  <si>
    <t>WENDY</t>
  </si>
  <si>
    <t>19157</t>
  </si>
  <si>
    <t>WENGE</t>
  </si>
  <si>
    <t>WENGE P.T.</t>
  </si>
  <si>
    <t>21056</t>
  </si>
  <si>
    <t>BLUEWATER</t>
  </si>
  <si>
    <t>14327</t>
  </si>
  <si>
    <t>POOL</t>
  </si>
  <si>
    <t>10214</t>
  </si>
  <si>
    <t>LAUTERBACH</t>
  </si>
  <si>
    <t>06517</t>
  </si>
  <si>
    <t>FLEETWOOD</t>
  </si>
  <si>
    <t>WEST RIVRSDE</t>
  </si>
  <si>
    <t>01425</t>
  </si>
  <si>
    <t>BELLTOWN</t>
  </si>
  <si>
    <t>19543</t>
  </si>
  <si>
    <t>WINNEBAGO</t>
  </si>
  <si>
    <t>19184</t>
  </si>
  <si>
    <t>WESTEND</t>
  </si>
  <si>
    <t>03280</t>
  </si>
  <si>
    <t>CENTRAL</t>
  </si>
  <si>
    <t>WESTFALL PM</t>
  </si>
  <si>
    <t>19206</t>
  </si>
  <si>
    <t>WESTFALL</t>
  </si>
  <si>
    <t>02610</t>
  </si>
  <si>
    <t>CADBURY</t>
  </si>
  <si>
    <t>07740</t>
  </si>
  <si>
    <t>GUIRADO</t>
  </si>
  <si>
    <t>08530</t>
  </si>
  <si>
    <t>HOLBROOK</t>
  </si>
  <si>
    <t>09540</t>
  </si>
  <si>
    <t>KEITH</t>
  </si>
  <si>
    <t>19193</t>
  </si>
  <si>
    <t>WESTMONT</t>
  </si>
  <si>
    <t>WESTMONT PT</t>
  </si>
  <si>
    <t>19218</t>
  </si>
  <si>
    <t>WESTVIEW</t>
  </si>
  <si>
    <t>WESTVIEW PT</t>
  </si>
  <si>
    <t>01360</t>
  </si>
  <si>
    <t>BEAVER</t>
  </si>
  <si>
    <t>07445</t>
  </si>
  <si>
    <t>GOPHER</t>
  </si>
  <si>
    <t>01850</t>
  </si>
  <si>
    <t>BOBCAT</t>
  </si>
  <si>
    <t>19242</t>
  </si>
  <si>
    <t>WHEELER</t>
  </si>
  <si>
    <t>13879</t>
  </si>
  <si>
    <t>PEDDLER</t>
  </si>
  <si>
    <t>10652</t>
  </si>
  <si>
    <t>LOG CABIN</t>
  </si>
  <si>
    <t>14763</t>
  </si>
  <si>
    <t>RED DOME</t>
  </si>
  <si>
    <t>17955</t>
  </si>
  <si>
    <t>TOLL</t>
  </si>
  <si>
    <t>19312</t>
  </si>
  <si>
    <t>WHITEWOOD</t>
  </si>
  <si>
    <t>WHITEWOOD PT</t>
  </si>
  <si>
    <t>19598</t>
  </si>
  <si>
    <t>WOODENSHOE</t>
  </si>
  <si>
    <t>19134</t>
  </si>
  <si>
    <t>WEINING</t>
  </si>
  <si>
    <t>19375</t>
  </si>
  <si>
    <t>WILDRNESS PT</t>
  </si>
  <si>
    <t>05565</t>
  </si>
  <si>
    <t>EASTWIND</t>
  </si>
  <si>
    <t>11355</t>
  </si>
  <si>
    <t>MAVERICK</t>
  </si>
  <si>
    <t>03326</t>
  </si>
  <si>
    <t>CHANG</t>
  </si>
  <si>
    <t>03942</t>
  </si>
  <si>
    <t>CONNERS</t>
  </si>
  <si>
    <t>03085</t>
  </si>
  <si>
    <t>CASALS</t>
  </si>
  <si>
    <t>07458</t>
  </si>
  <si>
    <t>GRAF</t>
  </si>
  <si>
    <t>10222</t>
  </si>
  <si>
    <t>LAVER</t>
  </si>
  <si>
    <t>00114</t>
  </si>
  <si>
    <t>AGASSI</t>
  </si>
  <si>
    <t>01973</t>
  </si>
  <si>
    <t>BORG</t>
  </si>
  <si>
    <t>11483</t>
  </si>
  <si>
    <t>MCENROE</t>
  </si>
  <si>
    <t>15706</t>
  </si>
  <si>
    <t>SAMPRAS</t>
  </si>
  <si>
    <t>15066</t>
  </si>
  <si>
    <t>RIGGS</t>
  </si>
  <si>
    <t>17865</t>
  </si>
  <si>
    <t>TILDEN</t>
  </si>
  <si>
    <t>12524</t>
  </si>
  <si>
    <t>NASTASE</t>
  </si>
  <si>
    <t>19503</t>
  </si>
  <si>
    <t>WINCHESTR PT</t>
  </si>
  <si>
    <t>19505</t>
  </si>
  <si>
    <t>WINDING</t>
  </si>
  <si>
    <t>WINDING P.T.</t>
  </si>
  <si>
    <t>19508</t>
  </si>
  <si>
    <t>WINDMILL</t>
  </si>
  <si>
    <t>WINDMILL PT</t>
  </si>
  <si>
    <t>05280</t>
  </si>
  <si>
    <t>DOWELL</t>
  </si>
  <si>
    <t>WINDSR HILLS</t>
  </si>
  <si>
    <t>17036</t>
  </si>
  <si>
    <t>STOCKER</t>
  </si>
  <si>
    <t>12850</t>
  </si>
  <si>
    <t>NORTHRIDGE</t>
  </si>
  <si>
    <t>16334</t>
  </si>
  <si>
    <t>SHERBOURNE</t>
  </si>
  <si>
    <t>12290</t>
  </si>
  <si>
    <t>MOWDER</t>
  </si>
  <si>
    <t>09970</t>
  </si>
  <si>
    <t>LADERA</t>
  </si>
  <si>
    <t>17224</t>
  </si>
  <si>
    <t>SUMMERHILL</t>
  </si>
  <si>
    <t>18680</t>
  </si>
  <si>
    <t>VERDUN</t>
  </si>
  <si>
    <t>13370</t>
  </si>
  <si>
    <t>OVERHILL</t>
  </si>
  <si>
    <t>19592</t>
  </si>
  <si>
    <t>WOLVERTON</t>
  </si>
  <si>
    <t>WOLVERTON PT</t>
  </si>
  <si>
    <t>02160</t>
  </si>
  <si>
    <t>BRAVO</t>
  </si>
  <si>
    <t>00340</t>
  </si>
  <si>
    <t>ALMA</t>
  </si>
  <si>
    <t>00360</t>
  </si>
  <si>
    <t>ALONDRA</t>
  </si>
  <si>
    <t>06330</t>
  </si>
  <si>
    <t>FERINA</t>
  </si>
  <si>
    <t>17665</t>
  </si>
  <si>
    <t>TEN PIN</t>
  </si>
  <si>
    <t>00690</t>
  </si>
  <si>
    <t>ARDIS</t>
  </si>
  <si>
    <t>05430</t>
  </si>
  <si>
    <t>DUNROBIN</t>
  </si>
  <si>
    <t>06570</t>
  </si>
  <si>
    <t>FLORY</t>
  </si>
  <si>
    <t>14390</t>
  </si>
  <si>
    <t>PRATT</t>
  </si>
  <si>
    <t>18860</t>
  </si>
  <si>
    <t>VOSSLER</t>
  </si>
  <si>
    <t>12090</t>
  </si>
  <si>
    <t>MONROE</t>
  </si>
  <si>
    <t>12750</t>
  </si>
  <si>
    <t>NOAKES</t>
  </si>
  <si>
    <t>15920</t>
  </si>
  <si>
    <t>SAUCELITO</t>
  </si>
  <si>
    <t>19685</t>
  </si>
  <si>
    <t>WRANGLER</t>
  </si>
  <si>
    <t>WRANGLER PT</t>
  </si>
  <si>
    <t>10119</t>
  </si>
  <si>
    <t>LARK</t>
  </si>
  <si>
    <t>17810</t>
  </si>
  <si>
    <t>THRUSH</t>
  </si>
  <si>
    <t>96948</t>
  </si>
  <si>
    <t>FEEDER-48</t>
  </si>
  <si>
    <t>15275</t>
  </si>
  <si>
    <t>ROBIN</t>
  </si>
  <si>
    <t>11535</t>
  </si>
  <si>
    <t>MEADOWLARK</t>
  </si>
  <si>
    <t>10511</t>
  </si>
  <si>
    <t>LINNET</t>
  </si>
  <si>
    <t>19690</t>
  </si>
  <si>
    <t>WRGHTWOOD PT</t>
  </si>
  <si>
    <t>19721</t>
  </si>
  <si>
    <t>YANKEE</t>
  </si>
  <si>
    <t>07625</t>
  </si>
  <si>
    <t>GREER</t>
  </si>
  <si>
    <t>12325</t>
  </si>
  <si>
    <t>MULE CANYON</t>
  </si>
  <si>
    <t>00871</t>
  </si>
  <si>
    <t>AVALANCHE</t>
  </si>
  <si>
    <t>01812</t>
  </si>
  <si>
    <t>BLIZZARD</t>
  </si>
  <si>
    <t>04552</t>
  </si>
  <si>
    <t>CYCLONE</t>
  </si>
  <si>
    <t>17995</t>
  </si>
  <si>
    <t>TORNADO</t>
  </si>
  <si>
    <t>18104</t>
  </si>
  <si>
    <t>TORRENT</t>
  </si>
  <si>
    <t>18241</t>
  </si>
  <si>
    <t>TSUNAMI</t>
  </si>
  <si>
    <t>18851</t>
  </si>
  <si>
    <t>VORTEX</t>
  </si>
  <si>
    <t>18395</t>
  </si>
  <si>
    <t>TYPHOON</t>
  </si>
  <si>
    <t>08846</t>
  </si>
  <si>
    <t>HURRICANE</t>
  </si>
  <si>
    <t>12105</t>
  </si>
  <si>
    <t>MONSOON</t>
  </si>
  <si>
    <t>02480</t>
  </si>
  <si>
    <t>BURNS</t>
  </si>
  <si>
    <t>02710</t>
  </si>
  <si>
    <t>CALIMESA</t>
  </si>
  <si>
    <t>12960</t>
  </si>
  <si>
    <t>OAK GLEN</t>
  </si>
  <si>
    <t>14372</t>
  </si>
  <si>
    <t>POULTRY</t>
  </si>
  <si>
    <t>11732</t>
  </si>
  <si>
    <t>MESA GRANDE</t>
  </si>
  <si>
    <t>19482</t>
  </si>
  <si>
    <t>WILSON CREEK</t>
  </si>
  <si>
    <t>01470</t>
  </si>
  <si>
    <t>BENCH</t>
  </si>
  <si>
    <t>03934</t>
  </si>
  <si>
    <t>CONINE</t>
  </si>
  <si>
    <t>04390</t>
  </si>
  <si>
    <t>CROFT</t>
  </si>
  <si>
    <t>13900</t>
  </si>
  <si>
    <t>PENDLETON</t>
  </si>
  <si>
    <t>02485</t>
  </si>
  <si>
    <t>BURNT MOUNTAIN</t>
  </si>
  <si>
    <t>09673</t>
  </si>
  <si>
    <t>KICKAPOO TRAIL</t>
  </si>
  <si>
    <t>13175</t>
  </si>
  <si>
    <t>ONAGA</t>
  </si>
  <si>
    <t>14152</t>
  </si>
  <si>
    <t>PIONEERTOWN</t>
  </si>
  <si>
    <t>09203</t>
  </si>
  <si>
    <t>JELLYSTONE</t>
  </si>
  <si>
    <t>00516</t>
  </si>
  <si>
    <t>ANCHORAGE</t>
  </si>
  <si>
    <t>00240</t>
  </si>
  <si>
    <t>ALASKA</t>
  </si>
  <si>
    <t>00070</t>
  </si>
  <si>
    <t>ADAK</t>
  </si>
  <si>
    <t>06200</t>
  </si>
  <si>
    <t>FAIRBANKS</t>
  </si>
  <si>
    <t>06175</t>
  </si>
  <si>
    <t>FACTOR</t>
  </si>
  <si>
    <t>07470</t>
  </si>
  <si>
    <t>GRANDVIEW</t>
  </si>
  <si>
    <t>08180</t>
  </si>
  <si>
    <t>11640</t>
  </si>
  <si>
    <t>MENLO</t>
  </si>
  <si>
    <t>13400</t>
  </si>
  <si>
    <t>OXFORD</t>
  </si>
  <si>
    <t>19770</t>
  </si>
  <si>
    <t>YORK</t>
  </si>
  <si>
    <t>19190</t>
  </si>
  <si>
    <t>WESTERN</t>
  </si>
  <si>
    <t>13040</t>
  </si>
  <si>
    <t>OCTANE</t>
  </si>
  <si>
    <t>16460</t>
  </si>
  <si>
    <t>SITKA</t>
  </si>
  <si>
    <t>04267</t>
  </si>
  <si>
    <t>CRANBROOK</t>
  </si>
  <si>
    <t>02460</t>
  </si>
  <si>
    <t>BURLEIGH</t>
  </si>
  <si>
    <t>09410</t>
  </si>
  <si>
    <t>JUNEAU</t>
  </si>
  <si>
    <t>01701</t>
  </si>
  <si>
    <t>CHALFANT</t>
  </si>
  <si>
    <t>15634</t>
  </si>
  <si>
    <t>SAGEHEN</t>
  </si>
  <si>
    <t>01338</t>
  </si>
  <si>
    <t>BEAR VALLEY</t>
  </si>
  <si>
    <t>19829</t>
  </si>
  <si>
    <t>ZIGGY</t>
  </si>
  <si>
    <t>ZIGGY P.T.</t>
  </si>
  <si>
    <t>05920</t>
  </si>
  <si>
    <t>ENCINAL</t>
  </si>
  <si>
    <t>11200</t>
  </si>
  <si>
    <t>MARIA</t>
  </si>
  <si>
    <t>01720</t>
  </si>
  <si>
    <t>BIRDVIEW</t>
  </si>
  <si>
    <t>ANTELOPE 66</t>
  </si>
  <si>
    <t>RIO HONDO 66</t>
  </si>
  <si>
    <t>ALAMITOS 66</t>
  </si>
  <si>
    <t>ETIWANDA 66</t>
  </si>
  <si>
    <t>VALLEY 115</t>
  </si>
  <si>
    <t>EAGLE ROCK 66</t>
  </si>
  <si>
    <t>LIGHTHIPE 66</t>
  </si>
  <si>
    <t>LA FRESA 66</t>
  </si>
  <si>
    <t>VICTOR 115</t>
  </si>
  <si>
    <t>CHINO 66</t>
  </si>
  <si>
    <t>VISTA 115</t>
  </si>
  <si>
    <t>GOULD 66</t>
  </si>
  <si>
    <t>VILLA PARK 66</t>
  </si>
  <si>
    <t>KRAMER 115</t>
  </si>
  <si>
    <t>LAGUNA BELL 66</t>
  </si>
  <si>
    <t>DEVERS/MIRAGE 115</t>
  </si>
  <si>
    <t>BARRE 66</t>
  </si>
  <si>
    <t>WALNUT 66</t>
  </si>
  <si>
    <t>ELLIS 66</t>
  </si>
  <si>
    <t>LA CIENEGA 66</t>
  </si>
  <si>
    <t>SPRINGVILLE 66</t>
  </si>
  <si>
    <t>CONTROL 115</t>
  </si>
  <si>
    <t>VISTA 66</t>
  </si>
  <si>
    <t>DEL AMO 66</t>
  </si>
  <si>
    <t>SANTIAGO 66</t>
  </si>
  <si>
    <t>HINSON 66</t>
  </si>
  <si>
    <t>OLINDA 66</t>
  </si>
  <si>
    <t>VESTAL 66</t>
  </si>
  <si>
    <t>SAUGUS 66</t>
  </si>
  <si>
    <t>JOHANNA 66</t>
  </si>
  <si>
    <t>SANTA CLARA 66</t>
  </si>
  <si>
    <t>MOORPARK 66</t>
  </si>
  <si>
    <t>GOLETA 66</t>
  </si>
  <si>
    <t>SAN BERNARDINO 66</t>
  </si>
  <si>
    <t>CENTER 66</t>
  </si>
  <si>
    <t>RECTOR 66</t>
  </si>
  <si>
    <t>CHEVMAIN 66</t>
  </si>
  <si>
    <t>PADUA 66</t>
  </si>
  <si>
    <t>EL NIDO 66</t>
  </si>
  <si>
    <t>MESA 66</t>
  </si>
  <si>
    <t>BAILEY 66</t>
  </si>
  <si>
    <t>Number of SAS Stations</t>
  </si>
  <si>
    <t xml:space="preserve">Number of Non- SAS Stations </t>
  </si>
  <si>
    <t>Number of Stations to be Modelled</t>
  </si>
  <si>
    <t>Number of Stations Modelled</t>
  </si>
  <si>
    <t>BLYTHE 161</t>
  </si>
  <si>
    <t>MIRALOMA</t>
  </si>
  <si>
    <t>PARKER 220</t>
  </si>
  <si>
    <t>Total Number of Distribution Feeders</t>
  </si>
  <si>
    <t>TOTAL</t>
  </si>
  <si>
    <t>Total Stations in each A System (B bank + Dist)</t>
  </si>
  <si>
    <t>EAGLE MT</t>
  </si>
  <si>
    <t>ORION</t>
  </si>
  <si>
    <t>16941</t>
  </si>
  <si>
    <t>STARFIGHTER</t>
  </si>
  <si>
    <t>05679</t>
  </si>
  <si>
    <t>ELECTRA</t>
  </si>
  <si>
    <t>12711</t>
  </si>
  <si>
    <t>NIGHTHAWK</t>
  </si>
  <si>
    <t>10330</t>
  </si>
  <si>
    <t>LEMON</t>
  </si>
  <si>
    <t>12930</t>
  </si>
  <si>
    <t>NYLIC</t>
  </si>
  <si>
    <t>13030</t>
  </si>
  <si>
    <t>OCEANIC</t>
  </si>
  <si>
    <t>10480</t>
  </si>
  <si>
    <t>LIME</t>
  </si>
  <si>
    <t>07400</t>
  </si>
  <si>
    <t>GOLDEN</t>
  </si>
  <si>
    <t>13240</t>
  </si>
  <si>
    <t>OREGON</t>
  </si>
  <si>
    <t>10290</t>
  </si>
  <si>
    <t>LEE</t>
  </si>
  <si>
    <t>04210</t>
  </si>
  <si>
    <t>COURT</t>
  </si>
  <si>
    <t>10662</t>
  </si>
  <si>
    <t>LOMA VISTA</t>
  </si>
  <si>
    <t>LOMA VSTA PT</t>
  </si>
  <si>
    <t>10688</t>
  </si>
  <si>
    <t>LONG</t>
  </si>
  <si>
    <t>LONG P.T.</t>
  </si>
  <si>
    <t>07340</t>
  </si>
  <si>
    <t>GLENCOE</t>
  </si>
  <si>
    <t>12360</t>
  </si>
  <si>
    <t>MURIEL</t>
  </si>
  <si>
    <t>03360</t>
  </si>
  <si>
    <t>CHARITY</t>
  </si>
  <si>
    <t>19260</t>
  </si>
  <si>
    <t>WHITE</t>
  </si>
  <si>
    <t>19000</t>
  </si>
  <si>
    <t>WARD</t>
  </si>
  <si>
    <t>19820</t>
  </si>
  <si>
    <t>ZENDA</t>
  </si>
  <si>
    <t>02192</t>
  </si>
  <si>
    <t>BRETHREN</t>
  </si>
  <si>
    <t>06309</t>
  </si>
  <si>
    <t>FELIX</t>
  </si>
  <si>
    <t>04103</t>
  </si>
  <si>
    <t>CORRINE</t>
  </si>
  <si>
    <t>06465</t>
  </si>
  <si>
    <t>FIRTH</t>
  </si>
  <si>
    <t>17917</t>
  </si>
  <si>
    <t>TIZZARD</t>
  </si>
  <si>
    <t>19010</t>
  </si>
  <si>
    <t>WARDLOW</t>
  </si>
  <si>
    <t>12242</t>
  </si>
  <si>
    <t>MOSSMAN</t>
  </si>
  <si>
    <t>09215</t>
  </si>
  <si>
    <t>JENNINGS</t>
  </si>
  <si>
    <t>05676</t>
  </si>
  <si>
    <t>ELDRIDGE</t>
  </si>
  <si>
    <t>04375</t>
  </si>
  <si>
    <t>CRIB</t>
  </si>
  <si>
    <t>02880</t>
  </si>
  <si>
    <t>CANTON</t>
  </si>
  <si>
    <t>07886</t>
  </si>
  <si>
    <t>HALTER</t>
  </si>
  <si>
    <t>96938</t>
  </si>
  <si>
    <t>FEEDER-38</t>
  </si>
  <si>
    <t>10725</t>
  </si>
  <si>
    <t>LOS PINETOS</t>
  </si>
  <si>
    <t>LOS PNTOS PT</t>
  </si>
  <si>
    <t>10728</t>
  </si>
  <si>
    <t>LOST</t>
  </si>
  <si>
    <t>10729</t>
  </si>
  <si>
    <t>LOUCKS</t>
  </si>
  <si>
    <t>10752</t>
  </si>
  <si>
    <t>LOUIE</t>
  </si>
  <si>
    <t>LOUIE P.T.</t>
  </si>
  <si>
    <t>01650</t>
  </si>
  <si>
    <t>BIGELOW</t>
  </si>
  <si>
    <t>02900</t>
  </si>
  <si>
    <t>CAPETOWN</t>
  </si>
  <si>
    <t>04700</t>
  </si>
  <si>
    <t>DASHWOOD</t>
  </si>
  <si>
    <t>07500</t>
  </si>
  <si>
    <t>GRANT</t>
  </si>
  <si>
    <t>05740</t>
  </si>
  <si>
    <t>ELKPORT</t>
  </si>
  <si>
    <t>03880</t>
  </si>
  <si>
    <t>CONANT</t>
  </si>
  <si>
    <t>06970</t>
  </si>
  <si>
    <t>GALLUP</t>
  </si>
  <si>
    <t>19590</t>
  </si>
  <si>
    <t>WOLF</t>
  </si>
  <si>
    <t>10000</t>
  </si>
  <si>
    <t>GERATHS</t>
  </si>
  <si>
    <t>06180</t>
  </si>
  <si>
    <t>FACULTY</t>
  </si>
  <si>
    <t>11520</t>
  </si>
  <si>
    <t>MCNAB</t>
  </si>
  <si>
    <t>10010</t>
  </si>
  <si>
    <t>JEPSON</t>
  </si>
  <si>
    <t>02135</t>
  </si>
  <si>
    <t>BRAKEBILL</t>
  </si>
  <si>
    <t>17830</t>
  </si>
  <si>
    <t>TIDE</t>
  </si>
  <si>
    <t>18260</t>
  </si>
  <si>
    <t>TULANE</t>
  </si>
  <si>
    <t>14598</t>
  </si>
  <si>
    <t>RABBIT</t>
  </si>
  <si>
    <t>17885</t>
  </si>
  <si>
    <t>TIMCO</t>
  </si>
  <si>
    <t>16478</t>
  </si>
  <si>
    <t>SKY HI</t>
  </si>
  <si>
    <t>01740</t>
  </si>
  <si>
    <t>BLACKWATER</t>
  </si>
  <si>
    <t>03674</t>
  </si>
  <si>
    <t>CLIPPER</t>
  </si>
  <si>
    <t>14090</t>
  </si>
  <si>
    <t>PIMA</t>
  </si>
  <si>
    <t>03476</t>
  </si>
  <si>
    <t>CHINA PEAK</t>
  </si>
  <si>
    <t>03958</t>
  </si>
  <si>
    <t>CONWAY</t>
  </si>
  <si>
    <t>05481</t>
  </si>
  <si>
    <t>DYNAMO</t>
  </si>
  <si>
    <t>18252</t>
  </si>
  <si>
    <t>TUFA</t>
  </si>
  <si>
    <t>10815</t>
  </si>
  <si>
    <t>LURING</t>
  </si>
  <si>
    <t>10840</t>
  </si>
  <si>
    <t>LYNDORA</t>
  </si>
  <si>
    <t>02960</t>
  </si>
  <si>
    <t>CARLIN</t>
  </si>
  <si>
    <t>04070</t>
  </si>
  <si>
    <t>CORNISH</t>
  </si>
  <si>
    <t>10780</t>
  </si>
  <si>
    <t>FIR</t>
  </si>
  <si>
    <t>18340</t>
  </si>
  <si>
    <t>TWEEDY</t>
  </si>
  <si>
    <t>13600</t>
  </si>
  <si>
    <t>PALOMAR</t>
  </si>
  <si>
    <t>03499</t>
  </si>
  <si>
    <t>CHURCHILL</t>
  </si>
  <si>
    <t>03394</t>
  </si>
  <si>
    <t>CHENUALT</t>
  </si>
  <si>
    <t>15373</t>
  </si>
  <si>
    <t>ROMMEL</t>
  </si>
  <si>
    <t>19538</t>
  </si>
  <si>
    <t>WINGATE</t>
  </si>
  <si>
    <t>00771</t>
  </si>
  <si>
    <t>ARNOLD</t>
  </si>
  <si>
    <t>18927</t>
  </si>
  <si>
    <t>WAINWRIGHT</t>
  </si>
  <si>
    <t>07418</t>
  </si>
  <si>
    <t>GOLDWATER</t>
  </si>
  <si>
    <t>05637</t>
  </si>
  <si>
    <t>STILLWELL</t>
  </si>
  <si>
    <t>05209</t>
  </si>
  <si>
    <t>DOOLITTLE</t>
  </si>
  <si>
    <t>07876</t>
  </si>
  <si>
    <t>HALSEY</t>
  </si>
  <si>
    <t>09872</t>
  </si>
  <si>
    <t>KRUEGER</t>
  </si>
  <si>
    <t>10867</t>
  </si>
  <si>
    <t>MACHADO</t>
  </si>
  <si>
    <t>10560</t>
  </si>
  <si>
    <t>LLEWELLYN</t>
  </si>
  <si>
    <t>02580</t>
  </si>
  <si>
    <t>11180</t>
  </si>
  <si>
    <t>LUPINE</t>
  </si>
  <si>
    <t>08290</t>
  </si>
  <si>
    <t>HEIGHTS</t>
  </si>
  <si>
    <t>13005</t>
  </si>
  <si>
    <t>OBSERVATORY</t>
  </si>
  <si>
    <t>OBSRVATRY PT</t>
  </si>
  <si>
    <t>01290</t>
  </si>
  <si>
    <t>BEACH FRONT</t>
  </si>
  <si>
    <t>18900</t>
  </si>
  <si>
    <t>WADSWORTH</t>
  </si>
  <si>
    <t>09310</t>
  </si>
  <si>
    <t>JONES</t>
  </si>
  <si>
    <t>03690</t>
  </si>
  <si>
    <t>CLOVERFIELD</t>
  </si>
  <si>
    <t>12870</t>
  </si>
  <si>
    <t>NORTHSIDE</t>
  </si>
  <si>
    <t>13025</t>
  </si>
  <si>
    <t>OCEANAIRE</t>
  </si>
  <si>
    <t>OCEANAIRE PT</t>
  </si>
  <si>
    <t>13034</t>
  </si>
  <si>
    <t>OCEANO</t>
  </si>
  <si>
    <t>01730</t>
  </si>
  <si>
    <t>02531</t>
  </si>
  <si>
    <t>BUSHARD</t>
  </si>
  <si>
    <t>01280</t>
  </si>
  <si>
    <t>BEACH</t>
  </si>
  <si>
    <t>08275</t>
  </si>
  <si>
    <t>HEIL</t>
  </si>
  <si>
    <t>16551</t>
  </si>
  <si>
    <t>SMELTZER</t>
  </si>
  <si>
    <t>19570</t>
  </si>
  <si>
    <t>WINTERSBURG</t>
  </si>
  <si>
    <t>16900</t>
  </si>
  <si>
    <t>STANDARD</t>
  </si>
  <si>
    <t>07380</t>
  </si>
  <si>
    <t>GLOVER</t>
  </si>
  <si>
    <t>05720</t>
  </si>
  <si>
    <t>ELK</t>
  </si>
  <si>
    <t>12670</t>
  </si>
  <si>
    <t>NEWMAN</t>
  </si>
  <si>
    <t>15890</t>
  </si>
  <si>
    <t>SARGENT</t>
  </si>
  <si>
    <t>12980</t>
  </si>
  <si>
    <t>OAKLAND</t>
  </si>
  <si>
    <t>17731</t>
  </si>
  <si>
    <t>THACHER</t>
  </si>
  <si>
    <t>13791</t>
  </si>
  <si>
    <t>PATRICIA</t>
  </si>
  <si>
    <t>11341</t>
  </si>
  <si>
    <t>MATILIJA</t>
  </si>
  <si>
    <t>01530</t>
  </si>
  <si>
    <t>BENTREE</t>
  </si>
  <si>
    <t>05180</t>
  </si>
  <si>
    <t>DOLLAR</t>
  </si>
  <si>
    <t>05290</t>
  </si>
  <si>
    <t>DOYLE</t>
  </si>
  <si>
    <t>11345</t>
  </si>
  <si>
    <t>MATNEY</t>
  </si>
  <si>
    <t>11220</t>
  </si>
  <si>
    <t>MARKET</t>
  </si>
  <si>
    <t>10810</t>
  </si>
  <si>
    <t>LURAY</t>
  </si>
  <si>
    <t>06750</t>
  </si>
  <si>
    <t>FREELAND</t>
  </si>
  <si>
    <t>05321</t>
  </si>
  <si>
    <t>DRILLER</t>
  </si>
  <si>
    <t>05322</t>
  </si>
  <si>
    <t>PIPELINE</t>
  </si>
  <si>
    <t>07797</t>
  </si>
  <si>
    <t>GUSHER</t>
  </si>
  <si>
    <t>19244</t>
  </si>
  <si>
    <t>WHIPSTOCK</t>
  </si>
  <si>
    <t>04703</t>
  </si>
  <si>
    <t>DATE</t>
  </si>
  <si>
    <t>15156</t>
  </si>
  <si>
    <t>RIVER BEND</t>
  </si>
  <si>
    <t>10150</t>
  </si>
  <si>
    <t>LASKY</t>
  </si>
  <si>
    <t>13270</t>
  </si>
  <si>
    <t>ORSATTI</t>
  </si>
  <si>
    <t>16570</t>
  </si>
  <si>
    <t>SMITHWOOD</t>
  </si>
  <si>
    <t>03380</t>
  </si>
  <si>
    <t>CHARLEVILLE</t>
  </si>
  <si>
    <t>15270</t>
  </si>
  <si>
    <t>ROBERTSON</t>
  </si>
  <si>
    <t>19220</t>
  </si>
  <si>
    <t>WETHERLY</t>
  </si>
  <si>
    <t>13170</t>
  </si>
  <si>
    <t>13166</t>
  </si>
  <si>
    <t>ONDULANDO</t>
  </si>
  <si>
    <t>ONDULANDO PT</t>
  </si>
  <si>
    <t>00861</t>
  </si>
  <si>
    <t>AUDUBON</t>
  </si>
  <si>
    <t>ONEILL</t>
  </si>
  <si>
    <t>01971</t>
  </si>
  <si>
    <t>BORCHERS</t>
  </si>
  <si>
    <t>03640</t>
  </si>
  <si>
    <t>CLEVELAND</t>
  </si>
  <si>
    <t>03205</t>
  </si>
  <si>
    <t>CAZA</t>
  </si>
  <si>
    <t>05902</t>
  </si>
  <si>
    <t>EMPRESA</t>
  </si>
  <si>
    <t>11616</t>
  </si>
  <si>
    <t>MELINDA</t>
  </si>
  <si>
    <t>15586</t>
  </si>
  <si>
    <t>RUSTIC</t>
  </si>
  <si>
    <t>13157</t>
  </si>
  <si>
    <t>OLYMPIAD</t>
  </si>
  <si>
    <t>14666</t>
  </si>
  <si>
    <t>RANCH</t>
  </si>
  <si>
    <t>12030</t>
  </si>
  <si>
    <t>MODJESKA</t>
  </si>
  <si>
    <t>13563</t>
  </si>
  <si>
    <t>PAJARO</t>
  </si>
  <si>
    <t>05900</t>
  </si>
  <si>
    <t>EMPORIA</t>
  </si>
  <si>
    <t>04505</t>
  </si>
  <si>
    <t>CURRAN</t>
  </si>
  <si>
    <t>10970</t>
  </si>
  <si>
    <t>MAITLAND</t>
  </si>
  <si>
    <t>12760</t>
  </si>
  <si>
    <t>NOCTA</t>
  </si>
  <si>
    <t>13320</t>
  </si>
  <si>
    <t>OSTRAN</t>
  </si>
  <si>
    <t>06270</t>
  </si>
  <si>
    <t>FALLIS</t>
  </si>
  <si>
    <t>03381</t>
  </si>
  <si>
    <t>CHARTREUSE</t>
  </si>
  <si>
    <t>01392</t>
  </si>
  <si>
    <t>BEIGE</t>
  </si>
  <si>
    <t>10921</t>
  </si>
  <si>
    <t>MAGENTA</t>
  </si>
  <si>
    <t>14751</t>
  </si>
  <si>
    <t>RED</t>
  </si>
  <si>
    <t>14502</t>
  </si>
  <si>
    <t>PURPLE</t>
  </si>
  <si>
    <t>17536</t>
  </si>
  <si>
    <t>TAN</t>
  </si>
  <si>
    <t>19723</t>
  </si>
  <si>
    <t>YELLOW</t>
  </si>
  <si>
    <t>01838</t>
  </si>
  <si>
    <t>BLUE</t>
  </si>
  <si>
    <t>01746</t>
  </si>
  <si>
    <t>BLACK</t>
  </si>
  <si>
    <t>15973</t>
  </si>
  <si>
    <t>SCARLET</t>
  </si>
  <si>
    <t>14137</t>
  </si>
  <si>
    <t>PINK</t>
  </si>
  <si>
    <t>13210</t>
  </si>
  <si>
    <t>ORANGEWOOD</t>
  </si>
  <si>
    <t>ORANGEWD PT</t>
  </si>
  <si>
    <t>09385</t>
  </si>
  <si>
    <t>JUDY</t>
  </si>
  <si>
    <t>18315</t>
  </si>
  <si>
    <t>TURKEY</t>
  </si>
  <si>
    <t>08016</t>
  </si>
  <si>
    <t>HARDROCK</t>
  </si>
  <si>
    <t>07618</t>
  </si>
  <si>
    <t>GREENWELL</t>
  </si>
  <si>
    <t>13352</t>
  </si>
  <si>
    <t>OUTLAW</t>
  </si>
  <si>
    <t>14494</t>
  </si>
  <si>
    <t>PURCHASE</t>
  </si>
  <si>
    <t>13353</t>
  </si>
  <si>
    <t>STORES</t>
  </si>
  <si>
    <t>05830</t>
  </si>
  <si>
    <t>Gallatin</t>
  </si>
  <si>
    <t>Center</t>
  </si>
  <si>
    <t>11166</t>
  </si>
  <si>
    <t>MARAUDER</t>
  </si>
  <si>
    <t>18081</t>
  </si>
  <si>
    <t>TRAILBLAZER</t>
  </si>
  <si>
    <t>02324</t>
  </si>
  <si>
    <t>BRUTTE</t>
  </si>
  <si>
    <t>06499</t>
  </si>
  <si>
    <t>FLAKE</t>
  </si>
  <si>
    <t>05365</t>
  </si>
  <si>
    <t>DUDA</t>
  </si>
  <si>
    <t>07463</t>
  </si>
  <si>
    <t>07821</t>
  </si>
  <si>
    <t>HACKLER</t>
  </si>
  <si>
    <t>15478</t>
  </si>
  <si>
    <t>ROWE</t>
  </si>
  <si>
    <t>19176</t>
  </si>
  <si>
    <t>WESTBLUFF</t>
  </si>
  <si>
    <t>08271</t>
  </si>
  <si>
    <t>HEERS</t>
  </si>
  <si>
    <t>14743</t>
  </si>
  <si>
    <t>REAKES</t>
  </si>
  <si>
    <t>01082</t>
  </si>
  <si>
    <t>BARBEE</t>
  </si>
  <si>
    <t>01160</t>
  </si>
  <si>
    <t>BARRATT</t>
  </si>
  <si>
    <t>14752</t>
  </si>
  <si>
    <t>RECHE</t>
  </si>
  <si>
    <t>09429</t>
  </si>
  <si>
    <t>KADICE</t>
  </si>
  <si>
    <t>06014</t>
  </si>
  <si>
    <t>ERIN</t>
  </si>
  <si>
    <t>16795</t>
  </si>
  <si>
    <t>SPRAGUE</t>
  </si>
  <si>
    <t>18251</t>
  </si>
  <si>
    <t>TUDOR</t>
  </si>
  <si>
    <t>17795</t>
  </si>
  <si>
    <t>THORNTON</t>
  </si>
  <si>
    <t>00032</t>
  </si>
  <si>
    <t>ACADIAN</t>
  </si>
  <si>
    <t>16926</t>
  </si>
  <si>
    <t>STANFORD</t>
  </si>
  <si>
    <t>02768</t>
  </si>
  <si>
    <t>CAMBRIDGE</t>
  </si>
  <si>
    <t>04693</t>
  </si>
  <si>
    <t>DARTMOUTH</t>
  </si>
  <si>
    <t>08305</t>
  </si>
  <si>
    <t>HEMACINTO</t>
  </si>
  <si>
    <t>13467</t>
  </si>
  <si>
    <t>PACHEA</t>
  </si>
  <si>
    <t>03379</t>
  </si>
  <si>
    <t>CHARLTON</t>
  </si>
  <si>
    <t>16910</t>
  </si>
  <si>
    <t>STANDISH</t>
  </si>
  <si>
    <t>13390</t>
  </si>
  <si>
    <t>OWL</t>
  </si>
  <si>
    <t>00400</t>
  </si>
  <si>
    <t>ALSTER</t>
  </si>
  <si>
    <t>00802</t>
  </si>
  <si>
    <t>ASHMONT</t>
  </si>
  <si>
    <t>01320</t>
  </si>
  <si>
    <t>BEAR</t>
  </si>
  <si>
    <t>06470</t>
  </si>
  <si>
    <t>FISHBURN</t>
  </si>
  <si>
    <t>06960</t>
  </si>
  <si>
    <t>GALLION</t>
  </si>
  <si>
    <t>16620</t>
  </si>
  <si>
    <t>SOLAR</t>
  </si>
  <si>
    <t>08280</t>
  </si>
  <si>
    <t>HELIOTROPE</t>
  </si>
  <si>
    <t>07220</t>
  </si>
  <si>
    <t>GIFFORD</t>
  </si>
  <si>
    <t>01410</t>
  </si>
  <si>
    <t>10920</t>
  </si>
  <si>
    <t>MAGEE</t>
  </si>
  <si>
    <t>11435</t>
  </si>
  <si>
    <t>MC CALL</t>
  </si>
  <si>
    <t>11446</t>
  </si>
  <si>
    <t>MC CLARY</t>
  </si>
  <si>
    <t>MC CLARY PT</t>
  </si>
  <si>
    <t>11448</t>
  </si>
  <si>
    <t>MCCLENNY</t>
  </si>
  <si>
    <t>MCCLENNY PT</t>
  </si>
  <si>
    <t>11500</t>
  </si>
  <si>
    <t>MCKEVETT</t>
  </si>
  <si>
    <t>MCKEVETT PT</t>
  </si>
  <si>
    <t>11552</t>
  </si>
  <si>
    <t>MEBANE</t>
  </si>
  <si>
    <t>12548</t>
  </si>
  <si>
    <t>NAVEL</t>
  </si>
  <si>
    <t>08145</t>
  </si>
  <si>
    <t>HASS</t>
  </si>
  <si>
    <t>14826</t>
  </si>
  <si>
    <t>REED</t>
  </si>
  <si>
    <t>09251</t>
  </si>
  <si>
    <t>JIMS</t>
  </si>
  <si>
    <t>01095</t>
  </si>
  <si>
    <t>BARDO</t>
  </si>
  <si>
    <t>00425</t>
  </si>
  <si>
    <t>AMAR</t>
  </si>
  <si>
    <t>00565</t>
  </si>
  <si>
    <t>ANN</t>
  </si>
  <si>
    <t>08345</t>
  </si>
  <si>
    <t>HERRING</t>
  </si>
  <si>
    <t>17965</t>
  </si>
  <si>
    <t>TOMMY</t>
  </si>
  <si>
    <t>01846</t>
  </si>
  <si>
    <t>BOBBY</t>
  </si>
  <si>
    <t>02189</t>
  </si>
  <si>
    <t>BREN</t>
  </si>
  <si>
    <t>14895</t>
  </si>
  <si>
    <t>RELISH</t>
  </si>
  <si>
    <t>11710</t>
  </si>
  <si>
    <t>MERMAID</t>
  </si>
  <si>
    <t>11726</t>
  </si>
  <si>
    <t>MERRIWOOD</t>
  </si>
  <si>
    <t>MERRIWOOD PT</t>
  </si>
  <si>
    <t>03301</t>
  </si>
  <si>
    <t>CERVEZA</t>
  </si>
  <si>
    <t>04080</t>
  </si>
  <si>
    <t>CORONADO</t>
  </si>
  <si>
    <t>14037</t>
  </si>
  <si>
    <t>PICADOR</t>
  </si>
  <si>
    <t>00669</t>
  </si>
  <si>
    <t>ARBOLES</t>
  </si>
  <si>
    <t>10665</t>
  </si>
  <si>
    <t>LOMAS</t>
  </si>
  <si>
    <t>03489</t>
  </si>
  <si>
    <t>CHOLLA</t>
  </si>
  <si>
    <t>MESCALERO PT</t>
  </si>
  <si>
    <t>11735</t>
  </si>
  <si>
    <t>MESCALERO</t>
  </si>
  <si>
    <t>00420</t>
  </si>
  <si>
    <t>ALTURA</t>
  </si>
  <si>
    <t>03780</t>
  </si>
  <si>
    <t>COLE</t>
  </si>
  <si>
    <t>03340</t>
  </si>
  <si>
    <t>CHAPMAN</t>
  </si>
  <si>
    <t>07410</t>
  </si>
  <si>
    <t>GOLDENWEST</t>
  </si>
  <si>
    <t>18070</t>
  </si>
  <si>
    <t>TRACK</t>
  </si>
  <si>
    <t>19660</t>
  </si>
  <si>
    <t>WOOLLEY</t>
  </si>
  <si>
    <t>14482</t>
  </si>
  <si>
    <t>PUFF</t>
  </si>
  <si>
    <t>17657</t>
  </si>
  <si>
    <t>TEMPEST</t>
  </si>
  <si>
    <t>11976</t>
  </si>
  <si>
    <t>MIKISKA</t>
  </si>
  <si>
    <t>21081</t>
  </si>
  <si>
    <t>HOUSING</t>
  </si>
  <si>
    <t>21080</t>
  </si>
  <si>
    <t>COMMANDER</t>
  </si>
  <si>
    <t>00028</t>
  </si>
  <si>
    <t>ABSOLUT</t>
  </si>
  <si>
    <t>00923</t>
  </si>
  <si>
    <t>BACARDI</t>
  </si>
  <si>
    <t>09632</t>
  </si>
  <si>
    <t>KESSLER</t>
  </si>
  <si>
    <t>17051</t>
  </si>
  <si>
    <t>STOLI</t>
  </si>
  <si>
    <t>11844</t>
  </si>
  <si>
    <t>MIDORI</t>
  </si>
  <si>
    <t>15925</t>
  </si>
  <si>
    <t>SAUZA</t>
  </si>
  <si>
    <t>17968</t>
  </si>
  <si>
    <t>TONIC</t>
  </si>
  <si>
    <t>16557</t>
  </si>
  <si>
    <t>SMIRNOFF</t>
  </si>
  <si>
    <t>11734</t>
  </si>
  <si>
    <t>MESCAL</t>
  </si>
  <si>
    <t>19264</t>
  </si>
  <si>
    <t>WHITEHORSE</t>
  </si>
  <si>
    <t>05311</t>
  </si>
  <si>
    <t>DRAMBUIE</t>
  </si>
  <si>
    <t>04497</t>
  </si>
  <si>
    <t>CUERVO</t>
  </si>
  <si>
    <t>13794</t>
  </si>
  <si>
    <t>PATRON</t>
  </si>
  <si>
    <t>14792</t>
  </si>
  <si>
    <t>REDLABEL</t>
  </si>
  <si>
    <t>16046</t>
  </si>
  <si>
    <t>SEAGRAMS</t>
  </si>
  <si>
    <t>11024</t>
  </si>
  <si>
    <t>MAMIE</t>
  </si>
  <si>
    <t>16592</t>
  </si>
  <si>
    <t>SNOWDRIFT</t>
  </si>
  <si>
    <t>16792</t>
  </si>
  <si>
    <t>SPORTSMAN</t>
  </si>
  <si>
    <t>16545</t>
  </si>
  <si>
    <t>SLOPE</t>
  </si>
  <si>
    <t>08278</t>
  </si>
  <si>
    <t>HELIOS</t>
  </si>
  <si>
    <t>06131</t>
  </si>
  <si>
    <t>EVEREST</t>
  </si>
  <si>
    <t>08496</t>
  </si>
  <si>
    <t>HIMALAYAS</t>
  </si>
  <si>
    <t>00526</t>
  </si>
  <si>
    <t>ANDES</t>
  </si>
  <si>
    <t>09494</t>
  </si>
  <si>
    <t>FUJIYAMA</t>
  </si>
  <si>
    <t>02197</t>
  </si>
  <si>
    <t>BREWER</t>
  </si>
  <si>
    <t>13480</t>
  </si>
  <si>
    <t>MOAB</t>
  </si>
  <si>
    <t>20410</t>
  </si>
  <si>
    <t>MOBILE#10</t>
  </si>
  <si>
    <t>MOBILE SUBST</t>
  </si>
  <si>
    <t>01821</t>
  </si>
  <si>
    <t>BLOWER</t>
  </si>
  <si>
    <t>00918</t>
  </si>
  <si>
    <t>BABCOCK</t>
  </si>
  <si>
    <t>00169</t>
  </si>
  <si>
    <t>AIR</t>
  </si>
  <si>
    <t>03756</t>
  </si>
  <si>
    <t>COKER 1</t>
  </si>
  <si>
    <t>03758</t>
  </si>
  <si>
    <t>COKER 3</t>
  </si>
  <si>
    <t>03759</t>
  </si>
  <si>
    <t>COKER 4</t>
  </si>
  <si>
    <t>03801</t>
  </si>
  <si>
    <t>COLLETTE</t>
  </si>
  <si>
    <t>09806</t>
  </si>
  <si>
    <t>KIRSOP</t>
  </si>
  <si>
    <t>10515</t>
  </si>
  <si>
    <t>LISA</t>
  </si>
  <si>
    <t>11347</t>
  </si>
  <si>
    <t>MATTHEWS</t>
  </si>
  <si>
    <t>09783</t>
  </si>
  <si>
    <t>KIRKPATRICK</t>
  </si>
  <si>
    <t>17534</t>
  </si>
  <si>
    <t>TANK FARM 4</t>
  </si>
  <si>
    <t>17742</t>
  </si>
  <si>
    <t>THEES</t>
  </si>
  <si>
    <t>17895</t>
  </si>
  <si>
    <t>TINDAL</t>
  </si>
  <si>
    <t>21029</t>
  </si>
  <si>
    <t>HYDROCRACKER 2</t>
  </si>
  <si>
    <t>21036</t>
  </si>
  <si>
    <t>TREATER 2</t>
  </si>
  <si>
    <t>18016</t>
  </si>
  <si>
    <t>TOUR</t>
  </si>
  <si>
    <t>21037</t>
  </si>
  <si>
    <t>TREATER 3</t>
  </si>
  <si>
    <t>21028</t>
  </si>
  <si>
    <t>HYDROCRACKER 1</t>
  </si>
  <si>
    <t>05635</t>
  </si>
  <si>
    <t>EISENMANN</t>
  </si>
  <si>
    <t>14374</t>
  </si>
  <si>
    <t>POTTER</t>
  </si>
  <si>
    <t>16607</t>
  </si>
  <si>
    <t>SOCONY</t>
  </si>
  <si>
    <t>17531</t>
  </si>
  <si>
    <t>TANK FARM 1</t>
  </si>
  <si>
    <t>21035</t>
  </si>
  <si>
    <t>TREATER 1</t>
  </si>
  <si>
    <t>18514</t>
  </si>
  <si>
    <t>VACUUM</t>
  </si>
  <si>
    <t>07143</t>
  </si>
  <si>
    <t>GELLENBECK</t>
  </si>
  <si>
    <t>21058</t>
  </si>
  <si>
    <t>JETWATER</t>
  </si>
  <si>
    <t>03757</t>
  </si>
  <si>
    <t>COKER 2</t>
  </si>
  <si>
    <t>03761</t>
  </si>
  <si>
    <t>COKER 5</t>
  </si>
  <si>
    <t>06318</t>
  </si>
  <si>
    <t>FELON</t>
  </si>
  <si>
    <t>05081</t>
  </si>
  <si>
    <t>DIGNAN</t>
  </si>
  <si>
    <t>17533</t>
  </si>
  <si>
    <t>TANK FARM 3</t>
  </si>
  <si>
    <t>18937</t>
  </si>
  <si>
    <t>WALK</t>
  </si>
  <si>
    <t>13908</t>
  </si>
  <si>
    <t>PENICK</t>
  </si>
  <si>
    <t>21038</t>
  </si>
  <si>
    <t>TREATER 4</t>
  </si>
  <si>
    <t>16589</t>
  </si>
  <si>
    <t>SNOVER</t>
  </si>
  <si>
    <t>17532</t>
  </si>
  <si>
    <t>TANK FARM 2</t>
  </si>
  <si>
    <t>12021</t>
  </si>
  <si>
    <t>MOCHA</t>
  </si>
  <si>
    <t>12027</t>
  </si>
  <si>
    <t>MOCKINGBIRD</t>
  </si>
  <si>
    <t>MOCKNGBRD PT</t>
  </si>
  <si>
    <t>15377</t>
  </si>
  <si>
    <t>ROMIJN</t>
  </si>
  <si>
    <t>MODEL P.T.</t>
  </si>
  <si>
    <t>02246</t>
  </si>
  <si>
    <t>BRINKLEY</t>
  </si>
  <si>
    <t>03484</t>
  </si>
  <si>
    <t>CHINA</t>
  </si>
  <si>
    <t>01976</t>
  </si>
  <si>
    <t>BORNEO</t>
  </si>
  <si>
    <t>08955</t>
  </si>
  <si>
    <t>IRAN</t>
  </si>
  <si>
    <t>12086</t>
  </si>
  <si>
    <t>MONGOLIA</t>
  </si>
  <si>
    <t>12612</t>
  </si>
  <si>
    <t>NEPAL</t>
  </si>
  <si>
    <t>14551</t>
  </si>
  <si>
    <t>QATAR</t>
  </si>
  <si>
    <t>16408</t>
  </si>
  <si>
    <t>SIAM</t>
  </si>
  <si>
    <t>17487</t>
  </si>
  <si>
    <t>TAIWAN</t>
  </si>
  <si>
    <t>00665</t>
  </si>
  <si>
    <t>ARABIA</t>
  </si>
  <si>
    <t>16848</t>
  </si>
  <si>
    <t>SRI LANKA</t>
  </si>
  <si>
    <t>17167</t>
  </si>
  <si>
    <t>SUDAN</t>
  </si>
  <si>
    <t>09038</t>
  </si>
  <si>
    <t>ISRAEL</t>
  </si>
  <si>
    <t>13971</t>
  </si>
  <si>
    <t>PERSIA</t>
  </si>
  <si>
    <t>09854</t>
  </si>
  <si>
    <t>KOREA</t>
  </si>
  <si>
    <t>00500</t>
  </si>
  <si>
    <t>ANAPAMU</t>
  </si>
  <si>
    <t>03121</t>
  </si>
  <si>
    <t>CASTILLO</t>
  </si>
  <si>
    <t>06710</t>
  </si>
  <si>
    <t>FOX</t>
  </si>
  <si>
    <t>10210</t>
  </si>
  <si>
    <t>LAURO</t>
  </si>
  <si>
    <t>14540</t>
  </si>
  <si>
    <t>PUESTA</t>
  </si>
  <si>
    <t>00210</t>
  </si>
  <si>
    <t>ALAMAR</t>
  </si>
  <si>
    <t>15710</t>
  </si>
  <si>
    <t>SAN ANDREAS</t>
  </si>
  <si>
    <t>16610</t>
  </si>
  <si>
    <t>SOLA</t>
  </si>
  <si>
    <t>12081</t>
  </si>
  <si>
    <t>MONACO</t>
  </si>
  <si>
    <t>MONACO UGS</t>
  </si>
  <si>
    <t>00450</t>
  </si>
  <si>
    <t>AMESTOY</t>
  </si>
  <si>
    <t>04020</t>
  </si>
  <si>
    <t>COPRA</t>
  </si>
  <si>
    <t>04320</t>
  </si>
  <si>
    <t>CRENSHAW</t>
  </si>
  <si>
    <t>04850</t>
  </si>
  <si>
    <t>DELID</t>
  </si>
  <si>
    <t>08900</t>
  </si>
  <si>
    <t>ILLINOIS</t>
  </si>
  <si>
    <t>13570</t>
  </si>
  <si>
    <t>PALM</t>
  </si>
  <si>
    <t>09260</t>
  </si>
  <si>
    <t>09530</t>
  </si>
  <si>
    <t>KEENE</t>
  </si>
  <si>
    <t>10414</t>
  </si>
  <si>
    <t>LEVECHE</t>
  </si>
  <si>
    <t>17962</t>
  </si>
  <si>
    <t>TOMAHAWK</t>
  </si>
  <si>
    <t>18734</t>
  </si>
  <si>
    <t>VIENTO</t>
  </si>
  <si>
    <t>03900</t>
  </si>
  <si>
    <t>CONCORD</t>
  </si>
  <si>
    <t>03852</t>
  </si>
  <si>
    <t>COMMERCIAL</t>
  </si>
  <si>
    <t>09050</t>
  </si>
  <si>
    <t>IVY</t>
  </si>
  <si>
    <t>12450</t>
  </si>
  <si>
    <t>MYRTLE</t>
  </si>
  <si>
    <t>16250</t>
  </si>
  <si>
    <t>SHAMROCK</t>
  </si>
  <si>
    <t>00410</t>
  </si>
  <si>
    <t>ALTA</t>
  </si>
  <si>
    <t>07620</t>
  </si>
  <si>
    <t>GREENWOOD</t>
  </si>
  <si>
    <t>12940</t>
  </si>
  <si>
    <t>OAK</t>
  </si>
  <si>
    <t>16820</t>
  </si>
  <si>
    <t>06320</t>
  </si>
  <si>
    <t>FERGUSON</t>
  </si>
  <si>
    <t>00750</t>
  </si>
  <si>
    <t>ARMOUR</t>
  </si>
  <si>
    <t>11960</t>
  </si>
  <si>
    <t>MIRAMAR</t>
  </si>
  <si>
    <t>18122</t>
  </si>
  <si>
    <t>TREMAINE</t>
  </si>
  <si>
    <t>17420</t>
  </si>
  <si>
    <t>SWIFT</t>
  </si>
  <si>
    <t>21011</t>
  </si>
  <si>
    <t>MOOG 1</t>
  </si>
  <si>
    <t>04430</t>
  </si>
  <si>
    <t>CROW</t>
  </si>
  <si>
    <t>15620</t>
  </si>
  <si>
    <t>SADIE</t>
  </si>
  <si>
    <t>06440</t>
  </si>
  <si>
    <t>FINNI</t>
  </si>
  <si>
    <t>19270</t>
  </si>
  <si>
    <t>WHITNEY</t>
  </si>
  <si>
    <t>12163</t>
  </si>
  <si>
    <t>MOONSHINE</t>
  </si>
  <si>
    <t>MOONSHINE PT</t>
  </si>
  <si>
    <t>01344</t>
  </si>
  <si>
    <t>ANTON</t>
  </si>
  <si>
    <t>01354</t>
  </si>
  <si>
    <t>MORGANSTEIN</t>
  </si>
  <si>
    <t>03810</t>
  </si>
  <si>
    <t>COLLINS</t>
  </si>
  <si>
    <t>09140</t>
  </si>
  <si>
    <t>JANSS</t>
  </si>
  <si>
    <t>17090</t>
  </si>
  <si>
    <t>STRATHERN</t>
  </si>
  <si>
    <t>19850</t>
  </si>
  <si>
    <t>ZONE</t>
  </si>
  <si>
    <t>06888</t>
  </si>
  <si>
    <t>GABBERT</t>
  </si>
  <si>
    <t>02191</t>
  </si>
  <si>
    <t>BRENNAN</t>
  </si>
  <si>
    <t>06130</t>
  </si>
  <si>
    <t>EVERETT</t>
  </si>
  <si>
    <t>01051</t>
  </si>
  <si>
    <t>BALLOON</t>
  </si>
  <si>
    <t>02944</t>
  </si>
  <si>
    <t>CARISO</t>
  </si>
  <si>
    <t>03304</t>
  </si>
  <si>
    <t>CHABLIS</t>
  </si>
  <si>
    <t>05067</t>
  </si>
  <si>
    <t>DIAZ</t>
  </si>
  <si>
    <t>04457</t>
  </si>
  <si>
    <t>CRUZ</t>
  </si>
  <si>
    <t>08817</t>
  </si>
  <si>
    <t>HUMBER</t>
  </si>
  <si>
    <t>17653</t>
  </si>
  <si>
    <t>TEMECK</t>
  </si>
  <si>
    <t>18722</t>
  </si>
  <si>
    <t>VIA NORTE</t>
  </si>
  <si>
    <t>96969</t>
  </si>
  <si>
    <t>MORAGA / RECTOR</t>
  </si>
  <si>
    <t>10658</t>
  </si>
  <si>
    <t>LOLITA</t>
  </si>
  <si>
    <t>15407</t>
  </si>
  <si>
    <t>RORIPAUGH</t>
  </si>
  <si>
    <t>00274</t>
  </si>
  <si>
    <t>ALCALDE</t>
  </si>
  <si>
    <t>02729</t>
  </si>
  <si>
    <t>CALLAWAY</t>
  </si>
  <si>
    <t>08842</t>
  </si>
  <si>
    <t>14201</t>
  </si>
  <si>
    <t>PLAYHOUSE</t>
  </si>
  <si>
    <t>18632</t>
  </si>
  <si>
    <t>VELARDO</t>
  </si>
  <si>
    <t>18776</t>
  </si>
  <si>
    <t>VINE</t>
  </si>
  <si>
    <t>13542</t>
  </si>
  <si>
    <t>PALA</t>
  </si>
  <si>
    <t>MORAGA33</t>
  </si>
  <si>
    <t>14324</t>
  </si>
  <si>
    <t>PONY</t>
  </si>
  <si>
    <t>00973</t>
  </si>
  <si>
    <t>BASIL</t>
  </si>
  <si>
    <t>07264</t>
  </si>
  <si>
    <t>GINGER</t>
  </si>
  <si>
    <t>09785</t>
  </si>
  <si>
    <t>KITCHING</t>
  </si>
  <si>
    <t>05087</t>
  </si>
  <si>
    <t>DILL</t>
  </si>
  <si>
    <t>00035</t>
  </si>
  <si>
    <t>ACCENT</t>
  </si>
  <si>
    <t>16773</t>
  </si>
  <si>
    <t>SPICE</t>
  </si>
  <si>
    <t>03686</t>
  </si>
  <si>
    <t>CLOVE</t>
  </si>
  <si>
    <t>15978</t>
  </si>
  <si>
    <t>SCHEELITE</t>
  </si>
  <si>
    <t>07530</t>
  </si>
  <si>
    <t>GRAYSON</t>
  </si>
  <si>
    <t>11040</t>
  </si>
  <si>
    <t>MANCHESTER</t>
  </si>
  <si>
    <t>04660</t>
  </si>
  <si>
    <t>DARBY</t>
  </si>
  <si>
    <t>12178</t>
  </si>
  <si>
    <t>MORONGO P.T.</t>
  </si>
  <si>
    <t>00046</t>
  </si>
  <si>
    <t>ACRES</t>
  </si>
  <si>
    <t>00781</t>
  </si>
  <si>
    <t>ARTIST</t>
  </si>
  <si>
    <t>00115</t>
  </si>
  <si>
    <t>AGATE</t>
  </si>
  <si>
    <t>04117</t>
  </si>
  <si>
    <t>CORTESE</t>
  </si>
  <si>
    <t>15103</t>
  </si>
  <si>
    <t>RIMROCK</t>
  </si>
  <si>
    <t>01303</t>
  </si>
  <si>
    <t>BEAGLE</t>
  </si>
  <si>
    <t>01201</t>
  </si>
  <si>
    <t>BASENJI</t>
  </si>
  <si>
    <t>03803</t>
  </si>
  <si>
    <t>COLLIE</t>
  </si>
  <si>
    <t>08855</t>
  </si>
  <si>
    <t>HUSKIE</t>
  </si>
  <si>
    <t>14325</t>
  </si>
  <si>
    <t>POODLE</t>
  </si>
  <si>
    <t>17678</t>
  </si>
  <si>
    <t>TERRIER</t>
  </si>
  <si>
    <t>02409</t>
  </si>
  <si>
    <t>BULLDOG</t>
  </si>
  <si>
    <t>07655</t>
  </si>
  <si>
    <t>GREYHOUND</t>
  </si>
  <si>
    <t>04562</t>
  </si>
  <si>
    <t>DACHSHUND</t>
  </si>
  <si>
    <t>05136</t>
  </si>
  <si>
    <t>DOBER</t>
  </si>
  <si>
    <t>16332</t>
  </si>
  <si>
    <t>SHEPHERD</t>
  </si>
  <si>
    <t>00188</t>
  </si>
  <si>
    <t>AKITA</t>
  </si>
  <si>
    <t>13893</t>
  </si>
  <si>
    <t>PEKINGESE</t>
  </si>
  <si>
    <t>05492</t>
  </si>
  <si>
    <t>EARTH</t>
  </si>
  <si>
    <t>MOUNTN PASS</t>
  </si>
  <si>
    <t>12722</t>
  </si>
  <si>
    <t>NIPTON</t>
  </si>
  <si>
    <t>01869</t>
  </si>
  <si>
    <t>BOGART</t>
  </si>
  <si>
    <t>02628</t>
  </si>
  <si>
    <t>CAGNEY</t>
  </si>
  <si>
    <t>06890</t>
  </si>
  <si>
    <t>GABLE</t>
  </si>
  <si>
    <t>10668</t>
  </si>
  <si>
    <t>LOMBARD</t>
  </si>
  <si>
    <t>12300</t>
  </si>
  <si>
    <t>MOYNIER</t>
  </si>
  <si>
    <t>12315</t>
  </si>
  <si>
    <t>MT. DAVID</t>
  </si>
  <si>
    <t>MT. DAVID PT</t>
  </si>
  <si>
    <t>12317</t>
  </si>
  <si>
    <t>MT. GIVENS</t>
  </si>
  <si>
    <t>MT GIVENS PT</t>
  </si>
  <si>
    <t>03314</t>
  </si>
  <si>
    <t>BIRCHIM</t>
  </si>
  <si>
    <t>08947</t>
  </si>
  <si>
    <t>INYO LUMBER</t>
  </si>
  <si>
    <t>18408</t>
  </si>
  <si>
    <t>UNDERWOOD</t>
  </si>
  <si>
    <t>02937</t>
  </si>
  <si>
    <t>CAREY</t>
  </si>
  <si>
    <t>07060</t>
  </si>
  <si>
    <t>GARNER</t>
  </si>
  <si>
    <t>10271</t>
  </si>
  <si>
    <t>LEBER</t>
  </si>
  <si>
    <t>15630</t>
  </si>
  <si>
    <t>SAGE</t>
  </si>
  <si>
    <t>04231</t>
  </si>
  <si>
    <t>COWEN</t>
  </si>
  <si>
    <t>07387</t>
  </si>
  <si>
    <t>GOODNER</t>
  </si>
  <si>
    <t>17911</t>
  </si>
  <si>
    <t>TIVO</t>
  </si>
  <si>
    <t>MT WILSON PT</t>
  </si>
  <si>
    <t>13162</t>
  </si>
  <si>
    <t>O MALLEY</t>
  </si>
  <si>
    <t>17907</t>
  </si>
  <si>
    <t>TIPPERARY</t>
  </si>
  <si>
    <t>09693</t>
  </si>
  <si>
    <t>KILKENNY</t>
  </si>
  <si>
    <t>12338</t>
  </si>
  <si>
    <t>MULLIGAN</t>
  </si>
  <si>
    <t>09696</t>
  </si>
  <si>
    <t>KILROY</t>
  </si>
  <si>
    <t>13343</t>
  </si>
  <si>
    <t>O TOOLE</t>
  </si>
  <si>
    <t>08812</t>
  </si>
  <si>
    <t>HUGO</t>
  </si>
  <si>
    <t>09879</t>
  </si>
  <si>
    <t>KULBERG</t>
  </si>
  <si>
    <t>19177</t>
  </si>
  <si>
    <t>WESTBROOK</t>
  </si>
  <si>
    <t>19826</t>
  </si>
  <si>
    <t>ZEVO</t>
  </si>
  <si>
    <t>10875</t>
  </si>
  <si>
    <t>MACY</t>
  </si>
  <si>
    <t>13047</t>
  </si>
  <si>
    <t>OGDEN</t>
  </si>
  <si>
    <t>14377</t>
  </si>
  <si>
    <t>POWER</t>
  </si>
  <si>
    <t>00620</t>
  </si>
  <si>
    <t>ANZAR</t>
  </si>
  <si>
    <t>MDW LAKMATHW</t>
  </si>
  <si>
    <t>03620</t>
  </si>
  <si>
    <t>CLEMONT</t>
  </si>
  <si>
    <t>00540</t>
  </si>
  <si>
    <t>ANDRUS</t>
  </si>
  <si>
    <t>03940</t>
  </si>
  <si>
    <t>CONVERSE</t>
  </si>
  <si>
    <t>08680</t>
  </si>
  <si>
    <t>HOOPER</t>
  </si>
  <si>
    <t>00640</t>
  </si>
  <si>
    <t>APPIAN</t>
  </si>
  <si>
    <t>17950</t>
  </si>
  <si>
    <t>TOLEDO</t>
  </si>
  <si>
    <t>15510</t>
  </si>
  <si>
    <t>ROYCROFT</t>
  </si>
  <si>
    <t>10717</t>
  </si>
  <si>
    <t>LORETA</t>
  </si>
  <si>
    <t>13260</t>
  </si>
  <si>
    <t>ORLENA</t>
  </si>
  <si>
    <t>14460</t>
  </si>
  <si>
    <t>PROSPECT</t>
  </si>
  <si>
    <t>12495</t>
  </si>
  <si>
    <t>NARCISSA</t>
  </si>
  <si>
    <t>NARCISSA PT</t>
  </si>
  <si>
    <t>03709</t>
  </si>
  <si>
    <t>CLUTCH</t>
  </si>
  <si>
    <t>00875</t>
  </si>
  <si>
    <t>AVERY</t>
  </si>
  <si>
    <t>01510</t>
  </si>
  <si>
    <t>BALLZAK</t>
  </si>
  <si>
    <t>06429</t>
  </si>
  <si>
    <t>FINCH</t>
  </si>
  <si>
    <t>05010</t>
  </si>
  <si>
    <t>DESSAU</t>
  </si>
  <si>
    <t>09420</t>
  </si>
  <si>
    <t>JURUPA</t>
  </si>
  <si>
    <t>14436</t>
  </si>
  <si>
    <t>PRODUCTS</t>
  </si>
  <si>
    <t>12243</t>
  </si>
  <si>
    <t>MOSEBROOK</t>
  </si>
  <si>
    <t>17870</t>
  </si>
  <si>
    <t>TILE</t>
  </si>
  <si>
    <t>16472</t>
  </si>
  <si>
    <t>SIZZLER</t>
  </si>
  <si>
    <t>00740</t>
  </si>
  <si>
    <t>ARMSTRONG</t>
  </si>
  <si>
    <t>01940</t>
  </si>
  <si>
    <t>BONVIEW</t>
  </si>
  <si>
    <t>19133</t>
  </si>
  <si>
    <t>WEEKS</t>
  </si>
  <si>
    <t>04075</t>
  </si>
  <si>
    <t>CORNWALL</t>
  </si>
  <si>
    <t>02605</t>
  </si>
  <si>
    <t>CADILLAC</t>
  </si>
  <si>
    <t>09390</t>
  </si>
  <si>
    <t>JULEP</t>
  </si>
  <si>
    <t>18172</t>
  </si>
  <si>
    <t>ESCAMILLA</t>
  </si>
  <si>
    <t>17145</t>
  </si>
  <si>
    <t>STUTZ</t>
  </si>
  <si>
    <t>19772</t>
  </si>
  <si>
    <t>YORKTOWN</t>
  </si>
  <si>
    <t>18000</t>
  </si>
  <si>
    <t>TORPEDO</t>
  </si>
  <si>
    <t>02280</t>
  </si>
  <si>
    <t>BRONCO</t>
  </si>
  <si>
    <t>01040</t>
  </si>
  <si>
    <t>BALLARD</t>
  </si>
  <si>
    <t>04130</t>
  </si>
  <si>
    <t>CORVETTE</t>
  </si>
  <si>
    <t>12562</t>
  </si>
  <si>
    <t>NAVY HOUSING</t>
  </si>
  <si>
    <t>NAVY HSNG PT</t>
  </si>
  <si>
    <t>16816</t>
  </si>
  <si>
    <t>SPRUANCE</t>
  </si>
  <si>
    <t>00976</t>
  </si>
  <si>
    <t>BAINBRIDGE</t>
  </si>
  <si>
    <t>01805</t>
  </si>
  <si>
    <t>BLEDSOE</t>
  </si>
  <si>
    <t>17630</t>
  </si>
  <si>
    <t>TEJON</t>
  </si>
  <si>
    <t>05420</t>
  </si>
  <si>
    <t>DUNTLEY</t>
  </si>
  <si>
    <t>02841</t>
  </si>
  <si>
    <t>CANAL</t>
  </si>
  <si>
    <t>01731</t>
  </si>
  <si>
    <t>BISSELL</t>
  </si>
  <si>
    <t>04756</t>
  </si>
  <si>
    <t>DEEGAN</t>
  </si>
  <si>
    <t>06848</t>
  </si>
  <si>
    <t>INVENTION</t>
  </si>
  <si>
    <t>16018</t>
  </si>
  <si>
    <t>SCRAPPER</t>
  </si>
  <si>
    <t>19807</t>
  </si>
  <si>
    <t>ZAPPA</t>
  </si>
  <si>
    <t>19243</t>
  </si>
  <si>
    <t>WHIP</t>
  </si>
  <si>
    <t>07384</t>
  </si>
  <si>
    <t>GODDE</t>
  </si>
  <si>
    <t>10105</t>
  </si>
  <si>
    <t>LARIAT</t>
  </si>
  <si>
    <t>14582</t>
  </si>
  <si>
    <t>QUEEN MARY 2</t>
  </si>
  <si>
    <t>QUEEN MARY U</t>
  </si>
  <si>
    <t>14581</t>
  </si>
  <si>
    <t>QUEEN MARY 1</t>
  </si>
  <si>
    <t>03060</t>
  </si>
  <si>
    <t>CARVER</t>
  </si>
  <si>
    <t>11843</t>
  </si>
  <si>
    <t>MIDGE</t>
  </si>
  <si>
    <t>09160</t>
  </si>
  <si>
    <t>JASMINE</t>
  </si>
  <si>
    <t>09890</t>
  </si>
  <si>
    <t>KYTE</t>
  </si>
  <si>
    <t>00472</t>
  </si>
  <si>
    <t>AMTRAK</t>
  </si>
  <si>
    <t>02136</t>
  </si>
  <si>
    <t>BRAKEMAN</t>
  </si>
  <si>
    <t>07442</t>
  </si>
  <si>
    <t>GONDOLA</t>
  </si>
  <si>
    <t>07947</t>
  </si>
  <si>
    <t>HANDCAR</t>
  </si>
  <si>
    <t>18087</t>
  </si>
  <si>
    <t>TRAIN</t>
  </si>
  <si>
    <t>17164</t>
  </si>
  <si>
    <t>SUBWAY</t>
  </si>
  <si>
    <t>18126</t>
  </si>
  <si>
    <t>TRESTLE</t>
  </si>
  <si>
    <t>04229</t>
  </si>
  <si>
    <t>COWCATCHER</t>
  </si>
  <si>
    <t>11012</t>
  </si>
  <si>
    <t>MALLET</t>
  </si>
  <si>
    <t>08507</t>
  </si>
  <si>
    <t>HOBO</t>
  </si>
  <si>
    <t>02584</t>
  </si>
  <si>
    <t>CABOOSE</t>
  </si>
  <si>
    <t>05935</t>
  </si>
  <si>
    <t>ENGINE</t>
  </si>
  <si>
    <t>03834</t>
  </si>
  <si>
    <t>COUPLER</t>
  </si>
  <si>
    <t>06793</t>
  </si>
  <si>
    <t>FREIGHT</t>
  </si>
  <si>
    <t>10626</t>
  </si>
  <si>
    <t>LOCOMOTIVE</t>
  </si>
  <si>
    <t>05086</t>
  </si>
  <si>
    <t>DINER</t>
  </si>
  <si>
    <t>07342</t>
  </si>
  <si>
    <t>GLENDON</t>
  </si>
  <si>
    <t>11860</t>
  </si>
  <si>
    <t>MIDWICK</t>
  </si>
  <si>
    <t>19440</t>
  </si>
  <si>
    <t>WILMAR</t>
  </si>
  <si>
    <t>08304</t>
  </si>
  <si>
    <t>HELLMAN</t>
  </si>
  <si>
    <t>03491</t>
  </si>
  <si>
    <t>CHUCKER</t>
  </si>
  <si>
    <t>16390</t>
  </si>
  <si>
    <t>SHORB</t>
  </si>
  <si>
    <t>11400</t>
  </si>
  <si>
    <t>MAYFAIR</t>
  </si>
  <si>
    <t>07720</t>
  </si>
  <si>
    <t>GUEST</t>
  </si>
  <si>
    <t>15886</t>
  </si>
  <si>
    <t>SARAH</t>
  </si>
  <si>
    <t>14675</t>
  </si>
  <si>
    <t>RANCHERIA</t>
  </si>
  <si>
    <t>RANCHERIA PT</t>
  </si>
  <si>
    <t>04724</t>
  </si>
  <si>
    <t>DEADMAN</t>
  </si>
  <si>
    <t>10005</t>
  </si>
  <si>
    <t>LAKOTA</t>
  </si>
  <si>
    <t>16925</t>
  </si>
  <si>
    <t>STANDING ROCK</t>
  </si>
  <si>
    <t>11211</t>
  </si>
  <si>
    <t>MARIANNA</t>
  </si>
  <si>
    <t>17437</t>
  </si>
  <si>
    <t>SYMERON</t>
  </si>
  <si>
    <t>19789</t>
  </si>
  <si>
    <t>YUCCA LOMA</t>
  </si>
  <si>
    <t>09828</t>
  </si>
  <si>
    <t>KNOLLS</t>
  </si>
  <si>
    <t>14678</t>
  </si>
  <si>
    <t>RANCON</t>
  </si>
  <si>
    <t>03797</t>
  </si>
  <si>
    <t>COLLEEN</t>
  </si>
  <si>
    <t>05079</t>
  </si>
  <si>
    <t>DIGBY</t>
  </si>
  <si>
    <t>09411</t>
  </si>
  <si>
    <t>JUNIOR</t>
  </si>
  <si>
    <t>08154</t>
  </si>
  <si>
    <t>HASTY</t>
  </si>
  <si>
    <t>12701</t>
  </si>
  <si>
    <t>NICKLIN</t>
  </si>
  <si>
    <t>15739</t>
  </si>
  <si>
    <t>SANDELL</t>
  </si>
  <si>
    <t>16352</t>
  </si>
  <si>
    <t>SHINE</t>
  </si>
  <si>
    <t>18923</t>
  </si>
  <si>
    <t>WAHLSTROM</t>
  </si>
  <si>
    <t>19828</t>
  </si>
  <si>
    <t>ZIMMER</t>
  </si>
  <si>
    <t>16444</t>
  </si>
  <si>
    <t>SILVA</t>
  </si>
  <si>
    <t>11115</t>
  </si>
  <si>
    <t>MANTECA</t>
  </si>
  <si>
    <t>05415</t>
  </si>
  <si>
    <t>DUNNING</t>
  </si>
  <si>
    <t>00108</t>
  </si>
  <si>
    <t>ACOSTA</t>
  </si>
  <si>
    <t>12167</t>
  </si>
  <si>
    <t>MORA</t>
  </si>
  <si>
    <t>00250</t>
  </si>
  <si>
    <t>00260</t>
  </si>
  <si>
    <t>ALBANY</t>
  </si>
  <si>
    <t>05071</t>
  </si>
  <si>
    <t>DICKERSON</t>
  </si>
  <si>
    <t>15280</t>
  </si>
  <si>
    <t>ROBINSON</t>
  </si>
  <si>
    <t>19020</t>
  </si>
  <si>
    <t>WARMAN</t>
  </si>
  <si>
    <t>19840</t>
  </si>
  <si>
    <t>ZOE</t>
  </si>
  <si>
    <t>15910</t>
  </si>
  <si>
    <t>SATURN</t>
  </si>
  <si>
    <t>10180</t>
  </si>
  <si>
    <t>LATCHFORD</t>
  </si>
  <si>
    <t>08256</t>
  </si>
  <si>
    <t>HEAVY</t>
  </si>
  <si>
    <t>13655</t>
  </si>
  <si>
    <t>PAPPAS</t>
  </si>
  <si>
    <t>14690</t>
  </si>
  <si>
    <t>RANGER</t>
  </si>
  <si>
    <t>14711</t>
  </si>
  <si>
    <t>RATHKE</t>
  </si>
  <si>
    <t>04772</t>
  </si>
  <si>
    <t>DEERFIELD</t>
  </si>
  <si>
    <t>05926</t>
  </si>
  <si>
    <t>ENDICOTT</t>
  </si>
  <si>
    <t>10610</t>
  </si>
  <si>
    <t>LOCKSLEY</t>
  </si>
  <si>
    <t>09725</t>
  </si>
  <si>
    <t>KINGHURST</t>
  </si>
  <si>
    <t>17525</t>
  </si>
  <si>
    <t>TAMWORTH</t>
  </si>
  <si>
    <t>19400</t>
  </si>
  <si>
    <t>WILLARD</t>
  </si>
  <si>
    <t>18190</t>
  </si>
  <si>
    <t>TROTTER</t>
  </si>
  <si>
    <t>09324</t>
  </si>
  <si>
    <t>JOSARD</t>
  </si>
  <si>
    <t>08470</t>
  </si>
  <si>
    <t>HINSHAW</t>
  </si>
  <si>
    <t>12438</t>
  </si>
  <si>
    <t>MYDA</t>
  </si>
  <si>
    <t>17061</t>
  </si>
  <si>
    <t>STONELEY</t>
  </si>
  <si>
    <t>06920</t>
  </si>
  <si>
    <t>GAINSBOROUGH</t>
  </si>
  <si>
    <t>21085</t>
  </si>
  <si>
    <t>RECOVERY 1</t>
  </si>
  <si>
    <t>21048</t>
  </si>
  <si>
    <t>02530</t>
  </si>
  <si>
    <t>BUSH</t>
  </si>
  <si>
    <t>10368</t>
  </si>
  <si>
    <t>LEO</t>
  </si>
  <si>
    <t>10877</t>
  </si>
  <si>
    <t>MADDOX</t>
  </si>
  <si>
    <t>08110</t>
  </si>
  <si>
    <t>HART</t>
  </si>
  <si>
    <t>17388</t>
  </si>
  <si>
    <t>S V C</t>
  </si>
  <si>
    <t>19693</t>
  </si>
  <si>
    <t>WUTCHUMNA</t>
  </si>
  <si>
    <t>12690</t>
  </si>
  <si>
    <t>NICKERSON</t>
  </si>
  <si>
    <t>07447</t>
  </si>
  <si>
    <t>GORDON</t>
  </si>
  <si>
    <t>13505</t>
  </si>
  <si>
    <t>PACKWOOD</t>
  </si>
  <si>
    <t>10510</t>
  </si>
  <si>
    <t>LINNELL</t>
  </si>
  <si>
    <t>14758</t>
  </si>
  <si>
    <t>RED BOX</t>
  </si>
  <si>
    <t>RED BOX P.T.</t>
  </si>
  <si>
    <t>14787</t>
  </si>
  <si>
    <t>REDHAWK</t>
  </si>
  <si>
    <t>00200</t>
  </si>
  <si>
    <t>ALABAMA</t>
  </si>
  <si>
    <t>10090</t>
  </si>
  <si>
    <t>LA POSADA</t>
  </si>
  <si>
    <t>09380</t>
  </si>
  <si>
    <t>JUDSON</t>
  </si>
  <si>
    <t>10782</t>
  </si>
  <si>
    <t>LUGONIA</t>
  </si>
  <si>
    <t>12430</t>
  </si>
  <si>
    <t>MUTUAL</t>
  </si>
  <si>
    <t>04727</t>
  </si>
  <si>
    <t>DEARBORN</t>
  </si>
  <si>
    <t>03320</t>
  </si>
  <si>
    <t>CHANDLER</t>
  </si>
  <si>
    <t>08151</t>
  </si>
  <si>
    <t>HASTINGS</t>
  </si>
  <si>
    <t>02350</t>
  </si>
  <si>
    <t>BRYN MAWR</t>
  </si>
  <si>
    <t>02300</t>
  </si>
  <si>
    <t>BROOKSIDE</t>
  </si>
  <si>
    <t>03080</t>
  </si>
  <si>
    <t>CASA LOMA</t>
  </si>
  <si>
    <t>06844</t>
  </si>
  <si>
    <t>FROST</t>
  </si>
  <si>
    <t>09170</t>
  </si>
  <si>
    <t>JASPER</t>
  </si>
  <si>
    <t>17450</t>
  </si>
  <si>
    <t>SYLVAN</t>
  </si>
  <si>
    <t>02650</t>
  </si>
  <si>
    <t>CAJON</t>
  </si>
  <si>
    <t>08760</t>
  </si>
  <si>
    <t>HOVEY</t>
  </si>
  <si>
    <t>12370</t>
  </si>
  <si>
    <t>15390</t>
  </si>
  <si>
    <t>ROOSEVELT</t>
  </si>
  <si>
    <t>00300</t>
  </si>
  <si>
    <t>ALFALFA</t>
  </si>
  <si>
    <t>09553</t>
  </si>
  <si>
    <t>KELLY</t>
  </si>
  <si>
    <t>03300</t>
  </si>
  <si>
    <t>CERO</t>
  </si>
  <si>
    <t>05240</t>
  </si>
  <si>
    <t>DOT</t>
  </si>
  <si>
    <t>12500</t>
  </si>
  <si>
    <t>NARDO</t>
  </si>
  <si>
    <t>10460</t>
  </si>
  <si>
    <t>LILY</t>
  </si>
  <si>
    <t>04596</t>
  </si>
  <si>
    <t>DALBA</t>
  </si>
  <si>
    <t>03910</t>
  </si>
  <si>
    <t>CONCRETE</t>
  </si>
  <si>
    <t>04630</t>
  </si>
  <si>
    <t>DAMERAL</t>
  </si>
  <si>
    <t>05960</t>
  </si>
  <si>
    <t>ENID</t>
  </si>
  <si>
    <t>09150</t>
  </si>
  <si>
    <t>JARVIS</t>
  </si>
  <si>
    <t>07540</t>
  </si>
  <si>
    <t>10110</t>
  </si>
  <si>
    <t>LA RICA</t>
  </si>
  <si>
    <t>12240</t>
  </si>
  <si>
    <t>MOSSBERG</t>
  </si>
  <si>
    <t>18846</t>
  </si>
  <si>
    <t>VON</t>
  </si>
  <si>
    <t>09975</t>
  </si>
  <si>
    <t>LAGER</t>
  </si>
  <si>
    <t>19500</t>
  </si>
  <si>
    <t>WINARK</t>
  </si>
  <si>
    <t>01480</t>
  </si>
  <si>
    <t>BENDER</t>
  </si>
  <si>
    <t>21053</t>
  </si>
  <si>
    <t>DATABANK 1</t>
  </si>
  <si>
    <t>05580</t>
  </si>
  <si>
    <t>EASY</t>
  </si>
  <si>
    <t>DAVIDSON CTY</t>
  </si>
  <si>
    <t>11300</t>
  </si>
  <si>
    <t>MARTIN</t>
  </si>
  <si>
    <t>19580</t>
  </si>
  <si>
    <t>WISE</t>
  </si>
  <si>
    <t>10211</t>
  </si>
  <si>
    <t>LAURSEN</t>
  </si>
  <si>
    <t>DE PORTLA PT</t>
  </si>
  <si>
    <t>19595</t>
  </si>
  <si>
    <t>WOODCHUCK</t>
  </si>
  <si>
    <t>09915</t>
  </si>
  <si>
    <t>LA CHUZA</t>
  </si>
  <si>
    <t>16130</t>
  </si>
  <si>
    <t>SEQUIT</t>
  </si>
  <si>
    <t>01629</t>
  </si>
  <si>
    <t>BIG RIGG</t>
  </si>
  <si>
    <t>05130</t>
  </si>
  <si>
    <t>DIXON</t>
  </si>
  <si>
    <t>09436</t>
  </si>
  <si>
    <t>KAISER</t>
  </si>
  <si>
    <t>15715</t>
  </si>
  <si>
    <t>SANBER</t>
  </si>
  <si>
    <t>11170</t>
  </si>
  <si>
    <t>MARBLE</t>
  </si>
  <si>
    <t>14820</t>
  </si>
  <si>
    <t>REDWOOD</t>
  </si>
  <si>
    <t>96935</t>
  </si>
  <si>
    <t>FEEDER-35</t>
  </si>
  <si>
    <t>16765</t>
  </si>
  <si>
    <t>SPEEDWAY</t>
  </si>
  <si>
    <t>18073</t>
  </si>
  <si>
    <t>TRACTOR</t>
  </si>
  <si>
    <t>06770</t>
  </si>
  <si>
    <t>FREEWAY</t>
  </si>
  <si>
    <t>17940</t>
  </si>
  <si>
    <t>TOKAY</t>
  </si>
  <si>
    <t>19320</t>
  </si>
  <si>
    <t>WHITTRAM</t>
  </si>
  <si>
    <t>03540</t>
  </si>
  <si>
    <t>CITROW</t>
  </si>
  <si>
    <t>02658</t>
  </si>
  <si>
    <t>CALABASH</t>
  </si>
  <si>
    <t>11080</t>
  </si>
  <si>
    <t>MANNING</t>
  </si>
  <si>
    <t>01057</t>
  </si>
  <si>
    <t>BAMBOO</t>
  </si>
  <si>
    <t>03164</t>
  </si>
  <si>
    <t>CATAWBA</t>
  </si>
  <si>
    <t>17451</t>
  </si>
  <si>
    <t>SYLVANIA</t>
  </si>
  <si>
    <t>01871</t>
  </si>
  <si>
    <t>BOGEY</t>
  </si>
  <si>
    <t>19131</t>
  </si>
  <si>
    <t>WEDGE</t>
  </si>
  <si>
    <t>05078</t>
  </si>
  <si>
    <t>DEIGAARD</t>
  </si>
  <si>
    <t>DEIGAARD PT</t>
  </si>
  <si>
    <t>07798</t>
  </si>
  <si>
    <t>GUTHRIE</t>
  </si>
  <si>
    <t>08601</t>
  </si>
  <si>
    <t>HOLLY VISTA</t>
  </si>
  <si>
    <t>08755</t>
  </si>
  <si>
    <t>HOVATTER</t>
  </si>
  <si>
    <t>13705</t>
  </si>
  <si>
    <t>PARKDALE</t>
  </si>
  <si>
    <t>12331</t>
  </si>
  <si>
    <t>MULKEY</t>
  </si>
  <si>
    <t>14511</t>
  </si>
  <si>
    <t>PUMALO</t>
  </si>
  <si>
    <t>17383</t>
  </si>
  <si>
    <t>SUTT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</si>
</sst>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164" formatCode="[Blue]General"/>
    <numFmt numFmtId="165" formatCode="_-* #,##0.0_-;\-* #,##0.0_-;_-* &quot;-&quot;??_-;_-@_-"/>
    <numFmt numFmtId="166" formatCode="#,##0.00&quot; $&quot;;\-#,##0.00&quot; $&quot;"/>
    <numFmt numFmtId="167" formatCode="0.00_)"/>
    <numFmt numFmtId="168" formatCode="0.000000"/>
    <numFmt numFmtId="169" formatCode="0.0%"/>
  </numFmts>
  <fonts count="46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name val="??"/>
      <family val="3"/>
      <charset val="129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8"/>
      <color indexed="12"/>
      <name val="Arial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0"/>
      <color indexed="8"/>
      <name val="Arial"/>
      <family val="2"/>
    </font>
    <font>
      <sz val="10"/>
      <color indexed="60"/>
      <name val="Arial"/>
      <family val="2"/>
    </font>
    <font>
      <b/>
      <sz val="16"/>
      <name val="Arial"/>
      <family val="2"/>
    </font>
    <font>
      <sz val="7.5"/>
      <color indexed="8"/>
      <name val="Times New Roman"/>
      <family val="1"/>
    </font>
    <font>
      <sz val="12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indexed="57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b/>
      <sz val="8"/>
      <name val="MS Sans Serif"/>
      <family val="2"/>
    </font>
    <font>
      <sz val="8"/>
      <name val="MS Sans Serif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gray0625">
        <bgColor indexed="9"/>
      </patternFill>
    </fill>
    <fill>
      <patternFill patternType="solid">
        <fgColor indexed="23"/>
        <bgColor indexed="64"/>
      </patternFill>
    </fill>
    <fill>
      <patternFill patternType="solid">
        <fgColor indexed="13"/>
        <bgColor indexed="64"/>
      </patternFill>
    </fill>
  </fills>
  <borders count="53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164" fontId="1" fillId="20" borderId="1">
      <alignment horizontal="center" vertical="center"/>
    </xf>
    <xf numFmtId="0" fontId="4" fillId="3" borderId="0" applyNumberFormat="0" applyBorder="0" applyAlignment="0" applyProtection="0"/>
    <xf numFmtId="0" fontId="5" fillId="21" borderId="2" applyNumberFormat="0" applyAlignment="0" applyProtection="0"/>
    <xf numFmtId="0" fontId="6" fillId="22" borderId="3" applyNumberFormat="0" applyAlignment="0" applyProtection="0"/>
    <xf numFmtId="6" fontId="7" fillId="0" borderId="0">
      <protection locked="0"/>
    </xf>
    <xf numFmtId="0" fontId="8" fillId="0" borderId="0" applyNumberFormat="0" applyFill="0" applyBorder="0" applyAlignment="0" applyProtection="0"/>
    <xf numFmtId="165" fontId="1" fillId="0" borderId="0">
      <protection locked="0"/>
    </xf>
    <xf numFmtId="0" fontId="9" fillId="4" borderId="0" applyNumberFormat="0" applyBorder="0" applyAlignment="0" applyProtection="0"/>
    <xf numFmtId="38" fontId="10" fillId="23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Alignment="0" applyProtection="0">
      <alignment horizontal="left" vertical="center"/>
    </xf>
    <xf numFmtId="0" fontId="12" fillId="0" borderId="5">
      <alignment horizontal="left" vertical="center"/>
    </xf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166" fontId="1" fillId="0" borderId="0">
      <protection locked="0"/>
    </xf>
    <xf numFmtId="166" fontId="1" fillId="0" borderId="0">
      <protection locked="0"/>
    </xf>
    <xf numFmtId="0" fontId="16" fillId="0" borderId="9" applyNumberFormat="0" applyFill="0" applyAlignment="0" applyProtection="0"/>
    <xf numFmtId="0" fontId="17" fillId="7" borderId="2" applyNumberFormat="0" applyAlignment="0" applyProtection="0"/>
    <xf numFmtId="10" fontId="10" fillId="24" borderId="10" applyNumberFormat="0" applyBorder="0" applyAlignment="0" applyProtection="0"/>
    <xf numFmtId="0" fontId="18" fillId="0" borderId="11" applyNumberFormat="0" applyFill="0" applyAlignment="0" applyProtection="0"/>
    <xf numFmtId="0" fontId="19" fillId="25" borderId="0" applyNumberFormat="0" applyBorder="0" applyAlignment="0" applyProtection="0"/>
    <xf numFmtId="37" fontId="20" fillId="0" borderId="0"/>
    <xf numFmtId="167" fontId="21" fillId="0" borderId="0"/>
    <xf numFmtId="0" fontId="31" fillId="0" borderId="0"/>
    <xf numFmtId="0" fontId="31" fillId="0" borderId="0"/>
    <xf numFmtId="0" fontId="36" fillId="0" borderId="0"/>
    <xf numFmtId="0" fontId="25" fillId="0" borderId="0"/>
    <xf numFmtId="0" fontId="1" fillId="26" borderId="12" applyNumberFormat="0" applyFont="0" applyAlignment="0" applyProtection="0"/>
    <xf numFmtId="0" fontId="22" fillId="21" borderId="13" applyNumberFormat="0" applyAlignment="0" applyProtection="0"/>
    <xf numFmtId="10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37" fontId="10" fillId="27" borderId="0" applyNumberFormat="0" applyBorder="0" applyAlignment="0" applyProtection="0"/>
    <xf numFmtId="37" fontId="25" fillId="0" borderId="0"/>
    <xf numFmtId="3" fontId="26" fillId="0" borderId="9" applyProtection="0"/>
    <xf numFmtId="0" fontId="27" fillId="0" borderId="0" applyNumberFormat="0" applyFill="0" applyBorder="0" applyAlignment="0" applyProtection="0"/>
  </cellStyleXfs>
  <cellXfs count="152">
    <xf numFmtId="0" fontId="0" fillId="0" borderId="0" xfId="0"/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8" fillId="0" borderId="10" xfId="0" applyFont="1" applyBorder="1" applyAlignment="1">
      <alignment wrapText="1"/>
    </xf>
    <xf numFmtId="0" fontId="28" fillId="0" borderId="10" xfId="0" applyFont="1" applyBorder="1" applyAlignment="1">
      <alignment horizontal="center" wrapText="1"/>
    </xf>
    <xf numFmtId="0" fontId="0" fillId="0" borderId="0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2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9" fillId="0" borderId="0" xfId="0" applyFont="1" applyBorder="1"/>
    <xf numFmtId="0" fontId="30" fillId="0" borderId="0" xfId="0" applyFont="1" applyBorder="1"/>
    <xf numFmtId="0" fontId="28" fillId="0" borderId="10" xfId="0" applyFont="1" applyBorder="1" applyAlignment="1">
      <alignment horizontal="center"/>
    </xf>
    <xf numFmtId="0" fontId="31" fillId="0" borderId="0" xfId="0" applyFont="1" applyFill="1"/>
    <xf numFmtId="0" fontId="32" fillId="0" borderId="0" xfId="0" applyFont="1" applyFill="1"/>
    <xf numFmtId="0" fontId="33" fillId="0" borderId="0" xfId="0" applyFont="1" applyFill="1" applyBorder="1" applyAlignment="1">
      <alignment horizontal="center" vertical="top" wrapText="1"/>
    </xf>
    <xf numFmtId="0" fontId="28" fillId="0" borderId="0" xfId="0" applyFont="1"/>
    <xf numFmtId="0" fontId="34" fillId="0" borderId="0" xfId="0" applyFont="1" applyAlignment="1">
      <alignment horizontal="left" indent="2"/>
    </xf>
    <xf numFmtId="10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28" borderId="0" xfId="0" applyFill="1" applyBorder="1"/>
    <xf numFmtId="0" fontId="37" fillId="23" borderId="10" xfId="52" applyFont="1" applyFill="1" applyBorder="1" applyAlignment="1">
      <alignment horizontal="right" vertical="center"/>
    </xf>
    <xf numFmtId="0" fontId="37" fillId="23" borderId="10" xfId="52" applyFont="1" applyFill="1" applyBorder="1" applyAlignment="1">
      <alignment horizontal="left" vertical="center"/>
    </xf>
    <xf numFmtId="0" fontId="37" fillId="23" borderId="10" xfId="53" applyFont="1" applyFill="1" applyBorder="1" applyAlignment="1">
      <alignment horizontal="left"/>
    </xf>
    <xf numFmtId="14" fontId="37" fillId="23" borderId="10" xfId="52" applyNumberFormat="1" applyFont="1" applyFill="1" applyBorder="1" applyAlignment="1">
      <alignment horizontal="right" vertical="center"/>
    </xf>
    <xf numFmtId="0" fontId="37" fillId="23" borderId="10" xfId="53" applyFont="1" applyFill="1" applyBorder="1"/>
    <xf numFmtId="0" fontId="37" fillId="0" borderId="10" xfId="53" applyFont="1" applyFill="1" applyBorder="1"/>
    <xf numFmtId="0" fontId="37" fillId="0" borderId="10" xfId="52" applyFont="1" applyFill="1" applyBorder="1" applyAlignment="1">
      <alignment horizontal="right" vertical="center"/>
    </xf>
    <xf numFmtId="0" fontId="37" fillId="0" borderId="10" xfId="52" applyFont="1" applyFill="1" applyBorder="1" applyAlignment="1">
      <alignment horizontal="left" vertical="center"/>
    </xf>
    <xf numFmtId="0" fontId="37" fillId="0" borderId="10" xfId="53" applyFont="1" applyFill="1" applyBorder="1" applyAlignment="1">
      <alignment horizontal="left"/>
    </xf>
    <xf numFmtId="14" fontId="37" fillId="0" borderId="10" xfId="52" applyNumberFormat="1" applyFont="1" applyFill="1" applyBorder="1" applyAlignment="1">
      <alignment horizontal="right" vertical="center"/>
    </xf>
    <xf numFmtId="168" fontId="25" fillId="0" borderId="10" xfId="53" applyNumberFormat="1" applyBorder="1" applyAlignment="1">
      <alignment horizontal="center"/>
    </xf>
    <xf numFmtId="0" fontId="37" fillId="0" borderId="0" xfId="53" applyFont="1" applyFill="1"/>
    <xf numFmtId="1" fontId="25" fillId="0" borderId="10" xfId="53" applyNumberFormat="1" applyBorder="1"/>
    <xf numFmtId="0" fontId="38" fillId="0" borderId="10" xfId="52" applyFont="1" applyFill="1" applyBorder="1" applyAlignment="1">
      <alignment horizontal="right" vertical="center"/>
    </xf>
    <xf numFmtId="0" fontId="38" fillId="0" borderId="10" xfId="52" applyFont="1" applyFill="1" applyBorder="1" applyAlignment="1">
      <alignment horizontal="left" vertical="center"/>
    </xf>
    <xf numFmtId="0" fontId="38" fillId="0" borderId="10" xfId="53" applyFont="1" applyFill="1" applyBorder="1" applyAlignment="1">
      <alignment horizontal="left"/>
    </xf>
    <xf numFmtId="14" fontId="38" fillId="0" borderId="10" xfId="52" applyNumberFormat="1" applyFont="1" applyFill="1" applyBorder="1" applyAlignment="1">
      <alignment horizontal="right" vertical="center"/>
    </xf>
    <xf numFmtId="0" fontId="38" fillId="0" borderId="10" xfId="53" applyFont="1" applyFill="1" applyBorder="1"/>
    <xf numFmtId="0" fontId="38" fillId="0" borderId="0" xfId="53" applyFont="1" applyFill="1"/>
    <xf numFmtId="0" fontId="37" fillId="0" borderId="15" xfId="52" applyFont="1" applyFill="1" applyBorder="1" applyAlignment="1">
      <alignment horizontal="right" vertical="center"/>
    </xf>
    <xf numFmtId="0" fontId="37" fillId="0" borderId="16" xfId="52" applyFont="1" applyFill="1" applyBorder="1" applyAlignment="1">
      <alignment horizontal="left" vertical="center"/>
    </xf>
    <xf numFmtId="0" fontId="37" fillId="0" borderId="0" xfId="53" applyFont="1" applyFill="1" applyBorder="1" applyAlignment="1">
      <alignment horizontal="left"/>
    </xf>
    <xf numFmtId="0" fontId="37" fillId="0" borderId="15" xfId="52" applyFont="1" applyFill="1" applyBorder="1" applyAlignment="1">
      <alignment horizontal="left" vertical="center"/>
    </xf>
    <xf numFmtId="0" fontId="37" fillId="0" borderId="17" xfId="52" applyFont="1" applyFill="1" applyBorder="1" applyAlignment="1">
      <alignment horizontal="right" vertical="center"/>
    </xf>
    <xf numFmtId="14" fontId="37" fillId="0" borderId="15" xfId="52" applyNumberFormat="1" applyFont="1" applyFill="1" applyBorder="1" applyAlignment="1">
      <alignment horizontal="right" vertical="center"/>
    </xf>
    <xf numFmtId="0" fontId="37" fillId="0" borderId="12" xfId="52" applyFont="1" applyFill="1" applyBorder="1" applyAlignment="1">
      <alignment horizontal="right" vertical="center"/>
    </xf>
    <xf numFmtId="0" fontId="37" fillId="0" borderId="18" xfId="52" applyFont="1" applyFill="1" applyBorder="1" applyAlignment="1">
      <alignment horizontal="left" vertical="center"/>
    </xf>
    <xf numFmtId="0" fontId="37" fillId="0" borderId="12" xfId="52" applyFont="1" applyFill="1" applyBorder="1" applyAlignment="1">
      <alignment horizontal="left" vertical="center"/>
    </xf>
    <xf numFmtId="0" fontId="37" fillId="0" borderId="19" xfId="52" applyFont="1" applyFill="1" applyBorder="1" applyAlignment="1">
      <alignment horizontal="right" vertical="center"/>
    </xf>
    <xf numFmtId="14" fontId="37" fillId="0" borderId="12" xfId="52" applyNumberFormat="1" applyFont="1" applyFill="1" applyBorder="1" applyAlignment="1">
      <alignment horizontal="right" vertical="center"/>
    </xf>
    <xf numFmtId="0" fontId="37" fillId="23" borderId="20" xfId="53" applyFont="1" applyFill="1" applyBorder="1"/>
    <xf numFmtId="0" fontId="37" fillId="0" borderId="0" xfId="53" applyFont="1" applyFill="1" applyAlignment="1">
      <alignment horizontal="center"/>
    </xf>
    <xf numFmtId="0" fontId="0" fillId="29" borderId="0" xfId="0" applyFill="1"/>
    <xf numFmtId="0" fontId="0" fillId="0" borderId="21" xfId="0" applyFill="1" applyBorder="1" applyAlignment="1">
      <alignment horizontal="center"/>
    </xf>
    <xf numFmtId="0" fontId="35" fillId="0" borderId="21" xfId="0" applyFont="1" applyFill="1" applyBorder="1" applyAlignment="1">
      <alignment horizontal="center"/>
    </xf>
    <xf numFmtId="0" fontId="35" fillId="0" borderId="22" xfId="0" applyFont="1" applyFill="1" applyBorder="1" applyAlignment="1">
      <alignment horizontal="center"/>
    </xf>
    <xf numFmtId="0" fontId="35" fillId="0" borderId="23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12" fillId="28" borderId="25" xfId="0" applyFont="1" applyFill="1" applyBorder="1" applyAlignment="1">
      <alignment horizontal="center" vertical="top" wrapText="1"/>
    </xf>
    <xf numFmtId="0" fontId="35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12" fillId="0" borderId="25" xfId="0" applyFont="1" applyFill="1" applyBorder="1" applyAlignment="1">
      <alignment horizontal="center" vertical="center"/>
    </xf>
    <xf numFmtId="0" fontId="12" fillId="0" borderId="27" xfId="0" applyFont="1" applyFill="1" applyBorder="1" applyAlignment="1">
      <alignment horizontal="center" vertical="center"/>
    </xf>
    <xf numFmtId="0" fontId="0" fillId="0" borderId="28" xfId="0" applyFill="1" applyBorder="1" applyAlignment="1">
      <alignment horizontal="center"/>
    </xf>
    <xf numFmtId="0" fontId="12" fillId="23" borderId="25" xfId="0" applyFont="1" applyFill="1" applyBorder="1" applyAlignment="1">
      <alignment horizontal="center" vertical="top" wrapText="1"/>
    </xf>
    <xf numFmtId="0" fontId="12" fillId="23" borderId="27" xfId="0" applyFont="1" applyFill="1" applyBorder="1" applyAlignment="1">
      <alignment horizontal="center" vertical="center"/>
    </xf>
    <xf numFmtId="10" fontId="12" fillId="23" borderId="29" xfId="0" applyNumberFormat="1" applyFont="1" applyFill="1" applyBorder="1" applyAlignment="1">
      <alignment horizontal="center" vertical="top" wrapText="1"/>
    </xf>
    <xf numFmtId="0" fontId="0" fillId="0" borderId="30" xfId="0" applyFill="1" applyBorder="1" applyAlignment="1">
      <alignment horizontal="center"/>
    </xf>
    <xf numFmtId="0" fontId="39" fillId="23" borderId="31" xfId="53" applyFont="1" applyFill="1" applyBorder="1"/>
    <xf numFmtId="0" fontId="39" fillId="23" borderId="32" xfId="53" applyFont="1" applyFill="1" applyBorder="1"/>
    <xf numFmtId="0" fontId="39" fillId="23" borderId="33" xfId="53" applyFont="1" applyFill="1" applyBorder="1"/>
    <xf numFmtId="0" fontId="39" fillId="23" borderId="22" xfId="53" applyFont="1" applyFill="1" applyBorder="1"/>
    <xf numFmtId="0" fontId="39" fillId="23" borderId="0" xfId="53" applyFont="1" applyFill="1" applyBorder="1"/>
    <xf numFmtId="0" fontId="39" fillId="23" borderId="34" xfId="53" applyFont="1" applyFill="1" applyBorder="1"/>
    <xf numFmtId="0" fontId="39" fillId="23" borderId="35" xfId="53" applyFont="1" applyFill="1" applyBorder="1"/>
    <xf numFmtId="0" fontId="39" fillId="23" borderId="36" xfId="53" applyFont="1" applyFill="1" applyBorder="1"/>
    <xf numFmtId="0" fontId="25" fillId="0" borderId="0" xfId="0" applyFont="1"/>
    <xf numFmtId="0" fontId="40" fillId="23" borderId="22" xfId="53" applyFont="1" applyFill="1" applyBorder="1"/>
    <xf numFmtId="0" fontId="40" fillId="23" borderId="0" xfId="53" applyFont="1" applyFill="1" applyBorder="1"/>
    <xf numFmtId="0" fontId="40" fillId="23" borderId="34" xfId="53" applyFont="1" applyFill="1" applyBorder="1"/>
    <xf numFmtId="0" fontId="10" fillId="23" borderId="22" xfId="53" applyFont="1" applyFill="1" applyBorder="1"/>
    <xf numFmtId="0" fontId="10" fillId="23" borderId="0" xfId="53" applyFont="1" applyFill="1" applyBorder="1"/>
    <xf numFmtId="0" fontId="10" fillId="23" borderId="34" xfId="53" applyFont="1" applyFill="1" applyBorder="1"/>
    <xf numFmtId="0" fontId="37" fillId="23" borderId="36" xfId="53" applyFont="1" applyFill="1" applyBorder="1"/>
    <xf numFmtId="0" fontId="37" fillId="23" borderId="37" xfId="53" applyFont="1" applyFill="1" applyBorder="1"/>
    <xf numFmtId="0" fontId="0" fillId="29" borderId="10" xfId="0" applyFill="1" applyBorder="1"/>
    <xf numFmtId="0" fontId="1" fillId="29" borderId="10" xfId="0" applyFont="1" applyFill="1" applyBorder="1"/>
    <xf numFmtId="168" fontId="10" fillId="0" borderId="10" xfId="53" applyNumberFormat="1" applyFont="1" applyBorder="1" applyAlignment="1">
      <alignment horizontal="center"/>
    </xf>
    <xf numFmtId="1" fontId="10" fillId="0" borderId="10" xfId="53" applyNumberFormat="1" applyFont="1" applyBorder="1"/>
    <xf numFmtId="0" fontId="10" fillId="0" borderId="10" xfId="0" applyFont="1" applyBorder="1"/>
    <xf numFmtId="0" fontId="41" fillId="30" borderId="10" xfId="0" applyNumberFormat="1" applyFont="1" applyFill="1" applyBorder="1" applyAlignment="1">
      <alignment horizontal="center" vertical="top"/>
    </xf>
    <xf numFmtId="49" fontId="41" fillId="27" borderId="10" xfId="0" applyNumberFormat="1" applyFont="1" applyFill="1" applyBorder="1" applyAlignment="1">
      <alignment horizontal="center" vertical="top"/>
    </xf>
    <xf numFmtId="49" fontId="41" fillId="27" borderId="10" xfId="0" applyNumberFormat="1" applyFont="1" applyFill="1" applyBorder="1" applyAlignment="1">
      <alignment vertical="top"/>
    </xf>
    <xf numFmtId="0" fontId="41" fillId="27" borderId="10" xfId="0" applyNumberFormat="1" applyFont="1" applyFill="1" applyBorder="1" applyAlignment="1">
      <alignment vertical="top"/>
    </xf>
    <xf numFmtId="0" fontId="41" fillId="27" borderId="10" xfId="0" applyNumberFormat="1" applyFont="1" applyFill="1" applyBorder="1" applyAlignment="1">
      <alignment horizontal="center" vertical="top"/>
    </xf>
    <xf numFmtId="49" fontId="41" fillId="27" borderId="38" xfId="0" applyNumberFormat="1" applyFont="1" applyFill="1" applyBorder="1" applyAlignment="1">
      <alignment horizontal="center" vertical="top"/>
    </xf>
    <xf numFmtId="0" fontId="42" fillId="30" borderId="0" xfId="0" applyNumberFormat="1" applyFont="1" applyFill="1" applyAlignment="1">
      <alignment horizontal="center" vertical="top"/>
    </xf>
    <xf numFmtId="49" fontId="42" fillId="0" borderId="0" xfId="0" applyNumberFormat="1" applyFont="1" applyAlignment="1">
      <alignment horizontal="center" vertical="top"/>
    </xf>
    <xf numFmtId="49" fontId="42" fillId="0" borderId="0" xfId="0" applyNumberFormat="1" applyFont="1" applyAlignment="1">
      <alignment vertical="top"/>
    </xf>
    <xf numFmtId="0" fontId="42" fillId="0" borderId="0" xfId="0" applyNumberFormat="1" applyFont="1" applyAlignment="1">
      <alignment vertical="top"/>
    </xf>
    <xf numFmtId="0" fontId="42" fillId="0" borderId="0" xfId="0" applyNumberFormat="1" applyFont="1" applyAlignment="1">
      <alignment horizontal="center" vertical="top"/>
    </xf>
    <xf numFmtId="0" fontId="0" fillId="30" borderId="0" xfId="0" applyFill="1" applyAlignment="1">
      <alignment horizontal="center"/>
    </xf>
    <xf numFmtId="0" fontId="0" fillId="30" borderId="30" xfId="0" applyFill="1" applyBorder="1" applyAlignment="1">
      <alignment horizontal="center"/>
    </xf>
    <xf numFmtId="169" fontId="28" fillId="23" borderId="39" xfId="0" applyNumberFormat="1" applyFont="1" applyFill="1" applyBorder="1" applyAlignment="1">
      <alignment horizontal="center"/>
    </xf>
    <xf numFmtId="169" fontId="28" fillId="23" borderId="40" xfId="0" applyNumberFormat="1" applyFont="1" applyFill="1" applyBorder="1" applyAlignment="1">
      <alignment horizontal="center"/>
    </xf>
    <xf numFmtId="169" fontId="28" fillId="23" borderId="41" xfId="0" applyNumberFormat="1" applyFont="1" applyFill="1" applyBorder="1" applyAlignment="1">
      <alignment horizontal="center"/>
    </xf>
    <xf numFmtId="169" fontId="12" fillId="23" borderId="29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0" xfId="0" applyFill="1" applyBorder="1"/>
    <xf numFmtId="0" fontId="12" fillId="23" borderId="29" xfId="0" applyFont="1" applyFill="1" applyBorder="1" applyAlignment="1">
      <alignment horizontal="center" vertical="top" wrapText="1"/>
    </xf>
    <xf numFmtId="0" fontId="12" fillId="23" borderId="42" xfId="0" applyFont="1" applyFill="1" applyBorder="1" applyAlignment="1">
      <alignment horizontal="center" vertical="top" wrapText="1"/>
    </xf>
    <xf numFmtId="0" fontId="12" fillId="23" borderId="43" xfId="0" applyFont="1" applyFill="1" applyBorder="1" applyAlignment="1">
      <alignment horizontal="center" vertical="top" wrapText="1"/>
    </xf>
    <xf numFmtId="0" fontId="12" fillId="23" borderId="29" xfId="0" applyFont="1" applyFill="1" applyBorder="1" applyAlignment="1">
      <alignment horizontal="center" vertical="center"/>
    </xf>
    <xf numFmtId="0" fontId="12" fillId="23" borderId="44" xfId="0" applyFont="1" applyFill="1" applyBorder="1" applyAlignment="1">
      <alignment horizontal="center" vertical="center"/>
    </xf>
    <xf numFmtId="0" fontId="12" fillId="23" borderId="44" xfId="0" applyFont="1" applyFill="1" applyBorder="1" applyAlignment="1">
      <alignment horizontal="center" vertical="top" wrapText="1"/>
    </xf>
    <xf numFmtId="0" fontId="12" fillId="23" borderId="45" xfId="0" applyFont="1" applyFill="1" applyBorder="1" applyAlignment="1">
      <alignment horizontal="center" vertical="top" wrapText="1"/>
    </xf>
    <xf numFmtId="0" fontId="12" fillId="23" borderId="46" xfId="0" applyFont="1" applyFill="1" applyBorder="1" applyAlignment="1">
      <alignment horizontal="center" vertical="top"/>
    </xf>
    <xf numFmtId="0" fontId="12" fillId="23" borderId="27" xfId="0" applyFont="1" applyFill="1" applyBorder="1" applyAlignment="1">
      <alignment horizontal="center" vertical="top" wrapText="1"/>
    </xf>
    <xf numFmtId="0" fontId="0" fillId="23" borderId="47" xfId="0" applyFill="1" applyBorder="1" applyAlignment="1">
      <alignment horizontal="center"/>
    </xf>
    <xf numFmtId="0" fontId="0" fillId="23" borderId="48" xfId="0" applyFill="1" applyBorder="1"/>
    <xf numFmtId="0" fontId="0" fillId="23" borderId="49" xfId="0" applyFill="1" applyBorder="1" applyAlignment="1">
      <alignment horizontal="center"/>
    </xf>
    <xf numFmtId="0" fontId="0" fillId="23" borderId="10" xfId="0" applyFill="1" applyBorder="1" applyAlignment="1">
      <alignment horizontal="center"/>
    </xf>
    <xf numFmtId="0" fontId="0" fillId="23" borderId="10" xfId="0" applyFill="1" applyBorder="1"/>
    <xf numFmtId="0" fontId="0" fillId="23" borderId="50" xfId="0" applyFill="1" applyBorder="1" applyAlignment="1">
      <alignment horizontal="center"/>
    </xf>
    <xf numFmtId="0" fontId="0" fillId="23" borderId="10" xfId="0" applyFill="1" applyBorder="1" applyAlignment="1">
      <alignment horizontal="left"/>
    </xf>
    <xf numFmtId="0" fontId="0" fillId="23" borderId="51" xfId="0" applyFill="1" applyBorder="1" applyAlignment="1">
      <alignment horizontal="center"/>
    </xf>
    <xf numFmtId="0" fontId="0" fillId="23" borderId="51" xfId="0" applyFill="1" applyBorder="1"/>
    <xf numFmtId="0" fontId="0" fillId="23" borderId="52" xfId="0" applyFill="1" applyBorder="1" applyAlignment="1">
      <alignment horizontal="center"/>
    </xf>
    <xf numFmtId="0" fontId="12" fillId="23" borderId="45" xfId="0" applyFont="1" applyFill="1" applyBorder="1" applyAlignment="1">
      <alignment horizontal="center"/>
    </xf>
    <xf numFmtId="0" fontId="12" fillId="23" borderId="45" xfId="0" applyFont="1" applyFill="1" applyBorder="1" applyAlignment="1">
      <alignment horizontal="center" vertical="center"/>
    </xf>
    <xf numFmtId="0" fontId="12" fillId="23" borderId="46" xfId="0" applyFont="1" applyFill="1" applyBorder="1" applyAlignment="1">
      <alignment horizontal="center" vertical="center"/>
    </xf>
    <xf numFmtId="0" fontId="12" fillId="23" borderId="25" xfId="0" applyFont="1" applyFill="1" applyBorder="1" applyAlignment="1">
      <alignment horizontal="center" vertical="center"/>
    </xf>
    <xf numFmtId="0" fontId="12" fillId="23" borderId="43" xfId="0" applyFont="1" applyFill="1" applyBorder="1" applyAlignment="1">
      <alignment horizontal="center" vertical="center"/>
    </xf>
    <xf numFmtId="0" fontId="12" fillId="23" borderId="42" xfId="0" applyFont="1" applyFill="1" applyBorder="1" applyAlignment="1">
      <alignment horizontal="center" vertical="center"/>
    </xf>
    <xf numFmtId="0" fontId="45" fillId="0" borderId="0" xfId="0" applyFont="1" applyAlignment="1">
      <alignment horizontal="center"/>
    </xf>
    <xf numFmtId="0" fontId="31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45" fillId="0" borderId="10" xfId="0" applyFont="1" applyBorder="1" applyAlignment="1">
      <alignment horizontal="center" wrapText="1"/>
    </xf>
    <xf numFmtId="0" fontId="45" fillId="0" borderId="0" xfId="0" applyFont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0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45" fillId="0" borderId="0" xfId="0" applyFont="1" applyFill="1"/>
    <xf numFmtId="0" fontId="0" fillId="0" borderId="0" xfId="0" applyFill="1" applyBorder="1" applyAlignment="1">
      <alignment horizontal="left"/>
    </xf>
    <xf numFmtId="49" fontId="41" fillId="0" borderId="0" xfId="0" applyNumberFormat="1" applyFont="1" applyAlignment="1">
      <alignment vertical="top"/>
    </xf>
    <xf numFmtId="0" fontId="41" fillId="30" borderId="0" xfId="0" applyNumberFormat="1" applyFont="1" applyFill="1" applyAlignment="1">
      <alignment horizontal="center" vertical="top"/>
    </xf>
    <xf numFmtId="49" fontId="41" fillId="0" borderId="0" xfId="0" applyNumberFormat="1" applyFont="1" applyAlignment="1">
      <alignment horizontal="center" vertical="top"/>
    </xf>
  </cellXfs>
  <cellStyles count="6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ctual Date" xfId="25"/>
    <cellStyle name="Bad" xfId="26" builtinId="27" customBuiltin="1"/>
    <cellStyle name="Calculation" xfId="27" builtinId="22" customBuiltin="1"/>
    <cellStyle name="Check Cell" xfId="28" builtinId="23" customBuiltin="1"/>
    <cellStyle name="Date" xfId="29"/>
    <cellStyle name="Explanatory Text" xfId="30" builtinId="53" customBuiltin="1"/>
    <cellStyle name="Fixed" xfId="31"/>
    <cellStyle name="Good" xfId="32" builtinId="26" customBuiltin="1"/>
    <cellStyle name="Grey" xfId="33"/>
    <cellStyle name="HEADER" xfId="34"/>
    <cellStyle name="Header1" xfId="35"/>
    <cellStyle name="Header2" xfId="36"/>
    <cellStyle name="Heading 1" xfId="37" builtinId="16" customBuiltin="1"/>
    <cellStyle name="Heading 2" xfId="38" builtinId="17" customBuiltin="1"/>
    <cellStyle name="Heading 3" xfId="39" builtinId="18" customBuiltin="1"/>
    <cellStyle name="Heading 4" xfId="40" builtinId="19" customBuiltin="1"/>
    <cellStyle name="Heading1" xfId="41"/>
    <cellStyle name="Heading2" xfId="42"/>
    <cellStyle name="HIGHLIGHT" xfId="43"/>
    <cellStyle name="Input" xfId="44" builtinId="20" customBuiltin="1"/>
    <cellStyle name="Input [yellow]" xfId="45"/>
    <cellStyle name="Linked Cell" xfId="46" builtinId="24" customBuiltin="1"/>
    <cellStyle name="Neutral" xfId="47" builtinId="28" customBuiltin="1"/>
    <cellStyle name="no dec" xfId="48"/>
    <cellStyle name="Normal" xfId="0" builtinId="0"/>
    <cellStyle name="Normal - Style1" xfId="49"/>
    <cellStyle name="Normal 2" xfId="50"/>
    <cellStyle name="Normal 3" xfId="51"/>
    <cellStyle name="Normal_Sheet1" xfId="52"/>
    <cellStyle name="Normal_SubstationList 2010" xfId="53"/>
    <cellStyle name="Note" xfId="54" builtinId="10" customBuiltin="1"/>
    <cellStyle name="Output" xfId="55" builtinId="21" customBuiltin="1"/>
    <cellStyle name="Percent [2]" xfId="56"/>
    <cellStyle name="Title" xfId="57" builtinId="15" customBuiltin="1"/>
    <cellStyle name="Total" xfId="58" builtinId="25" customBuiltin="1"/>
    <cellStyle name="Unprot" xfId="59"/>
    <cellStyle name="Unprot$" xfId="60"/>
    <cellStyle name="Unprotect" xfId="61"/>
    <cellStyle name="Warning Text" xfId="6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485775</xdr:colOff>
      <xdr:row>3</xdr:row>
      <xdr:rowOff>161925</xdr:rowOff>
    </xdr:from>
    <xdr:to>
      <xdr:col>18</xdr:col>
      <xdr:colOff>561975</xdr:colOff>
      <xdr:row>4</xdr:row>
      <xdr:rowOff>171450</xdr:rowOff>
    </xdr:to>
    <xdr:sp macro="" textlink="">
      <xdr:nvSpPr>
        <xdr:cNvPr id="10248" name="Text Box 2"/>
        <xdr:cNvSpPr txBox="1">
          <a:spLocks noChangeArrowheads="1"/>
        </xdr:cNvSpPr>
      </xdr:nvSpPr>
      <xdr:spPr bwMode="auto">
        <a:xfrm>
          <a:off x="15897225" y="1190625"/>
          <a:ext cx="762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1028700</xdr:colOff>
      <xdr:row>4</xdr:row>
      <xdr:rowOff>19050</xdr:rowOff>
    </xdr:from>
    <xdr:to>
      <xdr:col>16</xdr:col>
      <xdr:colOff>1104900</xdr:colOff>
      <xdr:row>5</xdr:row>
      <xdr:rowOff>28575</xdr:rowOff>
    </xdr:to>
    <xdr:sp macro="" textlink="">
      <xdr:nvSpPr>
        <xdr:cNvPr id="10249" name="Text Box 3"/>
        <xdr:cNvSpPr txBox="1">
          <a:spLocks noChangeArrowheads="1"/>
        </xdr:cNvSpPr>
      </xdr:nvSpPr>
      <xdr:spPr bwMode="auto">
        <a:xfrm>
          <a:off x="14535150" y="1238250"/>
          <a:ext cx="762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indexed="55"/>
    <pageSetUpPr fitToPage="1"/>
  </sheetPr>
  <dimension ref="A1:Q2134"/>
  <sheetViews>
    <sheetView topLeftCell="B1" workbookViewId="0">
      <selection activeCell="B38" sqref="B38"/>
    </sheetView>
  </sheetViews>
  <sheetFormatPr defaultRowHeight="12.75"/>
  <cols>
    <col min="1" max="1" width="28.28515625" style="21" hidden="1" customWidth="1"/>
    <col min="2" max="2" width="19.140625" style="20" customWidth="1"/>
    <col min="3" max="3" width="16.140625" customWidth="1"/>
    <col min="4" max="4" width="14.85546875" style="2" customWidth="1"/>
    <col min="5" max="5" width="18.28515625" style="2" hidden="1" customWidth="1"/>
    <col min="6" max="7" width="14.7109375" customWidth="1"/>
    <col min="8" max="8" width="14.7109375" style="20" customWidth="1"/>
    <col min="9" max="9" width="22.85546875" style="20" customWidth="1"/>
    <col min="10" max="10" width="14.5703125" style="2" customWidth="1"/>
    <col min="11" max="11" width="17.140625" customWidth="1"/>
    <col min="12" max="12" width="16.85546875" customWidth="1"/>
    <col min="13" max="13" width="17.5703125" customWidth="1"/>
    <col min="14" max="14" width="19.28515625" style="18" customWidth="1"/>
    <col min="15" max="15" width="17.7109375" style="2" hidden="1" customWidth="1"/>
    <col min="16" max="16" width="15.85546875" style="2" hidden="1" customWidth="1"/>
    <col min="17" max="17" width="19.42578125" customWidth="1"/>
  </cols>
  <sheetData>
    <row r="1" spans="1:17" ht="51" customHeight="1" thickBot="1">
      <c r="A1" s="61" t="s">
        <v>1088</v>
      </c>
      <c r="B1" s="118" t="s">
        <v>5422</v>
      </c>
      <c r="C1" s="118" t="s">
        <v>1067</v>
      </c>
      <c r="D1" s="119" t="s">
        <v>1068</v>
      </c>
      <c r="E1" s="120" t="s">
        <v>12170</v>
      </c>
      <c r="F1" s="112" t="s">
        <v>5421</v>
      </c>
      <c r="G1" s="112" t="s">
        <v>1609</v>
      </c>
      <c r="H1" s="117" t="s">
        <v>1610</v>
      </c>
      <c r="I1" s="67" t="s">
        <v>12172</v>
      </c>
      <c r="J1" s="67" t="s">
        <v>12163</v>
      </c>
      <c r="K1" s="114" t="s">
        <v>12164</v>
      </c>
      <c r="L1" s="113" t="s">
        <v>12165</v>
      </c>
      <c r="M1" s="114" t="s">
        <v>12166</v>
      </c>
      <c r="N1" s="69" t="s">
        <v>1070</v>
      </c>
      <c r="O1" s="15" t="s">
        <v>1071</v>
      </c>
      <c r="P1" s="15" t="s">
        <v>1072</v>
      </c>
      <c r="Q1" s="16"/>
    </row>
    <row r="2" spans="1:17" ht="15">
      <c r="A2" s="58" t="s">
        <v>12124</v>
      </c>
      <c r="B2" s="121" t="s">
        <v>340</v>
      </c>
      <c r="C2" s="122" t="s">
        <v>1073</v>
      </c>
      <c r="D2" s="123" t="s">
        <v>652</v>
      </c>
      <c r="E2" s="70">
        <f t="array" ref="E2">SUM(IF('GIS Database'!A2:A4796=A2, 1, 0)*(IF('GIS Database'!F2:F4796="D",1,0)))</f>
        <v>37</v>
      </c>
      <c r="F2" s="110">
        <f t="array" ref="F2">SUM(IF('Entire Network Station List'!$I$2:$I$2000='A-System Breakdown'!B2, 1, 0)*(IF('Entire Network Station List'!$Q$2:$Q$2000="A",1,0)))</f>
        <v>1</v>
      </c>
      <c r="G2" s="110">
        <f t="array" ref="G2">SUM(IF('DMS Station List'!$I$2:$I$2000='A-System Breakdown'!B2, 1, 0)*(IF('DMS Station List'!$Q$2:$Q$2000="D",1,0)))</f>
        <v>4</v>
      </c>
      <c r="H2" s="66">
        <f t="array" ref="H2">SUM(SUM(IF('DMS Station List'!$I$2:$I$2000='A-System Breakdown'!B2,1,0)*(IF('DMS Station List'!$Q$2:$Q$2000="S",1,0))),SUM(IF('DMS Station List'!$I$2:$I$2000='A-System Breakdown'!B2,1,0)*(IF('DMS Station List'!$Q$2:$Q$2000="P",1,0))))</f>
        <v>6</v>
      </c>
      <c r="I2" s="66">
        <f>SUM(G2:H2)</f>
        <v>10</v>
      </c>
      <c r="J2" s="60">
        <f t="array" ref="J2">SUM(IF('DMS Station List'!$I$2:$I$2000='A-System Breakdown'!B2, 1, 0)*(IF('DMS Station List'!$AG$2:$AG$2000="YES",1,0)))</f>
        <v>3</v>
      </c>
      <c r="K2" s="59">
        <f t="array" ref="K2">SUM(IF('DMS Station List'!$I$2:$I$2000='A-System Breakdown'!B2, 1, 0)*(IF('DMS Station List'!$AH$2:$AH$2000="YES",1,0)))</f>
        <v>7</v>
      </c>
      <c r="L2" s="66">
        <f t="array" ref="L2">SUM(IF('DMS Station List'!$I$2:$I$2000='A-System Breakdown'!B2, 1, 0)*(IF('DMS Station List'!$AI$2:$AI$2000="NO",1,0)))</f>
        <v>6</v>
      </c>
      <c r="M2" s="59">
        <f t="array" ref="M2">SUM(IF('DMS Station List'!$I$2:$I$2000='A-System Breakdown'!B2, 1, 0)*(IF('DMS Station List'!$AI$2:$AI$2000="YES",1,0)))</f>
        <v>4</v>
      </c>
      <c r="N2" s="106">
        <f t="shared" ref="N2:N47" si="0">M2/I2</f>
        <v>0.4</v>
      </c>
      <c r="O2" s="2">
        <f>J2+K2</f>
        <v>10</v>
      </c>
      <c r="P2" s="2" t="str">
        <f>IF(I2=O2,"YES","NO")</f>
        <v>YES</v>
      </c>
      <c r="Q2" s="17"/>
    </row>
    <row r="3" spans="1:17" ht="15">
      <c r="A3" s="57" t="s">
        <v>12122</v>
      </c>
      <c r="B3" s="124" t="s">
        <v>357</v>
      </c>
      <c r="C3" s="125" t="s">
        <v>1074</v>
      </c>
      <c r="D3" s="126" t="s">
        <v>698</v>
      </c>
      <c r="E3" s="70">
        <f t="array" ref="E3">SUM(IF('GIS Database'!A3:A4797=A3, 1, 0)*(IF('GIS Database'!F3:F4797="D",1,0)))</f>
        <v>173</v>
      </c>
      <c r="F3" s="110">
        <f t="array" ref="F3">SUM(IF('Entire Network Station List'!$I$2:$I$2000='A-System Breakdown'!B3, 1, 0)*(IF('Entire Network Station List'!$Q$2:$Q$2000="A",1,0)))</f>
        <v>4</v>
      </c>
      <c r="G3" s="110">
        <f t="array" ref="G3">SUM(IF('DMS Station List'!$I$2:$I$2000='A-System Breakdown'!B3, 1, 0)*(IF('DMS Station List'!$Q$2:$Q$2000="D",1,0)))</f>
        <v>1</v>
      </c>
      <c r="H3" s="66">
        <f t="array" ref="H3">SUM(SUM(IF('DMS Station List'!$I$2:$I$2000='A-System Breakdown'!B3,1,0)*(IF('DMS Station List'!$Q$2:$Q$2000="S",1,0))),SUM(IF('DMS Station List'!$I$2:$I$2000='A-System Breakdown'!B3,1,0)*(IF('DMS Station List'!$Q$2:$Q$2000="P",1,0))))</f>
        <v>32</v>
      </c>
      <c r="I3" s="60">
        <f t="shared" ref="I3:I46" si="1">G3+H3</f>
        <v>33</v>
      </c>
      <c r="J3" s="55">
        <f t="array" ref="J3">SUM(IF('DMS Station List'!$I$2:$I$2000='A-System Breakdown'!B3, 1, 0)*(IF('DMS Station List'!$AG$2:$AG$2000="YES",1,0)))</f>
        <v>8</v>
      </c>
      <c r="K3" s="59">
        <f t="array" ref="K3">SUM(IF('DMS Station List'!$I$2:$I$2000='A-System Breakdown'!B3, 1, 0)*(IF('DMS Station List'!$AH$2:$AH$2000="YES",1,0)))</f>
        <v>25</v>
      </c>
      <c r="L3" s="66">
        <f t="array" ref="L3">SUM(IF('DMS Station List'!$I$2:$I$2000='A-System Breakdown'!B3, 1, 0)*(IF('DMS Station List'!$AI$2:$AI$2000="NO",1,0)))</f>
        <v>29</v>
      </c>
      <c r="M3" s="59">
        <f t="array" ref="M3">SUM(IF('DMS Station List'!$I$2:$I$2000='A-System Breakdown'!B3, 1, 0)*(IF('DMS Station List'!$AI$2:$AI$2000="YES",1,0)))</f>
        <v>4</v>
      </c>
      <c r="N3" s="107">
        <f t="shared" si="0"/>
        <v>0.12121212121212122</v>
      </c>
      <c r="O3" s="2">
        <f>J3+K3</f>
        <v>33</v>
      </c>
      <c r="P3" s="2" t="str">
        <f>IF(I3=O3,"YES","NO")</f>
        <v>YES</v>
      </c>
      <c r="Q3" s="17"/>
    </row>
    <row r="4" spans="1:17" ht="15">
      <c r="A4" s="56" t="s">
        <v>12162</v>
      </c>
      <c r="B4" s="124" t="s">
        <v>343</v>
      </c>
      <c r="C4" s="125" t="s">
        <v>1074</v>
      </c>
      <c r="D4" s="126" t="s">
        <v>698</v>
      </c>
      <c r="E4" s="70">
        <f t="array" ref="E4">SUM(IF('GIS Database'!A4:A4798=A4, 1, 0)*(IF('GIS Database'!F4:F4798="D",1,0)))</f>
        <v>8</v>
      </c>
      <c r="F4" s="110">
        <f t="array" ref="F4">SUM(IF('Entire Network Station List'!$I$2:$I$2000='A-System Breakdown'!B4, 1, 0)*(IF('Entire Network Station List'!$Q$2:$Q$2000="A",1,0)))</f>
        <v>1</v>
      </c>
      <c r="G4" s="110">
        <f t="array" ref="G4">SUM(IF('DMS Station List'!$I$2:$I$2000='A-System Breakdown'!B4, 1, 0)*(IF('DMS Station List'!$Q$2:$Q$2000="D",1,0)))</f>
        <v>0</v>
      </c>
      <c r="H4" s="66">
        <f t="array" ref="H4">SUM(SUM(IF('DMS Station List'!$I$2:$I$2000='A-System Breakdown'!B4,1,0)*(IF('DMS Station List'!$Q$2:$Q$2000="S",1,0))),SUM(IF('DMS Station List'!$I$2:$I$2000='A-System Breakdown'!B4,1,0)*(IF('DMS Station List'!$Q$2:$Q$2000="P",1,0))))</f>
        <v>2</v>
      </c>
      <c r="I4" s="60">
        <f t="shared" si="1"/>
        <v>2</v>
      </c>
      <c r="J4" s="55">
        <f t="array" ref="J4">SUM(IF('DMS Station List'!$I$2:$I$2000='A-System Breakdown'!B4, 1, 0)*(IF('DMS Station List'!$AG$2:$AG$2000="YES",1,0)))</f>
        <v>0</v>
      </c>
      <c r="K4" s="59">
        <f t="array" ref="K4">SUM(IF('DMS Station List'!$I$2:$I$2000='A-System Breakdown'!B4, 1, 0)*(IF('DMS Station List'!$AH$2:$AH$2000="YES",1,0)))</f>
        <v>2</v>
      </c>
      <c r="L4" s="66">
        <f t="array" ref="L4">SUM(IF('DMS Station List'!$I$2:$I$2000='A-System Breakdown'!B4, 1, 0)*(IF('DMS Station List'!$AI$2:$AI$2000="NO",1,0)))</f>
        <v>0</v>
      </c>
      <c r="M4" s="59">
        <f t="array" ref="M4">SUM(IF('DMS Station List'!$I$2:$I$2000='A-System Breakdown'!B4, 1, 0)*(IF('DMS Station List'!$AI$2:$AI$2000="YES",1,0)))</f>
        <v>2</v>
      </c>
      <c r="N4" s="107">
        <f t="shared" si="0"/>
        <v>1</v>
      </c>
      <c r="O4" s="2">
        <f t="shared" ref="O4:O47" si="2">J4+K4</f>
        <v>2</v>
      </c>
      <c r="P4" s="2" t="str">
        <f>IF(I4=O4,"YES","NO")</f>
        <v>YES</v>
      </c>
      <c r="Q4" s="17"/>
    </row>
    <row r="5" spans="1:17" ht="15">
      <c r="A5" s="56" t="s">
        <v>12138</v>
      </c>
      <c r="B5" s="124" t="s">
        <v>360</v>
      </c>
      <c r="C5" s="125" t="s">
        <v>1075</v>
      </c>
      <c r="D5" s="126" t="s">
        <v>652</v>
      </c>
      <c r="E5" s="70">
        <f t="array" ref="E5">SUM(IF('GIS Database'!A5:A4799=A5, 1, 0)*(IF('GIS Database'!F5:F4799="D",1,0)))</f>
        <v>131</v>
      </c>
      <c r="F5" s="110">
        <f t="array" ref="F5">SUM(IF('Entire Network Station List'!$I$2:$I$2000='A-System Breakdown'!B5, 1, 0)*(IF('Entire Network Station List'!$Q$2:$Q$2000="A",1,0)))</f>
        <v>3</v>
      </c>
      <c r="G5" s="110">
        <f t="array" ref="G5">SUM(IF('DMS Station List'!$I$2:$I$2000='A-System Breakdown'!B5, 1, 0)*(IF('DMS Station List'!$Q$2:$Q$2000="D",1,0)))</f>
        <v>2</v>
      </c>
      <c r="H5" s="66">
        <f t="array" ref="H5">SUM(SUM(IF('DMS Station List'!$I$2:$I$2000='A-System Breakdown'!B5,1,0)*(IF('DMS Station List'!$Q$2:$Q$2000="S",1,0))),SUM(IF('DMS Station List'!$I$2:$I$2000='A-System Breakdown'!B5,1,0)*(IF('DMS Station List'!$Q$2:$Q$2000="P",1,0))))</f>
        <v>13</v>
      </c>
      <c r="I5" s="60">
        <f t="shared" si="1"/>
        <v>15</v>
      </c>
      <c r="J5" s="55">
        <f t="array" ref="J5">SUM(IF('DMS Station List'!$I$2:$I$2000='A-System Breakdown'!B5, 1, 0)*(IF('DMS Station List'!$AG$2:$AG$2000="YES",1,0)))</f>
        <v>13</v>
      </c>
      <c r="K5" s="59">
        <f t="array" ref="K5">SUM(IF('DMS Station List'!$I$2:$I$2000='A-System Breakdown'!B5, 1, 0)*(IF('DMS Station List'!$AH$2:$AH$2000="YES",1,0)))</f>
        <v>2</v>
      </c>
      <c r="L5" s="66">
        <f t="array" ref="L5">SUM(IF('DMS Station List'!$I$2:$I$2000='A-System Breakdown'!B5, 1, 0)*(IF('DMS Station List'!$AI$2:$AI$2000="NO",1,0)))</f>
        <v>14</v>
      </c>
      <c r="M5" s="59">
        <f t="array" ref="M5">SUM(IF('DMS Station List'!$I$2:$I$2000='A-System Breakdown'!B5, 1, 0)*(IF('DMS Station List'!$AI$2:$AI$2000="YES",1,0)))</f>
        <v>1</v>
      </c>
      <c r="N5" s="107">
        <f t="shared" si="0"/>
        <v>6.6666666666666666E-2</v>
      </c>
      <c r="O5" s="2">
        <f t="shared" si="2"/>
        <v>15</v>
      </c>
      <c r="P5" s="2" t="str">
        <f>IF(I5=O5,"YES","NO")</f>
        <v>YES</v>
      </c>
      <c r="Q5" s="17"/>
    </row>
    <row r="6" spans="1:17" ht="15">
      <c r="A6" s="56" t="s">
        <v>12167</v>
      </c>
      <c r="B6" s="124" t="s">
        <v>5024</v>
      </c>
      <c r="C6" s="125" t="s">
        <v>1078</v>
      </c>
      <c r="D6" s="126" t="s">
        <v>687</v>
      </c>
      <c r="E6" s="105">
        <f t="array" ref="E6">SUM(IF('GIS Database'!A6:A4800=A6, 1, 0)*(IF('GIS Database'!F6:F4800="D",1,0)))</f>
        <v>0</v>
      </c>
      <c r="F6" s="110">
        <f t="array" ref="F6">SUM(IF('Entire Network Station List'!$I$2:$I$2000='A-System Breakdown'!B6, 1, 0)*(IF('Entire Network Station List'!$Q$2:$Q$2000="A",1,0)))</f>
        <v>2</v>
      </c>
      <c r="G6" s="110">
        <f t="array" ref="G6">SUM(IF('DMS Station List'!$I$2:$I$2000='A-System Breakdown'!B6, 1, 0)*(IF('DMS Station List'!$Q$2:$Q$2000="D",1,0)))</f>
        <v>11</v>
      </c>
      <c r="H6" s="66">
        <f t="array" ref="H6">SUM(SUM(IF('DMS Station List'!$I$2:$I$2000='A-System Breakdown'!B6,1,0)*(IF('DMS Station List'!$Q$2:$Q$2000="S",1,0))),SUM(IF('DMS Station List'!$I$2:$I$2000='A-System Breakdown'!B6,1,0)*(IF('DMS Station List'!$Q$2:$Q$2000="P",1,0))))</f>
        <v>0</v>
      </c>
      <c r="I6" s="60">
        <f t="shared" si="1"/>
        <v>11</v>
      </c>
      <c r="J6" s="55">
        <f t="array" ref="J6">SUM(IF('DMS Station List'!$I$2:$I$2000='A-System Breakdown'!B6, 1, 0)*(IF('DMS Station List'!$AG$2:$AG$2000="YES",1,0)))</f>
        <v>0</v>
      </c>
      <c r="K6" s="59">
        <f t="array" ref="K6">SUM(IF('DMS Station List'!$I$2:$I$2000='A-System Breakdown'!B6, 1, 0)*(IF('DMS Station List'!$AH$2:$AH$2000="YES",1,0)))</f>
        <v>11</v>
      </c>
      <c r="L6" s="66">
        <f t="array" ref="L6">SUM(IF('DMS Station List'!$I$2:$I$2000='A-System Breakdown'!B6, 1, 0)*(IF('DMS Station List'!$AI$2:$AI$2000="NO",1,0)))</f>
        <v>11</v>
      </c>
      <c r="M6" s="59">
        <f t="array" ref="M6">SUM(IF('DMS Station List'!$I$2:$I$2000='A-System Breakdown'!B6, 1, 0)*(IF('DMS Station List'!$AI$2:$AI$2000="YES",1,0)))</f>
        <v>0</v>
      </c>
      <c r="N6" s="107">
        <f t="shared" si="0"/>
        <v>0</v>
      </c>
      <c r="Q6" s="17"/>
    </row>
    <row r="7" spans="1:17" ht="15">
      <c r="A7" s="56" t="s">
        <v>12156</v>
      </c>
      <c r="B7" s="124" t="s">
        <v>3790</v>
      </c>
      <c r="C7" s="125" t="s">
        <v>1073</v>
      </c>
      <c r="D7" s="126" t="s">
        <v>652</v>
      </c>
      <c r="E7" s="70">
        <f t="array" ref="E7">SUM(IF('GIS Database'!A8:A4802=A7, 1, 0)*(IF('GIS Database'!F8:F4802="D",1,0)))</f>
        <v>133</v>
      </c>
      <c r="F7" s="110">
        <f t="array" ref="F7">SUM(IF('Entire Network Station List'!$I$2:$I$2000='A-System Breakdown'!B7, 1, 0)*(IF('Entire Network Station List'!$Q$2:$Q$2000="A",1,0)))</f>
        <v>1</v>
      </c>
      <c r="G7" s="110">
        <f t="array" ref="G7">SUM(IF('DMS Station List'!$I$2:$I$2000='A-System Breakdown'!B7, 1, 0)*(IF('DMS Station List'!$Q$2:$Q$2000="D",1,0)))</f>
        <v>4</v>
      </c>
      <c r="H7" s="66">
        <f t="array" ref="H7">SUM(SUM(IF('DMS Station List'!$I$2:$I$2000='A-System Breakdown'!B7,1,0)*(IF('DMS Station List'!$Q$2:$Q$2000="S",1,0))),SUM(IF('DMS Station List'!$I$2:$I$2000='A-System Breakdown'!B7,1,0)*(IF('DMS Station List'!$Q$2:$Q$2000="P",1,0))))</f>
        <v>12</v>
      </c>
      <c r="I7" s="60">
        <f t="shared" si="1"/>
        <v>16</v>
      </c>
      <c r="J7" s="55">
        <f t="array" ref="J7">SUM(IF('DMS Station List'!$I$2:$I$2000='A-System Breakdown'!B7, 1, 0)*(IF('DMS Station List'!$AG$2:$AG$2000="YES",1,0)))</f>
        <v>9</v>
      </c>
      <c r="K7" s="59">
        <f t="array" ref="K7">SUM(IF('DMS Station List'!$I$2:$I$2000='A-System Breakdown'!B7, 1, 0)*(IF('DMS Station List'!$AH$2:$AH$2000="YES",1,0)))</f>
        <v>7</v>
      </c>
      <c r="L7" s="66">
        <f t="array" ref="L7">SUM(IF('DMS Station List'!$I$2:$I$2000='A-System Breakdown'!B7, 1, 0)*(IF('DMS Station List'!$AI$2:$AI$2000="NO",1,0)))</f>
        <v>13</v>
      </c>
      <c r="M7" s="59">
        <f t="array" ref="M7">SUM(IF('DMS Station List'!$I$2:$I$2000='A-System Breakdown'!B7, 1, 0)*(IF('DMS Station List'!$AI$2:$AI$2000="YES",1,0)))</f>
        <v>3</v>
      </c>
      <c r="N7" s="107">
        <f t="shared" si="0"/>
        <v>0.1875</v>
      </c>
      <c r="O7" s="2">
        <f t="shared" si="2"/>
        <v>16</v>
      </c>
      <c r="P7" s="2" t="str">
        <f>IF(I7=O7,"YES","NO")</f>
        <v>YES</v>
      </c>
    </row>
    <row r="8" spans="1:17" ht="15">
      <c r="A8" s="56" t="s">
        <v>12131</v>
      </c>
      <c r="B8" s="124" t="s">
        <v>3801</v>
      </c>
      <c r="C8" s="125" t="s">
        <v>1077</v>
      </c>
      <c r="D8" s="126" t="s">
        <v>687</v>
      </c>
      <c r="E8" s="70">
        <f t="array" ref="E8">SUM(IF('GIS Database'!A9:A4803=A8, 1, 0)*(IF('GIS Database'!F9:F4803="D",1,0)))</f>
        <v>236</v>
      </c>
      <c r="F8" s="110">
        <f t="array" ref="F8">SUM(IF('Entire Network Station List'!$I$2:$I$2000='A-System Breakdown'!B8, 1, 0)*(IF('Entire Network Station List'!$Q$2:$Q$2000="A",1,0)))</f>
        <v>4</v>
      </c>
      <c r="G8" s="110">
        <f t="array" ref="G8">SUM(IF('DMS Station List'!$I$2:$I$2000='A-System Breakdown'!B8, 1, 0)*(IF('DMS Station List'!$Q$2:$Q$2000="D",1,0)))</f>
        <v>7</v>
      </c>
      <c r="H8" s="66">
        <f t="array" ref="H8">SUM(SUM(IF('DMS Station List'!$I$2:$I$2000='A-System Breakdown'!B8,1,0)*(IF('DMS Station List'!$Q$2:$Q$2000="S",1,0))),SUM(IF('DMS Station List'!$I$2:$I$2000='A-System Breakdown'!B8,1,0)*(IF('DMS Station List'!$Q$2:$Q$2000="P",1,0))))</f>
        <v>15</v>
      </c>
      <c r="I8" s="60">
        <f t="shared" si="1"/>
        <v>22</v>
      </c>
      <c r="J8" s="55">
        <f t="array" ref="J8">SUM(IF('DMS Station List'!$I$2:$I$2000='A-System Breakdown'!B8, 1, 0)*(IF('DMS Station List'!$AG$2:$AG$2000="YES",1,0)))</f>
        <v>7</v>
      </c>
      <c r="K8" s="59">
        <f t="array" ref="K8">SUM(IF('DMS Station List'!$I$2:$I$2000='A-System Breakdown'!B8, 1, 0)*(IF('DMS Station List'!$AH$2:$AH$2000="YES",1,0)))</f>
        <v>15</v>
      </c>
      <c r="L8" s="66">
        <f t="array" ref="L8">SUM(IF('DMS Station List'!$I$2:$I$2000='A-System Breakdown'!B8, 1, 0)*(IF('DMS Station List'!$AI$2:$AI$2000="NO",1,0)))</f>
        <v>19</v>
      </c>
      <c r="M8" s="59">
        <f t="array" ref="M8">SUM(IF('DMS Station List'!$I$2:$I$2000='A-System Breakdown'!B8, 1, 0)*(IF('DMS Station List'!$AI$2:$AI$2000="YES",1,0)))</f>
        <v>3</v>
      </c>
      <c r="N8" s="107">
        <f t="shared" si="0"/>
        <v>0.13636363636363635</v>
      </c>
      <c r="O8" s="2">
        <f t="shared" si="2"/>
        <v>22</v>
      </c>
      <c r="P8" s="2" t="str">
        <f>IF(I8=O8,"YES","NO")</f>
        <v>YES</v>
      </c>
    </row>
    <row r="9" spans="1:17" ht="15">
      <c r="A9" s="56" t="s">
        <v>12145</v>
      </c>
      <c r="B9" s="124" t="s">
        <v>3849</v>
      </c>
      <c r="C9" s="125" t="s">
        <v>1073</v>
      </c>
      <c r="D9" s="126" t="s">
        <v>652</v>
      </c>
      <c r="E9" s="70">
        <f t="array" ref="E9">SUM(IF('GIS Database'!A10:A4804=A9, 1, 0)*(IF('GIS Database'!F10:F4804="D",1,0)))</f>
        <v>133</v>
      </c>
      <c r="F9" s="110">
        <f t="array" ref="F9">SUM(IF('Entire Network Station List'!$I$2:$I$2000='A-System Breakdown'!B9, 1, 0)*(IF('Entire Network Station List'!$Q$2:$Q$2000="A",1,0)))</f>
        <v>3</v>
      </c>
      <c r="G9" s="110">
        <f t="array" ref="G9">SUM(IF('DMS Station List'!$I$2:$I$2000='A-System Breakdown'!B9, 1, 0)*(IF('DMS Station List'!$Q$2:$Q$2000="D",1,0)))</f>
        <v>4</v>
      </c>
      <c r="H9" s="66">
        <f t="array" ref="H9">SUM(SUM(IF('DMS Station List'!$I$2:$I$2000='A-System Breakdown'!B9,1,0)*(IF('DMS Station List'!$Q$2:$Q$2000="S",1,0))),SUM(IF('DMS Station List'!$I$2:$I$2000='A-System Breakdown'!B9,1,0)*(IF('DMS Station List'!$Q$2:$Q$2000="P",1,0))))</f>
        <v>13</v>
      </c>
      <c r="I9" s="60">
        <f t="shared" si="1"/>
        <v>17</v>
      </c>
      <c r="J9" s="55">
        <f t="array" ref="J9">SUM(IF('DMS Station List'!$I$2:$I$2000='A-System Breakdown'!B9, 1, 0)*(IF('DMS Station List'!$AG$2:$AG$2000="YES",1,0)))</f>
        <v>13</v>
      </c>
      <c r="K9" s="59">
        <f t="array" ref="K9">SUM(IF('DMS Station List'!$I$2:$I$2000='A-System Breakdown'!B9, 1, 0)*(IF('DMS Station List'!$AH$2:$AH$2000="YES",1,0)))</f>
        <v>4</v>
      </c>
      <c r="L9" s="66">
        <f t="array" ref="L9">SUM(IF('DMS Station List'!$I$2:$I$2000='A-System Breakdown'!B9, 1, 0)*(IF('DMS Station List'!$AI$2:$AI$2000="NO",1,0)))</f>
        <v>9</v>
      </c>
      <c r="M9" s="59">
        <f t="array" ref="M9">SUM(IF('DMS Station List'!$I$2:$I$2000='A-System Breakdown'!B9, 1, 0)*(IF('DMS Station List'!$AI$2:$AI$2000="YES",1,0)))</f>
        <v>8</v>
      </c>
      <c r="N9" s="107">
        <f t="shared" si="0"/>
        <v>0.47058823529411764</v>
      </c>
      <c r="O9" s="19">
        <f t="shared" si="2"/>
        <v>17</v>
      </c>
      <c r="P9" s="19" t="str">
        <f>IF(I9=O9,"YES","NO")</f>
        <v>YES</v>
      </c>
      <c r="Q9" s="20"/>
    </row>
    <row r="10" spans="1:17" ht="15">
      <c r="A10" s="56" t="s">
        <v>12137</v>
      </c>
      <c r="B10" s="124" t="s">
        <v>389</v>
      </c>
      <c r="C10" s="125" t="s">
        <v>1078</v>
      </c>
      <c r="D10" s="126" t="s">
        <v>687</v>
      </c>
      <c r="E10" s="70">
        <f t="array" ref="E10">SUM(IF('GIS Database'!A11:A4805=A10, 1, 0)*(IF('GIS Database'!F11:F4805="D",1,0)))</f>
        <v>140</v>
      </c>
      <c r="F10" s="110">
        <f t="array" ref="F10">SUM(IF('Entire Network Station List'!$I$2:$I$2000='A-System Breakdown'!B10, 1, 0)*(IF('Entire Network Station List'!$Q$2:$Q$2000="A",1,0)))</f>
        <v>18</v>
      </c>
      <c r="G10" s="110">
        <f t="array" ref="G10">SUM(IF('DMS Station List'!$I$2:$I$2000='A-System Breakdown'!B10, 1, 0)*(IF('DMS Station List'!$Q$2:$Q$2000="D",1,0)))</f>
        <v>27</v>
      </c>
      <c r="H10" s="66">
        <f t="array" ref="H10">SUM(SUM(IF('DMS Station List'!$I$2:$I$2000='A-System Breakdown'!B10,1,0)*(IF('DMS Station List'!$Q$2:$Q$2000="S",1,0))),SUM(IF('DMS Station List'!$I$2:$I$2000='A-System Breakdown'!B10,1,0)*(IF('DMS Station List'!$Q$2:$Q$2000="P",1,0))))</f>
        <v>20</v>
      </c>
      <c r="I10" s="60">
        <f t="shared" si="1"/>
        <v>47</v>
      </c>
      <c r="J10" s="55">
        <f t="array" ref="J10">SUM(IF('DMS Station List'!$I$2:$I$2000='A-System Breakdown'!B10, 1, 0)*(IF('DMS Station List'!$AG$2:$AG$2000="YES",1,0)))</f>
        <v>9</v>
      </c>
      <c r="K10" s="59">
        <f t="array" ref="K10">SUM(IF('DMS Station List'!$I$2:$I$2000='A-System Breakdown'!B10, 1, 0)*(IF('DMS Station List'!$AH$2:$AH$2000="YES",1,0)))</f>
        <v>38</v>
      </c>
      <c r="L10" s="66">
        <f t="array" ref="L10">SUM(IF('DMS Station List'!$I$2:$I$2000='A-System Breakdown'!B10, 1, 0)*(IF('DMS Station List'!$AI$2:$AI$2000="NO",1,0)))</f>
        <v>42</v>
      </c>
      <c r="M10" s="59">
        <f t="array" ref="M10">SUM(IF('DMS Station List'!$I$2:$I$2000='A-System Breakdown'!B10, 1, 0)*(IF('DMS Station List'!$AI$2:$AI$2000="YES",1,0)))</f>
        <v>5</v>
      </c>
      <c r="N10" s="107">
        <f t="shared" si="0"/>
        <v>0.10638297872340426</v>
      </c>
      <c r="O10" s="19">
        <f t="shared" si="2"/>
        <v>47</v>
      </c>
      <c r="P10" s="19" t="str">
        <f>IF(I10=O10,"YES","NO")</f>
        <v>YES</v>
      </c>
      <c r="Q10" s="20"/>
    </row>
    <row r="11" spans="1:17" ht="15">
      <c r="A11" s="56" t="s">
        <v>12127</v>
      </c>
      <c r="B11" s="124" t="s">
        <v>3865</v>
      </c>
      <c r="C11" s="125" t="s">
        <v>1079</v>
      </c>
      <c r="D11" s="126" t="s">
        <v>698</v>
      </c>
      <c r="E11" s="70">
        <f t="array" ref="E11">SUM(IF('GIS Database'!A12:A4806=A11, 1, 0)*(IF('GIS Database'!F12:F4806="D",1,0)))</f>
        <v>79</v>
      </c>
      <c r="F11" s="110">
        <f t="array" ref="F11">SUM(IF('Entire Network Station List'!$I$2:$I$2000='A-System Breakdown'!B11, 1, 0)*(IF('Entire Network Station List'!$Q$2:$Q$2000="A",1,0)))</f>
        <v>0</v>
      </c>
      <c r="G11" s="110">
        <f t="array" ref="G11">SUM(IF('DMS Station List'!$I$2:$I$2000='A-System Breakdown'!B11, 1, 0)*(IF('DMS Station List'!$Q$2:$Q$2000="D",1,0)))</f>
        <v>2</v>
      </c>
      <c r="H11" s="66">
        <f t="array" ref="H11">SUM(SUM(IF('DMS Station List'!$I$2:$I$2000='A-System Breakdown'!B11,1,0)*(IF('DMS Station List'!$Q$2:$Q$2000="S",1,0))),SUM(IF('DMS Station List'!$I$2:$I$2000='A-System Breakdown'!B11,1,0)*(IF('DMS Station List'!$Q$2:$Q$2000="P",1,0))))</f>
        <v>6</v>
      </c>
      <c r="I11" s="60">
        <f t="shared" si="1"/>
        <v>8</v>
      </c>
      <c r="J11" s="55">
        <f t="array" ref="J11">SUM(IF('DMS Station List'!$I$2:$I$2000='A-System Breakdown'!B11, 1, 0)*(IF('DMS Station List'!$AG$2:$AG$2000="YES",1,0)))</f>
        <v>3</v>
      </c>
      <c r="K11" s="59">
        <f t="array" ref="K11">SUM(IF('DMS Station List'!$I$2:$I$2000='A-System Breakdown'!B11, 1, 0)*(IF('DMS Station List'!$AH$2:$AH$2000="YES",1,0)))</f>
        <v>5</v>
      </c>
      <c r="L11" s="66">
        <f t="array" ref="L11">SUM(IF('DMS Station List'!$I$2:$I$2000='A-System Breakdown'!B11, 1, 0)*(IF('DMS Station List'!$AI$2:$AI$2000="NO",1,0)))</f>
        <v>7</v>
      </c>
      <c r="M11" s="59">
        <f t="array" ref="M11">SUM(IF('DMS Station List'!$I$2:$I$2000='A-System Breakdown'!B11, 1, 0)*(IF('DMS Station List'!$AI$2:$AI$2000="YES",1,0)))</f>
        <v>1</v>
      </c>
      <c r="N11" s="107">
        <f t="shared" si="0"/>
        <v>0.125</v>
      </c>
      <c r="O11" s="19">
        <f t="shared" si="2"/>
        <v>8</v>
      </c>
      <c r="P11" s="19" t="str">
        <f>IF(I11=O11,"YES","NO")</f>
        <v>YES</v>
      </c>
      <c r="Q11" s="20"/>
    </row>
    <row r="12" spans="1:17" ht="15">
      <c r="A12" s="56" t="s">
        <v>12173</v>
      </c>
      <c r="B12" s="124" t="s">
        <v>5109</v>
      </c>
      <c r="C12" s="125" t="s">
        <v>1078</v>
      </c>
      <c r="D12" s="126" t="s">
        <v>687</v>
      </c>
      <c r="E12" s="105">
        <f t="array" ref="E12">SUM(IF('GIS Database'!A13:A4807=A12, 1, 0)*(IF('GIS Database'!F13:F4807="D",1,0)))</f>
        <v>0</v>
      </c>
      <c r="F12" s="110">
        <f t="array" ref="F12">SUM(IF('Entire Network Station List'!$I$2:$I$2000='A-System Breakdown'!B12, 1, 0)*(IF('Entire Network Station List'!$Q$2:$Q$2000="A",1,0)))</f>
        <v>0</v>
      </c>
      <c r="G12" s="110">
        <f t="array" ref="G12">SUM(IF('DMS Station List'!$I$2:$I$2000='A-System Breakdown'!B12, 1, 0)*(IF('DMS Station List'!$Q$2:$Q$2000="D",1,0)))</f>
        <v>0</v>
      </c>
      <c r="H12" s="66">
        <f t="array" ref="H12">SUM(SUM(IF('DMS Station List'!$I$2:$I$2000='A-System Breakdown'!B12,1,0)*(IF('DMS Station List'!$Q$2:$Q$2000="S",1,0))),SUM(IF('DMS Station List'!$I$2:$I$2000='A-System Breakdown'!B12,1,0)*(IF('DMS Station List'!$Q$2:$Q$2000="P",1,0))))</f>
        <v>1</v>
      </c>
      <c r="I12" s="60">
        <f t="shared" si="1"/>
        <v>1</v>
      </c>
      <c r="J12" s="55">
        <f t="array" ref="J12">SUM(IF('DMS Station List'!$I$2:$I$2000='A-System Breakdown'!B12, 1, 0)*(IF('DMS Station List'!$AG$2:$AG$2000="YES",1,0)))</f>
        <v>0</v>
      </c>
      <c r="K12" s="59">
        <f t="array" ref="K12">SUM(IF('DMS Station List'!$I$2:$I$2000='A-System Breakdown'!B12, 1, 0)*(IF('DMS Station List'!$AH$2:$AH$2000="YES",1,0)))</f>
        <v>1</v>
      </c>
      <c r="L12" s="66">
        <f t="array" ref="L12">SUM(IF('DMS Station List'!$I$2:$I$2000='A-System Breakdown'!B12, 1, 0)*(IF('DMS Station List'!$AI$2:$AI$2000="NO",1,0)))</f>
        <v>1</v>
      </c>
      <c r="M12" s="59">
        <f t="array" ref="M12">SUM(IF('DMS Station List'!$I$2:$I$2000='A-System Breakdown'!B12, 1, 0)*(IF('DMS Station List'!$AI$2:$AI$2000="YES",1,0)))</f>
        <v>0</v>
      </c>
      <c r="N12" s="107">
        <f t="shared" si="0"/>
        <v>0</v>
      </c>
      <c r="O12" s="19"/>
      <c r="P12" s="19"/>
      <c r="Q12" s="20"/>
    </row>
    <row r="13" spans="1:17" ht="15">
      <c r="A13" s="56" t="s">
        <v>3806</v>
      </c>
      <c r="B13" s="124" t="s">
        <v>3806</v>
      </c>
      <c r="C13" s="127" t="s">
        <v>1089</v>
      </c>
      <c r="D13" s="126" t="s">
        <v>687</v>
      </c>
      <c r="E13" s="105">
        <f t="array" ref="E13">SUM(IF('GIS Database'!A14:A4808=A13, 1, 0)*(IF('GIS Database'!F14:F4808="D",1,0)))</f>
        <v>0</v>
      </c>
      <c r="F13" s="110">
        <f t="array" ref="F13">SUM(IF('Entire Network Station List'!$I$2:$I$2000='A-System Breakdown'!B13, 1, 0)*(IF('Entire Network Station List'!$Q$2:$Q$2000="A",1,0)))</f>
        <v>1</v>
      </c>
      <c r="G13" s="110">
        <f t="array" ref="G13">SUM(IF('DMS Station List'!$I$2:$I$2000='A-System Breakdown'!B13, 1, 0)*(IF('DMS Station List'!$Q$2:$Q$2000="D",1,0)))</f>
        <v>1</v>
      </c>
      <c r="H13" s="66">
        <f t="array" ref="H13">SUM(SUM(IF('DMS Station List'!$I$2:$I$2000='A-System Breakdown'!B13,1,0)*(IF('DMS Station List'!$Q$2:$Q$2000="S",1,0))),SUM(IF('DMS Station List'!$I$2:$I$2000='A-System Breakdown'!B13,1,0)*(IF('DMS Station List'!$Q$2:$Q$2000="P",1,0))))</f>
        <v>6</v>
      </c>
      <c r="I13" s="60">
        <f t="shared" si="1"/>
        <v>7</v>
      </c>
      <c r="J13" s="55">
        <f t="array" ref="J13">SUM(IF('DMS Station List'!$I$2:$I$2000='A-System Breakdown'!B13, 1, 0)*(IF('DMS Station List'!$AG$2:$AG$2000="YES",1,0)))</f>
        <v>0</v>
      </c>
      <c r="K13" s="59">
        <f t="array" ref="K13">SUM(IF('DMS Station List'!$I$2:$I$2000='A-System Breakdown'!B13, 1, 0)*(IF('DMS Station List'!$AH$2:$AH$2000="YES",1,0)))</f>
        <v>7</v>
      </c>
      <c r="L13" s="66">
        <f t="array" ref="L13">SUM(IF('DMS Station List'!$I$2:$I$2000='A-System Breakdown'!B13, 1, 0)*(IF('DMS Station List'!$AI$2:$AI$2000="NO",1,0)))</f>
        <v>7</v>
      </c>
      <c r="M13" s="59">
        <f t="array" ref="M13">SUM(IF('DMS Station List'!$I$2:$I$2000='A-System Breakdown'!B13, 1, 0)*(IF('DMS Station List'!$AI$2:$AI$2000="YES",1,0)))</f>
        <v>0</v>
      </c>
      <c r="N13" s="107">
        <f t="shared" si="0"/>
        <v>0</v>
      </c>
      <c r="O13" s="19"/>
      <c r="P13" s="19"/>
      <c r="Q13" s="20"/>
    </row>
    <row r="14" spans="1:17" ht="15">
      <c r="A14" s="56" t="s">
        <v>12160</v>
      </c>
      <c r="B14" s="124" t="s">
        <v>337</v>
      </c>
      <c r="C14" s="125" t="s">
        <v>1076</v>
      </c>
      <c r="D14" s="126" t="s">
        <v>652</v>
      </c>
      <c r="E14" s="70">
        <f t="array" ref="E14">SUM(IF('GIS Database'!A15:A4809=A14, 1, 0)*(IF('GIS Database'!F15:F4809="D",1,0)))</f>
        <v>90</v>
      </c>
      <c r="F14" s="110">
        <f t="array" ref="F14">SUM(IF('Entire Network Station List'!$I$2:$I$2000='A-System Breakdown'!B14, 1, 0)*(IF('Entire Network Station List'!$Q$2:$Q$2000="A",1,0)))</f>
        <v>3</v>
      </c>
      <c r="G14" s="110">
        <f t="array" ref="G14">SUM(IF('DMS Station List'!$I$2:$I$2000='A-System Breakdown'!B14, 1, 0)*(IF('DMS Station List'!$Q$2:$Q$2000="D",1,0)))</f>
        <v>6</v>
      </c>
      <c r="H14" s="66">
        <f t="array" ref="H14">SUM(SUM(IF('DMS Station List'!$I$2:$I$2000='A-System Breakdown'!B14,1,0)*(IF('DMS Station List'!$Q$2:$Q$2000="S",1,0))),SUM(IF('DMS Station List'!$I$2:$I$2000='A-System Breakdown'!B14,1,0)*(IF('DMS Station List'!$Q$2:$Q$2000="P",1,0))))</f>
        <v>7</v>
      </c>
      <c r="I14" s="60">
        <f t="shared" si="1"/>
        <v>13</v>
      </c>
      <c r="J14" s="55">
        <f t="array" ref="J14">SUM(IF('DMS Station List'!$I$2:$I$2000='A-System Breakdown'!B14, 1, 0)*(IF('DMS Station List'!$AG$2:$AG$2000="YES",1,0)))</f>
        <v>10</v>
      </c>
      <c r="K14" s="59">
        <f t="array" ref="K14">SUM(IF('DMS Station List'!$I$2:$I$2000='A-System Breakdown'!B14, 1, 0)*(IF('DMS Station List'!$AH$2:$AH$2000="YES",1,0)))</f>
        <v>3</v>
      </c>
      <c r="L14" s="66">
        <f t="array" ref="L14">SUM(IF('DMS Station List'!$I$2:$I$2000='A-System Breakdown'!B14, 1, 0)*(IF('DMS Station List'!$AI$2:$AI$2000="NO",1,0)))</f>
        <v>4</v>
      </c>
      <c r="M14" s="59">
        <f t="array" ref="M14">SUM(IF('DMS Station List'!$I$2:$I$2000='A-System Breakdown'!B14, 1, 0)*(IF('DMS Station List'!$AI$2:$AI$2000="YES",1,0)))</f>
        <v>9</v>
      </c>
      <c r="N14" s="107">
        <f t="shared" si="0"/>
        <v>0.69230769230769229</v>
      </c>
      <c r="O14" s="19">
        <f t="shared" si="2"/>
        <v>13</v>
      </c>
      <c r="P14" s="19" t="str">
        <f t="shared" ref="P14:P19" si="3">IF(I14=O14,"YES","NO")</f>
        <v>YES</v>
      </c>
      <c r="Q14" s="20"/>
    </row>
    <row r="15" spans="1:17" ht="15">
      <c r="A15" s="56" t="s">
        <v>12140</v>
      </c>
      <c r="B15" s="124" t="s">
        <v>394</v>
      </c>
      <c r="C15" s="125" t="s">
        <v>1075</v>
      </c>
      <c r="D15" s="126" t="s">
        <v>652</v>
      </c>
      <c r="E15" s="70">
        <f t="array" ref="E15">SUM(IF('GIS Database'!A16:A4810=A15, 1, 0)*(IF('GIS Database'!F16:F4810="D",1,0)))</f>
        <v>163</v>
      </c>
      <c r="F15" s="110">
        <f t="array" ref="F15">SUM(IF('Entire Network Station List'!$I$2:$I$2000='A-System Breakdown'!B15, 1, 0)*(IF('Entire Network Station List'!$Q$2:$Q$2000="A",1,0)))</f>
        <v>3</v>
      </c>
      <c r="G15" s="110">
        <f t="array" ref="G15">SUM(IF('DMS Station List'!$I$2:$I$2000='A-System Breakdown'!B15, 1, 0)*(IF('DMS Station List'!$Q$2:$Q$2000="D",1,0)))</f>
        <v>6</v>
      </c>
      <c r="H15" s="66">
        <f t="array" ref="H15">SUM(SUM(IF('DMS Station List'!$I$2:$I$2000='A-System Breakdown'!B15,1,0)*(IF('DMS Station List'!$Q$2:$Q$2000="S",1,0))),SUM(IF('DMS Station List'!$I$2:$I$2000='A-System Breakdown'!B15,1,0)*(IF('DMS Station List'!$Q$2:$Q$2000="P",1,0))))</f>
        <v>13</v>
      </c>
      <c r="I15" s="60">
        <f t="shared" si="1"/>
        <v>19</v>
      </c>
      <c r="J15" s="55">
        <f t="array" ref="J15">SUM(IF('DMS Station List'!$I$2:$I$2000='A-System Breakdown'!B15, 1, 0)*(IF('DMS Station List'!$AG$2:$AG$2000="YES",1,0)))</f>
        <v>16</v>
      </c>
      <c r="K15" s="59">
        <f t="array" ref="K15">SUM(IF('DMS Station List'!$I$2:$I$2000='A-System Breakdown'!B15, 1, 0)*(IF('DMS Station List'!$AH$2:$AH$2000="YES",1,0)))</f>
        <v>3</v>
      </c>
      <c r="L15" s="66">
        <f t="array" ref="L15">SUM(IF('DMS Station List'!$I$2:$I$2000='A-System Breakdown'!B15, 1, 0)*(IF('DMS Station List'!$AI$2:$AI$2000="NO",1,0)))</f>
        <v>15</v>
      </c>
      <c r="M15" s="59">
        <f t="array" ref="M15">SUM(IF('DMS Station List'!$I$2:$I$2000='A-System Breakdown'!B15, 1, 0)*(IF('DMS Station List'!$AI$2:$AI$2000="YES",1,0)))</f>
        <v>4</v>
      </c>
      <c r="N15" s="107">
        <f t="shared" si="0"/>
        <v>0.21052631578947367</v>
      </c>
      <c r="O15" s="19">
        <f t="shared" si="2"/>
        <v>19</v>
      </c>
      <c r="P15" s="19" t="str">
        <f t="shared" si="3"/>
        <v>YES</v>
      </c>
      <c r="Q15" s="20"/>
    </row>
    <row r="16" spans="1:17" ht="15">
      <c r="A16" s="56" t="s">
        <v>12125</v>
      </c>
      <c r="B16" s="124" t="s">
        <v>3882</v>
      </c>
      <c r="C16" s="125" t="s">
        <v>1080</v>
      </c>
      <c r="D16" s="126" t="s">
        <v>687</v>
      </c>
      <c r="E16" s="70">
        <f t="array" ref="E16">SUM(IF('GIS Database'!A17:A4811=A16, 1, 0)*(IF('GIS Database'!F17:F4811="D",1,0)))</f>
        <v>135</v>
      </c>
      <c r="F16" s="110">
        <f t="array" ref="F16">SUM(IF('Entire Network Station List'!$I$2:$I$2000='A-System Breakdown'!B16, 1, 0)*(IF('Entire Network Station List'!$Q$2:$Q$2000="A",1,0)))</f>
        <v>0</v>
      </c>
      <c r="G16" s="110">
        <f t="array" ref="G16">SUM(IF('DMS Station List'!$I$2:$I$2000='A-System Breakdown'!B16, 1, 0)*(IF('DMS Station List'!$Q$2:$Q$2000="D",1,0)))</f>
        <v>1</v>
      </c>
      <c r="H16" s="66">
        <f t="array" ref="H16">SUM(SUM(IF('DMS Station List'!$I$2:$I$2000='A-System Breakdown'!B16,1,0)*(IF('DMS Station List'!$Q$2:$Q$2000="S",1,0))),SUM(IF('DMS Station List'!$I$2:$I$2000='A-System Breakdown'!B16,1,0)*(IF('DMS Station List'!$Q$2:$Q$2000="P",1,0))))</f>
        <v>10</v>
      </c>
      <c r="I16" s="60">
        <f t="shared" si="1"/>
        <v>11</v>
      </c>
      <c r="J16" s="55">
        <f t="array" ref="J16">SUM(IF('DMS Station List'!$I$2:$I$2000='A-System Breakdown'!B16, 1, 0)*(IF('DMS Station List'!$AG$2:$AG$2000="YES",1,0)))</f>
        <v>4</v>
      </c>
      <c r="K16" s="59">
        <f t="array" ref="K16">SUM(IF('DMS Station List'!$I$2:$I$2000='A-System Breakdown'!B16, 1, 0)*(IF('DMS Station List'!$AH$2:$AH$2000="YES",1,0)))</f>
        <v>7</v>
      </c>
      <c r="L16" s="66">
        <f t="array" ref="L16">SUM(IF('DMS Station List'!$I$2:$I$2000='A-System Breakdown'!B16, 1, 0)*(IF('DMS Station List'!$AI$2:$AI$2000="NO",1,0)))</f>
        <v>11</v>
      </c>
      <c r="M16" s="59">
        <f t="array" ref="M16">SUM(IF('DMS Station List'!$I$2:$I$2000='A-System Breakdown'!B16, 1, 0)*(IF('DMS Station List'!$AI$2:$AI$2000="YES",1,0)))</f>
        <v>0</v>
      </c>
      <c r="N16" s="107">
        <f t="shared" si="0"/>
        <v>0</v>
      </c>
      <c r="O16" s="19">
        <f t="shared" si="2"/>
        <v>11</v>
      </c>
      <c r="P16" s="19" t="str">
        <f t="shared" si="3"/>
        <v>YES</v>
      </c>
      <c r="Q16" s="20"/>
    </row>
    <row r="17" spans="1:17" ht="15">
      <c r="A17" s="56" t="s">
        <v>12154</v>
      </c>
      <c r="B17" s="124" t="s">
        <v>446</v>
      </c>
      <c r="C17" s="125" t="s">
        <v>1081</v>
      </c>
      <c r="D17" s="126" t="s">
        <v>698</v>
      </c>
      <c r="E17" s="70">
        <f t="array" ref="E17">SUM(IF('GIS Database'!A18:A4812=A17, 1, 0)*(IF('GIS Database'!F18:F4812="D",1,0)))</f>
        <v>70</v>
      </c>
      <c r="F17" s="110">
        <f t="array" ref="F17">SUM(IF('Entire Network Station List'!$I$2:$I$2000='A-System Breakdown'!B17, 1, 0)*(IF('Entire Network Station List'!$Q$2:$Q$2000="A",1,0)))</f>
        <v>20</v>
      </c>
      <c r="G17" s="110">
        <f t="array" ref="G17">SUM(IF('DMS Station List'!$I$2:$I$2000='A-System Breakdown'!B17, 1, 0)*(IF('DMS Station List'!$Q$2:$Q$2000="D",1,0)))</f>
        <v>6</v>
      </c>
      <c r="H17" s="66">
        <f t="array" ref="H17">SUM(SUM(IF('DMS Station List'!$I$2:$I$2000='A-System Breakdown'!B17,1,0)*(IF('DMS Station List'!$Q$2:$Q$2000="S",1,0))),SUM(IF('DMS Station List'!$I$2:$I$2000='A-System Breakdown'!B17,1,0)*(IF('DMS Station List'!$Q$2:$Q$2000="P",1,0))))</f>
        <v>11</v>
      </c>
      <c r="I17" s="60">
        <f t="shared" si="1"/>
        <v>17</v>
      </c>
      <c r="J17" s="55">
        <f t="array" ref="J17">SUM(IF('DMS Station List'!$I$2:$I$2000='A-System Breakdown'!B17, 1, 0)*(IF('DMS Station List'!$AG$2:$AG$2000="YES",1,0)))</f>
        <v>7</v>
      </c>
      <c r="K17" s="59">
        <f t="array" ref="K17">SUM(IF('DMS Station List'!$I$2:$I$2000='A-System Breakdown'!B17, 1, 0)*(IF('DMS Station List'!$AH$2:$AH$2000="YES",1,0)))</f>
        <v>10</v>
      </c>
      <c r="L17" s="66">
        <f t="array" ref="L17">SUM(IF('DMS Station List'!$I$2:$I$2000='A-System Breakdown'!B17, 1, 0)*(IF('DMS Station List'!$AI$2:$AI$2000="NO",1,0)))</f>
        <v>10</v>
      </c>
      <c r="M17" s="59">
        <f t="array" ref="M17">SUM(IF('DMS Station List'!$I$2:$I$2000='A-System Breakdown'!B17, 1, 0)*(IF('DMS Station List'!$AI$2:$AI$2000="YES",1,0)))</f>
        <v>7</v>
      </c>
      <c r="N17" s="107">
        <f t="shared" si="0"/>
        <v>0.41176470588235292</v>
      </c>
      <c r="O17" s="19">
        <f t="shared" si="2"/>
        <v>17</v>
      </c>
      <c r="P17" s="19" t="str">
        <f t="shared" si="3"/>
        <v>YES</v>
      </c>
      <c r="Q17" s="20"/>
    </row>
    <row r="18" spans="1:17" ht="15">
      <c r="A18" s="56" t="s">
        <v>12133</v>
      </c>
      <c r="B18" s="124" t="s">
        <v>377</v>
      </c>
      <c r="C18" s="125" t="s">
        <v>1079</v>
      </c>
      <c r="D18" s="126" t="s">
        <v>698</v>
      </c>
      <c r="E18" s="70">
        <f t="array" ref="E18">SUM(IF('GIS Database'!A19:A4813=A18, 1, 0)*(IF('GIS Database'!F19:F4813="D",1,0)))</f>
        <v>40</v>
      </c>
      <c r="F18" s="110">
        <f t="array" ref="F18">SUM(IF('Entire Network Station List'!$I$2:$I$2000='A-System Breakdown'!B18, 1, 0)*(IF('Entire Network Station List'!$Q$2:$Q$2000="A",1,0)))</f>
        <v>9</v>
      </c>
      <c r="G18" s="110">
        <f t="array" ref="G18">SUM(IF('DMS Station List'!$I$2:$I$2000='A-System Breakdown'!B18, 1, 0)*(IF('DMS Station List'!$Q$2:$Q$2000="D",1,0)))</f>
        <v>3</v>
      </c>
      <c r="H18" s="66">
        <f t="array" ref="H18">SUM(SUM(IF('DMS Station List'!$I$2:$I$2000='A-System Breakdown'!B18,1,0)*(IF('DMS Station List'!$Q$2:$Q$2000="S",1,0))),SUM(IF('DMS Station List'!$I$2:$I$2000='A-System Breakdown'!B18,1,0)*(IF('DMS Station List'!$Q$2:$Q$2000="P",1,0))))</f>
        <v>4</v>
      </c>
      <c r="I18" s="60">
        <f t="shared" si="1"/>
        <v>7</v>
      </c>
      <c r="J18" s="55">
        <f t="array" ref="J18">SUM(IF('DMS Station List'!$I$2:$I$2000='A-System Breakdown'!B18, 1, 0)*(IF('DMS Station List'!$AG$2:$AG$2000="YES",1,0)))</f>
        <v>6</v>
      </c>
      <c r="K18" s="59">
        <f t="array" ref="K18">SUM(IF('DMS Station List'!$I$2:$I$2000='A-System Breakdown'!B18, 1, 0)*(IF('DMS Station List'!$AH$2:$AH$2000="YES",1,0)))</f>
        <v>1</v>
      </c>
      <c r="L18" s="66">
        <f t="array" ref="L18">SUM(IF('DMS Station List'!$I$2:$I$2000='A-System Breakdown'!B18, 1, 0)*(IF('DMS Station List'!$AI$2:$AI$2000="NO",1,0)))</f>
        <v>7</v>
      </c>
      <c r="M18" s="59">
        <f t="array" ref="M18">SUM(IF('DMS Station List'!$I$2:$I$2000='A-System Breakdown'!B18, 1, 0)*(IF('DMS Station List'!$AI$2:$AI$2000="YES",1,0)))</f>
        <v>0</v>
      </c>
      <c r="N18" s="107">
        <f t="shared" si="0"/>
        <v>0</v>
      </c>
      <c r="O18" s="2">
        <f t="shared" si="2"/>
        <v>7</v>
      </c>
      <c r="P18" s="2" t="str">
        <f t="shared" si="3"/>
        <v>YES</v>
      </c>
    </row>
    <row r="19" spans="1:17" ht="15">
      <c r="A19" s="56" t="s">
        <v>12147</v>
      </c>
      <c r="B19" s="124" t="s">
        <v>339</v>
      </c>
      <c r="C19" s="125" t="s">
        <v>1073</v>
      </c>
      <c r="D19" s="126" t="s">
        <v>652</v>
      </c>
      <c r="E19" s="70">
        <f t="array" ref="E19">SUM(IF('GIS Database'!A20:A4814=A19, 1, 0)*(IF('GIS Database'!F20:F4814="D",1,0)))</f>
        <v>170</v>
      </c>
      <c r="F19" s="110">
        <f t="array" ref="F19">SUM(IF('Entire Network Station List'!$I$2:$I$2000='A-System Breakdown'!B19, 1, 0)*(IF('Entire Network Station List'!$Q$2:$Q$2000="A",1,0)))</f>
        <v>7</v>
      </c>
      <c r="G19" s="110">
        <f t="array" ref="G19">SUM(IF('DMS Station List'!$I$2:$I$2000='A-System Breakdown'!B19, 1, 0)*(IF('DMS Station List'!$Q$2:$Q$2000="D",1,0)))</f>
        <v>6</v>
      </c>
      <c r="H19" s="66">
        <f t="array" ref="H19">SUM(SUM(IF('DMS Station List'!$I$2:$I$2000='A-System Breakdown'!B19,1,0)*(IF('DMS Station List'!$Q$2:$Q$2000="S",1,0))),SUM(IF('DMS Station List'!$I$2:$I$2000='A-System Breakdown'!B19,1,0)*(IF('DMS Station List'!$Q$2:$Q$2000="P",1,0))))</f>
        <v>16</v>
      </c>
      <c r="I19" s="60">
        <f t="shared" si="1"/>
        <v>22</v>
      </c>
      <c r="J19" s="55">
        <f t="array" ref="J19">SUM(IF('DMS Station List'!$I$2:$I$2000='A-System Breakdown'!B19, 1, 0)*(IF('DMS Station List'!$AG$2:$AG$2000="YES",1,0)))</f>
        <v>7</v>
      </c>
      <c r="K19" s="59">
        <f t="array" ref="K19">SUM(IF('DMS Station List'!$I$2:$I$2000='A-System Breakdown'!B19, 1, 0)*(IF('DMS Station List'!$AH$2:$AH$2000="YES",1,0)))</f>
        <v>15</v>
      </c>
      <c r="L19" s="66">
        <f t="array" ref="L19">SUM(IF('DMS Station List'!$I$2:$I$2000='A-System Breakdown'!B19, 1, 0)*(IF('DMS Station List'!$AI$2:$AI$2000="NO",1,0)))</f>
        <v>9</v>
      </c>
      <c r="M19" s="59">
        <f t="array" ref="M19">SUM(IF('DMS Station List'!$I$2:$I$2000='A-System Breakdown'!B19, 1, 0)*(IF('DMS Station List'!$AI$2:$AI$2000="YES",1,0)))</f>
        <v>13</v>
      </c>
      <c r="N19" s="107">
        <f t="shared" si="0"/>
        <v>0.59090909090909094</v>
      </c>
      <c r="O19" s="2">
        <f t="shared" si="2"/>
        <v>22</v>
      </c>
      <c r="P19" s="2" t="str">
        <f t="shared" si="3"/>
        <v>YES</v>
      </c>
    </row>
    <row r="20" spans="1:17" ht="15">
      <c r="A20" s="56" t="s">
        <v>12143</v>
      </c>
      <c r="B20" s="124" t="s">
        <v>5394</v>
      </c>
      <c r="C20" s="125" t="s">
        <v>1082</v>
      </c>
      <c r="D20" s="126" t="s">
        <v>3822</v>
      </c>
      <c r="E20" s="70">
        <f t="array" ref="E20">SUM(IF('GIS Database'!A21:A4815=A20, 1, 0)*(IF('GIS Database'!F21:F4815="D",1,0)))</f>
        <v>25</v>
      </c>
      <c r="F20" s="110">
        <f t="array" ref="F20">SUM(IF('Entire Network Station List'!$I$2:$I$2000='A-System Breakdown'!B20, 1, 0)*(IF('Entire Network Station List'!$Q$2:$Q$2000="A",1,0)))</f>
        <v>4</v>
      </c>
      <c r="G20" s="110">
        <f t="array" ref="G20">SUM(IF('DMS Station List'!$I$2:$I$2000='A-System Breakdown'!B20, 1, 0)*(IF('DMS Station List'!$Q$2:$Q$2000="D",1,0)))</f>
        <v>15</v>
      </c>
      <c r="H20" s="66">
        <f t="array" ref="H20">SUM(SUM(IF('DMS Station List'!$I$2:$I$2000='A-System Breakdown'!B20,1,0)*(IF('DMS Station List'!$Q$2:$Q$2000="S",1,0))),SUM(IF('DMS Station List'!$I$2:$I$2000='A-System Breakdown'!B20,1,0)*(IF('DMS Station List'!$Q$2:$Q$2000="P",1,0))))</f>
        <v>7</v>
      </c>
      <c r="I20" s="60">
        <f t="shared" si="1"/>
        <v>22</v>
      </c>
      <c r="J20" s="55">
        <f t="array" ref="J20">SUM(IF('DMS Station List'!$I$2:$I$2000='A-System Breakdown'!B20, 1, 0)*(IF('DMS Station List'!$AG$2:$AG$2000="YES",1,0)))</f>
        <v>0</v>
      </c>
      <c r="K20" s="59">
        <f t="array" ref="K20">SUM(IF('DMS Station List'!$I$2:$I$2000='A-System Breakdown'!B20, 1, 0)*(IF('DMS Station List'!$AH$2:$AH$2000="YES",1,0)))</f>
        <v>22</v>
      </c>
      <c r="L20" s="66">
        <f t="array" ref="L20">SUM(IF('DMS Station List'!$I$2:$I$2000='A-System Breakdown'!B20, 1, 0)*(IF('DMS Station List'!$AI$2:$AI$2000="NO",1,0)))</f>
        <v>17</v>
      </c>
      <c r="M20" s="59">
        <f t="array" ref="M20">SUM(IF('DMS Station List'!$I$2:$I$2000='A-System Breakdown'!B20, 1, 0)*(IF('DMS Station List'!$AI$2:$AI$2000="YES",1,0)))</f>
        <v>5</v>
      </c>
      <c r="N20" s="107">
        <f t="shared" si="0"/>
        <v>0.22727272727272727</v>
      </c>
    </row>
    <row r="21" spans="1:17" ht="15">
      <c r="A21" s="56" t="s">
        <v>12151</v>
      </c>
      <c r="B21" s="124" t="s">
        <v>430</v>
      </c>
      <c r="C21" s="125" t="s">
        <v>1075</v>
      </c>
      <c r="D21" s="126" t="s">
        <v>652</v>
      </c>
      <c r="E21" s="70">
        <f t="array" ref="E21">SUM(IF('GIS Database'!A22:A4816=A21, 1, 0)*(IF('GIS Database'!F22:F4816="D",1,0)))</f>
        <v>71</v>
      </c>
      <c r="F21" s="110">
        <f t="array" ref="F21">SUM(IF('Entire Network Station List'!$I$2:$I$2000='A-System Breakdown'!B21, 1, 0)*(IF('Entire Network Station List'!$Q$2:$Q$2000="A",1,0)))</f>
        <v>1</v>
      </c>
      <c r="G21" s="110">
        <f t="array" ref="G21">SUM(IF('DMS Station List'!$I$2:$I$2000='A-System Breakdown'!B21, 1, 0)*(IF('DMS Station List'!$Q$2:$Q$2000="D",1,0)))</f>
        <v>1</v>
      </c>
      <c r="H21" s="66">
        <f t="array" ref="H21">SUM(SUM(IF('DMS Station List'!$I$2:$I$2000='A-System Breakdown'!B21,1,0)*(IF('DMS Station List'!$Q$2:$Q$2000="S",1,0))),SUM(IF('DMS Station List'!$I$2:$I$2000='A-System Breakdown'!B21,1,0)*(IF('DMS Station List'!$Q$2:$Q$2000="P",1,0))))</f>
        <v>7</v>
      </c>
      <c r="I21" s="60">
        <f t="shared" si="1"/>
        <v>8</v>
      </c>
      <c r="J21" s="55">
        <f t="array" ref="J21">SUM(IF('DMS Station List'!$I$2:$I$2000='A-System Breakdown'!B21, 1, 0)*(IF('DMS Station List'!$AG$2:$AG$2000="YES",1,0)))</f>
        <v>4</v>
      </c>
      <c r="K21" s="59">
        <f t="array" ref="K21">SUM(IF('DMS Station List'!$I$2:$I$2000='A-System Breakdown'!B21, 1, 0)*(IF('DMS Station List'!$AH$2:$AH$2000="YES",1,0)))</f>
        <v>4</v>
      </c>
      <c r="L21" s="66">
        <f t="array" ref="L21">SUM(IF('DMS Station List'!$I$2:$I$2000='A-System Breakdown'!B21, 1, 0)*(IF('DMS Station List'!$AI$2:$AI$2000="NO",1,0)))</f>
        <v>6</v>
      </c>
      <c r="M21" s="59">
        <f t="array" ref="M21">SUM(IF('DMS Station List'!$I$2:$I$2000='A-System Breakdown'!B21, 1, 0)*(IF('DMS Station List'!$AI$2:$AI$2000="YES",1,0)))</f>
        <v>2</v>
      </c>
      <c r="N21" s="107">
        <f t="shared" si="0"/>
        <v>0.25</v>
      </c>
      <c r="O21" s="2">
        <f t="shared" si="2"/>
        <v>8</v>
      </c>
      <c r="P21" s="2" t="str">
        <f t="shared" ref="P21:P27" si="4">IF(I21=O21,"YES","NO")</f>
        <v>YES</v>
      </c>
    </row>
    <row r="22" spans="1:17" ht="15">
      <c r="A22" s="56" t="s">
        <v>12135</v>
      </c>
      <c r="B22" s="124" t="s">
        <v>385</v>
      </c>
      <c r="C22" s="125" t="s">
        <v>1082</v>
      </c>
      <c r="D22" s="126" t="s">
        <v>687</v>
      </c>
      <c r="E22" s="70">
        <f t="array" ref="E22">SUM(IF('GIS Database'!A23:A4817=A22, 1, 0)*(IF('GIS Database'!F23:F4817="D",1,0)))</f>
        <v>86</v>
      </c>
      <c r="F22" s="110">
        <f t="array" ref="F22">SUM(IF('Entire Network Station List'!$I$2:$I$2000='A-System Breakdown'!B22, 1, 0)*(IF('Entire Network Station List'!$Q$2:$Q$2000="A",1,0)))</f>
        <v>20</v>
      </c>
      <c r="G22" s="110">
        <f t="array" ref="G22">SUM(IF('DMS Station List'!$I$2:$I$2000='A-System Breakdown'!B22, 1, 0)*(IF('DMS Station List'!$Q$2:$Q$2000="D",1,0)))</f>
        <v>32</v>
      </c>
      <c r="H22" s="66">
        <f t="array" ref="H22">SUM(SUM(IF('DMS Station List'!$I$2:$I$2000='A-System Breakdown'!B22,1,0)*(IF('DMS Station List'!$Q$2:$Q$2000="S",1,0))),SUM(IF('DMS Station List'!$I$2:$I$2000='A-System Breakdown'!B22,1,0)*(IF('DMS Station List'!$Q$2:$Q$2000="P",1,0))))</f>
        <v>14</v>
      </c>
      <c r="I22" s="60">
        <f t="shared" si="1"/>
        <v>46</v>
      </c>
      <c r="J22" s="55">
        <f t="array" ref="J22">SUM(IF('DMS Station List'!$I$2:$I$2000='A-System Breakdown'!B22, 1, 0)*(IF('DMS Station List'!$AG$2:$AG$2000="YES",1,0)))</f>
        <v>2</v>
      </c>
      <c r="K22" s="59">
        <f t="array" ref="K22">SUM(IF('DMS Station List'!$I$2:$I$2000='A-System Breakdown'!B22, 1, 0)*(IF('DMS Station List'!$AH$2:$AH$2000="YES",1,0)))</f>
        <v>44</v>
      </c>
      <c r="L22" s="66">
        <f t="array" ref="L22">SUM(IF('DMS Station List'!$I$2:$I$2000='A-System Breakdown'!B22, 1, 0)*(IF('DMS Station List'!$AI$2:$AI$2000="NO",1,0)))</f>
        <v>35</v>
      </c>
      <c r="M22" s="59">
        <f t="array" ref="M22">SUM(IF('DMS Station List'!$I$2:$I$2000='A-System Breakdown'!B22, 1, 0)*(IF('DMS Station List'!$AI$2:$AI$2000="YES",1,0)))</f>
        <v>11</v>
      </c>
      <c r="N22" s="107">
        <f t="shared" si="0"/>
        <v>0.2391304347826087</v>
      </c>
      <c r="O22" s="2">
        <f t="shared" si="2"/>
        <v>46</v>
      </c>
      <c r="P22" s="2" t="str">
        <f t="shared" si="4"/>
        <v>YES</v>
      </c>
    </row>
    <row r="23" spans="1:17" ht="15">
      <c r="A23" s="56" t="s">
        <v>12141</v>
      </c>
      <c r="B23" s="124" t="s">
        <v>624</v>
      </c>
      <c r="C23" s="125" t="s">
        <v>1076</v>
      </c>
      <c r="D23" s="126" t="s">
        <v>652</v>
      </c>
      <c r="E23" s="70">
        <f t="array" ref="E23">SUM(IF('GIS Database'!A24:A4818=A23, 1, 0)*(IF('GIS Database'!F24:F4818="D",1,0)))</f>
        <v>159</v>
      </c>
      <c r="F23" s="110">
        <f t="array" ref="F23">SUM(IF('Entire Network Station List'!$I$2:$I$2000='A-System Breakdown'!B23, 1, 0)*(IF('Entire Network Station List'!$Q$2:$Q$2000="A",1,0)))</f>
        <v>7</v>
      </c>
      <c r="G23" s="110">
        <f t="array" ref="G23">SUM(IF('DMS Station List'!$I$2:$I$2000='A-System Breakdown'!B23, 1, 0)*(IF('DMS Station List'!$Q$2:$Q$2000="D",1,0)))</f>
        <v>7</v>
      </c>
      <c r="H23" s="66">
        <f t="array" ref="H23">SUM(SUM(IF('DMS Station List'!$I$2:$I$2000='A-System Breakdown'!B23,1,0)*(IF('DMS Station List'!$Q$2:$Q$2000="S",1,0))),SUM(IF('DMS Station List'!$I$2:$I$2000='A-System Breakdown'!B23,1,0)*(IF('DMS Station List'!$Q$2:$Q$2000="P",1,0))))</f>
        <v>12</v>
      </c>
      <c r="I23" s="60">
        <f t="shared" si="1"/>
        <v>19</v>
      </c>
      <c r="J23" s="55">
        <f t="array" ref="J23">SUM(IF('DMS Station List'!$I$2:$I$2000='A-System Breakdown'!B23, 1, 0)*(IF('DMS Station List'!$AG$2:$AG$2000="YES",1,0)))</f>
        <v>12</v>
      </c>
      <c r="K23" s="59">
        <f t="array" ref="K23">SUM(IF('DMS Station List'!$I$2:$I$2000='A-System Breakdown'!B23, 1, 0)*(IF('DMS Station List'!$AH$2:$AH$2000="YES",1,0)))</f>
        <v>7</v>
      </c>
      <c r="L23" s="66">
        <f t="array" ref="L23">SUM(IF('DMS Station List'!$I$2:$I$2000='A-System Breakdown'!B23, 1, 0)*(IF('DMS Station List'!$AI$2:$AI$2000="NO",1,0)))</f>
        <v>10</v>
      </c>
      <c r="M23" s="59">
        <f t="array" ref="M23">SUM(IF('DMS Station List'!$I$2:$I$2000='A-System Breakdown'!B23, 1, 0)*(IF('DMS Station List'!$AI$2:$AI$2000="YES",1,0)))</f>
        <v>9</v>
      </c>
      <c r="N23" s="107">
        <f t="shared" si="0"/>
        <v>0.47368421052631576</v>
      </c>
      <c r="O23" s="2">
        <f t="shared" si="2"/>
        <v>19</v>
      </c>
      <c r="P23" s="2" t="str">
        <f t="shared" si="4"/>
        <v>YES</v>
      </c>
    </row>
    <row r="24" spans="1:17" ht="15">
      <c r="A24" s="56" t="s">
        <v>12129</v>
      </c>
      <c r="B24" s="124" t="s">
        <v>625</v>
      </c>
      <c r="C24" s="125" t="s">
        <v>1076</v>
      </c>
      <c r="D24" s="126" t="s">
        <v>652</v>
      </c>
      <c r="E24" s="70">
        <f t="array" ref="E24">SUM(IF('GIS Database'!A25:A4819=A24, 1, 0)*(IF('GIS Database'!F25:F4819="D",1,0)))</f>
        <v>280</v>
      </c>
      <c r="F24" s="110">
        <f t="array" ref="F24">SUM(IF('Entire Network Station List'!$I$2:$I$2000='A-System Breakdown'!B24, 1, 0)*(IF('Entire Network Station List'!$Q$2:$Q$2000="A",1,0)))</f>
        <v>20</v>
      </c>
      <c r="G24" s="110">
        <f t="array" ref="G24">SUM(IF('DMS Station List'!$I$2:$I$2000='A-System Breakdown'!B24, 1, 0)*(IF('DMS Station List'!$Q$2:$Q$2000="D",1,0)))</f>
        <v>12</v>
      </c>
      <c r="H24" s="66">
        <f t="array" ref="H24">SUM(SUM(IF('DMS Station List'!$I$2:$I$2000='A-System Breakdown'!B24,1,0)*(IF('DMS Station List'!$Q$2:$Q$2000="S",1,0))),SUM(IF('DMS Station List'!$I$2:$I$2000='A-System Breakdown'!B24,1,0)*(IF('DMS Station List'!$Q$2:$Q$2000="P",1,0))))</f>
        <v>18</v>
      </c>
      <c r="I24" s="60">
        <f t="shared" si="1"/>
        <v>30</v>
      </c>
      <c r="J24" s="55">
        <f t="array" ref="J24">SUM(IF('DMS Station List'!$I$2:$I$2000='A-System Breakdown'!B24, 1, 0)*(IF('DMS Station List'!$AG$2:$AG$2000="YES",1,0)))</f>
        <v>21</v>
      </c>
      <c r="K24" s="59">
        <f t="array" ref="K24">SUM(IF('DMS Station List'!$I$2:$I$2000='A-System Breakdown'!B24, 1, 0)*(IF('DMS Station List'!$AH$2:$AH$2000="YES",1,0)))</f>
        <v>9</v>
      </c>
      <c r="L24" s="66">
        <f t="array" ref="L24">SUM(IF('DMS Station List'!$I$2:$I$2000='A-System Breakdown'!B24, 1, 0)*(IF('DMS Station List'!$AI$2:$AI$2000="NO",1,0)))</f>
        <v>19</v>
      </c>
      <c r="M24" s="59">
        <f t="array" ref="M24">SUM(IF('DMS Station List'!$I$2:$I$2000='A-System Breakdown'!B24, 1, 0)*(IF('DMS Station List'!$AI$2:$AI$2000="YES",1,0)))</f>
        <v>11</v>
      </c>
      <c r="N24" s="107">
        <f t="shared" si="0"/>
        <v>0.36666666666666664</v>
      </c>
      <c r="O24" s="2">
        <f t="shared" si="2"/>
        <v>30</v>
      </c>
      <c r="P24" s="2" t="str">
        <f t="shared" si="4"/>
        <v>YES</v>
      </c>
    </row>
    <row r="25" spans="1:17" ht="15">
      <c r="A25" s="56" t="s">
        <v>12136</v>
      </c>
      <c r="B25" s="124" t="s">
        <v>631</v>
      </c>
      <c r="C25" s="125" t="s">
        <v>1073</v>
      </c>
      <c r="D25" s="126" t="s">
        <v>652</v>
      </c>
      <c r="E25" s="70">
        <f t="array" ref="E25">SUM(IF('GIS Database'!A26:A4820=A25, 1, 0)*(IF('GIS Database'!F26:F4820="D",1,0)))</f>
        <v>102</v>
      </c>
      <c r="F25" s="110">
        <f t="array" ref="F25">SUM(IF('Entire Network Station List'!$I$2:$I$2000='A-System Breakdown'!B25, 1, 0)*(IF('Entire Network Station List'!$Q$2:$Q$2000="A",1,0)))</f>
        <v>3</v>
      </c>
      <c r="G25" s="110">
        <f t="array" ref="G25">SUM(IF('DMS Station List'!$I$2:$I$2000='A-System Breakdown'!B25, 1, 0)*(IF('DMS Station List'!$Q$2:$Q$2000="D",1,0)))</f>
        <v>8</v>
      </c>
      <c r="H25" s="66">
        <f t="array" ref="H25">SUM(SUM(IF('DMS Station List'!$I$2:$I$2000='A-System Breakdown'!B25,1,0)*(IF('DMS Station List'!$Q$2:$Q$2000="S",1,0))),SUM(IF('DMS Station List'!$I$2:$I$2000='A-System Breakdown'!B25,1,0)*(IF('DMS Station List'!$Q$2:$Q$2000="P",1,0))))</f>
        <v>10</v>
      </c>
      <c r="I25" s="60">
        <f t="shared" si="1"/>
        <v>18</v>
      </c>
      <c r="J25" s="55">
        <f t="array" ref="J25">SUM(IF('DMS Station List'!$I$2:$I$2000='A-System Breakdown'!B25, 1, 0)*(IF('DMS Station List'!$AG$2:$AG$2000="YES",1,0)))</f>
        <v>12</v>
      </c>
      <c r="K25" s="59">
        <f t="array" ref="K25">SUM(IF('DMS Station List'!$I$2:$I$2000='A-System Breakdown'!B25, 1, 0)*(IF('DMS Station List'!$AH$2:$AH$2000="YES",1,0)))</f>
        <v>6</v>
      </c>
      <c r="L25" s="66">
        <f t="array" ref="L25">SUM(IF('DMS Station List'!$I$2:$I$2000='A-System Breakdown'!B25, 1, 0)*(IF('DMS Station List'!$AI$2:$AI$2000="NO",1,0)))</f>
        <v>16</v>
      </c>
      <c r="M25" s="59">
        <f t="array" ref="M25">SUM(IF('DMS Station List'!$I$2:$I$2000='A-System Breakdown'!B25, 1, 0)*(IF('DMS Station List'!$AI$2:$AI$2000="YES",1,0)))</f>
        <v>2</v>
      </c>
      <c r="N25" s="107">
        <f t="shared" si="0"/>
        <v>0.1111111111111111</v>
      </c>
      <c r="O25" s="2">
        <f t="shared" si="2"/>
        <v>18</v>
      </c>
      <c r="P25" s="2" t="str">
        <f t="shared" si="4"/>
        <v>YES</v>
      </c>
    </row>
    <row r="26" spans="1:17" ht="15">
      <c r="A26" s="56" t="s">
        <v>12128</v>
      </c>
      <c r="B26" s="124" t="s">
        <v>652</v>
      </c>
      <c r="C26" s="125" t="s">
        <v>1073</v>
      </c>
      <c r="D26" s="126" t="s">
        <v>652</v>
      </c>
      <c r="E26" s="70">
        <f t="array" ref="E26">SUM(IF('GIS Database'!A27:A4821=A26, 1, 0)*(IF('GIS Database'!F27:F4821="D",1,0)))</f>
        <v>158</v>
      </c>
      <c r="F26" s="110">
        <f t="array" ref="F26">SUM(IF('Entire Network Station List'!$I$2:$I$2000='A-System Breakdown'!B26, 1, 0)*(IF('Entire Network Station List'!$Q$2:$Q$2000="A",1,0)))</f>
        <v>5</v>
      </c>
      <c r="G26" s="110">
        <f t="array" ref="G26">SUM(IF('DMS Station List'!$I$2:$I$2000='A-System Breakdown'!B26, 1, 0)*(IF('DMS Station List'!$Q$2:$Q$2000="D",1,0)))</f>
        <v>9</v>
      </c>
      <c r="H26" s="66">
        <f t="array" ref="H26">SUM(SUM(IF('DMS Station List'!$I$2:$I$2000='A-System Breakdown'!B26,1,0)*(IF('DMS Station List'!$Q$2:$Q$2000="S",1,0))),SUM(IF('DMS Station List'!$I$2:$I$2000='A-System Breakdown'!B26,1,0)*(IF('DMS Station List'!$Q$2:$Q$2000="P",1,0))))</f>
        <v>16</v>
      </c>
      <c r="I26" s="60">
        <f t="shared" si="1"/>
        <v>25</v>
      </c>
      <c r="J26" s="55">
        <f t="array" ref="J26">SUM(IF('DMS Station List'!$I$2:$I$2000='A-System Breakdown'!B26, 1, 0)*(IF('DMS Station List'!$AG$2:$AG$2000="YES",1,0)))</f>
        <v>9</v>
      </c>
      <c r="K26" s="59">
        <f t="array" ref="K26">SUM(IF('DMS Station List'!$I$2:$I$2000='A-System Breakdown'!B26, 1, 0)*(IF('DMS Station List'!$AH$2:$AH$2000="YES",1,0)))</f>
        <v>16</v>
      </c>
      <c r="L26" s="66">
        <f t="array" ref="L26">SUM(IF('DMS Station List'!$I$2:$I$2000='A-System Breakdown'!B26, 1, 0)*(IF('DMS Station List'!$AI$2:$AI$2000="NO",1,0)))</f>
        <v>13</v>
      </c>
      <c r="M26" s="59">
        <f t="array" ref="M26">SUM(IF('DMS Station List'!$I$2:$I$2000='A-System Breakdown'!B26, 1, 0)*(IF('DMS Station List'!$AI$2:$AI$2000="YES",1,0)))</f>
        <v>12</v>
      </c>
      <c r="N26" s="107">
        <f t="shared" si="0"/>
        <v>0.48</v>
      </c>
      <c r="O26" s="2">
        <f t="shared" si="2"/>
        <v>25</v>
      </c>
      <c r="P26" s="2" t="str">
        <f t="shared" si="4"/>
        <v>YES</v>
      </c>
    </row>
    <row r="27" spans="1:17" ht="15">
      <c r="A27" s="56" t="s">
        <v>12161</v>
      </c>
      <c r="B27" s="124" t="s">
        <v>3869</v>
      </c>
      <c r="C27" s="125" t="s">
        <v>1079</v>
      </c>
      <c r="D27" s="126" t="s">
        <v>698</v>
      </c>
      <c r="E27" s="70">
        <f t="array" ref="E27">SUM(IF('GIS Database'!A28:A4822=A27, 1, 0)*(IF('GIS Database'!F28:F4822="D",1,0)))</f>
        <v>102</v>
      </c>
      <c r="F27" s="110">
        <f t="array" ref="F27">SUM(IF('Entire Network Station List'!$I$2:$I$2000='A-System Breakdown'!B27, 1, 0)*(IF('Entire Network Station List'!$Q$2:$Q$2000="A",1,0)))</f>
        <v>1</v>
      </c>
      <c r="G27" s="110">
        <f t="array" ref="G27">SUM(IF('DMS Station List'!$I$2:$I$2000='A-System Breakdown'!B27, 1, 0)*(IF('DMS Station List'!$Q$2:$Q$2000="D",1,0)))</f>
        <v>15</v>
      </c>
      <c r="H27" s="66">
        <f t="array" ref="H27">SUM(SUM(IF('DMS Station List'!$I$2:$I$2000='A-System Breakdown'!B27,1,0)*(IF('DMS Station List'!$Q$2:$Q$2000="S",1,0))),SUM(IF('DMS Station List'!$I$2:$I$2000='A-System Breakdown'!B27,1,0)*(IF('DMS Station List'!$Q$2:$Q$2000="P",1,0))))</f>
        <v>17</v>
      </c>
      <c r="I27" s="60">
        <f t="shared" si="1"/>
        <v>32</v>
      </c>
      <c r="J27" s="55">
        <f t="array" ref="J27">SUM(IF('DMS Station List'!$I$2:$I$2000='A-System Breakdown'!B27, 1, 0)*(IF('DMS Station List'!$AG$2:$AG$2000="YES",1,0)))</f>
        <v>29</v>
      </c>
      <c r="K27" s="59">
        <f t="array" ref="K27">SUM(IF('DMS Station List'!$I$2:$I$2000='A-System Breakdown'!B27, 1, 0)*(IF('DMS Station List'!$AH$2:$AH$2000="YES",1,0)))</f>
        <v>3</v>
      </c>
      <c r="L27" s="66">
        <f t="array" ref="L27">SUM(IF('DMS Station List'!$I$2:$I$2000='A-System Breakdown'!B27, 1, 0)*(IF('DMS Station List'!$AI$2:$AI$2000="NO",1,0)))</f>
        <v>32</v>
      </c>
      <c r="M27" s="59">
        <f t="array" ref="M27">SUM(IF('DMS Station List'!$I$2:$I$2000='A-System Breakdown'!B27, 1, 0)*(IF('DMS Station List'!$AI$2:$AI$2000="YES",1,0)))</f>
        <v>0</v>
      </c>
      <c r="N27" s="107">
        <f t="shared" si="0"/>
        <v>0</v>
      </c>
      <c r="O27" s="2">
        <f t="shared" si="2"/>
        <v>32</v>
      </c>
      <c r="P27" s="2" t="str">
        <f t="shared" si="4"/>
        <v>YES</v>
      </c>
    </row>
    <row r="28" spans="1:17" ht="15">
      <c r="A28" s="56" t="s">
        <v>12168</v>
      </c>
      <c r="B28" s="124" t="s">
        <v>687</v>
      </c>
      <c r="C28" s="125" t="s">
        <v>1077</v>
      </c>
      <c r="D28" s="126" t="s">
        <v>687</v>
      </c>
      <c r="E28" s="105">
        <f t="array" ref="E28">SUM(IF('GIS Database'!A29:A4823=A28, 1, 0)*(IF('GIS Database'!F29:F4823="D",1,0)))</f>
        <v>0</v>
      </c>
      <c r="F28" s="110">
        <f t="array" ref="F28">SUM(IF('Entire Network Station List'!$I$2:$I$2000='A-System Breakdown'!B28, 1, 0)*(IF('Entire Network Station List'!$Q$2:$Q$2000="A",1,0)))</f>
        <v>5</v>
      </c>
      <c r="G28" s="110">
        <f t="array" ref="G28">SUM(IF('DMS Station List'!$I$2:$I$2000='A-System Breakdown'!B28, 1, 0)*(IF('DMS Station List'!$Q$2:$Q$2000="D",1,0)))</f>
        <v>6</v>
      </c>
      <c r="H28" s="66">
        <f t="array" ref="H28">SUM(SUM(IF('DMS Station List'!$I$2:$I$2000='A-System Breakdown'!B28,1,0)*(IF('DMS Station List'!$Q$2:$Q$2000="S",1,0))),SUM(IF('DMS Station List'!$I$2:$I$2000='A-System Breakdown'!B28,1,0)*(IF('DMS Station List'!$Q$2:$Q$2000="P",1,0))))</f>
        <v>13</v>
      </c>
      <c r="I28" s="60">
        <f t="shared" si="1"/>
        <v>19</v>
      </c>
      <c r="J28" s="55">
        <f t="array" ref="J28">SUM(IF('DMS Station List'!$I$2:$I$2000='A-System Breakdown'!B28, 1, 0)*(IF('DMS Station List'!$AG$2:$AG$2000="YES",1,0)))</f>
        <v>9</v>
      </c>
      <c r="K28" s="59">
        <f t="array" ref="K28">SUM(IF('DMS Station List'!$I$2:$I$2000='A-System Breakdown'!B28, 1, 0)*(IF('DMS Station List'!$AH$2:$AH$2000="YES",1,0)))</f>
        <v>10</v>
      </c>
      <c r="L28" s="66">
        <f t="array" ref="L28">SUM(IF('DMS Station List'!$I$2:$I$2000='A-System Breakdown'!B28, 1, 0)*(IF('DMS Station List'!$AI$2:$AI$2000="NO",1,0)))</f>
        <v>13</v>
      </c>
      <c r="M28" s="59">
        <f t="array" ref="M28">SUM(IF('DMS Station List'!$I$2:$I$2000='A-System Breakdown'!B28, 1, 0)*(IF('DMS Station List'!$AI$2:$AI$2000="YES",1,0)))</f>
        <v>6</v>
      </c>
      <c r="N28" s="107">
        <f t="shared" si="0"/>
        <v>0.31578947368421051</v>
      </c>
    </row>
    <row r="29" spans="1:17" ht="15">
      <c r="A29" s="56" t="s">
        <v>12153</v>
      </c>
      <c r="B29" s="124" t="s">
        <v>698</v>
      </c>
      <c r="C29" s="125" t="s">
        <v>1081</v>
      </c>
      <c r="D29" s="126" t="s">
        <v>698</v>
      </c>
      <c r="E29" s="70">
        <f t="array" ref="E29">SUM(IF('GIS Database'!A30:A4824=A29, 1, 0)*(IF('GIS Database'!F30:F4824="D",1,0)))</f>
        <v>120</v>
      </c>
      <c r="F29" s="110">
        <f t="array" ref="F29">SUM(IF('Entire Network Station List'!$I$2:$I$2000='A-System Breakdown'!B29, 1, 0)*(IF('Entire Network Station List'!$Q$2:$Q$2000="A",1,0)))</f>
        <v>11</v>
      </c>
      <c r="G29" s="110">
        <f t="array" ref="G29">SUM(IF('DMS Station List'!$I$2:$I$2000='A-System Breakdown'!B29, 1, 0)*(IF('DMS Station List'!$Q$2:$Q$2000="D",1,0)))</f>
        <v>5</v>
      </c>
      <c r="H29" s="66">
        <f t="array" ref="H29">SUM(SUM(IF('DMS Station List'!$I$2:$I$2000='A-System Breakdown'!B29,1,0)*(IF('DMS Station List'!$Q$2:$Q$2000="S",1,0))),SUM(IF('DMS Station List'!$I$2:$I$2000='A-System Breakdown'!B29,1,0)*(IF('DMS Station List'!$Q$2:$Q$2000="P",1,0))))</f>
        <v>22</v>
      </c>
      <c r="I29" s="60">
        <f t="shared" si="1"/>
        <v>27</v>
      </c>
      <c r="J29" s="55">
        <f t="array" ref="J29">SUM(IF('DMS Station List'!$I$2:$I$2000='A-System Breakdown'!B29, 1, 0)*(IF('DMS Station List'!$AG$2:$AG$2000="YES",1,0)))</f>
        <v>4</v>
      </c>
      <c r="K29" s="59">
        <f t="array" ref="K29">SUM(IF('DMS Station List'!$I$2:$I$2000='A-System Breakdown'!B29, 1, 0)*(IF('DMS Station List'!$AH$2:$AH$2000="YES",1,0)))</f>
        <v>23</v>
      </c>
      <c r="L29" s="66">
        <f t="array" ref="L29">SUM(IF('DMS Station List'!$I$2:$I$2000='A-System Breakdown'!B29, 1, 0)*(IF('DMS Station List'!$AI$2:$AI$2000="NO",1,0)))</f>
        <v>21</v>
      </c>
      <c r="M29" s="59">
        <f t="array" ref="M29">SUM(IF('DMS Station List'!$I$2:$I$2000='A-System Breakdown'!B29, 1, 0)*(IF('DMS Station List'!$AI$2:$AI$2000="YES",1,0)))</f>
        <v>6</v>
      </c>
      <c r="N29" s="107">
        <f t="shared" si="0"/>
        <v>0.22222222222222221</v>
      </c>
      <c r="O29" s="2">
        <f t="shared" si="2"/>
        <v>27</v>
      </c>
      <c r="P29" s="2" t="str">
        <f>IF(I29=O29,"YES","NO")</f>
        <v>YES</v>
      </c>
    </row>
    <row r="30" spans="1:17" ht="15">
      <c r="A30" s="56" t="s">
        <v>403</v>
      </c>
      <c r="B30" s="124" t="s">
        <v>7479</v>
      </c>
      <c r="C30" s="125" t="s">
        <v>1078</v>
      </c>
      <c r="D30" s="126" t="s">
        <v>687</v>
      </c>
      <c r="E30" s="105">
        <f t="array" ref="E30">SUM(IF('GIS Database'!A31:A4825=A30, 1, 0)*(IF('GIS Database'!F31:F4825="D",1,0)))</f>
        <v>0</v>
      </c>
      <c r="F30" s="110">
        <f t="array" ref="F30">SUM(IF('Entire Network Station List'!$I$2:$I$2000='A-System Breakdown'!B30, 1, 0)*(IF('Entire Network Station List'!$Q$2:$Q$2000="A",1,0)))</f>
        <v>0</v>
      </c>
      <c r="G30" s="110">
        <f t="array" ref="G30">SUM(IF('DMS Station List'!$I$2:$I$2000='A-System Breakdown'!B30, 1, 0)*(IF('DMS Station List'!$Q$2:$Q$2000="D",1,0)))</f>
        <v>1</v>
      </c>
      <c r="H30" s="66">
        <f t="array" ref="H30">SUM(SUM(IF('DMS Station List'!$I$2:$I$2000='A-System Breakdown'!B30,1,0)*(IF('DMS Station List'!$Q$2:$Q$2000="S",1,0))),SUM(IF('DMS Station List'!$I$2:$I$2000='A-System Breakdown'!B30,1,0)*(IF('DMS Station List'!$Q$2:$Q$2000="P",1,0))))</f>
        <v>2</v>
      </c>
      <c r="I30" s="60">
        <f t="shared" si="1"/>
        <v>3</v>
      </c>
      <c r="J30" s="55">
        <f t="array" ref="J30">SUM(IF('DMS Station List'!$I$2:$I$2000='A-System Breakdown'!B30, 1, 0)*(IF('DMS Station List'!$AG$2:$AG$2000="YES",1,0)))</f>
        <v>0</v>
      </c>
      <c r="K30" s="59">
        <f t="array" ref="K30">SUM(IF('DMS Station List'!$I$2:$I$2000='A-System Breakdown'!B30, 1, 0)*(IF('DMS Station List'!$AH$2:$AH$2000="YES",1,0)))</f>
        <v>3</v>
      </c>
      <c r="L30" s="66">
        <f t="array" ref="L30">SUM(IF('DMS Station List'!$I$2:$I$2000='A-System Breakdown'!B30, 1, 0)*(IF('DMS Station List'!$AI$2:$AI$2000="NO",1,0)))</f>
        <v>3</v>
      </c>
      <c r="M30" s="59">
        <f t="array" ref="M30">SUM(IF('DMS Station List'!$I$2:$I$2000='A-System Breakdown'!B30, 1, 0)*(IF('DMS Station List'!$AI$2:$AI$2000="YES",1,0)))</f>
        <v>0</v>
      </c>
      <c r="N30" s="107">
        <f t="shared" si="0"/>
        <v>0</v>
      </c>
    </row>
    <row r="31" spans="1:17" ht="15">
      <c r="A31" s="56" t="s">
        <v>12148</v>
      </c>
      <c r="B31" s="124" t="s">
        <v>415</v>
      </c>
      <c r="C31" s="125" t="s">
        <v>1075</v>
      </c>
      <c r="D31" s="126" t="s">
        <v>652</v>
      </c>
      <c r="E31" s="70">
        <f t="array" ref="E31">SUM(IF('GIS Database'!A32:A4826=A31, 1, 0)*(IF('GIS Database'!F32:F4826="D",1,0)))</f>
        <v>85</v>
      </c>
      <c r="F31" s="110">
        <f t="array" ref="F31">SUM(IF('Entire Network Station List'!$I$2:$I$2000='A-System Breakdown'!B31, 1, 0)*(IF('Entire Network Station List'!$Q$2:$Q$2000="A",1,0)))</f>
        <v>0</v>
      </c>
      <c r="G31" s="110">
        <f t="array" ref="G31">SUM(IF('DMS Station List'!$I$2:$I$2000='A-System Breakdown'!B31, 1, 0)*(IF('DMS Station List'!$Q$2:$Q$2000="D",1,0)))</f>
        <v>1</v>
      </c>
      <c r="H31" s="66">
        <f t="array" ref="H31">SUM(SUM(IF('DMS Station List'!$I$2:$I$2000='A-System Breakdown'!B31,1,0)*(IF('DMS Station List'!$Q$2:$Q$2000="S",1,0))),SUM(IF('DMS Station List'!$I$2:$I$2000='A-System Breakdown'!B31,1,0)*(IF('DMS Station List'!$Q$2:$Q$2000="P",1,0))))</f>
        <v>7</v>
      </c>
      <c r="I31" s="60">
        <f t="shared" si="1"/>
        <v>8</v>
      </c>
      <c r="J31" s="55">
        <f t="array" ref="J31">SUM(IF('DMS Station List'!$I$2:$I$2000='A-System Breakdown'!B31, 1, 0)*(IF('DMS Station List'!$AG$2:$AG$2000="YES",1,0)))</f>
        <v>6</v>
      </c>
      <c r="K31" s="59">
        <f t="array" ref="K31">SUM(IF('DMS Station List'!$I$2:$I$2000='A-System Breakdown'!B31, 1, 0)*(IF('DMS Station List'!$AH$2:$AH$2000="YES",1,0)))</f>
        <v>2</v>
      </c>
      <c r="L31" s="66">
        <f t="array" ref="L31">SUM(IF('DMS Station List'!$I$2:$I$2000='A-System Breakdown'!B31, 1, 0)*(IF('DMS Station List'!$AI$2:$AI$2000="NO",1,0)))</f>
        <v>8</v>
      </c>
      <c r="M31" s="59">
        <f t="array" ref="M31">SUM(IF('DMS Station List'!$I$2:$I$2000='A-System Breakdown'!B31, 1, 0)*(IF('DMS Station List'!$AI$2:$AI$2000="YES",1,0)))</f>
        <v>0</v>
      </c>
      <c r="N31" s="107">
        <f t="shared" si="0"/>
        <v>0</v>
      </c>
      <c r="O31" s="2">
        <f t="shared" si="2"/>
        <v>8</v>
      </c>
      <c r="P31" s="2" t="str">
        <f>IF(I31=O31,"YES","NO")</f>
        <v>YES</v>
      </c>
    </row>
    <row r="32" spans="1:17" ht="15">
      <c r="A32" s="56" t="s">
        <v>12159</v>
      </c>
      <c r="B32" s="124" t="s">
        <v>3810</v>
      </c>
      <c r="C32" s="125" t="s">
        <v>1077</v>
      </c>
      <c r="D32" s="126" t="s">
        <v>687</v>
      </c>
      <c r="E32" s="70">
        <f t="array" ref="E32">SUM(IF('GIS Database'!A33:A4827=A32, 1, 0)*(IF('GIS Database'!F33:F4827="D",1,0)))</f>
        <v>126</v>
      </c>
      <c r="F32" s="110">
        <f t="array" ref="F32">SUM(IF('Entire Network Station List'!$I$2:$I$2000='A-System Breakdown'!B32, 1, 0)*(IF('Entire Network Station List'!$Q$2:$Q$2000="A",1,0)))</f>
        <v>4</v>
      </c>
      <c r="G32" s="110">
        <f t="array" ref="G32">SUM(IF('DMS Station List'!$I$2:$I$2000='A-System Breakdown'!B32, 1, 0)*(IF('DMS Station List'!$Q$2:$Q$2000="D",1,0)))</f>
        <v>1</v>
      </c>
      <c r="H32" s="66">
        <f t="array" ref="H32">SUM(SUM(IF('DMS Station List'!$I$2:$I$2000='A-System Breakdown'!B32,1,0)*(IF('DMS Station List'!$Q$2:$Q$2000="S",1,0))),SUM(IF('DMS Station List'!$I$2:$I$2000='A-System Breakdown'!B32,1,0)*(IF('DMS Station List'!$Q$2:$Q$2000="P",1,0))))</f>
        <v>10</v>
      </c>
      <c r="I32" s="60">
        <f t="shared" si="1"/>
        <v>11</v>
      </c>
      <c r="J32" s="55">
        <f t="array" ref="J32">SUM(IF('DMS Station List'!$I$2:$I$2000='A-System Breakdown'!B32, 1, 0)*(IF('DMS Station List'!$AG$2:$AG$2000="YES",1,0)))</f>
        <v>5</v>
      </c>
      <c r="K32" s="59">
        <f t="array" ref="K32">SUM(IF('DMS Station List'!$I$2:$I$2000='A-System Breakdown'!B32, 1, 0)*(IF('DMS Station List'!$AH$2:$AH$2000="YES",1,0)))</f>
        <v>6</v>
      </c>
      <c r="L32" s="66">
        <f t="array" ref="L32">SUM(IF('DMS Station List'!$I$2:$I$2000='A-System Breakdown'!B32, 1, 0)*(IF('DMS Station List'!$AI$2:$AI$2000="NO",1,0)))</f>
        <v>5</v>
      </c>
      <c r="M32" s="59">
        <f t="array" ref="M32">SUM(IF('DMS Station List'!$I$2:$I$2000='A-System Breakdown'!B32, 1, 0)*(IF('DMS Station List'!$AI$2:$AI$2000="YES",1,0)))</f>
        <v>6</v>
      </c>
      <c r="N32" s="107">
        <f t="shared" si="0"/>
        <v>0.54545454545454541</v>
      </c>
      <c r="O32" s="2">
        <f t="shared" si="2"/>
        <v>11</v>
      </c>
      <c r="P32" s="2" t="str">
        <f>IF(I32=O32,"YES","NO")</f>
        <v>YES</v>
      </c>
    </row>
    <row r="33" spans="1:16" ht="15">
      <c r="A33" s="56" t="s">
        <v>12169</v>
      </c>
      <c r="B33" s="124" t="s">
        <v>7497</v>
      </c>
      <c r="C33" s="125" t="s">
        <v>1078</v>
      </c>
      <c r="D33" s="126" t="s">
        <v>5409</v>
      </c>
      <c r="E33" s="70">
        <f t="array" ref="E33">SUM(IF('GIS Database'!A34:A4828=A33, 1, 0)*(IF('GIS Database'!F34:F4828="D",1,0)))</f>
        <v>0</v>
      </c>
      <c r="F33" s="110">
        <f t="array" ref="F33">SUM(IF('Entire Network Station List'!$I$2:$I$2000='A-System Breakdown'!B33, 1, 0)*(IF('Entire Network Station List'!$Q$2:$Q$2000="A",1,0)))</f>
        <v>3</v>
      </c>
      <c r="G33" s="110">
        <f t="array" ref="G33">SUM(IF('DMS Station List'!$I$2:$I$2000='A-System Breakdown'!B33, 1, 0)*(IF('DMS Station List'!$Q$2:$Q$2000="D",1,0)))</f>
        <v>2</v>
      </c>
      <c r="H33" s="66">
        <f t="array" ref="H33">SUM(SUM(IF('DMS Station List'!$I$2:$I$2000='A-System Breakdown'!B33,1,0)*(IF('DMS Station List'!$Q$2:$Q$2000="S",1,0))),SUM(IF('DMS Station List'!$I$2:$I$2000='A-System Breakdown'!B33,1,0)*(IF('DMS Station List'!$Q$2:$Q$2000="P",1,0))))</f>
        <v>4</v>
      </c>
      <c r="I33" s="60">
        <f t="shared" si="1"/>
        <v>6</v>
      </c>
      <c r="J33" s="55">
        <f t="array" ref="J33">SUM(IF('DMS Station List'!$I$2:$I$2000='A-System Breakdown'!B33, 1, 0)*(IF('DMS Station List'!$AG$2:$AG$2000="YES",1,0)))</f>
        <v>0</v>
      </c>
      <c r="K33" s="59">
        <f t="array" ref="K33">SUM(IF('DMS Station List'!$I$2:$I$2000='A-System Breakdown'!B33, 1, 0)*(IF('DMS Station List'!$AH$2:$AH$2000="YES",1,0)))</f>
        <v>6</v>
      </c>
      <c r="L33" s="66">
        <f t="array" ref="L33">SUM(IF('DMS Station List'!$I$2:$I$2000='A-System Breakdown'!B33, 1, 0)*(IF('DMS Station List'!$AI$2:$AI$2000="NO",1,0)))</f>
        <v>6</v>
      </c>
      <c r="M33" s="59">
        <f t="array" ref="M33">SUM(IF('DMS Station List'!$I$2:$I$2000='A-System Breakdown'!B33, 1, 0)*(IF('DMS Station List'!$AI$2:$AI$2000="YES",1,0)))</f>
        <v>0</v>
      </c>
      <c r="N33" s="107">
        <f t="shared" si="0"/>
        <v>0</v>
      </c>
    </row>
    <row r="34" spans="1:16" ht="15">
      <c r="A34" s="56" t="s">
        <v>12157</v>
      </c>
      <c r="B34" s="124" t="s">
        <v>397</v>
      </c>
      <c r="C34" s="125" t="s">
        <v>1083</v>
      </c>
      <c r="D34" s="126" t="s">
        <v>397</v>
      </c>
      <c r="E34" s="70">
        <f t="array" ref="E34">SUM(IF('GIS Database'!A35:A4829=A34, 1, 0)*(IF('GIS Database'!F35:F4829="D",1,0)))</f>
        <v>149</v>
      </c>
      <c r="F34" s="110">
        <f t="array" ref="F34">SUM(IF('Entire Network Station List'!$I$2:$I$2000='A-System Breakdown'!B34, 1, 0)*(IF('Entire Network Station List'!$Q$2:$Q$2000="A",1,0)))</f>
        <v>4</v>
      </c>
      <c r="G34" s="110">
        <f t="array" ref="G34">SUM(IF('DMS Station List'!$I$2:$I$2000='A-System Breakdown'!B34, 1, 0)*(IF('DMS Station List'!$Q$2:$Q$2000="D",1,0)))</f>
        <v>5</v>
      </c>
      <c r="H34" s="66">
        <f t="array" ref="H34">SUM(SUM(IF('DMS Station List'!$I$2:$I$2000='A-System Breakdown'!B34,1,0)*(IF('DMS Station List'!$Q$2:$Q$2000="S",1,0))),SUM(IF('DMS Station List'!$I$2:$I$2000='A-System Breakdown'!B34,1,0)*(IF('DMS Station List'!$Q$2:$Q$2000="P",1,0))))</f>
        <v>19</v>
      </c>
      <c r="I34" s="60">
        <f t="shared" si="1"/>
        <v>24</v>
      </c>
      <c r="J34" s="55">
        <f t="array" ref="J34">SUM(IF('DMS Station List'!$I$2:$I$2000='A-System Breakdown'!B34, 1, 0)*(IF('DMS Station List'!$AG$2:$AG$2000="YES",1,0)))</f>
        <v>3</v>
      </c>
      <c r="K34" s="59">
        <f t="array" ref="K34">SUM(IF('DMS Station List'!$I$2:$I$2000='A-System Breakdown'!B34, 1, 0)*(IF('DMS Station List'!$AH$2:$AH$2000="YES",1,0)))</f>
        <v>21</v>
      </c>
      <c r="L34" s="66">
        <f t="array" ref="L34">SUM(IF('DMS Station List'!$I$2:$I$2000='A-System Breakdown'!B34, 1, 0)*(IF('DMS Station List'!$AI$2:$AI$2000="NO",1,0)))</f>
        <v>21</v>
      </c>
      <c r="M34" s="59">
        <f t="array" ref="M34">SUM(IF('DMS Station List'!$I$2:$I$2000='A-System Breakdown'!B34, 1, 0)*(IF('DMS Station List'!$AI$2:$AI$2000="YES",1,0)))</f>
        <v>3</v>
      </c>
      <c r="N34" s="107">
        <f t="shared" si="0"/>
        <v>0.125</v>
      </c>
      <c r="O34" s="2">
        <f t="shared" si="2"/>
        <v>24</v>
      </c>
      <c r="P34" s="2" t="str">
        <f t="shared" ref="P34:P47" si="5">IF(I34=O34,"YES","NO")</f>
        <v>YES</v>
      </c>
    </row>
    <row r="35" spans="1:16" ht="15">
      <c r="A35" s="56" t="s">
        <v>12123</v>
      </c>
      <c r="B35" s="124" t="s">
        <v>812</v>
      </c>
      <c r="C35" s="125" t="s">
        <v>1079</v>
      </c>
      <c r="D35" s="126" t="s">
        <v>698</v>
      </c>
      <c r="E35" s="70">
        <f t="array" ref="E35">SUM(IF('GIS Database'!A36:A4830=A35, 1, 0)*(IF('GIS Database'!F36:F4830="D",1,0)))</f>
        <v>166</v>
      </c>
      <c r="F35" s="110">
        <f t="array" ref="F35">SUM(IF('Entire Network Station List'!$I$2:$I$2000='A-System Breakdown'!B35, 1, 0)*(IF('Entire Network Station List'!$Q$2:$Q$2000="A",1,0)))</f>
        <v>0</v>
      </c>
      <c r="G35" s="110">
        <f t="array" ref="G35">SUM(IF('DMS Station List'!$I$2:$I$2000='A-System Breakdown'!B35, 1, 0)*(IF('DMS Station List'!$Q$2:$Q$2000="D",1,0)))</f>
        <v>5</v>
      </c>
      <c r="H35" s="66">
        <f t="array" ref="H35">SUM(SUM(IF('DMS Station List'!$I$2:$I$2000='A-System Breakdown'!B35,1,0)*(IF('DMS Station List'!$Q$2:$Q$2000="S",1,0))),SUM(IF('DMS Station List'!$I$2:$I$2000='A-System Breakdown'!B35,1,0)*(IF('DMS Station List'!$Q$2:$Q$2000="P",1,0))))</f>
        <v>12</v>
      </c>
      <c r="I35" s="60">
        <f t="shared" si="1"/>
        <v>17</v>
      </c>
      <c r="J35" s="55">
        <f t="array" ref="J35">SUM(IF('DMS Station List'!$I$2:$I$2000='A-System Breakdown'!B35, 1, 0)*(IF('DMS Station List'!$AG$2:$AG$2000="YES",1,0)))</f>
        <v>15</v>
      </c>
      <c r="K35" s="59">
        <f t="array" ref="K35">SUM(IF('DMS Station List'!$I$2:$I$2000='A-System Breakdown'!B35, 1, 0)*(IF('DMS Station List'!$AH$2:$AH$2000="YES",1,0)))</f>
        <v>2</v>
      </c>
      <c r="L35" s="66">
        <f t="array" ref="L35">SUM(IF('DMS Station List'!$I$2:$I$2000='A-System Breakdown'!B35, 1, 0)*(IF('DMS Station List'!$AI$2:$AI$2000="NO",1,0)))</f>
        <v>15</v>
      </c>
      <c r="M35" s="59">
        <f t="array" ref="M35">SUM(IF('DMS Station List'!$I$2:$I$2000='A-System Breakdown'!B35, 1, 0)*(IF('DMS Station List'!$AI$2:$AI$2000="YES",1,0)))</f>
        <v>2</v>
      </c>
      <c r="N35" s="107">
        <f t="shared" si="0"/>
        <v>0.11764705882352941</v>
      </c>
      <c r="O35" s="2">
        <f t="shared" si="2"/>
        <v>17</v>
      </c>
      <c r="P35" s="2" t="str">
        <f t="shared" si="5"/>
        <v>YES</v>
      </c>
    </row>
    <row r="36" spans="1:16" ht="15">
      <c r="A36" s="56" t="s">
        <v>12155</v>
      </c>
      <c r="B36" s="124" t="s">
        <v>7480</v>
      </c>
      <c r="C36" s="125" t="s">
        <v>1080</v>
      </c>
      <c r="D36" s="126" t="s">
        <v>687</v>
      </c>
      <c r="E36" s="70">
        <f t="array" ref="E36">SUM(IF('GIS Database'!A37:A4831=A36, 1, 0)*(IF('GIS Database'!F37:F4831="D",1,0)))</f>
        <v>99</v>
      </c>
      <c r="F36" s="110">
        <f t="array" ref="F36">SUM(IF('Entire Network Station List'!$I$2:$I$2000='A-System Breakdown'!B36, 1, 0)*(IF('Entire Network Station List'!$Q$2:$Q$2000="A",1,0)))</f>
        <v>2</v>
      </c>
      <c r="G36" s="110">
        <f t="array" ref="G36">SUM(IF('DMS Station List'!$I$2:$I$2000='A-System Breakdown'!B36, 1, 0)*(IF('DMS Station List'!$Q$2:$Q$2000="D",1,0)))</f>
        <v>9</v>
      </c>
      <c r="H36" s="66">
        <f t="array" ref="H36">SUM(SUM(IF('DMS Station List'!$I$2:$I$2000='A-System Breakdown'!B36,1,0)*(IF('DMS Station List'!$Q$2:$Q$2000="S",1,0))),SUM(IF('DMS Station List'!$I$2:$I$2000='A-System Breakdown'!B36,1,0)*(IF('DMS Station List'!$Q$2:$Q$2000="P",1,0))))</f>
        <v>8</v>
      </c>
      <c r="I36" s="60">
        <f t="shared" si="1"/>
        <v>17</v>
      </c>
      <c r="J36" s="55">
        <f t="array" ref="J36">SUM(IF('DMS Station List'!$I$2:$I$2000='A-System Breakdown'!B36, 1, 0)*(IF('DMS Station List'!$AG$2:$AG$2000="YES",1,0)))</f>
        <v>5</v>
      </c>
      <c r="K36" s="59">
        <f t="array" ref="K36">SUM(IF('DMS Station List'!$I$2:$I$2000='A-System Breakdown'!B36, 1, 0)*(IF('DMS Station List'!$AH$2:$AH$2000="YES",1,0)))</f>
        <v>12</v>
      </c>
      <c r="L36" s="66">
        <f t="array" ref="L36">SUM(IF('DMS Station List'!$I$2:$I$2000='A-System Breakdown'!B36, 1, 0)*(IF('DMS Station List'!$AI$2:$AI$2000="NO",1,0)))</f>
        <v>17</v>
      </c>
      <c r="M36" s="59">
        <f t="array" ref="M36">SUM(IF('DMS Station List'!$I$2:$I$2000='A-System Breakdown'!B36, 1, 0)*(IF('DMS Station List'!$AI$2:$AI$2000="YES",1,0)))</f>
        <v>0</v>
      </c>
      <c r="N36" s="107">
        <f t="shared" si="0"/>
        <v>0</v>
      </c>
      <c r="O36" s="2">
        <f t="shared" si="2"/>
        <v>17</v>
      </c>
      <c r="P36" s="2" t="str">
        <f t="shared" si="5"/>
        <v>YES</v>
      </c>
    </row>
    <row r="37" spans="1:16" ht="15">
      <c r="A37" s="56" t="s">
        <v>12152</v>
      </c>
      <c r="B37" s="124" t="s">
        <v>833</v>
      </c>
      <c r="C37" s="125" t="s">
        <v>1081</v>
      </c>
      <c r="D37" s="126" t="s">
        <v>698</v>
      </c>
      <c r="E37" s="70">
        <f t="array" ref="E37">SUM(IF('GIS Database'!A38:A4832=A37, 1, 0)*(IF('GIS Database'!F38:F4832="D",1,0)))</f>
        <v>145</v>
      </c>
      <c r="F37" s="110">
        <f t="array" ref="F37">SUM(IF('Entire Network Station List'!$I$2:$I$2000='A-System Breakdown'!B37, 1, 0)*(IF('Entire Network Station List'!$Q$2:$Q$2000="A",1,0)))</f>
        <v>17</v>
      </c>
      <c r="G37" s="110">
        <f t="array" ref="G37">SUM(IF('DMS Station List'!$I$2:$I$2000='A-System Breakdown'!B37, 1, 0)*(IF('DMS Station List'!$Q$2:$Q$2000="D",1,0)))</f>
        <v>8</v>
      </c>
      <c r="H37" s="66">
        <f t="array" ref="H37">SUM(SUM(IF('DMS Station List'!$I$2:$I$2000='A-System Breakdown'!B37,1,0)*(IF('DMS Station List'!$Q$2:$Q$2000="S",1,0))),SUM(IF('DMS Station List'!$I$2:$I$2000='A-System Breakdown'!B37,1,0)*(IF('DMS Station List'!$Q$2:$Q$2000="P",1,0))))</f>
        <v>18</v>
      </c>
      <c r="I37" s="60">
        <f t="shared" si="1"/>
        <v>26</v>
      </c>
      <c r="J37" s="55">
        <f t="array" ref="J37">SUM(IF('DMS Station List'!$I$2:$I$2000='A-System Breakdown'!B37, 1, 0)*(IF('DMS Station List'!$AG$2:$AG$2000="YES",1,0)))</f>
        <v>13</v>
      </c>
      <c r="K37" s="59">
        <f t="array" ref="K37">SUM(IF('DMS Station List'!$I$2:$I$2000='A-System Breakdown'!B37, 1, 0)*(IF('DMS Station List'!$AH$2:$AH$2000="YES",1,0)))</f>
        <v>13</v>
      </c>
      <c r="L37" s="66">
        <f t="array" ref="L37">SUM(IF('DMS Station List'!$I$2:$I$2000='A-System Breakdown'!B37, 1, 0)*(IF('DMS Station List'!$AI$2:$AI$2000="NO",1,0)))</f>
        <v>16</v>
      </c>
      <c r="M37" s="59">
        <f t="array" ref="M37">SUM(IF('DMS Station List'!$I$2:$I$2000='A-System Breakdown'!B37, 1, 0)*(IF('DMS Station List'!$AI$2:$AI$2000="YES",1,0)))</f>
        <v>10</v>
      </c>
      <c r="N37" s="107">
        <f t="shared" si="0"/>
        <v>0.38461538461538464</v>
      </c>
      <c r="O37" s="2">
        <f t="shared" si="2"/>
        <v>26</v>
      </c>
      <c r="P37" s="2" t="str">
        <f t="shared" si="5"/>
        <v>YES</v>
      </c>
    </row>
    <row r="38" spans="1:16" ht="15">
      <c r="A38" s="56" t="s">
        <v>12146</v>
      </c>
      <c r="B38" s="124" t="s">
        <v>838</v>
      </c>
      <c r="C38" s="125" t="s">
        <v>1075</v>
      </c>
      <c r="D38" s="126" t="s">
        <v>687</v>
      </c>
      <c r="E38" s="70">
        <f t="array" ref="E38">SUM(IF('GIS Database'!A39:A4833=A38, 1, 0)*(IF('GIS Database'!F39:F4833="D",1,0)))</f>
        <v>167</v>
      </c>
      <c r="F38" s="110">
        <f t="array" ref="F38">SUM(IF('Entire Network Station List'!$I$2:$I$2000='A-System Breakdown'!B38, 1, 0)*(IF('Entire Network Station List'!$Q$2:$Q$2000="A",1,0)))</f>
        <v>6</v>
      </c>
      <c r="G38" s="110">
        <f t="array" ref="G38">SUM(IF('DMS Station List'!$I$2:$I$2000='A-System Breakdown'!B38, 1, 0)*(IF('DMS Station List'!$Q$2:$Q$2000="D",1,0)))</f>
        <v>4</v>
      </c>
      <c r="H38" s="66">
        <f t="array" ref="H38">SUM(SUM(IF('DMS Station List'!$I$2:$I$2000='A-System Breakdown'!B38,1,0)*(IF('DMS Station List'!$Q$2:$Q$2000="S",1,0))),SUM(IF('DMS Station List'!$I$2:$I$2000='A-System Breakdown'!B38,1,0)*(IF('DMS Station List'!$Q$2:$Q$2000="P",1,0))))</f>
        <v>17</v>
      </c>
      <c r="I38" s="60">
        <f t="shared" si="1"/>
        <v>21</v>
      </c>
      <c r="J38" s="55">
        <f t="array" ref="J38">SUM(IF('DMS Station List'!$I$2:$I$2000='A-System Breakdown'!B38, 1, 0)*(IF('DMS Station List'!$AG$2:$AG$2000="YES",1,0)))</f>
        <v>11</v>
      </c>
      <c r="K38" s="59">
        <f t="array" ref="K38">SUM(IF('DMS Station List'!$I$2:$I$2000='A-System Breakdown'!B38, 1, 0)*(IF('DMS Station List'!$AH$2:$AH$2000="YES",1,0)))</f>
        <v>10</v>
      </c>
      <c r="L38" s="66">
        <f t="array" ref="L38">SUM(IF('DMS Station List'!$I$2:$I$2000='A-System Breakdown'!B38, 1, 0)*(IF('DMS Station List'!$AI$2:$AI$2000="NO",1,0)))</f>
        <v>17</v>
      </c>
      <c r="M38" s="59">
        <f t="array" ref="M38">SUM(IF('DMS Station List'!$I$2:$I$2000='A-System Breakdown'!B38, 1, 0)*(IF('DMS Station List'!$AI$2:$AI$2000="YES",1,0)))</f>
        <v>4</v>
      </c>
      <c r="N38" s="107">
        <f t="shared" si="0"/>
        <v>0.19047619047619047</v>
      </c>
      <c r="O38" s="2">
        <f t="shared" si="2"/>
        <v>21</v>
      </c>
      <c r="P38" s="2" t="str">
        <f t="shared" si="5"/>
        <v>YES</v>
      </c>
    </row>
    <row r="39" spans="1:16" ht="15">
      <c r="A39" s="56" t="s">
        <v>12150</v>
      </c>
      <c r="B39" s="124" t="s">
        <v>362</v>
      </c>
      <c r="C39" s="125" t="s">
        <v>1074</v>
      </c>
      <c r="D39" s="126" t="s">
        <v>698</v>
      </c>
      <c r="E39" s="70">
        <f t="array" ref="E39">SUM(IF('GIS Database'!A40:A4834=A39, 1, 0)*(IF('GIS Database'!F40:F4834="D",1,0)))</f>
        <v>127</v>
      </c>
      <c r="F39" s="110">
        <f t="array" ref="F39">SUM(IF('Entire Network Station List'!$I$2:$I$2000='A-System Breakdown'!B39, 1, 0)*(IF('Entire Network Station List'!$Q$2:$Q$2000="A",1,0)))</f>
        <v>16</v>
      </c>
      <c r="G39" s="110">
        <f t="array" ref="G39">SUM(IF('DMS Station List'!$I$2:$I$2000='A-System Breakdown'!B39, 1, 0)*(IF('DMS Station List'!$Q$2:$Q$2000="D",1,0)))</f>
        <v>5</v>
      </c>
      <c r="H39" s="66">
        <f t="array" ref="H39">SUM(SUM(IF('DMS Station List'!$I$2:$I$2000='A-System Breakdown'!B39,1,0)*(IF('DMS Station List'!$Q$2:$Q$2000="S",1,0))),SUM(IF('DMS Station List'!$I$2:$I$2000='A-System Breakdown'!B39,1,0)*(IF('DMS Station List'!$Q$2:$Q$2000="P",1,0))))</f>
        <v>13</v>
      </c>
      <c r="I39" s="60">
        <f t="shared" si="1"/>
        <v>18</v>
      </c>
      <c r="J39" s="55">
        <f t="array" ref="J39">SUM(IF('DMS Station List'!$I$2:$I$2000='A-System Breakdown'!B39, 1, 0)*(IF('DMS Station List'!$AG$2:$AG$2000="YES",1,0)))</f>
        <v>5</v>
      </c>
      <c r="K39" s="59">
        <f t="array" ref="K39">SUM(IF('DMS Station List'!$I$2:$I$2000='A-System Breakdown'!B39, 1, 0)*(IF('DMS Station List'!$AH$2:$AH$2000="YES",1,0)))</f>
        <v>13</v>
      </c>
      <c r="L39" s="66">
        <f t="array" ref="L39">SUM(IF('DMS Station List'!$I$2:$I$2000='A-System Breakdown'!B39, 1, 0)*(IF('DMS Station List'!$AI$2:$AI$2000="NO",1,0)))</f>
        <v>14</v>
      </c>
      <c r="M39" s="59">
        <f t="array" ref="M39">SUM(IF('DMS Station List'!$I$2:$I$2000='A-System Breakdown'!B39, 1, 0)*(IF('DMS Station List'!$AI$2:$AI$2000="YES",1,0)))</f>
        <v>4</v>
      </c>
      <c r="N39" s="107">
        <f t="shared" si="0"/>
        <v>0.22222222222222221</v>
      </c>
      <c r="O39" s="2">
        <f t="shared" si="2"/>
        <v>18</v>
      </c>
      <c r="P39" s="2" t="str">
        <f t="shared" si="5"/>
        <v>YES</v>
      </c>
    </row>
    <row r="40" spans="1:16" ht="15">
      <c r="A40" s="56" t="s">
        <v>12142</v>
      </c>
      <c r="B40" s="124" t="s">
        <v>875</v>
      </c>
      <c r="C40" s="125" t="s">
        <v>1083</v>
      </c>
      <c r="D40" s="126" t="s">
        <v>397</v>
      </c>
      <c r="E40" s="70">
        <f t="array" ref="E40">SUM(IF('GIS Database'!A41:A4835=A40, 1, 0)*(IF('GIS Database'!F41:F4835="D",1,0)))</f>
        <v>73</v>
      </c>
      <c r="F40" s="110">
        <f t="array" ref="F40">SUM(IF('Entire Network Station List'!$I$2:$I$2000='A-System Breakdown'!B40, 1, 0)*(IF('Entire Network Station List'!$Q$2:$Q$2000="A",1,0)))</f>
        <v>3</v>
      </c>
      <c r="G40" s="110">
        <f t="array" ref="G40">SUM(IF('DMS Station List'!$I$2:$I$2000='A-System Breakdown'!B40, 1, 0)*(IF('DMS Station List'!$Q$2:$Q$2000="D",1,0)))</f>
        <v>0</v>
      </c>
      <c r="H40" s="66">
        <f t="array" ref="H40">SUM(SUM(IF('DMS Station List'!$I$2:$I$2000='A-System Breakdown'!B40,1,0)*(IF('DMS Station List'!$Q$2:$Q$2000="S",1,0))),SUM(IF('DMS Station List'!$I$2:$I$2000='A-System Breakdown'!B40,1,0)*(IF('DMS Station List'!$Q$2:$Q$2000="P",1,0))))</f>
        <v>11</v>
      </c>
      <c r="I40" s="60">
        <f t="shared" si="1"/>
        <v>11</v>
      </c>
      <c r="J40" s="55">
        <f t="array" ref="J40">SUM(IF('DMS Station List'!$I$2:$I$2000='A-System Breakdown'!B40, 1, 0)*(IF('DMS Station List'!$AG$2:$AG$2000="YES",1,0)))</f>
        <v>3</v>
      </c>
      <c r="K40" s="59">
        <f t="array" ref="K40">SUM(IF('DMS Station List'!$I$2:$I$2000='A-System Breakdown'!B40, 1, 0)*(IF('DMS Station List'!$AH$2:$AH$2000="YES",1,0)))</f>
        <v>8</v>
      </c>
      <c r="L40" s="66">
        <f t="array" ref="L40">SUM(IF('DMS Station List'!$I$2:$I$2000='A-System Breakdown'!B40, 1, 0)*(IF('DMS Station List'!$AI$2:$AI$2000="NO",1,0)))</f>
        <v>8</v>
      </c>
      <c r="M40" s="59">
        <f t="array" ref="M40">SUM(IF('DMS Station List'!$I$2:$I$2000='A-System Breakdown'!B40, 1, 0)*(IF('DMS Station List'!$AI$2:$AI$2000="YES",1,0)))</f>
        <v>3</v>
      </c>
      <c r="N40" s="107">
        <f t="shared" si="0"/>
        <v>0.27272727272727271</v>
      </c>
      <c r="O40" s="2">
        <f t="shared" si="2"/>
        <v>11</v>
      </c>
      <c r="P40" s="2" t="str">
        <f t="shared" si="5"/>
        <v>YES</v>
      </c>
    </row>
    <row r="41" spans="1:16" ht="15">
      <c r="A41" s="56" t="s">
        <v>12126</v>
      </c>
      <c r="B41" s="124" t="s">
        <v>347</v>
      </c>
      <c r="C41" s="125" t="s">
        <v>1084</v>
      </c>
      <c r="D41" s="126" t="s">
        <v>687</v>
      </c>
      <c r="E41" s="70">
        <f t="array" ref="E41">SUM(IF('GIS Database'!A42:A4836=A41, 1, 0)*(IF('GIS Database'!F42:F4836="D",1,0)))</f>
        <v>246</v>
      </c>
      <c r="F41" s="110">
        <f t="array" ref="F41">SUM(IF('Entire Network Station List'!$I$2:$I$2000='A-System Breakdown'!B41, 1, 0)*(IF('Entire Network Station List'!$Q$2:$Q$2000="A",1,0)))</f>
        <v>46</v>
      </c>
      <c r="G41" s="110">
        <f t="array" ref="G41">SUM(IF('DMS Station List'!$I$2:$I$2000='A-System Breakdown'!B41, 1, 0)*(IF('DMS Station List'!$Q$2:$Q$2000="D",1,0)))</f>
        <v>26</v>
      </c>
      <c r="H41" s="66">
        <f t="array" ref="H41">SUM(SUM(IF('DMS Station List'!$I$2:$I$2000='A-System Breakdown'!B41,1,0)*(IF('DMS Station List'!$Q$2:$Q$2000="S",1,0))),SUM(IF('DMS Station List'!$I$2:$I$2000='A-System Breakdown'!B41,1,0)*(IF('DMS Station List'!$Q$2:$Q$2000="P",1,0))))</f>
        <v>27</v>
      </c>
      <c r="I41" s="60">
        <f t="shared" si="1"/>
        <v>53</v>
      </c>
      <c r="J41" s="55">
        <f t="array" ref="J41">SUM(IF('DMS Station List'!$I$2:$I$2000='A-System Breakdown'!B41, 1, 0)*(IF('DMS Station List'!$AG$2:$AG$2000="YES",1,0)))</f>
        <v>20</v>
      </c>
      <c r="K41" s="59">
        <f t="array" ref="K41">SUM(IF('DMS Station List'!$I$2:$I$2000='A-System Breakdown'!B41, 1, 0)*(IF('DMS Station List'!$AH$2:$AH$2000="YES",1,0)))</f>
        <v>33</v>
      </c>
      <c r="L41" s="66">
        <f t="array" ref="L41">SUM(IF('DMS Station List'!$I$2:$I$2000='A-System Breakdown'!B41, 1, 0)*(IF('DMS Station List'!$AI$2:$AI$2000="NO",1,0)))</f>
        <v>43</v>
      </c>
      <c r="M41" s="59">
        <f t="array" ref="M41">SUM(IF('DMS Station List'!$I$2:$I$2000='A-System Breakdown'!B41, 1, 0)*(IF('DMS Station List'!$AI$2:$AI$2000="YES",1,0)))</f>
        <v>10</v>
      </c>
      <c r="N41" s="107">
        <f t="shared" si="0"/>
        <v>0.18867924528301888</v>
      </c>
      <c r="O41" s="2">
        <f t="shared" si="2"/>
        <v>53</v>
      </c>
      <c r="P41" s="2" t="str">
        <f t="shared" si="5"/>
        <v>YES</v>
      </c>
    </row>
    <row r="42" spans="1:16" ht="15">
      <c r="A42" s="56" t="s">
        <v>12149</v>
      </c>
      <c r="B42" s="124" t="s">
        <v>423</v>
      </c>
      <c r="C42" s="125" t="s">
        <v>1083</v>
      </c>
      <c r="D42" s="126" t="s">
        <v>397</v>
      </c>
      <c r="E42" s="70">
        <f t="array" ref="E42">SUM(IF('GIS Database'!A43:A4837=A42, 1, 0)*(IF('GIS Database'!F43:F4837="D",1,0)))</f>
        <v>82</v>
      </c>
      <c r="F42" s="110">
        <f t="array" ref="F42">SUM(IF('Entire Network Station List'!$I$2:$I$2000='A-System Breakdown'!B42, 1, 0)*(IF('Entire Network Station List'!$Q$2:$Q$2000="A",1,0)))</f>
        <v>7</v>
      </c>
      <c r="G42" s="110">
        <f t="array" ref="G42">SUM(IF('DMS Station List'!$I$2:$I$2000='A-System Breakdown'!B42, 1, 0)*(IF('DMS Station List'!$Q$2:$Q$2000="D",1,0)))</f>
        <v>0</v>
      </c>
      <c r="H42" s="66">
        <f t="array" ref="H42">SUM(SUM(IF('DMS Station List'!$I$2:$I$2000='A-System Breakdown'!B42,1,0)*(IF('DMS Station List'!$Q$2:$Q$2000="S",1,0))),SUM(IF('DMS Station List'!$I$2:$I$2000='A-System Breakdown'!B42,1,0)*(IF('DMS Station List'!$Q$2:$Q$2000="P",1,0))))</f>
        <v>18</v>
      </c>
      <c r="I42" s="60">
        <f t="shared" si="1"/>
        <v>18</v>
      </c>
      <c r="J42" s="55">
        <f t="array" ref="J42">SUM(IF('DMS Station List'!$I$2:$I$2000='A-System Breakdown'!B42, 1, 0)*(IF('DMS Station List'!$AG$2:$AG$2000="YES",1,0)))</f>
        <v>1</v>
      </c>
      <c r="K42" s="59">
        <f t="array" ref="K42">SUM(IF('DMS Station List'!$I$2:$I$2000='A-System Breakdown'!B42, 1, 0)*(IF('DMS Station List'!$AH$2:$AH$2000="YES",1,0)))</f>
        <v>17</v>
      </c>
      <c r="L42" s="66">
        <f t="array" ref="L42">SUM(IF('DMS Station List'!$I$2:$I$2000='A-System Breakdown'!B42, 1, 0)*(IF('DMS Station List'!$AI$2:$AI$2000="NO",1,0)))</f>
        <v>13</v>
      </c>
      <c r="M42" s="59">
        <f t="array" ref="M42">SUM(IF('DMS Station List'!$I$2:$I$2000='A-System Breakdown'!B42, 1, 0)*(IF('DMS Station List'!$AI$2:$AI$2000="YES",1,0)))</f>
        <v>5</v>
      </c>
      <c r="N42" s="107">
        <f t="shared" si="0"/>
        <v>0.27777777777777779</v>
      </c>
      <c r="O42" s="2">
        <f t="shared" si="2"/>
        <v>18</v>
      </c>
      <c r="P42" s="2" t="str">
        <f t="shared" si="5"/>
        <v>YES</v>
      </c>
    </row>
    <row r="43" spans="1:16" ht="15">
      <c r="A43" s="56" t="s">
        <v>12130</v>
      </c>
      <c r="B43" s="124" t="s">
        <v>365</v>
      </c>
      <c r="C43" s="125" t="s">
        <v>1082</v>
      </c>
      <c r="D43" s="126" t="s">
        <v>687</v>
      </c>
      <c r="E43" s="70">
        <f t="array" ref="E43">SUM(IF('GIS Database'!A44:A4838=A43, 1, 0)*(IF('GIS Database'!F44:F4838="D",1,0)))</f>
        <v>93</v>
      </c>
      <c r="F43" s="110">
        <f t="array" ref="F43">SUM(IF('Entire Network Station List'!$I$2:$I$2000='A-System Breakdown'!B43, 1, 0)*(IF('Entire Network Station List'!$Q$2:$Q$2000="A",1,0)))</f>
        <v>17</v>
      </c>
      <c r="G43" s="110">
        <f t="array" ref="G43">SUM(IF('DMS Station List'!$I$2:$I$2000='A-System Breakdown'!B43, 1, 0)*(IF('DMS Station List'!$Q$2:$Q$2000="D",1,0)))</f>
        <v>15</v>
      </c>
      <c r="H43" s="66">
        <f t="array" ref="H43">SUM(SUM(IF('DMS Station List'!$I$2:$I$2000='A-System Breakdown'!B43,1,0)*(IF('DMS Station List'!$Q$2:$Q$2000="S",1,0))),SUM(IF('DMS Station List'!$I$2:$I$2000='A-System Breakdown'!B43,1,0)*(IF('DMS Station List'!$Q$2:$Q$2000="P",1,0))))</f>
        <v>11</v>
      </c>
      <c r="I43" s="60">
        <f t="shared" si="1"/>
        <v>26</v>
      </c>
      <c r="J43" s="55">
        <f t="array" ref="J43">SUM(IF('DMS Station List'!$I$2:$I$2000='A-System Breakdown'!B43, 1, 0)*(IF('DMS Station List'!$AG$2:$AG$2000="YES",1,0)))</f>
        <v>11</v>
      </c>
      <c r="K43" s="59">
        <f t="array" ref="K43">SUM(IF('DMS Station List'!$I$2:$I$2000='A-System Breakdown'!B43, 1, 0)*(IF('DMS Station List'!$AH$2:$AH$2000="YES",1,0)))</f>
        <v>15</v>
      </c>
      <c r="L43" s="66">
        <f t="array" ref="L43">SUM(IF('DMS Station List'!$I$2:$I$2000='A-System Breakdown'!B43, 1, 0)*(IF('DMS Station List'!$AI$2:$AI$2000="NO",1,0)))</f>
        <v>22</v>
      </c>
      <c r="M43" s="59">
        <f t="array" ref="M43">SUM(IF('DMS Station List'!$I$2:$I$2000='A-System Breakdown'!B43, 1, 0)*(IF('DMS Station List'!$AI$2:$AI$2000="YES",1,0)))</f>
        <v>4</v>
      </c>
      <c r="N43" s="107">
        <f t="shared" si="0"/>
        <v>0.15384615384615385</v>
      </c>
      <c r="O43" s="2">
        <f t="shared" si="2"/>
        <v>26</v>
      </c>
      <c r="P43" s="2" t="str">
        <f t="shared" si="5"/>
        <v>YES</v>
      </c>
    </row>
    <row r="44" spans="1:16" ht="15">
      <c r="A44" s="56" t="s">
        <v>12134</v>
      </c>
      <c r="B44" s="124" t="s">
        <v>939</v>
      </c>
      <c r="C44" s="125" t="s">
        <v>1075</v>
      </c>
      <c r="D44" s="126" t="s">
        <v>652</v>
      </c>
      <c r="E44" s="70">
        <f t="array" ref="E44">SUM(IF('GIS Database'!A45:A4839=A44, 1, 0)*(IF('GIS Database'!F45:F4839="D",1,0)))</f>
        <v>133</v>
      </c>
      <c r="F44" s="110">
        <f t="array" ref="F44">SUM(IF('Entire Network Station List'!$I$2:$I$2000='A-System Breakdown'!B44, 1, 0)*(IF('Entire Network Station List'!$Q$2:$Q$2000="A",1,0)))</f>
        <v>4</v>
      </c>
      <c r="G44" s="110">
        <f t="array" ref="G44">SUM(IF('DMS Station List'!$I$2:$I$2000='A-System Breakdown'!B44, 1, 0)*(IF('DMS Station List'!$Q$2:$Q$2000="D",1,0)))</f>
        <v>0</v>
      </c>
      <c r="H44" s="66">
        <f t="array" ref="H44">SUM(SUM(IF('DMS Station List'!$I$2:$I$2000='A-System Breakdown'!B44,1,0)*(IF('DMS Station List'!$Q$2:$Q$2000="S",1,0))),SUM(IF('DMS Station List'!$I$2:$I$2000='A-System Breakdown'!B44,1,0)*(IF('DMS Station List'!$Q$2:$Q$2000="P",1,0))))</f>
        <v>14</v>
      </c>
      <c r="I44" s="60">
        <f t="shared" si="1"/>
        <v>14</v>
      </c>
      <c r="J44" s="55">
        <f t="array" ref="J44">SUM(IF('DMS Station List'!$I$2:$I$2000='A-System Breakdown'!B44, 1, 0)*(IF('DMS Station List'!$AG$2:$AG$2000="YES",1,0)))</f>
        <v>9</v>
      </c>
      <c r="K44" s="59">
        <f t="array" ref="K44">SUM(IF('DMS Station List'!$I$2:$I$2000='A-System Breakdown'!B44, 1, 0)*(IF('DMS Station List'!$AH$2:$AH$2000="YES",1,0)))</f>
        <v>5</v>
      </c>
      <c r="L44" s="66">
        <f t="array" ref="L44">SUM(IF('DMS Station List'!$I$2:$I$2000='A-System Breakdown'!B44, 1, 0)*(IF('DMS Station List'!$AI$2:$AI$2000="NO",1,0)))</f>
        <v>12</v>
      </c>
      <c r="M44" s="59">
        <f t="array" ref="M44">SUM(IF('DMS Station List'!$I$2:$I$2000='A-System Breakdown'!B44, 1, 0)*(IF('DMS Station List'!$AI$2:$AI$2000="YES",1,0)))</f>
        <v>2</v>
      </c>
      <c r="N44" s="107">
        <f t="shared" si="0"/>
        <v>0.14285714285714285</v>
      </c>
      <c r="O44" s="2">
        <f t="shared" si="2"/>
        <v>14</v>
      </c>
      <c r="P44" s="2" t="str">
        <f t="shared" si="5"/>
        <v>YES</v>
      </c>
    </row>
    <row r="45" spans="1:16" ht="15">
      <c r="A45" s="56" t="s">
        <v>12132</v>
      </c>
      <c r="B45" s="124" t="s">
        <v>375</v>
      </c>
      <c r="C45" s="125" t="s">
        <v>1080</v>
      </c>
      <c r="D45" s="126" t="s">
        <v>687</v>
      </c>
      <c r="E45" s="70">
        <f t="array" ref="E45">SUM(IF('GIS Database'!A46:A4840=A45, 1, 0)*(IF('GIS Database'!F46:F4840="D",1,0)))</f>
        <v>73</v>
      </c>
      <c r="F45" s="110">
        <f t="array" ref="F45">SUM(IF('Entire Network Station List'!$I$2:$I$2000='A-System Breakdown'!B45, 1, 0)*(IF('Entire Network Station List'!$Q$2:$Q$2000="A",1,0)))</f>
        <v>33</v>
      </c>
      <c r="G45" s="110">
        <f t="array" ref="G45">SUM(IF('DMS Station List'!$I$2:$I$2000='A-System Breakdown'!B45, 1, 0)*(IF('DMS Station List'!$Q$2:$Q$2000="D",1,0)))</f>
        <v>22</v>
      </c>
      <c r="H45" s="66">
        <f t="array" ref="H45">SUM(SUM(IF('DMS Station List'!$I$2:$I$2000='A-System Breakdown'!B45,1,0)*(IF('DMS Station List'!$Q$2:$Q$2000="S",1,0))),SUM(IF('DMS Station List'!$I$2:$I$2000='A-System Breakdown'!B45,1,0)*(IF('DMS Station List'!$Q$2:$Q$2000="P",1,0))))</f>
        <v>17</v>
      </c>
      <c r="I45" s="60">
        <f t="shared" si="1"/>
        <v>39</v>
      </c>
      <c r="J45" s="55">
        <f t="array" ref="J45">SUM(IF('DMS Station List'!$I$2:$I$2000='A-System Breakdown'!B45, 1, 0)*(IF('DMS Station List'!$AG$2:$AG$2000="YES",1,0)))</f>
        <v>13</v>
      </c>
      <c r="K45" s="59">
        <f t="array" ref="K45">SUM(IF('DMS Station List'!$I$2:$I$2000='A-System Breakdown'!B45, 1, 0)*(IF('DMS Station List'!$AH$2:$AH$2000="YES",1,0)))</f>
        <v>26</v>
      </c>
      <c r="L45" s="66">
        <f t="array" ref="L45">SUM(IF('DMS Station List'!$I$2:$I$2000='A-System Breakdown'!B45, 1, 0)*(IF('DMS Station List'!$AI$2:$AI$2000="NO",1,0)))</f>
        <v>36</v>
      </c>
      <c r="M45" s="59">
        <f t="array" ref="M45">SUM(IF('DMS Station List'!$I$2:$I$2000='A-System Breakdown'!B45, 1, 0)*(IF('DMS Station List'!$AI$2:$AI$2000="YES",1,0)))</f>
        <v>3</v>
      </c>
      <c r="N45" s="107">
        <f t="shared" si="0"/>
        <v>7.6923076923076927E-2</v>
      </c>
      <c r="O45" s="2">
        <f t="shared" si="2"/>
        <v>39</v>
      </c>
      <c r="P45" s="2" t="str">
        <f t="shared" si="5"/>
        <v>YES</v>
      </c>
    </row>
    <row r="46" spans="1:16" ht="15.75" thickBot="1">
      <c r="A46" s="62" t="s">
        <v>12139</v>
      </c>
      <c r="B46" s="128" t="s">
        <v>392</v>
      </c>
      <c r="C46" s="129" t="s">
        <v>1077</v>
      </c>
      <c r="D46" s="130" t="s">
        <v>652</v>
      </c>
      <c r="E46" s="70">
        <f t="array" ref="E46">SUM(IF('GIS Database'!A47:A4841=A46, 1, 0)*(IF('GIS Database'!F47:F4841="D",1,0)))</f>
        <v>106</v>
      </c>
      <c r="F46" s="110">
        <f t="array" ref="F46">SUM(IF('Entire Network Station List'!$I$2:$I$2000='A-System Breakdown'!B46, 1, 0)*(IF('Entire Network Station List'!$Q$2:$Q$2000="A",1,0)))</f>
        <v>0</v>
      </c>
      <c r="G46" s="110">
        <f t="array" ref="G46">SUM(IF('DMS Station List'!$I$2:$I$2000='A-System Breakdown'!B46, 1, 0)*(IF('DMS Station List'!$Q$2:$Q$2000="D",1,0)))</f>
        <v>1</v>
      </c>
      <c r="H46" s="66">
        <f t="array" ref="H46">SUM(SUM(IF('DMS Station List'!$I$2:$I$2000='A-System Breakdown'!B46,1,0)*(IF('DMS Station List'!$Q$2:$Q$2000="S",1,0))),SUM(IF('DMS Station List'!$I$2:$I$2000='A-System Breakdown'!B46,1,0)*(IF('DMS Station List'!$Q$2:$Q$2000="P",1,0))))</f>
        <v>11</v>
      </c>
      <c r="I46" s="60">
        <f t="shared" si="1"/>
        <v>12</v>
      </c>
      <c r="J46" s="63">
        <f t="array" ref="J46">SUM(IF('DMS Station List'!$I$2:$I$2000='A-System Breakdown'!B46, 1, 0)*(IF('DMS Station List'!$AG$2:$AG$2000="YES",1,0)))</f>
        <v>9</v>
      </c>
      <c r="K46" s="59">
        <f t="array" ref="K46">SUM(IF('DMS Station List'!$I$2:$I$2000='A-System Breakdown'!B46, 1, 0)*(IF('DMS Station List'!$AH$2:$AH$2000="YES",1,0)))</f>
        <v>3</v>
      </c>
      <c r="L46" s="66">
        <f t="array" ref="L46">SUM(IF('DMS Station List'!$I$2:$I$2000='A-System Breakdown'!B46, 1, 0)*(IF('DMS Station List'!$AI$2:$AI$2000="NO",1,0)))</f>
        <v>10</v>
      </c>
      <c r="M46" s="59">
        <f t="array" ref="M46">SUM(IF('DMS Station List'!$I$2:$I$2000='A-System Breakdown'!B46, 1, 0)*(IF('DMS Station List'!$AI$2:$AI$2000="YES",1,0)))</f>
        <v>2</v>
      </c>
      <c r="N46" s="108">
        <f t="shared" si="0"/>
        <v>0.16666666666666666</v>
      </c>
      <c r="O46" s="2">
        <f t="shared" si="2"/>
        <v>12</v>
      </c>
      <c r="P46" s="2" t="str">
        <f t="shared" si="5"/>
        <v>YES</v>
      </c>
    </row>
    <row r="47" spans="1:16" ht="16.5" thickBot="1">
      <c r="A47" s="64" t="s">
        <v>12171</v>
      </c>
      <c r="B47" s="131">
        <f>COUNTA(B2:B46)</f>
        <v>45</v>
      </c>
      <c r="C47" s="132"/>
      <c r="D47" s="133"/>
      <c r="E47" s="65">
        <f>SUM(E2:E46)</f>
        <v>4711</v>
      </c>
      <c r="F47" s="115">
        <f>SUM(F2:F46)</f>
        <v>319</v>
      </c>
      <c r="G47" s="115">
        <f t="shared" ref="G47:M47" si="6">SUM(G2:G46)</f>
        <v>306</v>
      </c>
      <c r="H47" s="116">
        <f t="shared" si="6"/>
        <v>542</v>
      </c>
      <c r="I47" s="68">
        <f>SUM(I2:I46)</f>
        <v>848</v>
      </c>
      <c r="J47" s="134">
        <f t="shared" si="6"/>
        <v>346</v>
      </c>
      <c r="K47" s="135">
        <f t="shared" si="6"/>
        <v>502</v>
      </c>
      <c r="L47" s="136">
        <f t="shared" si="6"/>
        <v>662</v>
      </c>
      <c r="M47" s="135">
        <f t="shared" si="6"/>
        <v>186</v>
      </c>
      <c r="N47" s="109">
        <f t="shared" si="0"/>
        <v>0.21933962264150944</v>
      </c>
      <c r="O47" s="2">
        <f t="shared" si="2"/>
        <v>848</v>
      </c>
      <c r="P47" s="2" t="str">
        <f t="shared" si="5"/>
        <v>YES</v>
      </c>
    </row>
    <row r="48" spans="1:16">
      <c r="A48" s="111"/>
    </row>
    <row r="49" spans="1:1">
      <c r="A49" s="111"/>
    </row>
    <row r="50" spans="1:1">
      <c r="A50" s="111"/>
    </row>
    <row r="51" spans="1:1">
      <c r="A51" s="111"/>
    </row>
    <row r="52" spans="1:1">
      <c r="A52" s="111"/>
    </row>
    <row r="53" spans="1:1">
      <c r="A53" s="111"/>
    </row>
    <row r="54" spans="1:1">
      <c r="A54" s="111"/>
    </row>
    <row r="55" spans="1:1">
      <c r="A55" s="111"/>
    </row>
    <row r="56" spans="1:1">
      <c r="A56" s="111"/>
    </row>
    <row r="57" spans="1:1">
      <c r="A57" s="111"/>
    </row>
    <row r="58" spans="1:1">
      <c r="A58" s="111"/>
    </row>
    <row r="59" spans="1:1">
      <c r="A59" s="111"/>
    </row>
    <row r="60" spans="1:1">
      <c r="A60" s="111"/>
    </row>
    <row r="61" spans="1:1">
      <c r="A61" s="111"/>
    </row>
    <row r="62" spans="1:1">
      <c r="A62" s="111"/>
    </row>
    <row r="63" spans="1:1">
      <c r="A63" s="111"/>
    </row>
    <row r="64" spans="1:1">
      <c r="A64" s="111"/>
    </row>
    <row r="65" spans="1:1">
      <c r="A65" s="111"/>
    </row>
    <row r="66" spans="1:1">
      <c r="A66" s="111"/>
    </row>
    <row r="67" spans="1:1">
      <c r="A67" s="111"/>
    </row>
    <row r="68" spans="1:1">
      <c r="A68" s="111"/>
    </row>
    <row r="69" spans="1:1">
      <c r="A69" s="111"/>
    </row>
    <row r="70" spans="1:1">
      <c r="A70" s="111"/>
    </row>
    <row r="71" spans="1:1">
      <c r="A71" s="111"/>
    </row>
    <row r="72" spans="1:1">
      <c r="A72" s="111"/>
    </row>
    <row r="73" spans="1:1">
      <c r="A73" s="111"/>
    </row>
    <row r="74" spans="1:1">
      <c r="A74" s="111"/>
    </row>
    <row r="75" spans="1:1">
      <c r="A75" s="111"/>
    </row>
    <row r="76" spans="1:1">
      <c r="A76" s="111"/>
    </row>
    <row r="77" spans="1:1">
      <c r="A77" s="111"/>
    </row>
    <row r="78" spans="1:1">
      <c r="A78" s="111"/>
    </row>
    <row r="79" spans="1:1">
      <c r="A79" s="111"/>
    </row>
    <row r="80" spans="1:1">
      <c r="A80" s="111"/>
    </row>
    <row r="81" spans="1:1">
      <c r="A81" s="111"/>
    </row>
    <row r="82" spans="1:1">
      <c r="A82" s="111"/>
    </row>
    <row r="83" spans="1:1">
      <c r="A83" s="111"/>
    </row>
    <row r="84" spans="1:1">
      <c r="A84" s="111"/>
    </row>
    <row r="85" spans="1:1">
      <c r="A85" s="111"/>
    </row>
    <row r="86" spans="1:1">
      <c r="A86" s="111"/>
    </row>
    <row r="87" spans="1:1">
      <c r="A87" s="111"/>
    </row>
    <row r="88" spans="1:1">
      <c r="A88" s="111"/>
    </row>
    <row r="89" spans="1:1">
      <c r="A89" s="111"/>
    </row>
    <row r="90" spans="1:1">
      <c r="A90" s="111"/>
    </row>
    <row r="91" spans="1:1">
      <c r="A91" s="111"/>
    </row>
    <row r="92" spans="1:1">
      <c r="A92" s="111"/>
    </row>
    <row r="93" spans="1:1">
      <c r="A93" s="111"/>
    </row>
    <row r="94" spans="1:1">
      <c r="A94" s="111"/>
    </row>
    <row r="95" spans="1:1">
      <c r="A95" s="111"/>
    </row>
    <row r="96" spans="1:1">
      <c r="A96" s="111"/>
    </row>
    <row r="97" spans="1:1">
      <c r="A97" s="111"/>
    </row>
    <row r="98" spans="1:1">
      <c r="A98" s="111"/>
    </row>
    <row r="99" spans="1:1">
      <c r="A99" s="111"/>
    </row>
    <row r="100" spans="1:1">
      <c r="A100" s="111"/>
    </row>
    <row r="101" spans="1:1">
      <c r="A101" s="111"/>
    </row>
    <row r="102" spans="1:1">
      <c r="A102" s="111"/>
    </row>
    <row r="103" spans="1:1">
      <c r="A103" s="111"/>
    </row>
    <row r="104" spans="1:1">
      <c r="A104" s="111"/>
    </row>
    <row r="105" spans="1:1">
      <c r="A105" s="111"/>
    </row>
    <row r="106" spans="1:1">
      <c r="A106" s="111"/>
    </row>
    <row r="107" spans="1:1">
      <c r="A107" s="111"/>
    </row>
    <row r="108" spans="1:1">
      <c r="A108" s="111"/>
    </row>
    <row r="109" spans="1:1">
      <c r="A109" s="111"/>
    </row>
    <row r="110" spans="1:1">
      <c r="A110" s="111"/>
    </row>
    <row r="111" spans="1:1">
      <c r="A111" s="111"/>
    </row>
    <row r="112" spans="1:1">
      <c r="A112" s="111"/>
    </row>
    <row r="113" spans="1:1">
      <c r="A113" s="111"/>
    </row>
    <row r="114" spans="1:1">
      <c r="A114" s="111"/>
    </row>
    <row r="115" spans="1:1">
      <c r="A115" s="111"/>
    </row>
    <row r="116" spans="1:1">
      <c r="A116" s="111"/>
    </row>
    <row r="117" spans="1:1">
      <c r="A117" s="111"/>
    </row>
    <row r="118" spans="1:1">
      <c r="A118" s="111"/>
    </row>
    <row r="119" spans="1:1">
      <c r="A119" s="111"/>
    </row>
    <row r="120" spans="1:1">
      <c r="A120" s="111"/>
    </row>
    <row r="121" spans="1:1">
      <c r="A121" s="111"/>
    </row>
    <row r="122" spans="1:1">
      <c r="A122" s="111"/>
    </row>
    <row r="123" spans="1:1">
      <c r="A123" s="111"/>
    </row>
    <row r="124" spans="1:1">
      <c r="A124" s="111"/>
    </row>
    <row r="125" spans="1:1">
      <c r="A125" s="111"/>
    </row>
    <row r="126" spans="1:1">
      <c r="A126" s="111"/>
    </row>
    <row r="127" spans="1:1">
      <c r="A127" s="111"/>
    </row>
    <row r="128" spans="1:1">
      <c r="A128" s="111"/>
    </row>
    <row r="129" spans="1:1">
      <c r="A129" s="111"/>
    </row>
    <row r="130" spans="1:1">
      <c r="A130" s="111"/>
    </row>
    <row r="131" spans="1:1">
      <c r="A131" s="111"/>
    </row>
    <row r="132" spans="1:1">
      <c r="A132" s="111"/>
    </row>
    <row r="133" spans="1:1">
      <c r="A133" s="111"/>
    </row>
    <row r="134" spans="1:1">
      <c r="A134" s="111"/>
    </row>
    <row r="135" spans="1:1">
      <c r="A135" s="111"/>
    </row>
    <row r="136" spans="1:1">
      <c r="A136" s="111"/>
    </row>
    <row r="137" spans="1:1">
      <c r="A137" s="111"/>
    </row>
    <row r="138" spans="1:1">
      <c r="A138" s="111"/>
    </row>
    <row r="139" spans="1:1">
      <c r="A139" s="111"/>
    </row>
    <row r="140" spans="1:1">
      <c r="A140" s="111"/>
    </row>
    <row r="141" spans="1:1">
      <c r="A141" s="111"/>
    </row>
    <row r="142" spans="1:1">
      <c r="A142" s="111"/>
    </row>
    <row r="143" spans="1:1">
      <c r="A143" s="111"/>
    </row>
    <row r="144" spans="1:1">
      <c r="A144" s="111"/>
    </row>
    <row r="145" spans="1:1">
      <c r="A145" s="111"/>
    </row>
    <row r="146" spans="1:1">
      <c r="A146" s="111"/>
    </row>
    <row r="147" spans="1:1">
      <c r="A147" s="111"/>
    </row>
    <row r="148" spans="1:1">
      <c r="A148" s="111"/>
    </row>
    <row r="149" spans="1:1">
      <c r="A149" s="111"/>
    </row>
    <row r="150" spans="1:1">
      <c r="A150" s="111"/>
    </row>
    <row r="151" spans="1:1">
      <c r="A151" s="111"/>
    </row>
    <row r="152" spans="1:1">
      <c r="A152" s="111"/>
    </row>
    <row r="153" spans="1:1">
      <c r="A153" s="111"/>
    </row>
    <row r="154" spans="1:1">
      <c r="A154" s="111"/>
    </row>
    <row r="155" spans="1:1">
      <c r="A155" s="111"/>
    </row>
    <row r="156" spans="1:1">
      <c r="A156" s="111"/>
    </row>
    <row r="157" spans="1:1">
      <c r="A157" s="111"/>
    </row>
    <row r="158" spans="1:1">
      <c r="A158" s="111"/>
    </row>
    <row r="159" spans="1:1">
      <c r="A159" s="111"/>
    </row>
    <row r="160" spans="1:1">
      <c r="A160" s="111"/>
    </row>
    <row r="161" spans="1:1">
      <c r="A161" s="111"/>
    </row>
    <row r="162" spans="1:1">
      <c r="A162" s="111"/>
    </row>
    <row r="163" spans="1:1">
      <c r="A163" s="111"/>
    </row>
    <row r="164" spans="1:1">
      <c r="A164" s="111"/>
    </row>
    <row r="165" spans="1:1">
      <c r="A165" s="111"/>
    </row>
    <row r="166" spans="1:1">
      <c r="A166" s="111"/>
    </row>
    <row r="167" spans="1:1">
      <c r="A167" s="111"/>
    </row>
    <row r="168" spans="1:1">
      <c r="A168" s="111"/>
    </row>
    <row r="169" spans="1:1">
      <c r="A169" s="111"/>
    </row>
    <row r="170" spans="1:1">
      <c r="A170" s="111"/>
    </row>
    <row r="171" spans="1:1">
      <c r="A171" s="111"/>
    </row>
    <row r="172" spans="1:1">
      <c r="A172" s="111"/>
    </row>
    <row r="173" spans="1:1">
      <c r="A173" s="111"/>
    </row>
    <row r="174" spans="1:1">
      <c r="A174" s="111"/>
    </row>
    <row r="175" spans="1:1">
      <c r="A175" s="111"/>
    </row>
    <row r="176" spans="1:1">
      <c r="A176" s="111"/>
    </row>
    <row r="177" spans="1:1">
      <c r="A177" s="111"/>
    </row>
    <row r="178" spans="1:1">
      <c r="A178" s="111"/>
    </row>
    <row r="179" spans="1:1">
      <c r="A179" s="111"/>
    </row>
    <row r="180" spans="1:1">
      <c r="A180" s="111"/>
    </row>
    <row r="181" spans="1:1">
      <c r="A181" s="111"/>
    </row>
    <row r="182" spans="1:1">
      <c r="A182" s="111"/>
    </row>
    <row r="183" spans="1:1">
      <c r="A183" s="111"/>
    </row>
    <row r="184" spans="1:1">
      <c r="A184" s="111"/>
    </row>
    <row r="185" spans="1:1">
      <c r="A185" s="111"/>
    </row>
    <row r="186" spans="1:1">
      <c r="A186" s="111"/>
    </row>
    <row r="187" spans="1:1">
      <c r="A187" s="111"/>
    </row>
    <row r="188" spans="1:1">
      <c r="A188" s="111"/>
    </row>
    <row r="189" spans="1:1">
      <c r="A189" s="111"/>
    </row>
    <row r="190" spans="1:1">
      <c r="A190" s="111"/>
    </row>
    <row r="191" spans="1:1">
      <c r="A191" s="111"/>
    </row>
    <row r="192" spans="1:1">
      <c r="A192" s="111"/>
    </row>
    <row r="193" spans="1:1">
      <c r="A193" s="111"/>
    </row>
    <row r="194" spans="1:1">
      <c r="A194" s="111"/>
    </row>
    <row r="195" spans="1:1">
      <c r="A195" s="111"/>
    </row>
    <row r="196" spans="1:1">
      <c r="A196" s="111"/>
    </row>
    <row r="197" spans="1:1">
      <c r="A197" s="111"/>
    </row>
    <row r="198" spans="1:1">
      <c r="A198" s="111"/>
    </row>
    <row r="199" spans="1:1">
      <c r="A199" s="111"/>
    </row>
    <row r="200" spans="1:1">
      <c r="A200" s="111"/>
    </row>
    <row r="201" spans="1:1">
      <c r="A201" s="111"/>
    </row>
    <row r="202" spans="1:1">
      <c r="A202" s="111"/>
    </row>
    <row r="203" spans="1:1">
      <c r="A203" s="111"/>
    </row>
    <row r="204" spans="1:1">
      <c r="A204" s="111"/>
    </row>
    <row r="205" spans="1:1">
      <c r="A205" s="111"/>
    </row>
    <row r="206" spans="1:1">
      <c r="A206" s="111"/>
    </row>
    <row r="207" spans="1:1">
      <c r="A207" s="111"/>
    </row>
    <row r="208" spans="1:1">
      <c r="A208" s="111"/>
    </row>
    <row r="209" spans="1:1">
      <c r="A209" s="111"/>
    </row>
    <row r="210" spans="1:1">
      <c r="A210" s="111"/>
    </row>
    <row r="211" spans="1:1">
      <c r="A211" s="111"/>
    </row>
    <row r="212" spans="1:1">
      <c r="A212" s="111"/>
    </row>
    <row r="213" spans="1:1">
      <c r="A213" s="111"/>
    </row>
    <row r="214" spans="1:1">
      <c r="A214" s="111"/>
    </row>
    <row r="215" spans="1:1">
      <c r="A215" s="111"/>
    </row>
    <row r="216" spans="1:1">
      <c r="A216" s="111"/>
    </row>
    <row r="217" spans="1:1">
      <c r="A217" s="111"/>
    </row>
    <row r="218" spans="1:1">
      <c r="A218" s="111"/>
    </row>
    <row r="219" spans="1:1">
      <c r="A219" s="111"/>
    </row>
    <row r="220" spans="1:1">
      <c r="A220" s="111"/>
    </row>
    <row r="221" spans="1:1">
      <c r="A221" s="111"/>
    </row>
    <row r="222" spans="1:1">
      <c r="A222" s="111"/>
    </row>
    <row r="223" spans="1:1">
      <c r="A223" s="111"/>
    </row>
    <row r="224" spans="1:1">
      <c r="A224" s="111"/>
    </row>
    <row r="225" spans="1:1">
      <c r="A225" s="111"/>
    </row>
    <row r="226" spans="1:1">
      <c r="A226" s="111"/>
    </row>
    <row r="227" spans="1:1">
      <c r="A227" s="111"/>
    </row>
    <row r="228" spans="1:1">
      <c r="A228" s="111"/>
    </row>
    <row r="229" spans="1:1">
      <c r="A229" s="111"/>
    </row>
    <row r="230" spans="1:1">
      <c r="A230" s="111"/>
    </row>
    <row r="231" spans="1:1">
      <c r="A231" s="111"/>
    </row>
    <row r="232" spans="1:1">
      <c r="A232" s="111"/>
    </row>
    <row r="233" spans="1:1">
      <c r="A233" s="111"/>
    </row>
    <row r="234" spans="1:1">
      <c r="A234" s="111"/>
    </row>
    <row r="235" spans="1:1">
      <c r="A235" s="111"/>
    </row>
    <row r="236" spans="1:1">
      <c r="A236" s="111"/>
    </row>
    <row r="237" spans="1:1">
      <c r="A237" s="111"/>
    </row>
    <row r="238" spans="1:1">
      <c r="A238" s="111"/>
    </row>
    <row r="239" spans="1:1">
      <c r="A239" s="111"/>
    </row>
    <row r="240" spans="1:1">
      <c r="A240" s="111"/>
    </row>
    <row r="241" spans="1:1">
      <c r="A241" s="111"/>
    </row>
    <row r="242" spans="1:1">
      <c r="A242" s="111"/>
    </row>
    <row r="243" spans="1:1">
      <c r="A243" s="111"/>
    </row>
    <row r="244" spans="1:1">
      <c r="A244" s="111"/>
    </row>
    <row r="245" spans="1:1">
      <c r="A245" s="111"/>
    </row>
    <row r="246" spans="1:1">
      <c r="A246" s="111"/>
    </row>
    <row r="247" spans="1:1">
      <c r="A247" s="111"/>
    </row>
    <row r="248" spans="1:1">
      <c r="A248" s="111"/>
    </row>
    <row r="249" spans="1:1">
      <c r="A249" s="111"/>
    </row>
    <row r="250" spans="1:1">
      <c r="A250" s="111"/>
    </row>
    <row r="251" spans="1:1">
      <c r="A251" s="111"/>
    </row>
    <row r="252" spans="1:1">
      <c r="A252" s="111"/>
    </row>
    <row r="253" spans="1:1">
      <c r="A253" s="111"/>
    </row>
    <row r="254" spans="1:1">
      <c r="A254" s="111"/>
    </row>
    <row r="255" spans="1:1">
      <c r="A255" s="111"/>
    </row>
    <row r="256" spans="1:1">
      <c r="A256" s="111"/>
    </row>
    <row r="257" spans="1:1">
      <c r="A257" s="111"/>
    </row>
    <row r="258" spans="1:1">
      <c r="A258" s="111"/>
    </row>
    <row r="259" spans="1:1">
      <c r="A259" s="111"/>
    </row>
    <row r="260" spans="1:1">
      <c r="A260" s="111"/>
    </row>
    <row r="261" spans="1:1">
      <c r="A261" s="111"/>
    </row>
    <row r="262" spans="1:1">
      <c r="A262" s="111"/>
    </row>
    <row r="263" spans="1:1">
      <c r="A263" s="111"/>
    </row>
    <row r="264" spans="1:1">
      <c r="A264" s="111"/>
    </row>
    <row r="265" spans="1:1">
      <c r="A265" s="111"/>
    </row>
    <row r="266" spans="1:1">
      <c r="A266" s="111"/>
    </row>
    <row r="267" spans="1:1">
      <c r="A267" s="111"/>
    </row>
    <row r="268" spans="1:1">
      <c r="A268" s="111"/>
    </row>
    <row r="269" spans="1:1">
      <c r="A269" s="111"/>
    </row>
    <row r="270" spans="1:1">
      <c r="A270" s="111"/>
    </row>
    <row r="271" spans="1:1">
      <c r="A271" s="111"/>
    </row>
    <row r="272" spans="1:1">
      <c r="A272" s="111"/>
    </row>
    <row r="273" spans="1:1">
      <c r="A273" s="111"/>
    </row>
    <row r="274" spans="1:1">
      <c r="A274" s="111"/>
    </row>
    <row r="275" spans="1:1">
      <c r="A275" s="111"/>
    </row>
    <row r="276" spans="1:1">
      <c r="A276" s="111"/>
    </row>
    <row r="277" spans="1:1">
      <c r="A277" s="111"/>
    </row>
    <row r="278" spans="1:1">
      <c r="A278" s="111"/>
    </row>
    <row r="279" spans="1:1">
      <c r="A279" s="111"/>
    </row>
    <row r="280" spans="1:1">
      <c r="A280" s="111"/>
    </row>
    <row r="281" spans="1:1">
      <c r="A281" s="111"/>
    </row>
    <row r="282" spans="1:1">
      <c r="A282" s="111"/>
    </row>
    <row r="283" spans="1:1">
      <c r="A283" s="111"/>
    </row>
    <row r="284" spans="1:1">
      <c r="A284" s="111"/>
    </row>
    <row r="285" spans="1:1">
      <c r="A285" s="111"/>
    </row>
    <row r="286" spans="1:1">
      <c r="A286" s="111"/>
    </row>
    <row r="287" spans="1:1">
      <c r="A287" s="111"/>
    </row>
    <row r="288" spans="1:1">
      <c r="A288" s="111"/>
    </row>
    <row r="289" spans="1:1">
      <c r="A289" s="111"/>
    </row>
    <row r="290" spans="1:1">
      <c r="A290" s="111"/>
    </row>
    <row r="291" spans="1:1">
      <c r="A291" s="111"/>
    </row>
    <row r="292" spans="1:1">
      <c r="A292" s="111"/>
    </row>
    <row r="293" spans="1:1">
      <c r="A293" s="111"/>
    </row>
    <row r="294" spans="1:1">
      <c r="A294" s="111"/>
    </row>
    <row r="295" spans="1:1">
      <c r="A295" s="111"/>
    </row>
    <row r="296" spans="1:1">
      <c r="A296" s="111"/>
    </row>
    <row r="297" spans="1:1">
      <c r="A297" s="111"/>
    </row>
    <row r="298" spans="1:1">
      <c r="A298" s="111"/>
    </row>
    <row r="299" spans="1:1">
      <c r="A299" s="111"/>
    </row>
    <row r="300" spans="1:1">
      <c r="A300" s="111"/>
    </row>
    <row r="301" spans="1:1">
      <c r="A301" s="111"/>
    </row>
    <row r="302" spans="1:1">
      <c r="A302" s="111"/>
    </row>
    <row r="303" spans="1:1">
      <c r="A303" s="111"/>
    </row>
    <row r="304" spans="1:1">
      <c r="A304" s="111"/>
    </row>
    <row r="305" spans="1:1">
      <c r="A305" s="111"/>
    </row>
    <row r="306" spans="1:1">
      <c r="A306" s="111"/>
    </row>
    <row r="307" spans="1:1">
      <c r="A307" s="111"/>
    </row>
    <row r="308" spans="1:1">
      <c r="A308" s="111"/>
    </row>
    <row r="309" spans="1:1">
      <c r="A309" s="111"/>
    </row>
    <row r="310" spans="1:1">
      <c r="A310" s="111"/>
    </row>
    <row r="311" spans="1:1">
      <c r="A311" s="111"/>
    </row>
    <row r="312" spans="1:1">
      <c r="A312" s="111"/>
    </row>
    <row r="313" spans="1:1">
      <c r="A313" s="111"/>
    </row>
    <row r="314" spans="1:1">
      <c r="A314" s="111"/>
    </row>
    <row r="315" spans="1:1">
      <c r="A315" s="111"/>
    </row>
    <row r="316" spans="1:1">
      <c r="A316" s="111"/>
    </row>
    <row r="317" spans="1:1">
      <c r="A317" s="111"/>
    </row>
    <row r="318" spans="1:1">
      <c r="A318" s="111"/>
    </row>
    <row r="319" spans="1:1">
      <c r="A319" s="111"/>
    </row>
    <row r="320" spans="1:1">
      <c r="A320" s="111"/>
    </row>
    <row r="321" spans="1:1">
      <c r="A321" s="111"/>
    </row>
    <row r="322" spans="1:1">
      <c r="A322" s="111"/>
    </row>
    <row r="323" spans="1:1">
      <c r="A323" s="111"/>
    </row>
    <row r="324" spans="1:1">
      <c r="A324" s="111"/>
    </row>
    <row r="325" spans="1:1">
      <c r="A325" s="111"/>
    </row>
    <row r="326" spans="1:1">
      <c r="A326" s="111"/>
    </row>
    <row r="327" spans="1:1">
      <c r="A327" s="111"/>
    </row>
    <row r="328" spans="1:1">
      <c r="A328" s="111"/>
    </row>
    <row r="329" spans="1:1">
      <c r="A329" s="111"/>
    </row>
    <row r="330" spans="1:1">
      <c r="A330" s="111"/>
    </row>
    <row r="331" spans="1:1">
      <c r="A331" s="111"/>
    </row>
    <row r="332" spans="1:1">
      <c r="A332" s="111"/>
    </row>
    <row r="333" spans="1:1">
      <c r="A333" s="111"/>
    </row>
    <row r="334" spans="1:1">
      <c r="A334" s="111"/>
    </row>
    <row r="335" spans="1:1">
      <c r="A335" s="111"/>
    </row>
    <row r="336" spans="1:1">
      <c r="A336" s="111"/>
    </row>
    <row r="337" spans="1:1">
      <c r="A337" s="111"/>
    </row>
    <row r="338" spans="1:1">
      <c r="A338" s="111"/>
    </row>
    <row r="339" spans="1:1">
      <c r="A339" s="111"/>
    </row>
    <row r="340" spans="1:1">
      <c r="A340" s="111"/>
    </row>
    <row r="341" spans="1:1">
      <c r="A341" s="111"/>
    </row>
    <row r="342" spans="1:1">
      <c r="A342" s="111"/>
    </row>
    <row r="343" spans="1:1">
      <c r="A343" s="111"/>
    </row>
    <row r="344" spans="1:1">
      <c r="A344" s="111"/>
    </row>
    <row r="345" spans="1:1">
      <c r="A345" s="111"/>
    </row>
    <row r="346" spans="1:1">
      <c r="A346" s="111"/>
    </row>
    <row r="347" spans="1:1">
      <c r="A347" s="111"/>
    </row>
    <row r="348" spans="1:1">
      <c r="A348" s="111"/>
    </row>
    <row r="349" spans="1:1">
      <c r="A349" s="111"/>
    </row>
    <row r="350" spans="1:1">
      <c r="A350" s="111"/>
    </row>
    <row r="351" spans="1:1">
      <c r="A351" s="111"/>
    </row>
    <row r="352" spans="1:1">
      <c r="A352" s="111"/>
    </row>
    <row r="353" spans="1:1">
      <c r="A353" s="111"/>
    </row>
    <row r="354" spans="1:1">
      <c r="A354" s="111"/>
    </row>
    <row r="355" spans="1:1">
      <c r="A355" s="111"/>
    </row>
    <row r="356" spans="1:1">
      <c r="A356" s="111"/>
    </row>
    <row r="357" spans="1:1">
      <c r="A357" s="111"/>
    </row>
    <row r="358" spans="1:1">
      <c r="A358" s="111"/>
    </row>
    <row r="359" spans="1:1">
      <c r="A359" s="111"/>
    </row>
    <row r="360" spans="1:1">
      <c r="A360" s="111"/>
    </row>
    <row r="361" spans="1:1">
      <c r="A361" s="111"/>
    </row>
    <row r="362" spans="1:1">
      <c r="A362" s="111"/>
    </row>
    <row r="363" spans="1:1">
      <c r="A363" s="111"/>
    </row>
    <row r="364" spans="1:1">
      <c r="A364" s="111"/>
    </row>
    <row r="365" spans="1:1">
      <c r="A365" s="111"/>
    </row>
    <row r="366" spans="1:1">
      <c r="A366" s="111"/>
    </row>
    <row r="367" spans="1:1">
      <c r="A367" s="111"/>
    </row>
    <row r="368" spans="1:1">
      <c r="A368" s="111"/>
    </row>
    <row r="369" spans="1:1">
      <c r="A369" s="111"/>
    </row>
    <row r="370" spans="1:1">
      <c r="A370" s="111"/>
    </row>
    <row r="371" spans="1:1">
      <c r="A371" s="111"/>
    </row>
    <row r="372" spans="1:1">
      <c r="A372" s="111"/>
    </row>
    <row r="373" spans="1:1">
      <c r="A373" s="111"/>
    </row>
    <row r="374" spans="1:1">
      <c r="A374" s="111"/>
    </row>
    <row r="375" spans="1:1">
      <c r="A375" s="111"/>
    </row>
    <row r="376" spans="1:1">
      <c r="A376" s="111"/>
    </row>
    <row r="377" spans="1:1">
      <c r="A377" s="111"/>
    </row>
    <row r="378" spans="1:1">
      <c r="A378" s="111"/>
    </row>
    <row r="379" spans="1:1">
      <c r="A379" s="111"/>
    </row>
    <row r="380" spans="1:1">
      <c r="A380" s="111"/>
    </row>
    <row r="381" spans="1:1">
      <c r="A381" s="111"/>
    </row>
    <row r="382" spans="1:1">
      <c r="A382" s="111"/>
    </row>
    <row r="383" spans="1:1">
      <c r="A383" s="111"/>
    </row>
    <row r="384" spans="1:1">
      <c r="A384" s="111"/>
    </row>
    <row r="385" spans="1:1">
      <c r="A385" s="111"/>
    </row>
    <row r="386" spans="1:1">
      <c r="A386" s="111"/>
    </row>
    <row r="387" spans="1:1">
      <c r="A387" s="111"/>
    </row>
    <row r="388" spans="1:1">
      <c r="A388" s="111"/>
    </row>
    <row r="389" spans="1:1">
      <c r="A389" s="111"/>
    </row>
    <row r="390" spans="1:1">
      <c r="A390" s="111"/>
    </row>
    <row r="391" spans="1:1">
      <c r="A391" s="111"/>
    </row>
    <row r="392" spans="1:1">
      <c r="A392" s="111"/>
    </row>
    <row r="393" spans="1:1">
      <c r="A393" s="111"/>
    </row>
    <row r="394" spans="1:1">
      <c r="A394" s="111"/>
    </row>
    <row r="395" spans="1:1">
      <c r="A395" s="111"/>
    </row>
    <row r="396" spans="1:1">
      <c r="A396" s="111"/>
    </row>
    <row r="397" spans="1:1">
      <c r="A397" s="111"/>
    </row>
    <row r="398" spans="1:1">
      <c r="A398" s="111"/>
    </row>
    <row r="399" spans="1:1">
      <c r="A399" s="111"/>
    </row>
    <row r="400" spans="1:1">
      <c r="A400" s="111"/>
    </row>
    <row r="401" spans="1:1">
      <c r="A401" s="111"/>
    </row>
    <row r="402" spans="1:1">
      <c r="A402" s="111"/>
    </row>
    <row r="403" spans="1:1">
      <c r="A403" s="111"/>
    </row>
    <row r="404" spans="1:1">
      <c r="A404" s="111"/>
    </row>
    <row r="405" spans="1:1">
      <c r="A405" s="111"/>
    </row>
    <row r="406" spans="1:1">
      <c r="A406" s="111"/>
    </row>
    <row r="407" spans="1:1">
      <c r="A407" s="111"/>
    </row>
    <row r="408" spans="1:1">
      <c r="A408" s="111"/>
    </row>
    <row r="409" spans="1:1">
      <c r="A409" s="111"/>
    </row>
    <row r="410" spans="1:1">
      <c r="A410" s="111"/>
    </row>
    <row r="411" spans="1:1">
      <c r="A411" s="111"/>
    </row>
    <row r="412" spans="1:1">
      <c r="A412" s="111"/>
    </row>
    <row r="413" spans="1:1">
      <c r="A413" s="111"/>
    </row>
    <row r="414" spans="1:1">
      <c r="A414" s="111"/>
    </row>
    <row r="415" spans="1:1">
      <c r="A415" s="111"/>
    </row>
    <row r="416" spans="1:1">
      <c r="A416" s="111"/>
    </row>
    <row r="417" spans="1:1">
      <c r="A417" s="111"/>
    </row>
    <row r="418" spans="1:1">
      <c r="A418" s="111"/>
    </row>
    <row r="419" spans="1:1">
      <c r="A419" s="111"/>
    </row>
    <row r="420" spans="1:1">
      <c r="A420" s="111"/>
    </row>
    <row r="421" spans="1:1">
      <c r="A421" s="111"/>
    </row>
    <row r="422" spans="1:1">
      <c r="A422" s="111"/>
    </row>
    <row r="423" spans="1:1">
      <c r="A423" s="111"/>
    </row>
    <row r="424" spans="1:1">
      <c r="A424" s="111"/>
    </row>
    <row r="425" spans="1:1">
      <c r="A425" s="111"/>
    </row>
    <row r="426" spans="1:1">
      <c r="A426" s="111"/>
    </row>
    <row r="427" spans="1:1">
      <c r="A427" s="111"/>
    </row>
    <row r="428" spans="1:1">
      <c r="A428" s="111"/>
    </row>
    <row r="429" spans="1:1">
      <c r="A429" s="111"/>
    </row>
    <row r="430" spans="1:1">
      <c r="A430" s="111"/>
    </row>
    <row r="431" spans="1:1">
      <c r="A431" s="111"/>
    </row>
    <row r="432" spans="1:1">
      <c r="A432" s="111"/>
    </row>
    <row r="433" spans="1:1">
      <c r="A433" s="111"/>
    </row>
    <row r="434" spans="1:1">
      <c r="A434" s="111"/>
    </row>
    <row r="435" spans="1:1">
      <c r="A435" s="111"/>
    </row>
    <row r="436" spans="1:1">
      <c r="A436" s="111"/>
    </row>
    <row r="437" spans="1:1">
      <c r="A437" s="111"/>
    </row>
    <row r="438" spans="1:1">
      <c r="A438" s="111"/>
    </row>
    <row r="439" spans="1:1">
      <c r="A439" s="111"/>
    </row>
    <row r="440" spans="1:1">
      <c r="A440" s="111"/>
    </row>
    <row r="441" spans="1:1">
      <c r="A441" s="111"/>
    </row>
    <row r="442" spans="1:1">
      <c r="A442" s="111"/>
    </row>
    <row r="443" spans="1:1">
      <c r="A443" s="111"/>
    </row>
    <row r="444" spans="1:1">
      <c r="A444" s="111"/>
    </row>
    <row r="445" spans="1:1">
      <c r="A445" s="111"/>
    </row>
    <row r="446" spans="1:1">
      <c r="A446" s="111"/>
    </row>
    <row r="447" spans="1:1">
      <c r="A447" s="111"/>
    </row>
    <row r="448" spans="1:1">
      <c r="A448" s="111"/>
    </row>
    <row r="449" spans="1:1">
      <c r="A449" s="111"/>
    </row>
    <row r="450" spans="1:1">
      <c r="A450" s="111"/>
    </row>
    <row r="451" spans="1:1">
      <c r="A451" s="111"/>
    </row>
    <row r="452" spans="1:1">
      <c r="A452" s="111"/>
    </row>
    <row r="453" spans="1:1">
      <c r="A453" s="111"/>
    </row>
    <row r="454" spans="1:1">
      <c r="A454" s="111"/>
    </row>
    <row r="455" spans="1:1">
      <c r="A455" s="111"/>
    </row>
    <row r="456" spans="1:1">
      <c r="A456" s="111"/>
    </row>
    <row r="457" spans="1:1">
      <c r="A457" s="111"/>
    </row>
    <row r="458" spans="1:1">
      <c r="A458" s="111"/>
    </row>
    <row r="459" spans="1:1">
      <c r="A459" s="111"/>
    </row>
    <row r="460" spans="1:1">
      <c r="A460" s="111"/>
    </row>
    <row r="461" spans="1:1">
      <c r="A461" s="111"/>
    </row>
    <row r="462" spans="1:1">
      <c r="A462" s="111"/>
    </row>
    <row r="463" spans="1:1">
      <c r="A463" s="111"/>
    </row>
    <row r="464" spans="1:1">
      <c r="A464" s="111"/>
    </row>
    <row r="465" spans="1:1">
      <c r="A465" s="111"/>
    </row>
    <row r="466" spans="1:1">
      <c r="A466" s="111"/>
    </row>
    <row r="467" spans="1:1">
      <c r="A467" s="111"/>
    </row>
    <row r="468" spans="1:1">
      <c r="A468" s="111"/>
    </row>
    <row r="469" spans="1:1">
      <c r="A469" s="111"/>
    </row>
    <row r="470" spans="1:1">
      <c r="A470" s="111"/>
    </row>
    <row r="471" spans="1:1">
      <c r="A471" s="111"/>
    </row>
    <row r="472" spans="1:1">
      <c r="A472" s="111"/>
    </row>
    <row r="473" spans="1:1">
      <c r="A473" s="111"/>
    </row>
    <row r="474" spans="1:1">
      <c r="A474" s="111"/>
    </row>
    <row r="475" spans="1:1">
      <c r="A475" s="111"/>
    </row>
    <row r="476" spans="1:1">
      <c r="A476" s="111"/>
    </row>
    <row r="477" spans="1:1">
      <c r="A477" s="111"/>
    </row>
    <row r="478" spans="1:1">
      <c r="A478" s="111"/>
    </row>
    <row r="479" spans="1:1">
      <c r="A479" s="111"/>
    </row>
    <row r="480" spans="1:1">
      <c r="A480" s="111"/>
    </row>
    <row r="481" spans="1:1">
      <c r="A481" s="111"/>
    </row>
    <row r="482" spans="1:1">
      <c r="A482" s="111"/>
    </row>
    <row r="483" spans="1:1">
      <c r="A483" s="111"/>
    </row>
    <row r="484" spans="1:1">
      <c r="A484" s="111"/>
    </row>
    <row r="485" spans="1:1">
      <c r="A485" s="111"/>
    </row>
    <row r="486" spans="1:1">
      <c r="A486" s="111"/>
    </row>
    <row r="487" spans="1:1">
      <c r="A487" s="111"/>
    </row>
    <row r="488" spans="1:1">
      <c r="A488" s="111"/>
    </row>
    <row r="489" spans="1:1">
      <c r="A489" s="111"/>
    </row>
    <row r="490" spans="1:1">
      <c r="A490" s="111"/>
    </row>
    <row r="491" spans="1:1">
      <c r="A491" s="111"/>
    </row>
    <row r="492" spans="1:1">
      <c r="A492" s="111"/>
    </row>
    <row r="493" spans="1:1">
      <c r="A493" s="111"/>
    </row>
    <row r="494" spans="1:1">
      <c r="A494" s="111"/>
    </row>
    <row r="495" spans="1:1">
      <c r="A495" s="111"/>
    </row>
    <row r="496" spans="1:1">
      <c r="A496" s="111"/>
    </row>
    <row r="497" spans="1:1">
      <c r="A497" s="111"/>
    </row>
    <row r="498" spans="1:1">
      <c r="A498" s="111"/>
    </row>
    <row r="499" spans="1:1">
      <c r="A499" s="111"/>
    </row>
    <row r="500" spans="1:1">
      <c r="A500" s="111"/>
    </row>
    <row r="501" spans="1:1">
      <c r="A501" s="111"/>
    </row>
    <row r="502" spans="1:1">
      <c r="A502" s="111"/>
    </row>
    <row r="503" spans="1:1">
      <c r="A503" s="111"/>
    </row>
    <row r="504" spans="1:1">
      <c r="A504" s="111"/>
    </row>
    <row r="505" spans="1:1">
      <c r="A505" s="111"/>
    </row>
    <row r="506" spans="1:1">
      <c r="A506" s="111"/>
    </row>
    <row r="507" spans="1:1">
      <c r="A507" s="111"/>
    </row>
    <row r="508" spans="1:1">
      <c r="A508" s="111"/>
    </row>
    <row r="509" spans="1:1">
      <c r="A509" s="111"/>
    </row>
    <row r="510" spans="1:1">
      <c r="A510" s="111"/>
    </row>
    <row r="511" spans="1:1">
      <c r="A511" s="111"/>
    </row>
    <row r="512" spans="1:1">
      <c r="A512" s="111"/>
    </row>
    <row r="513" spans="1:1">
      <c r="A513" s="111"/>
    </row>
    <row r="514" spans="1:1">
      <c r="A514" s="111"/>
    </row>
    <row r="515" spans="1:1">
      <c r="A515" s="111"/>
    </row>
    <row r="516" spans="1:1">
      <c r="A516" s="111"/>
    </row>
    <row r="517" spans="1:1">
      <c r="A517" s="111"/>
    </row>
    <row r="518" spans="1:1">
      <c r="A518" s="111"/>
    </row>
    <row r="519" spans="1:1">
      <c r="A519" s="111"/>
    </row>
    <row r="520" spans="1:1">
      <c r="A520" s="111"/>
    </row>
    <row r="521" spans="1:1">
      <c r="A521" s="111"/>
    </row>
    <row r="522" spans="1:1">
      <c r="A522" s="111"/>
    </row>
    <row r="523" spans="1:1">
      <c r="A523" s="111"/>
    </row>
    <row r="524" spans="1:1">
      <c r="A524" s="111"/>
    </row>
    <row r="525" spans="1:1">
      <c r="A525" s="111"/>
    </row>
    <row r="526" spans="1:1">
      <c r="A526" s="111"/>
    </row>
    <row r="527" spans="1:1">
      <c r="A527" s="111"/>
    </row>
    <row r="528" spans="1:1">
      <c r="A528" s="111"/>
    </row>
    <row r="529" spans="1:1">
      <c r="A529" s="111"/>
    </row>
    <row r="530" spans="1:1">
      <c r="A530" s="111"/>
    </row>
    <row r="531" spans="1:1">
      <c r="A531" s="111"/>
    </row>
    <row r="532" spans="1:1">
      <c r="A532" s="111"/>
    </row>
    <row r="533" spans="1:1">
      <c r="A533" s="111"/>
    </row>
    <row r="534" spans="1:1">
      <c r="A534" s="111"/>
    </row>
    <row r="535" spans="1:1">
      <c r="A535" s="111"/>
    </row>
    <row r="536" spans="1:1">
      <c r="A536" s="111"/>
    </row>
    <row r="537" spans="1:1">
      <c r="A537" s="111"/>
    </row>
    <row r="538" spans="1:1">
      <c r="A538" s="111"/>
    </row>
    <row r="539" spans="1:1">
      <c r="A539" s="111"/>
    </row>
    <row r="540" spans="1:1">
      <c r="A540" s="111"/>
    </row>
    <row r="541" spans="1:1">
      <c r="A541" s="111"/>
    </row>
    <row r="542" spans="1:1">
      <c r="A542" s="111"/>
    </row>
    <row r="543" spans="1:1">
      <c r="A543" s="111"/>
    </row>
    <row r="544" spans="1:1">
      <c r="A544" s="111"/>
    </row>
    <row r="545" spans="1:1">
      <c r="A545" s="111"/>
    </row>
    <row r="546" spans="1:1">
      <c r="A546" s="111"/>
    </row>
    <row r="547" spans="1:1">
      <c r="A547" s="111"/>
    </row>
    <row r="548" spans="1:1">
      <c r="A548" s="111"/>
    </row>
    <row r="549" spans="1:1">
      <c r="A549" s="111"/>
    </row>
    <row r="550" spans="1:1">
      <c r="A550" s="111"/>
    </row>
    <row r="551" spans="1:1">
      <c r="A551" s="111"/>
    </row>
    <row r="552" spans="1:1">
      <c r="A552" s="111"/>
    </row>
    <row r="553" spans="1:1">
      <c r="A553" s="111"/>
    </row>
    <row r="554" spans="1:1">
      <c r="A554" s="111"/>
    </row>
    <row r="555" spans="1:1">
      <c r="A555" s="111"/>
    </row>
    <row r="556" spans="1:1">
      <c r="A556" s="111"/>
    </row>
    <row r="557" spans="1:1">
      <c r="A557" s="111"/>
    </row>
    <row r="558" spans="1:1">
      <c r="A558" s="111"/>
    </row>
    <row r="559" spans="1:1">
      <c r="A559" s="111"/>
    </row>
    <row r="560" spans="1:1">
      <c r="A560" s="111"/>
    </row>
    <row r="561" spans="1:1">
      <c r="A561" s="111"/>
    </row>
    <row r="562" spans="1:1">
      <c r="A562" s="111"/>
    </row>
    <row r="563" spans="1:1">
      <c r="A563" s="111"/>
    </row>
    <row r="564" spans="1:1">
      <c r="A564" s="111"/>
    </row>
    <row r="565" spans="1:1">
      <c r="A565" s="111"/>
    </row>
    <row r="566" spans="1:1">
      <c r="A566" s="111"/>
    </row>
    <row r="567" spans="1:1">
      <c r="A567" s="111"/>
    </row>
    <row r="568" spans="1:1">
      <c r="A568" s="111"/>
    </row>
    <row r="569" spans="1:1">
      <c r="A569" s="111"/>
    </row>
    <row r="570" spans="1:1">
      <c r="A570" s="111"/>
    </row>
    <row r="571" spans="1:1">
      <c r="A571" s="111"/>
    </row>
    <row r="572" spans="1:1">
      <c r="A572" s="111"/>
    </row>
    <row r="573" spans="1:1">
      <c r="A573" s="111"/>
    </row>
    <row r="574" spans="1:1">
      <c r="A574" s="111"/>
    </row>
    <row r="575" spans="1:1">
      <c r="A575" s="111"/>
    </row>
    <row r="576" spans="1:1">
      <c r="A576" s="111"/>
    </row>
    <row r="577" spans="1:1">
      <c r="A577" s="111"/>
    </row>
    <row r="578" spans="1:1">
      <c r="A578" s="111"/>
    </row>
    <row r="579" spans="1:1">
      <c r="A579" s="111"/>
    </row>
    <row r="580" spans="1:1">
      <c r="A580" s="111"/>
    </row>
    <row r="581" spans="1:1">
      <c r="A581" s="111"/>
    </row>
    <row r="582" spans="1:1">
      <c r="A582" s="111"/>
    </row>
    <row r="583" spans="1:1">
      <c r="A583" s="111"/>
    </row>
    <row r="584" spans="1:1">
      <c r="A584" s="111"/>
    </row>
    <row r="585" spans="1:1">
      <c r="A585" s="111"/>
    </row>
    <row r="586" spans="1:1">
      <c r="A586" s="111"/>
    </row>
    <row r="587" spans="1:1">
      <c r="A587" s="111"/>
    </row>
    <row r="588" spans="1:1">
      <c r="A588" s="111"/>
    </row>
    <row r="589" spans="1:1">
      <c r="A589" s="111"/>
    </row>
    <row r="590" spans="1:1">
      <c r="A590" s="111"/>
    </row>
    <row r="591" spans="1:1">
      <c r="A591" s="111"/>
    </row>
    <row r="592" spans="1:1">
      <c r="A592" s="111"/>
    </row>
    <row r="593" spans="1:1">
      <c r="A593" s="111"/>
    </row>
    <row r="594" spans="1:1">
      <c r="A594" s="111"/>
    </row>
    <row r="595" spans="1:1">
      <c r="A595" s="111"/>
    </row>
    <row r="596" spans="1:1">
      <c r="A596" s="111"/>
    </row>
    <row r="597" spans="1:1">
      <c r="A597" s="111"/>
    </row>
    <row r="598" spans="1:1">
      <c r="A598" s="111"/>
    </row>
    <row r="599" spans="1:1">
      <c r="A599" s="111"/>
    </row>
    <row r="600" spans="1:1">
      <c r="A600" s="111"/>
    </row>
    <row r="601" spans="1:1">
      <c r="A601" s="111"/>
    </row>
    <row r="602" spans="1:1">
      <c r="A602" s="111"/>
    </row>
    <row r="603" spans="1:1">
      <c r="A603" s="111"/>
    </row>
    <row r="604" spans="1:1">
      <c r="A604" s="111"/>
    </row>
    <row r="605" spans="1:1">
      <c r="A605" s="111"/>
    </row>
    <row r="606" spans="1:1">
      <c r="A606" s="111"/>
    </row>
    <row r="607" spans="1:1">
      <c r="A607" s="111"/>
    </row>
    <row r="608" spans="1:1">
      <c r="A608" s="111"/>
    </row>
    <row r="609" spans="1:1">
      <c r="A609" s="111"/>
    </row>
    <row r="610" spans="1:1">
      <c r="A610" s="111"/>
    </row>
    <row r="611" spans="1:1">
      <c r="A611" s="111"/>
    </row>
    <row r="612" spans="1:1">
      <c r="A612" s="111"/>
    </row>
    <row r="613" spans="1:1">
      <c r="A613" s="111"/>
    </row>
    <row r="614" spans="1:1">
      <c r="A614" s="111"/>
    </row>
    <row r="615" spans="1:1">
      <c r="A615" s="111"/>
    </row>
    <row r="616" spans="1:1">
      <c r="A616" s="111"/>
    </row>
    <row r="617" spans="1:1">
      <c r="A617" s="111"/>
    </row>
    <row r="618" spans="1:1">
      <c r="A618" s="111"/>
    </row>
    <row r="619" spans="1:1">
      <c r="A619" s="111"/>
    </row>
    <row r="620" spans="1:1">
      <c r="A620" s="111"/>
    </row>
    <row r="621" spans="1:1">
      <c r="A621" s="111"/>
    </row>
    <row r="622" spans="1:1">
      <c r="A622" s="111"/>
    </row>
    <row r="623" spans="1:1">
      <c r="A623" s="111"/>
    </row>
    <row r="624" spans="1:1">
      <c r="A624" s="111"/>
    </row>
    <row r="625" spans="1:1">
      <c r="A625" s="111"/>
    </row>
    <row r="626" spans="1:1">
      <c r="A626" s="111"/>
    </row>
    <row r="627" spans="1:1">
      <c r="A627" s="111"/>
    </row>
    <row r="628" spans="1:1">
      <c r="A628" s="111"/>
    </row>
    <row r="629" spans="1:1">
      <c r="A629" s="111"/>
    </row>
    <row r="630" spans="1:1">
      <c r="A630" s="111"/>
    </row>
    <row r="631" spans="1:1">
      <c r="A631" s="111"/>
    </row>
    <row r="632" spans="1:1">
      <c r="A632" s="111"/>
    </row>
    <row r="633" spans="1:1">
      <c r="A633" s="111"/>
    </row>
    <row r="634" spans="1:1">
      <c r="A634" s="111"/>
    </row>
    <row r="635" spans="1:1">
      <c r="A635" s="111"/>
    </row>
    <row r="636" spans="1:1">
      <c r="A636" s="111"/>
    </row>
    <row r="637" spans="1:1">
      <c r="A637" s="111"/>
    </row>
    <row r="638" spans="1:1">
      <c r="A638" s="111"/>
    </row>
    <row r="639" spans="1:1">
      <c r="A639" s="111"/>
    </row>
    <row r="640" spans="1:1">
      <c r="A640" s="111"/>
    </row>
    <row r="641" spans="1:1">
      <c r="A641" s="111"/>
    </row>
    <row r="642" spans="1:1">
      <c r="A642" s="111"/>
    </row>
    <row r="643" spans="1:1">
      <c r="A643" s="111"/>
    </row>
    <row r="644" spans="1:1">
      <c r="A644" s="111"/>
    </row>
    <row r="645" spans="1:1">
      <c r="A645" s="111"/>
    </row>
    <row r="646" spans="1:1">
      <c r="A646" s="111"/>
    </row>
    <row r="647" spans="1:1">
      <c r="A647" s="111"/>
    </row>
    <row r="648" spans="1:1">
      <c r="A648" s="111"/>
    </row>
    <row r="649" spans="1:1">
      <c r="A649" s="111"/>
    </row>
    <row r="650" spans="1:1">
      <c r="A650" s="111"/>
    </row>
    <row r="651" spans="1:1">
      <c r="A651" s="111"/>
    </row>
    <row r="652" spans="1:1">
      <c r="A652" s="111"/>
    </row>
    <row r="653" spans="1:1">
      <c r="A653" s="111"/>
    </row>
    <row r="654" spans="1:1">
      <c r="A654" s="111"/>
    </row>
    <row r="655" spans="1:1">
      <c r="A655" s="111"/>
    </row>
    <row r="656" spans="1:1">
      <c r="A656" s="111"/>
    </row>
    <row r="657" spans="1:1">
      <c r="A657" s="111"/>
    </row>
    <row r="658" spans="1:1">
      <c r="A658" s="111"/>
    </row>
    <row r="659" spans="1:1">
      <c r="A659" s="111"/>
    </row>
    <row r="660" spans="1:1">
      <c r="A660" s="111"/>
    </row>
    <row r="661" spans="1:1">
      <c r="A661" s="111"/>
    </row>
    <row r="662" spans="1:1">
      <c r="A662" s="111"/>
    </row>
    <row r="663" spans="1:1">
      <c r="A663" s="111"/>
    </row>
    <row r="664" spans="1:1">
      <c r="A664" s="111"/>
    </row>
    <row r="665" spans="1:1">
      <c r="A665" s="111"/>
    </row>
    <row r="666" spans="1:1">
      <c r="A666" s="111"/>
    </row>
    <row r="667" spans="1:1">
      <c r="A667" s="111"/>
    </row>
    <row r="668" spans="1:1">
      <c r="A668" s="111"/>
    </row>
    <row r="669" spans="1:1">
      <c r="A669" s="111"/>
    </row>
    <row r="670" spans="1:1">
      <c r="A670" s="111"/>
    </row>
    <row r="671" spans="1:1">
      <c r="A671" s="111"/>
    </row>
    <row r="672" spans="1:1">
      <c r="A672" s="111"/>
    </row>
    <row r="673" spans="1:1">
      <c r="A673" s="111"/>
    </row>
    <row r="674" spans="1:1">
      <c r="A674" s="111"/>
    </row>
    <row r="675" spans="1:1">
      <c r="A675" s="111"/>
    </row>
    <row r="676" spans="1:1">
      <c r="A676" s="111"/>
    </row>
    <row r="677" spans="1:1">
      <c r="A677" s="111"/>
    </row>
    <row r="678" spans="1:1">
      <c r="A678" s="111"/>
    </row>
    <row r="679" spans="1:1">
      <c r="A679" s="111"/>
    </row>
    <row r="680" spans="1:1">
      <c r="A680" s="111"/>
    </row>
    <row r="681" spans="1:1">
      <c r="A681" s="111"/>
    </row>
    <row r="682" spans="1:1">
      <c r="A682" s="111"/>
    </row>
    <row r="683" spans="1:1">
      <c r="A683" s="111"/>
    </row>
    <row r="684" spans="1:1">
      <c r="A684" s="111"/>
    </row>
    <row r="685" spans="1:1">
      <c r="A685" s="111"/>
    </row>
    <row r="686" spans="1:1">
      <c r="A686" s="111"/>
    </row>
    <row r="687" spans="1:1">
      <c r="A687" s="111"/>
    </row>
    <row r="688" spans="1:1">
      <c r="A688" s="111"/>
    </row>
    <row r="689" spans="1:1">
      <c r="A689" s="111"/>
    </row>
    <row r="690" spans="1:1">
      <c r="A690" s="111"/>
    </row>
    <row r="691" spans="1:1">
      <c r="A691" s="111"/>
    </row>
    <row r="692" spans="1:1">
      <c r="A692" s="111"/>
    </row>
    <row r="693" spans="1:1">
      <c r="A693" s="111"/>
    </row>
    <row r="694" spans="1:1">
      <c r="A694" s="111"/>
    </row>
    <row r="695" spans="1:1">
      <c r="A695" s="111"/>
    </row>
    <row r="696" spans="1:1">
      <c r="A696" s="111"/>
    </row>
    <row r="697" spans="1:1">
      <c r="A697" s="111"/>
    </row>
    <row r="698" spans="1:1">
      <c r="A698" s="111"/>
    </row>
    <row r="699" spans="1:1">
      <c r="A699" s="111"/>
    </row>
    <row r="700" spans="1:1">
      <c r="A700" s="111"/>
    </row>
    <row r="701" spans="1:1">
      <c r="A701" s="111"/>
    </row>
    <row r="702" spans="1:1">
      <c r="A702" s="111"/>
    </row>
    <row r="703" spans="1:1">
      <c r="A703" s="111"/>
    </row>
    <row r="704" spans="1:1">
      <c r="A704" s="111"/>
    </row>
    <row r="705" spans="1:1">
      <c r="A705" s="111"/>
    </row>
    <row r="706" spans="1:1">
      <c r="A706" s="111"/>
    </row>
    <row r="707" spans="1:1">
      <c r="A707" s="111"/>
    </row>
    <row r="708" spans="1:1">
      <c r="A708" s="111"/>
    </row>
    <row r="709" spans="1:1">
      <c r="A709" s="111"/>
    </row>
    <row r="710" spans="1:1">
      <c r="A710" s="111"/>
    </row>
    <row r="711" spans="1:1">
      <c r="A711" s="111"/>
    </row>
    <row r="712" spans="1:1">
      <c r="A712" s="111"/>
    </row>
    <row r="713" spans="1:1">
      <c r="A713" s="111"/>
    </row>
    <row r="714" spans="1:1">
      <c r="A714" s="111"/>
    </row>
    <row r="715" spans="1:1">
      <c r="A715" s="111"/>
    </row>
    <row r="716" spans="1:1">
      <c r="A716" s="111"/>
    </row>
    <row r="717" spans="1:1">
      <c r="A717" s="111"/>
    </row>
    <row r="718" spans="1:1">
      <c r="A718" s="111"/>
    </row>
    <row r="719" spans="1:1">
      <c r="A719" s="111"/>
    </row>
    <row r="720" spans="1:1">
      <c r="A720" s="111"/>
    </row>
    <row r="721" spans="1:1">
      <c r="A721" s="111"/>
    </row>
    <row r="722" spans="1:1">
      <c r="A722" s="111"/>
    </row>
    <row r="723" spans="1:1">
      <c r="A723" s="111"/>
    </row>
    <row r="724" spans="1:1">
      <c r="A724" s="111"/>
    </row>
    <row r="725" spans="1:1">
      <c r="A725" s="111"/>
    </row>
    <row r="726" spans="1:1">
      <c r="A726" s="111"/>
    </row>
    <row r="727" spans="1:1">
      <c r="A727" s="111"/>
    </row>
    <row r="728" spans="1:1">
      <c r="A728" s="111"/>
    </row>
    <row r="729" spans="1:1">
      <c r="A729" s="111"/>
    </row>
    <row r="730" spans="1:1">
      <c r="A730" s="111"/>
    </row>
    <row r="731" spans="1:1">
      <c r="A731" s="111"/>
    </row>
    <row r="732" spans="1:1">
      <c r="A732" s="111"/>
    </row>
    <row r="733" spans="1:1">
      <c r="A733" s="111"/>
    </row>
    <row r="734" spans="1:1">
      <c r="A734" s="111"/>
    </row>
    <row r="735" spans="1:1">
      <c r="A735" s="111"/>
    </row>
    <row r="736" spans="1:1">
      <c r="A736" s="111"/>
    </row>
    <row r="737" spans="1:1">
      <c r="A737" s="111"/>
    </row>
    <row r="738" spans="1:1">
      <c r="A738" s="111"/>
    </row>
    <row r="739" spans="1:1">
      <c r="A739" s="111"/>
    </row>
    <row r="740" spans="1:1">
      <c r="A740" s="111"/>
    </row>
    <row r="741" spans="1:1">
      <c r="A741" s="111"/>
    </row>
    <row r="742" spans="1:1">
      <c r="A742" s="111"/>
    </row>
    <row r="743" spans="1:1">
      <c r="A743" s="111"/>
    </row>
    <row r="744" spans="1:1">
      <c r="A744" s="111"/>
    </row>
    <row r="745" spans="1:1">
      <c r="A745" s="111"/>
    </row>
    <row r="746" spans="1:1">
      <c r="A746" s="111"/>
    </row>
    <row r="747" spans="1:1">
      <c r="A747" s="111"/>
    </row>
    <row r="748" spans="1:1">
      <c r="A748" s="111"/>
    </row>
    <row r="749" spans="1:1">
      <c r="A749" s="111"/>
    </row>
    <row r="750" spans="1:1">
      <c r="A750" s="111"/>
    </row>
    <row r="751" spans="1:1">
      <c r="A751" s="111"/>
    </row>
    <row r="752" spans="1:1">
      <c r="A752" s="111"/>
    </row>
    <row r="753" spans="1:1">
      <c r="A753" s="111"/>
    </row>
    <row r="754" spans="1:1">
      <c r="A754" s="111"/>
    </row>
    <row r="755" spans="1:1">
      <c r="A755" s="111"/>
    </row>
    <row r="756" spans="1:1">
      <c r="A756" s="111"/>
    </row>
    <row r="757" spans="1:1">
      <c r="A757" s="111"/>
    </row>
    <row r="758" spans="1:1">
      <c r="A758" s="111"/>
    </row>
    <row r="759" spans="1:1">
      <c r="A759" s="111"/>
    </row>
    <row r="760" spans="1:1">
      <c r="A760" s="111"/>
    </row>
    <row r="761" spans="1:1">
      <c r="A761" s="111"/>
    </row>
    <row r="762" spans="1:1">
      <c r="A762" s="111"/>
    </row>
    <row r="763" spans="1:1">
      <c r="A763" s="111"/>
    </row>
    <row r="764" spans="1:1">
      <c r="A764" s="111"/>
    </row>
    <row r="765" spans="1:1">
      <c r="A765" s="111"/>
    </row>
    <row r="766" spans="1:1">
      <c r="A766" s="111"/>
    </row>
    <row r="767" spans="1:1">
      <c r="A767" s="111"/>
    </row>
    <row r="768" spans="1:1">
      <c r="A768" s="111"/>
    </row>
    <row r="769" spans="1:1">
      <c r="A769" s="111"/>
    </row>
    <row r="770" spans="1:1">
      <c r="A770" s="111"/>
    </row>
    <row r="771" spans="1:1">
      <c r="A771" s="111"/>
    </row>
    <row r="772" spans="1:1">
      <c r="A772" s="111"/>
    </row>
    <row r="773" spans="1:1">
      <c r="A773" s="111"/>
    </row>
    <row r="774" spans="1:1">
      <c r="A774" s="111"/>
    </row>
    <row r="775" spans="1:1">
      <c r="A775" s="111"/>
    </row>
    <row r="776" spans="1:1">
      <c r="A776" s="111"/>
    </row>
    <row r="777" spans="1:1">
      <c r="A777" s="111"/>
    </row>
    <row r="778" spans="1:1">
      <c r="A778" s="111"/>
    </row>
    <row r="779" spans="1:1">
      <c r="A779" s="111"/>
    </row>
    <row r="780" spans="1:1">
      <c r="A780" s="111"/>
    </row>
    <row r="781" spans="1:1">
      <c r="A781" s="111"/>
    </row>
    <row r="782" spans="1:1">
      <c r="A782" s="111"/>
    </row>
    <row r="783" spans="1:1">
      <c r="A783" s="111"/>
    </row>
    <row r="784" spans="1:1">
      <c r="A784" s="111"/>
    </row>
    <row r="785" spans="1:1">
      <c r="A785" s="111"/>
    </row>
    <row r="786" spans="1:1">
      <c r="A786" s="111"/>
    </row>
    <row r="787" spans="1:1">
      <c r="A787" s="111"/>
    </row>
    <row r="788" spans="1:1">
      <c r="A788" s="111"/>
    </row>
    <row r="789" spans="1:1">
      <c r="A789" s="111"/>
    </row>
    <row r="790" spans="1:1">
      <c r="A790" s="111"/>
    </row>
    <row r="791" spans="1:1">
      <c r="A791" s="111"/>
    </row>
    <row r="792" spans="1:1">
      <c r="A792" s="111"/>
    </row>
    <row r="793" spans="1:1">
      <c r="A793" s="111"/>
    </row>
    <row r="794" spans="1:1">
      <c r="A794" s="111"/>
    </row>
    <row r="795" spans="1:1">
      <c r="A795" s="111"/>
    </row>
    <row r="796" spans="1:1">
      <c r="A796" s="111"/>
    </row>
    <row r="797" spans="1:1">
      <c r="A797" s="111"/>
    </row>
    <row r="798" spans="1:1">
      <c r="A798" s="111"/>
    </row>
    <row r="799" spans="1:1">
      <c r="A799" s="111"/>
    </row>
    <row r="800" spans="1:1">
      <c r="A800" s="111"/>
    </row>
    <row r="801" spans="1:1">
      <c r="A801" s="111"/>
    </row>
    <row r="802" spans="1:1">
      <c r="A802" s="111"/>
    </row>
    <row r="803" spans="1:1">
      <c r="A803" s="111"/>
    </row>
    <row r="804" spans="1:1">
      <c r="A804" s="111"/>
    </row>
    <row r="805" spans="1:1">
      <c r="A805" s="111"/>
    </row>
    <row r="806" spans="1:1">
      <c r="A806" s="111"/>
    </row>
    <row r="807" spans="1:1">
      <c r="A807" s="111"/>
    </row>
    <row r="808" spans="1:1">
      <c r="A808" s="111"/>
    </row>
    <row r="809" spans="1:1">
      <c r="A809" s="111"/>
    </row>
    <row r="810" spans="1:1">
      <c r="A810" s="111"/>
    </row>
    <row r="811" spans="1:1">
      <c r="A811" s="111"/>
    </row>
    <row r="812" spans="1:1">
      <c r="A812" s="111"/>
    </row>
    <row r="813" spans="1:1">
      <c r="A813" s="111"/>
    </row>
    <row r="814" spans="1:1">
      <c r="A814" s="111"/>
    </row>
    <row r="815" spans="1:1">
      <c r="A815" s="111"/>
    </row>
    <row r="816" spans="1:1">
      <c r="A816" s="111"/>
    </row>
    <row r="817" spans="1:1">
      <c r="A817" s="111"/>
    </row>
    <row r="818" spans="1:1">
      <c r="A818" s="111"/>
    </row>
    <row r="819" spans="1:1">
      <c r="A819" s="111"/>
    </row>
    <row r="820" spans="1:1">
      <c r="A820" s="111"/>
    </row>
    <row r="821" spans="1:1">
      <c r="A821" s="111"/>
    </row>
    <row r="822" spans="1:1">
      <c r="A822" s="111"/>
    </row>
    <row r="823" spans="1:1">
      <c r="A823" s="111"/>
    </row>
    <row r="824" spans="1:1">
      <c r="A824" s="111"/>
    </row>
    <row r="825" spans="1:1">
      <c r="A825" s="111"/>
    </row>
    <row r="826" spans="1:1">
      <c r="A826" s="111"/>
    </row>
    <row r="827" spans="1:1">
      <c r="A827" s="111"/>
    </row>
    <row r="828" spans="1:1">
      <c r="A828" s="111"/>
    </row>
    <row r="829" spans="1:1">
      <c r="A829" s="111"/>
    </row>
    <row r="830" spans="1:1">
      <c r="A830" s="111"/>
    </row>
    <row r="831" spans="1:1">
      <c r="A831" s="111"/>
    </row>
    <row r="832" spans="1:1">
      <c r="A832" s="111"/>
    </row>
    <row r="833" spans="1:1">
      <c r="A833" s="111"/>
    </row>
    <row r="834" spans="1:1">
      <c r="A834" s="111"/>
    </row>
    <row r="835" spans="1:1">
      <c r="A835" s="111"/>
    </row>
    <row r="836" spans="1:1">
      <c r="A836" s="111"/>
    </row>
    <row r="837" spans="1:1">
      <c r="A837" s="111"/>
    </row>
    <row r="838" spans="1:1">
      <c r="A838" s="111"/>
    </row>
    <row r="839" spans="1:1">
      <c r="A839" s="111"/>
    </row>
    <row r="840" spans="1:1">
      <c r="A840" s="111"/>
    </row>
    <row r="841" spans="1:1">
      <c r="A841" s="111"/>
    </row>
    <row r="842" spans="1:1">
      <c r="A842" s="111"/>
    </row>
    <row r="843" spans="1:1">
      <c r="A843" s="111"/>
    </row>
    <row r="844" spans="1:1">
      <c r="A844" s="111"/>
    </row>
    <row r="845" spans="1:1">
      <c r="A845" s="111"/>
    </row>
    <row r="846" spans="1:1">
      <c r="A846" s="111"/>
    </row>
    <row r="847" spans="1:1">
      <c r="A847" s="111"/>
    </row>
    <row r="848" spans="1:1">
      <c r="A848" s="111"/>
    </row>
    <row r="849" spans="1:1">
      <c r="A849" s="111"/>
    </row>
    <row r="850" spans="1:1">
      <c r="A850" s="111"/>
    </row>
    <row r="851" spans="1:1">
      <c r="A851" s="111"/>
    </row>
    <row r="852" spans="1:1">
      <c r="A852" s="111"/>
    </row>
    <row r="853" spans="1:1">
      <c r="A853" s="111"/>
    </row>
    <row r="854" spans="1:1">
      <c r="A854" s="111"/>
    </row>
    <row r="855" spans="1:1">
      <c r="A855" s="111"/>
    </row>
    <row r="856" spans="1:1">
      <c r="A856" s="111"/>
    </row>
    <row r="857" spans="1:1">
      <c r="A857" s="111"/>
    </row>
    <row r="858" spans="1:1">
      <c r="A858" s="111"/>
    </row>
    <row r="859" spans="1:1">
      <c r="A859" s="111"/>
    </row>
    <row r="860" spans="1:1">
      <c r="A860" s="111"/>
    </row>
    <row r="861" spans="1:1">
      <c r="A861" s="111"/>
    </row>
    <row r="862" spans="1:1">
      <c r="A862" s="111"/>
    </row>
    <row r="863" spans="1:1">
      <c r="A863" s="111"/>
    </row>
    <row r="864" spans="1:1">
      <c r="A864" s="111"/>
    </row>
    <row r="865" spans="1:1">
      <c r="A865" s="111"/>
    </row>
    <row r="866" spans="1:1">
      <c r="A866" s="111"/>
    </row>
    <row r="867" spans="1:1">
      <c r="A867" s="111"/>
    </row>
    <row r="868" spans="1:1">
      <c r="A868" s="111"/>
    </row>
    <row r="869" spans="1:1">
      <c r="A869" s="111"/>
    </row>
    <row r="870" spans="1:1">
      <c r="A870" s="111"/>
    </row>
    <row r="871" spans="1:1">
      <c r="A871" s="111"/>
    </row>
    <row r="872" spans="1:1">
      <c r="A872" s="111"/>
    </row>
    <row r="873" spans="1:1">
      <c r="A873" s="111"/>
    </row>
    <row r="874" spans="1:1">
      <c r="A874" s="111"/>
    </row>
    <row r="875" spans="1:1">
      <c r="A875" s="111"/>
    </row>
    <row r="876" spans="1:1">
      <c r="A876" s="111"/>
    </row>
    <row r="877" spans="1:1">
      <c r="A877" s="111"/>
    </row>
    <row r="878" spans="1:1">
      <c r="A878" s="111"/>
    </row>
    <row r="879" spans="1:1">
      <c r="A879" s="111"/>
    </row>
    <row r="880" spans="1:1">
      <c r="A880" s="111"/>
    </row>
    <row r="881" spans="1:1">
      <c r="A881" s="111"/>
    </row>
    <row r="882" spans="1:1">
      <c r="A882" s="111"/>
    </row>
    <row r="883" spans="1:1">
      <c r="A883" s="111"/>
    </row>
    <row r="884" spans="1:1">
      <c r="A884" s="111"/>
    </row>
    <row r="885" spans="1:1">
      <c r="A885" s="111"/>
    </row>
    <row r="886" spans="1:1">
      <c r="A886" s="111"/>
    </row>
    <row r="887" spans="1:1">
      <c r="A887" s="111"/>
    </row>
    <row r="888" spans="1:1">
      <c r="A888" s="111"/>
    </row>
    <row r="889" spans="1:1">
      <c r="A889" s="111"/>
    </row>
    <row r="890" spans="1:1">
      <c r="A890" s="111"/>
    </row>
    <row r="891" spans="1:1">
      <c r="A891" s="111"/>
    </row>
    <row r="892" spans="1:1">
      <c r="A892" s="111"/>
    </row>
    <row r="893" spans="1:1">
      <c r="A893" s="111"/>
    </row>
    <row r="894" spans="1:1">
      <c r="A894" s="111"/>
    </row>
    <row r="895" spans="1:1">
      <c r="A895" s="111"/>
    </row>
    <row r="896" spans="1:1">
      <c r="A896" s="111"/>
    </row>
    <row r="897" spans="1:1">
      <c r="A897" s="111"/>
    </row>
    <row r="898" spans="1:1">
      <c r="A898" s="111"/>
    </row>
    <row r="899" spans="1:1">
      <c r="A899" s="111"/>
    </row>
    <row r="900" spans="1:1">
      <c r="A900" s="111"/>
    </row>
    <row r="901" spans="1:1">
      <c r="A901" s="111"/>
    </row>
    <row r="902" spans="1:1">
      <c r="A902" s="111"/>
    </row>
    <row r="903" spans="1:1">
      <c r="A903" s="111"/>
    </row>
    <row r="904" spans="1:1">
      <c r="A904" s="111"/>
    </row>
    <row r="905" spans="1:1">
      <c r="A905" s="111"/>
    </row>
    <row r="906" spans="1:1">
      <c r="A906" s="111"/>
    </row>
    <row r="907" spans="1:1">
      <c r="A907" s="111"/>
    </row>
    <row r="908" spans="1:1">
      <c r="A908" s="111"/>
    </row>
    <row r="909" spans="1:1">
      <c r="A909" s="111"/>
    </row>
    <row r="910" spans="1:1">
      <c r="A910" s="111"/>
    </row>
    <row r="911" spans="1:1">
      <c r="A911" s="111"/>
    </row>
    <row r="912" spans="1:1">
      <c r="A912" s="111"/>
    </row>
    <row r="913" spans="1:1">
      <c r="A913" s="111"/>
    </row>
    <row r="914" spans="1:1">
      <c r="A914" s="111"/>
    </row>
    <row r="915" spans="1:1">
      <c r="A915" s="111"/>
    </row>
    <row r="916" spans="1:1">
      <c r="A916" s="111"/>
    </row>
    <row r="917" spans="1:1">
      <c r="A917" s="111"/>
    </row>
    <row r="918" spans="1:1">
      <c r="A918" s="111"/>
    </row>
    <row r="919" spans="1:1">
      <c r="A919" s="111"/>
    </row>
    <row r="920" spans="1:1">
      <c r="A920" s="111"/>
    </row>
    <row r="921" spans="1:1">
      <c r="A921" s="111"/>
    </row>
    <row r="922" spans="1:1">
      <c r="A922" s="111"/>
    </row>
    <row r="923" spans="1:1">
      <c r="A923" s="111"/>
    </row>
    <row r="924" spans="1:1">
      <c r="A924" s="111"/>
    </row>
    <row r="925" spans="1:1">
      <c r="A925" s="111"/>
    </row>
    <row r="926" spans="1:1">
      <c r="A926" s="111"/>
    </row>
    <row r="927" spans="1:1">
      <c r="A927" s="111"/>
    </row>
    <row r="928" spans="1:1">
      <c r="A928" s="111"/>
    </row>
    <row r="929" spans="1:1">
      <c r="A929" s="111"/>
    </row>
    <row r="930" spans="1:1">
      <c r="A930" s="111"/>
    </row>
    <row r="931" spans="1:1">
      <c r="A931" s="111"/>
    </row>
    <row r="932" spans="1:1">
      <c r="A932" s="111"/>
    </row>
    <row r="933" spans="1:1">
      <c r="A933" s="111"/>
    </row>
    <row r="934" spans="1:1">
      <c r="A934" s="111"/>
    </row>
    <row r="935" spans="1:1">
      <c r="A935" s="111"/>
    </row>
    <row r="936" spans="1:1">
      <c r="A936" s="111"/>
    </row>
    <row r="937" spans="1:1">
      <c r="A937" s="111"/>
    </row>
    <row r="938" spans="1:1">
      <c r="A938" s="111"/>
    </row>
    <row r="939" spans="1:1">
      <c r="A939" s="111"/>
    </row>
    <row r="940" spans="1:1">
      <c r="A940" s="111"/>
    </row>
    <row r="941" spans="1:1">
      <c r="A941" s="111"/>
    </row>
    <row r="942" spans="1:1">
      <c r="A942" s="111"/>
    </row>
    <row r="943" spans="1:1">
      <c r="A943" s="111"/>
    </row>
    <row r="944" spans="1:1">
      <c r="A944" s="111"/>
    </row>
    <row r="945" spans="1:1">
      <c r="A945" s="111"/>
    </row>
    <row r="946" spans="1:1">
      <c r="A946" s="111"/>
    </row>
    <row r="947" spans="1:1">
      <c r="A947" s="111"/>
    </row>
    <row r="948" spans="1:1">
      <c r="A948" s="111"/>
    </row>
    <row r="949" spans="1:1">
      <c r="A949" s="111"/>
    </row>
    <row r="950" spans="1:1">
      <c r="A950" s="111"/>
    </row>
    <row r="951" spans="1:1">
      <c r="A951" s="111"/>
    </row>
    <row r="952" spans="1:1">
      <c r="A952" s="111"/>
    </row>
    <row r="953" spans="1:1">
      <c r="A953" s="111"/>
    </row>
    <row r="954" spans="1:1">
      <c r="A954" s="111"/>
    </row>
    <row r="955" spans="1:1">
      <c r="A955" s="111"/>
    </row>
    <row r="956" spans="1:1">
      <c r="A956" s="111"/>
    </row>
    <row r="957" spans="1:1">
      <c r="A957" s="111"/>
    </row>
    <row r="958" spans="1:1">
      <c r="A958" s="111"/>
    </row>
    <row r="959" spans="1:1">
      <c r="A959" s="111"/>
    </row>
    <row r="960" spans="1:1">
      <c r="A960" s="111"/>
    </row>
    <row r="961" spans="1:1">
      <c r="A961" s="111"/>
    </row>
    <row r="962" spans="1:1">
      <c r="A962" s="111"/>
    </row>
    <row r="963" spans="1:1">
      <c r="A963" s="111"/>
    </row>
    <row r="964" spans="1:1">
      <c r="A964" s="111"/>
    </row>
    <row r="965" spans="1:1">
      <c r="A965" s="111"/>
    </row>
    <row r="966" spans="1:1">
      <c r="A966" s="111"/>
    </row>
    <row r="967" spans="1:1">
      <c r="A967" s="111"/>
    </row>
    <row r="968" spans="1:1">
      <c r="A968" s="111"/>
    </row>
    <row r="969" spans="1:1">
      <c r="A969" s="111"/>
    </row>
    <row r="970" spans="1:1">
      <c r="A970" s="111"/>
    </row>
    <row r="971" spans="1:1">
      <c r="A971" s="111"/>
    </row>
    <row r="972" spans="1:1">
      <c r="A972" s="111"/>
    </row>
    <row r="973" spans="1:1">
      <c r="A973" s="111"/>
    </row>
    <row r="974" spans="1:1">
      <c r="A974" s="111"/>
    </row>
    <row r="975" spans="1:1">
      <c r="A975" s="111"/>
    </row>
    <row r="976" spans="1:1">
      <c r="A976" s="111"/>
    </row>
    <row r="977" spans="1:1">
      <c r="A977" s="111"/>
    </row>
    <row r="978" spans="1:1">
      <c r="A978" s="111"/>
    </row>
    <row r="979" spans="1:1">
      <c r="A979" s="111"/>
    </row>
    <row r="980" spans="1:1">
      <c r="A980" s="111"/>
    </row>
    <row r="981" spans="1:1">
      <c r="A981" s="111"/>
    </row>
    <row r="982" spans="1:1">
      <c r="A982" s="111"/>
    </row>
    <row r="983" spans="1:1">
      <c r="A983" s="111"/>
    </row>
    <row r="984" spans="1:1">
      <c r="A984" s="111"/>
    </row>
    <row r="985" spans="1:1">
      <c r="A985" s="111"/>
    </row>
    <row r="986" spans="1:1">
      <c r="A986" s="111"/>
    </row>
    <row r="987" spans="1:1">
      <c r="A987" s="111"/>
    </row>
    <row r="988" spans="1:1">
      <c r="A988" s="111"/>
    </row>
    <row r="989" spans="1:1">
      <c r="A989" s="111"/>
    </row>
    <row r="990" spans="1:1">
      <c r="A990" s="111"/>
    </row>
    <row r="991" spans="1:1">
      <c r="A991" s="111"/>
    </row>
    <row r="992" spans="1:1">
      <c r="A992" s="111"/>
    </row>
    <row r="993" spans="1:1">
      <c r="A993" s="111"/>
    </row>
    <row r="994" spans="1:1">
      <c r="A994" s="111"/>
    </row>
    <row r="995" spans="1:1">
      <c r="A995" s="111"/>
    </row>
    <row r="996" spans="1:1">
      <c r="A996" s="111"/>
    </row>
    <row r="997" spans="1:1">
      <c r="A997" s="111"/>
    </row>
    <row r="998" spans="1:1">
      <c r="A998" s="111"/>
    </row>
    <row r="999" spans="1:1">
      <c r="A999" s="111"/>
    </row>
    <row r="1000" spans="1:1">
      <c r="A1000" s="111"/>
    </row>
    <row r="1001" spans="1:1">
      <c r="A1001" s="111"/>
    </row>
    <row r="1002" spans="1:1">
      <c r="A1002" s="111"/>
    </row>
    <row r="1003" spans="1:1">
      <c r="A1003" s="111"/>
    </row>
    <row r="1004" spans="1:1">
      <c r="A1004" s="111"/>
    </row>
    <row r="1005" spans="1:1">
      <c r="A1005" s="111"/>
    </row>
    <row r="1006" spans="1:1">
      <c r="A1006" s="111"/>
    </row>
    <row r="1007" spans="1:1">
      <c r="A1007" s="111"/>
    </row>
    <row r="1008" spans="1:1">
      <c r="A1008" s="111"/>
    </row>
    <row r="1009" spans="1:1">
      <c r="A1009" s="111"/>
    </row>
    <row r="1010" spans="1:1">
      <c r="A1010" s="111"/>
    </row>
    <row r="1011" spans="1:1">
      <c r="A1011" s="111"/>
    </row>
    <row r="1012" spans="1:1">
      <c r="A1012" s="111"/>
    </row>
    <row r="1013" spans="1:1">
      <c r="A1013" s="111"/>
    </row>
    <row r="1014" spans="1:1">
      <c r="A1014" s="111"/>
    </row>
    <row r="1015" spans="1:1">
      <c r="A1015" s="111"/>
    </row>
    <row r="1016" spans="1:1">
      <c r="A1016" s="111"/>
    </row>
    <row r="1017" spans="1:1">
      <c r="A1017" s="111"/>
    </row>
    <row r="1018" spans="1:1">
      <c r="A1018" s="111"/>
    </row>
    <row r="1019" spans="1:1">
      <c r="A1019" s="111"/>
    </row>
    <row r="1020" spans="1:1">
      <c r="A1020" s="111"/>
    </row>
    <row r="1021" spans="1:1">
      <c r="A1021" s="111"/>
    </row>
    <row r="1022" spans="1:1">
      <c r="A1022" s="111"/>
    </row>
    <row r="1023" spans="1:1">
      <c r="A1023" s="111"/>
    </row>
    <row r="1024" spans="1:1">
      <c r="A1024" s="111"/>
    </row>
    <row r="1025" spans="1:1">
      <c r="A1025" s="111"/>
    </row>
    <row r="1026" spans="1:1">
      <c r="A1026" s="111"/>
    </row>
    <row r="1027" spans="1:1">
      <c r="A1027" s="111"/>
    </row>
    <row r="1028" spans="1:1">
      <c r="A1028" s="111"/>
    </row>
    <row r="1029" spans="1:1">
      <c r="A1029" s="111"/>
    </row>
    <row r="1030" spans="1:1">
      <c r="A1030" s="111"/>
    </row>
    <row r="1031" spans="1:1">
      <c r="A1031" s="111"/>
    </row>
    <row r="1032" spans="1:1">
      <c r="A1032" s="111"/>
    </row>
    <row r="1033" spans="1:1">
      <c r="A1033" s="111"/>
    </row>
    <row r="1034" spans="1:1">
      <c r="A1034" s="111"/>
    </row>
    <row r="1035" spans="1:1">
      <c r="A1035" s="111"/>
    </row>
    <row r="1036" spans="1:1">
      <c r="A1036" s="111"/>
    </row>
    <row r="1037" spans="1:1">
      <c r="A1037" s="111"/>
    </row>
    <row r="1038" spans="1:1">
      <c r="A1038" s="111"/>
    </row>
    <row r="1039" spans="1:1">
      <c r="A1039" s="111"/>
    </row>
    <row r="1040" spans="1:1">
      <c r="A1040" s="111"/>
    </row>
    <row r="1041" spans="1:1">
      <c r="A1041" s="111"/>
    </row>
    <row r="1042" spans="1:1">
      <c r="A1042" s="111"/>
    </row>
    <row r="1043" spans="1:1">
      <c r="A1043" s="111"/>
    </row>
    <row r="1044" spans="1:1">
      <c r="A1044" s="111"/>
    </row>
    <row r="1045" spans="1:1">
      <c r="A1045" s="111"/>
    </row>
    <row r="1046" spans="1:1">
      <c r="A1046" s="111"/>
    </row>
    <row r="1047" spans="1:1">
      <c r="A1047" s="111"/>
    </row>
    <row r="1048" spans="1:1">
      <c r="A1048" s="111"/>
    </row>
    <row r="1049" spans="1:1">
      <c r="A1049" s="111"/>
    </row>
    <row r="1050" spans="1:1">
      <c r="A1050" s="111"/>
    </row>
    <row r="1051" spans="1:1">
      <c r="A1051" s="111"/>
    </row>
    <row r="1052" spans="1:1">
      <c r="A1052" s="111"/>
    </row>
    <row r="1053" spans="1:1">
      <c r="A1053" s="111"/>
    </row>
    <row r="1054" spans="1:1">
      <c r="A1054" s="111"/>
    </row>
    <row r="1055" spans="1:1">
      <c r="A1055" s="111"/>
    </row>
    <row r="1056" spans="1:1">
      <c r="A1056" s="111"/>
    </row>
    <row r="1057" spans="1:1">
      <c r="A1057" s="111"/>
    </row>
    <row r="1058" spans="1:1">
      <c r="A1058" s="111"/>
    </row>
    <row r="1059" spans="1:1">
      <c r="A1059" s="111"/>
    </row>
    <row r="1060" spans="1:1">
      <c r="A1060" s="111"/>
    </row>
    <row r="1061" spans="1:1">
      <c r="A1061" s="111"/>
    </row>
    <row r="1062" spans="1:1">
      <c r="A1062" s="111"/>
    </row>
    <row r="1063" spans="1:1">
      <c r="A1063" s="111"/>
    </row>
    <row r="1064" spans="1:1">
      <c r="A1064" s="111"/>
    </row>
    <row r="1065" spans="1:1">
      <c r="A1065" s="111"/>
    </row>
    <row r="1066" spans="1:1">
      <c r="A1066" s="111"/>
    </row>
    <row r="1067" spans="1:1">
      <c r="A1067" s="111"/>
    </row>
    <row r="1068" spans="1:1">
      <c r="A1068" s="111"/>
    </row>
    <row r="1069" spans="1:1">
      <c r="A1069" s="111"/>
    </row>
    <row r="1070" spans="1:1">
      <c r="A1070" s="111"/>
    </row>
    <row r="1071" spans="1:1">
      <c r="A1071" s="111"/>
    </row>
    <row r="1072" spans="1:1">
      <c r="A1072" s="111"/>
    </row>
    <row r="1073" spans="1:1">
      <c r="A1073" s="111"/>
    </row>
    <row r="1074" spans="1:1">
      <c r="A1074" s="111"/>
    </row>
    <row r="1075" spans="1:1">
      <c r="A1075" s="111"/>
    </row>
    <row r="1076" spans="1:1">
      <c r="A1076" s="111"/>
    </row>
    <row r="1077" spans="1:1">
      <c r="A1077" s="111"/>
    </row>
    <row r="1078" spans="1:1">
      <c r="A1078" s="111"/>
    </row>
    <row r="1079" spans="1:1">
      <c r="A1079" s="111"/>
    </row>
    <row r="1080" spans="1:1">
      <c r="A1080" s="111"/>
    </row>
    <row r="1081" spans="1:1">
      <c r="A1081" s="111"/>
    </row>
    <row r="1082" spans="1:1">
      <c r="A1082" s="111"/>
    </row>
    <row r="1083" spans="1:1">
      <c r="A1083" s="111"/>
    </row>
    <row r="1084" spans="1:1">
      <c r="A1084" s="111"/>
    </row>
    <row r="1085" spans="1:1">
      <c r="A1085" s="111"/>
    </row>
    <row r="1086" spans="1:1">
      <c r="A1086" s="111"/>
    </row>
    <row r="1087" spans="1:1">
      <c r="A1087" s="111"/>
    </row>
    <row r="1088" spans="1:1">
      <c r="A1088" s="111"/>
    </row>
    <row r="1089" spans="1:1">
      <c r="A1089" s="111"/>
    </row>
    <row r="1090" spans="1:1">
      <c r="A1090" s="111"/>
    </row>
    <row r="1091" spans="1:1">
      <c r="A1091" s="111"/>
    </row>
    <row r="1092" spans="1:1">
      <c r="A1092" s="111"/>
    </row>
    <row r="1093" spans="1:1">
      <c r="A1093" s="111"/>
    </row>
    <row r="1094" spans="1:1">
      <c r="A1094" s="111"/>
    </row>
    <row r="1095" spans="1:1">
      <c r="A1095" s="111"/>
    </row>
    <row r="1096" spans="1:1">
      <c r="A1096" s="111"/>
    </row>
    <row r="1097" spans="1:1">
      <c r="A1097" s="111"/>
    </row>
    <row r="1098" spans="1:1">
      <c r="A1098" s="111"/>
    </row>
    <row r="1099" spans="1:1">
      <c r="A1099" s="111"/>
    </row>
    <row r="1100" spans="1:1">
      <c r="A1100" s="111"/>
    </row>
    <row r="1101" spans="1:1">
      <c r="A1101" s="111"/>
    </row>
    <row r="1102" spans="1:1">
      <c r="A1102" s="111"/>
    </row>
    <row r="1103" spans="1:1">
      <c r="A1103" s="111"/>
    </row>
    <row r="1104" spans="1:1">
      <c r="A1104" s="111"/>
    </row>
    <row r="1105" spans="1:1">
      <c r="A1105" s="111"/>
    </row>
    <row r="1106" spans="1:1">
      <c r="A1106" s="111"/>
    </row>
    <row r="1107" spans="1:1">
      <c r="A1107" s="111"/>
    </row>
    <row r="1108" spans="1:1">
      <c r="A1108" s="111"/>
    </row>
    <row r="1109" spans="1:1">
      <c r="A1109" s="111"/>
    </row>
    <row r="1110" spans="1:1">
      <c r="A1110" s="111"/>
    </row>
    <row r="1111" spans="1:1">
      <c r="A1111" s="111"/>
    </row>
    <row r="1112" spans="1:1">
      <c r="A1112" s="111"/>
    </row>
    <row r="1113" spans="1:1">
      <c r="A1113" s="111"/>
    </row>
    <row r="1114" spans="1:1">
      <c r="A1114" s="111"/>
    </row>
    <row r="1115" spans="1:1">
      <c r="A1115" s="111"/>
    </row>
    <row r="1116" spans="1:1">
      <c r="A1116" s="111"/>
    </row>
    <row r="1117" spans="1:1">
      <c r="A1117" s="111"/>
    </row>
    <row r="1118" spans="1:1">
      <c r="A1118" s="111"/>
    </row>
    <row r="1119" spans="1:1">
      <c r="A1119" s="111"/>
    </row>
    <row r="1120" spans="1:1">
      <c r="A1120" s="111"/>
    </row>
    <row r="1121" spans="1:1">
      <c r="A1121" s="111"/>
    </row>
    <row r="1122" spans="1:1">
      <c r="A1122" s="111"/>
    </row>
    <row r="1123" spans="1:1">
      <c r="A1123" s="111"/>
    </row>
    <row r="1124" spans="1:1">
      <c r="A1124" s="111"/>
    </row>
    <row r="1125" spans="1:1">
      <c r="A1125" s="111"/>
    </row>
    <row r="1126" spans="1:1">
      <c r="A1126" s="111"/>
    </row>
    <row r="1127" spans="1:1">
      <c r="A1127" s="111"/>
    </row>
    <row r="1128" spans="1:1">
      <c r="A1128" s="111"/>
    </row>
    <row r="1129" spans="1:1">
      <c r="A1129" s="111"/>
    </row>
    <row r="1130" spans="1:1">
      <c r="A1130" s="111"/>
    </row>
    <row r="1131" spans="1:1">
      <c r="A1131" s="111"/>
    </row>
    <row r="1132" spans="1:1">
      <c r="A1132" s="111"/>
    </row>
    <row r="1133" spans="1:1">
      <c r="A1133" s="111"/>
    </row>
    <row r="1134" spans="1:1">
      <c r="A1134" s="111"/>
    </row>
    <row r="1135" spans="1:1">
      <c r="A1135" s="111"/>
    </row>
    <row r="1136" spans="1:1">
      <c r="A1136" s="111"/>
    </row>
    <row r="1137" spans="1:1">
      <c r="A1137" s="111"/>
    </row>
    <row r="1138" spans="1:1">
      <c r="A1138" s="111"/>
    </row>
    <row r="1139" spans="1:1">
      <c r="A1139" s="111"/>
    </row>
    <row r="1140" spans="1:1">
      <c r="A1140" s="111"/>
    </row>
    <row r="1141" spans="1:1">
      <c r="A1141" s="111"/>
    </row>
    <row r="1142" spans="1:1">
      <c r="A1142" s="111"/>
    </row>
    <row r="1143" spans="1:1">
      <c r="A1143" s="111"/>
    </row>
    <row r="1144" spans="1:1">
      <c r="A1144" s="111"/>
    </row>
    <row r="1145" spans="1:1">
      <c r="A1145" s="111"/>
    </row>
    <row r="1146" spans="1:1">
      <c r="A1146" s="111"/>
    </row>
    <row r="1147" spans="1:1">
      <c r="A1147" s="111"/>
    </row>
    <row r="1148" spans="1:1">
      <c r="A1148" s="111"/>
    </row>
    <row r="1149" spans="1:1">
      <c r="A1149" s="111"/>
    </row>
    <row r="1150" spans="1:1">
      <c r="A1150" s="111"/>
    </row>
    <row r="1151" spans="1:1">
      <c r="A1151" s="111"/>
    </row>
    <row r="1152" spans="1:1">
      <c r="A1152" s="111"/>
    </row>
    <row r="1153" spans="1:1">
      <c r="A1153" s="111"/>
    </row>
    <row r="1154" spans="1:1">
      <c r="A1154" s="111"/>
    </row>
    <row r="1155" spans="1:1">
      <c r="A1155" s="111"/>
    </row>
    <row r="1156" spans="1:1">
      <c r="A1156" s="111"/>
    </row>
    <row r="1157" spans="1:1">
      <c r="A1157" s="111"/>
    </row>
    <row r="1158" spans="1:1">
      <c r="A1158" s="111"/>
    </row>
    <row r="1159" spans="1:1">
      <c r="A1159" s="111"/>
    </row>
    <row r="1160" spans="1:1">
      <c r="A1160" s="111"/>
    </row>
    <row r="1161" spans="1:1">
      <c r="A1161" s="111"/>
    </row>
    <row r="1162" spans="1:1">
      <c r="A1162" s="111"/>
    </row>
    <row r="1163" spans="1:1">
      <c r="A1163" s="111"/>
    </row>
    <row r="1164" spans="1:1">
      <c r="A1164" s="111"/>
    </row>
    <row r="1165" spans="1:1">
      <c r="A1165" s="111"/>
    </row>
    <row r="1166" spans="1:1">
      <c r="A1166" s="111"/>
    </row>
    <row r="1167" spans="1:1">
      <c r="A1167" s="111"/>
    </row>
    <row r="1168" spans="1:1">
      <c r="A1168" s="111"/>
    </row>
    <row r="1169" spans="1:1">
      <c r="A1169" s="111"/>
    </row>
    <row r="1170" spans="1:1">
      <c r="A1170" s="111"/>
    </row>
    <row r="1171" spans="1:1">
      <c r="A1171" s="111"/>
    </row>
    <row r="1172" spans="1:1">
      <c r="A1172" s="111"/>
    </row>
    <row r="1173" spans="1:1">
      <c r="A1173" s="111"/>
    </row>
    <row r="1174" spans="1:1">
      <c r="A1174" s="111"/>
    </row>
    <row r="1175" spans="1:1">
      <c r="A1175" s="111"/>
    </row>
    <row r="1176" spans="1:1">
      <c r="A1176" s="111"/>
    </row>
    <row r="1177" spans="1:1">
      <c r="A1177" s="111"/>
    </row>
    <row r="1178" spans="1:1">
      <c r="A1178" s="111"/>
    </row>
    <row r="1179" spans="1:1">
      <c r="A1179" s="111"/>
    </row>
    <row r="1180" spans="1:1">
      <c r="A1180" s="111"/>
    </row>
    <row r="1181" spans="1:1">
      <c r="A1181" s="111"/>
    </row>
    <row r="1182" spans="1:1">
      <c r="A1182" s="111"/>
    </row>
    <row r="1183" spans="1:1">
      <c r="A1183" s="111"/>
    </row>
    <row r="1184" spans="1:1">
      <c r="A1184" s="111"/>
    </row>
    <row r="1185" spans="1:1">
      <c r="A1185" s="111"/>
    </row>
    <row r="1186" spans="1:1">
      <c r="A1186" s="111"/>
    </row>
    <row r="1187" spans="1:1">
      <c r="A1187" s="111"/>
    </row>
    <row r="1188" spans="1:1">
      <c r="A1188" s="111"/>
    </row>
    <row r="1189" spans="1:1">
      <c r="A1189" s="111"/>
    </row>
    <row r="1190" spans="1:1">
      <c r="A1190" s="111"/>
    </row>
    <row r="1191" spans="1:1">
      <c r="A1191" s="111"/>
    </row>
    <row r="1192" spans="1:1">
      <c r="A1192" s="111"/>
    </row>
    <row r="1193" spans="1:1">
      <c r="A1193" s="111"/>
    </row>
    <row r="1194" spans="1:1">
      <c r="A1194" s="111"/>
    </row>
    <row r="1195" spans="1:1">
      <c r="A1195" s="111"/>
    </row>
    <row r="1196" spans="1:1">
      <c r="A1196" s="111"/>
    </row>
    <row r="1197" spans="1:1">
      <c r="A1197" s="111"/>
    </row>
    <row r="1198" spans="1:1">
      <c r="A1198" s="111"/>
    </row>
    <row r="1199" spans="1:1">
      <c r="A1199" s="111"/>
    </row>
    <row r="1200" spans="1:1">
      <c r="A1200" s="111"/>
    </row>
    <row r="1201" spans="1:1">
      <c r="A1201" s="111"/>
    </row>
    <row r="1202" spans="1:1">
      <c r="A1202" s="111"/>
    </row>
    <row r="1203" spans="1:1">
      <c r="A1203" s="111"/>
    </row>
    <row r="1204" spans="1:1">
      <c r="A1204" s="111"/>
    </row>
    <row r="1205" spans="1:1">
      <c r="A1205" s="111"/>
    </row>
    <row r="1206" spans="1:1">
      <c r="A1206" s="111"/>
    </row>
    <row r="1207" spans="1:1">
      <c r="A1207" s="111"/>
    </row>
    <row r="1208" spans="1:1">
      <c r="A1208" s="111"/>
    </row>
    <row r="1209" spans="1:1">
      <c r="A1209" s="111"/>
    </row>
    <row r="1210" spans="1:1">
      <c r="A1210" s="111"/>
    </row>
    <row r="1211" spans="1:1">
      <c r="A1211" s="111"/>
    </row>
    <row r="1212" spans="1:1">
      <c r="A1212" s="111"/>
    </row>
    <row r="1213" spans="1:1">
      <c r="A1213" s="111"/>
    </row>
    <row r="1214" spans="1:1">
      <c r="A1214" s="111"/>
    </row>
    <row r="1215" spans="1:1">
      <c r="A1215" s="111"/>
    </row>
    <row r="1216" spans="1:1">
      <c r="A1216" s="111"/>
    </row>
    <row r="1217" spans="1:1">
      <c r="A1217" s="111"/>
    </row>
    <row r="1218" spans="1:1">
      <c r="A1218" s="111"/>
    </row>
    <row r="1219" spans="1:1">
      <c r="A1219" s="111"/>
    </row>
    <row r="1220" spans="1:1">
      <c r="A1220" s="111"/>
    </row>
    <row r="1221" spans="1:1">
      <c r="A1221" s="111"/>
    </row>
    <row r="1222" spans="1:1">
      <c r="A1222" s="111"/>
    </row>
    <row r="1223" spans="1:1">
      <c r="A1223" s="111"/>
    </row>
    <row r="1224" spans="1:1">
      <c r="A1224" s="111"/>
    </row>
    <row r="1225" spans="1:1">
      <c r="A1225" s="111"/>
    </row>
    <row r="1226" spans="1:1">
      <c r="A1226" s="111"/>
    </row>
    <row r="1227" spans="1:1">
      <c r="A1227" s="111"/>
    </row>
    <row r="1228" spans="1:1">
      <c r="A1228" s="111"/>
    </row>
    <row r="1229" spans="1:1">
      <c r="A1229" s="111"/>
    </row>
    <row r="1230" spans="1:1">
      <c r="A1230" s="111"/>
    </row>
    <row r="1231" spans="1:1">
      <c r="A1231" s="111"/>
    </row>
    <row r="1232" spans="1:1">
      <c r="A1232" s="111"/>
    </row>
    <row r="1233" spans="1:1">
      <c r="A1233" s="111"/>
    </row>
    <row r="1234" spans="1:1">
      <c r="A1234" s="111"/>
    </row>
    <row r="1235" spans="1:1">
      <c r="A1235" s="111"/>
    </row>
    <row r="1236" spans="1:1">
      <c r="A1236" s="111"/>
    </row>
    <row r="1237" spans="1:1">
      <c r="A1237" s="111"/>
    </row>
    <row r="1238" spans="1:1">
      <c r="A1238" s="111"/>
    </row>
    <row r="1239" spans="1:1">
      <c r="A1239" s="111"/>
    </row>
    <row r="1240" spans="1:1">
      <c r="A1240" s="111"/>
    </row>
    <row r="1241" spans="1:1">
      <c r="A1241" s="111"/>
    </row>
    <row r="1242" spans="1:1">
      <c r="A1242" s="111"/>
    </row>
    <row r="1243" spans="1:1">
      <c r="A1243" s="111"/>
    </row>
    <row r="1244" spans="1:1">
      <c r="A1244" s="111"/>
    </row>
    <row r="1245" spans="1:1">
      <c r="A1245" s="111"/>
    </row>
    <row r="1246" spans="1:1">
      <c r="A1246" s="111"/>
    </row>
    <row r="1247" spans="1:1">
      <c r="A1247" s="111"/>
    </row>
    <row r="1248" spans="1:1">
      <c r="A1248" s="111"/>
    </row>
    <row r="1249" spans="1:1">
      <c r="A1249" s="111"/>
    </row>
    <row r="1250" spans="1:1">
      <c r="A1250" s="111"/>
    </row>
    <row r="1251" spans="1:1">
      <c r="A1251" s="111"/>
    </row>
    <row r="1252" spans="1:1">
      <c r="A1252" s="111"/>
    </row>
    <row r="1253" spans="1:1">
      <c r="A1253" s="111"/>
    </row>
    <row r="1254" spans="1:1">
      <c r="A1254" s="111"/>
    </row>
    <row r="1255" spans="1:1">
      <c r="A1255" s="111"/>
    </row>
    <row r="1256" spans="1:1">
      <c r="A1256" s="111"/>
    </row>
    <row r="1257" spans="1:1">
      <c r="A1257" s="111"/>
    </row>
    <row r="1258" spans="1:1">
      <c r="A1258" s="111"/>
    </row>
    <row r="1259" spans="1:1">
      <c r="A1259" s="111"/>
    </row>
    <row r="1260" spans="1:1">
      <c r="A1260" s="111"/>
    </row>
    <row r="1261" spans="1:1">
      <c r="A1261" s="111"/>
    </row>
    <row r="1262" spans="1:1">
      <c r="A1262" s="111"/>
    </row>
    <row r="1263" spans="1:1">
      <c r="A1263" s="111"/>
    </row>
    <row r="1264" spans="1:1">
      <c r="A1264" s="111"/>
    </row>
    <row r="1265" spans="1:1">
      <c r="A1265" s="111"/>
    </row>
    <row r="1266" spans="1:1">
      <c r="A1266" s="111"/>
    </row>
    <row r="1267" spans="1:1">
      <c r="A1267" s="111"/>
    </row>
    <row r="1268" spans="1:1">
      <c r="A1268" s="111"/>
    </row>
    <row r="1269" spans="1:1">
      <c r="A1269" s="111"/>
    </row>
    <row r="1270" spans="1:1">
      <c r="A1270" s="111"/>
    </row>
    <row r="1271" spans="1:1">
      <c r="A1271" s="111"/>
    </row>
    <row r="1272" spans="1:1">
      <c r="A1272" s="111"/>
    </row>
    <row r="1273" spans="1:1">
      <c r="A1273" s="111"/>
    </row>
    <row r="1274" spans="1:1">
      <c r="A1274" s="111"/>
    </row>
    <row r="1275" spans="1:1">
      <c r="A1275" s="111"/>
    </row>
    <row r="1276" spans="1:1">
      <c r="A1276" s="111"/>
    </row>
    <row r="1277" spans="1:1">
      <c r="A1277" s="111"/>
    </row>
    <row r="1278" spans="1:1">
      <c r="A1278" s="111"/>
    </row>
    <row r="1279" spans="1:1">
      <c r="A1279" s="111"/>
    </row>
    <row r="1280" spans="1:1">
      <c r="A1280" s="111"/>
    </row>
    <row r="1281" spans="1:1">
      <c r="A1281" s="111"/>
    </row>
    <row r="1282" spans="1:1">
      <c r="A1282" s="111"/>
    </row>
    <row r="1283" spans="1:1">
      <c r="A1283" s="111"/>
    </row>
    <row r="1284" spans="1:1">
      <c r="A1284" s="111"/>
    </row>
    <row r="1285" spans="1:1">
      <c r="A1285" s="111"/>
    </row>
    <row r="1286" spans="1:1">
      <c r="A1286" s="111"/>
    </row>
    <row r="1287" spans="1:1">
      <c r="A1287" s="111"/>
    </row>
    <row r="1288" spans="1:1">
      <c r="A1288" s="111"/>
    </row>
    <row r="1289" spans="1:1">
      <c r="A1289" s="111"/>
    </row>
    <row r="1290" spans="1:1">
      <c r="A1290" s="111"/>
    </row>
    <row r="1291" spans="1:1">
      <c r="A1291" s="111"/>
    </row>
    <row r="1292" spans="1:1">
      <c r="A1292" s="111"/>
    </row>
    <row r="1293" spans="1:1">
      <c r="A1293" s="111"/>
    </row>
    <row r="1294" spans="1:1">
      <c r="A1294" s="111"/>
    </row>
    <row r="1295" spans="1:1">
      <c r="A1295" s="111"/>
    </row>
    <row r="1296" spans="1:1">
      <c r="A1296" s="111"/>
    </row>
    <row r="1297" spans="1:1">
      <c r="A1297" s="111"/>
    </row>
    <row r="1298" spans="1:1">
      <c r="A1298" s="111"/>
    </row>
    <row r="1299" spans="1:1">
      <c r="A1299" s="111"/>
    </row>
    <row r="1300" spans="1:1">
      <c r="A1300" s="111"/>
    </row>
    <row r="1301" spans="1:1">
      <c r="A1301" s="111"/>
    </row>
    <row r="1302" spans="1:1">
      <c r="A1302" s="111"/>
    </row>
    <row r="1303" spans="1:1">
      <c r="A1303" s="111"/>
    </row>
    <row r="1304" spans="1:1">
      <c r="A1304" s="111"/>
    </row>
    <row r="1305" spans="1:1">
      <c r="A1305" s="111"/>
    </row>
    <row r="1306" spans="1:1">
      <c r="A1306" s="111"/>
    </row>
    <row r="1307" spans="1:1">
      <c r="A1307" s="111"/>
    </row>
    <row r="1308" spans="1:1">
      <c r="A1308" s="111"/>
    </row>
    <row r="1309" spans="1:1">
      <c r="A1309" s="111"/>
    </row>
    <row r="1310" spans="1:1">
      <c r="A1310" s="111"/>
    </row>
    <row r="1311" spans="1:1">
      <c r="A1311" s="111"/>
    </row>
    <row r="1312" spans="1:1">
      <c r="A1312" s="111"/>
    </row>
    <row r="1313" spans="1:1">
      <c r="A1313" s="111"/>
    </row>
    <row r="1314" spans="1:1">
      <c r="A1314" s="111"/>
    </row>
    <row r="1315" spans="1:1">
      <c r="A1315" s="111"/>
    </row>
    <row r="1316" spans="1:1">
      <c r="A1316" s="111"/>
    </row>
    <row r="1317" spans="1:1">
      <c r="A1317" s="111"/>
    </row>
    <row r="1318" spans="1:1">
      <c r="A1318" s="111"/>
    </row>
    <row r="1319" spans="1:1">
      <c r="A1319" s="111"/>
    </row>
    <row r="1320" spans="1:1">
      <c r="A1320" s="111"/>
    </row>
    <row r="1321" spans="1:1">
      <c r="A1321" s="111"/>
    </row>
    <row r="1322" spans="1:1">
      <c r="A1322" s="111"/>
    </row>
    <row r="1323" spans="1:1">
      <c r="A1323" s="111"/>
    </row>
    <row r="1324" spans="1:1">
      <c r="A1324" s="111"/>
    </row>
    <row r="1325" spans="1:1">
      <c r="A1325" s="111"/>
    </row>
    <row r="1326" spans="1:1">
      <c r="A1326" s="111"/>
    </row>
    <row r="1327" spans="1:1">
      <c r="A1327" s="111"/>
    </row>
    <row r="1328" spans="1:1">
      <c r="A1328" s="111"/>
    </row>
    <row r="1329" spans="1:1">
      <c r="A1329" s="111"/>
    </row>
    <row r="1330" spans="1:1">
      <c r="A1330" s="111"/>
    </row>
    <row r="1331" spans="1:1">
      <c r="A1331" s="111"/>
    </row>
    <row r="1332" spans="1:1">
      <c r="A1332" s="111"/>
    </row>
    <row r="1333" spans="1:1">
      <c r="A1333" s="111"/>
    </row>
    <row r="1334" spans="1:1">
      <c r="A1334" s="111"/>
    </row>
    <row r="1335" spans="1:1">
      <c r="A1335" s="111"/>
    </row>
    <row r="1336" spans="1:1">
      <c r="A1336" s="111"/>
    </row>
    <row r="1337" spans="1:1">
      <c r="A1337" s="111"/>
    </row>
    <row r="1338" spans="1:1">
      <c r="A1338" s="111"/>
    </row>
    <row r="1339" spans="1:1">
      <c r="A1339" s="111"/>
    </row>
    <row r="1340" spans="1:1">
      <c r="A1340" s="111"/>
    </row>
    <row r="1341" spans="1:1">
      <c r="A1341" s="111"/>
    </row>
    <row r="1342" spans="1:1">
      <c r="A1342" s="111"/>
    </row>
    <row r="1343" spans="1:1">
      <c r="A1343" s="111"/>
    </row>
    <row r="1344" spans="1:1">
      <c r="A1344" s="111"/>
    </row>
    <row r="1345" spans="1:1">
      <c r="A1345" s="111"/>
    </row>
    <row r="1346" spans="1:1">
      <c r="A1346" s="111"/>
    </row>
    <row r="1347" spans="1:1">
      <c r="A1347" s="111"/>
    </row>
    <row r="1348" spans="1:1">
      <c r="A1348" s="111"/>
    </row>
    <row r="1349" spans="1:1">
      <c r="A1349" s="111"/>
    </row>
    <row r="1350" spans="1:1">
      <c r="A1350" s="111"/>
    </row>
    <row r="1351" spans="1:1">
      <c r="A1351" s="111"/>
    </row>
    <row r="1352" spans="1:1">
      <c r="A1352" s="111"/>
    </row>
    <row r="1353" spans="1:1">
      <c r="A1353" s="111"/>
    </row>
    <row r="1354" spans="1:1">
      <c r="A1354" s="111"/>
    </row>
    <row r="1355" spans="1:1">
      <c r="A1355" s="111"/>
    </row>
    <row r="1356" spans="1:1">
      <c r="A1356" s="111"/>
    </row>
    <row r="1357" spans="1:1">
      <c r="A1357" s="111"/>
    </row>
    <row r="1358" spans="1:1">
      <c r="A1358" s="111"/>
    </row>
    <row r="1359" spans="1:1">
      <c r="A1359" s="111"/>
    </row>
    <row r="1360" spans="1:1">
      <c r="A1360" s="111"/>
    </row>
    <row r="1361" spans="1:1">
      <c r="A1361" s="111"/>
    </row>
    <row r="1362" spans="1:1">
      <c r="A1362" s="111"/>
    </row>
    <row r="1363" spans="1:1">
      <c r="A1363" s="111"/>
    </row>
    <row r="1364" spans="1:1">
      <c r="A1364" s="111"/>
    </row>
    <row r="1365" spans="1:1">
      <c r="A1365" s="111"/>
    </row>
    <row r="1366" spans="1:1">
      <c r="A1366" s="111"/>
    </row>
    <row r="1367" spans="1:1">
      <c r="A1367" s="111"/>
    </row>
    <row r="1368" spans="1:1">
      <c r="A1368" s="111"/>
    </row>
    <row r="1369" spans="1:1">
      <c r="A1369" s="111"/>
    </row>
    <row r="1370" spans="1:1">
      <c r="A1370" s="111"/>
    </row>
    <row r="1371" spans="1:1">
      <c r="A1371" s="111"/>
    </row>
    <row r="1372" spans="1:1">
      <c r="A1372" s="111"/>
    </row>
    <row r="1373" spans="1:1">
      <c r="A1373" s="111"/>
    </row>
    <row r="1374" spans="1:1">
      <c r="A1374" s="111"/>
    </row>
    <row r="1375" spans="1:1">
      <c r="A1375" s="111"/>
    </row>
    <row r="1376" spans="1:1">
      <c r="A1376" s="111"/>
    </row>
    <row r="1377" spans="1:1">
      <c r="A1377" s="111"/>
    </row>
    <row r="1378" spans="1:1">
      <c r="A1378" s="111"/>
    </row>
    <row r="1379" spans="1:1">
      <c r="A1379" s="111"/>
    </row>
    <row r="1380" spans="1:1">
      <c r="A1380" s="111"/>
    </row>
    <row r="1381" spans="1:1">
      <c r="A1381" s="111"/>
    </row>
    <row r="1382" spans="1:1">
      <c r="A1382" s="111"/>
    </row>
    <row r="1383" spans="1:1">
      <c r="A1383" s="111"/>
    </row>
    <row r="1384" spans="1:1">
      <c r="A1384" s="111"/>
    </row>
    <row r="1385" spans="1:1">
      <c r="A1385" s="111"/>
    </row>
    <row r="1386" spans="1:1">
      <c r="A1386" s="111"/>
    </row>
    <row r="1387" spans="1:1">
      <c r="A1387" s="111"/>
    </row>
    <row r="1388" spans="1:1">
      <c r="A1388" s="111"/>
    </row>
    <row r="1389" spans="1:1">
      <c r="A1389" s="111"/>
    </row>
    <row r="1390" spans="1:1">
      <c r="A1390" s="111"/>
    </row>
    <row r="1391" spans="1:1">
      <c r="A1391" s="111"/>
    </row>
    <row r="1392" spans="1:1">
      <c r="A1392" s="111"/>
    </row>
    <row r="1393" spans="1:1">
      <c r="A1393" s="111"/>
    </row>
    <row r="1394" spans="1:1">
      <c r="A1394" s="111"/>
    </row>
    <row r="1395" spans="1:1">
      <c r="A1395" s="111"/>
    </row>
    <row r="1396" spans="1:1">
      <c r="A1396" s="111"/>
    </row>
    <row r="1397" spans="1:1">
      <c r="A1397" s="111"/>
    </row>
    <row r="1398" spans="1:1">
      <c r="A1398" s="111"/>
    </row>
    <row r="1399" spans="1:1">
      <c r="A1399" s="111"/>
    </row>
    <row r="1400" spans="1:1">
      <c r="A1400" s="111"/>
    </row>
    <row r="1401" spans="1:1">
      <c r="A1401" s="111"/>
    </row>
    <row r="1402" spans="1:1">
      <c r="A1402" s="111"/>
    </row>
    <row r="1403" spans="1:1">
      <c r="A1403" s="111"/>
    </row>
    <row r="1404" spans="1:1">
      <c r="A1404" s="111"/>
    </row>
    <row r="1405" spans="1:1">
      <c r="A1405" s="111"/>
    </row>
    <row r="1406" spans="1:1">
      <c r="A1406" s="111"/>
    </row>
    <row r="1407" spans="1:1">
      <c r="A1407" s="111"/>
    </row>
    <row r="1408" spans="1:1">
      <c r="A1408" s="111"/>
    </row>
    <row r="1409" spans="1:1">
      <c r="A1409" s="111"/>
    </row>
    <row r="1410" spans="1:1">
      <c r="A1410" s="111"/>
    </row>
    <row r="1411" spans="1:1">
      <c r="A1411" s="111"/>
    </row>
    <row r="1412" spans="1:1">
      <c r="A1412" s="111"/>
    </row>
    <row r="1413" spans="1:1">
      <c r="A1413" s="111"/>
    </row>
    <row r="1414" spans="1:1">
      <c r="A1414" s="111"/>
    </row>
    <row r="1415" spans="1:1">
      <c r="A1415" s="111"/>
    </row>
    <row r="1416" spans="1:1">
      <c r="A1416" s="111"/>
    </row>
    <row r="1417" spans="1:1">
      <c r="A1417" s="111"/>
    </row>
    <row r="1418" spans="1:1">
      <c r="A1418" s="111"/>
    </row>
    <row r="1419" spans="1:1">
      <c r="A1419" s="111"/>
    </row>
    <row r="1420" spans="1:1">
      <c r="A1420" s="111"/>
    </row>
    <row r="1421" spans="1:1">
      <c r="A1421" s="111"/>
    </row>
    <row r="1422" spans="1:1">
      <c r="A1422" s="111"/>
    </row>
    <row r="1423" spans="1:1">
      <c r="A1423" s="111"/>
    </row>
    <row r="1424" spans="1:1">
      <c r="A1424" s="111"/>
    </row>
    <row r="1425" spans="1:1">
      <c r="A1425" s="111"/>
    </row>
    <row r="1426" spans="1:1">
      <c r="A1426" s="111"/>
    </row>
    <row r="1427" spans="1:1">
      <c r="A1427" s="111"/>
    </row>
    <row r="1428" spans="1:1">
      <c r="A1428" s="111"/>
    </row>
    <row r="1429" spans="1:1">
      <c r="A1429" s="111"/>
    </row>
    <row r="1430" spans="1:1">
      <c r="A1430" s="111"/>
    </row>
    <row r="1431" spans="1:1">
      <c r="A1431" s="111"/>
    </row>
    <row r="1432" spans="1:1">
      <c r="A1432" s="111"/>
    </row>
    <row r="1433" spans="1:1">
      <c r="A1433" s="111"/>
    </row>
    <row r="1434" spans="1:1">
      <c r="A1434" s="111"/>
    </row>
    <row r="1435" spans="1:1">
      <c r="A1435" s="111"/>
    </row>
    <row r="1436" spans="1:1">
      <c r="A1436" s="111"/>
    </row>
    <row r="1437" spans="1:1">
      <c r="A1437" s="111"/>
    </row>
    <row r="1438" spans="1:1">
      <c r="A1438" s="111"/>
    </row>
    <row r="1439" spans="1:1">
      <c r="A1439" s="111"/>
    </row>
    <row r="1440" spans="1:1">
      <c r="A1440" s="111"/>
    </row>
    <row r="1441" spans="1:1">
      <c r="A1441" s="111"/>
    </row>
    <row r="1442" spans="1:1">
      <c r="A1442" s="111"/>
    </row>
    <row r="1443" spans="1:1">
      <c r="A1443" s="111"/>
    </row>
    <row r="1444" spans="1:1">
      <c r="A1444" s="111"/>
    </row>
    <row r="1445" spans="1:1">
      <c r="A1445" s="111"/>
    </row>
    <row r="1446" spans="1:1">
      <c r="A1446" s="111"/>
    </row>
    <row r="1447" spans="1:1">
      <c r="A1447" s="111"/>
    </row>
    <row r="1448" spans="1:1">
      <c r="A1448" s="111"/>
    </row>
    <row r="1449" spans="1:1">
      <c r="A1449" s="111"/>
    </row>
    <row r="1450" spans="1:1">
      <c r="A1450" s="111"/>
    </row>
    <row r="1451" spans="1:1">
      <c r="A1451" s="111"/>
    </row>
    <row r="1452" spans="1:1">
      <c r="A1452" s="111"/>
    </row>
    <row r="1453" spans="1:1">
      <c r="A1453" s="111"/>
    </row>
    <row r="1454" spans="1:1">
      <c r="A1454" s="111"/>
    </row>
    <row r="1455" spans="1:1">
      <c r="A1455" s="111"/>
    </row>
    <row r="1456" spans="1:1">
      <c r="A1456" s="111"/>
    </row>
    <row r="1457" spans="1:1">
      <c r="A1457" s="111"/>
    </row>
    <row r="1458" spans="1:1">
      <c r="A1458" s="111"/>
    </row>
    <row r="1459" spans="1:1">
      <c r="A1459" s="111"/>
    </row>
    <row r="1460" spans="1:1">
      <c r="A1460" s="111"/>
    </row>
    <row r="1461" spans="1:1">
      <c r="A1461" s="111"/>
    </row>
    <row r="1462" spans="1:1">
      <c r="A1462" s="111"/>
    </row>
    <row r="1463" spans="1:1">
      <c r="A1463" s="111"/>
    </row>
    <row r="1464" spans="1:1">
      <c r="A1464" s="111"/>
    </row>
    <row r="1465" spans="1:1">
      <c r="A1465" s="111"/>
    </row>
    <row r="1466" spans="1:1">
      <c r="A1466" s="111"/>
    </row>
    <row r="1467" spans="1:1">
      <c r="A1467" s="111"/>
    </row>
    <row r="1468" spans="1:1">
      <c r="A1468" s="111"/>
    </row>
    <row r="1469" spans="1:1">
      <c r="A1469" s="111"/>
    </row>
    <row r="1470" spans="1:1">
      <c r="A1470" s="111"/>
    </row>
    <row r="1471" spans="1:1">
      <c r="A1471" s="111"/>
    </row>
    <row r="1472" spans="1:1">
      <c r="A1472" s="111"/>
    </row>
    <row r="1473" spans="1:1">
      <c r="A1473" s="111"/>
    </row>
    <row r="1474" spans="1:1">
      <c r="A1474" s="111"/>
    </row>
    <row r="1475" spans="1:1">
      <c r="A1475" s="111"/>
    </row>
    <row r="1476" spans="1:1">
      <c r="A1476" s="111"/>
    </row>
    <row r="1477" spans="1:1">
      <c r="A1477" s="111"/>
    </row>
    <row r="1478" spans="1:1">
      <c r="A1478" s="111"/>
    </row>
    <row r="1479" spans="1:1">
      <c r="A1479" s="111"/>
    </row>
    <row r="1480" spans="1:1">
      <c r="A1480" s="111"/>
    </row>
    <row r="1481" spans="1:1">
      <c r="A1481" s="111"/>
    </row>
    <row r="1482" spans="1:1">
      <c r="A1482" s="111"/>
    </row>
    <row r="1483" spans="1:1">
      <c r="A1483" s="111"/>
    </row>
    <row r="1484" spans="1:1">
      <c r="A1484" s="111"/>
    </row>
    <row r="1485" spans="1:1">
      <c r="A1485" s="111"/>
    </row>
    <row r="1486" spans="1:1">
      <c r="A1486" s="111"/>
    </row>
    <row r="1487" spans="1:1">
      <c r="A1487" s="111"/>
    </row>
    <row r="1488" spans="1:1">
      <c r="A1488" s="111"/>
    </row>
    <row r="1489" spans="1:1">
      <c r="A1489" s="111"/>
    </row>
    <row r="1490" spans="1:1">
      <c r="A1490" s="111"/>
    </row>
    <row r="1491" spans="1:1">
      <c r="A1491" s="111"/>
    </row>
    <row r="1492" spans="1:1">
      <c r="A1492" s="111"/>
    </row>
    <row r="1493" spans="1:1">
      <c r="A1493" s="111"/>
    </row>
    <row r="1494" spans="1:1">
      <c r="A1494" s="111"/>
    </row>
    <row r="1495" spans="1:1">
      <c r="A1495" s="111"/>
    </row>
    <row r="1496" spans="1:1">
      <c r="A1496" s="111"/>
    </row>
    <row r="1497" spans="1:1">
      <c r="A1497" s="111"/>
    </row>
    <row r="1498" spans="1:1">
      <c r="A1498" s="111"/>
    </row>
    <row r="1499" spans="1:1">
      <c r="A1499" s="111"/>
    </row>
    <row r="1500" spans="1:1">
      <c r="A1500" s="111"/>
    </row>
    <row r="1501" spans="1:1">
      <c r="A1501" s="111"/>
    </row>
    <row r="1502" spans="1:1">
      <c r="A1502" s="111"/>
    </row>
    <row r="1503" spans="1:1">
      <c r="A1503" s="111"/>
    </row>
    <row r="1504" spans="1:1">
      <c r="A1504" s="111"/>
    </row>
    <row r="1505" spans="1:1">
      <c r="A1505" s="111"/>
    </row>
    <row r="1506" spans="1:1">
      <c r="A1506" s="111"/>
    </row>
    <row r="1507" spans="1:1">
      <c r="A1507" s="111"/>
    </row>
    <row r="1508" spans="1:1">
      <c r="A1508" s="111"/>
    </row>
    <row r="1509" spans="1:1">
      <c r="A1509" s="111"/>
    </row>
    <row r="1510" spans="1:1">
      <c r="A1510" s="111"/>
    </row>
    <row r="1511" spans="1:1">
      <c r="A1511" s="111"/>
    </row>
    <row r="1512" spans="1:1">
      <c r="A1512" s="111"/>
    </row>
    <row r="1513" spans="1:1">
      <c r="A1513" s="111"/>
    </row>
    <row r="1514" spans="1:1">
      <c r="A1514" s="111"/>
    </row>
    <row r="1515" spans="1:1">
      <c r="A1515" s="111"/>
    </row>
    <row r="1516" spans="1:1">
      <c r="A1516" s="111"/>
    </row>
    <row r="1517" spans="1:1">
      <c r="A1517" s="111"/>
    </row>
    <row r="1518" spans="1:1">
      <c r="A1518" s="111"/>
    </row>
    <row r="1519" spans="1:1">
      <c r="A1519" s="111"/>
    </row>
    <row r="1520" spans="1:1">
      <c r="A1520" s="111"/>
    </row>
    <row r="1521" spans="1:1">
      <c r="A1521" s="111"/>
    </row>
    <row r="1522" spans="1:1">
      <c r="A1522" s="111"/>
    </row>
    <row r="1523" spans="1:1">
      <c r="A1523" s="111"/>
    </row>
    <row r="1524" spans="1:1">
      <c r="A1524" s="111"/>
    </row>
    <row r="1525" spans="1:1">
      <c r="A1525" s="111"/>
    </row>
    <row r="1526" spans="1:1">
      <c r="A1526" s="111"/>
    </row>
    <row r="1527" spans="1:1">
      <c r="A1527" s="111"/>
    </row>
    <row r="1528" spans="1:1">
      <c r="A1528" s="111"/>
    </row>
    <row r="1529" spans="1:1">
      <c r="A1529" s="111"/>
    </row>
    <row r="1530" spans="1:1">
      <c r="A1530" s="111"/>
    </row>
    <row r="1531" spans="1:1">
      <c r="A1531" s="111"/>
    </row>
    <row r="1532" spans="1:1">
      <c r="A1532" s="111"/>
    </row>
    <row r="1533" spans="1:1">
      <c r="A1533" s="111"/>
    </row>
    <row r="1534" spans="1:1">
      <c r="A1534" s="111"/>
    </row>
    <row r="1535" spans="1:1">
      <c r="A1535" s="111"/>
    </row>
    <row r="1536" spans="1:1">
      <c r="A1536" s="111"/>
    </row>
    <row r="1537" spans="1:1">
      <c r="A1537" s="111"/>
    </row>
    <row r="1538" spans="1:1">
      <c r="A1538" s="111"/>
    </row>
    <row r="1539" spans="1:1">
      <c r="A1539" s="111"/>
    </row>
    <row r="1540" spans="1:1">
      <c r="A1540" s="111"/>
    </row>
    <row r="1541" spans="1:1">
      <c r="A1541" s="111"/>
    </row>
    <row r="1542" spans="1:1">
      <c r="A1542" s="111"/>
    </row>
    <row r="1543" spans="1:1">
      <c r="A1543" s="111"/>
    </row>
    <row r="1544" spans="1:1">
      <c r="A1544" s="111"/>
    </row>
    <row r="1545" spans="1:1">
      <c r="A1545" s="111"/>
    </row>
    <row r="1546" spans="1:1">
      <c r="A1546" s="111"/>
    </row>
    <row r="1547" spans="1:1">
      <c r="A1547" s="111"/>
    </row>
    <row r="1548" spans="1:1">
      <c r="A1548" s="111"/>
    </row>
    <row r="1549" spans="1:1">
      <c r="A1549" s="111"/>
    </row>
    <row r="1550" spans="1:1">
      <c r="A1550" s="111"/>
    </row>
    <row r="1551" spans="1:1">
      <c r="A1551" s="111"/>
    </row>
    <row r="1552" spans="1:1">
      <c r="A1552" s="111"/>
    </row>
    <row r="1553" spans="1:1">
      <c r="A1553" s="111"/>
    </row>
    <row r="1554" spans="1:1">
      <c r="A1554" s="111"/>
    </row>
    <row r="1555" spans="1:1">
      <c r="A1555" s="111"/>
    </row>
    <row r="1556" spans="1:1">
      <c r="A1556" s="111"/>
    </row>
    <row r="1557" spans="1:1">
      <c r="A1557" s="111"/>
    </row>
    <row r="1558" spans="1:1">
      <c r="A1558" s="111"/>
    </row>
    <row r="1559" spans="1:1">
      <c r="A1559" s="111"/>
    </row>
    <row r="1560" spans="1:1">
      <c r="A1560" s="111"/>
    </row>
    <row r="1561" spans="1:1">
      <c r="A1561" s="111"/>
    </row>
    <row r="1562" spans="1:1">
      <c r="A1562" s="111"/>
    </row>
    <row r="1563" spans="1:1">
      <c r="A1563" s="111"/>
    </row>
    <row r="1564" spans="1:1">
      <c r="A1564" s="111"/>
    </row>
    <row r="1565" spans="1:1">
      <c r="A1565" s="111"/>
    </row>
    <row r="1566" spans="1:1">
      <c r="A1566" s="111"/>
    </row>
    <row r="1567" spans="1:1">
      <c r="A1567" s="111"/>
    </row>
    <row r="1568" spans="1:1">
      <c r="A1568" s="111"/>
    </row>
    <row r="1569" spans="1:1">
      <c r="A1569" s="111"/>
    </row>
    <row r="1570" spans="1:1">
      <c r="A1570" s="111"/>
    </row>
    <row r="1571" spans="1:1">
      <c r="A1571" s="111"/>
    </row>
    <row r="1572" spans="1:1">
      <c r="A1572" s="111"/>
    </row>
    <row r="1573" spans="1:1">
      <c r="A1573" s="111"/>
    </row>
    <row r="1574" spans="1:1">
      <c r="A1574" s="111"/>
    </row>
    <row r="1575" spans="1:1">
      <c r="A1575" s="111"/>
    </row>
    <row r="1576" spans="1:1">
      <c r="A1576" s="111"/>
    </row>
    <row r="1577" spans="1:1">
      <c r="A1577" s="111"/>
    </row>
    <row r="1578" spans="1:1">
      <c r="A1578" s="111"/>
    </row>
    <row r="1579" spans="1:1">
      <c r="A1579" s="111"/>
    </row>
    <row r="1580" spans="1:1">
      <c r="A1580" s="111"/>
    </row>
    <row r="1581" spans="1:1">
      <c r="A1581" s="111"/>
    </row>
    <row r="1582" spans="1:1">
      <c r="A1582" s="111"/>
    </row>
    <row r="1583" spans="1:1">
      <c r="A1583" s="111"/>
    </row>
    <row r="1584" spans="1:1">
      <c r="A1584" s="111"/>
    </row>
    <row r="1585" spans="1:1">
      <c r="A1585" s="111"/>
    </row>
    <row r="1586" spans="1:1">
      <c r="A1586" s="111"/>
    </row>
    <row r="1587" spans="1:1">
      <c r="A1587" s="111"/>
    </row>
    <row r="1588" spans="1:1">
      <c r="A1588" s="111"/>
    </row>
    <row r="1589" spans="1:1">
      <c r="A1589" s="111"/>
    </row>
    <row r="1590" spans="1:1">
      <c r="A1590" s="111"/>
    </row>
    <row r="1591" spans="1:1">
      <c r="A1591" s="111"/>
    </row>
    <row r="1592" spans="1:1">
      <c r="A1592" s="111"/>
    </row>
    <row r="1593" spans="1:1">
      <c r="A1593" s="111"/>
    </row>
    <row r="1594" spans="1:1">
      <c r="A1594" s="111"/>
    </row>
    <row r="1595" spans="1:1">
      <c r="A1595" s="111"/>
    </row>
    <row r="1596" spans="1:1">
      <c r="A1596" s="111"/>
    </row>
    <row r="1597" spans="1:1">
      <c r="A1597" s="111"/>
    </row>
    <row r="1598" spans="1:1">
      <c r="A1598" s="111"/>
    </row>
    <row r="1599" spans="1:1">
      <c r="A1599" s="111"/>
    </row>
    <row r="1600" spans="1:1">
      <c r="A1600" s="111"/>
    </row>
    <row r="1601" spans="1:1">
      <c r="A1601" s="111"/>
    </row>
    <row r="1602" spans="1:1">
      <c r="A1602" s="111"/>
    </row>
    <row r="1603" spans="1:1">
      <c r="A1603" s="111"/>
    </row>
    <row r="1604" spans="1:1">
      <c r="A1604" s="111"/>
    </row>
    <row r="1605" spans="1:1">
      <c r="A1605" s="111"/>
    </row>
    <row r="1606" spans="1:1">
      <c r="A1606" s="111"/>
    </row>
    <row r="1607" spans="1:1">
      <c r="A1607" s="111"/>
    </row>
    <row r="1608" spans="1:1">
      <c r="A1608" s="111"/>
    </row>
    <row r="1609" spans="1:1">
      <c r="A1609" s="111"/>
    </row>
    <row r="1610" spans="1:1">
      <c r="A1610" s="111"/>
    </row>
    <row r="1611" spans="1:1">
      <c r="A1611" s="111"/>
    </row>
    <row r="1612" spans="1:1">
      <c r="A1612" s="111"/>
    </row>
    <row r="1613" spans="1:1">
      <c r="A1613" s="111"/>
    </row>
    <row r="1614" spans="1:1">
      <c r="A1614" s="111"/>
    </row>
    <row r="1615" spans="1:1">
      <c r="A1615" s="111"/>
    </row>
    <row r="1616" spans="1:1">
      <c r="A1616" s="111"/>
    </row>
    <row r="1617" spans="1:1">
      <c r="A1617" s="111"/>
    </row>
    <row r="1618" spans="1:1">
      <c r="A1618" s="111"/>
    </row>
    <row r="1619" spans="1:1">
      <c r="A1619" s="111"/>
    </row>
    <row r="1620" spans="1:1">
      <c r="A1620" s="111"/>
    </row>
    <row r="1621" spans="1:1">
      <c r="A1621" s="111"/>
    </row>
    <row r="1622" spans="1:1">
      <c r="A1622" s="111"/>
    </row>
    <row r="1623" spans="1:1">
      <c r="A1623" s="111"/>
    </row>
    <row r="1624" spans="1:1">
      <c r="A1624" s="111"/>
    </row>
    <row r="1625" spans="1:1">
      <c r="A1625" s="111"/>
    </row>
    <row r="1626" spans="1:1">
      <c r="A1626" s="111"/>
    </row>
    <row r="1627" spans="1:1">
      <c r="A1627" s="111"/>
    </row>
    <row r="1628" spans="1:1">
      <c r="A1628" s="111"/>
    </row>
    <row r="1629" spans="1:1">
      <c r="A1629" s="111"/>
    </row>
    <row r="1630" spans="1:1">
      <c r="A1630" s="111"/>
    </row>
    <row r="1631" spans="1:1">
      <c r="A1631" s="111"/>
    </row>
    <row r="1632" spans="1:1">
      <c r="A1632" s="111"/>
    </row>
    <row r="1633" spans="1:1">
      <c r="A1633" s="111"/>
    </row>
    <row r="1634" spans="1:1">
      <c r="A1634" s="111"/>
    </row>
    <row r="1635" spans="1:1">
      <c r="A1635" s="111"/>
    </row>
    <row r="1636" spans="1:1">
      <c r="A1636" s="111"/>
    </row>
    <row r="1637" spans="1:1">
      <c r="A1637" s="111"/>
    </row>
    <row r="1638" spans="1:1">
      <c r="A1638" s="111"/>
    </row>
    <row r="1639" spans="1:1">
      <c r="A1639" s="111"/>
    </row>
    <row r="1640" spans="1:1">
      <c r="A1640" s="111"/>
    </row>
    <row r="1641" spans="1:1">
      <c r="A1641" s="111"/>
    </row>
    <row r="1642" spans="1:1">
      <c r="A1642" s="111"/>
    </row>
    <row r="1643" spans="1:1">
      <c r="A1643" s="111"/>
    </row>
    <row r="1644" spans="1:1">
      <c r="A1644" s="111"/>
    </row>
    <row r="1645" spans="1:1">
      <c r="A1645" s="111"/>
    </row>
    <row r="1646" spans="1:1">
      <c r="A1646" s="111"/>
    </row>
    <row r="1647" spans="1:1">
      <c r="A1647" s="111"/>
    </row>
    <row r="1648" spans="1:1">
      <c r="A1648" s="111"/>
    </row>
    <row r="1649" spans="1:1">
      <c r="A1649" s="111"/>
    </row>
    <row r="1650" spans="1:1">
      <c r="A1650" s="111"/>
    </row>
    <row r="1651" spans="1:1">
      <c r="A1651" s="111"/>
    </row>
    <row r="1652" spans="1:1">
      <c r="A1652" s="111"/>
    </row>
    <row r="1653" spans="1:1">
      <c r="A1653" s="111"/>
    </row>
    <row r="1654" spans="1:1">
      <c r="A1654" s="111"/>
    </row>
    <row r="1655" spans="1:1">
      <c r="A1655" s="111"/>
    </row>
    <row r="1656" spans="1:1">
      <c r="A1656" s="111"/>
    </row>
    <row r="1657" spans="1:1">
      <c r="A1657" s="111"/>
    </row>
    <row r="1658" spans="1:1">
      <c r="A1658" s="111"/>
    </row>
    <row r="1659" spans="1:1">
      <c r="A1659" s="111"/>
    </row>
    <row r="1660" spans="1:1">
      <c r="A1660" s="111"/>
    </row>
    <row r="1661" spans="1:1">
      <c r="A1661" s="111"/>
    </row>
    <row r="1662" spans="1:1">
      <c r="A1662" s="111"/>
    </row>
    <row r="1663" spans="1:1">
      <c r="A1663" s="111"/>
    </row>
    <row r="1664" spans="1:1">
      <c r="A1664" s="111"/>
    </row>
    <row r="1665" spans="1:1">
      <c r="A1665" s="111"/>
    </row>
    <row r="1666" spans="1:1">
      <c r="A1666" s="111"/>
    </row>
    <row r="1667" spans="1:1">
      <c r="A1667" s="111"/>
    </row>
    <row r="1668" spans="1:1">
      <c r="A1668" s="111"/>
    </row>
    <row r="1669" spans="1:1">
      <c r="A1669" s="111"/>
    </row>
    <row r="1670" spans="1:1">
      <c r="A1670" s="111"/>
    </row>
    <row r="1671" spans="1:1">
      <c r="A1671" s="111"/>
    </row>
    <row r="1672" spans="1:1">
      <c r="A1672" s="111"/>
    </row>
    <row r="1673" spans="1:1">
      <c r="A1673" s="111"/>
    </row>
    <row r="1674" spans="1:1">
      <c r="A1674" s="111"/>
    </row>
    <row r="1675" spans="1:1">
      <c r="A1675" s="111"/>
    </row>
    <row r="1676" spans="1:1">
      <c r="A1676" s="111"/>
    </row>
    <row r="1677" spans="1:1">
      <c r="A1677" s="111"/>
    </row>
    <row r="1678" spans="1:1">
      <c r="A1678" s="111"/>
    </row>
    <row r="1679" spans="1:1">
      <c r="A1679" s="111"/>
    </row>
    <row r="1680" spans="1:1">
      <c r="A1680" s="111"/>
    </row>
    <row r="1681" spans="1:1">
      <c r="A1681" s="111"/>
    </row>
    <row r="1682" spans="1:1">
      <c r="A1682" s="111"/>
    </row>
    <row r="1683" spans="1:1">
      <c r="A1683" s="111"/>
    </row>
    <row r="1684" spans="1:1">
      <c r="A1684" s="111"/>
    </row>
    <row r="1685" spans="1:1">
      <c r="A1685" s="111"/>
    </row>
    <row r="1686" spans="1:1">
      <c r="A1686" s="111"/>
    </row>
    <row r="1687" spans="1:1">
      <c r="A1687" s="111"/>
    </row>
    <row r="1688" spans="1:1">
      <c r="A1688" s="111"/>
    </row>
    <row r="1689" spans="1:1">
      <c r="A1689" s="111"/>
    </row>
    <row r="1690" spans="1:1">
      <c r="A1690" s="111"/>
    </row>
    <row r="1691" spans="1:1">
      <c r="A1691" s="111"/>
    </row>
    <row r="1692" spans="1:1">
      <c r="A1692" s="111"/>
    </row>
    <row r="1693" spans="1:1">
      <c r="A1693" s="111"/>
    </row>
    <row r="1694" spans="1:1">
      <c r="A1694" s="111"/>
    </row>
    <row r="1695" spans="1:1">
      <c r="A1695" s="111"/>
    </row>
    <row r="1696" spans="1:1">
      <c r="A1696" s="111"/>
    </row>
    <row r="1697" spans="1:1">
      <c r="A1697" s="111"/>
    </row>
    <row r="1698" spans="1:1">
      <c r="A1698" s="111"/>
    </row>
    <row r="1699" spans="1:1">
      <c r="A1699" s="111"/>
    </row>
    <row r="1700" spans="1:1">
      <c r="A1700" s="111"/>
    </row>
    <row r="1701" spans="1:1">
      <c r="A1701" s="111"/>
    </row>
    <row r="1702" spans="1:1">
      <c r="A1702" s="111"/>
    </row>
    <row r="1703" spans="1:1">
      <c r="A1703" s="111"/>
    </row>
    <row r="1704" spans="1:1">
      <c r="A1704" s="111"/>
    </row>
    <row r="1705" spans="1:1">
      <c r="A1705" s="111"/>
    </row>
    <row r="1706" spans="1:1">
      <c r="A1706" s="111"/>
    </row>
    <row r="1707" spans="1:1">
      <c r="A1707" s="111"/>
    </row>
    <row r="1708" spans="1:1">
      <c r="A1708" s="111"/>
    </row>
    <row r="1709" spans="1:1">
      <c r="A1709" s="111"/>
    </row>
    <row r="1710" spans="1:1">
      <c r="A1710" s="111"/>
    </row>
    <row r="1711" spans="1:1">
      <c r="A1711" s="111"/>
    </row>
    <row r="1712" spans="1:1">
      <c r="A1712" s="111"/>
    </row>
    <row r="1713" spans="1:1">
      <c r="A1713" s="111"/>
    </row>
    <row r="1714" spans="1:1">
      <c r="A1714" s="111"/>
    </row>
    <row r="1715" spans="1:1">
      <c r="A1715" s="111"/>
    </row>
    <row r="1716" spans="1:1">
      <c r="A1716" s="111"/>
    </row>
    <row r="1717" spans="1:1">
      <c r="A1717" s="111"/>
    </row>
    <row r="1718" spans="1:1">
      <c r="A1718" s="111"/>
    </row>
    <row r="1719" spans="1:1">
      <c r="A1719" s="111"/>
    </row>
    <row r="1720" spans="1:1">
      <c r="A1720" s="111"/>
    </row>
    <row r="1721" spans="1:1">
      <c r="A1721" s="111"/>
    </row>
    <row r="1722" spans="1:1">
      <c r="A1722" s="111"/>
    </row>
    <row r="1723" spans="1:1">
      <c r="A1723" s="111"/>
    </row>
    <row r="1724" spans="1:1">
      <c r="A1724" s="111"/>
    </row>
    <row r="1725" spans="1:1">
      <c r="A1725" s="111"/>
    </row>
    <row r="1726" spans="1:1">
      <c r="A1726" s="111"/>
    </row>
    <row r="1727" spans="1:1">
      <c r="A1727" s="111"/>
    </row>
    <row r="1728" spans="1:1">
      <c r="A1728" s="111"/>
    </row>
    <row r="1729" spans="1:1">
      <c r="A1729" s="111"/>
    </row>
    <row r="1730" spans="1:1">
      <c r="A1730" s="111"/>
    </row>
    <row r="1731" spans="1:1">
      <c r="A1731" s="111"/>
    </row>
    <row r="1732" spans="1:1">
      <c r="A1732" s="111"/>
    </row>
    <row r="1733" spans="1:1">
      <c r="A1733" s="111"/>
    </row>
    <row r="1734" spans="1:1">
      <c r="A1734" s="111"/>
    </row>
    <row r="1735" spans="1:1">
      <c r="A1735" s="111"/>
    </row>
    <row r="1736" spans="1:1">
      <c r="A1736" s="111"/>
    </row>
    <row r="1737" spans="1:1">
      <c r="A1737" s="111"/>
    </row>
    <row r="1738" spans="1:1">
      <c r="A1738" s="111"/>
    </row>
    <row r="1739" spans="1:1">
      <c r="A1739" s="111"/>
    </row>
    <row r="1740" spans="1:1">
      <c r="A1740" s="111"/>
    </row>
    <row r="1741" spans="1:1">
      <c r="A1741" s="111"/>
    </row>
    <row r="1742" spans="1:1">
      <c r="A1742" s="111"/>
    </row>
    <row r="1743" spans="1:1">
      <c r="A1743" s="111"/>
    </row>
    <row r="1744" spans="1:1">
      <c r="A1744" s="111"/>
    </row>
    <row r="1745" spans="1:1">
      <c r="A1745" s="111"/>
    </row>
    <row r="1746" spans="1:1">
      <c r="A1746" s="111"/>
    </row>
    <row r="1747" spans="1:1">
      <c r="A1747" s="111"/>
    </row>
    <row r="1748" spans="1:1">
      <c r="A1748" s="111"/>
    </row>
    <row r="1749" spans="1:1">
      <c r="A1749" s="111"/>
    </row>
    <row r="1750" spans="1:1">
      <c r="A1750" s="111"/>
    </row>
    <row r="1751" spans="1:1">
      <c r="A1751" s="111"/>
    </row>
    <row r="1752" spans="1:1">
      <c r="A1752" s="111"/>
    </row>
    <row r="1753" spans="1:1">
      <c r="A1753" s="111"/>
    </row>
    <row r="1754" spans="1:1">
      <c r="A1754" s="111"/>
    </row>
    <row r="1755" spans="1:1">
      <c r="A1755" s="111"/>
    </row>
    <row r="1756" spans="1:1">
      <c r="A1756" s="111"/>
    </row>
    <row r="1757" spans="1:1">
      <c r="A1757" s="111"/>
    </row>
    <row r="1758" spans="1:1">
      <c r="A1758" s="111"/>
    </row>
    <row r="1759" spans="1:1">
      <c r="A1759" s="111"/>
    </row>
    <row r="1760" spans="1:1">
      <c r="A1760" s="111"/>
    </row>
    <row r="1761" spans="1:1">
      <c r="A1761" s="111"/>
    </row>
    <row r="1762" spans="1:1">
      <c r="A1762" s="111"/>
    </row>
    <row r="1763" spans="1:1">
      <c r="A1763" s="111"/>
    </row>
    <row r="1764" spans="1:1">
      <c r="A1764" s="111"/>
    </row>
    <row r="1765" spans="1:1">
      <c r="A1765" s="111"/>
    </row>
    <row r="1766" spans="1:1">
      <c r="A1766" s="111"/>
    </row>
    <row r="1767" spans="1:1">
      <c r="A1767" s="111"/>
    </row>
    <row r="1768" spans="1:1">
      <c r="A1768" s="111"/>
    </row>
    <row r="1769" spans="1:1">
      <c r="A1769" s="111"/>
    </row>
    <row r="1770" spans="1:1">
      <c r="A1770" s="111"/>
    </row>
    <row r="1771" spans="1:1">
      <c r="A1771" s="111"/>
    </row>
    <row r="1772" spans="1:1">
      <c r="A1772" s="111"/>
    </row>
    <row r="1773" spans="1:1">
      <c r="A1773" s="111"/>
    </row>
    <row r="1774" spans="1:1">
      <c r="A1774" s="111"/>
    </row>
    <row r="1775" spans="1:1">
      <c r="A1775" s="111"/>
    </row>
    <row r="1776" spans="1:1">
      <c r="A1776" s="111"/>
    </row>
    <row r="1777" spans="1:1">
      <c r="A1777" s="111"/>
    </row>
    <row r="1778" spans="1:1">
      <c r="A1778" s="111"/>
    </row>
    <row r="1779" spans="1:1">
      <c r="A1779" s="111"/>
    </row>
    <row r="1780" spans="1:1">
      <c r="A1780" s="111"/>
    </row>
    <row r="1781" spans="1:1">
      <c r="A1781" s="111"/>
    </row>
    <row r="1782" spans="1:1">
      <c r="A1782" s="111"/>
    </row>
    <row r="1783" spans="1:1">
      <c r="A1783" s="111"/>
    </row>
    <row r="1784" spans="1:1">
      <c r="A1784" s="111"/>
    </row>
    <row r="1785" spans="1:1">
      <c r="A1785" s="111"/>
    </row>
    <row r="1786" spans="1:1">
      <c r="A1786" s="111"/>
    </row>
    <row r="1787" spans="1:1">
      <c r="A1787" s="111"/>
    </row>
    <row r="1788" spans="1:1">
      <c r="A1788" s="111"/>
    </row>
    <row r="1789" spans="1:1">
      <c r="A1789" s="111"/>
    </row>
    <row r="1790" spans="1:1">
      <c r="A1790" s="111"/>
    </row>
    <row r="1791" spans="1:1">
      <c r="A1791" s="111"/>
    </row>
    <row r="1792" spans="1:1">
      <c r="A1792" s="111"/>
    </row>
    <row r="1793" spans="1:1">
      <c r="A1793" s="111"/>
    </row>
    <row r="1794" spans="1:1">
      <c r="A1794" s="111"/>
    </row>
    <row r="1795" spans="1:1">
      <c r="A1795" s="111"/>
    </row>
    <row r="1796" spans="1:1">
      <c r="A1796" s="111"/>
    </row>
    <row r="1797" spans="1:1">
      <c r="A1797" s="111"/>
    </row>
    <row r="1798" spans="1:1">
      <c r="A1798" s="111"/>
    </row>
    <row r="1799" spans="1:1">
      <c r="A1799" s="111"/>
    </row>
    <row r="1800" spans="1:1">
      <c r="A1800" s="111"/>
    </row>
    <row r="1801" spans="1:1">
      <c r="A1801" s="111"/>
    </row>
    <row r="1802" spans="1:1">
      <c r="A1802" s="111"/>
    </row>
    <row r="1803" spans="1:1">
      <c r="A1803" s="111"/>
    </row>
    <row r="1804" spans="1:1">
      <c r="A1804" s="111"/>
    </row>
    <row r="1805" spans="1:1">
      <c r="A1805" s="111"/>
    </row>
    <row r="1806" spans="1:1">
      <c r="A1806" s="111"/>
    </row>
    <row r="1807" spans="1:1">
      <c r="A1807" s="111"/>
    </row>
    <row r="1808" spans="1:1">
      <c r="A1808" s="111"/>
    </row>
    <row r="1809" spans="1:1">
      <c r="A1809" s="111"/>
    </row>
    <row r="1810" spans="1:1">
      <c r="A1810" s="111"/>
    </row>
    <row r="1811" spans="1:1">
      <c r="A1811" s="111"/>
    </row>
    <row r="1812" spans="1:1">
      <c r="A1812" s="111"/>
    </row>
    <row r="1813" spans="1:1">
      <c r="A1813" s="111"/>
    </row>
    <row r="1814" spans="1:1">
      <c r="A1814" s="111"/>
    </row>
    <row r="1815" spans="1:1">
      <c r="A1815" s="111"/>
    </row>
    <row r="1816" spans="1:1">
      <c r="A1816" s="111"/>
    </row>
    <row r="1817" spans="1:1">
      <c r="A1817" s="111"/>
    </row>
    <row r="1818" spans="1:1">
      <c r="A1818" s="111"/>
    </row>
    <row r="1819" spans="1:1">
      <c r="A1819" s="111"/>
    </row>
    <row r="1820" spans="1:1">
      <c r="A1820" s="111"/>
    </row>
    <row r="1821" spans="1:1">
      <c r="A1821" s="111"/>
    </row>
    <row r="1822" spans="1:1">
      <c r="A1822" s="111"/>
    </row>
    <row r="1823" spans="1:1">
      <c r="A1823" s="111"/>
    </row>
    <row r="1824" spans="1:1">
      <c r="A1824" s="111"/>
    </row>
    <row r="1825" spans="1:1">
      <c r="A1825" s="111"/>
    </row>
    <row r="1826" spans="1:1">
      <c r="A1826" s="111"/>
    </row>
    <row r="1827" spans="1:1">
      <c r="A1827" s="111"/>
    </row>
    <row r="1828" spans="1:1">
      <c r="A1828" s="111"/>
    </row>
    <row r="1829" spans="1:1">
      <c r="A1829" s="111"/>
    </row>
    <row r="1830" spans="1:1">
      <c r="A1830" s="111"/>
    </row>
    <row r="1831" spans="1:1">
      <c r="A1831" s="111"/>
    </row>
    <row r="1832" spans="1:1">
      <c r="A1832" s="111"/>
    </row>
    <row r="1833" spans="1:1">
      <c r="A1833" s="111"/>
    </row>
    <row r="1834" spans="1:1">
      <c r="A1834" s="111"/>
    </row>
    <row r="1835" spans="1:1">
      <c r="A1835" s="111"/>
    </row>
    <row r="1836" spans="1:1">
      <c r="A1836" s="111"/>
    </row>
    <row r="1837" spans="1:1">
      <c r="A1837" s="111"/>
    </row>
    <row r="1838" spans="1:1">
      <c r="A1838" s="111"/>
    </row>
    <row r="1839" spans="1:1">
      <c r="A1839" s="111"/>
    </row>
    <row r="1840" spans="1:1">
      <c r="A1840" s="111"/>
    </row>
    <row r="1841" spans="1:1">
      <c r="A1841" s="111"/>
    </row>
    <row r="1842" spans="1:1">
      <c r="A1842" s="111"/>
    </row>
    <row r="1843" spans="1:1">
      <c r="A1843" s="111"/>
    </row>
    <row r="1844" spans="1:1">
      <c r="A1844" s="111"/>
    </row>
    <row r="1845" spans="1:1">
      <c r="A1845" s="111"/>
    </row>
    <row r="1846" spans="1:1">
      <c r="A1846" s="111"/>
    </row>
    <row r="1847" spans="1:1">
      <c r="A1847" s="111"/>
    </row>
    <row r="1848" spans="1:1">
      <c r="A1848" s="111"/>
    </row>
    <row r="1849" spans="1:1">
      <c r="A1849" s="111"/>
    </row>
    <row r="1850" spans="1:1">
      <c r="A1850" s="111"/>
    </row>
    <row r="1851" spans="1:1">
      <c r="A1851" s="111"/>
    </row>
    <row r="1852" spans="1:1">
      <c r="A1852" s="111"/>
    </row>
    <row r="1853" spans="1:1">
      <c r="A1853" s="111"/>
    </row>
    <row r="1854" spans="1:1">
      <c r="A1854" s="111"/>
    </row>
    <row r="1855" spans="1:1">
      <c r="A1855" s="111"/>
    </row>
    <row r="1856" spans="1:1">
      <c r="A1856" s="111"/>
    </row>
    <row r="1857" spans="1:1">
      <c r="A1857" s="111"/>
    </row>
    <row r="1858" spans="1:1">
      <c r="A1858" s="111"/>
    </row>
    <row r="1859" spans="1:1">
      <c r="A1859" s="111"/>
    </row>
    <row r="1860" spans="1:1">
      <c r="A1860" s="111"/>
    </row>
    <row r="1861" spans="1:1">
      <c r="A1861" s="111"/>
    </row>
    <row r="1862" spans="1:1">
      <c r="A1862" s="111"/>
    </row>
    <row r="1863" spans="1:1">
      <c r="A1863" s="111"/>
    </row>
    <row r="1864" spans="1:1">
      <c r="A1864" s="111"/>
    </row>
    <row r="1865" spans="1:1">
      <c r="A1865" s="111"/>
    </row>
    <row r="1866" spans="1:1">
      <c r="A1866" s="111"/>
    </row>
    <row r="1867" spans="1:1">
      <c r="A1867" s="111"/>
    </row>
    <row r="1868" spans="1:1">
      <c r="A1868" s="111"/>
    </row>
    <row r="1869" spans="1:1">
      <c r="A1869" s="111"/>
    </row>
    <row r="1870" spans="1:1">
      <c r="A1870" s="111"/>
    </row>
    <row r="1871" spans="1:1">
      <c r="A1871" s="111"/>
    </row>
    <row r="1872" spans="1:1">
      <c r="A1872" s="111"/>
    </row>
    <row r="1873" spans="1:1">
      <c r="A1873" s="111"/>
    </row>
    <row r="1874" spans="1:1">
      <c r="A1874" s="111"/>
    </row>
    <row r="1875" spans="1:1">
      <c r="A1875" s="111"/>
    </row>
    <row r="1876" spans="1:1">
      <c r="A1876" s="111"/>
    </row>
    <row r="1877" spans="1:1">
      <c r="A1877" s="111"/>
    </row>
    <row r="1878" spans="1:1">
      <c r="A1878" s="111"/>
    </row>
    <row r="1879" spans="1:1">
      <c r="A1879" s="111"/>
    </row>
    <row r="1880" spans="1:1">
      <c r="A1880" s="111"/>
    </row>
    <row r="1881" spans="1:1">
      <c r="A1881" s="111"/>
    </row>
    <row r="1882" spans="1:1">
      <c r="A1882" s="111"/>
    </row>
    <row r="1883" spans="1:1">
      <c r="A1883" s="111"/>
    </row>
    <row r="1884" spans="1:1">
      <c r="A1884" s="111"/>
    </row>
    <row r="1885" spans="1:1">
      <c r="A1885" s="111"/>
    </row>
    <row r="1886" spans="1:1">
      <c r="A1886" s="111"/>
    </row>
    <row r="1887" spans="1:1">
      <c r="A1887" s="111"/>
    </row>
    <row r="1888" spans="1:1">
      <c r="A1888" s="111"/>
    </row>
    <row r="1889" spans="1:1">
      <c r="A1889" s="111"/>
    </row>
    <row r="1890" spans="1:1">
      <c r="A1890" s="111"/>
    </row>
    <row r="1891" spans="1:1">
      <c r="A1891" s="111"/>
    </row>
    <row r="1892" spans="1:1">
      <c r="A1892" s="111"/>
    </row>
    <row r="1893" spans="1:1">
      <c r="A1893" s="111"/>
    </row>
    <row r="1894" spans="1:1">
      <c r="A1894" s="111"/>
    </row>
    <row r="1895" spans="1:1">
      <c r="A1895" s="111"/>
    </row>
    <row r="1896" spans="1:1">
      <c r="A1896" s="111"/>
    </row>
    <row r="1897" spans="1:1">
      <c r="A1897" s="111"/>
    </row>
    <row r="1898" spans="1:1">
      <c r="A1898" s="111"/>
    </row>
    <row r="1899" spans="1:1">
      <c r="A1899" s="111"/>
    </row>
    <row r="1900" spans="1:1">
      <c r="A1900" s="111"/>
    </row>
    <row r="1901" spans="1:1">
      <c r="A1901" s="111"/>
    </row>
    <row r="1902" spans="1:1">
      <c r="A1902" s="111"/>
    </row>
    <row r="1903" spans="1:1">
      <c r="A1903" s="111"/>
    </row>
    <row r="1904" spans="1:1">
      <c r="A1904" s="111"/>
    </row>
    <row r="1905" spans="1:1">
      <c r="A1905" s="111"/>
    </row>
    <row r="1906" spans="1:1">
      <c r="A1906" s="111"/>
    </row>
    <row r="1907" spans="1:1">
      <c r="A1907" s="111"/>
    </row>
    <row r="1908" spans="1:1">
      <c r="A1908" s="111"/>
    </row>
    <row r="1909" spans="1:1">
      <c r="A1909" s="111"/>
    </row>
    <row r="1910" spans="1:1">
      <c r="A1910" s="111"/>
    </row>
    <row r="1911" spans="1:1">
      <c r="A1911" s="111"/>
    </row>
    <row r="1912" spans="1:1">
      <c r="A1912" s="111"/>
    </row>
    <row r="1913" spans="1:1">
      <c r="A1913" s="111"/>
    </row>
    <row r="1914" spans="1:1">
      <c r="A1914" s="111"/>
    </row>
    <row r="1915" spans="1:1">
      <c r="A1915" s="111"/>
    </row>
    <row r="1916" spans="1:1">
      <c r="A1916" s="111"/>
    </row>
    <row r="1917" spans="1:1">
      <c r="A1917" s="111"/>
    </row>
    <row r="1918" spans="1:1">
      <c r="A1918" s="111"/>
    </row>
    <row r="1919" spans="1:1">
      <c r="A1919" s="111"/>
    </row>
    <row r="1920" spans="1:1">
      <c r="A1920" s="111"/>
    </row>
    <row r="1921" spans="1:1">
      <c r="A1921" s="111"/>
    </row>
    <row r="1922" spans="1:1">
      <c r="A1922" s="111"/>
    </row>
    <row r="1923" spans="1:1">
      <c r="A1923" s="111"/>
    </row>
    <row r="1924" spans="1:1">
      <c r="A1924" s="111"/>
    </row>
    <row r="1925" spans="1:1">
      <c r="A1925" s="111"/>
    </row>
    <row r="1926" spans="1:1">
      <c r="A1926" s="111"/>
    </row>
    <row r="1927" spans="1:1">
      <c r="A1927" s="111"/>
    </row>
    <row r="1928" spans="1:1">
      <c r="A1928" s="111"/>
    </row>
    <row r="1929" spans="1:1">
      <c r="A1929" s="111"/>
    </row>
    <row r="1930" spans="1:1">
      <c r="A1930" s="111"/>
    </row>
    <row r="1931" spans="1:1">
      <c r="A1931" s="111"/>
    </row>
    <row r="1932" spans="1:1">
      <c r="A1932" s="111"/>
    </row>
    <row r="1933" spans="1:1">
      <c r="A1933" s="111"/>
    </row>
    <row r="1934" spans="1:1">
      <c r="A1934" s="111"/>
    </row>
    <row r="1935" spans="1:1">
      <c r="A1935" s="111"/>
    </row>
    <row r="1936" spans="1:1">
      <c r="A1936" s="111"/>
    </row>
    <row r="1937" spans="1:1">
      <c r="A1937" s="111"/>
    </row>
    <row r="1938" spans="1:1">
      <c r="A1938" s="111"/>
    </row>
    <row r="1939" spans="1:1">
      <c r="A1939" s="111"/>
    </row>
    <row r="1940" spans="1:1">
      <c r="A1940" s="111"/>
    </row>
    <row r="1941" spans="1:1">
      <c r="A1941" s="111"/>
    </row>
    <row r="1942" spans="1:1">
      <c r="A1942" s="111"/>
    </row>
    <row r="1943" spans="1:1">
      <c r="A1943" s="111"/>
    </row>
    <row r="1944" spans="1:1">
      <c r="A1944" s="111"/>
    </row>
    <row r="1945" spans="1:1">
      <c r="A1945" s="111"/>
    </row>
    <row r="1946" spans="1:1">
      <c r="A1946" s="111"/>
    </row>
    <row r="1947" spans="1:1">
      <c r="A1947" s="111"/>
    </row>
    <row r="1948" spans="1:1">
      <c r="A1948" s="111"/>
    </row>
    <row r="1949" spans="1:1">
      <c r="A1949" s="111"/>
    </row>
    <row r="1950" spans="1:1">
      <c r="A1950" s="111"/>
    </row>
    <row r="1951" spans="1:1">
      <c r="A1951" s="111"/>
    </row>
    <row r="1952" spans="1:1">
      <c r="A1952" s="111"/>
    </row>
    <row r="1953" spans="1:1">
      <c r="A1953" s="111"/>
    </row>
    <row r="1954" spans="1:1">
      <c r="A1954" s="111"/>
    </row>
    <row r="1955" spans="1:1">
      <c r="A1955" s="111"/>
    </row>
    <row r="1956" spans="1:1">
      <c r="A1956" s="111"/>
    </row>
    <row r="1957" spans="1:1">
      <c r="A1957" s="111"/>
    </row>
    <row r="1958" spans="1:1">
      <c r="A1958" s="111"/>
    </row>
    <row r="1959" spans="1:1">
      <c r="A1959" s="111"/>
    </row>
    <row r="1960" spans="1:1">
      <c r="A1960" s="111"/>
    </row>
    <row r="1961" spans="1:1">
      <c r="A1961" s="111"/>
    </row>
    <row r="1962" spans="1:1">
      <c r="A1962" s="111"/>
    </row>
    <row r="1963" spans="1:1">
      <c r="A1963" s="111"/>
    </row>
    <row r="1964" spans="1:1">
      <c r="A1964" s="111"/>
    </row>
    <row r="1965" spans="1:1">
      <c r="A1965" s="111"/>
    </row>
    <row r="1966" spans="1:1">
      <c r="A1966" s="111"/>
    </row>
    <row r="1967" spans="1:1">
      <c r="A1967" s="111"/>
    </row>
    <row r="1968" spans="1:1">
      <c r="A1968" s="111"/>
    </row>
    <row r="1969" spans="1:1">
      <c r="A1969" s="111"/>
    </row>
    <row r="1970" spans="1:1">
      <c r="A1970" s="111"/>
    </row>
    <row r="1971" spans="1:1">
      <c r="A1971" s="111"/>
    </row>
    <row r="1972" spans="1:1">
      <c r="A1972" s="111"/>
    </row>
    <row r="1973" spans="1:1">
      <c r="A1973" s="111"/>
    </row>
    <row r="1974" spans="1:1">
      <c r="A1974" s="111"/>
    </row>
    <row r="1975" spans="1:1">
      <c r="A1975" s="111"/>
    </row>
    <row r="1976" spans="1:1">
      <c r="A1976" s="111"/>
    </row>
    <row r="1977" spans="1:1">
      <c r="A1977" s="111"/>
    </row>
    <row r="1978" spans="1:1">
      <c r="A1978" s="111"/>
    </row>
    <row r="1979" spans="1:1">
      <c r="A1979" s="111"/>
    </row>
    <row r="1980" spans="1:1">
      <c r="A1980" s="111"/>
    </row>
    <row r="1981" spans="1:1">
      <c r="A1981" s="111"/>
    </row>
    <row r="1982" spans="1:1">
      <c r="A1982" s="111"/>
    </row>
    <row r="1983" spans="1:1">
      <c r="A1983" s="111"/>
    </row>
    <row r="1984" spans="1:1">
      <c r="A1984" s="111"/>
    </row>
    <row r="1985" spans="1:1">
      <c r="A1985" s="111"/>
    </row>
    <row r="1986" spans="1:1">
      <c r="A1986" s="111"/>
    </row>
    <row r="1987" spans="1:1">
      <c r="A1987" s="111"/>
    </row>
    <row r="1988" spans="1:1">
      <c r="A1988" s="111"/>
    </row>
    <row r="1989" spans="1:1">
      <c r="A1989" s="111"/>
    </row>
    <row r="1990" spans="1:1">
      <c r="A1990" s="111"/>
    </row>
    <row r="1991" spans="1:1">
      <c r="A1991" s="111"/>
    </row>
    <row r="1992" spans="1:1">
      <c r="A1992" s="111"/>
    </row>
    <row r="1993" spans="1:1">
      <c r="A1993" s="111"/>
    </row>
    <row r="1994" spans="1:1">
      <c r="A1994" s="111"/>
    </row>
    <row r="1995" spans="1:1">
      <c r="A1995" s="111"/>
    </row>
    <row r="1996" spans="1:1">
      <c r="A1996" s="111"/>
    </row>
    <row r="1997" spans="1:1">
      <c r="A1997" s="111"/>
    </row>
    <row r="1998" spans="1:1">
      <c r="A1998" s="111"/>
    </row>
    <row r="1999" spans="1:1">
      <c r="A1999" s="111"/>
    </row>
    <row r="2000" spans="1:1">
      <c r="A2000" s="111"/>
    </row>
    <row r="2001" spans="1:1">
      <c r="A2001" s="111"/>
    </row>
    <row r="2002" spans="1:1">
      <c r="A2002" s="111"/>
    </row>
    <row r="2003" spans="1:1">
      <c r="A2003" s="111"/>
    </row>
    <row r="2004" spans="1:1">
      <c r="A2004" s="111"/>
    </row>
    <row r="2005" spans="1:1">
      <c r="A2005" s="111"/>
    </row>
    <row r="2006" spans="1:1">
      <c r="A2006" s="111"/>
    </row>
    <row r="2007" spans="1:1">
      <c r="A2007" s="111"/>
    </row>
    <row r="2008" spans="1:1">
      <c r="A2008" s="111"/>
    </row>
    <row r="2009" spans="1:1">
      <c r="A2009" s="111"/>
    </row>
    <row r="2010" spans="1:1">
      <c r="A2010" s="111"/>
    </row>
    <row r="2011" spans="1:1">
      <c r="A2011" s="111"/>
    </row>
    <row r="2012" spans="1:1">
      <c r="A2012" s="111"/>
    </row>
    <row r="2013" spans="1:1">
      <c r="A2013" s="111"/>
    </row>
    <row r="2014" spans="1:1">
      <c r="A2014" s="111"/>
    </row>
    <row r="2015" spans="1:1">
      <c r="A2015" s="111"/>
    </row>
    <row r="2016" spans="1:1">
      <c r="A2016" s="111"/>
    </row>
    <row r="2017" spans="1:1">
      <c r="A2017" s="111"/>
    </row>
    <row r="2018" spans="1:1">
      <c r="A2018" s="111"/>
    </row>
    <row r="2019" spans="1:1">
      <c r="A2019" s="111"/>
    </row>
    <row r="2020" spans="1:1">
      <c r="A2020" s="111"/>
    </row>
    <row r="2021" spans="1:1">
      <c r="A2021" s="111"/>
    </row>
    <row r="2022" spans="1:1">
      <c r="A2022" s="111"/>
    </row>
    <row r="2023" spans="1:1">
      <c r="A2023" s="111"/>
    </row>
    <row r="2024" spans="1:1">
      <c r="A2024" s="111"/>
    </row>
    <row r="2025" spans="1:1">
      <c r="A2025" s="111"/>
    </row>
    <row r="2026" spans="1:1">
      <c r="A2026" s="111"/>
    </row>
    <row r="2027" spans="1:1">
      <c r="A2027" s="111"/>
    </row>
    <row r="2028" spans="1:1">
      <c r="A2028" s="111"/>
    </row>
    <row r="2029" spans="1:1">
      <c r="A2029" s="111"/>
    </row>
    <row r="2030" spans="1:1">
      <c r="A2030" s="111"/>
    </row>
    <row r="2031" spans="1:1">
      <c r="A2031" s="111"/>
    </row>
    <row r="2032" spans="1:1">
      <c r="A2032" s="111"/>
    </row>
    <row r="2033" spans="1:1">
      <c r="A2033" s="111"/>
    </row>
    <row r="2034" spans="1:1">
      <c r="A2034" s="111"/>
    </row>
    <row r="2035" spans="1:1">
      <c r="A2035" s="111"/>
    </row>
    <row r="2036" spans="1:1">
      <c r="A2036" s="111"/>
    </row>
    <row r="2037" spans="1:1">
      <c r="A2037" s="111"/>
    </row>
    <row r="2038" spans="1:1">
      <c r="A2038" s="111"/>
    </row>
    <row r="2039" spans="1:1">
      <c r="A2039" s="111"/>
    </row>
    <row r="2040" spans="1:1">
      <c r="A2040" s="111"/>
    </row>
    <row r="2041" spans="1:1">
      <c r="A2041" s="111"/>
    </row>
    <row r="2042" spans="1:1">
      <c r="A2042" s="111"/>
    </row>
    <row r="2043" spans="1:1">
      <c r="A2043" s="111"/>
    </row>
    <row r="2044" spans="1:1">
      <c r="A2044" s="111"/>
    </row>
    <row r="2045" spans="1:1">
      <c r="A2045" s="111"/>
    </row>
    <row r="2046" spans="1:1">
      <c r="A2046" s="111"/>
    </row>
    <row r="2047" spans="1:1">
      <c r="A2047" s="111"/>
    </row>
    <row r="2048" spans="1:1">
      <c r="A2048" s="111"/>
    </row>
    <row r="2049" spans="1:1">
      <c r="A2049" s="111"/>
    </row>
    <row r="2050" spans="1:1">
      <c r="A2050" s="111"/>
    </row>
    <row r="2051" spans="1:1">
      <c r="A2051" s="111"/>
    </row>
    <row r="2052" spans="1:1">
      <c r="A2052" s="111"/>
    </row>
    <row r="2053" spans="1:1">
      <c r="A2053" s="111"/>
    </row>
    <row r="2054" spans="1:1">
      <c r="A2054" s="111"/>
    </row>
    <row r="2055" spans="1:1">
      <c r="A2055" s="111"/>
    </row>
    <row r="2056" spans="1:1">
      <c r="A2056" s="111"/>
    </row>
    <row r="2057" spans="1:1">
      <c r="A2057" s="111"/>
    </row>
    <row r="2058" spans="1:1">
      <c r="A2058" s="111"/>
    </row>
    <row r="2059" spans="1:1">
      <c r="A2059" s="111"/>
    </row>
    <row r="2060" spans="1:1">
      <c r="A2060" s="111"/>
    </row>
    <row r="2061" spans="1:1">
      <c r="A2061" s="111"/>
    </row>
    <row r="2062" spans="1:1">
      <c r="A2062" s="111"/>
    </row>
    <row r="2063" spans="1:1">
      <c r="A2063" s="111"/>
    </row>
    <row r="2064" spans="1:1">
      <c r="A2064" s="111"/>
    </row>
    <row r="2065" spans="1:1">
      <c r="A2065" s="111"/>
    </row>
    <row r="2066" spans="1:1">
      <c r="A2066" s="111"/>
    </row>
    <row r="2067" spans="1:1">
      <c r="A2067" s="111"/>
    </row>
    <row r="2068" spans="1:1">
      <c r="A2068" s="111"/>
    </row>
    <row r="2069" spans="1:1">
      <c r="A2069" s="111"/>
    </row>
    <row r="2070" spans="1:1">
      <c r="A2070" s="111"/>
    </row>
    <row r="2071" spans="1:1">
      <c r="A2071" s="111"/>
    </row>
    <row r="2072" spans="1:1">
      <c r="A2072" s="111"/>
    </row>
    <row r="2073" spans="1:1">
      <c r="A2073" s="111"/>
    </row>
    <row r="2074" spans="1:1">
      <c r="A2074" s="111"/>
    </row>
    <row r="2075" spans="1:1">
      <c r="A2075" s="111"/>
    </row>
    <row r="2076" spans="1:1">
      <c r="A2076" s="111"/>
    </row>
    <row r="2077" spans="1:1">
      <c r="A2077" s="111"/>
    </row>
    <row r="2078" spans="1:1">
      <c r="A2078" s="111"/>
    </row>
    <row r="2079" spans="1:1">
      <c r="A2079" s="111"/>
    </row>
    <row r="2080" spans="1:1">
      <c r="A2080" s="111"/>
    </row>
    <row r="2081" spans="1:1">
      <c r="A2081" s="111"/>
    </row>
    <row r="2082" spans="1:1">
      <c r="A2082" s="111"/>
    </row>
    <row r="2083" spans="1:1">
      <c r="A2083" s="111"/>
    </row>
    <row r="2084" spans="1:1">
      <c r="A2084" s="111"/>
    </row>
    <row r="2085" spans="1:1">
      <c r="A2085" s="111"/>
    </row>
    <row r="2086" spans="1:1">
      <c r="A2086" s="111"/>
    </row>
    <row r="2087" spans="1:1">
      <c r="A2087" s="111"/>
    </row>
    <row r="2088" spans="1:1">
      <c r="A2088" s="111"/>
    </row>
    <row r="2089" spans="1:1">
      <c r="A2089" s="111"/>
    </row>
    <row r="2090" spans="1:1">
      <c r="A2090" s="111"/>
    </row>
    <row r="2091" spans="1:1">
      <c r="A2091" s="111"/>
    </row>
    <row r="2092" spans="1:1">
      <c r="A2092" s="111"/>
    </row>
    <row r="2093" spans="1:1">
      <c r="A2093" s="111"/>
    </row>
    <row r="2094" spans="1:1">
      <c r="A2094" s="111"/>
    </row>
    <row r="2095" spans="1:1">
      <c r="A2095" s="111"/>
    </row>
    <row r="2096" spans="1:1">
      <c r="A2096" s="111"/>
    </row>
    <row r="2097" spans="1:1">
      <c r="A2097" s="111"/>
    </row>
    <row r="2098" spans="1:1">
      <c r="A2098" s="111"/>
    </row>
    <row r="2099" spans="1:1">
      <c r="A2099" s="111"/>
    </row>
    <row r="2100" spans="1:1">
      <c r="A2100" s="111"/>
    </row>
    <row r="2101" spans="1:1">
      <c r="A2101" s="111"/>
    </row>
    <row r="2102" spans="1:1">
      <c r="A2102" s="111"/>
    </row>
    <row r="2103" spans="1:1">
      <c r="A2103" s="111"/>
    </row>
    <row r="2104" spans="1:1">
      <c r="A2104" s="111"/>
    </row>
    <row r="2105" spans="1:1">
      <c r="A2105" s="111"/>
    </row>
    <row r="2106" spans="1:1">
      <c r="A2106" s="111"/>
    </row>
    <row r="2107" spans="1:1">
      <c r="A2107" s="111"/>
    </row>
    <row r="2108" spans="1:1">
      <c r="A2108" s="111"/>
    </row>
    <row r="2109" spans="1:1">
      <c r="A2109" s="111"/>
    </row>
    <row r="2110" spans="1:1">
      <c r="A2110" s="111"/>
    </row>
    <row r="2111" spans="1:1">
      <c r="A2111" s="111"/>
    </row>
    <row r="2112" spans="1:1">
      <c r="A2112" s="111"/>
    </row>
    <row r="2113" spans="1:1">
      <c r="A2113" s="111"/>
    </row>
    <row r="2114" spans="1:1">
      <c r="A2114" s="111"/>
    </row>
    <row r="2115" spans="1:1">
      <c r="A2115" s="111"/>
    </row>
    <row r="2116" spans="1:1">
      <c r="A2116" s="111"/>
    </row>
    <row r="2117" spans="1:1">
      <c r="A2117" s="111"/>
    </row>
    <row r="2118" spans="1:1">
      <c r="A2118" s="111"/>
    </row>
    <row r="2119" spans="1:1">
      <c r="A2119" s="111"/>
    </row>
    <row r="2120" spans="1:1">
      <c r="A2120" s="111"/>
    </row>
    <row r="2121" spans="1:1">
      <c r="A2121" s="111"/>
    </row>
    <row r="2122" spans="1:1">
      <c r="A2122" s="111"/>
    </row>
    <row r="2123" spans="1:1">
      <c r="A2123" s="111"/>
    </row>
    <row r="2124" spans="1:1">
      <c r="A2124" s="111"/>
    </row>
    <row r="2125" spans="1:1">
      <c r="A2125" s="111"/>
    </row>
    <row r="2126" spans="1:1">
      <c r="A2126" s="111"/>
    </row>
    <row r="2127" spans="1:1">
      <c r="A2127" s="111"/>
    </row>
    <row r="2128" spans="1:1">
      <c r="A2128" s="111"/>
    </row>
    <row r="2129" spans="1:1">
      <c r="A2129" s="111"/>
    </row>
    <row r="2130" spans="1:1">
      <c r="A2130" s="111"/>
    </row>
    <row r="2131" spans="1:1">
      <c r="A2131" s="111"/>
    </row>
    <row r="2132" spans="1:1">
      <c r="A2132" s="111"/>
    </row>
    <row r="2133" spans="1:1">
      <c r="A2133" s="111"/>
    </row>
    <row r="2134" spans="1:1">
      <c r="A2134" s="111"/>
    </row>
  </sheetData>
  <phoneticPr fontId="25" type="noConversion"/>
  <printOptions horizontalCentered="1" gridLines="1" gridLinesSet="0"/>
  <pageMargins left="0.75" right="0.75" top="1" bottom="1" header="0.5" footer="0.5"/>
  <pageSetup scale="80" orientation="portrait" r:id="rId1"/>
  <headerFooter alignWithMargins="0">
    <oddHeader>&amp;C&amp;"Arial,Bold"&amp;14AREA STATION LIST&amp;RREV.  &amp;D</oddHeader>
    <oddFooter>&amp;CPage &amp;P&amp;R&amp;F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>
    <tabColor indexed="55"/>
  </sheetPr>
  <dimension ref="A1:AI900"/>
  <sheetViews>
    <sheetView workbookViewId="0">
      <pane ySplit="1" topLeftCell="A2" activePane="bottomLeft" state="frozen"/>
      <selection pane="bottomLeft" activeCell="I345" sqref="I345"/>
    </sheetView>
  </sheetViews>
  <sheetFormatPr defaultRowHeight="12.75"/>
  <cols>
    <col min="1" max="1" width="22.140625" customWidth="1"/>
    <col min="4" max="4" width="14.7109375" customWidth="1"/>
    <col min="5" max="5" width="16.140625" customWidth="1"/>
    <col min="9" max="9" width="17.85546875" customWidth="1"/>
    <col min="11" max="11" width="17.42578125" customWidth="1"/>
    <col min="13" max="13" width="17.7109375" customWidth="1"/>
    <col min="15" max="15" width="10.28515625" customWidth="1"/>
    <col min="16" max="16" width="11.42578125" customWidth="1"/>
    <col min="17" max="17" width="10.140625" customWidth="1"/>
    <col min="18" max="18" width="14" customWidth="1"/>
    <col min="20" max="20" width="14.28515625" customWidth="1"/>
    <col min="21" max="21" width="13" customWidth="1"/>
    <col min="22" max="22" width="29" customWidth="1"/>
    <col min="25" max="25" width="41.28515625" customWidth="1"/>
    <col min="26" max="26" width="18.7109375" customWidth="1"/>
    <col min="30" max="30" width="15.5703125" customWidth="1"/>
    <col min="31" max="31" width="11.7109375" customWidth="1"/>
    <col min="32" max="32" width="13.42578125" customWidth="1"/>
    <col min="33" max="33" width="15.140625" customWidth="1"/>
    <col min="34" max="34" width="23.42578125" customWidth="1"/>
    <col min="35" max="35" width="15.85546875" style="79" customWidth="1"/>
  </cols>
  <sheetData>
    <row r="1" spans="1:35" s="54" customFormat="1">
      <c r="A1" s="88" t="s">
        <v>1092</v>
      </c>
      <c r="B1" s="88" t="s">
        <v>1090</v>
      </c>
      <c r="C1" s="88" t="s">
        <v>1091</v>
      </c>
      <c r="D1" s="88" t="s">
        <v>1093</v>
      </c>
      <c r="E1" s="88" t="s">
        <v>1094</v>
      </c>
      <c r="F1" s="88" t="s">
        <v>1095</v>
      </c>
      <c r="G1" s="88" t="s">
        <v>1096</v>
      </c>
      <c r="H1" s="88" t="s">
        <v>1097</v>
      </c>
      <c r="I1" s="88" t="s">
        <v>1098</v>
      </c>
      <c r="J1" s="88" t="s">
        <v>1099</v>
      </c>
      <c r="K1" s="88" t="s">
        <v>1100</v>
      </c>
      <c r="L1" s="88" t="s">
        <v>1101</v>
      </c>
      <c r="M1" s="88" t="s">
        <v>1102</v>
      </c>
      <c r="N1" s="88" t="s">
        <v>1103</v>
      </c>
      <c r="O1" s="88" t="s">
        <v>7452</v>
      </c>
      <c r="P1" s="88" t="s">
        <v>7453</v>
      </c>
      <c r="Q1" s="88" t="s">
        <v>7454</v>
      </c>
      <c r="R1" s="88" t="s">
        <v>7455</v>
      </c>
      <c r="S1" s="88" t="s">
        <v>7456</v>
      </c>
      <c r="T1" s="88" t="s">
        <v>7457</v>
      </c>
      <c r="U1" s="88" t="s">
        <v>7458</v>
      </c>
      <c r="V1" s="88" t="s">
        <v>7459</v>
      </c>
      <c r="W1" s="88" t="s">
        <v>7460</v>
      </c>
      <c r="X1" s="88" t="s">
        <v>7461</v>
      </c>
      <c r="Y1" s="88" t="s">
        <v>7462</v>
      </c>
      <c r="Z1" s="88" t="s">
        <v>7463</v>
      </c>
      <c r="AA1" s="88" t="s">
        <v>7464</v>
      </c>
      <c r="AB1" s="88" t="s">
        <v>7465</v>
      </c>
      <c r="AC1" s="88" t="s">
        <v>7466</v>
      </c>
      <c r="AD1" s="88" t="s">
        <v>7467</v>
      </c>
      <c r="AE1" s="88" t="s">
        <v>7468</v>
      </c>
      <c r="AF1" s="88" t="s">
        <v>7469</v>
      </c>
      <c r="AG1" s="88" t="s">
        <v>1085</v>
      </c>
      <c r="AH1" s="88" t="s">
        <v>1086</v>
      </c>
      <c r="AI1" s="89" t="s">
        <v>1069</v>
      </c>
    </row>
    <row r="2" spans="1:35" hidden="1">
      <c r="A2" s="29" t="s">
        <v>5393</v>
      </c>
      <c r="B2" s="28">
        <v>1625</v>
      </c>
      <c r="C2" s="28">
        <v>6908</v>
      </c>
      <c r="D2" s="30"/>
      <c r="E2" s="29"/>
      <c r="F2" s="28">
        <v>55</v>
      </c>
      <c r="G2" s="28">
        <v>55</v>
      </c>
      <c r="H2" s="28">
        <v>8015</v>
      </c>
      <c r="I2" s="29" t="s">
        <v>5394</v>
      </c>
      <c r="J2" s="28">
        <v>15</v>
      </c>
      <c r="K2" s="29" t="s">
        <v>666</v>
      </c>
      <c r="L2" s="28">
        <v>4000</v>
      </c>
      <c r="M2" s="29" t="s">
        <v>7495</v>
      </c>
      <c r="N2" s="29" t="s">
        <v>7471</v>
      </c>
      <c r="O2" s="31">
        <v>18264</v>
      </c>
      <c r="P2" s="31" t="s">
        <v>7472</v>
      </c>
      <c r="Q2" s="29" t="s">
        <v>7473</v>
      </c>
      <c r="R2" s="28">
        <v>9</v>
      </c>
      <c r="S2" s="28">
        <v>99</v>
      </c>
      <c r="T2" s="28" t="s">
        <v>7472</v>
      </c>
      <c r="U2" s="28">
        <v>0</v>
      </c>
      <c r="V2" s="29" t="s">
        <v>7498</v>
      </c>
      <c r="W2" s="29" t="s">
        <v>5395</v>
      </c>
      <c r="X2" s="29" t="s">
        <v>450</v>
      </c>
      <c r="Y2" s="29" t="s">
        <v>5396</v>
      </c>
      <c r="Z2" s="29" t="s">
        <v>5397</v>
      </c>
      <c r="AA2" s="29" t="s">
        <v>7478</v>
      </c>
      <c r="AB2" s="28">
        <v>93514</v>
      </c>
      <c r="AC2" s="90"/>
      <c r="AD2" s="90"/>
      <c r="AE2" s="91"/>
      <c r="AF2" s="29" t="s">
        <v>7472</v>
      </c>
      <c r="AG2" s="27" t="str">
        <f>IF(ISERROR(IF(VLOOKUP(A2,'SAS Stations'!$B$2:$G$307,5,)="YES", "YES", "NO"))=TRUE,"NO","YES")</f>
        <v>NO</v>
      </c>
      <c r="AH2" s="27" t="str">
        <f t="shared" ref="AH2:AH65" si="0">IF(AG2="YES", "NO", "YES")</f>
        <v>YES</v>
      </c>
      <c r="AI2" s="92" t="str">
        <f t="array" ref="AI2">IF(ISERROR(IF(VLOOKUP(A2,'Stations Modelled'!$B$2:$D$310,3,)="YES", "YES", "NO"))=TRUE,"NO","YES")</f>
        <v>NO</v>
      </c>
    </row>
    <row r="3" spans="1:35" hidden="1">
      <c r="A3" s="29" t="s">
        <v>5398</v>
      </c>
      <c r="B3" s="28">
        <v>1626</v>
      </c>
      <c r="C3" s="28">
        <v>6909</v>
      </c>
      <c r="D3" s="30"/>
      <c r="E3" s="29"/>
      <c r="F3" s="28">
        <v>55</v>
      </c>
      <c r="G3" s="28">
        <v>55</v>
      </c>
      <c r="H3" s="28">
        <v>8015</v>
      </c>
      <c r="I3" s="29" t="s">
        <v>5394</v>
      </c>
      <c r="J3" s="28">
        <v>15</v>
      </c>
      <c r="K3" s="29" t="s">
        <v>666</v>
      </c>
      <c r="L3" s="28">
        <v>4000</v>
      </c>
      <c r="M3" s="29" t="s">
        <v>7495</v>
      </c>
      <c r="N3" s="29" t="s">
        <v>7471</v>
      </c>
      <c r="O3" s="31">
        <v>18264</v>
      </c>
      <c r="P3" s="31" t="s">
        <v>7472</v>
      </c>
      <c r="Q3" s="29" t="s">
        <v>7473</v>
      </c>
      <c r="R3" s="28">
        <v>9</v>
      </c>
      <c r="S3" s="28">
        <v>99</v>
      </c>
      <c r="T3" s="28" t="s">
        <v>7472</v>
      </c>
      <c r="U3" s="28">
        <v>0</v>
      </c>
      <c r="V3" s="29" t="s">
        <v>7498</v>
      </c>
      <c r="W3" s="29" t="s">
        <v>5395</v>
      </c>
      <c r="X3" s="29" t="s">
        <v>450</v>
      </c>
      <c r="Y3" s="29" t="s">
        <v>5399</v>
      </c>
      <c r="Z3" s="29" t="s">
        <v>5397</v>
      </c>
      <c r="AA3" s="29" t="s">
        <v>7478</v>
      </c>
      <c r="AB3" s="28">
        <v>93514</v>
      </c>
      <c r="AC3" s="90"/>
      <c r="AD3" s="90"/>
      <c r="AE3" s="90"/>
      <c r="AF3" s="29" t="s">
        <v>7472</v>
      </c>
      <c r="AG3" s="27" t="str">
        <f>IF(ISERROR(IF(VLOOKUP(A3,'SAS Stations'!$B$2:$G$307,5,)="YES", "YES", "NO"))=TRUE,"NO","YES")</f>
        <v>NO</v>
      </c>
      <c r="AH3" s="27" t="str">
        <f t="shared" si="0"/>
        <v>YES</v>
      </c>
      <c r="AI3" s="92" t="str">
        <f t="array" ref="AI3">IF(ISERROR(IF(VLOOKUP(A3,'Stations Modelled'!$B$2:$D$310,3,)="YES", "YES", "NO"))=TRUE,"NO","YES")</f>
        <v>NO</v>
      </c>
    </row>
    <row r="4" spans="1:35" hidden="1">
      <c r="A4" s="29" t="s">
        <v>5400</v>
      </c>
      <c r="B4" s="28">
        <v>1800</v>
      </c>
      <c r="C4" s="28">
        <v>5913</v>
      </c>
      <c r="D4" s="30"/>
      <c r="E4" s="29"/>
      <c r="F4" s="28">
        <v>66</v>
      </c>
      <c r="G4" s="28">
        <v>12</v>
      </c>
      <c r="H4" s="28">
        <v>5088</v>
      </c>
      <c r="I4" s="29" t="s">
        <v>838</v>
      </c>
      <c r="J4" s="28">
        <v>2</v>
      </c>
      <c r="K4" s="29" t="s">
        <v>394</v>
      </c>
      <c r="L4" s="28">
        <v>5086</v>
      </c>
      <c r="M4" s="29" t="s">
        <v>394</v>
      </c>
      <c r="N4" s="29" t="s">
        <v>7496</v>
      </c>
      <c r="O4" s="31">
        <v>38353</v>
      </c>
      <c r="P4" s="31" t="s">
        <v>7472</v>
      </c>
      <c r="Q4" s="29" t="s">
        <v>10579</v>
      </c>
      <c r="R4" s="28">
        <v>1</v>
      </c>
      <c r="S4" s="28">
        <v>33</v>
      </c>
      <c r="T4" s="28">
        <v>1</v>
      </c>
      <c r="U4" s="28">
        <v>80</v>
      </c>
      <c r="V4" s="29" t="s">
        <v>7848</v>
      </c>
      <c r="W4" s="29" t="s">
        <v>7472</v>
      </c>
      <c r="X4" s="29" t="s">
        <v>7472</v>
      </c>
      <c r="Y4" s="29" t="s">
        <v>7472</v>
      </c>
      <c r="Z4" s="29" t="s">
        <v>7472</v>
      </c>
      <c r="AA4" s="29" t="s">
        <v>7478</v>
      </c>
      <c r="AB4" s="28" t="s">
        <v>7472</v>
      </c>
      <c r="AC4" s="27"/>
      <c r="AD4" s="27"/>
      <c r="AE4" s="27"/>
      <c r="AF4" s="29" t="s">
        <v>7472</v>
      </c>
      <c r="AG4" s="27" t="str">
        <f>IF(ISERROR(IF(VLOOKUP(A4,'SAS Stations'!$B$2:$G$307,5,)="YES", "YES", "NO"))=TRUE,"NO","YES")</f>
        <v>NO</v>
      </c>
      <c r="AH4" s="27" t="str">
        <f t="shared" si="0"/>
        <v>YES</v>
      </c>
      <c r="AI4" s="92" t="str">
        <f t="array" ref="AI4">IF(ISERROR(IF(VLOOKUP(A4,'Stations Modelled'!$B$2:$D$310,3,)="YES", "YES", "NO"))=TRUE,"NO","YES")</f>
        <v>NO</v>
      </c>
    </row>
    <row r="5" spans="1:35" hidden="1">
      <c r="A5" s="29" t="s">
        <v>5401</v>
      </c>
      <c r="B5" s="28">
        <v>1810</v>
      </c>
      <c r="C5" s="28">
        <v>8331</v>
      </c>
      <c r="D5" s="30"/>
      <c r="E5" s="29"/>
      <c r="F5" s="28">
        <v>115</v>
      </c>
      <c r="G5" s="28">
        <v>12</v>
      </c>
      <c r="H5" s="28">
        <v>5070</v>
      </c>
      <c r="I5" s="29" t="s">
        <v>347</v>
      </c>
      <c r="J5" s="28">
        <v>7</v>
      </c>
      <c r="K5" s="29" t="s">
        <v>347</v>
      </c>
      <c r="L5" s="28">
        <v>5070</v>
      </c>
      <c r="M5" s="29" t="s">
        <v>347</v>
      </c>
      <c r="N5" s="29" t="s">
        <v>7496</v>
      </c>
      <c r="O5" s="31">
        <v>38353</v>
      </c>
      <c r="P5" s="31" t="s">
        <v>7472</v>
      </c>
      <c r="Q5" s="29" t="s">
        <v>10579</v>
      </c>
      <c r="R5" s="28">
        <v>3</v>
      </c>
      <c r="S5" s="28">
        <v>77</v>
      </c>
      <c r="T5" s="28">
        <v>4</v>
      </c>
      <c r="U5" s="28">
        <v>20</v>
      </c>
      <c r="V5" s="29" t="s">
        <v>3438</v>
      </c>
      <c r="W5" s="29" t="s">
        <v>7472</v>
      </c>
      <c r="X5" s="29" t="s">
        <v>7472</v>
      </c>
      <c r="Y5" s="29" t="s">
        <v>5402</v>
      </c>
      <c r="Z5" s="29" t="s">
        <v>7472</v>
      </c>
      <c r="AA5" s="29" t="s">
        <v>7478</v>
      </c>
      <c r="AB5" s="28" t="s">
        <v>7472</v>
      </c>
      <c r="AC5" s="90"/>
      <c r="AD5" s="90"/>
      <c r="AE5" s="91"/>
      <c r="AF5" s="29" t="s">
        <v>7472</v>
      </c>
      <c r="AG5" s="27" t="str">
        <f>IF(ISERROR(IF(VLOOKUP(A5,'SAS Stations'!$B$2:$G$307,5,)="YES", "YES", "NO"))=TRUE,"NO","YES")</f>
        <v>NO</v>
      </c>
      <c r="AH5" s="27" t="str">
        <f t="shared" si="0"/>
        <v>YES</v>
      </c>
      <c r="AI5" s="92" t="str">
        <f t="array" ref="AI5">IF(ISERROR(IF(VLOOKUP(A5,'Stations Modelled'!$B$2:$D$310,3,)="YES", "YES", "NO"))=TRUE,"NO","YES")</f>
        <v>NO</v>
      </c>
    </row>
    <row r="6" spans="1:35">
      <c r="A6" s="29" t="s">
        <v>332</v>
      </c>
      <c r="B6" s="28">
        <v>1889</v>
      </c>
      <c r="C6" s="28">
        <v>5365</v>
      </c>
      <c r="D6" s="30" t="s">
        <v>4919</v>
      </c>
      <c r="E6" s="29"/>
      <c r="F6" s="28">
        <v>66</v>
      </c>
      <c r="G6" s="28">
        <v>12</v>
      </c>
      <c r="H6" s="28">
        <v>5052</v>
      </c>
      <c r="I6" s="29" t="s">
        <v>357</v>
      </c>
      <c r="J6" s="28">
        <v>14</v>
      </c>
      <c r="K6" s="29" t="s">
        <v>940</v>
      </c>
      <c r="L6" s="28">
        <v>5054</v>
      </c>
      <c r="M6" s="29" t="s">
        <v>940</v>
      </c>
      <c r="N6" s="29" t="s">
        <v>7471</v>
      </c>
      <c r="O6" s="31">
        <v>35020</v>
      </c>
      <c r="P6" s="31" t="s">
        <v>7472</v>
      </c>
      <c r="Q6" s="29" t="s">
        <v>7473</v>
      </c>
      <c r="R6" s="28">
        <v>5</v>
      </c>
      <c r="S6" s="28">
        <v>36</v>
      </c>
      <c r="T6" s="28">
        <v>3</v>
      </c>
      <c r="U6" s="28">
        <v>25</v>
      </c>
      <c r="V6" s="29" t="s">
        <v>541</v>
      </c>
      <c r="W6" s="29" t="s">
        <v>4920</v>
      </c>
      <c r="X6" s="29" t="s">
        <v>538</v>
      </c>
      <c r="Y6" s="29" t="s">
        <v>4921</v>
      </c>
      <c r="Z6" s="29" t="s">
        <v>332</v>
      </c>
      <c r="AA6" s="29" t="s">
        <v>7478</v>
      </c>
      <c r="AB6" s="28">
        <v>93510</v>
      </c>
      <c r="AC6" s="90">
        <v>34.510488000000002</v>
      </c>
      <c r="AD6" s="90">
        <v>-118.197245</v>
      </c>
      <c r="AE6" s="90"/>
      <c r="AF6" s="29" t="s">
        <v>7472</v>
      </c>
      <c r="AG6" s="27" t="str">
        <f>IF(ISERROR(IF(VLOOKUP(A6,'SAS Stations'!$B$2:$G$307,5,)="YES", "YES", "NO"))=TRUE,"NO","YES")</f>
        <v>YES</v>
      </c>
      <c r="AH6" s="27" t="str">
        <f t="shared" si="0"/>
        <v>NO</v>
      </c>
      <c r="AI6" s="92" t="str">
        <f t="array" ref="AI6">IF(ISERROR(IF(VLOOKUP(A6,'Stations Modelled'!$B$2:$D$310,3,)="YES", "YES", "NO"))=TRUE,"NO","YES")</f>
        <v>NO</v>
      </c>
    </row>
    <row r="7" spans="1:35" hidden="1">
      <c r="A7" s="29" t="s">
        <v>4922</v>
      </c>
      <c r="B7" s="28">
        <v>1931</v>
      </c>
      <c r="C7" s="28">
        <v>6341</v>
      </c>
      <c r="D7" s="30" t="s">
        <v>4923</v>
      </c>
      <c r="E7" s="29"/>
      <c r="F7" s="28">
        <v>115</v>
      </c>
      <c r="G7" s="28">
        <v>12</v>
      </c>
      <c r="H7" s="28">
        <v>8027</v>
      </c>
      <c r="I7" s="29" t="s">
        <v>365</v>
      </c>
      <c r="J7" s="28">
        <v>15</v>
      </c>
      <c r="K7" s="29" t="s">
        <v>666</v>
      </c>
      <c r="L7" s="28">
        <v>5061</v>
      </c>
      <c r="M7" s="29" t="s">
        <v>666</v>
      </c>
      <c r="N7" s="29" t="s">
        <v>7471</v>
      </c>
      <c r="O7" s="31">
        <v>35275</v>
      </c>
      <c r="P7" s="31" t="s">
        <v>7472</v>
      </c>
      <c r="Q7" s="29" t="s">
        <v>7473</v>
      </c>
      <c r="R7" s="28">
        <v>3</v>
      </c>
      <c r="S7" s="28">
        <v>73</v>
      </c>
      <c r="T7" s="28" t="s">
        <v>7472</v>
      </c>
      <c r="U7" s="28">
        <v>23</v>
      </c>
      <c r="V7" s="29" t="s">
        <v>7474</v>
      </c>
      <c r="W7" s="29" t="s">
        <v>470</v>
      </c>
      <c r="X7" s="29" t="s">
        <v>7578</v>
      </c>
      <c r="Y7" s="29" t="s">
        <v>4924</v>
      </c>
      <c r="Z7" s="29" t="s">
        <v>585</v>
      </c>
      <c r="AA7" s="29" t="s">
        <v>7478</v>
      </c>
      <c r="AB7" s="28">
        <v>92345</v>
      </c>
      <c r="AC7" s="90"/>
      <c r="AD7" s="90"/>
      <c r="AE7" s="90"/>
      <c r="AF7" s="29" t="s">
        <v>7472</v>
      </c>
      <c r="AG7" s="27" t="str">
        <f>IF(ISERROR(IF(VLOOKUP(A7,'SAS Stations'!$B$2:$G$307,5,)="YES", "YES", "NO"))=TRUE,"NO","YES")</f>
        <v>NO</v>
      </c>
      <c r="AH7" s="27" t="str">
        <f t="shared" si="0"/>
        <v>YES</v>
      </c>
      <c r="AI7" s="92" t="str">
        <f t="array" ref="AI7">IF(ISERROR(IF(VLOOKUP(A7,'Stations Modelled'!$B$2:$D$310,3,)="YES", "YES", "NO"))=TRUE,"NO","YES")</f>
        <v>NO</v>
      </c>
    </row>
    <row r="8" spans="1:35" hidden="1">
      <c r="A8" s="29" t="s">
        <v>5406</v>
      </c>
      <c r="B8" s="28">
        <v>1775</v>
      </c>
      <c r="C8" s="28">
        <v>5262</v>
      </c>
      <c r="D8" s="30"/>
      <c r="E8" s="29"/>
      <c r="F8" s="28">
        <v>66</v>
      </c>
      <c r="G8" s="28">
        <v>16</v>
      </c>
      <c r="H8" s="28">
        <v>5056</v>
      </c>
      <c r="I8" s="29" t="s">
        <v>698</v>
      </c>
      <c r="J8" s="28">
        <v>11</v>
      </c>
      <c r="K8" s="29" t="s">
        <v>698</v>
      </c>
      <c r="L8" s="28">
        <v>5056</v>
      </c>
      <c r="M8" s="29" t="s">
        <v>698</v>
      </c>
      <c r="N8" s="29" t="s">
        <v>7496</v>
      </c>
      <c r="O8" s="31">
        <v>38353</v>
      </c>
      <c r="P8" s="31" t="s">
        <v>7472</v>
      </c>
      <c r="Q8" s="29" t="s">
        <v>10579</v>
      </c>
      <c r="R8" s="28">
        <v>5</v>
      </c>
      <c r="S8" s="28">
        <v>35</v>
      </c>
      <c r="T8" s="28">
        <v>3</v>
      </c>
      <c r="U8" s="28">
        <v>60</v>
      </c>
      <c r="V8" s="29" t="s">
        <v>7472</v>
      </c>
      <c r="W8" s="29" t="s">
        <v>7472</v>
      </c>
      <c r="X8" s="29" t="s">
        <v>7472</v>
      </c>
      <c r="Y8" s="29" t="s">
        <v>7472</v>
      </c>
      <c r="Z8" s="29" t="s">
        <v>7472</v>
      </c>
      <c r="AA8" s="29" t="s">
        <v>7478</v>
      </c>
      <c r="AB8" s="28" t="s">
        <v>7472</v>
      </c>
      <c r="AC8" s="90"/>
      <c r="AD8" s="90"/>
      <c r="AE8" s="90"/>
      <c r="AF8" s="29" t="s">
        <v>7472</v>
      </c>
      <c r="AG8" s="27" t="str">
        <f>IF(ISERROR(IF(VLOOKUP(A8,'SAS Stations'!$B$2:$G$307,5,)="YES", "YES", "NO"))=TRUE,"NO","YES")</f>
        <v>NO</v>
      </c>
      <c r="AH8" s="27" t="str">
        <f t="shared" si="0"/>
        <v>YES</v>
      </c>
      <c r="AI8" s="92" t="str">
        <f t="array" ref="AI8">IF(ISERROR(IF(VLOOKUP(A8,'Stations Modelled'!$B$2:$D$310,3,)="YES", "YES", "NO"))=TRUE,"NO","YES")</f>
        <v>NO</v>
      </c>
    </row>
    <row r="9" spans="1:35" hidden="1">
      <c r="A9" s="29" t="s">
        <v>2814</v>
      </c>
      <c r="B9" s="28"/>
      <c r="C9" s="28"/>
      <c r="D9" s="30" t="s">
        <v>2815</v>
      </c>
      <c r="E9" s="29"/>
      <c r="F9" s="28"/>
      <c r="G9" s="28"/>
      <c r="H9" s="28"/>
      <c r="I9" s="29"/>
      <c r="J9" s="28"/>
      <c r="K9" s="29"/>
      <c r="L9" s="28"/>
      <c r="M9" s="29"/>
      <c r="N9" s="29"/>
      <c r="O9" s="31"/>
      <c r="P9" s="31"/>
      <c r="Q9" s="29"/>
      <c r="R9" s="28"/>
      <c r="S9" s="28"/>
      <c r="T9" s="28"/>
      <c r="U9" s="28"/>
      <c r="V9" s="29"/>
      <c r="W9" s="29"/>
      <c r="X9" s="29"/>
      <c r="Y9" s="29"/>
      <c r="Z9" s="29"/>
      <c r="AA9" s="29"/>
      <c r="AB9" s="28"/>
      <c r="AC9" s="90"/>
      <c r="AD9" s="90"/>
      <c r="AE9" s="91"/>
      <c r="AF9" s="29"/>
      <c r="AG9" s="27" t="str">
        <f>IF(ISERROR(IF(VLOOKUP(A9,'SAS Stations'!$B$2:$G$307,5,)="YES", "YES", "NO"))=TRUE,"NO","YES")</f>
        <v>NO</v>
      </c>
      <c r="AH9" s="27" t="str">
        <f t="shared" si="0"/>
        <v>YES</v>
      </c>
      <c r="AI9" s="92" t="str">
        <f t="array" ref="AI9">IF(ISERROR(IF(VLOOKUP(A9,'Stations Modelled'!$B$2:$D$310,3,)="YES", "YES", "NO"))=TRUE,"NO","YES")</f>
        <v>NO</v>
      </c>
    </row>
    <row r="10" spans="1:35" hidden="1">
      <c r="A10" s="29" t="s">
        <v>2820</v>
      </c>
      <c r="B10" s="28"/>
      <c r="C10" s="28"/>
      <c r="D10" s="30" t="s">
        <v>2821</v>
      </c>
      <c r="E10" s="29"/>
      <c r="F10" s="28"/>
      <c r="G10" s="28"/>
      <c r="H10" s="28"/>
      <c r="I10" s="29"/>
      <c r="J10" s="28"/>
      <c r="K10" s="29"/>
      <c r="L10" s="28"/>
      <c r="M10" s="29"/>
      <c r="N10" s="29"/>
      <c r="O10" s="31"/>
      <c r="P10" s="31"/>
      <c r="Q10" s="29"/>
      <c r="R10" s="28"/>
      <c r="S10" s="28"/>
      <c r="T10" s="28"/>
      <c r="U10" s="28"/>
      <c r="V10" s="29"/>
      <c r="W10" s="29"/>
      <c r="X10" s="29"/>
      <c r="Y10" s="29"/>
      <c r="Z10" s="29"/>
      <c r="AA10" s="29"/>
      <c r="AB10" s="28"/>
      <c r="AC10" s="90"/>
      <c r="AD10" s="90"/>
      <c r="AE10" s="91"/>
      <c r="AF10" s="29"/>
      <c r="AG10" s="27" t="str">
        <f>IF(ISERROR(IF(VLOOKUP(A10,'SAS Stations'!$B$2:$G$307,5,)="YES", "YES", "NO"))=TRUE,"NO","YES")</f>
        <v>NO</v>
      </c>
      <c r="AH10" s="27" t="str">
        <f t="shared" si="0"/>
        <v>YES</v>
      </c>
      <c r="AI10" s="92" t="str">
        <f t="array" ref="AI10">IF(ISERROR(IF(VLOOKUP(A10,'Stations Modelled'!$B$2:$D$310,3,)="YES", "YES", "NO"))=TRUE,"NO","YES")</f>
        <v>NO</v>
      </c>
    </row>
    <row r="11" spans="1:35">
      <c r="A11" s="29" t="s">
        <v>344</v>
      </c>
      <c r="B11" s="28">
        <v>706</v>
      </c>
      <c r="C11" s="28">
        <v>5672</v>
      </c>
      <c r="D11" s="30" t="s">
        <v>3405</v>
      </c>
      <c r="E11" s="29" t="s">
        <v>3406</v>
      </c>
      <c r="F11" s="28">
        <v>66</v>
      </c>
      <c r="G11" s="28">
        <v>12</v>
      </c>
      <c r="H11" s="28">
        <v>1310</v>
      </c>
      <c r="I11" s="29" t="s">
        <v>3882</v>
      </c>
      <c r="J11" s="28">
        <v>4</v>
      </c>
      <c r="K11" s="29" t="s">
        <v>448</v>
      </c>
      <c r="L11" s="28">
        <v>5069</v>
      </c>
      <c r="M11" s="29" t="s">
        <v>687</v>
      </c>
      <c r="N11" s="29" t="s">
        <v>7471</v>
      </c>
      <c r="O11" s="31">
        <v>23529</v>
      </c>
      <c r="P11" s="31" t="s">
        <v>7472</v>
      </c>
      <c r="Q11" s="29" t="s">
        <v>7473</v>
      </c>
      <c r="R11" s="28">
        <v>3</v>
      </c>
      <c r="S11" s="28">
        <v>30</v>
      </c>
      <c r="T11" s="28">
        <v>3</v>
      </c>
      <c r="U11" s="28">
        <v>11</v>
      </c>
      <c r="V11" s="29" t="s">
        <v>7474</v>
      </c>
      <c r="W11" s="29" t="s">
        <v>3407</v>
      </c>
      <c r="X11" s="29" t="s">
        <v>553</v>
      </c>
      <c r="Y11" s="29" t="s">
        <v>3408</v>
      </c>
      <c r="Z11" s="29" t="s">
        <v>3409</v>
      </c>
      <c r="AA11" s="29" t="s">
        <v>7478</v>
      </c>
      <c r="AB11" s="28">
        <v>92376</v>
      </c>
      <c r="AC11" s="90">
        <v>34.135292999999997</v>
      </c>
      <c r="AD11" s="90">
        <v>-117.408895</v>
      </c>
      <c r="AE11" s="90"/>
      <c r="AF11" s="29" t="s">
        <v>7472</v>
      </c>
      <c r="AG11" s="27" t="str">
        <f>IF(ISERROR(IF(VLOOKUP(A11,'SAS Stations'!$B$2:$G$307,5,)="YES", "YES", "NO"))=TRUE,"NO","YES")</f>
        <v>YES</v>
      </c>
      <c r="AH11" s="27" t="str">
        <f t="shared" si="0"/>
        <v>NO</v>
      </c>
      <c r="AI11" s="92" t="str">
        <f t="array" ref="AI11">IF(ISERROR(IF(VLOOKUP(A11,'Stations Modelled'!$B$2:$D$310,3,)="YES", "YES", "NO"))=TRUE,"NO","YES")</f>
        <v>NO</v>
      </c>
    </row>
    <row r="12" spans="1:35">
      <c r="A12" s="29" t="s">
        <v>346</v>
      </c>
      <c r="B12" s="28">
        <v>1495</v>
      </c>
      <c r="C12" s="28">
        <v>8276</v>
      </c>
      <c r="D12" s="30" t="s">
        <v>3410</v>
      </c>
      <c r="E12" s="29">
        <v>17529</v>
      </c>
      <c r="F12" s="28">
        <v>115</v>
      </c>
      <c r="G12" s="28">
        <v>12</v>
      </c>
      <c r="H12" s="28">
        <v>5070</v>
      </c>
      <c r="I12" s="29" t="s">
        <v>347</v>
      </c>
      <c r="J12" s="28">
        <v>7</v>
      </c>
      <c r="K12" s="29" t="s">
        <v>347</v>
      </c>
      <c r="L12" s="28">
        <v>5070</v>
      </c>
      <c r="M12" s="29" t="s">
        <v>347</v>
      </c>
      <c r="N12" s="29" t="s">
        <v>7471</v>
      </c>
      <c r="O12" s="31">
        <v>18264</v>
      </c>
      <c r="P12" s="31" t="s">
        <v>7472</v>
      </c>
      <c r="Q12" s="29" t="s">
        <v>7473</v>
      </c>
      <c r="R12" s="28">
        <v>3</v>
      </c>
      <c r="S12" s="28">
        <v>77</v>
      </c>
      <c r="T12" s="28">
        <v>4</v>
      </c>
      <c r="U12" s="28">
        <v>16</v>
      </c>
      <c r="V12" s="29" t="s">
        <v>3411</v>
      </c>
      <c r="W12" s="29" t="s">
        <v>3412</v>
      </c>
      <c r="X12" s="29" t="s">
        <v>7586</v>
      </c>
      <c r="Y12" s="29" t="s">
        <v>3413</v>
      </c>
      <c r="Z12" s="29" t="s">
        <v>3414</v>
      </c>
      <c r="AA12" s="29" t="s">
        <v>7478</v>
      </c>
      <c r="AB12" s="28">
        <v>92388</v>
      </c>
      <c r="AC12" s="90">
        <v>33.901397000000003</v>
      </c>
      <c r="AD12" s="90">
        <v>-117.218979</v>
      </c>
      <c r="AE12" s="91"/>
      <c r="AF12" s="29" t="s">
        <v>7472</v>
      </c>
      <c r="AG12" s="27" t="str">
        <f>IF(ISERROR(IF(VLOOKUP(A12,'SAS Stations'!$B$2:$G$307,5,)="YES", "YES", "NO"))=TRUE,"NO","YES")</f>
        <v>YES</v>
      </c>
      <c r="AH12" s="27" t="str">
        <f t="shared" si="0"/>
        <v>NO</v>
      </c>
      <c r="AI12" s="92" t="str">
        <f t="array" ref="AI12">IF(ISERROR(IF(VLOOKUP(A12,'Stations Modelled'!$B$2:$D$310,3,)="YES", "YES", "NO"))=TRUE,"NO","YES")</f>
        <v>NO</v>
      </c>
    </row>
    <row r="13" spans="1:35">
      <c r="A13" s="29" t="s">
        <v>346</v>
      </c>
      <c r="B13" s="28">
        <v>1496</v>
      </c>
      <c r="C13" s="28">
        <v>8276</v>
      </c>
      <c r="D13" s="30" t="s">
        <v>3410</v>
      </c>
      <c r="E13" s="29">
        <v>17529</v>
      </c>
      <c r="F13" s="28">
        <v>115</v>
      </c>
      <c r="G13" s="28">
        <v>33</v>
      </c>
      <c r="H13" s="28">
        <v>5070</v>
      </c>
      <c r="I13" s="29" t="s">
        <v>347</v>
      </c>
      <c r="J13" s="28">
        <v>7</v>
      </c>
      <c r="K13" s="29" t="s">
        <v>347</v>
      </c>
      <c r="L13" s="28">
        <v>5070</v>
      </c>
      <c r="M13" s="29" t="s">
        <v>347</v>
      </c>
      <c r="N13" s="29" t="s">
        <v>7471</v>
      </c>
      <c r="O13" s="31">
        <v>23529</v>
      </c>
      <c r="P13" s="31" t="s">
        <v>7472</v>
      </c>
      <c r="Q13" s="29" t="s">
        <v>7473</v>
      </c>
      <c r="R13" s="28">
        <v>3</v>
      </c>
      <c r="S13" s="28">
        <v>77</v>
      </c>
      <c r="T13" s="28">
        <v>4</v>
      </c>
      <c r="U13" s="28">
        <v>16</v>
      </c>
      <c r="V13" s="29" t="s">
        <v>3411</v>
      </c>
      <c r="W13" s="29" t="s">
        <v>3412</v>
      </c>
      <c r="X13" s="29" t="s">
        <v>7586</v>
      </c>
      <c r="Y13" s="29" t="s">
        <v>3413</v>
      </c>
      <c r="Z13" s="29" t="s">
        <v>3414</v>
      </c>
      <c r="AA13" s="29" t="s">
        <v>7478</v>
      </c>
      <c r="AB13" s="28">
        <v>92388</v>
      </c>
      <c r="AC13" s="90">
        <v>33.901397000000003</v>
      </c>
      <c r="AD13" s="90">
        <v>-117.218979</v>
      </c>
      <c r="AE13" s="90"/>
      <c r="AF13" s="29" t="s">
        <v>7472</v>
      </c>
      <c r="AG13" s="27" t="str">
        <f>IF(ISERROR(IF(VLOOKUP(A13,'SAS Stations'!$B$2:$G$307,5,)="YES", "YES", "NO"))=TRUE,"NO","YES")</f>
        <v>YES</v>
      </c>
      <c r="AH13" s="27" t="str">
        <f t="shared" si="0"/>
        <v>NO</v>
      </c>
      <c r="AI13" s="92" t="str">
        <f t="array" ref="AI13">IF(ISERROR(IF(VLOOKUP(A13,'Stations Modelled'!$B$2:$D$310,3,)="YES", "YES", "NO"))=TRUE,"NO","YES")</f>
        <v>NO</v>
      </c>
    </row>
    <row r="14" spans="1:35">
      <c r="A14" s="29" t="s">
        <v>348</v>
      </c>
      <c r="B14" s="28">
        <v>336</v>
      </c>
      <c r="C14" s="28">
        <v>5101</v>
      </c>
      <c r="D14" s="30" t="s">
        <v>7535</v>
      </c>
      <c r="E14" s="29">
        <v>46104</v>
      </c>
      <c r="F14" s="28">
        <v>66</v>
      </c>
      <c r="G14" s="28">
        <v>4</v>
      </c>
      <c r="H14" s="28">
        <v>5011</v>
      </c>
      <c r="I14" s="29" t="s">
        <v>3865</v>
      </c>
      <c r="J14" s="28">
        <v>3</v>
      </c>
      <c r="K14" s="29" t="s">
        <v>7529</v>
      </c>
      <c r="L14" s="28">
        <v>5012</v>
      </c>
      <c r="M14" s="29" t="s">
        <v>3869</v>
      </c>
      <c r="N14" s="29" t="s">
        <v>7471</v>
      </c>
      <c r="O14" s="31">
        <v>18264</v>
      </c>
      <c r="P14" s="31" t="s">
        <v>7472</v>
      </c>
      <c r="Q14" s="29" t="s">
        <v>7473</v>
      </c>
      <c r="R14" s="28">
        <v>1</v>
      </c>
      <c r="S14" s="28">
        <v>22</v>
      </c>
      <c r="T14" s="28">
        <v>3</v>
      </c>
      <c r="U14" s="28">
        <v>3</v>
      </c>
      <c r="V14" s="29" t="s">
        <v>7531</v>
      </c>
      <c r="W14" s="29" t="s">
        <v>7536</v>
      </c>
      <c r="X14" s="29" t="s">
        <v>7537</v>
      </c>
      <c r="Y14" s="29" t="s">
        <v>7538</v>
      </c>
      <c r="Z14" s="29" t="s">
        <v>348</v>
      </c>
      <c r="AA14" s="29" t="s">
        <v>7478</v>
      </c>
      <c r="AB14" s="28">
        <v>91801</v>
      </c>
      <c r="AC14" s="90">
        <v>34.090969000000001</v>
      </c>
      <c r="AD14" s="90">
        <v>-118.149573</v>
      </c>
      <c r="AE14" s="90" t="s">
        <v>7503</v>
      </c>
      <c r="AF14" s="29" t="s">
        <v>7472</v>
      </c>
      <c r="AG14" s="27" t="str">
        <f>IF(ISERROR(IF(VLOOKUP(A14,'SAS Stations'!$B$2:$G$307,5,)="YES", "YES", "NO"))=TRUE,"NO","YES")</f>
        <v>YES</v>
      </c>
      <c r="AH14" s="27" t="str">
        <f t="shared" si="0"/>
        <v>NO</v>
      </c>
      <c r="AI14" s="92" t="str">
        <f t="array" ref="AI14">IF(ISERROR(IF(VLOOKUP(A14,'Stations Modelled'!$B$2:$D$310,3,)="YES", "YES", "NO"))=TRUE,"NO","YES")</f>
        <v>NO</v>
      </c>
    </row>
    <row r="15" spans="1:35">
      <c r="A15" s="29" t="s">
        <v>348</v>
      </c>
      <c r="B15" s="28">
        <v>337</v>
      </c>
      <c r="C15" s="28">
        <v>5101</v>
      </c>
      <c r="D15" s="30" t="s">
        <v>7535</v>
      </c>
      <c r="E15" s="29">
        <v>46104</v>
      </c>
      <c r="F15" s="28">
        <v>66</v>
      </c>
      <c r="G15" s="28">
        <v>16</v>
      </c>
      <c r="H15" s="28">
        <v>5011</v>
      </c>
      <c r="I15" s="29" t="s">
        <v>3865</v>
      </c>
      <c r="J15" s="28">
        <v>3</v>
      </c>
      <c r="K15" s="29" t="s">
        <v>7529</v>
      </c>
      <c r="L15" s="28">
        <v>5012</v>
      </c>
      <c r="M15" s="29" t="s">
        <v>3869</v>
      </c>
      <c r="N15" s="29" t="s">
        <v>7471</v>
      </c>
      <c r="O15" s="31">
        <v>18264</v>
      </c>
      <c r="P15" s="31" t="s">
        <v>7472</v>
      </c>
      <c r="Q15" s="29" t="s">
        <v>7473</v>
      </c>
      <c r="R15" s="28">
        <v>1</v>
      </c>
      <c r="S15" s="28">
        <v>22</v>
      </c>
      <c r="T15" s="28">
        <v>3</v>
      </c>
      <c r="U15" s="28">
        <v>3</v>
      </c>
      <c r="V15" s="29" t="s">
        <v>7531</v>
      </c>
      <c r="W15" s="29" t="s">
        <v>7536</v>
      </c>
      <c r="X15" s="29" t="s">
        <v>7537</v>
      </c>
      <c r="Y15" s="29" t="s">
        <v>7538</v>
      </c>
      <c r="Z15" s="29" t="s">
        <v>348</v>
      </c>
      <c r="AA15" s="29" t="s">
        <v>7478</v>
      </c>
      <c r="AB15" s="28">
        <v>91801</v>
      </c>
      <c r="AC15" s="90">
        <v>34.090969000000001</v>
      </c>
      <c r="AD15" s="90">
        <v>-118.149573</v>
      </c>
      <c r="AE15" s="90" t="s">
        <v>7503</v>
      </c>
      <c r="AF15" s="29" t="s">
        <v>7472</v>
      </c>
      <c r="AG15" s="27" t="str">
        <f>IF(ISERROR(IF(VLOOKUP(A15,'SAS Stations'!$B$2:$G$307,5,)="YES", "YES", "NO"))=TRUE,"NO","YES")</f>
        <v>YES</v>
      </c>
      <c r="AH15" s="27" t="str">
        <f t="shared" si="0"/>
        <v>NO</v>
      </c>
      <c r="AI15" s="92" t="str">
        <f t="array" ref="AI15">IF(ISERROR(IF(VLOOKUP(A15,'Stations Modelled'!$B$2:$D$310,3,)="YES", "YES", "NO"))=TRUE,"NO","YES")</f>
        <v>NO</v>
      </c>
    </row>
    <row r="16" spans="1:35">
      <c r="A16" s="29" t="s">
        <v>985</v>
      </c>
      <c r="B16" s="28">
        <v>338</v>
      </c>
      <c r="C16" s="28">
        <v>5102</v>
      </c>
      <c r="D16" s="30" t="s">
        <v>7535</v>
      </c>
      <c r="E16" s="29">
        <v>37628</v>
      </c>
      <c r="F16" s="28">
        <v>16</v>
      </c>
      <c r="G16" s="28">
        <v>4</v>
      </c>
      <c r="H16" s="28">
        <v>5012</v>
      </c>
      <c r="I16" s="29" t="s">
        <v>3869</v>
      </c>
      <c r="J16" s="28">
        <v>3</v>
      </c>
      <c r="K16" s="29" t="s">
        <v>7529</v>
      </c>
      <c r="L16" s="28">
        <v>5012</v>
      </c>
      <c r="M16" s="29" t="s">
        <v>3869</v>
      </c>
      <c r="N16" s="29" t="s">
        <v>7471</v>
      </c>
      <c r="O16" s="31">
        <v>18264</v>
      </c>
      <c r="P16" s="31" t="s">
        <v>7472</v>
      </c>
      <c r="Q16" s="29" t="s">
        <v>7473</v>
      </c>
      <c r="R16" s="28">
        <v>1</v>
      </c>
      <c r="S16" s="28">
        <v>27</v>
      </c>
      <c r="T16" s="28">
        <v>3</v>
      </c>
      <c r="U16" s="28">
        <v>5</v>
      </c>
      <c r="V16" s="29" t="s">
        <v>7531</v>
      </c>
      <c r="W16" s="29" t="s">
        <v>7539</v>
      </c>
      <c r="X16" s="29" t="s">
        <v>7540</v>
      </c>
      <c r="Y16" s="29" t="s">
        <v>7541</v>
      </c>
      <c r="Z16" s="29" t="s">
        <v>7542</v>
      </c>
      <c r="AA16" s="29" t="s">
        <v>7478</v>
      </c>
      <c r="AB16" s="28">
        <v>91008</v>
      </c>
      <c r="AC16" s="90">
        <v>34.172052999999998</v>
      </c>
      <c r="AD16" s="90">
        <v>-118.111608</v>
      </c>
      <c r="AE16" s="90" t="s">
        <v>7503</v>
      </c>
      <c r="AF16" s="29" t="s">
        <v>7472</v>
      </c>
      <c r="AG16" s="27" t="str">
        <f>IF(ISERROR(IF(VLOOKUP(A16,'SAS Stations'!$B$2:$G$307,5,)="YES", "YES", "NO"))=TRUE,"NO","YES")</f>
        <v>YES</v>
      </c>
      <c r="AH16" s="27" t="str">
        <f t="shared" si="0"/>
        <v>NO</v>
      </c>
      <c r="AI16" s="92" t="str">
        <f t="array" ref="AI16">IF(ISERROR(IF(VLOOKUP(A16,'Stations Modelled'!$B$2:$D$310,3,)="YES", "YES", "NO"))=TRUE,"NO","YES")</f>
        <v>NO</v>
      </c>
    </row>
    <row r="17" spans="1:35" hidden="1">
      <c r="A17" s="29" t="s">
        <v>2834</v>
      </c>
      <c r="B17" s="28">
        <v>1702</v>
      </c>
      <c r="C17" s="28">
        <v>5583</v>
      </c>
      <c r="D17" s="30"/>
      <c r="E17" s="29"/>
      <c r="F17" s="28">
        <v>66</v>
      </c>
      <c r="G17" s="28">
        <v>12</v>
      </c>
      <c r="H17" s="28">
        <v>5052</v>
      </c>
      <c r="I17" s="29" t="s">
        <v>357</v>
      </c>
      <c r="J17" s="28">
        <v>14</v>
      </c>
      <c r="K17" s="29" t="s">
        <v>940</v>
      </c>
      <c r="L17" s="28">
        <v>5054</v>
      </c>
      <c r="M17" s="29" t="s">
        <v>940</v>
      </c>
      <c r="N17" s="29" t="s">
        <v>7496</v>
      </c>
      <c r="O17" s="31">
        <v>38353</v>
      </c>
      <c r="P17" s="31" t="s">
        <v>7472</v>
      </c>
      <c r="Q17" s="29" t="s">
        <v>10579</v>
      </c>
      <c r="R17" s="28">
        <v>5</v>
      </c>
      <c r="S17" s="28">
        <v>36</v>
      </c>
      <c r="T17" s="28">
        <v>3</v>
      </c>
      <c r="U17" s="28">
        <v>30</v>
      </c>
      <c r="V17" s="29" t="s">
        <v>7472</v>
      </c>
      <c r="W17" s="29" t="s">
        <v>7472</v>
      </c>
      <c r="X17" s="29" t="s">
        <v>7472</v>
      </c>
      <c r="Y17" s="29" t="s">
        <v>7472</v>
      </c>
      <c r="Z17" s="29" t="s">
        <v>7472</v>
      </c>
      <c r="AA17" s="29" t="s">
        <v>7478</v>
      </c>
      <c r="AB17" s="28" t="s">
        <v>7472</v>
      </c>
      <c r="AC17" s="90"/>
      <c r="AD17" s="90"/>
      <c r="AE17" s="91"/>
      <c r="AF17" s="29" t="s">
        <v>7472</v>
      </c>
      <c r="AG17" s="27" t="str">
        <f>IF(ISERROR(IF(VLOOKUP(A17,'SAS Stations'!$B$2:$G$307,5,)="YES", "YES", "NO"))=TRUE,"NO","YES")</f>
        <v>NO</v>
      </c>
      <c r="AH17" s="27" t="str">
        <f t="shared" si="0"/>
        <v>YES</v>
      </c>
      <c r="AI17" s="92" t="str">
        <f t="array" ref="AI17">IF(ISERROR(IF(VLOOKUP(A17,'Stations Modelled'!$B$2:$D$310,3,)="YES", "YES", "NO"))=TRUE,"NO","YES")</f>
        <v>NO</v>
      </c>
    </row>
    <row r="18" spans="1:35">
      <c r="A18" s="29" t="s">
        <v>349</v>
      </c>
      <c r="B18" s="28">
        <v>715</v>
      </c>
      <c r="C18" s="28">
        <v>5701</v>
      </c>
      <c r="D18" s="30" t="s">
        <v>2815</v>
      </c>
      <c r="E18" s="29">
        <v>37513</v>
      </c>
      <c r="F18" s="28">
        <v>66</v>
      </c>
      <c r="G18" s="28">
        <v>12</v>
      </c>
      <c r="H18" s="28">
        <v>5073</v>
      </c>
      <c r="I18" s="29" t="s">
        <v>652</v>
      </c>
      <c r="J18" s="28">
        <v>9</v>
      </c>
      <c r="K18" s="29" t="s">
        <v>652</v>
      </c>
      <c r="L18" s="28">
        <v>5073</v>
      </c>
      <c r="M18" s="29" t="s">
        <v>652</v>
      </c>
      <c r="N18" s="29" t="s">
        <v>7471</v>
      </c>
      <c r="O18" s="31">
        <v>10928</v>
      </c>
      <c r="P18" s="31" t="s">
        <v>7472</v>
      </c>
      <c r="Q18" s="29" t="s">
        <v>7473</v>
      </c>
      <c r="R18" s="28">
        <v>1</v>
      </c>
      <c r="S18" s="28">
        <v>32</v>
      </c>
      <c r="T18" s="28">
        <v>2</v>
      </c>
      <c r="U18" s="28">
        <v>56</v>
      </c>
      <c r="V18" s="29" t="s">
        <v>3386</v>
      </c>
      <c r="W18" s="29" t="s">
        <v>2826</v>
      </c>
      <c r="X18" s="29" t="s">
        <v>450</v>
      </c>
      <c r="Y18" s="29" t="s">
        <v>2827</v>
      </c>
      <c r="Z18" s="29" t="s">
        <v>3787</v>
      </c>
      <c r="AA18" s="29" t="s">
        <v>7478</v>
      </c>
      <c r="AB18" s="28">
        <v>90745</v>
      </c>
      <c r="AC18" s="90">
        <v>33.834820999999998</v>
      </c>
      <c r="AD18" s="90">
        <v>-118.24764500000001</v>
      </c>
      <c r="AE18" s="91"/>
      <c r="AF18" s="29" t="s">
        <v>7472</v>
      </c>
      <c r="AG18" s="27" t="str">
        <f>IF(ISERROR(IF(VLOOKUP(A18,'SAS Stations'!$B$2:$G$307,5,)="YES", "YES", "NO"))=TRUE,"NO","YES")</f>
        <v>YES</v>
      </c>
      <c r="AH18" s="27" t="str">
        <f t="shared" si="0"/>
        <v>NO</v>
      </c>
      <c r="AI18" s="92" t="str">
        <f t="array" ref="AI18">IF(ISERROR(IF(VLOOKUP(A18,'Stations Modelled'!$B$2:$D$310,3,)="YES", "YES", "NO"))=TRUE,"NO","YES")</f>
        <v>NO</v>
      </c>
    </row>
    <row r="19" spans="1:35" hidden="1">
      <c r="A19" s="29" t="s">
        <v>2838</v>
      </c>
      <c r="B19" s="28">
        <v>1900</v>
      </c>
      <c r="C19" s="28">
        <v>5601</v>
      </c>
      <c r="D19" s="30"/>
      <c r="E19" s="29"/>
      <c r="F19" s="28">
        <v>66</v>
      </c>
      <c r="G19" s="28">
        <v>12</v>
      </c>
      <c r="H19" s="28">
        <v>1310</v>
      </c>
      <c r="I19" s="29" t="s">
        <v>3882</v>
      </c>
      <c r="J19" s="28">
        <v>4</v>
      </c>
      <c r="K19" s="29" t="s">
        <v>448</v>
      </c>
      <c r="L19" s="28">
        <v>5069</v>
      </c>
      <c r="M19" s="29" t="s">
        <v>687</v>
      </c>
      <c r="N19" s="29" t="s">
        <v>7496</v>
      </c>
      <c r="O19" s="31">
        <v>38353</v>
      </c>
      <c r="P19" s="31" t="s">
        <v>7472</v>
      </c>
      <c r="Q19" s="29" t="s">
        <v>10579</v>
      </c>
      <c r="R19" s="28">
        <v>3</v>
      </c>
      <c r="S19" s="28">
        <v>30</v>
      </c>
      <c r="T19" s="28">
        <v>3</v>
      </c>
      <c r="U19" s="28">
        <v>10</v>
      </c>
      <c r="V19" s="29" t="s">
        <v>2730</v>
      </c>
      <c r="W19" s="29" t="s">
        <v>10317</v>
      </c>
      <c r="X19" s="29" t="s">
        <v>465</v>
      </c>
      <c r="Y19" s="29" t="s">
        <v>2839</v>
      </c>
      <c r="Z19" s="29" t="s">
        <v>3427</v>
      </c>
      <c r="AA19" s="29" t="s">
        <v>7478</v>
      </c>
      <c r="AB19" s="28">
        <v>91730</v>
      </c>
      <c r="AC19" s="90"/>
      <c r="AD19" s="90"/>
      <c r="AE19" s="91"/>
      <c r="AF19" s="29" t="s">
        <v>7472</v>
      </c>
      <c r="AG19" s="27" t="str">
        <f>IF(ISERROR(IF(VLOOKUP(A19,'SAS Stations'!$B$2:$G$307,5,)="YES", "YES", "NO"))=TRUE,"NO","YES")</f>
        <v>NO</v>
      </c>
      <c r="AH19" s="27" t="str">
        <f t="shared" si="0"/>
        <v>YES</v>
      </c>
      <c r="AI19" s="92" t="str">
        <f t="array" ref="AI19">IF(ISERROR(IF(VLOOKUP(A19,'Stations Modelled'!$B$2:$D$310,3,)="YES", "YES", "NO"))=TRUE,"NO","YES")</f>
        <v>NO</v>
      </c>
    </row>
    <row r="20" spans="1:35" hidden="1">
      <c r="A20" s="29" t="s">
        <v>2840</v>
      </c>
      <c r="B20" s="28">
        <v>1878</v>
      </c>
      <c r="C20" s="28">
        <v>5860</v>
      </c>
      <c r="D20" s="30"/>
      <c r="E20" s="29"/>
      <c r="F20" s="28">
        <v>66</v>
      </c>
      <c r="G20" s="28">
        <v>12</v>
      </c>
      <c r="H20" s="28">
        <v>5017</v>
      </c>
      <c r="I20" s="29" t="s">
        <v>430</v>
      </c>
      <c r="J20" s="28">
        <v>2</v>
      </c>
      <c r="K20" s="29" t="s">
        <v>394</v>
      </c>
      <c r="L20" s="28">
        <v>5086</v>
      </c>
      <c r="M20" s="29" t="s">
        <v>394</v>
      </c>
      <c r="N20" s="29" t="s">
        <v>7496</v>
      </c>
      <c r="O20" s="31">
        <v>38353</v>
      </c>
      <c r="P20" s="31" t="s">
        <v>7472</v>
      </c>
      <c r="Q20" s="29" t="s">
        <v>10579</v>
      </c>
      <c r="R20" s="28">
        <v>1</v>
      </c>
      <c r="S20" s="28">
        <v>43</v>
      </c>
      <c r="T20" s="28">
        <v>2</v>
      </c>
      <c r="U20" s="28">
        <v>80</v>
      </c>
      <c r="V20" s="29" t="s">
        <v>7848</v>
      </c>
      <c r="W20" s="29" t="s">
        <v>1678</v>
      </c>
      <c r="X20" s="29" t="s">
        <v>3324</v>
      </c>
      <c r="Y20" s="29" t="s">
        <v>2841</v>
      </c>
      <c r="Z20" s="29" t="s">
        <v>606</v>
      </c>
      <c r="AA20" s="29" t="s">
        <v>7478</v>
      </c>
      <c r="AB20" s="28" t="s">
        <v>7472</v>
      </c>
      <c r="AC20" s="90"/>
      <c r="AD20" s="90"/>
      <c r="AE20" s="90"/>
      <c r="AF20" s="29" t="s">
        <v>7472</v>
      </c>
      <c r="AG20" s="27" t="str">
        <f>IF(ISERROR(IF(VLOOKUP(A20,'SAS Stations'!$B$2:$G$307,5,)="YES", "YES", "NO"))=TRUE,"NO","YES")</f>
        <v>NO</v>
      </c>
      <c r="AH20" s="27" t="str">
        <f t="shared" si="0"/>
        <v>YES</v>
      </c>
      <c r="AI20" s="92" t="str">
        <f t="array" ref="AI20">IF(ISERROR(IF(VLOOKUP(A20,'Stations Modelled'!$B$2:$D$310,3,)="YES", "YES", "NO"))=TRUE,"NO","YES")</f>
        <v>NO</v>
      </c>
    </row>
    <row r="21" spans="1:35">
      <c r="A21" s="29" t="s">
        <v>351</v>
      </c>
      <c r="B21" s="28">
        <v>377</v>
      </c>
      <c r="C21" s="28">
        <v>5161</v>
      </c>
      <c r="D21" s="30" t="s">
        <v>7528</v>
      </c>
      <c r="E21" s="29" t="s">
        <v>7543</v>
      </c>
      <c r="F21" s="28">
        <v>66</v>
      </c>
      <c r="G21" s="28">
        <v>4</v>
      </c>
      <c r="H21" s="28">
        <v>5013</v>
      </c>
      <c r="I21" s="29" t="s">
        <v>812</v>
      </c>
      <c r="J21" s="28">
        <v>3</v>
      </c>
      <c r="K21" s="29" t="s">
        <v>7529</v>
      </c>
      <c r="L21" s="28">
        <v>5014</v>
      </c>
      <c r="M21" s="29" t="s">
        <v>3869</v>
      </c>
      <c r="N21" s="29" t="s">
        <v>7471</v>
      </c>
      <c r="O21" s="31">
        <v>18264</v>
      </c>
      <c r="P21" s="31" t="s">
        <v>7472</v>
      </c>
      <c r="Q21" s="29" t="s">
        <v>7473</v>
      </c>
      <c r="R21" s="28">
        <v>1</v>
      </c>
      <c r="S21" s="28">
        <v>22</v>
      </c>
      <c r="T21" s="28">
        <v>3</v>
      </c>
      <c r="U21" s="28">
        <v>3</v>
      </c>
      <c r="V21" s="29" t="s">
        <v>7531</v>
      </c>
      <c r="W21" s="29" t="s">
        <v>7544</v>
      </c>
      <c r="X21" s="29" t="s">
        <v>7545</v>
      </c>
      <c r="Y21" s="29" t="s">
        <v>7546</v>
      </c>
      <c r="Z21" s="29" t="s">
        <v>7547</v>
      </c>
      <c r="AA21" s="29" t="s">
        <v>7478</v>
      </c>
      <c r="AB21" s="28">
        <v>91731</v>
      </c>
      <c r="AC21" s="90">
        <v>34.071798000000001</v>
      </c>
      <c r="AD21" s="90">
        <v>-118.026813</v>
      </c>
      <c r="AE21" s="90" t="s">
        <v>7503</v>
      </c>
      <c r="AF21" s="29" t="s">
        <v>7472</v>
      </c>
      <c r="AG21" s="27" t="str">
        <f>IF(ISERROR(IF(VLOOKUP(A21,'SAS Stations'!$B$2:$G$307,5,)="YES", "YES", "NO"))=TRUE,"NO","YES")</f>
        <v>YES</v>
      </c>
      <c r="AH21" s="27" t="str">
        <f t="shared" si="0"/>
        <v>NO</v>
      </c>
      <c r="AI21" s="92" t="str">
        <f t="array" ref="AI21">IF(ISERROR(IF(VLOOKUP(A21,'Stations Modelled'!$B$2:$D$310,3,)="YES", "YES", "NO"))=TRUE,"NO","YES")</f>
        <v>NO</v>
      </c>
    </row>
    <row r="22" spans="1:35">
      <c r="A22" s="29" t="s">
        <v>351</v>
      </c>
      <c r="B22" s="28">
        <v>378</v>
      </c>
      <c r="C22" s="28">
        <v>5161</v>
      </c>
      <c r="D22" s="30" t="s">
        <v>7528</v>
      </c>
      <c r="E22" s="29" t="s">
        <v>7543</v>
      </c>
      <c r="F22" s="28">
        <v>66</v>
      </c>
      <c r="G22" s="28">
        <v>16</v>
      </c>
      <c r="H22" s="28">
        <v>5013</v>
      </c>
      <c r="I22" s="29" t="s">
        <v>812</v>
      </c>
      <c r="J22" s="28">
        <v>3</v>
      </c>
      <c r="K22" s="29" t="s">
        <v>7529</v>
      </c>
      <c r="L22" s="28">
        <v>5014</v>
      </c>
      <c r="M22" s="29" t="s">
        <v>3869</v>
      </c>
      <c r="N22" s="29" t="s">
        <v>7471</v>
      </c>
      <c r="O22" s="31">
        <v>18264</v>
      </c>
      <c r="P22" s="31" t="s">
        <v>7472</v>
      </c>
      <c r="Q22" s="29" t="s">
        <v>7473</v>
      </c>
      <c r="R22" s="28">
        <v>1</v>
      </c>
      <c r="S22" s="28">
        <v>22</v>
      </c>
      <c r="T22" s="28">
        <v>3</v>
      </c>
      <c r="U22" s="28">
        <v>3</v>
      </c>
      <c r="V22" s="29" t="s">
        <v>7531</v>
      </c>
      <c r="W22" s="29" t="s">
        <v>7544</v>
      </c>
      <c r="X22" s="29" t="s">
        <v>7545</v>
      </c>
      <c r="Y22" s="29" t="s">
        <v>7546</v>
      </c>
      <c r="Z22" s="29" t="s">
        <v>7547</v>
      </c>
      <c r="AA22" s="29" t="s">
        <v>7478</v>
      </c>
      <c r="AB22" s="28">
        <v>91731</v>
      </c>
      <c r="AC22" s="90">
        <v>34.071798000000001</v>
      </c>
      <c r="AD22" s="90">
        <v>-118.026813</v>
      </c>
      <c r="AE22" s="90" t="s">
        <v>7503</v>
      </c>
      <c r="AF22" s="29" t="s">
        <v>7472</v>
      </c>
      <c r="AG22" s="27" t="str">
        <f>IF(ISERROR(IF(VLOOKUP(A22,'SAS Stations'!$B$2:$G$307,5,)="YES", "YES", "NO"))=TRUE,"NO","YES")</f>
        <v>YES</v>
      </c>
      <c r="AH22" s="27" t="str">
        <f t="shared" si="0"/>
        <v>NO</v>
      </c>
      <c r="AI22" s="92" t="str">
        <f t="array" ref="AI22">IF(ISERROR(IF(VLOOKUP(A22,'Stations Modelled'!$B$2:$D$310,3,)="YES", "YES", "NO"))=TRUE,"NO","YES")</f>
        <v>NO</v>
      </c>
    </row>
    <row r="23" spans="1:35">
      <c r="A23" s="29" t="s">
        <v>987</v>
      </c>
      <c r="B23" s="28">
        <v>339</v>
      </c>
      <c r="C23" s="28">
        <v>5104</v>
      </c>
      <c r="D23" s="30" t="s">
        <v>7535</v>
      </c>
      <c r="E23" s="29"/>
      <c r="F23" s="28">
        <v>16</v>
      </c>
      <c r="G23" s="28">
        <v>4</v>
      </c>
      <c r="H23" s="28">
        <v>5012</v>
      </c>
      <c r="I23" s="29" t="s">
        <v>3869</v>
      </c>
      <c r="J23" s="28">
        <v>3</v>
      </c>
      <c r="K23" s="29" t="s">
        <v>7529</v>
      </c>
      <c r="L23" s="28">
        <v>5012</v>
      </c>
      <c r="M23" s="29" t="s">
        <v>3869</v>
      </c>
      <c r="N23" s="29" t="s">
        <v>7471</v>
      </c>
      <c r="O23" s="31">
        <v>18264</v>
      </c>
      <c r="P23" s="31" t="s">
        <v>7472</v>
      </c>
      <c r="Q23" s="29" t="s">
        <v>7506</v>
      </c>
      <c r="R23" s="28">
        <v>1</v>
      </c>
      <c r="S23" s="28">
        <v>22</v>
      </c>
      <c r="T23" s="28">
        <v>2</v>
      </c>
      <c r="U23" s="28">
        <v>2</v>
      </c>
      <c r="V23" s="29" t="s">
        <v>7531</v>
      </c>
      <c r="W23" s="29" t="s">
        <v>7548</v>
      </c>
      <c r="X23" s="29" t="s">
        <v>7549</v>
      </c>
      <c r="Y23" s="29" t="s">
        <v>7550</v>
      </c>
      <c r="Z23" s="29" t="s">
        <v>7551</v>
      </c>
      <c r="AA23" s="29" t="s">
        <v>7478</v>
      </c>
      <c r="AB23" s="28">
        <v>90022</v>
      </c>
      <c r="AC23" s="27">
        <v>34.024684000000001</v>
      </c>
      <c r="AD23" s="27">
        <v>-118.153705</v>
      </c>
      <c r="AE23" s="27" t="s">
        <v>7503</v>
      </c>
      <c r="AF23" s="29" t="s">
        <v>7472</v>
      </c>
      <c r="AG23" s="27" t="str">
        <f>IF(ISERROR(IF(VLOOKUP(A23,'SAS Stations'!$B$2:$G$307,5,)="YES", "YES", "NO"))=TRUE,"NO","YES")</f>
        <v>YES</v>
      </c>
      <c r="AH23" s="27" t="str">
        <f t="shared" si="0"/>
        <v>NO</v>
      </c>
      <c r="AI23" s="92" t="str">
        <f t="array" ref="AI23">IF(ISERROR(IF(VLOOKUP(A23,'Stations Modelled'!$B$2:$D$310,3,)="YES", "YES", "NO"))=TRUE,"NO","YES")</f>
        <v>NO</v>
      </c>
    </row>
    <row r="24" spans="1:35" hidden="1">
      <c r="A24" s="29" t="s">
        <v>4925</v>
      </c>
      <c r="B24" s="28">
        <v>1342</v>
      </c>
      <c r="C24" s="28">
        <v>8102</v>
      </c>
      <c r="D24" s="30" t="s">
        <v>4923</v>
      </c>
      <c r="E24" s="29"/>
      <c r="F24" s="28">
        <v>33</v>
      </c>
      <c r="G24" s="28">
        <v>4</v>
      </c>
      <c r="H24" s="28">
        <v>8016</v>
      </c>
      <c r="I24" s="29" t="s">
        <v>385</v>
      </c>
      <c r="J24" s="28">
        <v>15</v>
      </c>
      <c r="K24" s="29" t="s">
        <v>666</v>
      </c>
      <c r="L24" s="28">
        <v>5061</v>
      </c>
      <c r="M24" s="29" t="s">
        <v>666</v>
      </c>
      <c r="N24" s="29" t="s">
        <v>7471</v>
      </c>
      <c r="O24" s="31">
        <v>18264</v>
      </c>
      <c r="P24" s="31" t="s">
        <v>7472</v>
      </c>
      <c r="Q24" s="29" t="s">
        <v>7506</v>
      </c>
      <c r="R24" s="28">
        <v>3</v>
      </c>
      <c r="S24" s="28">
        <v>86</v>
      </c>
      <c r="T24" s="28">
        <v>4</v>
      </c>
      <c r="U24" s="28">
        <v>24</v>
      </c>
      <c r="V24" s="29" t="s">
        <v>4926</v>
      </c>
      <c r="W24" s="29" t="s">
        <v>7472</v>
      </c>
      <c r="X24" s="29" t="s">
        <v>7472</v>
      </c>
      <c r="Y24" s="29" t="s">
        <v>4927</v>
      </c>
      <c r="Z24" s="29" t="s">
        <v>4928</v>
      </c>
      <c r="AA24" s="29" t="s">
        <v>7478</v>
      </c>
      <c r="AB24" s="28">
        <v>93516</v>
      </c>
      <c r="AC24" s="90">
        <v>35.000230000000002</v>
      </c>
      <c r="AD24" s="90">
        <v>-117.64934100000001</v>
      </c>
      <c r="AE24" s="90"/>
      <c r="AF24" s="29" t="s">
        <v>7472</v>
      </c>
      <c r="AG24" s="27" t="str">
        <f>IF(ISERROR(IF(VLOOKUP(A24,'SAS Stations'!$B$2:$G$307,5,)="YES", "YES", "NO"))=TRUE,"NO","YES")</f>
        <v>NO</v>
      </c>
      <c r="AH24" s="27" t="str">
        <f t="shared" si="0"/>
        <v>YES</v>
      </c>
      <c r="AI24" s="92" t="str">
        <f t="array" ref="AI24">IF(ISERROR(IF(VLOOKUP(A24,'Stations Modelled'!$B$2:$D$310,3,)="YES", "YES", "NO"))=TRUE,"NO","YES")</f>
        <v>NO</v>
      </c>
    </row>
    <row r="25" spans="1:35" hidden="1">
      <c r="A25" s="29" t="s">
        <v>4929</v>
      </c>
      <c r="B25" s="28">
        <v>1343</v>
      </c>
      <c r="C25" s="28">
        <v>8103</v>
      </c>
      <c r="D25" s="30" t="s">
        <v>3416</v>
      </c>
      <c r="E25" s="29"/>
      <c r="F25" s="28">
        <v>33</v>
      </c>
      <c r="G25" s="28">
        <v>12</v>
      </c>
      <c r="H25" s="28">
        <v>5067</v>
      </c>
      <c r="I25" s="29" t="s">
        <v>389</v>
      </c>
      <c r="J25" s="28">
        <v>6</v>
      </c>
      <c r="K25" s="29" t="s">
        <v>389</v>
      </c>
      <c r="L25" s="28">
        <v>5067</v>
      </c>
      <c r="M25" s="29" t="s">
        <v>389</v>
      </c>
      <c r="N25" s="29" t="s">
        <v>7471</v>
      </c>
      <c r="O25" s="31">
        <v>18264</v>
      </c>
      <c r="P25" s="31" t="s">
        <v>7472</v>
      </c>
      <c r="Q25" s="29" t="s">
        <v>7506</v>
      </c>
      <c r="R25" s="28">
        <v>3</v>
      </c>
      <c r="S25" s="28">
        <v>84</v>
      </c>
      <c r="T25" s="28">
        <v>4</v>
      </c>
      <c r="U25" s="28">
        <v>24</v>
      </c>
      <c r="V25" s="29" t="s">
        <v>7480</v>
      </c>
      <c r="W25" s="29" t="s">
        <v>4930</v>
      </c>
      <c r="X25" s="29" t="s">
        <v>4931</v>
      </c>
      <c r="Y25" s="29" t="s">
        <v>4932</v>
      </c>
      <c r="Z25" s="29" t="s">
        <v>4929</v>
      </c>
      <c r="AA25" s="29" t="s">
        <v>7478</v>
      </c>
      <c r="AB25" s="28">
        <v>92304</v>
      </c>
      <c r="AC25" s="90">
        <v>34.549484999999997</v>
      </c>
      <c r="AD25" s="90">
        <v>-115.74345599999999</v>
      </c>
      <c r="AE25" s="91"/>
      <c r="AF25" s="29" t="s">
        <v>7472</v>
      </c>
      <c r="AG25" s="27" t="str">
        <f>IF(ISERROR(IF(VLOOKUP(A25,'SAS Stations'!$B$2:$G$307,5,)="YES", "YES", "NO"))=TRUE,"NO","YES")</f>
        <v>NO</v>
      </c>
      <c r="AH25" s="27" t="str">
        <f t="shared" si="0"/>
        <v>YES</v>
      </c>
      <c r="AI25" s="92" t="str">
        <f t="array" ref="AI25">IF(ISERROR(IF(VLOOKUP(A25,'Stations Modelled'!$B$2:$D$310,3,)="YES", "YES", "NO"))=TRUE,"NO","YES")</f>
        <v>NO</v>
      </c>
    </row>
    <row r="26" spans="1:35">
      <c r="A26" s="29" t="s">
        <v>355</v>
      </c>
      <c r="B26" s="28">
        <v>592</v>
      </c>
      <c r="C26" s="28">
        <v>5539</v>
      </c>
      <c r="D26" s="30" t="s">
        <v>4919</v>
      </c>
      <c r="E26" s="29">
        <v>41450</v>
      </c>
      <c r="F26" s="28">
        <v>66</v>
      </c>
      <c r="G26" s="28">
        <v>12</v>
      </c>
      <c r="H26" s="28">
        <v>5052</v>
      </c>
      <c r="I26" s="29" t="s">
        <v>357</v>
      </c>
      <c r="J26" s="28">
        <v>14</v>
      </c>
      <c r="K26" s="29" t="s">
        <v>940</v>
      </c>
      <c r="L26" s="28">
        <v>5054</v>
      </c>
      <c r="M26" s="29" t="s">
        <v>940</v>
      </c>
      <c r="N26" s="29" t="s">
        <v>7471</v>
      </c>
      <c r="O26" s="31">
        <v>18264</v>
      </c>
      <c r="P26" s="31" t="s">
        <v>7472</v>
      </c>
      <c r="Q26" s="29" t="s">
        <v>7473</v>
      </c>
      <c r="R26" s="28">
        <v>5</v>
      </c>
      <c r="S26" s="28">
        <v>36</v>
      </c>
      <c r="T26" s="28">
        <v>3</v>
      </c>
      <c r="U26" s="28">
        <v>25</v>
      </c>
      <c r="V26" s="29" t="s">
        <v>7531</v>
      </c>
      <c r="W26" s="29" t="s">
        <v>4933</v>
      </c>
      <c r="X26" s="29" t="s">
        <v>4629</v>
      </c>
      <c r="Y26" s="29" t="s">
        <v>4934</v>
      </c>
      <c r="Z26" s="29" t="s">
        <v>745</v>
      </c>
      <c r="AA26" s="29" t="s">
        <v>7478</v>
      </c>
      <c r="AB26" s="28">
        <v>93550</v>
      </c>
      <c r="AC26" s="90">
        <v>34.568587999999998</v>
      </c>
      <c r="AD26" s="90">
        <v>-118.149401</v>
      </c>
      <c r="AE26" s="90"/>
      <c r="AF26" s="29" t="s">
        <v>7472</v>
      </c>
      <c r="AG26" s="27" t="str">
        <f>IF(ISERROR(IF(VLOOKUP(A26,'SAS Stations'!$B$2:$G$307,5,)="YES", "YES", "NO"))=TRUE,"NO","YES")</f>
        <v>YES</v>
      </c>
      <c r="AH26" s="27" t="str">
        <f t="shared" si="0"/>
        <v>NO</v>
      </c>
      <c r="AI26" s="92" t="str">
        <f t="array" ref="AI26">IF(ISERROR(IF(VLOOKUP(A26,'Stations Modelled'!$B$2:$D$310,3,)="YES", "YES", "NO"))=TRUE,"NO","YES")</f>
        <v>NO</v>
      </c>
    </row>
    <row r="27" spans="1:35" hidden="1">
      <c r="A27" s="29" t="s">
        <v>2845</v>
      </c>
      <c r="B27" s="28">
        <v>1826</v>
      </c>
      <c r="C27" s="28">
        <v>8324</v>
      </c>
      <c r="D27" s="30"/>
      <c r="E27" s="29"/>
      <c r="F27" s="28">
        <v>66</v>
      </c>
      <c r="G27" s="28">
        <v>12</v>
      </c>
      <c r="H27" s="28">
        <v>5064</v>
      </c>
      <c r="I27" s="29" t="s">
        <v>375</v>
      </c>
      <c r="J27" s="28">
        <v>5</v>
      </c>
      <c r="K27" s="29" t="s">
        <v>375</v>
      </c>
      <c r="L27" s="28">
        <v>5064</v>
      </c>
      <c r="M27" s="29" t="s">
        <v>375</v>
      </c>
      <c r="N27" s="29" t="s">
        <v>7496</v>
      </c>
      <c r="O27" s="31">
        <v>38353</v>
      </c>
      <c r="P27" s="31" t="s">
        <v>7472</v>
      </c>
      <c r="Q27" s="29" t="s">
        <v>10579</v>
      </c>
      <c r="R27" s="28">
        <v>3</v>
      </c>
      <c r="S27" s="28">
        <v>30</v>
      </c>
      <c r="T27" s="28">
        <v>3</v>
      </c>
      <c r="U27" s="28">
        <v>10</v>
      </c>
      <c r="V27" s="29" t="s">
        <v>7474</v>
      </c>
      <c r="W27" s="29" t="s">
        <v>7472</v>
      </c>
      <c r="X27" s="29" t="s">
        <v>7472</v>
      </c>
      <c r="Y27" s="29" t="s">
        <v>7472</v>
      </c>
      <c r="Z27" s="29" t="s">
        <v>7472</v>
      </c>
      <c r="AA27" s="29" t="s">
        <v>7478</v>
      </c>
      <c r="AB27" s="28" t="s">
        <v>7472</v>
      </c>
      <c r="AC27" s="90"/>
      <c r="AD27" s="90"/>
      <c r="AE27" s="90"/>
      <c r="AF27" s="29" t="s">
        <v>7472</v>
      </c>
      <c r="AG27" s="27" t="str">
        <f>IF(ISERROR(IF(VLOOKUP(A27,'SAS Stations'!$B$2:$G$307,5,)="YES", "YES", "NO"))=TRUE,"NO","YES")</f>
        <v>NO</v>
      </c>
      <c r="AH27" s="27" t="str">
        <f t="shared" si="0"/>
        <v>YES</v>
      </c>
      <c r="AI27" s="92" t="str">
        <f t="array" ref="AI27">IF(ISERROR(IF(VLOOKUP(A27,'Stations Modelled'!$B$2:$D$310,3,)="YES", "YES", "NO"))=TRUE,"NO","YES")</f>
        <v>NO</v>
      </c>
    </row>
    <row r="28" spans="1:35">
      <c r="A28" s="29" t="s">
        <v>356</v>
      </c>
      <c r="B28" s="28">
        <v>340</v>
      </c>
      <c r="C28" s="28">
        <v>5105</v>
      </c>
      <c r="D28" s="30" t="s">
        <v>7535</v>
      </c>
      <c r="E28" s="29" t="s">
        <v>7552</v>
      </c>
      <c r="F28" s="28">
        <v>66</v>
      </c>
      <c r="G28" s="28">
        <v>4</v>
      </c>
      <c r="H28" s="28">
        <v>5013</v>
      </c>
      <c r="I28" s="29" t="s">
        <v>812</v>
      </c>
      <c r="J28" s="28">
        <v>3</v>
      </c>
      <c r="K28" s="29" t="s">
        <v>7529</v>
      </c>
      <c r="L28" s="28">
        <v>5014</v>
      </c>
      <c r="M28" s="29" t="s">
        <v>3869</v>
      </c>
      <c r="N28" s="29" t="s">
        <v>7471</v>
      </c>
      <c r="O28" s="31">
        <v>18264</v>
      </c>
      <c r="P28" s="31" t="s">
        <v>7472</v>
      </c>
      <c r="Q28" s="29" t="s">
        <v>7473</v>
      </c>
      <c r="R28" s="28">
        <v>1</v>
      </c>
      <c r="S28" s="28">
        <v>27</v>
      </c>
      <c r="T28" s="28">
        <v>3</v>
      </c>
      <c r="U28" s="28">
        <v>3</v>
      </c>
      <c r="V28" s="29" t="s">
        <v>7531</v>
      </c>
      <c r="W28" s="29" t="s">
        <v>7544</v>
      </c>
      <c r="X28" s="29" t="s">
        <v>7553</v>
      </c>
      <c r="Y28" s="29" t="s">
        <v>7554</v>
      </c>
      <c r="Z28" s="29" t="s">
        <v>368</v>
      </c>
      <c r="AA28" s="29" t="s">
        <v>7478</v>
      </c>
      <c r="AB28" s="28">
        <v>91006</v>
      </c>
      <c r="AC28" s="90">
        <v>34.105196999999997</v>
      </c>
      <c r="AD28" s="90">
        <v>-118.039146</v>
      </c>
      <c r="AE28" s="91" t="s">
        <v>7503</v>
      </c>
      <c r="AF28" s="29" t="s">
        <v>7472</v>
      </c>
      <c r="AG28" s="27" t="str">
        <f>IF(ISERROR(IF(VLOOKUP(A28,'SAS Stations'!$B$2:$G$307,5,)="YES", "YES", "NO"))=TRUE,"NO","YES")</f>
        <v>YES</v>
      </c>
      <c r="AH28" s="27" t="str">
        <f t="shared" si="0"/>
        <v>NO</v>
      </c>
      <c r="AI28" s="92" t="str">
        <f t="array" ref="AI28">IF(ISERROR(IF(VLOOKUP(A28,'Stations Modelled'!$B$2:$D$310,3,)="YES", "YES", "NO"))=TRUE,"NO","YES")</f>
        <v>NO</v>
      </c>
    </row>
    <row r="29" spans="1:35">
      <c r="A29" s="29" t="s">
        <v>356</v>
      </c>
      <c r="B29" s="28">
        <v>341</v>
      </c>
      <c r="C29" s="28">
        <v>5105</v>
      </c>
      <c r="D29" s="30" t="s">
        <v>7535</v>
      </c>
      <c r="E29" s="29" t="s">
        <v>7552</v>
      </c>
      <c r="F29" s="28">
        <v>66</v>
      </c>
      <c r="G29" s="28">
        <v>16</v>
      </c>
      <c r="H29" s="28">
        <v>5013</v>
      </c>
      <c r="I29" s="29" t="s">
        <v>812</v>
      </c>
      <c r="J29" s="28">
        <v>3</v>
      </c>
      <c r="K29" s="29" t="s">
        <v>7529</v>
      </c>
      <c r="L29" s="28">
        <v>5014</v>
      </c>
      <c r="M29" s="29" t="s">
        <v>3869</v>
      </c>
      <c r="N29" s="29" t="s">
        <v>7471</v>
      </c>
      <c r="O29" s="31">
        <v>18264</v>
      </c>
      <c r="P29" s="31" t="s">
        <v>7472</v>
      </c>
      <c r="Q29" s="29" t="s">
        <v>7473</v>
      </c>
      <c r="R29" s="28">
        <v>1</v>
      </c>
      <c r="S29" s="28">
        <v>27</v>
      </c>
      <c r="T29" s="28">
        <v>3</v>
      </c>
      <c r="U29" s="28">
        <v>3</v>
      </c>
      <c r="V29" s="29" t="s">
        <v>7531</v>
      </c>
      <c r="W29" s="29" t="s">
        <v>7544</v>
      </c>
      <c r="X29" s="29" t="s">
        <v>7553</v>
      </c>
      <c r="Y29" s="29" t="s">
        <v>7554</v>
      </c>
      <c r="Z29" s="29" t="s">
        <v>368</v>
      </c>
      <c r="AA29" s="29" t="s">
        <v>7478</v>
      </c>
      <c r="AB29" s="28">
        <v>91006</v>
      </c>
      <c r="AC29" s="27">
        <v>34.105196999999997</v>
      </c>
      <c r="AD29" s="27">
        <v>-118.039146</v>
      </c>
      <c r="AE29" s="27" t="s">
        <v>7503</v>
      </c>
      <c r="AF29" s="29" t="s">
        <v>7472</v>
      </c>
      <c r="AG29" s="27" t="str">
        <f>IF(ISERROR(IF(VLOOKUP(A29,'SAS Stations'!$B$2:$G$307,5,)="YES", "YES", "NO"))=TRUE,"NO","YES")</f>
        <v>YES</v>
      </c>
      <c r="AH29" s="27" t="str">
        <f t="shared" si="0"/>
        <v>NO</v>
      </c>
      <c r="AI29" s="92" t="str">
        <f t="array" ref="AI29">IF(ISERROR(IF(VLOOKUP(A29,'Stations Modelled'!$B$2:$D$310,3,)="YES", "YES", "NO"))=TRUE,"NO","YES")</f>
        <v>NO</v>
      </c>
    </row>
    <row r="30" spans="1:35">
      <c r="A30" s="29" t="s">
        <v>364</v>
      </c>
      <c r="B30" s="28">
        <v>1345</v>
      </c>
      <c r="C30" s="28">
        <v>8105</v>
      </c>
      <c r="D30" s="30" t="s">
        <v>4923</v>
      </c>
      <c r="E30" s="29">
        <v>13366</v>
      </c>
      <c r="F30" s="28">
        <v>115</v>
      </c>
      <c r="G30" s="28">
        <v>12</v>
      </c>
      <c r="H30" s="28">
        <v>8027</v>
      </c>
      <c r="I30" s="29" t="s">
        <v>365</v>
      </c>
      <c r="J30" s="28">
        <v>15</v>
      </c>
      <c r="K30" s="29" t="s">
        <v>666</v>
      </c>
      <c r="L30" s="28">
        <v>5061</v>
      </c>
      <c r="M30" s="29" t="s">
        <v>666</v>
      </c>
      <c r="N30" s="29" t="s">
        <v>7471</v>
      </c>
      <c r="O30" s="31">
        <v>31929</v>
      </c>
      <c r="P30" s="31" t="s">
        <v>7472</v>
      </c>
      <c r="Q30" s="29" t="s">
        <v>7473</v>
      </c>
      <c r="R30" s="28">
        <v>3</v>
      </c>
      <c r="S30" s="28">
        <v>73</v>
      </c>
      <c r="T30" s="28">
        <v>4</v>
      </c>
      <c r="U30" s="28">
        <v>23</v>
      </c>
      <c r="V30" s="29" t="s">
        <v>7474</v>
      </c>
      <c r="W30" s="29" t="s">
        <v>470</v>
      </c>
      <c r="X30" s="29" t="s">
        <v>7549</v>
      </c>
      <c r="Y30" s="29" t="s">
        <v>4938</v>
      </c>
      <c r="Z30" s="29" t="s">
        <v>364</v>
      </c>
      <c r="AA30" s="29" t="s">
        <v>7478</v>
      </c>
      <c r="AB30" s="28">
        <v>92308</v>
      </c>
      <c r="AC30" s="90">
        <v>34.449137</v>
      </c>
      <c r="AD30" s="90">
        <v>-117.22400399999999</v>
      </c>
      <c r="AE30" s="91"/>
      <c r="AF30" s="29" t="s">
        <v>7472</v>
      </c>
      <c r="AG30" s="27" t="str">
        <f>IF(ISERROR(IF(VLOOKUP(A30,'SAS Stations'!$B$2:$G$307,5,)="YES", "YES", "NO"))=TRUE,"NO","YES")</f>
        <v>YES</v>
      </c>
      <c r="AH30" s="27" t="str">
        <f t="shared" si="0"/>
        <v>NO</v>
      </c>
      <c r="AI30" s="92" t="str">
        <f t="array" ref="AI30">IF(ISERROR(IF(VLOOKUP(A30,'Stations Modelled'!$B$2:$D$310,3,)="YES", "YES", "NO"))=TRUE,"NO","YES")</f>
        <v>NO</v>
      </c>
    </row>
    <row r="31" spans="1:35" hidden="1">
      <c r="A31" s="29" t="s">
        <v>366</v>
      </c>
      <c r="B31" s="28">
        <v>1659</v>
      </c>
      <c r="C31" s="28">
        <v>8330</v>
      </c>
      <c r="D31" s="30" t="s">
        <v>4923</v>
      </c>
      <c r="E31" s="29">
        <v>13364</v>
      </c>
      <c r="F31" s="28">
        <v>115</v>
      </c>
      <c r="G31" s="28">
        <v>12</v>
      </c>
      <c r="H31" s="28">
        <v>8027</v>
      </c>
      <c r="I31" s="29" t="s">
        <v>365</v>
      </c>
      <c r="J31" s="28">
        <v>15</v>
      </c>
      <c r="K31" s="29" t="s">
        <v>666</v>
      </c>
      <c r="L31" s="28">
        <v>5061</v>
      </c>
      <c r="M31" s="29" t="s">
        <v>666</v>
      </c>
      <c r="N31" s="29" t="s">
        <v>7471</v>
      </c>
      <c r="O31" s="31">
        <v>33758</v>
      </c>
      <c r="P31" s="31" t="s">
        <v>7472</v>
      </c>
      <c r="Q31" s="29" t="s">
        <v>7473</v>
      </c>
      <c r="R31" s="28">
        <v>3</v>
      </c>
      <c r="S31" s="28">
        <v>73</v>
      </c>
      <c r="T31" s="28">
        <v>4</v>
      </c>
      <c r="U31" s="28">
        <v>23</v>
      </c>
      <c r="V31" s="29" t="s">
        <v>7474</v>
      </c>
      <c r="W31" s="29" t="s">
        <v>4939</v>
      </c>
      <c r="X31" s="29" t="s">
        <v>569</v>
      </c>
      <c r="Y31" s="29" t="s">
        <v>4940</v>
      </c>
      <c r="Z31" s="29" t="s">
        <v>585</v>
      </c>
      <c r="AA31" s="29" t="s">
        <v>7478</v>
      </c>
      <c r="AB31" s="28">
        <v>92345</v>
      </c>
      <c r="AC31" s="90">
        <v>34.415638999999999</v>
      </c>
      <c r="AD31" s="90">
        <v>-117.35596</v>
      </c>
      <c r="AE31" s="91"/>
      <c r="AF31" s="29" t="s">
        <v>7472</v>
      </c>
      <c r="AG31" s="27" t="str">
        <f>IF(ISERROR(IF(VLOOKUP(A31,'SAS Stations'!$B$2:$G$307,5,)="YES", "YES", "NO"))=TRUE,"NO","YES")</f>
        <v>NO</v>
      </c>
      <c r="AH31" s="27" t="str">
        <f t="shared" si="0"/>
        <v>YES</v>
      </c>
      <c r="AI31" s="92" t="str">
        <f t="array" ref="AI31">IF(ISERROR(IF(VLOOKUP(A31,'Stations Modelled'!$B$2:$D$310,3,)="YES", "YES", "NO"))=TRUE,"NO","YES")</f>
        <v>NO</v>
      </c>
    </row>
    <row r="32" spans="1:35" hidden="1">
      <c r="A32" s="29" t="s">
        <v>2852</v>
      </c>
      <c r="B32" s="28">
        <v>1346</v>
      </c>
      <c r="C32" s="28">
        <v>8106</v>
      </c>
      <c r="D32" s="30"/>
      <c r="E32" s="29"/>
      <c r="F32" s="28">
        <v>33</v>
      </c>
      <c r="G32" s="28">
        <v>4</v>
      </c>
      <c r="H32" s="28">
        <v>5067</v>
      </c>
      <c r="I32" s="29" t="s">
        <v>389</v>
      </c>
      <c r="J32" s="28">
        <v>6</v>
      </c>
      <c r="K32" s="29" t="s">
        <v>389</v>
      </c>
      <c r="L32" s="28">
        <v>5067</v>
      </c>
      <c r="M32" s="29" t="s">
        <v>389</v>
      </c>
      <c r="N32" s="29" t="s">
        <v>7521</v>
      </c>
      <c r="O32" s="31">
        <v>18264</v>
      </c>
      <c r="P32" s="31">
        <v>36817</v>
      </c>
      <c r="Q32" s="29" t="s">
        <v>7506</v>
      </c>
      <c r="R32" s="28">
        <v>3</v>
      </c>
      <c r="S32" s="28">
        <v>79</v>
      </c>
      <c r="T32" s="28">
        <v>4</v>
      </c>
      <c r="U32" s="28">
        <v>13</v>
      </c>
      <c r="V32" s="29" t="s">
        <v>3411</v>
      </c>
      <c r="W32" s="29" t="s">
        <v>5102</v>
      </c>
      <c r="X32" s="29" t="s">
        <v>7553</v>
      </c>
      <c r="Y32" s="29" t="s">
        <v>2853</v>
      </c>
      <c r="Z32" s="29" t="s">
        <v>5021</v>
      </c>
      <c r="AA32" s="29" t="s">
        <v>7478</v>
      </c>
      <c r="AB32" s="28">
        <v>92262</v>
      </c>
      <c r="AC32" s="90"/>
      <c r="AD32" s="90"/>
      <c r="AE32" s="91"/>
      <c r="AF32" s="29" t="s">
        <v>7472</v>
      </c>
      <c r="AG32" s="27" t="str">
        <f>IF(ISERROR(IF(VLOOKUP(A32,'SAS Stations'!$B$2:$G$307,5,)="YES", "YES", "NO"))=TRUE,"NO","YES")</f>
        <v>NO</v>
      </c>
      <c r="AH32" s="27" t="str">
        <f t="shared" si="0"/>
        <v>YES</v>
      </c>
      <c r="AI32" s="92" t="str">
        <f t="array" ref="AI32">IF(ISERROR(IF(VLOOKUP(A32,'Stations Modelled'!$B$2:$D$310,3,)="YES", "YES", "NO"))=TRUE,"NO","YES")</f>
        <v>NO</v>
      </c>
    </row>
    <row r="33" spans="1:35">
      <c r="A33" s="29" t="s">
        <v>368</v>
      </c>
      <c r="B33" s="28">
        <v>342</v>
      </c>
      <c r="C33" s="28">
        <v>5106</v>
      </c>
      <c r="D33" s="30" t="s">
        <v>7535</v>
      </c>
      <c r="E33" s="29">
        <v>37670</v>
      </c>
      <c r="F33" s="28">
        <v>66</v>
      </c>
      <c r="G33" s="28">
        <v>4</v>
      </c>
      <c r="H33" s="28">
        <v>5013</v>
      </c>
      <c r="I33" s="29" t="s">
        <v>812</v>
      </c>
      <c r="J33" s="28">
        <v>3</v>
      </c>
      <c r="K33" s="29" t="s">
        <v>7529</v>
      </c>
      <c r="L33" s="28">
        <v>5014</v>
      </c>
      <c r="M33" s="29" t="s">
        <v>3869</v>
      </c>
      <c r="N33" s="29" t="s">
        <v>7471</v>
      </c>
      <c r="O33" s="31">
        <v>18264</v>
      </c>
      <c r="P33" s="31" t="s">
        <v>7472</v>
      </c>
      <c r="Q33" s="29" t="s">
        <v>7473</v>
      </c>
      <c r="R33" s="28">
        <v>1</v>
      </c>
      <c r="S33" s="28">
        <v>27</v>
      </c>
      <c r="T33" s="28">
        <v>3</v>
      </c>
      <c r="U33" s="28">
        <v>5</v>
      </c>
      <c r="V33" s="29" t="s">
        <v>7531</v>
      </c>
      <c r="W33" s="29" t="s">
        <v>7561</v>
      </c>
      <c r="X33" s="29" t="s">
        <v>7562</v>
      </c>
      <c r="Y33" s="29" t="s">
        <v>7563</v>
      </c>
      <c r="Z33" s="29" t="s">
        <v>368</v>
      </c>
      <c r="AA33" s="29" t="s">
        <v>7478</v>
      </c>
      <c r="AB33" s="28">
        <v>91007</v>
      </c>
      <c r="AC33" s="27">
        <v>34.144148000000001</v>
      </c>
      <c r="AD33" s="27">
        <v>-118.027765</v>
      </c>
      <c r="AE33" s="27" t="s">
        <v>7503</v>
      </c>
      <c r="AF33" s="29" t="s">
        <v>7472</v>
      </c>
      <c r="AG33" s="27" t="str">
        <f>IF(ISERROR(IF(VLOOKUP(A33,'SAS Stations'!$B$2:$G$307,5,)="YES", "YES", "NO"))=TRUE,"NO","YES")</f>
        <v>YES</v>
      </c>
      <c r="AH33" s="27" t="str">
        <f t="shared" si="0"/>
        <v>NO</v>
      </c>
      <c r="AI33" s="92" t="str">
        <f t="array" ref="AI33">IF(ISERROR(IF(VLOOKUP(A33,'Stations Modelled'!$B$2:$D$310,3,)="YES", "YES", "NO"))=TRUE,"NO","YES")</f>
        <v>NO</v>
      </c>
    </row>
    <row r="34" spans="1:35">
      <c r="A34" s="29" t="s">
        <v>368</v>
      </c>
      <c r="B34" s="28">
        <v>343</v>
      </c>
      <c r="C34" s="28">
        <v>5106</v>
      </c>
      <c r="D34" s="30" t="s">
        <v>7535</v>
      </c>
      <c r="E34" s="29">
        <v>37670</v>
      </c>
      <c r="F34" s="28">
        <v>66</v>
      </c>
      <c r="G34" s="28">
        <v>16</v>
      </c>
      <c r="H34" s="28">
        <v>5013</v>
      </c>
      <c r="I34" s="29" t="s">
        <v>812</v>
      </c>
      <c r="J34" s="28">
        <v>3</v>
      </c>
      <c r="K34" s="29" t="s">
        <v>7529</v>
      </c>
      <c r="L34" s="28">
        <v>5014</v>
      </c>
      <c r="M34" s="29" t="s">
        <v>3869</v>
      </c>
      <c r="N34" s="29" t="s">
        <v>7471</v>
      </c>
      <c r="O34" s="31">
        <v>22463</v>
      </c>
      <c r="P34" s="31" t="s">
        <v>7472</v>
      </c>
      <c r="Q34" s="29" t="s">
        <v>7473</v>
      </c>
      <c r="R34" s="28">
        <v>1</v>
      </c>
      <c r="S34" s="28">
        <v>27</v>
      </c>
      <c r="T34" s="28">
        <v>3</v>
      </c>
      <c r="U34" s="28">
        <v>5</v>
      </c>
      <c r="V34" s="29" t="s">
        <v>7531</v>
      </c>
      <c r="W34" s="29" t="s">
        <v>7561</v>
      </c>
      <c r="X34" s="29" t="s">
        <v>7562</v>
      </c>
      <c r="Y34" s="29" t="s">
        <v>7563</v>
      </c>
      <c r="Z34" s="29" t="s">
        <v>368</v>
      </c>
      <c r="AA34" s="29" t="s">
        <v>7478</v>
      </c>
      <c r="AB34" s="28">
        <v>91007</v>
      </c>
      <c r="AC34" s="27">
        <v>34.144148000000001</v>
      </c>
      <c r="AD34" s="27">
        <v>-118.027765</v>
      </c>
      <c r="AE34" s="27" t="s">
        <v>7503</v>
      </c>
      <c r="AF34" s="29" t="s">
        <v>7472</v>
      </c>
      <c r="AG34" s="27" t="str">
        <f>IF(ISERROR(IF(VLOOKUP(A34,'SAS Stations'!$B$2:$G$307,5,)="YES", "YES", "NO"))=TRUE,"NO","YES")</f>
        <v>YES</v>
      </c>
      <c r="AH34" s="27" t="str">
        <f t="shared" si="0"/>
        <v>NO</v>
      </c>
      <c r="AI34" s="92" t="str">
        <f t="array" ref="AI34">IF(ISERROR(IF(VLOOKUP(A34,'Stations Modelled'!$B$2:$D$310,3,)="YES", "YES", "NO"))=TRUE,"NO","YES")</f>
        <v>NO</v>
      </c>
    </row>
    <row r="35" spans="1:35">
      <c r="A35" s="29" t="s">
        <v>988</v>
      </c>
      <c r="B35" s="28">
        <v>864</v>
      </c>
      <c r="C35" s="28">
        <v>5867</v>
      </c>
      <c r="D35" s="30" t="s">
        <v>7564</v>
      </c>
      <c r="E35" s="29"/>
      <c r="F35" s="28">
        <v>12</v>
      </c>
      <c r="G35" s="28">
        <v>4</v>
      </c>
      <c r="H35" s="28">
        <v>5088</v>
      </c>
      <c r="I35" s="29" t="s">
        <v>838</v>
      </c>
      <c r="J35" s="28">
        <v>2</v>
      </c>
      <c r="K35" s="29" t="s">
        <v>394</v>
      </c>
      <c r="L35" s="28">
        <v>5086</v>
      </c>
      <c r="M35" s="29" t="s">
        <v>394</v>
      </c>
      <c r="N35" s="29" t="s">
        <v>7471</v>
      </c>
      <c r="O35" s="31">
        <v>18264</v>
      </c>
      <c r="P35" s="31" t="s">
        <v>7472</v>
      </c>
      <c r="Q35" s="29" t="s">
        <v>7506</v>
      </c>
      <c r="R35" s="28">
        <v>1</v>
      </c>
      <c r="S35" s="28">
        <v>43</v>
      </c>
      <c r="T35" s="28">
        <v>1</v>
      </c>
      <c r="U35" s="28">
        <v>46</v>
      </c>
      <c r="V35" s="29" t="s">
        <v>7556</v>
      </c>
      <c r="W35" s="29" t="s">
        <v>7565</v>
      </c>
      <c r="X35" s="29" t="s">
        <v>7566</v>
      </c>
      <c r="Y35" s="29" t="s">
        <v>7567</v>
      </c>
      <c r="Z35" s="29" t="s">
        <v>7568</v>
      </c>
      <c r="AA35" s="29" t="s">
        <v>7478</v>
      </c>
      <c r="AB35" s="28">
        <v>92651</v>
      </c>
      <c r="AC35" s="90">
        <v>33.527700000000003</v>
      </c>
      <c r="AD35" s="90">
        <v>117.7784</v>
      </c>
      <c r="AE35" s="90" t="s">
        <v>7503</v>
      </c>
      <c r="AF35" s="29" t="s">
        <v>7472</v>
      </c>
      <c r="AG35" s="27" t="str">
        <f>IF(ISERROR(IF(VLOOKUP(A35,'SAS Stations'!$B$2:$G$307,5,)="YES", "YES", "NO"))=TRUE,"NO","YES")</f>
        <v>YES</v>
      </c>
      <c r="AH35" s="27" t="str">
        <f t="shared" si="0"/>
        <v>NO</v>
      </c>
      <c r="AI35" s="92" t="str">
        <f t="array" ref="AI35">IF(ISERROR(IF(VLOOKUP(A35,'Stations Modelled'!$B$2:$D$310,3,)="YES", "YES", "NO"))=TRUE,"NO","YES")</f>
        <v>NO</v>
      </c>
    </row>
    <row r="36" spans="1:35">
      <c r="A36" s="29" t="s">
        <v>369</v>
      </c>
      <c r="B36" s="28">
        <v>697</v>
      </c>
      <c r="C36" s="28">
        <v>5659</v>
      </c>
      <c r="D36" s="30" t="s">
        <v>3420</v>
      </c>
      <c r="E36" s="29">
        <v>17825</v>
      </c>
      <c r="F36" s="28">
        <v>66</v>
      </c>
      <c r="G36" s="28">
        <v>12</v>
      </c>
      <c r="H36" s="28">
        <v>5069</v>
      </c>
      <c r="I36" s="29" t="s">
        <v>687</v>
      </c>
      <c r="J36" s="28">
        <v>4</v>
      </c>
      <c r="K36" s="29" t="s">
        <v>448</v>
      </c>
      <c r="L36" s="28">
        <v>5069</v>
      </c>
      <c r="M36" s="29" t="s">
        <v>687</v>
      </c>
      <c r="N36" s="29" t="s">
        <v>7471</v>
      </c>
      <c r="O36" s="31">
        <v>18264</v>
      </c>
      <c r="P36" s="31" t="s">
        <v>7472</v>
      </c>
      <c r="Q36" s="29" t="s">
        <v>7473</v>
      </c>
      <c r="R36" s="28">
        <v>3</v>
      </c>
      <c r="S36" s="28">
        <v>34</v>
      </c>
      <c r="T36" s="28">
        <v>3</v>
      </c>
      <c r="U36" s="28">
        <v>12</v>
      </c>
      <c r="V36" s="29" t="s">
        <v>7474</v>
      </c>
      <c r="W36" s="29" t="s">
        <v>3423</v>
      </c>
      <c r="X36" s="29" t="s">
        <v>465</v>
      </c>
      <c r="Y36" s="29" t="s">
        <v>3424</v>
      </c>
      <c r="Z36" s="29" t="s">
        <v>735</v>
      </c>
      <c r="AA36" s="29" t="s">
        <v>7478</v>
      </c>
      <c r="AB36" s="28">
        <v>91710</v>
      </c>
      <c r="AC36" s="90">
        <v>33.997813999999998</v>
      </c>
      <c r="AD36" s="90">
        <v>-117.59284100000001</v>
      </c>
      <c r="AE36" s="90"/>
      <c r="AF36" s="29" t="s">
        <v>7472</v>
      </c>
      <c r="AG36" s="27" t="str">
        <f>IF(ISERROR(IF(VLOOKUP(A36,'SAS Stations'!$B$2:$G$307,5,)="YES", "YES", "NO"))=TRUE,"NO","YES")</f>
        <v>YES</v>
      </c>
      <c r="AH36" s="27" t="str">
        <f t="shared" si="0"/>
        <v>NO</v>
      </c>
      <c r="AI36" s="92" t="str">
        <f t="array" ref="AI36">IF(ISERROR(IF(VLOOKUP(A36,'Stations Modelled'!$B$2:$D$310,3,)="YES", "YES", "NO"))=TRUE,"NO","YES")</f>
        <v>NO</v>
      </c>
    </row>
    <row r="37" spans="1:35">
      <c r="A37" s="29" t="s">
        <v>371</v>
      </c>
      <c r="B37" s="28">
        <v>702</v>
      </c>
      <c r="C37" s="28">
        <v>5667</v>
      </c>
      <c r="D37" s="30" t="s">
        <v>3420</v>
      </c>
      <c r="E37" s="29"/>
      <c r="F37" s="28">
        <v>66</v>
      </c>
      <c r="G37" s="28">
        <v>12</v>
      </c>
      <c r="H37" s="28">
        <v>1310</v>
      </c>
      <c r="I37" s="29" t="s">
        <v>3882</v>
      </c>
      <c r="J37" s="28">
        <v>4</v>
      </c>
      <c r="K37" s="29" t="s">
        <v>448</v>
      </c>
      <c r="L37" s="28">
        <v>5069</v>
      </c>
      <c r="M37" s="29" t="s">
        <v>687</v>
      </c>
      <c r="N37" s="29" t="s">
        <v>7471</v>
      </c>
      <c r="O37" s="31">
        <v>22433</v>
      </c>
      <c r="P37" s="31" t="s">
        <v>7472</v>
      </c>
      <c r="Q37" s="29" t="s">
        <v>7473</v>
      </c>
      <c r="R37" s="28">
        <v>3</v>
      </c>
      <c r="S37" s="28">
        <v>30</v>
      </c>
      <c r="T37" s="28">
        <v>3</v>
      </c>
      <c r="U37" s="28">
        <v>15</v>
      </c>
      <c r="V37" s="29" t="s">
        <v>7480</v>
      </c>
      <c r="W37" s="29" t="s">
        <v>3425</v>
      </c>
      <c r="X37" s="29" t="s">
        <v>7500</v>
      </c>
      <c r="Y37" s="29" t="s">
        <v>3426</v>
      </c>
      <c r="Z37" s="29" t="s">
        <v>3427</v>
      </c>
      <c r="AA37" s="29" t="s">
        <v>7478</v>
      </c>
      <c r="AB37" s="28">
        <v>91730</v>
      </c>
      <c r="AC37" s="90">
        <v>34.120812999999998</v>
      </c>
      <c r="AD37" s="90">
        <v>-117.58386299999999</v>
      </c>
      <c r="AE37" s="90"/>
      <c r="AF37" s="29" t="s">
        <v>7472</v>
      </c>
      <c r="AG37" s="27" t="str">
        <f>IF(ISERROR(IF(VLOOKUP(A37,'SAS Stations'!$B$2:$G$307,5,)="YES", "YES", "NO"))=TRUE,"NO","YES")</f>
        <v>YES</v>
      </c>
      <c r="AH37" s="27" t="str">
        <f t="shared" si="0"/>
        <v>NO</v>
      </c>
      <c r="AI37" s="92" t="str">
        <f t="array" ref="AI37">IF(ISERROR(IF(VLOOKUP(A37,'Stations Modelled'!$B$2:$D$310,3,)="YES", "YES", "NO"))=TRUE,"NO","YES")</f>
        <v>NO</v>
      </c>
    </row>
    <row r="38" spans="1:35" hidden="1">
      <c r="A38" s="29" t="s">
        <v>3428</v>
      </c>
      <c r="B38" s="28">
        <v>640</v>
      </c>
      <c r="C38" s="28">
        <v>5602</v>
      </c>
      <c r="D38" s="30" t="s">
        <v>3405</v>
      </c>
      <c r="E38" s="29"/>
      <c r="F38" s="28">
        <v>33</v>
      </c>
      <c r="G38" s="28">
        <v>4</v>
      </c>
      <c r="H38" s="28">
        <v>1990</v>
      </c>
      <c r="I38" s="29" t="s">
        <v>7480</v>
      </c>
      <c r="J38" s="28">
        <v>5</v>
      </c>
      <c r="K38" s="29" t="s">
        <v>375</v>
      </c>
      <c r="L38" s="28">
        <v>5064</v>
      </c>
      <c r="M38" s="29" t="s">
        <v>375</v>
      </c>
      <c r="N38" s="29" t="s">
        <v>7471</v>
      </c>
      <c r="O38" s="31">
        <v>18264</v>
      </c>
      <c r="P38" s="31" t="s">
        <v>7472</v>
      </c>
      <c r="Q38" s="29" t="s">
        <v>7506</v>
      </c>
      <c r="R38" s="28">
        <v>3</v>
      </c>
      <c r="S38" s="28">
        <v>31</v>
      </c>
      <c r="T38" s="28">
        <v>4</v>
      </c>
      <c r="U38" s="28">
        <v>11</v>
      </c>
      <c r="V38" s="29" t="s">
        <v>7474</v>
      </c>
      <c r="W38" s="29" t="s">
        <v>3429</v>
      </c>
      <c r="X38" s="29" t="s">
        <v>7571</v>
      </c>
      <c r="Y38" s="29" t="s">
        <v>3430</v>
      </c>
      <c r="Z38" s="29" t="s">
        <v>7480</v>
      </c>
      <c r="AA38" s="29" t="s">
        <v>7478</v>
      </c>
      <c r="AB38" s="28">
        <v>92402</v>
      </c>
      <c r="AC38" s="90">
        <v>34.142254999999999</v>
      </c>
      <c r="AD38" s="90">
        <v>-117.289935</v>
      </c>
      <c r="AE38" s="90"/>
      <c r="AF38" s="29" t="s">
        <v>7472</v>
      </c>
      <c r="AG38" s="27" t="str">
        <f>IF(ISERROR(IF(VLOOKUP(A38,'SAS Stations'!$B$2:$G$307,5,)="YES", "YES", "NO"))=TRUE,"NO","YES")</f>
        <v>NO</v>
      </c>
      <c r="AH38" s="27" t="str">
        <f t="shared" si="0"/>
        <v>YES</v>
      </c>
      <c r="AI38" s="92" t="str">
        <f t="array" ref="AI38">IF(ISERROR(IF(VLOOKUP(A38,'Stations Modelled'!$B$2:$D$310,3,)="YES", "YES", "NO"))=TRUE,"NO","YES")</f>
        <v>NO</v>
      </c>
    </row>
    <row r="39" spans="1:35">
      <c r="A39" s="29" t="s">
        <v>374</v>
      </c>
      <c r="B39" s="28">
        <v>1527</v>
      </c>
      <c r="C39" s="28">
        <v>8302</v>
      </c>
      <c r="D39" s="30" t="s">
        <v>3405</v>
      </c>
      <c r="E39" s="29"/>
      <c r="F39" s="28">
        <v>115</v>
      </c>
      <c r="G39" s="28">
        <v>33</v>
      </c>
      <c r="H39" s="28">
        <v>5064</v>
      </c>
      <c r="I39" s="29" t="s">
        <v>375</v>
      </c>
      <c r="J39" s="28">
        <v>5</v>
      </c>
      <c r="K39" s="29" t="s">
        <v>375</v>
      </c>
      <c r="L39" s="28">
        <v>5064</v>
      </c>
      <c r="M39" s="29" t="s">
        <v>375</v>
      </c>
      <c r="N39" s="29" t="s">
        <v>7471</v>
      </c>
      <c r="O39" s="31">
        <v>26665</v>
      </c>
      <c r="P39" s="31" t="s">
        <v>7472</v>
      </c>
      <c r="Q39" s="29" t="s">
        <v>7473</v>
      </c>
      <c r="R39" s="28">
        <v>3</v>
      </c>
      <c r="S39" s="28">
        <v>40</v>
      </c>
      <c r="T39" s="28">
        <v>2</v>
      </c>
      <c r="U39" s="28">
        <v>11</v>
      </c>
      <c r="V39" s="29" t="s">
        <v>7480</v>
      </c>
      <c r="W39" s="29" t="s">
        <v>3431</v>
      </c>
      <c r="X39" s="29" t="s">
        <v>553</v>
      </c>
      <c r="Y39" s="29" t="s">
        <v>3432</v>
      </c>
      <c r="Z39" s="29" t="s">
        <v>3433</v>
      </c>
      <c r="AA39" s="29" t="s">
        <v>7478</v>
      </c>
      <c r="AB39" s="28">
        <v>92352</v>
      </c>
      <c r="AC39" s="90">
        <v>34.284365000000001</v>
      </c>
      <c r="AD39" s="90">
        <v>-117.218267</v>
      </c>
      <c r="AE39" s="90"/>
      <c r="AF39" s="29" t="s">
        <v>7472</v>
      </c>
      <c r="AG39" s="27" t="str">
        <f>IF(ISERROR(IF(VLOOKUP(A39,'SAS Stations'!$B$2:$G$307,5,)="YES", "YES", "NO"))=TRUE,"NO","YES")</f>
        <v>YES</v>
      </c>
      <c r="AH39" s="27" t="str">
        <f t="shared" si="0"/>
        <v>NO</v>
      </c>
      <c r="AI39" s="92" t="str">
        <f t="array" ref="AI39">IF(ISERROR(IF(VLOOKUP(A39,'Stations Modelled'!$B$2:$D$310,3,)="YES", "YES", "NO"))=TRUE,"NO","YES")</f>
        <v>YES</v>
      </c>
    </row>
    <row r="40" spans="1:35">
      <c r="A40" s="29" t="s">
        <v>374</v>
      </c>
      <c r="B40" s="28">
        <v>1526</v>
      </c>
      <c r="C40" s="28">
        <v>8302</v>
      </c>
      <c r="D40" s="30"/>
      <c r="E40" s="29"/>
      <c r="F40" s="28">
        <v>33</v>
      </c>
      <c r="G40" s="28">
        <v>12</v>
      </c>
      <c r="H40" s="28">
        <v>5064</v>
      </c>
      <c r="I40" s="29" t="s">
        <v>375</v>
      </c>
      <c r="J40" s="28">
        <v>5</v>
      </c>
      <c r="K40" s="29" t="s">
        <v>375</v>
      </c>
      <c r="L40" s="28">
        <v>5064</v>
      </c>
      <c r="M40" s="29" t="s">
        <v>375</v>
      </c>
      <c r="N40" s="29" t="s">
        <v>7471</v>
      </c>
      <c r="O40" s="31">
        <v>26665</v>
      </c>
      <c r="P40" s="31" t="s">
        <v>7472</v>
      </c>
      <c r="Q40" s="29" t="s">
        <v>7506</v>
      </c>
      <c r="R40" s="28">
        <v>3</v>
      </c>
      <c r="S40" s="28">
        <v>40</v>
      </c>
      <c r="T40" s="28">
        <v>2</v>
      </c>
      <c r="U40" s="28">
        <v>11</v>
      </c>
      <c r="V40" s="29" t="s">
        <v>7480</v>
      </c>
      <c r="W40" s="29" t="s">
        <v>3431</v>
      </c>
      <c r="X40" s="29" t="s">
        <v>553</v>
      </c>
      <c r="Y40" s="29" t="s">
        <v>3432</v>
      </c>
      <c r="Z40" s="29" t="s">
        <v>3433</v>
      </c>
      <c r="AA40" s="29" t="s">
        <v>7478</v>
      </c>
      <c r="AB40" s="28">
        <v>92352</v>
      </c>
      <c r="AC40" s="90">
        <v>34.284365000000001</v>
      </c>
      <c r="AD40" s="90">
        <v>-117.218267</v>
      </c>
      <c r="AE40" s="90"/>
      <c r="AF40" s="29" t="s">
        <v>7472</v>
      </c>
      <c r="AG40" s="27" t="str">
        <f>IF(ISERROR(IF(VLOOKUP(A40,'SAS Stations'!$B$2:$G$307,5,)="YES", "YES", "NO"))=TRUE,"NO","YES")</f>
        <v>YES</v>
      </c>
      <c r="AH40" s="27" t="str">
        <f t="shared" si="0"/>
        <v>NO</v>
      </c>
      <c r="AI40" s="92" t="str">
        <f t="array" ref="AI40">IF(ISERROR(IF(VLOOKUP(A40,'Stations Modelled'!$B$2:$D$310,3,)="YES", "YES", "NO"))=TRUE,"NO","YES")</f>
        <v>YES</v>
      </c>
    </row>
    <row r="41" spans="1:35">
      <c r="A41" s="29" t="s">
        <v>376</v>
      </c>
      <c r="B41" s="28">
        <v>375</v>
      </c>
      <c r="C41" s="28">
        <v>5158</v>
      </c>
      <c r="D41" s="30" t="s">
        <v>7535</v>
      </c>
      <c r="E41" s="29" t="s">
        <v>7569</v>
      </c>
      <c r="F41" s="28">
        <v>16</v>
      </c>
      <c r="G41" s="28">
        <v>4</v>
      </c>
      <c r="H41" s="28">
        <v>5015</v>
      </c>
      <c r="I41" s="29" t="s">
        <v>377</v>
      </c>
      <c r="J41" s="28">
        <v>3</v>
      </c>
      <c r="K41" s="29" t="s">
        <v>7529</v>
      </c>
      <c r="L41" s="28">
        <v>5012</v>
      </c>
      <c r="M41" s="29" t="s">
        <v>3869</v>
      </c>
      <c r="N41" s="29" t="s">
        <v>7471</v>
      </c>
      <c r="O41" s="31">
        <v>18264</v>
      </c>
      <c r="P41" s="31" t="s">
        <v>7472</v>
      </c>
      <c r="Q41" s="29" t="s">
        <v>7506</v>
      </c>
      <c r="R41" s="28">
        <v>1</v>
      </c>
      <c r="S41" s="28">
        <v>27</v>
      </c>
      <c r="T41" s="28">
        <v>3</v>
      </c>
      <c r="U41" s="28">
        <v>5</v>
      </c>
      <c r="V41" s="29" t="s">
        <v>7531</v>
      </c>
      <c r="W41" s="29" t="s">
        <v>7570</v>
      </c>
      <c r="X41" s="29" t="s">
        <v>7571</v>
      </c>
      <c r="Y41" s="29" t="s">
        <v>7572</v>
      </c>
      <c r="Z41" s="29" t="s">
        <v>623</v>
      </c>
      <c r="AA41" s="29" t="s">
        <v>7478</v>
      </c>
      <c r="AB41" s="28">
        <v>91011</v>
      </c>
      <c r="AC41" s="27">
        <v>34.199961000000002</v>
      </c>
      <c r="AD41" s="27">
        <v>-118.170372</v>
      </c>
      <c r="AE41" s="27" t="s">
        <v>7503</v>
      </c>
      <c r="AF41" s="29" t="s">
        <v>7472</v>
      </c>
      <c r="AG41" s="27" t="str">
        <f>IF(ISERROR(IF(VLOOKUP(A41,'SAS Stations'!$B$2:$G$307,5,)="YES", "YES", "NO"))=TRUE,"NO","YES")</f>
        <v>YES</v>
      </c>
      <c r="AH41" s="27" t="str">
        <f t="shared" si="0"/>
        <v>NO</v>
      </c>
      <c r="AI41" s="92" t="str">
        <f t="array" ref="AI41">IF(ISERROR(IF(VLOOKUP(A41,'Stations Modelled'!$B$2:$D$310,3,)="YES", "YES", "NO"))=TRUE,"NO","YES")</f>
        <v>NO</v>
      </c>
    </row>
    <row r="42" spans="1:35">
      <c r="A42" s="29" t="s">
        <v>376</v>
      </c>
      <c r="B42" s="28">
        <v>376</v>
      </c>
      <c r="C42" s="28">
        <v>5158</v>
      </c>
      <c r="D42" s="30" t="s">
        <v>7535</v>
      </c>
      <c r="E42" s="29" t="s">
        <v>7569</v>
      </c>
      <c r="F42" s="28">
        <v>66</v>
      </c>
      <c r="G42" s="28">
        <v>16</v>
      </c>
      <c r="H42" s="28">
        <v>5015</v>
      </c>
      <c r="I42" s="29" t="s">
        <v>377</v>
      </c>
      <c r="J42" s="28">
        <v>3</v>
      </c>
      <c r="K42" s="29" t="s">
        <v>7529</v>
      </c>
      <c r="L42" s="28">
        <v>5012</v>
      </c>
      <c r="M42" s="29" t="s">
        <v>3869</v>
      </c>
      <c r="N42" s="29" t="s">
        <v>7471</v>
      </c>
      <c r="O42" s="31">
        <v>18264</v>
      </c>
      <c r="P42" s="31" t="s">
        <v>7472</v>
      </c>
      <c r="Q42" s="29" t="s">
        <v>7473</v>
      </c>
      <c r="R42" s="28">
        <v>1</v>
      </c>
      <c r="S42" s="28">
        <v>27</v>
      </c>
      <c r="T42" s="28">
        <v>3</v>
      </c>
      <c r="U42" s="28">
        <v>5</v>
      </c>
      <c r="V42" s="29" t="s">
        <v>7531</v>
      </c>
      <c r="W42" s="29" t="s">
        <v>7570</v>
      </c>
      <c r="X42" s="29" t="s">
        <v>7571</v>
      </c>
      <c r="Y42" s="29" t="s">
        <v>7572</v>
      </c>
      <c r="Z42" s="29" t="s">
        <v>623</v>
      </c>
      <c r="AA42" s="29" t="s">
        <v>7478</v>
      </c>
      <c r="AB42" s="28">
        <v>91011</v>
      </c>
      <c r="AC42" s="90">
        <v>34.199961000000002</v>
      </c>
      <c r="AD42" s="90">
        <v>-118.170372</v>
      </c>
      <c r="AE42" s="91" t="s">
        <v>7503</v>
      </c>
      <c r="AF42" s="29" t="s">
        <v>7472</v>
      </c>
      <c r="AG42" s="27" t="str">
        <f>IF(ISERROR(IF(VLOOKUP(A42,'SAS Stations'!$B$2:$G$307,5,)="YES", "YES", "NO"))=TRUE,"NO","YES")</f>
        <v>YES</v>
      </c>
      <c r="AH42" s="27" t="str">
        <f t="shared" si="0"/>
        <v>NO</v>
      </c>
      <c r="AI42" s="92" t="str">
        <f t="array" ref="AI42">IF(ISERROR(IF(VLOOKUP(A42,'Stations Modelled'!$B$2:$D$310,3,)="YES", "YES", "NO"))=TRUE,"NO","YES")</f>
        <v>NO</v>
      </c>
    </row>
    <row r="43" spans="1:35">
      <c r="A43" s="29" t="s">
        <v>990</v>
      </c>
      <c r="B43" s="28">
        <v>803</v>
      </c>
      <c r="C43" s="28">
        <v>5803</v>
      </c>
      <c r="D43" s="30" t="s">
        <v>2822</v>
      </c>
      <c r="E43" s="29"/>
      <c r="F43" s="28">
        <v>12</v>
      </c>
      <c r="G43" s="28">
        <v>4</v>
      </c>
      <c r="H43" s="28">
        <v>5085</v>
      </c>
      <c r="I43" s="29" t="s">
        <v>3849</v>
      </c>
      <c r="J43" s="28">
        <v>9</v>
      </c>
      <c r="K43" s="29" t="s">
        <v>652</v>
      </c>
      <c r="L43" s="28">
        <v>5073</v>
      </c>
      <c r="M43" s="29" t="s">
        <v>652</v>
      </c>
      <c r="N43" s="29" t="s">
        <v>7471</v>
      </c>
      <c r="O43" s="31">
        <v>24807</v>
      </c>
      <c r="P43" s="31" t="s">
        <v>7472</v>
      </c>
      <c r="Q43" s="29" t="s">
        <v>7506</v>
      </c>
      <c r="R43" s="28">
        <v>1</v>
      </c>
      <c r="S43" s="28">
        <v>46</v>
      </c>
      <c r="T43" s="28">
        <v>2</v>
      </c>
      <c r="U43" s="28">
        <v>52</v>
      </c>
      <c r="V43" s="29" t="s">
        <v>2730</v>
      </c>
      <c r="W43" s="29" t="s">
        <v>1618</v>
      </c>
      <c r="X43" s="29" t="s">
        <v>457</v>
      </c>
      <c r="Y43" s="29" t="s">
        <v>1619</v>
      </c>
      <c r="Z43" s="29" t="s">
        <v>990</v>
      </c>
      <c r="AA43" s="29" t="s">
        <v>7478</v>
      </c>
      <c r="AB43" s="28">
        <v>90703</v>
      </c>
      <c r="AC43" s="90">
        <v>33.860795000000003</v>
      </c>
      <c r="AD43" s="90">
        <v>-118.08315</v>
      </c>
      <c r="AE43" s="91"/>
      <c r="AF43" s="29" t="s">
        <v>7472</v>
      </c>
      <c r="AG43" s="27" t="str">
        <f>IF(ISERROR(IF(VLOOKUP(A43,'SAS Stations'!$B$2:$G$307,5,)="YES", "YES", "NO"))=TRUE,"NO","YES")</f>
        <v>YES</v>
      </c>
      <c r="AH43" s="27" t="str">
        <f t="shared" si="0"/>
        <v>NO</v>
      </c>
      <c r="AI43" s="92" t="str">
        <f t="array" ref="AI43">IF(ISERROR(IF(VLOOKUP(A43,'Stations Modelled'!$B$2:$D$310,3,)="YES", "YES", "NO"))=TRUE,"NO","YES")</f>
        <v>NO</v>
      </c>
    </row>
    <row r="44" spans="1:35">
      <c r="A44" s="29" t="s">
        <v>991</v>
      </c>
      <c r="B44" s="28">
        <v>740</v>
      </c>
      <c r="C44" s="28">
        <v>5727</v>
      </c>
      <c r="D44" s="30" t="s">
        <v>2815</v>
      </c>
      <c r="E44" s="29" t="s">
        <v>1622</v>
      </c>
      <c r="F44" s="28">
        <v>16</v>
      </c>
      <c r="G44" s="28">
        <v>4</v>
      </c>
      <c r="H44" s="28">
        <v>5073</v>
      </c>
      <c r="I44" s="29" t="s">
        <v>652</v>
      </c>
      <c r="J44" s="28">
        <v>9</v>
      </c>
      <c r="K44" s="29" t="s">
        <v>652</v>
      </c>
      <c r="L44" s="28">
        <v>5073</v>
      </c>
      <c r="M44" s="29" t="s">
        <v>652</v>
      </c>
      <c r="N44" s="29" t="s">
        <v>7471</v>
      </c>
      <c r="O44" s="31">
        <v>23559</v>
      </c>
      <c r="P44" s="31" t="s">
        <v>7472</v>
      </c>
      <c r="Q44" s="29" t="s">
        <v>7506</v>
      </c>
      <c r="R44" s="28">
        <v>1</v>
      </c>
      <c r="S44" s="28">
        <v>32</v>
      </c>
      <c r="T44" s="28">
        <v>2</v>
      </c>
      <c r="U44" s="28">
        <v>57</v>
      </c>
      <c r="V44" s="29" t="s">
        <v>3386</v>
      </c>
      <c r="W44" s="29" t="s">
        <v>1623</v>
      </c>
      <c r="X44" s="29" t="s">
        <v>459</v>
      </c>
      <c r="Y44" s="29" t="s">
        <v>1624</v>
      </c>
      <c r="Z44" s="29" t="s">
        <v>668</v>
      </c>
      <c r="AA44" s="29" t="s">
        <v>7478</v>
      </c>
      <c r="AB44" s="28">
        <v>90262</v>
      </c>
      <c r="AC44" s="90">
        <v>33.917461000000003</v>
      </c>
      <c r="AD44" s="90">
        <v>-118.23731600000001</v>
      </c>
      <c r="AE44" s="90"/>
      <c r="AF44" s="29" t="s">
        <v>7472</v>
      </c>
      <c r="AG44" s="27" t="str">
        <f>IF(ISERROR(IF(VLOOKUP(A44,'SAS Stations'!$B$2:$G$307,5,)="YES", "YES", "NO"))=TRUE,"NO","YES")</f>
        <v>YES</v>
      </c>
      <c r="AH44" s="27" t="str">
        <f t="shared" si="0"/>
        <v>NO</v>
      </c>
      <c r="AI44" s="92" t="str">
        <f t="array" ref="AI44">IF(ISERROR(IF(VLOOKUP(A44,'Stations Modelled'!$B$2:$D$310,3,)="YES", "YES", "NO"))=TRUE,"NO","YES")</f>
        <v>YES</v>
      </c>
    </row>
    <row r="45" spans="1:35" hidden="1">
      <c r="A45" s="29" t="s">
        <v>2861</v>
      </c>
      <c r="B45" s="28">
        <v>1347</v>
      </c>
      <c r="C45" s="28">
        <v>8108</v>
      </c>
      <c r="D45" s="30"/>
      <c r="E45" s="29"/>
      <c r="F45" s="28">
        <v>33</v>
      </c>
      <c r="G45" s="28">
        <v>4</v>
      </c>
      <c r="H45" s="28">
        <v>8016</v>
      </c>
      <c r="I45" s="29" t="s">
        <v>385</v>
      </c>
      <c r="J45" s="28">
        <v>15</v>
      </c>
      <c r="K45" s="29" t="s">
        <v>666</v>
      </c>
      <c r="L45" s="28">
        <v>5061</v>
      </c>
      <c r="M45" s="29" t="s">
        <v>666</v>
      </c>
      <c r="N45" s="29" t="s">
        <v>7521</v>
      </c>
      <c r="O45" s="31">
        <v>18264</v>
      </c>
      <c r="P45" s="31">
        <v>32234</v>
      </c>
      <c r="Q45" s="29" t="s">
        <v>7506</v>
      </c>
      <c r="R45" s="28">
        <v>3</v>
      </c>
      <c r="S45" s="28">
        <v>86</v>
      </c>
      <c r="T45" s="28">
        <v>4</v>
      </c>
      <c r="U45" s="28">
        <v>21</v>
      </c>
      <c r="V45" s="29" t="s">
        <v>4926</v>
      </c>
      <c r="W45" s="29" t="s">
        <v>7472</v>
      </c>
      <c r="X45" s="29" t="s">
        <v>7472</v>
      </c>
      <c r="Y45" s="29" t="s">
        <v>7472</v>
      </c>
      <c r="Z45" s="29" t="s">
        <v>7472</v>
      </c>
      <c r="AA45" s="29" t="s">
        <v>7478</v>
      </c>
      <c r="AB45" s="28" t="s">
        <v>7472</v>
      </c>
      <c r="AC45" s="90"/>
      <c r="AD45" s="90"/>
      <c r="AE45" s="90"/>
      <c r="AF45" s="29" t="s">
        <v>7472</v>
      </c>
      <c r="AG45" s="27" t="str">
        <f>IF(ISERROR(IF(VLOOKUP(A45,'SAS Stations'!$B$2:$G$307,5,)="YES", "YES", "NO"))=TRUE,"NO","YES")</f>
        <v>NO</v>
      </c>
      <c r="AH45" s="27" t="str">
        <f t="shared" si="0"/>
        <v>YES</v>
      </c>
      <c r="AI45" s="92" t="str">
        <f t="array" ref="AI45">IF(ISERROR(IF(VLOOKUP(A45,'Stations Modelled'!$B$2:$D$310,3,)="YES", "YES", "NO"))=TRUE,"NO","YES")</f>
        <v>NO</v>
      </c>
    </row>
    <row r="46" spans="1:35">
      <c r="A46" s="29" t="s">
        <v>379</v>
      </c>
      <c r="B46" s="28">
        <v>804</v>
      </c>
      <c r="C46" s="28">
        <v>5804</v>
      </c>
      <c r="D46" s="30" t="s">
        <v>7573</v>
      </c>
      <c r="E46" s="29"/>
      <c r="F46" s="28">
        <v>66</v>
      </c>
      <c r="G46" s="28">
        <v>12</v>
      </c>
      <c r="H46" s="28">
        <v>5082</v>
      </c>
      <c r="I46" s="29" t="s">
        <v>939</v>
      </c>
      <c r="J46" s="28">
        <v>1</v>
      </c>
      <c r="K46" s="29" t="s">
        <v>939</v>
      </c>
      <c r="L46" s="28">
        <v>5082</v>
      </c>
      <c r="M46" s="29" t="s">
        <v>939</v>
      </c>
      <c r="N46" s="29" t="s">
        <v>7471</v>
      </c>
      <c r="O46" s="31">
        <v>18264</v>
      </c>
      <c r="P46" s="31" t="s">
        <v>7472</v>
      </c>
      <c r="Q46" s="29" t="s">
        <v>7473</v>
      </c>
      <c r="R46" s="28">
        <v>1</v>
      </c>
      <c r="S46" s="28">
        <v>48</v>
      </c>
      <c r="T46" s="28">
        <v>2</v>
      </c>
      <c r="U46" s="28">
        <v>43</v>
      </c>
      <c r="V46" s="29" t="s">
        <v>7556</v>
      </c>
      <c r="W46" s="29" t="s">
        <v>7574</v>
      </c>
      <c r="X46" s="29" t="s">
        <v>7566</v>
      </c>
      <c r="Y46" s="29" t="s">
        <v>7575</v>
      </c>
      <c r="Z46" s="29" t="s">
        <v>771</v>
      </c>
      <c r="AA46" s="29" t="s">
        <v>7478</v>
      </c>
      <c r="AB46" s="28">
        <v>92670</v>
      </c>
      <c r="AC46" s="90">
        <v>33.880448999999999</v>
      </c>
      <c r="AD46" s="90">
        <v>-117.83192699999999</v>
      </c>
      <c r="AE46" s="90" t="s">
        <v>7503</v>
      </c>
      <c r="AF46" s="29" t="s">
        <v>7472</v>
      </c>
      <c r="AG46" s="27" t="str">
        <f>IF(ISERROR(IF(VLOOKUP(A46,'SAS Stations'!$B$2:$G$307,5,)="YES", "YES", "NO"))=TRUE,"NO","YES")</f>
        <v>YES</v>
      </c>
      <c r="AH46" s="27" t="str">
        <f t="shared" si="0"/>
        <v>NO</v>
      </c>
      <c r="AI46" s="92" t="str">
        <f t="array" ref="AI46">IF(ISERROR(IF(VLOOKUP(A46,'Stations Modelled'!$B$2:$D$310,3,)="YES", "YES", "NO"))=TRUE,"NO","YES")</f>
        <v>NO</v>
      </c>
    </row>
    <row r="47" spans="1:35">
      <c r="A47" s="29" t="s">
        <v>380</v>
      </c>
      <c r="B47" s="28">
        <v>1577</v>
      </c>
      <c r="C47" s="28">
        <v>8002</v>
      </c>
      <c r="D47" s="30" t="s">
        <v>3410</v>
      </c>
      <c r="E47" s="29">
        <v>17543</v>
      </c>
      <c r="F47" s="28">
        <v>33</v>
      </c>
      <c r="G47" s="28">
        <v>12</v>
      </c>
      <c r="H47" s="28">
        <v>5070</v>
      </c>
      <c r="I47" s="29" t="s">
        <v>347</v>
      </c>
      <c r="J47" s="28">
        <v>7</v>
      </c>
      <c r="K47" s="29" t="s">
        <v>347</v>
      </c>
      <c r="L47" s="28">
        <v>5070</v>
      </c>
      <c r="M47" s="29" t="s">
        <v>347</v>
      </c>
      <c r="N47" s="29" t="s">
        <v>7471</v>
      </c>
      <c r="O47" s="31">
        <v>33373</v>
      </c>
      <c r="P47" s="31" t="s">
        <v>7472</v>
      </c>
      <c r="Q47" s="29" t="s">
        <v>7506</v>
      </c>
      <c r="R47" s="28">
        <v>3</v>
      </c>
      <c r="S47" s="28">
        <v>77</v>
      </c>
      <c r="T47" s="28">
        <v>4</v>
      </c>
      <c r="U47" s="28">
        <v>16</v>
      </c>
      <c r="V47" s="29" t="s">
        <v>3411</v>
      </c>
      <c r="W47" s="29" t="s">
        <v>3434</v>
      </c>
      <c r="X47" s="29" t="s">
        <v>562</v>
      </c>
      <c r="Y47" s="29" t="s">
        <v>3435</v>
      </c>
      <c r="Z47" s="29" t="s">
        <v>3436</v>
      </c>
      <c r="AA47" s="29" t="s">
        <v>7478</v>
      </c>
      <c r="AB47" s="28">
        <v>92362</v>
      </c>
      <c r="AC47" s="90">
        <v>33.597405999999999</v>
      </c>
      <c r="AD47" s="90">
        <v>-117.137843</v>
      </c>
      <c r="AE47" s="90"/>
      <c r="AF47" s="29" t="s">
        <v>7472</v>
      </c>
      <c r="AG47" s="27" t="str">
        <f>IF(ISERROR(IF(VLOOKUP(A47,'SAS Stations'!$B$2:$G$307,5,)="YES", "YES", "NO"))=TRUE,"NO","YES")</f>
        <v>YES</v>
      </c>
      <c r="AH47" s="27" t="str">
        <f t="shared" si="0"/>
        <v>NO</v>
      </c>
      <c r="AI47" s="92" t="str">
        <f t="array" ref="AI47">IF(ISERROR(IF(VLOOKUP(A47,'Stations Modelled'!$B$2:$D$310,3,)="YES", "YES", "NO"))=TRUE,"NO","YES")</f>
        <v>YES</v>
      </c>
    </row>
    <row r="48" spans="1:35">
      <c r="A48" s="29" t="s">
        <v>380</v>
      </c>
      <c r="B48" s="28">
        <v>1326</v>
      </c>
      <c r="C48" s="28">
        <v>8002</v>
      </c>
      <c r="D48" s="30"/>
      <c r="E48" s="29">
        <v>17543</v>
      </c>
      <c r="F48" s="28">
        <v>115</v>
      </c>
      <c r="G48" s="28">
        <v>33</v>
      </c>
      <c r="H48" s="28">
        <v>5070</v>
      </c>
      <c r="I48" s="29" t="s">
        <v>347</v>
      </c>
      <c r="J48" s="28">
        <v>7</v>
      </c>
      <c r="K48" s="29" t="s">
        <v>347</v>
      </c>
      <c r="L48" s="28">
        <v>5070</v>
      </c>
      <c r="M48" s="29" t="s">
        <v>347</v>
      </c>
      <c r="N48" s="29" t="s">
        <v>7471</v>
      </c>
      <c r="O48" s="31">
        <v>29707</v>
      </c>
      <c r="P48" s="31" t="s">
        <v>7472</v>
      </c>
      <c r="Q48" s="29" t="s">
        <v>7473</v>
      </c>
      <c r="R48" s="28">
        <v>3</v>
      </c>
      <c r="S48" s="28">
        <v>77</v>
      </c>
      <c r="T48" s="28">
        <v>4</v>
      </c>
      <c r="U48" s="28">
        <v>16</v>
      </c>
      <c r="V48" s="29" t="s">
        <v>3411</v>
      </c>
      <c r="W48" s="29" t="s">
        <v>3434</v>
      </c>
      <c r="X48" s="29" t="s">
        <v>562</v>
      </c>
      <c r="Y48" s="29" t="s">
        <v>3435</v>
      </c>
      <c r="Z48" s="29" t="s">
        <v>3436</v>
      </c>
      <c r="AA48" s="29" t="s">
        <v>7478</v>
      </c>
      <c r="AB48" s="28">
        <v>92362</v>
      </c>
      <c r="AC48" s="90">
        <v>33.597405999999999</v>
      </c>
      <c r="AD48" s="90">
        <v>-117.137843</v>
      </c>
      <c r="AE48" s="91"/>
      <c r="AF48" s="29" t="s">
        <v>7472</v>
      </c>
      <c r="AG48" s="27" t="str">
        <f>IF(ISERROR(IF(VLOOKUP(A48,'SAS Stations'!$B$2:$G$307,5,)="YES", "YES", "NO"))=TRUE,"NO","YES")</f>
        <v>YES</v>
      </c>
      <c r="AH48" s="27" t="str">
        <f t="shared" si="0"/>
        <v>NO</v>
      </c>
      <c r="AI48" s="92" t="str">
        <f t="array" ref="AI48">IF(ISERROR(IF(VLOOKUP(A48,'Stations Modelled'!$B$2:$D$310,3,)="YES", "YES", "NO"))=TRUE,"NO","YES")</f>
        <v>YES</v>
      </c>
    </row>
    <row r="49" spans="1:35" hidden="1">
      <c r="A49" s="29" t="s">
        <v>2863</v>
      </c>
      <c r="B49" s="28">
        <v>1720</v>
      </c>
      <c r="C49" s="28">
        <v>5907</v>
      </c>
      <c r="D49" s="30"/>
      <c r="E49" s="29"/>
      <c r="F49" s="28">
        <v>12</v>
      </c>
      <c r="G49" s="28">
        <v>12</v>
      </c>
      <c r="H49" s="28">
        <v>3002</v>
      </c>
      <c r="I49" s="29" t="s">
        <v>1664</v>
      </c>
      <c r="J49" s="28">
        <v>9</v>
      </c>
      <c r="K49" s="29" t="s">
        <v>652</v>
      </c>
      <c r="L49" s="28">
        <v>5073</v>
      </c>
      <c r="M49" s="29" t="s">
        <v>652</v>
      </c>
      <c r="N49" s="29" t="s">
        <v>7496</v>
      </c>
      <c r="O49" s="31">
        <v>38353</v>
      </c>
      <c r="P49" s="31" t="s">
        <v>7472</v>
      </c>
      <c r="Q49" s="29" t="s">
        <v>10579</v>
      </c>
      <c r="R49" s="28">
        <v>1</v>
      </c>
      <c r="S49" s="28">
        <v>61</v>
      </c>
      <c r="T49" s="28">
        <v>1</v>
      </c>
      <c r="U49" s="28">
        <v>50</v>
      </c>
      <c r="V49" s="29" t="s">
        <v>7472</v>
      </c>
      <c r="W49" s="29" t="s">
        <v>7472</v>
      </c>
      <c r="X49" s="29" t="s">
        <v>7472</v>
      </c>
      <c r="Y49" s="29" t="s">
        <v>4546</v>
      </c>
      <c r="Z49" s="29" t="s">
        <v>7472</v>
      </c>
      <c r="AA49" s="29" t="s">
        <v>7478</v>
      </c>
      <c r="AB49" s="28" t="s">
        <v>7472</v>
      </c>
      <c r="AC49" s="90"/>
      <c r="AD49" s="90"/>
      <c r="AE49" s="91"/>
      <c r="AF49" s="29" t="s">
        <v>7472</v>
      </c>
      <c r="AG49" s="27" t="str">
        <f>IF(ISERROR(IF(VLOOKUP(A49,'SAS Stations'!$B$2:$G$307,5,)="YES", "YES", "NO"))=TRUE,"NO","YES")</f>
        <v>NO</v>
      </c>
      <c r="AH49" s="27" t="str">
        <f t="shared" si="0"/>
        <v>YES</v>
      </c>
      <c r="AI49" s="92" t="str">
        <f t="array" ref="AI49">IF(ISERROR(IF(VLOOKUP(A49,'Stations Modelled'!$B$2:$D$310,3,)="YES", "YES", "NO"))=TRUE,"NO","YES")</f>
        <v>NO</v>
      </c>
    </row>
    <row r="50" spans="1:35" hidden="1">
      <c r="A50" s="29" t="s">
        <v>2867</v>
      </c>
      <c r="B50" s="28">
        <v>684</v>
      </c>
      <c r="C50" s="28">
        <v>5643</v>
      </c>
      <c r="D50" s="30"/>
      <c r="E50" s="29"/>
      <c r="F50" s="28">
        <v>12</v>
      </c>
      <c r="G50" s="28">
        <v>4</v>
      </c>
      <c r="H50" s="28">
        <v>5062</v>
      </c>
      <c r="I50" s="29" t="s">
        <v>3801</v>
      </c>
      <c r="J50" s="28">
        <v>4</v>
      </c>
      <c r="K50" s="29" t="s">
        <v>448</v>
      </c>
      <c r="L50" s="28">
        <v>5069</v>
      </c>
      <c r="M50" s="29" t="s">
        <v>687</v>
      </c>
      <c r="N50" s="29" t="s">
        <v>7521</v>
      </c>
      <c r="O50" s="31">
        <v>18264</v>
      </c>
      <c r="P50" s="31">
        <v>33752</v>
      </c>
      <c r="Q50" s="29" t="s">
        <v>7506</v>
      </c>
      <c r="R50" s="28">
        <v>3</v>
      </c>
      <c r="S50" s="28">
        <v>34</v>
      </c>
      <c r="T50" s="28">
        <v>3</v>
      </c>
      <c r="U50" s="28">
        <v>12</v>
      </c>
      <c r="V50" s="29" t="s">
        <v>7474</v>
      </c>
      <c r="W50" s="29" t="s">
        <v>5069</v>
      </c>
      <c r="X50" s="29" t="s">
        <v>569</v>
      </c>
      <c r="Y50" s="29" t="s">
        <v>2868</v>
      </c>
      <c r="Z50" s="29" t="s">
        <v>3801</v>
      </c>
      <c r="AA50" s="29" t="s">
        <v>7478</v>
      </c>
      <c r="AB50" s="28">
        <v>91710</v>
      </c>
      <c r="AC50" s="90"/>
      <c r="AD50" s="90"/>
      <c r="AE50" s="90"/>
      <c r="AF50" s="29" t="s">
        <v>7472</v>
      </c>
      <c r="AG50" s="27" t="str">
        <f>IF(ISERROR(IF(VLOOKUP(A50,'SAS Stations'!$B$2:$G$307,5,)="YES", "YES", "NO"))=TRUE,"NO","YES")</f>
        <v>NO</v>
      </c>
      <c r="AH50" s="27" t="str">
        <f t="shared" si="0"/>
        <v>YES</v>
      </c>
      <c r="AI50" s="92" t="str">
        <f t="array" ref="AI50">IF(ISERROR(IF(VLOOKUP(A50,'Stations Modelled'!$B$2:$D$310,3,)="YES", "YES", "NO"))=TRUE,"NO","YES")</f>
        <v>NO</v>
      </c>
    </row>
    <row r="51" spans="1:35" hidden="1">
      <c r="A51" s="29" t="s">
        <v>2872</v>
      </c>
      <c r="B51" s="28">
        <v>10</v>
      </c>
      <c r="C51" s="28">
        <v>1010</v>
      </c>
      <c r="D51" s="30"/>
      <c r="E51" s="29"/>
      <c r="F51" s="28">
        <v>12</v>
      </c>
      <c r="G51" s="28">
        <v>12</v>
      </c>
      <c r="H51" s="28">
        <v>5067</v>
      </c>
      <c r="I51" s="29" t="s">
        <v>389</v>
      </c>
      <c r="J51" s="28">
        <v>6</v>
      </c>
      <c r="K51" s="29" t="s">
        <v>389</v>
      </c>
      <c r="L51" s="28">
        <v>5067</v>
      </c>
      <c r="M51" s="29" t="s">
        <v>389</v>
      </c>
      <c r="N51" s="29" t="s">
        <v>7496</v>
      </c>
      <c r="O51" s="31">
        <v>38353</v>
      </c>
      <c r="P51" s="31" t="s">
        <v>7472</v>
      </c>
      <c r="Q51" s="29" t="s">
        <v>10579</v>
      </c>
      <c r="R51" s="28">
        <v>3</v>
      </c>
      <c r="S51" s="28">
        <v>79</v>
      </c>
      <c r="T51" s="28">
        <v>4</v>
      </c>
      <c r="U51" s="28">
        <v>20</v>
      </c>
      <c r="V51" s="29" t="s">
        <v>7472</v>
      </c>
      <c r="W51" s="29" t="s">
        <v>7472</v>
      </c>
      <c r="X51" s="29" t="s">
        <v>7472</v>
      </c>
      <c r="Y51" s="29" t="s">
        <v>7472</v>
      </c>
      <c r="Z51" s="29" t="s">
        <v>7472</v>
      </c>
      <c r="AA51" s="29" t="s">
        <v>7472</v>
      </c>
      <c r="AB51" s="28" t="s">
        <v>7472</v>
      </c>
      <c r="AC51" s="90"/>
      <c r="AD51" s="90"/>
      <c r="AE51" s="90"/>
      <c r="AF51" s="29" t="s">
        <v>7472</v>
      </c>
      <c r="AG51" s="27" t="str">
        <f>IF(ISERROR(IF(VLOOKUP(A51,'SAS Stations'!$B$2:$G$307,5,)="YES", "YES", "NO"))=TRUE,"NO","YES")</f>
        <v>NO</v>
      </c>
      <c r="AH51" s="27" t="str">
        <f t="shared" si="0"/>
        <v>YES</v>
      </c>
      <c r="AI51" s="92" t="str">
        <f t="array" ref="AI51">IF(ISERROR(IF(VLOOKUP(A51,'Stations Modelled'!$B$2:$D$310,3,)="YES", "YES", "NO"))=TRUE,"NO","YES")</f>
        <v>NO</v>
      </c>
    </row>
    <row r="52" spans="1:35" hidden="1">
      <c r="A52" s="29" t="s">
        <v>3437</v>
      </c>
      <c r="B52" s="28"/>
      <c r="C52" s="28"/>
      <c r="D52" s="30"/>
      <c r="E52" s="29"/>
      <c r="F52" s="28"/>
      <c r="G52" s="28"/>
      <c r="H52" s="28"/>
      <c r="I52" s="29"/>
      <c r="J52" s="28"/>
      <c r="K52" s="29"/>
      <c r="L52" s="28"/>
      <c r="M52" s="29"/>
      <c r="N52" s="29"/>
      <c r="O52" s="31"/>
      <c r="P52" s="31"/>
      <c r="Q52" s="29"/>
      <c r="R52" s="28"/>
      <c r="S52" s="28"/>
      <c r="T52" s="28"/>
      <c r="U52" s="28"/>
      <c r="V52" s="29"/>
      <c r="W52" s="29"/>
      <c r="X52" s="29"/>
      <c r="Y52" s="29"/>
      <c r="Z52" s="29"/>
      <c r="AA52" s="29"/>
      <c r="AB52" s="28"/>
      <c r="AC52" s="90"/>
      <c r="AD52" s="90"/>
      <c r="AE52" s="90"/>
      <c r="AF52" s="29"/>
      <c r="AG52" s="27" t="str">
        <f>IF(ISERROR(IF(VLOOKUP(A52,'SAS Stations'!$B$2:$G$307,5,)="YES", "YES", "NO"))=TRUE,"NO","YES")</f>
        <v>NO</v>
      </c>
      <c r="AH52" s="27" t="str">
        <f t="shared" si="0"/>
        <v>YES</v>
      </c>
      <c r="AI52" s="92" t="str">
        <f t="array" ref="AI52">IF(ISERROR(IF(VLOOKUP(A52,'Stations Modelled'!$B$2:$D$310,3,)="YES", "YES", "NO"))=TRUE,"NO","YES")</f>
        <v>NO</v>
      </c>
    </row>
    <row r="53" spans="1:35">
      <c r="A53" s="29" t="s">
        <v>992</v>
      </c>
      <c r="B53" s="28">
        <v>397</v>
      </c>
      <c r="C53" s="28">
        <v>5182</v>
      </c>
      <c r="D53" s="30" t="s">
        <v>7528</v>
      </c>
      <c r="E53" s="29"/>
      <c r="F53" s="28">
        <v>12</v>
      </c>
      <c r="G53" s="28">
        <v>4</v>
      </c>
      <c r="H53" s="28">
        <v>5013</v>
      </c>
      <c r="I53" s="29" t="s">
        <v>812</v>
      </c>
      <c r="J53" s="28">
        <v>3</v>
      </c>
      <c r="K53" s="29" t="s">
        <v>7529</v>
      </c>
      <c r="L53" s="28">
        <v>5014</v>
      </c>
      <c r="M53" s="29" t="s">
        <v>3869</v>
      </c>
      <c r="N53" s="29" t="s">
        <v>7471</v>
      </c>
      <c r="O53" s="31">
        <v>18264</v>
      </c>
      <c r="P53" s="31" t="s">
        <v>7472</v>
      </c>
      <c r="Q53" s="29" t="s">
        <v>7506</v>
      </c>
      <c r="R53" s="28">
        <v>1</v>
      </c>
      <c r="S53" s="28">
        <v>26</v>
      </c>
      <c r="T53" s="28">
        <v>3</v>
      </c>
      <c r="U53" s="28">
        <v>6</v>
      </c>
      <c r="V53" s="29" t="s">
        <v>7531</v>
      </c>
      <c r="W53" s="29" t="s">
        <v>7577</v>
      </c>
      <c r="X53" s="29" t="s">
        <v>7578</v>
      </c>
      <c r="Y53" s="29" t="s">
        <v>7579</v>
      </c>
      <c r="Z53" s="29" t="s">
        <v>7580</v>
      </c>
      <c r="AA53" s="29" t="s">
        <v>7478</v>
      </c>
      <c r="AB53" s="28">
        <v>91790</v>
      </c>
      <c r="AC53" s="90">
        <v>34.082597999999997</v>
      </c>
      <c r="AD53" s="90">
        <v>-117.92636299999999</v>
      </c>
      <c r="AE53" s="90" t="s">
        <v>7503</v>
      </c>
      <c r="AF53" s="29" t="s">
        <v>7472</v>
      </c>
      <c r="AG53" s="27" t="str">
        <f>IF(ISERROR(IF(VLOOKUP(A53,'SAS Stations'!$B$2:$G$307,5,)="YES", "YES", "NO"))=TRUE,"NO","YES")</f>
        <v>YES</v>
      </c>
      <c r="AH53" s="27" t="str">
        <f t="shared" si="0"/>
        <v>NO</v>
      </c>
      <c r="AI53" s="92" t="str">
        <f t="array" ref="AI53">IF(ISERROR(IF(VLOOKUP(A53,'Stations Modelled'!$B$2:$D$310,3,)="YES", "YES", "NO"))=TRUE,"NO","YES")</f>
        <v>NO</v>
      </c>
    </row>
    <row r="54" spans="1:35">
      <c r="A54" s="29" t="s">
        <v>383</v>
      </c>
      <c r="B54" s="28">
        <v>1649</v>
      </c>
      <c r="C54" s="28">
        <v>5603</v>
      </c>
      <c r="D54" s="30" t="s">
        <v>3420</v>
      </c>
      <c r="E54" s="29"/>
      <c r="F54" s="28">
        <v>12</v>
      </c>
      <c r="G54" s="28">
        <v>0.5</v>
      </c>
      <c r="H54" s="28">
        <v>5069</v>
      </c>
      <c r="I54" s="29" t="s">
        <v>687</v>
      </c>
      <c r="J54" s="28">
        <v>4</v>
      </c>
      <c r="K54" s="29" t="s">
        <v>448</v>
      </c>
      <c r="L54" s="28">
        <v>5069</v>
      </c>
      <c r="M54" s="29" t="s">
        <v>687</v>
      </c>
      <c r="N54" s="29" t="s">
        <v>7471</v>
      </c>
      <c r="O54" s="31">
        <v>24654</v>
      </c>
      <c r="P54" s="31" t="s">
        <v>7472</v>
      </c>
      <c r="Q54" s="29" t="s">
        <v>7473</v>
      </c>
      <c r="R54" s="28">
        <v>3</v>
      </c>
      <c r="S54" s="28">
        <v>30</v>
      </c>
      <c r="T54" s="28">
        <v>3</v>
      </c>
      <c r="U54" s="28">
        <v>14</v>
      </c>
      <c r="V54" s="29" t="s">
        <v>3438</v>
      </c>
      <c r="W54" s="29" t="s">
        <v>3407</v>
      </c>
      <c r="X54" s="29" t="s">
        <v>3324</v>
      </c>
      <c r="Y54" s="29" t="s">
        <v>3439</v>
      </c>
      <c r="Z54" s="29" t="s">
        <v>687</v>
      </c>
      <c r="AA54" s="29" t="s">
        <v>7478</v>
      </c>
      <c r="AB54" s="28">
        <v>91752</v>
      </c>
      <c r="AC54" s="90">
        <v>34.013959999999997</v>
      </c>
      <c r="AD54" s="90">
        <v>-117.506092</v>
      </c>
      <c r="AE54" s="90"/>
      <c r="AF54" s="29" t="s">
        <v>7472</v>
      </c>
      <c r="AG54" s="27" t="str">
        <f>IF(ISERROR(IF(VLOOKUP(A54,'SAS Stations'!$B$2:$G$307,5,)="YES", "YES", "NO"))=TRUE,"NO","YES")</f>
        <v>YES</v>
      </c>
      <c r="AH54" s="27" t="str">
        <f t="shared" si="0"/>
        <v>NO</v>
      </c>
      <c r="AI54" s="92" t="str">
        <f t="array" ref="AI54">IF(ISERROR(IF(VLOOKUP(A54,'Stations Modelled'!$B$2:$D$310,3,)="YES", "YES", "NO"))=TRUE,"NO","YES")</f>
        <v>YES</v>
      </c>
    </row>
    <row r="55" spans="1:35">
      <c r="A55" s="29" t="s">
        <v>383</v>
      </c>
      <c r="B55" s="28">
        <v>641</v>
      </c>
      <c r="C55" s="28">
        <v>5603</v>
      </c>
      <c r="D55" s="30"/>
      <c r="E55" s="29"/>
      <c r="F55" s="28">
        <v>66</v>
      </c>
      <c r="G55" s="28">
        <v>12</v>
      </c>
      <c r="H55" s="28">
        <v>5069</v>
      </c>
      <c r="I55" s="29" t="s">
        <v>687</v>
      </c>
      <c r="J55" s="28">
        <v>4</v>
      </c>
      <c r="K55" s="29" t="s">
        <v>448</v>
      </c>
      <c r="L55" s="28">
        <v>5069</v>
      </c>
      <c r="M55" s="29" t="s">
        <v>687</v>
      </c>
      <c r="N55" s="29" t="s">
        <v>7471</v>
      </c>
      <c r="O55" s="31">
        <v>24654</v>
      </c>
      <c r="P55" s="31" t="s">
        <v>7472</v>
      </c>
      <c r="Q55" s="29" t="s">
        <v>7473</v>
      </c>
      <c r="R55" s="28">
        <v>3</v>
      </c>
      <c r="S55" s="28">
        <v>30</v>
      </c>
      <c r="T55" s="28">
        <v>3</v>
      </c>
      <c r="U55" s="28">
        <v>14</v>
      </c>
      <c r="V55" s="29" t="s">
        <v>3438</v>
      </c>
      <c r="W55" s="29" t="s">
        <v>3407</v>
      </c>
      <c r="X55" s="29" t="s">
        <v>3324</v>
      </c>
      <c r="Y55" s="29" t="s">
        <v>3439</v>
      </c>
      <c r="Z55" s="29" t="s">
        <v>687</v>
      </c>
      <c r="AA55" s="29" t="s">
        <v>7478</v>
      </c>
      <c r="AB55" s="28">
        <v>91752</v>
      </c>
      <c r="AC55" s="90">
        <v>34.013959999999997</v>
      </c>
      <c r="AD55" s="90">
        <v>-117.506092</v>
      </c>
      <c r="AE55" s="90"/>
      <c r="AF55" s="29" t="s">
        <v>7472</v>
      </c>
      <c r="AG55" s="27" t="str">
        <f>IF(ISERROR(IF(VLOOKUP(A55,'SAS Stations'!$B$2:$G$307,5,)="YES", "YES", "NO"))=TRUE,"NO","YES")</f>
        <v>YES</v>
      </c>
      <c r="AH55" s="27" t="str">
        <f t="shared" si="0"/>
        <v>NO</v>
      </c>
      <c r="AI55" s="92" t="str">
        <f t="array" ref="AI55">IF(ISERROR(IF(VLOOKUP(A55,'Stations Modelled'!$B$2:$D$310,3,)="YES", "YES", "NO"))=TRUE,"NO","YES")</f>
        <v>YES</v>
      </c>
    </row>
    <row r="56" spans="1:35" hidden="1">
      <c r="A56" s="29" t="s">
        <v>384</v>
      </c>
      <c r="B56" s="28">
        <v>1944</v>
      </c>
      <c r="C56" s="28">
        <v>8277</v>
      </c>
      <c r="D56" s="30" t="s">
        <v>7470</v>
      </c>
      <c r="E56" s="29"/>
      <c r="F56" s="28">
        <v>115</v>
      </c>
      <c r="G56" s="28">
        <v>33</v>
      </c>
      <c r="H56" s="28">
        <v>5090</v>
      </c>
      <c r="I56" s="29" t="s">
        <v>3806</v>
      </c>
      <c r="J56" s="28">
        <v>16</v>
      </c>
      <c r="K56" s="29" t="s">
        <v>3806</v>
      </c>
      <c r="L56" s="28">
        <v>5090</v>
      </c>
      <c r="M56" s="29" t="s">
        <v>3806</v>
      </c>
      <c r="N56" s="29" t="s">
        <v>7471</v>
      </c>
      <c r="O56" s="31">
        <v>35682</v>
      </c>
      <c r="P56" s="31" t="s">
        <v>7472</v>
      </c>
      <c r="Q56" s="29" t="s">
        <v>7473</v>
      </c>
      <c r="R56" s="28">
        <v>3</v>
      </c>
      <c r="S56" s="28">
        <v>72</v>
      </c>
      <c r="T56" s="28">
        <v>4</v>
      </c>
      <c r="U56" s="28">
        <v>21</v>
      </c>
      <c r="V56" s="29" t="s">
        <v>7474</v>
      </c>
      <c r="W56" s="29" t="s">
        <v>7475</v>
      </c>
      <c r="X56" s="29" t="s">
        <v>7476</v>
      </c>
      <c r="Y56" s="29" t="s">
        <v>7477</v>
      </c>
      <c r="Z56" s="29" t="s">
        <v>384</v>
      </c>
      <c r="AA56" s="29" t="s">
        <v>7478</v>
      </c>
      <c r="AB56" s="28">
        <v>92309</v>
      </c>
      <c r="AC56" s="90">
        <v>35.279214000000003</v>
      </c>
      <c r="AD56" s="90">
        <v>-116.073582</v>
      </c>
      <c r="AE56" s="91"/>
      <c r="AF56" s="29" t="s">
        <v>7472</v>
      </c>
      <c r="AG56" s="27" t="str">
        <f>IF(ISERROR(IF(VLOOKUP(A56,'SAS Stations'!$B$2:$G$307,5,)="YES", "YES", "NO"))=TRUE,"NO","YES")</f>
        <v>NO</v>
      </c>
      <c r="AH56" s="27" t="str">
        <f t="shared" si="0"/>
        <v>YES</v>
      </c>
      <c r="AI56" s="92" t="str">
        <f t="array" ref="AI56">IF(ISERROR(IF(VLOOKUP(A56,'Stations Modelled'!$B$2:$D$310,3,)="YES", "YES", "NO"))=TRUE,"NO","YES")</f>
        <v>NO</v>
      </c>
    </row>
    <row r="57" spans="1:35" hidden="1">
      <c r="A57" s="29" t="s">
        <v>384</v>
      </c>
      <c r="B57" s="28">
        <v>1497</v>
      </c>
      <c r="C57" s="28">
        <v>8277</v>
      </c>
      <c r="D57" s="30"/>
      <c r="E57" s="29"/>
      <c r="F57" s="28">
        <v>115</v>
      </c>
      <c r="G57" s="28">
        <v>12</v>
      </c>
      <c r="H57" s="28">
        <v>5090</v>
      </c>
      <c r="I57" s="29" t="s">
        <v>3806</v>
      </c>
      <c r="J57" s="28">
        <v>16</v>
      </c>
      <c r="K57" s="29" t="s">
        <v>3806</v>
      </c>
      <c r="L57" s="28">
        <v>5090</v>
      </c>
      <c r="M57" s="29" t="s">
        <v>3806</v>
      </c>
      <c r="N57" s="29" t="s">
        <v>7471</v>
      </c>
      <c r="O57" s="31">
        <v>18264</v>
      </c>
      <c r="P57" s="31" t="s">
        <v>7472</v>
      </c>
      <c r="Q57" s="29" t="s">
        <v>7473</v>
      </c>
      <c r="R57" s="28">
        <v>3</v>
      </c>
      <c r="S57" s="28">
        <v>72</v>
      </c>
      <c r="T57" s="28">
        <v>4</v>
      </c>
      <c r="U57" s="28">
        <v>21</v>
      </c>
      <c r="V57" s="29" t="s">
        <v>7474</v>
      </c>
      <c r="W57" s="29" t="s">
        <v>7475</v>
      </c>
      <c r="X57" s="29" t="s">
        <v>7476</v>
      </c>
      <c r="Y57" s="29" t="s">
        <v>7477</v>
      </c>
      <c r="Z57" s="29" t="s">
        <v>384</v>
      </c>
      <c r="AA57" s="29" t="s">
        <v>7478</v>
      </c>
      <c r="AB57" s="28">
        <v>92309</v>
      </c>
      <c r="AC57" s="90">
        <v>35.279214000000003</v>
      </c>
      <c r="AD57" s="90">
        <v>-116.073582</v>
      </c>
      <c r="AE57" s="90"/>
      <c r="AF57" s="29" t="s">
        <v>7472</v>
      </c>
      <c r="AG57" s="27" t="str">
        <f>IF(ISERROR(IF(VLOOKUP(A57,'SAS Stations'!$B$2:$G$307,5,)="YES", "YES", "NO"))=TRUE,"NO","YES")</f>
        <v>NO</v>
      </c>
      <c r="AH57" s="27" t="str">
        <f t="shared" si="0"/>
        <v>YES</v>
      </c>
      <c r="AI57" s="92" t="str">
        <f t="array" ref="AI57">IF(ISERROR(IF(VLOOKUP(A57,'Stations Modelled'!$B$2:$D$310,3,)="YES", "YES", "NO"))=TRUE,"NO","YES")</f>
        <v>NO</v>
      </c>
    </row>
    <row r="58" spans="1:35" hidden="1">
      <c r="A58" s="29" t="s">
        <v>386</v>
      </c>
      <c r="B58" s="28">
        <v>344</v>
      </c>
      <c r="C58" s="28">
        <v>5107</v>
      </c>
      <c r="D58" s="30" t="s">
        <v>7584</v>
      </c>
      <c r="E58" s="29">
        <v>37422</v>
      </c>
      <c r="F58" s="28">
        <v>66</v>
      </c>
      <c r="G58" s="28">
        <v>4</v>
      </c>
      <c r="H58" s="28">
        <v>5074</v>
      </c>
      <c r="I58" s="29" t="s">
        <v>631</v>
      </c>
      <c r="J58" s="28">
        <v>9</v>
      </c>
      <c r="K58" s="29" t="s">
        <v>652</v>
      </c>
      <c r="L58" s="28">
        <v>5073</v>
      </c>
      <c r="M58" s="29" t="s">
        <v>652</v>
      </c>
      <c r="N58" s="29" t="s">
        <v>7471</v>
      </c>
      <c r="O58" s="31">
        <v>18264</v>
      </c>
      <c r="P58" s="31" t="s">
        <v>7472</v>
      </c>
      <c r="Q58" s="29" t="s">
        <v>7473</v>
      </c>
      <c r="R58" s="28">
        <v>1</v>
      </c>
      <c r="S58" s="28">
        <v>32</v>
      </c>
      <c r="T58" s="28">
        <v>2</v>
      </c>
      <c r="U58" s="28">
        <v>2</v>
      </c>
      <c r="V58" s="29" t="s">
        <v>7531</v>
      </c>
      <c r="W58" s="29" t="s">
        <v>7585</v>
      </c>
      <c r="X58" s="29" t="s">
        <v>7586</v>
      </c>
      <c r="Y58" s="29" t="s">
        <v>7587</v>
      </c>
      <c r="Z58" s="29" t="s">
        <v>7588</v>
      </c>
      <c r="AA58" s="29" t="s">
        <v>7478</v>
      </c>
      <c r="AB58" s="28">
        <v>90040</v>
      </c>
      <c r="AC58" s="90">
        <v>33.999073000000003</v>
      </c>
      <c r="AD58" s="90">
        <v>-118.170643</v>
      </c>
      <c r="AE58" s="90" t="s">
        <v>7503</v>
      </c>
      <c r="AF58" s="29" t="s">
        <v>7472</v>
      </c>
      <c r="AG58" s="27" t="str">
        <f>IF(ISERROR(IF(VLOOKUP(A58,'SAS Stations'!$B$2:$G$307,5,)="YES", "YES", "NO"))=TRUE,"NO","YES")</f>
        <v>NO</v>
      </c>
      <c r="AH58" s="27" t="str">
        <f t="shared" si="0"/>
        <v>YES</v>
      </c>
      <c r="AI58" s="92" t="str">
        <f t="array" ref="AI58">IF(ISERROR(IF(VLOOKUP(A58,'Stations Modelled'!$B$2:$D$310,3,)="YES", "YES", "NO"))=TRUE,"NO","YES")</f>
        <v>NO</v>
      </c>
    </row>
    <row r="59" spans="1:35" hidden="1">
      <c r="A59" s="29" t="s">
        <v>386</v>
      </c>
      <c r="B59" s="28">
        <v>345</v>
      </c>
      <c r="C59" s="28">
        <v>5107</v>
      </c>
      <c r="D59" s="30" t="s">
        <v>7584</v>
      </c>
      <c r="E59" s="29">
        <v>37422</v>
      </c>
      <c r="F59" s="28">
        <v>66</v>
      </c>
      <c r="G59" s="28">
        <v>16</v>
      </c>
      <c r="H59" s="28">
        <v>5074</v>
      </c>
      <c r="I59" s="29" t="s">
        <v>631</v>
      </c>
      <c r="J59" s="28">
        <v>9</v>
      </c>
      <c r="K59" s="29" t="s">
        <v>652</v>
      </c>
      <c r="L59" s="28">
        <v>5073</v>
      </c>
      <c r="M59" s="29" t="s">
        <v>652</v>
      </c>
      <c r="N59" s="29" t="s">
        <v>7471</v>
      </c>
      <c r="O59" s="31">
        <v>18264</v>
      </c>
      <c r="P59" s="31" t="s">
        <v>7472</v>
      </c>
      <c r="Q59" s="29" t="s">
        <v>7473</v>
      </c>
      <c r="R59" s="28">
        <v>1</v>
      </c>
      <c r="S59" s="28">
        <v>32</v>
      </c>
      <c r="T59" s="28">
        <v>2</v>
      </c>
      <c r="U59" s="28">
        <v>2</v>
      </c>
      <c r="V59" s="29" t="s">
        <v>7531</v>
      </c>
      <c r="W59" s="29" t="s">
        <v>7585</v>
      </c>
      <c r="X59" s="29" t="s">
        <v>7586</v>
      </c>
      <c r="Y59" s="29" t="s">
        <v>7587</v>
      </c>
      <c r="Z59" s="29" t="s">
        <v>7588</v>
      </c>
      <c r="AA59" s="29" t="s">
        <v>7478</v>
      </c>
      <c r="AB59" s="28">
        <v>90040</v>
      </c>
      <c r="AC59" s="90">
        <v>33.999073000000003</v>
      </c>
      <c r="AD59" s="90">
        <v>-118.170643</v>
      </c>
      <c r="AE59" s="91" t="s">
        <v>7503</v>
      </c>
      <c r="AF59" s="29" t="s">
        <v>7472</v>
      </c>
      <c r="AG59" s="27" t="str">
        <f>IF(ISERROR(IF(VLOOKUP(A59,'SAS Stations'!$B$2:$G$307,5,)="YES", "YES", "NO"))=TRUE,"NO","YES")</f>
        <v>NO</v>
      </c>
      <c r="AH59" s="27" t="str">
        <f t="shared" si="0"/>
        <v>YES</v>
      </c>
      <c r="AI59" s="92" t="str">
        <f t="array" ref="AI59">IF(ISERROR(IF(VLOOKUP(A59,'Stations Modelled'!$B$2:$D$310,3,)="YES", "YES", "NO"))=TRUE,"NO","YES")</f>
        <v>NO</v>
      </c>
    </row>
    <row r="60" spans="1:35" hidden="1">
      <c r="A60" s="29" t="s">
        <v>2876</v>
      </c>
      <c r="B60" s="28">
        <v>1703</v>
      </c>
      <c r="C60" s="28">
        <v>5362</v>
      </c>
      <c r="D60" s="30"/>
      <c r="E60" s="29"/>
      <c r="F60" s="28">
        <v>66</v>
      </c>
      <c r="G60" s="28">
        <v>12</v>
      </c>
      <c r="H60" s="28">
        <v>5052</v>
      </c>
      <c r="I60" s="29" t="s">
        <v>357</v>
      </c>
      <c r="J60" s="28">
        <v>14</v>
      </c>
      <c r="K60" s="29" t="s">
        <v>940</v>
      </c>
      <c r="L60" s="28">
        <v>5054</v>
      </c>
      <c r="M60" s="29" t="s">
        <v>940</v>
      </c>
      <c r="N60" s="29" t="s">
        <v>7496</v>
      </c>
      <c r="O60" s="31">
        <v>38353</v>
      </c>
      <c r="P60" s="31" t="s">
        <v>7472</v>
      </c>
      <c r="Q60" s="29" t="s">
        <v>10579</v>
      </c>
      <c r="R60" s="28">
        <v>5</v>
      </c>
      <c r="S60" s="28">
        <v>36</v>
      </c>
      <c r="T60" s="28">
        <v>3</v>
      </c>
      <c r="U60" s="28">
        <v>40</v>
      </c>
      <c r="V60" s="29" t="s">
        <v>7472</v>
      </c>
      <c r="W60" s="29" t="s">
        <v>7472</v>
      </c>
      <c r="X60" s="29" t="s">
        <v>7472</v>
      </c>
      <c r="Y60" s="29" t="s">
        <v>7472</v>
      </c>
      <c r="Z60" s="29" t="s">
        <v>7472</v>
      </c>
      <c r="AA60" s="29" t="s">
        <v>7478</v>
      </c>
      <c r="AB60" s="28" t="s">
        <v>7472</v>
      </c>
      <c r="AC60" s="90"/>
      <c r="AD60" s="90"/>
      <c r="AE60" s="90"/>
      <c r="AF60" s="29" t="s">
        <v>7472</v>
      </c>
      <c r="AG60" s="27" t="str">
        <f>IF(ISERROR(IF(VLOOKUP(A60,'SAS Stations'!$B$2:$G$307,5,)="YES", "YES", "NO"))=TRUE,"NO","YES")</f>
        <v>NO</v>
      </c>
      <c r="AH60" s="27" t="str">
        <f t="shared" si="0"/>
        <v>YES</v>
      </c>
      <c r="AI60" s="92" t="str">
        <f t="array" ref="AI60">IF(ISERROR(IF(VLOOKUP(A60,'Stations Modelled'!$B$2:$D$310,3,)="YES", "YES", "NO"))=TRUE,"NO","YES")</f>
        <v>NO</v>
      </c>
    </row>
    <row r="61" spans="1:35">
      <c r="A61" s="29" t="s">
        <v>388</v>
      </c>
      <c r="B61" s="28">
        <v>1498</v>
      </c>
      <c r="C61" s="28">
        <v>8278</v>
      </c>
      <c r="D61" s="30" t="s">
        <v>3405</v>
      </c>
      <c r="E61" s="29" t="s">
        <v>3440</v>
      </c>
      <c r="F61" s="28">
        <v>115</v>
      </c>
      <c r="G61" s="28">
        <v>33</v>
      </c>
      <c r="H61" s="28">
        <v>5067</v>
      </c>
      <c r="I61" s="29" t="s">
        <v>389</v>
      </c>
      <c r="J61" s="28">
        <v>6</v>
      </c>
      <c r="K61" s="29" t="s">
        <v>389</v>
      </c>
      <c r="L61" s="28">
        <v>5067</v>
      </c>
      <c r="M61" s="29" t="s">
        <v>389</v>
      </c>
      <c r="N61" s="29" t="s">
        <v>7471</v>
      </c>
      <c r="O61" s="31">
        <v>18264</v>
      </c>
      <c r="P61" s="31" t="s">
        <v>7472</v>
      </c>
      <c r="Q61" s="29" t="s">
        <v>7473</v>
      </c>
      <c r="R61" s="28">
        <v>3</v>
      </c>
      <c r="S61" s="28">
        <v>31</v>
      </c>
      <c r="T61" s="28">
        <v>4</v>
      </c>
      <c r="U61" s="28">
        <v>17</v>
      </c>
      <c r="V61" s="29" t="s">
        <v>3438</v>
      </c>
      <c r="W61" s="29" t="s">
        <v>3441</v>
      </c>
      <c r="X61" s="29" t="s">
        <v>530</v>
      </c>
      <c r="Y61" s="29" t="s">
        <v>3442</v>
      </c>
      <c r="Z61" s="29" t="s">
        <v>388</v>
      </c>
      <c r="AA61" s="29" t="s">
        <v>7478</v>
      </c>
      <c r="AB61" s="28">
        <v>92220</v>
      </c>
      <c r="AC61" s="90">
        <v>33.922286999999997</v>
      </c>
      <c r="AD61" s="90">
        <v>-116.872444</v>
      </c>
      <c r="AE61" s="91"/>
      <c r="AF61" s="29" t="s">
        <v>7472</v>
      </c>
      <c r="AG61" s="27" t="str">
        <f>IF(ISERROR(IF(VLOOKUP(A61,'SAS Stations'!$B$2:$G$307,5,)="YES", "YES", "NO"))=TRUE,"NO","YES")</f>
        <v>YES</v>
      </c>
      <c r="AH61" s="27" t="str">
        <f t="shared" si="0"/>
        <v>NO</v>
      </c>
      <c r="AI61" s="92" t="str">
        <f t="array" ref="AI61">IF(ISERROR(IF(VLOOKUP(A61,'Stations Modelled'!$B$2:$D$310,3,)="YES", "YES", "NO"))=TRUE,"NO","YES")</f>
        <v>NO</v>
      </c>
    </row>
    <row r="62" spans="1:35" hidden="1">
      <c r="A62" s="29" t="s">
        <v>3443</v>
      </c>
      <c r="B62" s="28">
        <v>1348</v>
      </c>
      <c r="C62" s="28">
        <v>8109</v>
      </c>
      <c r="D62" s="30" t="s">
        <v>3405</v>
      </c>
      <c r="E62" s="29"/>
      <c r="F62" s="28">
        <v>33</v>
      </c>
      <c r="G62" s="28">
        <v>2.4</v>
      </c>
      <c r="H62" s="28">
        <v>5067</v>
      </c>
      <c r="I62" s="29" t="s">
        <v>389</v>
      </c>
      <c r="J62" s="28">
        <v>6</v>
      </c>
      <c r="K62" s="29" t="s">
        <v>389</v>
      </c>
      <c r="L62" s="28">
        <v>5067</v>
      </c>
      <c r="M62" s="29" t="s">
        <v>389</v>
      </c>
      <c r="N62" s="29" t="s">
        <v>7471</v>
      </c>
      <c r="O62" s="31">
        <v>18264</v>
      </c>
      <c r="P62" s="31" t="s">
        <v>7472</v>
      </c>
      <c r="Q62" s="29" t="s">
        <v>7506</v>
      </c>
      <c r="R62" s="28">
        <v>3</v>
      </c>
      <c r="S62" s="28">
        <v>31</v>
      </c>
      <c r="T62" s="28">
        <v>4</v>
      </c>
      <c r="U62" s="28">
        <v>17</v>
      </c>
      <c r="V62" s="29" t="s">
        <v>3438</v>
      </c>
      <c r="W62" s="29" t="s">
        <v>3441</v>
      </c>
      <c r="X62" s="29" t="s">
        <v>530</v>
      </c>
      <c r="Y62" s="29" t="s">
        <v>3444</v>
      </c>
      <c r="Z62" s="29" t="s">
        <v>388</v>
      </c>
      <c r="AA62" s="29" t="s">
        <v>7478</v>
      </c>
      <c r="AB62" s="28">
        <v>92220</v>
      </c>
      <c r="AC62" s="90">
        <v>33.955928999999998</v>
      </c>
      <c r="AD62" s="90">
        <v>-116.886304</v>
      </c>
      <c r="AE62" s="90"/>
      <c r="AF62" s="29" t="s">
        <v>7472</v>
      </c>
      <c r="AG62" s="27" t="str">
        <f>IF(ISERROR(IF(VLOOKUP(A62,'SAS Stations'!$B$2:$G$307,5,)="YES", "YES", "NO"))=TRUE,"NO","YES")</f>
        <v>NO</v>
      </c>
      <c r="AH62" s="27" t="str">
        <f t="shared" si="0"/>
        <v>YES</v>
      </c>
      <c r="AI62" s="92" t="str">
        <f t="array" ref="AI62">IF(ISERROR(IF(VLOOKUP(A62,'Stations Modelled'!$B$2:$D$310,3,)="YES", "YES", "NO"))=TRUE,"NO","YES")</f>
        <v>NO</v>
      </c>
    </row>
    <row r="63" spans="1:35" hidden="1">
      <c r="A63" s="29" t="s">
        <v>360</v>
      </c>
      <c r="B63" s="28">
        <v>320</v>
      </c>
      <c r="C63" s="28">
        <v>5081</v>
      </c>
      <c r="D63" s="30" t="s">
        <v>7555</v>
      </c>
      <c r="E63" s="29" t="s">
        <v>7589</v>
      </c>
      <c r="F63" s="28">
        <v>66</v>
      </c>
      <c r="G63" s="28">
        <v>12</v>
      </c>
      <c r="H63" s="28">
        <v>5081</v>
      </c>
      <c r="I63" s="29" t="s">
        <v>360</v>
      </c>
      <c r="J63" s="28">
        <v>1</v>
      </c>
      <c r="K63" s="29" t="s">
        <v>939</v>
      </c>
      <c r="L63" s="28">
        <v>5082</v>
      </c>
      <c r="M63" s="29" t="s">
        <v>939</v>
      </c>
      <c r="N63" s="29" t="s">
        <v>7471</v>
      </c>
      <c r="O63" s="31">
        <v>22160</v>
      </c>
      <c r="P63" s="31" t="s">
        <v>7472</v>
      </c>
      <c r="Q63" s="29" t="s">
        <v>7473</v>
      </c>
      <c r="R63" s="28">
        <v>1</v>
      </c>
      <c r="S63" s="28">
        <v>48</v>
      </c>
      <c r="T63" s="28">
        <v>2</v>
      </c>
      <c r="U63" s="28">
        <v>41</v>
      </c>
      <c r="V63" s="29" t="s">
        <v>7556</v>
      </c>
      <c r="W63" s="29" t="s">
        <v>7590</v>
      </c>
      <c r="X63" s="29" t="s">
        <v>7500</v>
      </c>
      <c r="Y63" s="29" t="s">
        <v>7591</v>
      </c>
      <c r="Z63" s="29" t="s">
        <v>7592</v>
      </c>
      <c r="AA63" s="29" t="s">
        <v>7478</v>
      </c>
      <c r="AB63" s="28">
        <v>90680</v>
      </c>
      <c r="AC63" s="90">
        <v>33.808692000000001</v>
      </c>
      <c r="AD63" s="90">
        <v>-117.98214</v>
      </c>
      <c r="AE63" s="90" t="s">
        <v>7503</v>
      </c>
      <c r="AF63" s="29" t="s">
        <v>7472</v>
      </c>
      <c r="AG63" s="27" t="str">
        <f>IF(ISERROR(IF(VLOOKUP(A63,'SAS Stations'!$B$2:$G$307,5,)="YES", "YES", "NO"))=TRUE,"NO","YES")</f>
        <v>NO</v>
      </c>
      <c r="AH63" s="27" t="str">
        <f t="shared" si="0"/>
        <v>YES</v>
      </c>
      <c r="AI63" s="92" t="str">
        <f t="array" ref="AI63">IF(ISERROR(IF(VLOOKUP(A63,'Stations Modelled'!$B$2:$D$310,3,)="YES", "YES", "NO"))=TRUE,"NO","YES")</f>
        <v>NO</v>
      </c>
    </row>
    <row r="64" spans="1:35" hidden="1">
      <c r="A64" s="29" t="s">
        <v>390</v>
      </c>
      <c r="B64" s="28">
        <v>1349</v>
      </c>
      <c r="C64" s="28">
        <v>8110</v>
      </c>
      <c r="D64" s="30" t="s">
        <v>4923</v>
      </c>
      <c r="E64" s="29">
        <v>13431</v>
      </c>
      <c r="F64" s="28">
        <v>33</v>
      </c>
      <c r="G64" s="28">
        <v>2.4</v>
      </c>
      <c r="H64" s="28">
        <v>8016</v>
      </c>
      <c r="I64" s="29" t="s">
        <v>385</v>
      </c>
      <c r="J64" s="28">
        <v>15</v>
      </c>
      <c r="K64" s="29" t="s">
        <v>666</v>
      </c>
      <c r="L64" s="28">
        <v>5090</v>
      </c>
      <c r="M64" s="29" t="s">
        <v>3806</v>
      </c>
      <c r="N64" s="29" t="s">
        <v>7521</v>
      </c>
      <c r="O64" s="31">
        <v>18264</v>
      </c>
      <c r="P64" s="31">
        <v>30376</v>
      </c>
      <c r="Q64" s="29" t="s">
        <v>7506</v>
      </c>
      <c r="R64" s="28">
        <v>3</v>
      </c>
      <c r="S64" s="28">
        <v>72</v>
      </c>
      <c r="T64" s="28">
        <v>4</v>
      </c>
      <c r="U64" s="28">
        <v>24</v>
      </c>
      <c r="V64" s="29" t="s">
        <v>7480</v>
      </c>
      <c r="W64" s="29" t="s">
        <v>4944</v>
      </c>
      <c r="X64" s="29" t="s">
        <v>562</v>
      </c>
      <c r="Y64" s="29" t="s">
        <v>4945</v>
      </c>
      <c r="Z64" s="29" t="s">
        <v>390</v>
      </c>
      <c r="AA64" s="29" t="s">
        <v>7478</v>
      </c>
      <c r="AB64" s="28">
        <v>92311</v>
      </c>
      <c r="AC64" s="90">
        <v>34.901122999999998</v>
      </c>
      <c r="AD64" s="90">
        <v>-117.022218</v>
      </c>
      <c r="AE64" s="90"/>
      <c r="AF64" s="29" t="s">
        <v>7472</v>
      </c>
      <c r="AG64" s="27" t="str">
        <f>IF(ISERROR(IF(VLOOKUP(A64,'SAS Stations'!$B$2:$G$307,5,)="YES", "YES", "NO"))=TRUE,"NO","YES")</f>
        <v>NO</v>
      </c>
      <c r="AH64" s="27" t="str">
        <f t="shared" si="0"/>
        <v>YES</v>
      </c>
      <c r="AI64" s="92" t="str">
        <f t="array" ref="AI64">IF(ISERROR(IF(VLOOKUP(A64,'Stations Modelled'!$B$2:$D$310,3,)="YES", "YES", "NO"))=TRUE,"NO","YES")</f>
        <v>YES</v>
      </c>
    </row>
    <row r="65" spans="1:35" hidden="1">
      <c r="A65" s="29" t="s">
        <v>390</v>
      </c>
      <c r="B65" s="28">
        <v>1350</v>
      </c>
      <c r="C65" s="28">
        <v>8110</v>
      </c>
      <c r="D65" s="30" t="s">
        <v>4923</v>
      </c>
      <c r="E65" s="29">
        <v>13431</v>
      </c>
      <c r="F65" s="28">
        <v>33</v>
      </c>
      <c r="G65" s="28">
        <v>4</v>
      </c>
      <c r="H65" s="28">
        <v>8016</v>
      </c>
      <c r="I65" s="29" t="s">
        <v>385</v>
      </c>
      <c r="J65" s="28">
        <v>15</v>
      </c>
      <c r="K65" s="29" t="s">
        <v>666</v>
      </c>
      <c r="L65" s="28">
        <v>5090</v>
      </c>
      <c r="M65" s="29" t="s">
        <v>3806</v>
      </c>
      <c r="N65" s="29" t="s">
        <v>7521</v>
      </c>
      <c r="O65" s="31">
        <v>18264</v>
      </c>
      <c r="P65" s="31">
        <v>32174</v>
      </c>
      <c r="Q65" s="29" t="s">
        <v>7506</v>
      </c>
      <c r="R65" s="28">
        <v>3</v>
      </c>
      <c r="S65" s="28">
        <v>72</v>
      </c>
      <c r="T65" s="28">
        <v>4</v>
      </c>
      <c r="U65" s="28">
        <v>24</v>
      </c>
      <c r="V65" s="29" t="s">
        <v>7480</v>
      </c>
      <c r="W65" s="29" t="s">
        <v>4944</v>
      </c>
      <c r="X65" s="29" t="s">
        <v>562</v>
      </c>
      <c r="Y65" s="29" t="s">
        <v>4945</v>
      </c>
      <c r="Z65" s="29" t="s">
        <v>390</v>
      </c>
      <c r="AA65" s="29" t="s">
        <v>7478</v>
      </c>
      <c r="AB65" s="28">
        <v>92311</v>
      </c>
      <c r="AC65" s="90">
        <v>34.901122999999998</v>
      </c>
      <c r="AD65" s="90">
        <v>-117.022218</v>
      </c>
      <c r="AE65" s="90"/>
      <c r="AF65" s="29" t="s">
        <v>7472</v>
      </c>
      <c r="AG65" s="27" t="str">
        <f>IF(ISERROR(IF(VLOOKUP(A65,'SAS Stations'!$B$2:$G$307,5,)="YES", "YES", "NO"))=TRUE,"NO","YES")</f>
        <v>NO</v>
      </c>
      <c r="AH65" s="27" t="str">
        <f t="shared" si="0"/>
        <v>YES</v>
      </c>
      <c r="AI65" s="92" t="str">
        <f t="array" ref="AI65">IF(ISERROR(IF(VLOOKUP(A65,'Stations Modelled'!$B$2:$D$310,3,)="YES", "YES", "NO"))=TRUE,"NO","YES")</f>
        <v>YES</v>
      </c>
    </row>
    <row r="66" spans="1:35" hidden="1">
      <c r="A66" s="29" t="s">
        <v>390</v>
      </c>
      <c r="B66" s="28">
        <v>1351</v>
      </c>
      <c r="C66" s="28">
        <v>8110</v>
      </c>
      <c r="D66" s="30" t="s">
        <v>4923</v>
      </c>
      <c r="E66" s="29">
        <v>13431</v>
      </c>
      <c r="F66" s="28">
        <v>33</v>
      </c>
      <c r="G66" s="28">
        <v>12</v>
      </c>
      <c r="H66" s="28">
        <v>8016</v>
      </c>
      <c r="I66" s="29" t="s">
        <v>385</v>
      </c>
      <c r="J66" s="28">
        <v>15</v>
      </c>
      <c r="K66" s="29" t="s">
        <v>666</v>
      </c>
      <c r="L66" s="28">
        <v>5090</v>
      </c>
      <c r="M66" s="29" t="s">
        <v>3806</v>
      </c>
      <c r="N66" s="29" t="s">
        <v>7471</v>
      </c>
      <c r="O66" s="31">
        <v>18264</v>
      </c>
      <c r="P66" s="31" t="s">
        <v>7472</v>
      </c>
      <c r="Q66" s="29" t="s">
        <v>7506</v>
      </c>
      <c r="R66" s="28">
        <v>3</v>
      </c>
      <c r="S66" s="28">
        <v>72</v>
      </c>
      <c r="T66" s="28">
        <v>4</v>
      </c>
      <c r="U66" s="28">
        <v>24</v>
      </c>
      <c r="V66" s="29" t="s">
        <v>7480</v>
      </c>
      <c r="W66" s="29" t="s">
        <v>4944</v>
      </c>
      <c r="X66" s="29" t="s">
        <v>562</v>
      </c>
      <c r="Y66" s="29" t="s">
        <v>4945</v>
      </c>
      <c r="Z66" s="29" t="s">
        <v>390</v>
      </c>
      <c r="AA66" s="29" t="s">
        <v>7478</v>
      </c>
      <c r="AB66" s="28">
        <v>92311</v>
      </c>
      <c r="AC66" s="90">
        <v>34.901122999999998</v>
      </c>
      <c r="AD66" s="90">
        <v>-117.022218</v>
      </c>
      <c r="AE66" s="90"/>
      <c r="AF66" s="29" t="s">
        <v>7472</v>
      </c>
      <c r="AG66" s="27" t="str">
        <f>IF(ISERROR(IF(VLOOKUP(A66,'SAS Stations'!$B$2:$G$307,5,)="YES", "YES", "NO"))=TRUE,"NO","YES")</f>
        <v>NO</v>
      </c>
      <c r="AH66" s="27" t="str">
        <f t="shared" ref="AH66:AH129" si="1">IF(AG66="YES", "NO", "YES")</f>
        <v>YES</v>
      </c>
      <c r="AI66" s="92" t="str">
        <f t="array" ref="AI66">IF(ISERROR(IF(VLOOKUP(A66,'Stations Modelled'!$B$2:$D$310,3,)="YES", "YES", "NO"))=TRUE,"NO","YES")</f>
        <v>YES</v>
      </c>
    </row>
    <row r="67" spans="1:35" hidden="1">
      <c r="A67" s="29" t="s">
        <v>390</v>
      </c>
      <c r="B67" s="28">
        <v>1352</v>
      </c>
      <c r="C67" s="28">
        <v>8110</v>
      </c>
      <c r="D67" s="30" t="s">
        <v>4923</v>
      </c>
      <c r="E67" s="29">
        <v>13431</v>
      </c>
      <c r="F67" s="28">
        <v>33</v>
      </c>
      <c r="G67" s="28">
        <v>33</v>
      </c>
      <c r="H67" s="28">
        <v>8016</v>
      </c>
      <c r="I67" s="29" t="s">
        <v>385</v>
      </c>
      <c r="J67" s="28">
        <v>15</v>
      </c>
      <c r="K67" s="29" t="s">
        <v>666</v>
      </c>
      <c r="L67" s="28">
        <v>5090</v>
      </c>
      <c r="M67" s="29" t="s">
        <v>3806</v>
      </c>
      <c r="N67" s="29" t="s">
        <v>7471</v>
      </c>
      <c r="O67" s="31">
        <v>18264</v>
      </c>
      <c r="P67" s="31" t="s">
        <v>7472</v>
      </c>
      <c r="Q67" s="29" t="s">
        <v>7506</v>
      </c>
      <c r="R67" s="28">
        <v>3</v>
      </c>
      <c r="S67" s="28">
        <v>72</v>
      </c>
      <c r="T67" s="28">
        <v>4</v>
      </c>
      <c r="U67" s="28">
        <v>24</v>
      </c>
      <c r="V67" s="29" t="s">
        <v>7480</v>
      </c>
      <c r="W67" s="29" t="s">
        <v>4944</v>
      </c>
      <c r="X67" s="29" t="s">
        <v>562</v>
      </c>
      <c r="Y67" s="29" t="s">
        <v>4945</v>
      </c>
      <c r="Z67" s="29" t="s">
        <v>390</v>
      </c>
      <c r="AA67" s="29" t="s">
        <v>7478</v>
      </c>
      <c r="AB67" s="28">
        <v>92311</v>
      </c>
      <c r="AC67" s="90">
        <v>34.901122999999998</v>
      </c>
      <c r="AD67" s="90">
        <v>-117.022218</v>
      </c>
      <c r="AE67" s="90"/>
      <c r="AF67" s="29" t="s">
        <v>7472</v>
      </c>
      <c r="AG67" s="27" t="str">
        <f>IF(ISERROR(IF(VLOOKUP(A67,'SAS Stations'!$B$2:$G$307,5,)="YES", "YES", "NO"))=TRUE,"NO","YES")</f>
        <v>NO</v>
      </c>
      <c r="AH67" s="27" t="str">
        <f t="shared" si="1"/>
        <v>YES</v>
      </c>
      <c r="AI67" s="92" t="str">
        <f t="array" ref="AI67">IF(ISERROR(IF(VLOOKUP(A67,'Stations Modelled'!$B$2:$D$310,3,)="YES", "YES", "NO"))=TRUE,"NO","YES")</f>
        <v>YES</v>
      </c>
    </row>
    <row r="68" spans="1:35">
      <c r="A68" s="29" t="s">
        <v>993</v>
      </c>
      <c r="B68" s="28">
        <v>860</v>
      </c>
      <c r="C68" s="28">
        <v>5863</v>
      </c>
      <c r="D68" s="30" t="s">
        <v>7584</v>
      </c>
      <c r="E68" s="29"/>
      <c r="F68" s="28">
        <v>12</v>
      </c>
      <c r="G68" s="28">
        <v>4</v>
      </c>
      <c r="H68" s="28">
        <v>5012</v>
      </c>
      <c r="I68" s="29" t="s">
        <v>3869</v>
      </c>
      <c r="J68" s="28">
        <v>3</v>
      </c>
      <c r="K68" s="29" t="s">
        <v>7529</v>
      </c>
      <c r="L68" s="28">
        <v>5012</v>
      </c>
      <c r="M68" s="29" t="s">
        <v>3869</v>
      </c>
      <c r="N68" s="29" t="s">
        <v>7471</v>
      </c>
      <c r="O68" s="31">
        <v>18264</v>
      </c>
      <c r="P68" s="31" t="s">
        <v>7472</v>
      </c>
      <c r="Q68" s="29" t="s">
        <v>7506</v>
      </c>
      <c r="R68" s="28">
        <v>1</v>
      </c>
      <c r="S68" s="28">
        <v>22</v>
      </c>
      <c r="T68" s="28">
        <v>2</v>
      </c>
      <c r="U68" s="28">
        <v>2</v>
      </c>
      <c r="V68" s="29" t="s">
        <v>7531</v>
      </c>
      <c r="W68" s="29" t="s">
        <v>7815</v>
      </c>
      <c r="X68" s="29" t="s">
        <v>3313</v>
      </c>
      <c r="Y68" s="29" t="s">
        <v>1627</v>
      </c>
      <c r="Z68" s="29" t="s">
        <v>3298</v>
      </c>
      <c r="AA68" s="29" t="s">
        <v>7478</v>
      </c>
      <c r="AB68" s="28">
        <v>90660</v>
      </c>
      <c r="AC68" s="90">
        <v>34.001688999999999</v>
      </c>
      <c r="AD68" s="90">
        <v>-118.07832399999999</v>
      </c>
      <c r="AE68" s="91"/>
      <c r="AF68" s="29" t="s">
        <v>7472</v>
      </c>
      <c r="AG68" s="27" t="str">
        <f>IF(ISERROR(IF(VLOOKUP(A68,'SAS Stations'!$B$2:$G$307,5,)="YES", "YES", "NO"))=TRUE,"NO","YES")</f>
        <v>YES</v>
      </c>
      <c r="AH68" s="27" t="str">
        <f t="shared" si="1"/>
        <v>NO</v>
      </c>
      <c r="AI68" s="92" t="str">
        <f t="array" ref="AI68">IF(ISERROR(IF(VLOOKUP(A68,'Stations Modelled'!$B$2:$D$310,3,)="YES", "YES", "NO"))=TRUE,"NO","YES")</f>
        <v>NO</v>
      </c>
    </row>
    <row r="69" spans="1:35">
      <c r="A69" s="29" t="s">
        <v>391</v>
      </c>
      <c r="B69" s="28">
        <v>398</v>
      </c>
      <c r="C69" s="28">
        <v>5184</v>
      </c>
      <c r="D69" s="30" t="s">
        <v>7528</v>
      </c>
      <c r="E69" s="29">
        <v>53956</v>
      </c>
      <c r="F69" s="28">
        <v>66</v>
      </c>
      <c r="G69" s="28">
        <v>12</v>
      </c>
      <c r="H69" s="28">
        <v>5014</v>
      </c>
      <c r="I69" s="29" t="s">
        <v>392</v>
      </c>
      <c r="J69" s="28">
        <v>4</v>
      </c>
      <c r="K69" s="29" t="s">
        <v>448</v>
      </c>
      <c r="L69" s="28">
        <v>5014</v>
      </c>
      <c r="M69" s="29" t="s">
        <v>687</v>
      </c>
      <c r="N69" s="29" t="s">
        <v>7471</v>
      </c>
      <c r="O69" s="31">
        <v>20180</v>
      </c>
      <c r="P69" s="31" t="s">
        <v>7472</v>
      </c>
      <c r="Q69" s="29" t="s">
        <v>7473</v>
      </c>
      <c r="R69" s="28">
        <v>1</v>
      </c>
      <c r="S69" s="28">
        <v>26</v>
      </c>
      <c r="T69" s="28">
        <v>3</v>
      </c>
      <c r="U69" s="28">
        <v>6</v>
      </c>
      <c r="V69" s="29" t="s">
        <v>7531</v>
      </c>
      <c r="W69" s="29" t="s">
        <v>449</v>
      </c>
      <c r="X69" s="29" t="s">
        <v>450</v>
      </c>
      <c r="Y69" s="29" t="s">
        <v>451</v>
      </c>
      <c r="Z69" s="29" t="s">
        <v>452</v>
      </c>
      <c r="AA69" s="29" t="s">
        <v>7478</v>
      </c>
      <c r="AB69" s="28">
        <v>91744</v>
      </c>
      <c r="AC69" s="90">
        <v>34.047739</v>
      </c>
      <c r="AD69" s="90">
        <v>-117.95481599999999</v>
      </c>
      <c r="AE69" s="90" t="s">
        <v>7503</v>
      </c>
      <c r="AF69" s="29" t="s">
        <v>7472</v>
      </c>
      <c r="AG69" s="27" t="str">
        <f>IF(ISERROR(IF(VLOOKUP(A69,'SAS Stations'!$B$2:$G$307,5,)="YES", "YES", "NO"))=TRUE,"NO","YES")</f>
        <v>YES</v>
      </c>
      <c r="AH69" s="27" t="str">
        <f t="shared" si="1"/>
        <v>NO</v>
      </c>
      <c r="AI69" s="92" t="str">
        <f t="array" ref="AI69">IF(ISERROR(IF(VLOOKUP(A69,'Stations Modelled'!$B$2:$D$310,3,)="YES", "YES", "NO"))=TRUE,"NO","YES")</f>
        <v>NO</v>
      </c>
    </row>
    <row r="70" spans="1:35">
      <c r="A70" s="29" t="s">
        <v>994</v>
      </c>
      <c r="B70" s="28">
        <v>879</v>
      </c>
      <c r="C70" s="28">
        <v>5883</v>
      </c>
      <c r="D70" s="30" t="s">
        <v>7573</v>
      </c>
      <c r="E70" s="29"/>
      <c r="F70" s="28">
        <v>12</v>
      </c>
      <c r="G70" s="28">
        <v>4</v>
      </c>
      <c r="H70" s="28">
        <v>5081</v>
      </c>
      <c r="I70" s="29" t="s">
        <v>360</v>
      </c>
      <c r="J70" s="28">
        <v>1</v>
      </c>
      <c r="K70" s="29" t="s">
        <v>939</v>
      </c>
      <c r="L70" s="28">
        <v>5082</v>
      </c>
      <c r="M70" s="29" t="s">
        <v>939</v>
      </c>
      <c r="N70" s="29" t="s">
        <v>7471</v>
      </c>
      <c r="O70" s="31">
        <v>18264</v>
      </c>
      <c r="P70" s="31" t="s">
        <v>7472</v>
      </c>
      <c r="Q70" s="29" t="s">
        <v>7506</v>
      </c>
      <c r="R70" s="28">
        <v>1</v>
      </c>
      <c r="S70" s="28">
        <v>48</v>
      </c>
      <c r="T70" s="28">
        <v>2</v>
      </c>
      <c r="U70" s="28">
        <v>43</v>
      </c>
      <c r="V70" s="29" t="s">
        <v>7556</v>
      </c>
      <c r="W70" s="29" t="s">
        <v>453</v>
      </c>
      <c r="X70" s="29" t="s">
        <v>454</v>
      </c>
      <c r="Y70" s="29" t="s">
        <v>455</v>
      </c>
      <c r="Z70" s="29" t="s">
        <v>3902</v>
      </c>
      <c r="AA70" s="29" t="s">
        <v>7478</v>
      </c>
      <c r="AB70" s="28">
        <v>92633</v>
      </c>
      <c r="AC70" s="90">
        <v>33.867589000000002</v>
      </c>
      <c r="AD70" s="90">
        <v>-117.95953900000001</v>
      </c>
      <c r="AE70" s="90" t="s">
        <v>7503</v>
      </c>
      <c r="AF70" s="29" t="s">
        <v>7472</v>
      </c>
      <c r="AG70" s="27" t="str">
        <f>IF(ISERROR(IF(VLOOKUP(A70,'SAS Stations'!$B$2:$G$307,5,)="YES", "YES", "NO"))=TRUE,"NO","YES")</f>
        <v>YES</v>
      </c>
      <c r="AH70" s="27" t="str">
        <f t="shared" si="1"/>
        <v>NO</v>
      </c>
      <c r="AI70" s="92" t="str">
        <f t="array" ref="AI70">IF(ISERROR(IF(VLOOKUP(A70,'Stations Modelled'!$B$2:$D$310,3,)="YES", "YES", "NO"))=TRUE,"NO","YES")</f>
        <v>NO</v>
      </c>
    </row>
    <row r="71" spans="1:35">
      <c r="A71" s="29" t="s">
        <v>393</v>
      </c>
      <c r="B71" s="28">
        <v>805</v>
      </c>
      <c r="C71" s="28">
        <v>5805</v>
      </c>
      <c r="D71" s="30" t="s">
        <v>7555</v>
      </c>
      <c r="E71" s="29">
        <v>53892</v>
      </c>
      <c r="F71" s="28">
        <v>66</v>
      </c>
      <c r="G71" s="28">
        <v>12</v>
      </c>
      <c r="H71" s="28">
        <v>5086</v>
      </c>
      <c r="I71" s="29" t="s">
        <v>394</v>
      </c>
      <c r="J71" s="28">
        <v>2</v>
      </c>
      <c r="K71" s="29" t="s">
        <v>394</v>
      </c>
      <c r="L71" s="28">
        <v>5086</v>
      </c>
      <c r="M71" s="29" t="s">
        <v>394</v>
      </c>
      <c r="N71" s="29" t="s">
        <v>7471</v>
      </c>
      <c r="O71" s="31">
        <v>22920</v>
      </c>
      <c r="P71" s="31" t="s">
        <v>7472</v>
      </c>
      <c r="Q71" s="29" t="s">
        <v>7473</v>
      </c>
      <c r="R71" s="28">
        <v>1</v>
      </c>
      <c r="S71" s="28">
        <v>33</v>
      </c>
      <c r="T71" s="28">
        <v>1</v>
      </c>
      <c r="U71" s="28">
        <v>44</v>
      </c>
      <c r="V71" s="29" t="s">
        <v>7556</v>
      </c>
      <c r="W71" s="29" t="s">
        <v>456</v>
      </c>
      <c r="X71" s="29" t="s">
        <v>457</v>
      </c>
      <c r="Y71" s="29" t="s">
        <v>458</v>
      </c>
      <c r="Z71" s="29" t="s">
        <v>1003</v>
      </c>
      <c r="AA71" s="29" t="s">
        <v>7478</v>
      </c>
      <c r="AB71" s="28">
        <v>92627</v>
      </c>
      <c r="AC71" s="90">
        <v>33.657868999999998</v>
      </c>
      <c r="AD71" s="90">
        <v>-117.90709200000001</v>
      </c>
      <c r="AE71" s="90" t="s">
        <v>7503</v>
      </c>
      <c r="AF71" s="29" t="s">
        <v>7472</v>
      </c>
      <c r="AG71" s="27" t="str">
        <f>IF(ISERROR(IF(VLOOKUP(A71,'SAS Stations'!$B$2:$G$307,5,)="YES", "YES", "NO"))=TRUE,"NO","YES")</f>
        <v>YES</v>
      </c>
      <c r="AH71" s="27" t="str">
        <f t="shared" si="1"/>
        <v>NO</v>
      </c>
      <c r="AI71" s="92" t="str">
        <f t="array" ref="AI71">IF(ISERROR(IF(VLOOKUP(A71,'Stations Modelled'!$B$2:$D$310,3,)="YES", "YES", "NO"))=TRUE,"NO","YES")</f>
        <v>YES</v>
      </c>
    </row>
    <row r="72" spans="1:35" hidden="1">
      <c r="A72" s="29" t="s">
        <v>5015</v>
      </c>
      <c r="B72" s="28">
        <v>643</v>
      </c>
      <c r="C72" s="28">
        <v>5605</v>
      </c>
      <c r="D72" s="30" t="s">
        <v>3405</v>
      </c>
      <c r="E72" s="29"/>
      <c r="F72" s="28">
        <v>12</v>
      </c>
      <c r="G72" s="28">
        <v>4</v>
      </c>
      <c r="H72" s="28">
        <v>5064</v>
      </c>
      <c r="I72" s="29" t="s">
        <v>375</v>
      </c>
      <c r="J72" s="28">
        <v>5</v>
      </c>
      <c r="K72" s="29" t="s">
        <v>375</v>
      </c>
      <c r="L72" s="28">
        <v>5064</v>
      </c>
      <c r="M72" s="29" t="s">
        <v>375</v>
      </c>
      <c r="N72" s="29" t="s">
        <v>7471</v>
      </c>
      <c r="O72" s="31">
        <v>18264</v>
      </c>
      <c r="P72" s="31" t="s">
        <v>7472</v>
      </c>
      <c r="Q72" s="29" t="s">
        <v>7506</v>
      </c>
      <c r="R72" s="28">
        <v>3</v>
      </c>
      <c r="S72" s="28">
        <v>31</v>
      </c>
      <c r="T72" s="28">
        <v>3</v>
      </c>
      <c r="U72" s="28">
        <v>17</v>
      </c>
      <c r="V72" s="29" t="s">
        <v>3438</v>
      </c>
      <c r="W72" s="29" t="s">
        <v>5016</v>
      </c>
      <c r="X72" s="29" t="s">
        <v>523</v>
      </c>
      <c r="Y72" s="29" t="s">
        <v>5017</v>
      </c>
      <c r="Z72" s="29" t="s">
        <v>5015</v>
      </c>
      <c r="AA72" s="29" t="s">
        <v>7478</v>
      </c>
      <c r="AB72" s="28">
        <v>92223</v>
      </c>
      <c r="AC72" s="90">
        <v>33.934683999999997</v>
      </c>
      <c r="AD72" s="90">
        <v>-116.983705</v>
      </c>
      <c r="AE72" s="90"/>
      <c r="AF72" s="29" t="s">
        <v>7472</v>
      </c>
      <c r="AG72" s="27" t="str">
        <f>IF(ISERROR(IF(VLOOKUP(A72,'SAS Stations'!$B$2:$G$307,5,)="YES", "YES", "NO"))=TRUE,"NO","YES")</f>
        <v>NO</v>
      </c>
      <c r="AH72" s="27" t="str">
        <f t="shared" si="1"/>
        <v>YES</v>
      </c>
      <c r="AI72" s="92" t="str">
        <f t="array" ref="AI72">IF(ISERROR(IF(VLOOKUP(A72,'Stations Modelled'!$B$2:$D$310,3,)="YES", "YES", "NO"))=TRUE,"NO","YES")</f>
        <v>NO</v>
      </c>
    </row>
    <row r="73" spans="1:35">
      <c r="A73" s="29" t="s">
        <v>995</v>
      </c>
      <c r="B73" s="28">
        <v>462</v>
      </c>
      <c r="C73" s="28">
        <v>5245</v>
      </c>
      <c r="D73" s="30" t="s">
        <v>2821</v>
      </c>
      <c r="E73" s="29" t="s">
        <v>1628</v>
      </c>
      <c r="F73" s="28">
        <v>16</v>
      </c>
      <c r="G73" s="28">
        <v>4</v>
      </c>
      <c r="H73" s="28">
        <v>5029</v>
      </c>
      <c r="I73" s="29" t="s">
        <v>624</v>
      </c>
      <c r="J73" s="28">
        <v>8</v>
      </c>
      <c r="K73" s="29" t="s">
        <v>337</v>
      </c>
      <c r="L73" s="28">
        <v>5023</v>
      </c>
      <c r="M73" s="29" t="s">
        <v>337</v>
      </c>
      <c r="N73" s="29" t="s">
        <v>7471</v>
      </c>
      <c r="O73" s="31">
        <v>18264</v>
      </c>
      <c r="P73" s="31" t="s">
        <v>7472</v>
      </c>
      <c r="Q73" s="29" t="s">
        <v>7506</v>
      </c>
      <c r="R73" s="28">
        <v>5</v>
      </c>
      <c r="S73" s="28">
        <v>42</v>
      </c>
      <c r="T73" s="28">
        <v>2</v>
      </c>
      <c r="U73" s="28">
        <v>54</v>
      </c>
      <c r="V73" s="29" t="s">
        <v>2730</v>
      </c>
      <c r="W73" s="29" t="s">
        <v>1723</v>
      </c>
      <c r="X73" s="29" t="s">
        <v>7540</v>
      </c>
      <c r="Y73" s="29" t="s">
        <v>1629</v>
      </c>
      <c r="Z73" s="29" t="s">
        <v>1630</v>
      </c>
      <c r="AA73" s="29" t="s">
        <v>7478</v>
      </c>
      <c r="AB73" s="28">
        <v>90210</v>
      </c>
      <c r="AC73" s="90">
        <v>34.063572999999998</v>
      </c>
      <c r="AD73" s="90">
        <v>-118.39870500000001</v>
      </c>
      <c r="AE73" s="90"/>
      <c r="AF73" s="29" t="s">
        <v>7472</v>
      </c>
      <c r="AG73" s="27" t="str">
        <f>IF(ISERROR(IF(VLOOKUP(A73,'SAS Stations'!$B$2:$G$307,5,)="YES", "YES", "NO"))=TRUE,"NO","YES")</f>
        <v>YES</v>
      </c>
      <c r="AH73" s="27" t="str">
        <f t="shared" si="1"/>
        <v>NO</v>
      </c>
      <c r="AI73" s="92" t="str">
        <f t="array" ref="AI73">IF(ISERROR(IF(VLOOKUP(A73,'Stations Modelled'!$B$2:$D$310,3,)="YES", "YES", "NO"))=TRUE,"NO","YES")</f>
        <v>NO</v>
      </c>
    </row>
    <row r="74" spans="1:35" hidden="1">
      <c r="A74" s="29" t="s">
        <v>5018</v>
      </c>
      <c r="B74" s="28">
        <v>1426</v>
      </c>
      <c r="C74" s="28">
        <v>8204</v>
      </c>
      <c r="D74" s="30" t="s">
        <v>3416</v>
      </c>
      <c r="E74" s="29"/>
      <c r="F74" s="28">
        <v>33</v>
      </c>
      <c r="G74" s="28">
        <v>4</v>
      </c>
      <c r="H74" s="28">
        <v>5067</v>
      </c>
      <c r="I74" s="29" t="s">
        <v>389</v>
      </c>
      <c r="J74" s="28">
        <v>6</v>
      </c>
      <c r="K74" s="29" t="s">
        <v>389</v>
      </c>
      <c r="L74" s="28">
        <v>5067</v>
      </c>
      <c r="M74" s="29" t="s">
        <v>389</v>
      </c>
      <c r="N74" s="29" t="s">
        <v>7471</v>
      </c>
      <c r="O74" s="31">
        <v>24320</v>
      </c>
      <c r="P74" s="31" t="s">
        <v>7472</v>
      </c>
      <c r="Q74" s="29" t="s">
        <v>7506</v>
      </c>
      <c r="R74" s="28">
        <v>3</v>
      </c>
      <c r="S74" s="28">
        <v>79</v>
      </c>
      <c r="T74" s="28">
        <v>4</v>
      </c>
      <c r="U74" s="28">
        <v>13</v>
      </c>
      <c r="V74" s="29" t="s">
        <v>3411</v>
      </c>
      <c r="W74" s="29" t="s">
        <v>5019</v>
      </c>
      <c r="X74" s="29" t="s">
        <v>494</v>
      </c>
      <c r="Y74" s="29" t="s">
        <v>5020</v>
      </c>
      <c r="Z74" s="29" t="s">
        <v>5021</v>
      </c>
      <c r="AA74" s="29" t="s">
        <v>7478</v>
      </c>
      <c r="AB74" s="28">
        <v>92262</v>
      </c>
      <c r="AC74" s="90">
        <v>33.830511999999999</v>
      </c>
      <c r="AD74" s="90">
        <v>-116.514214</v>
      </c>
      <c r="AE74" s="90"/>
      <c r="AF74" s="29" t="s">
        <v>7472</v>
      </c>
      <c r="AG74" s="27" t="str">
        <f>IF(ISERROR(IF(VLOOKUP(A74,'SAS Stations'!$B$2:$G$307,5,)="YES", "YES", "NO"))=TRUE,"NO","YES")</f>
        <v>NO</v>
      </c>
      <c r="AH74" s="27" t="str">
        <f t="shared" si="1"/>
        <v>YES</v>
      </c>
      <c r="AI74" s="92" t="str">
        <f t="array" ref="AI74">IF(ISERROR(IF(VLOOKUP(A74,'Stations Modelled'!$B$2:$D$310,3,)="YES", "YES", "NO"))=TRUE,"NO","YES")</f>
        <v>NO</v>
      </c>
    </row>
    <row r="75" spans="1:35" hidden="1">
      <c r="A75" s="29" t="s">
        <v>2372</v>
      </c>
      <c r="B75" s="28">
        <v>1353</v>
      </c>
      <c r="C75" s="28">
        <v>8111</v>
      </c>
      <c r="D75" s="30"/>
      <c r="E75" s="29"/>
      <c r="F75" s="28">
        <v>33</v>
      </c>
      <c r="G75" s="28">
        <v>4</v>
      </c>
      <c r="H75" s="28">
        <v>5062</v>
      </c>
      <c r="I75" s="29" t="s">
        <v>3801</v>
      </c>
      <c r="J75" s="28">
        <v>4</v>
      </c>
      <c r="K75" s="29" t="s">
        <v>448</v>
      </c>
      <c r="L75" s="28">
        <v>5069</v>
      </c>
      <c r="M75" s="29" t="s">
        <v>687</v>
      </c>
      <c r="N75" s="29" t="s">
        <v>7521</v>
      </c>
      <c r="O75" s="31">
        <v>18264</v>
      </c>
      <c r="P75" s="31">
        <v>30621</v>
      </c>
      <c r="Q75" s="29" t="s">
        <v>7506</v>
      </c>
      <c r="R75" s="28">
        <v>3</v>
      </c>
      <c r="S75" s="28">
        <v>34</v>
      </c>
      <c r="T75" s="28">
        <v>3</v>
      </c>
      <c r="U75" s="28">
        <v>12</v>
      </c>
      <c r="V75" s="29" t="s">
        <v>7472</v>
      </c>
      <c r="W75" s="29" t="s">
        <v>7472</v>
      </c>
      <c r="X75" s="29" t="s">
        <v>7472</v>
      </c>
      <c r="Y75" s="29" t="s">
        <v>7472</v>
      </c>
      <c r="Z75" s="29" t="s">
        <v>7472</v>
      </c>
      <c r="AA75" s="29" t="s">
        <v>7478</v>
      </c>
      <c r="AB75" s="28" t="s">
        <v>7472</v>
      </c>
      <c r="AC75" s="90"/>
      <c r="AD75" s="90"/>
      <c r="AE75" s="91"/>
      <c r="AF75" s="29" t="s">
        <v>7472</v>
      </c>
      <c r="AG75" s="27" t="str">
        <f>IF(ISERROR(IF(VLOOKUP(A75,'SAS Stations'!$B$2:$G$307,5,)="YES", "YES", "NO"))=TRUE,"NO","YES")</f>
        <v>NO</v>
      </c>
      <c r="AH75" s="27" t="str">
        <f t="shared" si="1"/>
        <v>YES</v>
      </c>
      <c r="AI75" s="92" t="str">
        <f t="array" ref="AI75">IF(ISERROR(IF(VLOOKUP(A75,'Stations Modelled'!$B$2:$D$310,3,)="YES", "YES", "NO"))=TRUE,"NO","YES")</f>
        <v>NO</v>
      </c>
    </row>
    <row r="76" spans="1:35" hidden="1">
      <c r="A76" s="29" t="s">
        <v>1631</v>
      </c>
      <c r="B76" s="28">
        <v>717</v>
      </c>
      <c r="C76" s="28">
        <v>5706</v>
      </c>
      <c r="D76" s="30" t="s">
        <v>2822</v>
      </c>
      <c r="E76" s="29"/>
      <c r="F76" s="28">
        <v>12</v>
      </c>
      <c r="G76" s="28">
        <v>4</v>
      </c>
      <c r="H76" s="28">
        <v>1410</v>
      </c>
      <c r="I76" s="29" t="s">
        <v>340</v>
      </c>
      <c r="J76" s="28">
        <v>9</v>
      </c>
      <c r="K76" s="29" t="s">
        <v>652</v>
      </c>
      <c r="L76" s="28">
        <v>5073</v>
      </c>
      <c r="M76" s="29" t="s">
        <v>652</v>
      </c>
      <c r="N76" s="29" t="s">
        <v>7471</v>
      </c>
      <c r="O76" s="31">
        <v>7976</v>
      </c>
      <c r="P76" s="31" t="s">
        <v>7472</v>
      </c>
      <c r="Q76" s="29" t="s">
        <v>7506</v>
      </c>
      <c r="R76" s="28">
        <v>1</v>
      </c>
      <c r="S76" s="28">
        <v>46</v>
      </c>
      <c r="T76" s="28">
        <v>1</v>
      </c>
      <c r="U76" s="28">
        <v>51</v>
      </c>
      <c r="V76" s="29" t="s">
        <v>3386</v>
      </c>
      <c r="W76" s="29" t="s">
        <v>2824</v>
      </c>
      <c r="X76" s="29" t="s">
        <v>465</v>
      </c>
      <c r="Y76" s="29" t="s">
        <v>1632</v>
      </c>
      <c r="Z76" s="29" t="s">
        <v>660</v>
      </c>
      <c r="AA76" s="29" t="s">
        <v>7478</v>
      </c>
      <c r="AB76" s="28">
        <v>90804</v>
      </c>
      <c r="AC76" s="90">
        <v>33.781154999999998</v>
      </c>
      <c r="AD76" s="90">
        <v>-118.14994299999999</v>
      </c>
      <c r="AE76" s="90"/>
      <c r="AF76" s="29" t="s">
        <v>7472</v>
      </c>
      <c r="AG76" s="27" t="str">
        <f>IF(ISERROR(IF(VLOOKUP(A76,'SAS Stations'!$B$2:$G$307,5,)="YES", "YES", "NO"))=TRUE,"NO","YES")</f>
        <v>NO</v>
      </c>
      <c r="AH76" s="27" t="str">
        <f t="shared" si="1"/>
        <v>YES</v>
      </c>
      <c r="AI76" s="92" t="str">
        <f t="array" ref="AI76">IF(ISERROR(IF(VLOOKUP(A76,'Stations Modelled'!$B$2:$D$310,3,)="YES", "YES", "NO"))=TRUE,"NO","YES")</f>
        <v>NO</v>
      </c>
    </row>
    <row r="77" spans="1:35">
      <c r="A77" s="29" t="s">
        <v>996</v>
      </c>
      <c r="B77" s="28">
        <v>346</v>
      </c>
      <c r="C77" s="28">
        <v>5108</v>
      </c>
      <c r="D77" s="30" t="s">
        <v>7535</v>
      </c>
      <c r="E77" s="29"/>
      <c r="F77" s="28">
        <v>16</v>
      </c>
      <c r="G77" s="28">
        <v>4</v>
      </c>
      <c r="H77" s="28">
        <v>5012</v>
      </c>
      <c r="I77" s="29" t="s">
        <v>3869</v>
      </c>
      <c r="J77" s="28">
        <v>3</v>
      </c>
      <c r="K77" s="29" t="s">
        <v>7529</v>
      </c>
      <c r="L77" s="28">
        <v>5012</v>
      </c>
      <c r="M77" s="29" t="s">
        <v>3869</v>
      </c>
      <c r="N77" s="29" t="s">
        <v>7471</v>
      </c>
      <c r="O77" s="31">
        <v>23529</v>
      </c>
      <c r="P77" s="31" t="s">
        <v>7472</v>
      </c>
      <c r="Q77" s="29" t="s">
        <v>7506</v>
      </c>
      <c r="R77" s="28">
        <v>1</v>
      </c>
      <c r="S77" s="28">
        <v>22</v>
      </c>
      <c r="T77" s="28">
        <v>2</v>
      </c>
      <c r="U77" s="28">
        <v>2</v>
      </c>
      <c r="V77" s="29" t="s">
        <v>7531</v>
      </c>
      <c r="W77" s="29" t="s">
        <v>7548</v>
      </c>
      <c r="X77" s="29" t="s">
        <v>459</v>
      </c>
      <c r="Y77" s="29" t="s">
        <v>460</v>
      </c>
      <c r="Z77" s="29" t="s">
        <v>7551</v>
      </c>
      <c r="AA77" s="29" t="s">
        <v>7478</v>
      </c>
      <c r="AB77" s="28">
        <v>90063</v>
      </c>
      <c r="AC77" s="90">
        <v>34.036237</v>
      </c>
      <c r="AD77" s="90">
        <v>-118.179114</v>
      </c>
      <c r="AE77" s="90" t="s">
        <v>7503</v>
      </c>
      <c r="AF77" s="29" t="s">
        <v>7472</v>
      </c>
      <c r="AG77" s="27" t="str">
        <f>IF(ISERROR(IF(VLOOKUP(A77,'SAS Stations'!$B$2:$G$307,5,)="YES", "YES", "NO"))=TRUE,"NO","YES")</f>
        <v>YES</v>
      </c>
      <c r="AH77" s="27" t="str">
        <f t="shared" si="1"/>
        <v>NO</v>
      </c>
      <c r="AI77" s="92" t="str">
        <f t="array" ref="AI77">IF(ISERROR(IF(VLOOKUP(A77,'Stations Modelled'!$B$2:$D$310,3,)="YES", "YES", "NO"))=TRUE,"NO","YES")</f>
        <v>NO</v>
      </c>
    </row>
    <row r="78" spans="1:35" hidden="1">
      <c r="A78" s="29" t="s">
        <v>2373</v>
      </c>
      <c r="B78" s="28">
        <v>1886</v>
      </c>
      <c r="C78" s="28">
        <v>5651</v>
      </c>
      <c r="D78" s="30"/>
      <c r="E78" s="29"/>
      <c r="F78" s="28">
        <v>66</v>
      </c>
      <c r="G78" s="28">
        <v>12</v>
      </c>
      <c r="H78" s="28">
        <v>5045</v>
      </c>
      <c r="I78" s="29" t="s">
        <v>3810</v>
      </c>
      <c r="J78" s="28">
        <v>4</v>
      </c>
      <c r="K78" s="29" t="s">
        <v>448</v>
      </c>
      <c r="L78" s="28">
        <v>5069</v>
      </c>
      <c r="M78" s="29" t="s">
        <v>687</v>
      </c>
      <c r="N78" s="29" t="s">
        <v>7521</v>
      </c>
      <c r="O78" s="31">
        <v>33239</v>
      </c>
      <c r="P78" s="31">
        <v>33239</v>
      </c>
      <c r="Q78" s="29" t="s">
        <v>10579</v>
      </c>
      <c r="R78" s="28">
        <v>3</v>
      </c>
      <c r="S78" s="28">
        <v>30</v>
      </c>
      <c r="T78" s="28">
        <v>3</v>
      </c>
      <c r="U78" s="28">
        <v>10</v>
      </c>
      <c r="V78" s="29" t="s">
        <v>7474</v>
      </c>
      <c r="W78" s="29" t="s">
        <v>2632</v>
      </c>
      <c r="X78" s="29" t="s">
        <v>459</v>
      </c>
      <c r="Y78" s="29" t="s">
        <v>2374</v>
      </c>
      <c r="Z78" s="29" t="s">
        <v>927</v>
      </c>
      <c r="AA78" s="29" t="s">
        <v>7478</v>
      </c>
      <c r="AB78" s="28">
        <v>91786</v>
      </c>
      <c r="AC78" s="90"/>
      <c r="AD78" s="90"/>
      <c r="AE78" s="90"/>
      <c r="AF78" s="29" t="s">
        <v>7472</v>
      </c>
      <c r="AG78" s="27" t="str">
        <f>IF(ISERROR(IF(VLOOKUP(A78,'SAS Stations'!$B$2:$G$307,5,)="YES", "YES", "NO"))=TRUE,"NO","YES")</f>
        <v>NO</v>
      </c>
      <c r="AH78" s="27" t="str">
        <f t="shared" si="1"/>
        <v>YES</v>
      </c>
      <c r="AI78" s="92" t="str">
        <f t="array" ref="AI78">IF(ISERROR(IF(VLOOKUP(A78,'Stations Modelled'!$B$2:$D$310,3,)="YES", "YES", "NO"))=TRUE,"NO","YES")</f>
        <v>NO</v>
      </c>
    </row>
    <row r="79" spans="1:35" hidden="1">
      <c r="A79" s="29" t="s">
        <v>395</v>
      </c>
      <c r="B79" s="28">
        <v>409</v>
      </c>
      <c r="C79" s="28">
        <v>5201</v>
      </c>
      <c r="D79" s="30" t="s">
        <v>2821</v>
      </c>
      <c r="E79" s="29">
        <v>37552</v>
      </c>
      <c r="F79" s="28">
        <v>66</v>
      </c>
      <c r="G79" s="28">
        <v>16</v>
      </c>
      <c r="H79" s="28">
        <v>5029</v>
      </c>
      <c r="I79" s="29" t="s">
        <v>624</v>
      </c>
      <c r="J79" s="28">
        <v>8</v>
      </c>
      <c r="K79" s="29" t="s">
        <v>337</v>
      </c>
      <c r="L79" s="28">
        <v>5023</v>
      </c>
      <c r="M79" s="29" t="s">
        <v>337</v>
      </c>
      <c r="N79" s="29" t="s">
        <v>7471</v>
      </c>
      <c r="O79" s="31">
        <v>18264</v>
      </c>
      <c r="P79" s="31" t="s">
        <v>7472</v>
      </c>
      <c r="Q79" s="29" t="s">
        <v>7473</v>
      </c>
      <c r="R79" s="28">
        <v>5</v>
      </c>
      <c r="S79" s="28">
        <v>42</v>
      </c>
      <c r="T79" s="28">
        <v>2</v>
      </c>
      <c r="U79" s="28">
        <v>54</v>
      </c>
      <c r="V79" s="29" t="s">
        <v>2730</v>
      </c>
      <c r="W79" s="29" t="s">
        <v>5069</v>
      </c>
      <c r="X79" s="29" t="s">
        <v>7482</v>
      </c>
      <c r="Y79" s="29" t="s">
        <v>1633</v>
      </c>
      <c r="Z79" s="29" t="s">
        <v>1630</v>
      </c>
      <c r="AA79" s="29" t="s">
        <v>7478</v>
      </c>
      <c r="AB79" s="28">
        <v>90210</v>
      </c>
      <c r="AC79" s="27">
        <v>34.073179000000003</v>
      </c>
      <c r="AD79" s="27">
        <v>-118.396815</v>
      </c>
      <c r="AE79" s="27"/>
      <c r="AF79" s="29" t="s">
        <v>7472</v>
      </c>
      <c r="AG79" s="27" t="str">
        <f>IF(ISERROR(IF(VLOOKUP(A79,'SAS Stations'!$B$2:$G$307,5,)="YES", "YES", "NO"))=TRUE,"NO","YES")</f>
        <v>NO</v>
      </c>
      <c r="AH79" s="27" t="str">
        <f t="shared" si="1"/>
        <v>YES</v>
      </c>
      <c r="AI79" s="92" t="str">
        <f t="array" ref="AI79">IF(ISERROR(IF(VLOOKUP(A79,'Stations Modelled'!$B$2:$D$310,3,)="YES", "YES", "NO"))=TRUE,"NO","YES")</f>
        <v>YES</v>
      </c>
    </row>
    <row r="80" spans="1:35" hidden="1">
      <c r="A80" s="29" t="s">
        <v>395</v>
      </c>
      <c r="B80" s="28">
        <v>408</v>
      </c>
      <c r="C80" s="28">
        <v>5201</v>
      </c>
      <c r="D80" s="30"/>
      <c r="E80" s="29">
        <v>37552</v>
      </c>
      <c r="F80" s="28">
        <v>66</v>
      </c>
      <c r="G80" s="28">
        <v>4</v>
      </c>
      <c r="H80" s="28">
        <v>5011</v>
      </c>
      <c r="I80" s="29" t="s">
        <v>3865</v>
      </c>
      <c r="J80" s="28">
        <v>3</v>
      </c>
      <c r="K80" s="29" t="s">
        <v>7529</v>
      </c>
      <c r="L80" s="28">
        <v>5023</v>
      </c>
      <c r="M80" s="29" t="s">
        <v>337</v>
      </c>
      <c r="N80" s="29" t="s">
        <v>7471</v>
      </c>
      <c r="O80" s="31">
        <v>18264</v>
      </c>
      <c r="P80" s="31" t="s">
        <v>7472</v>
      </c>
      <c r="Q80" s="29" t="s">
        <v>7473</v>
      </c>
      <c r="R80" s="28">
        <v>5</v>
      </c>
      <c r="S80" s="28">
        <v>42</v>
      </c>
      <c r="T80" s="28">
        <v>2</v>
      </c>
      <c r="U80" s="28">
        <v>54</v>
      </c>
      <c r="V80" s="29" t="s">
        <v>2730</v>
      </c>
      <c r="W80" s="29" t="s">
        <v>5069</v>
      </c>
      <c r="X80" s="29" t="s">
        <v>7482</v>
      </c>
      <c r="Y80" s="29" t="s">
        <v>1633</v>
      </c>
      <c r="Z80" s="29" t="s">
        <v>1630</v>
      </c>
      <c r="AA80" s="29" t="s">
        <v>7478</v>
      </c>
      <c r="AB80" s="28">
        <v>90210</v>
      </c>
      <c r="AC80" s="90">
        <v>34.073179000000003</v>
      </c>
      <c r="AD80" s="90">
        <v>-118.396815</v>
      </c>
      <c r="AE80" s="90"/>
      <c r="AF80" s="29" t="s">
        <v>7472</v>
      </c>
      <c r="AG80" s="27" t="str">
        <f>IF(ISERROR(IF(VLOOKUP(A80,'SAS Stations'!$B$2:$G$307,5,)="YES", "YES", "NO"))=TRUE,"NO","YES")</f>
        <v>NO</v>
      </c>
      <c r="AH80" s="27" t="str">
        <f t="shared" si="1"/>
        <v>YES</v>
      </c>
      <c r="AI80" s="92" t="str">
        <f t="array" ref="AI80">IF(ISERROR(IF(VLOOKUP(A80,'Stations Modelled'!$B$2:$D$310,3,)="YES", "YES", "NO"))=TRUE,"NO","YES")</f>
        <v>YES</v>
      </c>
    </row>
    <row r="81" spans="1:35">
      <c r="A81" s="29" t="s">
        <v>997</v>
      </c>
      <c r="B81" s="28">
        <v>347</v>
      </c>
      <c r="C81" s="28">
        <v>5109</v>
      </c>
      <c r="D81" s="30" t="s">
        <v>7535</v>
      </c>
      <c r="E81" s="29"/>
      <c r="F81" s="28">
        <v>16</v>
      </c>
      <c r="G81" s="28">
        <v>4</v>
      </c>
      <c r="H81" s="28">
        <v>5012</v>
      </c>
      <c r="I81" s="29" t="s">
        <v>3869</v>
      </c>
      <c r="J81" s="28">
        <v>3</v>
      </c>
      <c r="K81" s="29" t="s">
        <v>7529</v>
      </c>
      <c r="L81" s="28">
        <v>5012</v>
      </c>
      <c r="M81" s="29" t="s">
        <v>3869</v>
      </c>
      <c r="N81" s="29" t="s">
        <v>7471</v>
      </c>
      <c r="O81" s="31">
        <v>8798</v>
      </c>
      <c r="P81" s="31" t="s">
        <v>7472</v>
      </c>
      <c r="Q81" s="29" t="s">
        <v>7506</v>
      </c>
      <c r="R81" s="28">
        <v>1</v>
      </c>
      <c r="S81" s="28">
        <v>22</v>
      </c>
      <c r="T81" s="28">
        <v>2</v>
      </c>
      <c r="U81" s="28">
        <v>2</v>
      </c>
      <c r="V81" s="29" t="s">
        <v>7531</v>
      </c>
      <c r="W81" s="29" t="s">
        <v>7548</v>
      </c>
      <c r="X81" s="29" t="s">
        <v>7578</v>
      </c>
      <c r="Y81" s="29" t="s">
        <v>461</v>
      </c>
      <c r="Z81" s="29" t="s">
        <v>7551</v>
      </c>
      <c r="AA81" s="29" t="s">
        <v>7478</v>
      </c>
      <c r="AB81" s="28">
        <v>90022</v>
      </c>
      <c r="AC81" s="90">
        <v>34.034128000000003</v>
      </c>
      <c r="AD81" s="90">
        <v>-118.161761</v>
      </c>
      <c r="AE81" s="91" t="s">
        <v>7503</v>
      </c>
      <c r="AF81" s="29" t="s">
        <v>7472</v>
      </c>
      <c r="AG81" s="27" t="str">
        <f>IF(ISERROR(IF(VLOOKUP(A81,'SAS Stations'!$B$2:$G$307,5,)="YES", "YES", "NO"))=TRUE,"NO","YES")</f>
        <v>YES</v>
      </c>
      <c r="AH81" s="27" t="str">
        <f t="shared" si="1"/>
        <v>NO</v>
      </c>
      <c r="AI81" s="92" t="str">
        <f t="array" ref="AI81">IF(ISERROR(IF(VLOOKUP(A81,'Stations Modelled'!$B$2:$D$310,3,)="YES", "YES", "NO"))=TRUE,"NO","YES")</f>
        <v>NO</v>
      </c>
    </row>
    <row r="82" spans="1:35" hidden="1">
      <c r="A82" s="29" t="s">
        <v>2378</v>
      </c>
      <c r="B82" s="28">
        <v>1546</v>
      </c>
      <c r="C82" s="28">
        <v>8352</v>
      </c>
      <c r="D82" s="30"/>
      <c r="E82" s="29"/>
      <c r="F82" s="28">
        <v>33</v>
      </c>
      <c r="G82" s="28">
        <v>12</v>
      </c>
      <c r="H82" s="28">
        <v>4027</v>
      </c>
      <c r="I82" s="29" t="s">
        <v>7497</v>
      </c>
      <c r="J82" s="28">
        <v>6</v>
      </c>
      <c r="K82" s="29" t="s">
        <v>389</v>
      </c>
      <c r="L82" s="28">
        <v>5067</v>
      </c>
      <c r="M82" s="29" t="s">
        <v>389</v>
      </c>
      <c r="N82" s="29" t="s">
        <v>7471</v>
      </c>
      <c r="O82" s="31">
        <v>30895</v>
      </c>
      <c r="P82" s="31" t="s">
        <v>7472</v>
      </c>
      <c r="Q82" s="29" t="s">
        <v>7506</v>
      </c>
      <c r="R82" s="28">
        <v>3</v>
      </c>
      <c r="S82" s="28">
        <v>87</v>
      </c>
      <c r="T82" s="28">
        <v>4</v>
      </c>
      <c r="U82" s="28">
        <v>40</v>
      </c>
      <c r="V82" s="29" t="s">
        <v>3411</v>
      </c>
      <c r="W82" s="29" t="s">
        <v>7472</v>
      </c>
      <c r="X82" s="29" t="s">
        <v>7472</v>
      </c>
      <c r="Y82" s="29" t="s">
        <v>7472</v>
      </c>
      <c r="Z82" s="29" t="s">
        <v>7472</v>
      </c>
      <c r="AA82" s="29" t="s">
        <v>7502</v>
      </c>
      <c r="AB82" s="28">
        <v>92267</v>
      </c>
      <c r="AC82" s="90"/>
      <c r="AD82" s="90"/>
      <c r="AE82" s="90"/>
      <c r="AF82" s="29" t="s">
        <v>7472</v>
      </c>
      <c r="AG82" s="27" t="str">
        <f>IF(ISERROR(IF(VLOOKUP(A82,'SAS Stations'!$B$2:$G$307,5,)="YES", "YES", "NO"))=TRUE,"NO","YES")</f>
        <v>NO</v>
      </c>
      <c r="AH82" s="27" t="str">
        <f t="shared" si="1"/>
        <v>YES</v>
      </c>
      <c r="AI82" s="92" t="str">
        <f t="array" ref="AI82">IF(ISERROR(IF(VLOOKUP(A82,'Stations Modelled'!$B$2:$D$310,3,)="YES", "YES", "NO"))=TRUE,"NO","YES")</f>
        <v>NO</v>
      </c>
    </row>
    <row r="83" spans="1:35" hidden="1">
      <c r="A83" s="29" t="s">
        <v>2383</v>
      </c>
      <c r="B83" s="28">
        <v>497</v>
      </c>
      <c r="C83" s="28">
        <v>5302</v>
      </c>
      <c r="D83" s="30"/>
      <c r="E83" s="29">
        <v>78221</v>
      </c>
      <c r="F83" s="28">
        <v>220</v>
      </c>
      <c r="G83" s="28">
        <v>12</v>
      </c>
      <c r="H83" s="28">
        <v>2202</v>
      </c>
      <c r="I83" s="29" t="s">
        <v>2380</v>
      </c>
      <c r="J83" s="28">
        <v>17</v>
      </c>
      <c r="K83" s="29" t="s">
        <v>4950</v>
      </c>
      <c r="L83" s="28">
        <v>5033</v>
      </c>
      <c r="M83" s="29" t="s">
        <v>397</v>
      </c>
      <c r="N83" s="29" t="s">
        <v>7471</v>
      </c>
      <c r="O83" s="31">
        <v>18264</v>
      </c>
      <c r="P83" s="31" t="s">
        <v>7472</v>
      </c>
      <c r="Q83" s="29" t="s">
        <v>7506</v>
      </c>
      <c r="R83" s="28">
        <v>5</v>
      </c>
      <c r="S83" s="28">
        <v>50</v>
      </c>
      <c r="T83" s="28">
        <v>2</v>
      </c>
      <c r="U83" s="28">
        <v>90</v>
      </c>
      <c r="V83" s="29" t="s">
        <v>4926</v>
      </c>
      <c r="W83" s="29" t="s">
        <v>7472</v>
      </c>
      <c r="X83" s="29" t="s">
        <v>7472</v>
      </c>
      <c r="Y83" s="29" t="s">
        <v>7472</v>
      </c>
      <c r="Z83" s="29" t="s">
        <v>7472</v>
      </c>
      <c r="AA83" s="29" t="s">
        <v>7478</v>
      </c>
      <c r="AB83" s="28">
        <v>93605</v>
      </c>
      <c r="AC83" s="90">
        <v>37.198715999999997</v>
      </c>
      <c r="AD83" s="90">
        <v>-119.306361</v>
      </c>
      <c r="AE83" s="90" t="s">
        <v>7494</v>
      </c>
      <c r="AF83" s="29" t="s">
        <v>7472</v>
      </c>
      <c r="AG83" s="27" t="str">
        <f>IF(ISERROR(IF(VLOOKUP(A83,'SAS Stations'!$B$2:$G$307,5,)="YES", "YES", "NO"))=TRUE,"NO","YES")</f>
        <v>NO</v>
      </c>
      <c r="AH83" s="27" t="str">
        <f t="shared" si="1"/>
        <v>YES</v>
      </c>
      <c r="AI83" s="92" t="str">
        <f t="array" ref="AI83">IF(ISERROR(IF(VLOOKUP(A83,'Stations Modelled'!$B$2:$D$310,3,)="YES", "YES", "NO"))=TRUE,"NO","YES")</f>
        <v>NO</v>
      </c>
    </row>
    <row r="84" spans="1:35" hidden="1">
      <c r="A84" s="29" t="s">
        <v>2387</v>
      </c>
      <c r="B84" s="28">
        <v>128</v>
      </c>
      <c r="C84" s="28">
        <v>2230</v>
      </c>
      <c r="D84" s="30"/>
      <c r="E84" s="29">
        <v>78321</v>
      </c>
      <c r="F84" s="28">
        <v>12</v>
      </c>
      <c r="G84" s="28">
        <v>12</v>
      </c>
      <c r="H84" s="28">
        <v>2202</v>
      </c>
      <c r="I84" s="29" t="s">
        <v>2380</v>
      </c>
      <c r="J84" s="28">
        <v>17</v>
      </c>
      <c r="K84" s="29" t="s">
        <v>4950</v>
      </c>
      <c r="L84" s="28">
        <v>5033</v>
      </c>
      <c r="M84" s="29" t="s">
        <v>397</v>
      </c>
      <c r="N84" s="29" t="s">
        <v>7471</v>
      </c>
      <c r="O84" s="31">
        <v>18264</v>
      </c>
      <c r="P84" s="31" t="s">
        <v>7472</v>
      </c>
      <c r="Q84" s="29" t="s">
        <v>7506</v>
      </c>
      <c r="R84" s="28">
        <v>5</v>
      </c>
      <c r="S84" s="28">
        <v>50</v>
      </c>
      <c r="T84" s="28">
        <v>2</v>
      </c>
      <c r="U84" s="28">
        <v>90</v>
      </c>
      <c r="V84" s="29" t="s">
        <v>4926</v>
      </c>
      <c r="W84" s="29" t="s">
        <v>7472</v>
      </c>
      <c r="X84" s="29" t="s">
        <v>7472</v>
      </c>
      <c r="Y84" s="29" t="s">
        <v>2388</v>
      </c>
      <c r="Z84" s="29" t="s">
        <v>2382</v>
      </c>
      <c r="AA84" s="29" t="s">
        <v>7478</v>
      </c>
      <c r="AB84" s="28">
        <v>93605</v>
      </c>
      <c r="AC84" s="90">
        <v>37.148133000000001</v>
      </c>
      <c r="AD84" s="90">
        <v>-119.38706500000001</v>
      </c>
      <c r="AE84" s="90" t="s">
        <v>7494</v>
      </c>
      <c r="AF84" s="29" t="s">
        <v>7472</v>
      </c>
      <c r="AG84" s="27" t="str">
        <f>IF(ISERROR(IF(VLOOKUP(A84,'SAS Stations'!$B$2:$G$307,5,)="YES", "YES", "NO"))=TRUE,"NO","YES")</f>
        <v>NO</v>
      </c>
      <c r="AH84" s="27" t="str">
        <f t="shared" si="1"/>
        <v>YES</v>
      </c>
      <c r="AI84" s="92" t="str">
        <f t="array" ref="AI84">IF(ISERROR(IF(VLOOKUP(A84,'Stations Modelled'!$B$2:$D$310,3,)="YES", "YES", "NO"))=TRUE,"NO","YES")</f>
        <v>NO</v>
      </c>
    </row>
    <row r="85" spans="1:35" hidden="1">
      <c r="A85" s="29" t="s">
        <v>2389</v>
      </c>
      <c r="B85" s="28">
        <v>131</v>
      </c>
      <c r="C85" s="28">
        <v>2236</v>
      </c>
      <c r="D85" s="30"/>
      <c r="E85" s="29">
        <v>78421</v>
      </c>
      <c r="F85" s="28">
        <v>0.5</v>
      </c>
      <c r="G85" s="28">
        <v>12</v>
      </c>
      <c r="H85" s="28">
        <v>2202</v>
      </c>
      <c r="I85" s="29" t="s">
        <v>2380</v>
      </c>
      <c r="J85" s="28">
        <v>17</v>
      </c>
      <c r="K85" s="29" t="s">
        <v>4950</v>
      </c>
      <c r="L85" s="28">
        <v>5033</v>
      </c>
      <c r="M85" s="29" t="s">
        <v>397</v>
      </c>
      <c r="N85" s="29" t="s">
        <v>7471</v>
      </c>
      <c r="O85" s="31">
        <v>18810</v>
      </c>
      <c r="P85" s="31" t="s">
        <v>7472</v>
      </c>
      <c r="Q85" s="29" t="s">
        <v>7506</v>
      </c>
      <c r="R85" s="28">
        <v>5</v>
      </c>
      <c r="S85" s="28">
        <v>50</v>
      </c>
      <c r="T85" s="28">
        <v>2</v>
      </c>
      <c r="U85" s="28">
        <v>90</v>
      </c>
      <c r="V85" s="29" t="s">
        <v>4926</v>
      </c>
      <c r="W85" s="29" t="s">
        <v>7472</v>
      </c>
      <c r="X85" s="29" t="s">
        <v>7472</v>
      </c>
      <c r="Y85" s="29" t="s">
        <v>2390</v>
      </c>
      <c r="Z85" s="29" t="s">
        <v>2391</v>
      </c>
      <c r="AA85" s="29" t="s">
        <v>7478</v>
      </c>
      <c r="AB85" s="28">
        <v>93605</v>
      </c>
      <c r="AC85" s="90">
        <v>37.139031000000003</v>
      </c>
      <c r="AD85" s="90">
        <v>-119.492755</v>
      </c>
      <c r="AE85" s="90" t="s">
        <v>7494</v>
      </c>
      <c r="AF85" s="29" t="s">
        <v>7472</v>
      </c>
      <c r="AG85" s="27" t="str">
        <f>IF(ISERROR(IF(VLOOKUP(A85,'SAS Stations'!$B$2:$G$307,5,)="YES", "YES", "NO"))=TRUE,"NO","YES")</f>
        <v>NO</v>
      </c>
      <c r="AH85" s="27" t="str">
        <f t="shared" si="1"/>
        <v>YES</v>
      </c>
      <c r="AI85" s="92" t="str">
        <f t="array" ref="AI85">IF(ISERROR(IF(VLOOKUP(A85,'Stations Modelled'!$B$2:$D$310,3,)="YES", "YES", "NO"))=TRUE,"NO","YES")</f>
        <v>NO</v>
      </c>
    </row>
    <row r="86" spans="1:35" hidden="1">
      <c r="A86" s="29" t="s">
        <v>2405</v>
      </c>
      <c r="B86" s="28">
        <v>1673</v>
      </c>
      <c r="C86" s="28">
        <v>9112</v>
      </c>
      <c r="D86" s="30"/>
      <c r="E86" s="29"/>
      <c r="F86" s="28">
        <v>66</v>
      </c>
      <c r="G86" s="28">
        <v>12</v>
      </c>
      <c r="H86" s="28">
        <v>9010</v>
      </c>
      <c r="I86" s="29" t="s">
        <v>2406</v>
      </c>
      <c r="J86" s="28" t="s">
        <v>7472</v>
      </c>
      <c r="K86" s="29" t="s">
        <v>7472</v>
      </c>
      <c r="L86" s="28">
        <v>9010</v>
      </c>
      <c r="M86" s="29" t="s">
        <v>2406</v>
      </c>
      <c r="N86" s="29" t="s">
        <v>7471</v>
      </c>
      <c r="O86" s="31">
        <v>33970</v>
      </c>
      <c r="P86" s="31" t="s">
        <v>7472</v>
      </c>
      <c r="Q86" s="29" t="s">
        <v>7473</v>
      </c>
      <c r="R86" s="28">
        <v>9</v>
      </c>
      <c r="S86" s="28">
        <v>99</v>
      </c>
      <c r="T86" s="28">
        <v>2</v>
      </c>
      <c r="U86" s="28">
        <v>0</v>
      </c>
      <c r="V86" s="29" t="s">
        <v>7472</v>
      </c>
      <c r="W86" s="29" t="s">
        <v>7472</v>
      </c>
      <c r="X86" s="29" t="s">
        <v>7472</v>
      </c>
      <c r="Y86" s="29" t="s">
        <v>2407</v>
      </c>
      <c r="Z86" s="29" t="s">
        <v>348</v>
      </c>
      <c r="AA86" s="29" t="s">
        <v>7478</v>
      </c>
      <c r="AB86" s="28">
        <v>91801</v>
      </c>
      <c r="AC86" s="90"/>
      <c r="AD86" s="90"/>
      <c r="AE86" s="90"/>
      <c r="AF86" s="29" t="s">
        <v>7472</v>
      </c>
      <c r="AG86" s="27" t="str">
        <f>IF(ISERROR(IF(VLOOKUP(A86,'SAS Stations'!$B$2:$G$307,5,)="YES", "YES", "NO"))=TRUE,"NO","YES")</f>
        <v>NO</v>
      </c>
      <c r="AH86" s="27" t="str">
        <f t="shared" si="1"/>
        <v>YES</v>
      </c>
      <c r="AI86" s="92" t="str">
        <f t="array" ref="AI86">IF(ISERROR(IF(VLOOKUP(A86,'Stations Modelled'!$B$2:$D$310,3,)="YES", "YES", "NO"))=TRUE,"NO","YES")</f>
        <v>NO</v>
      </c>
    </row>
    <row r="87" spans="1:35" hidden="1">
      <c r="A87" s="29" t="s">
        <v>2405</v>
      </c>
      <c r="B87" s="28">
        <v>1687</v>
      </c>
      <c r="C87" s="28">
        <v>9112</v>
      </c>
      <c r="D87" s="30"/>
      <c r="E87" s="29"/>
      <c r="F87" s="28">
        <v>12</v>
      </c>
      <c r="G87" s="28">
        <v>4</v>
      </c>
      <c r="H87" s="28">
        <v>9010</v>
      </c>
      <c r="I87" s="29" t="s">
        <v>2406</v>
      </c>
      <c r="J87" s="28" t="s">
        <v>7472</v>
      </c>
      <c r="K87" s="29" t="s">
        <v>7472</v>
      </c>
      <c r="L87" s="28">
        <v>9010</v>
      </c>
      <c r="M87" s="29" t="s">
        <v>2406</v>
      </c>
      <c r="N87" s="29" t="s">
        <v>7471</v>
      </c>
      <c r="O87" s="31">
        <v>33970</v>
      </c>
      <c r="P87" s="31" t="s">
        <v>7472</v>
      </c>
      <c r="Q87" s="29" t="s">
        <v>7506</v>
      </c>
      <c r="R87" s="28">
        <v>9</v>
      </c>
      <c r="S87" s="28">
        <v>99</v>
      </c>
      <c r="T87" s="28">
        <v>2</v>
      </c>
      <c r="U87" s="28">
        <v>0</v>
      </c>
      <c r="V87" s="29" t="s">
        <v>7472</v>
      </c>
      <c r="W87" s="29" t="s">
        <v>7472</v>
      </c>
      <c r="X87" s="29" t="s">
        <v>7472</v>
      </c>
      <c r="Y87" s="29" t="s">
        <v>2407</v>
      </c>
      <c r="Z87" s="29" t="s">
        <v>348</v>
      </c>
      <c r="AA87" s="29" t="s">
        <v>7478</v>
      </c>
      <c r="AB87" s="28">
        <v>91801</v>
      </c>
      <c r="AC87" s="90"/>
      <c r="AD87" s="90"/>
      <c r="AE87" s="91"/>
      <c r="AF87" s="29" t="s">
        <v>7472</v>
      </c>
      <c r="AG87" s="27" t="str">
        <f>IF(ISERROR(IF(VLOOKUP(A87,'SAS Stations'!$B$2:$G$307,5,)="YES", "YES", "NO"))=TRUE,"NO","YES")</f>
        <v>NO</v>
      </c>
      <c r="AH87" s="27" t="str">
        <f t="shared" si="1"/>
        <v>YES</v>
      </c>
      <c r="AI87" s="92" t="str">
        <f t="array" ref="AI87">IF(ISERROR(IF(VLOOKUP(A87,'Stations Modelled'!$B$2:$D$310,3,)="YES", "YES", "NO"))=TRUE,"NO","YES")</f>
        <v>NO</v>
      </c>
    </row>
    <row r="88" spans="1:35" hidden="1">
      <c r="A88" s="29" t="s">
        <v>2409</v>
      </c>
      <c r="B88" s="28"/>
      <c r="C88" s="28"/>
      <c r="D88" s="30"/>
      <c r="E88" s="29"/>
      <c r="F88" s="28"/>
      <c r="G88" s="28"/>
      <c r="H88" s="28"/>
      <c r="I88" s="29"/>
      <c r="J88" s="28"/>
      <c r="K88" s="29"/>
      <c r="L88" s="28"/>
      <c r="M88" s="29"/>
      <c r="N88" s="29"/>
      <c r="O88" s="31"/>
      <c r="P88" s="31"/>
      <c r="Q88" s="29"/>
      <c r="R88" s="28"/>
      <c r="S88" s="28"/>
      <c r="T88" s="28"/>
      <c r="U88" s="28"/>
      <c r="V88" s="29"/>
      <c r="W88" s="29"/>
      <c r="X88" s="29"/>
      <c r="Y88" s="29"/>
      <c r="Z88" s="29"/>
      <c r="AA88" s="29"/>
      <c r="AB88" s="28"/>
      <c r="AC88" s="90">
        <v>37.273668999999998</v>
      </c>
      <c r="AD88" s="90">
        <v>-118.573443</v>
      </c>
      <c r="AE88" s="90"/>
      <c r="AF88" s="29"/>
      <c r="AG88" s="27" t="str">
        <f>IF(ISERROR(IF(VLOOKUP(A88,'SAS Stations'!$B$2:$G$307,5,)="YES", "YES", "NO"))=TRUE,"NO","YES")</f>
        <v>NO</v>
      </c>
      <c r="AH88" s="27" t="str">
        <f t="shared" si="1"/>
        <v>YES</v>
      </c>
      <c r="AI88" s="92" t="str">
        <f t="array" ref="AI88">IF(ISERROR(IF(VLOOKUP(A88,'Stations Modelled'!$B$2:$D$310,3,)="YES", "YES", "NO"))=TRUE,"NO","YES")</f>
        <v>NO</v>
      </c>
    </row>
    <row r="89" spans="1:35" hidden="1">
      <c r="A89" s="29" t="s">
        <v>2410</v>
      </c>
      <c r="B89" s="28"/>
      <c r="C89" s="28"/>
      <c r="D89" s="30"/>
      <c r="E89" s="29"/>
      <c r="F89" s="28"/>
      <c r="G89" s="28"/>
      <c r="H89" s="28"/>
      <c r="I89" s="29"/>
      <c r="J89" s="28"/>
      <c r="K89" s="29"/>
      <c r="L89" s="28"/>
      <c r="M89" s="29"/>
      <c r="N89" s="29"/>
      <c r="O89" s="31"/>
      <c r="P89" s="31"/>
      <c r="Q89" s="29"/>
      <c r="R89" s="28"/>
      <c r="S89" s="28"/>
      <c r="T89" s="28"/>
      <c r="U89" s="28"/>
      <c r="V89" s="29"/>
      <c r="W89" s="29"/>
      <c r="X89" s="29"/>
      <c r="Y89" s="29"/>
      <c r="Z89" s="29"/>
      <c r="AA89" s="29"/>
      <c r="AB89" s="28"/>
      <c r="AC89" s="90">
        <v>37.302033000000002</v>
      </c>
      <c r="AD89" s="90">
        <v>-118.53209699999999</v>
      </c>
      <c r="AE89" s="90"/>
      <c r="AF89" s="29"/>
      <c r="AG89" s="27" t="str">
        <f>IF(ISERROR(IF(VLOOKUP(A89,'SAS Stations'!$B$2:$G$307,5,)="YES", "YES", "NO"))=TRUE,"NO","YES")</f>
        <v>NO</v>
      </c>
      <c r="AH89" s="27" t="str">
        <f t="shared" si="1"/>
        <v>YES</v>
      </c>
      <c r="AI89" s="92" t="str">
        <f t="array" ref="AI89">IF(ISERROR(IF(VLOOKUP(A89,'Stations Modelled'!$B$2:$D$310,3,)="YES", "YES", "NO"))=TRUE,"NO","YES")</f>
        <v>NO</v>
      </c>
    </row>
    <row r="90" spans="1:35" hidden="1">
      <c r="A90" s="29" t="s">
        <v>2411</v>
      </c>
      <c r="B90" s="28"/>
      <c r="C90" s="28"/>
      <c r="D90" s="30"/>
      <c r="E90" s="29"/>
      <c r="F90" s="28"/>
      <c r="G90" s="28"/>
      <c r="H90" s="28"/>
      <c r="I90" s="29"/>
      <c r="J90" s="28"/>
      <c r="K90" s="29"/>
      <c r="L90" s="28"/>
      <c r="M90" s="29"/>
      <c r="N90" s="29"/>
      <c r="O90" s="31"/>
      <c r="P90" s="31"/>
      <c r="Q90" s="29"/>
      <c r="R90" s="28"/>
      <c r="S90" s="28"/>
      <c r="T90" s="28"/>
      <c r="U90" s="28"/>
      <c r="V90" s="29"/>
      <c r="W90" s="29"/>
      <c r="X90" s="29"/>
      <c r="Y90" s="29"/>
      <c r="Z90" s="29"/>
      <c r="AA90" s="29"/>
      <c r="AB90" s="28"/>
      <c r="AC90" s="90">
        <v>37.322668999999998</v>
      </c>
      <c r="AD90" s="90">
        <v>-118.501474</v>
      </c>
      <c r="AE90" s="90"/>
      <c r="AF90" s="29"/>
      <c r="AG90" s="27" t="str">
        <f>IF(ISERROR(IF(VLOOKUP(A90,'SAS Stations'!$B$2:$G$307,5,)="YES", "YES", "NO"))=TRUE,"NO","YES")</f>
        <v>NO</v>
      </c>
      <c r="AH90" s="27" t="str">
        <f t="shared" si="1"/>
        <v>YES</v>
      </c>
      <c r="AI90" s="92" t="str">
        <f t="array" ref="AI90">IF(ISERROR(IF(VLOOKUP(A90,'Stations Modelled'!$B$2:$D$310,3,)="YES", "YES", "NO"))=TRUE,"NO","YES")</f>
        <v>NO</v>
      </c>
    </row>
    <row r="91" spans="1:35" hidden="1">
      <c r="A91" s="29" t="s">
        <v>2412</v>
      </c>
      <c r="B91" s="28"/>
      <c r="C91" s="28"/>
      <c r="D91" s="30"/>
      <c r="E91" s="29"/>
      <c r="F91" s="28"/>
      <c r="G91" s="28"/>
      <c r="H91" s="28"/>
      <c r="I91" s="29"/>
      <c r="J91" s="28"/>
      <c r="K91" s="29"/>
      <c r="L91" s="28"/>
      <c r="M91" s="29"/>
      <c r="N91" s="29"/>
      <c r="O91" s="31"/>
      <c r="P91" s="31"/>
      <c r="Q91" s="29"/>
      <c r="R91" s="28"/>
      <c r="S91" s="28"/>
      <c r="T91" s="28"/>
      <c r="U91" s="28"/>
      <c r="V91" s="29"/>
      <c r="W91" s="29"/>
      <c r="X91" s="29"/>
      <c r="Y91" s="29"/>
      <c r="Z91" s="29"/>
      <c r="AA91" s="29"/>
      <c r="AB91" s="28"/>
      <c r="AC91" s="90">
        <v>37.334459000000003</v>
      </c>
      <c r="AD91" s="90">
        <v>-118.479574</v>
      </c>
      <c r="AE91" s="90"/>
      <c r="AF91" s="29"/>
      <c r="AG91" s="27" t="str">
        <f>IF(ISERROR(IF(VLOOKUP(A91,'SAS Stations'!$B$2:$G$307,5,)="YES", "YES", "NO"))=TRUE,"NO","YES")</f>
        <v>NO</v>
      </c>
      <c r="AH91" s="27" t="str">
        <f t="shared" si="1"/>
        <v>YES</v>
      </c>
      <c r="AI91" s="92" t="str">
        <f t="array" ref="AI91">IF(ISERROR(IF(VLOOKUP(A91,'Stations Modelled'!$B$2:$D$310,3,)="YES", "YES", "NO"))=TRUE,"NO","YES")</f>
        <v>NO</v>
      </c>
    </row>
    <row r="92" spans="1:35" hidden="1">
      <c r="A92" s="29" t="s">
        <v>2413</v>
      </c>
      <c r="B92" s="28"/>
      <c r="C92" s="28"/>
      <c r="D92" s="30"/>
      <c r="E92" s="29"/>
      <c r="F92" s="28"/>
      <c r="G92" s="28"/>
      <c r="H92" s="28"/>
      <c r="I92" s="29"/>
      <c r="J92" s="28"/>
      <c r="K92" s="29"/>
      <c r="L92" s="28"/>
      <c r="M92" s="29"/>
      <c r="N92" s="29"/>
      <c r="O92" s="31"/>
      <c r="P92" s="31"/>
      <c r="Q92" s="29"/>
      <c r="R92" s="28"/>
      <c r="S92" s="28"/>
      <c r="T92" s="28"/>
      <c r="U92" s="28"/>
      <c r="V92" s="29"/>
      <c r="W92" s="29"/>
      <c r="X92" s="29"/>
      <c r="Y92" s="29"/>
      <c r="Z92" s="29"/>
      <c r="AA92" s="29"/>
      <c r="AB92" s="28"/>
      <c r="AC92" s="90">
        <v>37.350161999999997</v>
      </c>
      <c r="AD92" s="90">
        <v>-118.463103</v>
      </c>
      <c r="AE92" s="90"/>
      <c r="AF92" s="29"/>
      <c r="AG92" s="27" t="str">
        <f>IF(ISERROR(IF(VLOOKUP(A92,'SAS Stations'!$B$2:$G$307,5,)="YES", "YES", "NO"))=TRUE,"NO","YES")</f>
        <v>NO</v>
      </c>
      <c r="AH92" s="27" t="str">
        <f t="shared" si="1"/>
        <v>YES</v>
      </c>
      <c r="AI92" s="92" t="str">
        <f t="array" ref="AI92">IF(ISERROR(IF(VLOOKUP(A92,'Stations Modelled'!$B$2:$D$310,3,)="YES", "YES", "NO"))=TRUE,"NO","YES")</f>
        <v>NO</v>
      </c>
    </row>
    <row r="93" spans="1:35" hidden="1">
      <c r="A93" s="29" t="s">
        <v>1634</v>
      </c>
      <c r="B93" s="28">
        <v>718</v>
      </c>
      <c r="C93" s="28">
        <v>5707</v>
      </c>
      <c r="D93" s="30" t="s">
        <v>2822</v>
      </c>
      <c r="E93" s="29"/>
      <c r="F93" s="28">
        <v>12</v>
      </c>
      <c r="G93" s="28">
        <v>4</v>
      </c>
      <c r="H93" s="28">
        <v>1410</v>
      </c>
      <c r="I93" s="29" t="s">
        <v>340</v>
      </c>
      <c r="J93" s="28">
        <v>9</v>
      </c>
      <c r="K93" s="29" t="s">
        <v>652</v>
      </c>
      <c r="L93" s="28">
        <v>5073</v>
      </c>
      <c r="M93" s="29" t="s">
        <v>652</v>
      </c>
      <c r="N93" s="29" t="s">
        <v>7471</v>
      </c>
      <c r="O93" s="31">
        <v>9041</v>
      </c>
      <c r="P93" s="31" t="s">
        <v>7472</v>
      </c>
      <c r="Q93" s="29" t="s">
        <v>7506</v>
      </c>
      <c r="R93" s="28">
        <v>1</v>
      </c>
      <c r="S93" s="28">
        <v>46</v>
      </c>
      <c r="T93" s="28">
        <v>1</v>
      </c>
      <c r="U93" s="28">
        <v>51</v>
      </c>
      <c r="V93" s="29" t="s">
        <v>3386</v>
      </c>
      <c r="W93" s="29" t="s">
        <v>1635</v>
      </c>
      <c r="X93" s="29" t="s">
        <v>462</v>
      </c>
      <c r="Y93" s="29" t="s">
        <v>1636</v>
      </c>
      <c r="Z93" s="29" t="s">
        <v>660</v>
      </c>
      <c r="AA93" s="29" t="s">
        <v>7478</v>
      </c>
      <c r="AB93" s="28">
        <v>90802</v>
      </c>
      <c r="AC93" s="90">
        <v>33.771906000000001</v>
      </c>
      <c r="AD93" s="90">
        <v>-118.170626</v>
      </c>
      <c r="AE93" s="90"/>
      <c r="AF93" s="29" t="s">
        <v>7472</v>
      </c>
      <c r="AG93" s="27" t="str">
        <f>IF(ISERROR(IF(VLOOKUP(A93,'SAS Stations'!$B$2:$G$307,5,)="YES", "YES", "NO"))=TRUE,"NO","YES")</f>
        <v>NO</v>
      </c>
      <c r="AH93" s="27" t="str">
        <f t="shared" si="1"/>
        <v>YES</v>
      </c>
      <c r="AI93" s="92" t="str">
        <f t="array" ref="AI93">IF(ISERROR(IF(VLOOKUP(A93,'Stations Modelled'!$B$2:$D$310,3,)="YES", "YES", "NO"))=TRUE,"NO","YES")</f>
        <v>NO</v>
      </c>
    </row>
    <row r="94" spans="1:35">
      <c r="A94" s="29" t="s">
        <v>398</v>
      </c>
      <c r="B94" s="28">
        <v>498</v>
      </c>
      <c r="C94" s="28">
        <v>5303</v>
      </c>
      <c r="D94" s="30" t="s">
        <v>4949</v>
      </c>
      <c r="E94" s="29"/>
      <c r="F94" s="28">
        <v>66</v>
      </c>
      <c r="G94" s="28">
        <v>12</v>
      </c>
      <c r="H94" s="28">
        <v>5034</v>
      </c>
      <c r="I94" s="29" t="s">
        <v>875</v>
      </c>
      <c r="J94" s="28">
        <v>17</v>
      </c>
      <c r="K94" s="29" t="s">
        <v>4950</v>
      </c>
      <c r="L94" s="28">
        <v>5033</v>
      </c>
      <c r="M94" s="29" t="s">
        <v>397</v>
      </c>
      <c r="N94" s="29" t="s">
        <v>7471</v>
      </c>
      <c r="O94" s="31">
        <v>18264</v>
      </c>
      <c r="P94" s="31" t="s">
        <v>7472</v>
      </c>
      <c r="Q94" s="29" t="s">
        <v>7473</v>
      </c>
      <c r="R94" s="28">
        <v>5</v>
      </c>
      <c r="S94" s="28">
        <v>51</v>
      </c>
      <c r="T94" s="28">
        <v>3</v>
      </c>
      <c r="U94" s="28">
        <v>33</v>
      </c>
      <c r="V94" s="29" t="s">
        <v>4926</v>
      </c>
      <c r="W94" s="29" t="s">
        <v>5046</v>
      </c>
      <c r="X94" s="29" t="s">
        <v>3343</v>
      </c>
      <c r="Y94" s="29" t="s">
        <v>4951</v>
      </c>
      <c r="Z94" s="29" t="s">
        <v>920</v>
      </c>
      <c r="AA94" s="29" t="s">
        <v>7478</v>
      </c>
      <c r="AB94" s="28">
        <v>93274</v>
      </c>
      <c r="AC94" s="27">
        <v>36.165824999999998</v>
      </c>
      <c r="AD94" s="27">
        <v>-119.208315</v>
      </c>
      <c r="AE94" s="27"/>
      <c r="AF94" s="29" t="s">
        <v>7472</v>
      </c>
      <c r="AG94" s="27" t="str">
        <f>IF(ISERROR(IF(VLOOKUP(A94,'SAS Stations'!$B$2:$G$307,5,)="YES", "YES", "NO"))=TRUE,"NO","YES")</f>
        <v>YES</v>
      </c>
      <c r="AH94" s="27" t="str">
        <f t="shared" si="1"/>
        <v>NO</v>
      </c>
      <c r="AI94" s="92" t="str">
        <f t="array" ref="AI94">IF(ISERROR(IF(VLOOKUP(A94,'Stations Modelled'!$B$2:$D$310,3,)="YES", "YES", "NO"))=TRUE,"NO","YES")</f>
        <v>YES</v>
      </c>
    </row>
    <row r="95" spans="1:35">
      <c r="A95" s="29" t="s">
        <v>401</v>
      </c>
      <c r="B95" s="28">
        <v>1529</v>
      </c>
      <c r="C95" s="28">
        <v>8307</v>
      </c>
      <c r="D95" s="30" t="s">
        <v>3420</v>
      </c>
      <c r="E95" s="29">
        <v>17393</v>
      </c>
      <c r="F95" s="28">
        <v>66</v>
      </c>
      <c r="G95" s="28">
        <v>12</v>
      </c>
      <c r="H95" s="28">
        <v>5064</v>
      </c>
      <c r="I95" s="29" t="s">
        <v>375</v>
      </c>
      <c r="J95" s="28">
        <v>5</v>
      </c>
      <c r="K95" s="29" t="s">
        <v>375</v>
      </c>
      <c r="L95" s="28">
        <v>5064</v>
      </c>
      <c r="M95" s="29" t="s">
        <v>375</v>
      </c>
      <c r="N95" s="29" t="s">
        <v>7471</v>
      </c>
      <c r="O95" s="31">
        <v>27150</v>
      </c>
      <c r="P95" s="31" t="s">
        <v>7472</v>
      </c>
      <c r="Q95" s="29" t="s">
        <v>7473</v>
      </c>
      <c r="R95" s="28">
        <v>3</v>
      </c>
      <c r="S95" s="28">
        <v>30</v>
      </c>
      <c r="T95" s="28">
        <v>3</v>
      </c>
      <c r="U95" s="28">
        <v>14</v>
      </c>
      <c r="V95" s="29" t="s">
        <v>7474</v>
      </c>
      <c r="W95" s="29" t="s">
        <v>5022</v>
      </c>
      <c r="X95" s="29" t="s">
        <v>465</v>
      </c>
      <c r="Y95" s="29" t="s">
        <v>5023</v>
      </c>
      <c r="Z95" s="29" t="s">
        <v>401</v>
      </c>
      <c r="AA95" s="29" t="s">
        <v>7478</v>
      </c>
      <c r="AB95" s="28">
        <v>92316</v>
      </c>
      <c r="AC95" s="90">
        <v>34.049312</v>
      </c>
      <c r="AD95" s="90">
        <v>-117.400205</v>
      </c>
      <c r="AE95" s="91"/>
      <c r="AF95" s="29" t="s">
        <v>7472</v>
      </c>
      <c r="AG95" s="27" t="str">
        <f>IF(ISERROR(IF(VLOOKUP(A95,'SAS Stations'!$B$2:$G$307,5,)="YES", "YES", "NO"))=TRUE,"NO","YES")</f>
        <v>YES</v>
      </c>
      <c r="AH95" s="27" t="str">
        <f t="shared" si="1"/>
        <v>NO</v>
      </c>
      <c r="AI95" s="92" t="str">
        <f t="array" ref="AI95">IF(ISERROR(IF(VLOOKUP(A95,'Stations Modelled'!$B$2:$D$310,3,)="YES", "YES", "NO"))=TRUE,"NO","YES")</f>
        <v>NO</v>
      </c>
    </row>
    <row r="96" spans="1:35" hidden="1">
      <c r="A96" s="29" t="s">
        <v>1637</v>
      </c>
      <c r="B96" s="28">
        <v>482</v>
      </c>
      <c r="C96" s="28">
        <v>5266</v>
      </c>
      <c r="D96" s="30"/>
      <c r="E96" s="29"/>
      <c r="F96" s="28">
        <v>16</v>
      </c>
      <c r="G96" s="28">
        <v>4</v>
      </c>
      <c r="H96" s="28">
        <v>5021</v>
      </c>
      <c r="I96" s="29" t="s">
        <v>625</v>
      </c>
      <c r="J96" s="28">
        <v>8</v>
      </c>
      <c r="K96" s="29" t="s">
        <v>337</v>
      </c>
      <c r="L96" s="28">
        <v>5023</v>
      </c>
      <c r="M96" s="29" t="s">
        <v>337</v>
      </c>
      <c r="N96" s="29" t="s">
        <v>7471</v>
      </c>
      <c r="O96" s="31">
        <v>22586</v>
      </c>
      <c r="P96" s="31" t="s">
        <v>7472</v>
      </c>
      <c r="Q96" s="29" t="s">
        <v>7506</v>
      </c>
      <c r="R96" s="28">
        <v>5</v>
      </c>
      <c r="S96" s="28">
        <v>44</v>
      </c>
      <c r="T96" s="28">
        <v>1</v>
      </c>
      <c r="U96" s="28">
        <v>56</v>
      </c>
      <c r="V96" s="29" t="s">
        <v>3386</v>
      </c>
      <c r="W96" s="29" t="s">
        <v>7507</v>
      </c>
      <c r="X96" s="29" t="s">
        <v>450</v>
      </c>
      <c r="Y96" s="29" t="s">
        <v>1638</v>
      </c>
      <c r="Z96" s="29" t="s">
        <v>1038</v>
      </c>
      <c r="AA96" s="29" t="s">
        <v>7478</v>
      </c>
      <c r="AB96" s="28">
        <v>90274</v>
      </c>
      <c r="AC96" s="90">
        <v>33.780239000000002</v>
      </c>
      <c r="AD96" s="90">
        <v>-118.387038</v>
      </c>
      <c r="AE96" s="90"/>
      <c r="AF96" s="29" t="s">
        <v>7472</v>
      </c>
      <c r="AG96" s="27" t="str">
        <f>IF(ISERROR(IF(VLOOKUP(A96,'SAS Stations'!$B$2:$G$307,5,)="YES", "YES", "NO"))=TRUE,"NO","YES")</f>
        <v>NO</v>
      </c>
      <c r="AH96" s="27" t="str">
        <f t="shared" si="1"/>
        <v>YES</v>
      </c>
      <c r="AI96" s="92" t="str">
        <f t="array" ref="AI96">IF(ISERROR(IF(VLOOKUP(A96,'Stations Modelled'!$B$2:$D$310,3,)="YES", "YES", "NO"))=TRUE,"NO","YES")</f>
        <v>NO</v>
      </c>
    </row>
    <row r="97" spans="1:35" hidden="1">
      <c r="A97" s="29" t="s">
        <v>402</v>
      </c>
      <c r="B97" s="28">
        <v>1354</v>
      </c>
      <c r="C97" s="28">
        <v>8113</v>
      </c>
      <c r="D97" s="30" t="s">
        <v>7470</v>
      </c>
      <c r="E97" s="29"/>
      <c r="F97" s="28">
        <v>33</v>
      </c>
      <c r="G97" s="28">
        <v>4.8</v>
      </c>
      <c r="H97" s="28">
        <v>4025</v>
      </c>
      <c r="I97" s="29" t="s">
        <v>5024</v>
      </c>
      <c r="J97" s="28">
        <v>6</v>
      </c>
      <c r="K97" s="29" t="s">
        <v>389</v>
      </c>
      <c r="L97" s="28">
        <v>5067</v>
      </c>
      <c r="M97" s="29" t="s">
        <v>389</v>
      </c>
      <c r="N97" s="29" t="s">
        <v>7471</v>
      </c>
      <c r="O97" s="31">
        <v>18264</v>
      </c>
      <c r="P97" s="31" t="s">
        <v>7472</v>
      </c>
      <c r="Q97" s="29" t="s">
        <v>7506</v>
      </c>
      <c r="R97" s="28">
        <v>3</v>
      </c>
      <c r="S97" s="28">
        <v>87</v>
      </c>
      <c r="T97" s="28">
        <v>4</v>
      </c>
      <c r="U97" s="28">
        <v>13</v>
      </c>
      <c r="V97" s="29" t="s">
        <v>3411</v>
      </c>
      <c r="W97" s="29" t="s">
        <v>5025</v>
      </c>
      <c r="X97" s="29" t="s">
        <v>527</v>
      </c>
      <c r="Y97" s="29" t="s">
        <v>5026</v>
      </c>
      <c r="Z97" s="29" t="s">
        <v>402</v>
      </c>
      <c r="AA97" s="29" t="s">
        <v>7478</v>
      </c>
      <c r="AB97" s="28">
        <v>92225</v>
      </c>
      <c r="AC97" s="27">
        <v>33.607250999999998</v>
      </c>
      <c r="AD97" s="27">
        <v>-114.600948</v>
      </c>
      <c r="AE97" s="27"/>
      <c r="AF97" s="29" t="s">
        <v>7472</v>
      </c>
      <c r="AG97" s="27" t="str">
        <f>IF(ISERROR(IF(VLOOKUP(A97,'SAS Stations'!$B$2:$G$307,5,)="YES", "YES", "NO"))=TRUE,"NO","YES")</f>
        <v>NO</v>
      </c>
      <c r="AH97" s="27" t="str">
        <f t="shared" si="1"/>
        <v>YES</v>
      </c>
      <c r="AI97" s="92" t="str">
        <f t="array" ref="AI97">IF(ISERROR(IF(VLOOKUP(A97,'Stations Modelled'!$B$2:$D$310,3,)="YES", "YES", "NO"))=TRUE,"NO","YES")</f>
        <v>NO</v>
      </c>
    </row>
    <row r="98" spans="1:35" hidden="1">
      <c r="A98" s="29" t="s">
        <v>402</v>
      </c>
      <c r="B98" s="28">
        <v>1355</v>
      </c>
      <c r="C98" s="28">
        <v>8113</v>
      </c>
      <c r="D98" s="30" t="s">
        <v>7470</v>
      </c>
      <c r="E98" s="29"/>
      <c r="F98" s="28">
        <v>33</v>
      </c>
      <c r="G98" s="28">
        <v>12</v>
      </c>
      <c r="H98" s="28">
        <v>4025</v>
      </c>
      <c r="I98" s="29" t="s">
        <v>5024</v>
      </c>
      <c r="J98" s="28">
        <v>6</v>
      </c>
      <c r="K98" s="29" t="s">
        <v>389</v>
      </c>
      <c r="L98" s="28">
        <v>5067</v>
      </c>
      <c r="M98" s="29" t="s">
        <v>389</v>
      </c>
      <c r="N98" s="29" t="s">
        <v>7471</v>
      </c>
      <c r="O98" s="31">
        <v>26451</v>
      </c>
      <c r="P98" s="31" t="s">
        <v>7472</v>
      </c>
      <c r="Q98" s="29" t="s">
        <v>7506</v>
      </c>
      <c r="R98" s="28">
        <v>3</v>
      </c>
      <c r="S98" s="28">
        <v>87</v>
      </c>
      <c r="T98" s="28">
        <v>4</v>
      </c>
      <c r="U98" s="28">
        <v>13</v>
      </c>
      <c r="V98" s="29" t="s">
        <v>3411</v>
      </c>
      <c r="W98" s="29" t="s">
        <v>5025</v>
      </c>
      <c r="X98" s="29" t="s">
        <v>527</v>
      </c>
      <c r="Y98" s="29" t="s">
        <v>5026</v>
      </c>
      <c r="Z98" s="29" t="s">
        <v>402</v>
      </c>
      <c r="AA98" s="29" t="s">
        <v>7478</v>
      </c>
      <c r="AB98" s="28">
        <v>92225</v>
      </c>
      <c r="AC98" s="90">
        <v>33.607250999999998</v>
      </c>
      <c r="AD98" s="90">
        <v>-114.600948</v>
      </c>
      <c r="AE98" s="90"/>
      <c r="AF98" s="29" t="s">
        <v>7472</v>
      </c>
      <c r="AG98" s="27" t="str">
        <f>IF(ISERROR(IF(VLOOKUP(A98,'SAS Stations'!$B$2:$G$307,5,)="YES", "YES", "NO"))=TRUE,"NO","YES")</f>
        <v>NO</v>
      </c>
      <c r="AH98" s="27" t="str">
        <f t="shared" si="1"/>
        <v>YES</v>
      </c>
      <c r="AI98" s="92" t="str">
        <f t="array" ref="AI98">IF(ISERROR(IF(VLOOKUP(A98,'Stations Modelled'!$B$2:$D$310,3,)="YES", "YES", "NO"))=TRUE,"NO","YES")</f>
        <v>NO</v>
      </c>
    </row>
    <row r="99" spans="1:35" hidden="1">
      <c r="A99" s="29" t="s">
        <v>402</v>
      </c>
      <c r="B99" s="28">
        <v>1356</v>
      </c>
      <c r="C99" s="28">
        <v>8113</v>
      </c>
      <c r="D99" s="30" t="s">
        <v>7470</v>
      </c>
      <c r="E99" s="29"/>
      <c r="F99" s="28">
        <v>33</v>
      </c>
      <c r="G99" s="28">
        <v>33</v>
      </c>
      <c r="H99" s="28">
        <v>4025</v>
      </c>
      <c r="I99" s="29" t="s">
        <v>5024</v>
      </c>
      <c r="J99" s="28">
        <v>6</v>
      </c>
      <c r="K99" s="29" t="s">
        <v>389</v>
      </c>
      <c r="L99" s="28">
        <v>5067</v>
      </c>
      <c r="M99" s="29" t="s">
        <v>389</v>
      </c>
      <c r="N99" s="29" t="s">
        <v>7471</v>
      </c>
      <c r="O99" s="31">
        <v>18264</v>
      </c>
      <c r="P99" s="31" t="s">
        <v>7472</v>
      </c>
      <c r="Q99" s="29" t="s">
        <v>7506</v>
      </c>
      <c r="R99" s="28">
        <v>3</v>
      </c>
      <c r="S99" s="28">
        <v>87</v>
      </c>
      <c r="T99" s="28">
        <v>4</v>
      </c>
      <c r="U99" s="28">
        <v>13</v>
      </c>
      <c r="V99" s="29" t="s">
        <v>3411</v>
      </c>
      <c r="W99" s="29" t="s">
        <v>5025</v>
      </c>
      <c r="X99" s="29" t="s">
        <v>527</v>
      </c>
      <c r="Y99" s="29" t="s">
        <v>5026</v>
      </c>
      <c r="Z99" s="29" t="s">
        <v>402</v>
      </c>
      <c r="AA99" s="29" t="s">
        <v>7478</v>
      </c>
      <c r="AB99" s="28">
        <v>92225</v>
      </c>
      <c r="AC99" s="90">
        <v>33.607250999999998</v>
      </c>
      <c r="AD99" s="90">
        <v>-114.600948</v>
      </c>
      <c r="AE99" s="90"/>
      <c r="AF99" s="29" t="s">
        <v>7472</v>
      </c>
      <c r="AG99" s="27" t="str">
        <f>IF(ISERROR(IF(VLOOKUP(A99,'SAS Stations'!$B$2:$G$307,5,)="YES", "YES", "NO"))=TRUE,"NO","YES")</f>
        <v>NO</v>
      </c>
      <c r="AH99" s="27" t="str">
        <f t="shared" si="1"/>
        <v>YES</v>
      </c>
      <c r="AI99" s="92" t="str">
        <f t="array" ref="AI99">IF(ISERROR(IF(VLOOKUP(A99,'Stations Modelled'!$B$2:$D$310,3,)="YES", "YES", "NO"))=TRUE,"NO","YES")</f>
        <v>NO</v>
      </c>
    </row>
    <row r="100" spans="1:35" hidden="1">
      <c r="A100" s="29" t="s">
        <v>5024</v>
      </c>
      <c r="B100" s="28">
        <v>210</v>
      </c>
      <c r="C100" s="28">
        <v>4025</v>
      </c>
      <c r="D100" s="30" t="s">
        <v>7470</v>
      </c>
      <c r="E100" s="29"/>
      <c r="F100" s="28">
        <v>161</v>
      </c>
      <c r="G100" s="28">
        <v>33</v>
      </c>
      <c r="H100" s="28">
        <v>4024</v>
      </c>
      <c r="I100" s="29" t="s">
        <v>5027</v>
      </c>
      <c r="J100" s="28">
        <v>6</v>
      </c>
      <c r="K100" s="29" t="s">
        <v>389</v>
      </c>
      <c r="L100" s="28">
        <v>5067</v>
      </c>
      <c r="M100" s="29" t="s">
        <v>389</v>
      </c>
      <c r="N100" s="29" t="s">
        <v>7471</v>
      </c>
      <c r="O100" s="31">
        <v>18264</v>
      </c>
      <c r="P100" s="31" t="s">
        <v>7472</v>
      </c>
      <c r="Q100" s="29" t="s">
        <v>7473</v>
      </c>
      <c r="R100" s="28">
        <v>3</v>
      </c>
      <c r="S100" s="28">
        <v>87</v>
      </c>
      <c r="T100" s="28">
        <v>4</v>
      </c>
      <c r="U100" s="28">
        <v>13</v>
      </c>
      <c r="V100" s="29" t="s">
        <v>3411</v>
      </c>
      <c r="W100" s="29" t="s">
        <v>5028</v>
      </c>
      <c r="X100" s="29" t="s">
        <v>546</v>
      </c>
      <c r="Y100" s="29" t="s">
        <v>5029</v>
      </c>
      <c r="Z100" s="29" t="s">
        <v>402</v>
      </c>
      <c r="AA100" s="29" t="s">
        <v>7478</v>
      </c>
      <c r="AB100" s="28">
        <v>92225</v>
      </c>
      <c r="AC100" s="27">
        <v>33.611693000000002</v>
      </c>
      <c r="AD100" s="27">
        <v>-114.680521</v>
      </c>
      <c r="AE100" s="27"/>
      <c r="AF100" s="29" t="s">
        <v>7472</v>
      </c>
      <c r="AG100" s="27" t="str">
        <f>IF(ISERROR(IF(VLOOKUP(A100,'SAS Stations'!$B$2:$G$307,5,)="YES", "YES", "NO"))=TRUE,"NO","YES")</f>
        <v>NO</v>
      </c>
      <c r="AH100" s="27" t="str">
        <f t="shared" si="1"/>
        <v>YES</v>
      </c>
      <c r="AI100" s="92" t="str">
        <f t="array" ref="AI100">IF(ISERROR(IF(VLOOKUP(A100,'Stations Modelled'!$B$2:$D$310,3,)="YES", "YES", "NO"))=TRUE,"NO","YES")</f>
        <v>NO</v>
      </c>
    </row>
    <row r="101" spans="1:35" hidden="1">
      <c r="A101" s="29" t="s">
        <v>2421</v>
      </c>
      <c r="B101" s="28">
        <v>190</v>
      </c>
      <c r="C101" s="28">
        <v>2595</v>
      </c>
      <c r="D101" s="30"/>
      <c r="E101" s="29"/>
      <c r="F101" s="28">
        <v>55</v>
      </c>
      <c r="G101" s="28">
        <v>7</v>
      </c>
      <c r="H101" s="28">
        <v>8015</v>
      </c>
      <c r="I101" s="29" t="s">
        <v>5394</v>
      </c>
      <c r="J101" s="28">
        <v>15</v>
      </c>
      <c r="K101" s="29" t="s">
        <v>666</v>
      </c>
      <c r="L101" s="28">
        <v>2556</v>
      </c>
      <c r="M101" s="29" t="s">
        <v>3822</v>
      </c>
      <c r="N101" s="29" t="s">
        <v>7521</v>
      </c>
      <c r="O101" s="31">
        <v>18264</v>
      </c>
      <c r="P101" s="31">
        <v>36868</v>
      </c>
      <c r="Q101" s="29" t="s">
        <v>7506</v>
      </c>
      <c r="R101" s="28">
        <v>3</v>
      </c>
      <c r="S101" s="28">
        <v>85</v>
      </c>
      <c r="T101" s="28">
        <v>2</v>
      </c>
      <c r="U101" s="28">
        <v>92</v>
      </c>
      <c r="V101" s="29" t="s">
        <v>7498</v>
      </c>
      <c r="W101" s="29" t="s">
        <v>2422</v>
      </c>
      <c r="X101" s="29" t="s">
        <v>564</v>
      </c>
      <c r="Y101" s="29" t="s">
        <v>2423</v>
      </c>
      <c r="Z101" s="29" t="s">
        <v>2424</v>
      </c>
      <c r="AA101" s="29" t="s">
        <v>7478</v>
      </c>
      <c r="AB101" s="28">
        <v>93517</v>
      </c>
      <c r="AC101" s="90"/>
      <c r="AD101" s="90"/>
      <c r="AE101" s="90"/>
      <c r="AF101" s="29" t="s">
        <v>7472</v>
      </c>
      <c r="AG101" s="27" t="str">
        <f>IF(ISERROR(IF(VLOOKUP(A101,'SAS Stations'!$B$2:$G$307,5,)="YES", "YES", "NO"))=TRUE,"NO","YES")</f>
        <v>NO</v>
      </c>
      <c r="AH101" s="27" t="str">
        <f t="shared" si="1"/>
        <v>YES</v>
      </c>
      <c r="AI101" s="92" t="str">
        <f t="array" ref="AI101">IF(ISERROR(IF(VLOOKUP(A101,'Stations Modelled'!$B$2:$D$310,3,)="YES", "YES", "NO"))=TRUE,"NO","YES")</f>
        <v>NO</v>
      </c>
    </row>
    <row r="102" spans="1:35">
      <c r="A102" s="29" t="s">
        <v>404</v>
      </c>
      <c r="B102" s="28">
        <v>807</v>
      </c>
      <c r="C102" s="28">
        <v>5807</v>
      </c>
      <c r="D102" s="30" t="s">
        <v>7555</v>
      </c>
      <c r="E102" s="29">
        <v>53988</v>
      </c>
      <c r="F102" s="28">
        <v>66</v>
      </c>
      <c r="G102" s="28">
        <v>12</v>
      </c>
      <c r="H102" s="28">
        <v>5081</v>
      </c>
      <c r="I102" s="29" t="s">
        <v>360</v>
      </c>
      <c r="J102" s="28">
        <v>1</v>
      </c>
      <c r="K102" s="29" t="s">
        <v>939</v>
      </c>
      <c r="L102" s="28">
        <v>5082</v>
      </c>
      <c r="M102" s="29" t="s">
        <v>939</v>
      </c>
      <c r="N102" s="29" t="s">
        <v>7471</v>
      </c>
      <c r="O102" s="31">
        <v>23316</v>
      </c>
      <c r="P102" s="31" t="s">
        <v>7472</v>
      </c>
      <c r="Q102" s="29" t="s">
        <v>7473</v>
      </c>
      <c r="R102" s="28">
        <v>1</v>
      </c>
      <c r="S102" s="28">
        <v>33</v>
      </c>
      <c r="T102" s="28">
        <v>1</v>
      </c>
      <c r="U102" s="28">
        <v>41</v>
      </c>
      <c r="V102" s="29" t="s">
        <v>7556</v>
      </c>
      <c r="W102" s="29" t="s">
        <v>7557</v>
      </c>
      <c r="X102" s="29" t="s">
        <v>462</v>
      </c>
      <c r="Y102" s="29" t="s">
        <v>463</v>
      </c>
      <c r="Z102" s="29" t="s">
        <v>7560</v>
      </c>
      <c r="AA102" s="29" t="s">
        <v>7478</v>
      </c>
      <c r="AB102" s="28">
        <v>92649</v>
      </c>
      <c r="AC102" s="90">
        <v>33.731431999999998</v>
      </c>
      <c r="AD102" s="90">
        <v>-118.03302100000001</v>
      </c>
      <c r="AE102" s="90" t="s">
        <v>7503</v>
      </c>
      <c r="AF102" s="29" t="s">
        <v>7472</v>
      </c>
      <c r="AG102" s="27" t="str">
        <f>IF(ISERROR(IF(VLOOKUP(A102,'SAS Stations'!$B$2:$G$307,5,)="YES", "YES", "NO"))=TRUE,"NO","YES")</f>
        <v>YES</v>
      </c>
      <c r="AH102" s="27" t="str">
        <f t="shared" si="1"/>
        <v>NO</v>
      </c>
      <c r="AI102" s="92" t="str">
        <f t="array" ref="AI102">IF(ISERROR(IF(VLOOKUP(A102,'Stations Modelled'!$B$2:$D$310,3,)="YES", "YES", "NO"))=TRUE,"NO","YES")</f>
        <v>NO</v>
      </c>
    </row>
    <row r="103" spans="1:35" hidden="1">
      <c r="A103" s="29" t="s">
        <v>2426</v>
      </c>
      <c r="B103" s="28">
        <v>1872</v>
      </c>
      <c r="C103" s="28">
        <v>5884</v>
      </c>
      <c r="D103" s="30"/>
      <c r="E103" s="29"/>
      <c r="F103" s="28">
        <v>66</v>
      </c>
      <c r="G103" s="28">
        <v>12</v>
      </c>
      <c r="H103" s="28">
        <v>5088</v>
      </c>
      <c r="I103" s="29" t="s">
        <v>838</v>
      </c>
      <c r="J103" s="28">
        <v>2</v>
      </c>
      <c r="K103" s="29" t="s">
        <v>394</v>
      </c>
      <c r="L103" s="28">
        <v>5086</v>
      </c>
      <c r="M103" s="29" t="s">
        <v>394</v>
      </c>
      <c r="N103" s="29" t="s">
        <v>7496</v>
      </c>
      <c r="O103" s="31">
        <v>38353</v>
      </c>
      <c r="P103" s="31" t="s">
        <v>7472</v>
      </c>
      <c r="Q103" s="29" t="s">
        <v>10579</v>
      </c>
      <c r="R103" s="28">
        <v>1</v>
      </c>
      <c r="S103" s="28">
        <v>29</v>
      </c>
      <c r="T103" s="28">
        <v>2</v>
      </c>
      <c r="U103" s="28">
        <v>20</v>
      </c>
      <c r="V103" s="29" t="s">
        <v>7556</v>
      </c>
      <c r="W103" s="29" t="s">
        <v>558</v>
      </c>
      <c r="X103" s="29" t="s">
        <v>7571</v>
      </c>
      <c r="Y103" s="29" t="s">
        <v>2427</v>
      </c>
      <c r="Z103" s="29" t="s">
        <v>606</v>
      </c>
      <c r="AA103" s="29" t="s">
        <v>7478</v>
      </c>
      <c r="AB103" s="28">
        <v>92715</v>
      </c>
      <c r="AC103" s="90"/>
      <c r="AD103" s="90"/>
      <c r="AE103" s="90"/>
      <c r="AF103" s="29" t="s">
        <v>7472</v>
      </c>
      <c r="AG103" s="27" t="str">
        <f>IF(ISERROR(IF(VLOOKUP(A103,'SAS Stations'!$B$2:$G$307,5,)="YES", "YES", "NO"))=TRUE,"NO","YES")</f>
        <v>NO</v>
      </c>
      <c r="AH103" s="27" t="str">
        <f t="shared" si="1"/>
        <v>YES</v>
      </c>
      <c r="AI103" s="92" t="str">
        <f t="array" ref="AI103">IF(ISERROR(IF(VLOOKUP(A103,'Stations Modelled'!$B$2:$D$310,3,)="YES", "YES", "NO"))=TRUE,"NO","YES")</f>
        <v>NO</v>
      </c>
    </row>
    <row r="104" spans="1:35" hidden="1">
      <c r="A104" s="29" t="s">
        <v>2431</v>
      </c>
      <c r="B104" s="28">
        <v>1757</v>
      </c>
      <c r="C104" s="28">
        <v>6222</v>
      </c>
      <c r="D104" s="30"/>
      <c r="E104" s="29"/>
      <c r="F104" s="28">
        <v>115</v>
      </c>
      <c r="G104" s="28">
        <v>12</v>
      </c>
      <c r="H104" s="28">
        <v>8016</v>
      </c>
      <c r="I104" s="29" t="s">
        <v>385</v>
      </c>
      <c r="J104" s="28">
        <v>15</v>
      </c>
      <c r="K104" s="29" t="s">
        <v>666</v>
      </c>
      <c r="L104" s="28">
        <v>5090</v>
      </c>
      <c r="M104" s="29" t="s">
        <v>3806</v>
      </c>
      <c r="N104" s="29" t="s">
        <v>7496</v>
      </c>
      <c r="O104" s="31">
        <v>38353</v>
      </c>
      <c r="P104" s="31" t="s">
        <v>7472</v>
      </c>
      <c r="Q104" s="29" t="s">
        <v>10579</v>
      </c>
      <c r="R104" s="28">
        <v>3</v>
      </c>
      <c r="S104" s="28">
        <v>86</v>
      </c>
      <c r="T104" s="28">
        <v>4</v>
      </c>
      <c r="U104" s="28">
        <v>40</v>
      </c>
      <c r="V104" s="29" t="s">
        <v>4926</v>
      </c>
      <c r="W104" s="29" t="s">
        <v>7472</v>
      </c>
      <c r="X104" s="29" t="s">
        <v>7472</v>
      </c>
      <c r="Y104" s="29" t="s">
        <v>7472</v>
      </c>
      <c r="Z104" s="29" t="s">
        <v>7472</v>
      </c>
      <c r="AA104" s="29" t="s">
        <v>7478</v>
      </c>
      <c r="AB104" s="28" t="s">
        <v>7472</v>
      </c>
      <c r="AC104" s="90"/>
      <c r="AD104" s="90"/>
      <c r="AE104" s="91"/>
      <c r="AF104" s="29" t="s">
        <v>7472</v>
      </c>
      <c r="AG104" s="27" t="str">
        <f>IF(ISERROR(IF(VLOOKUP(A104,'SAS Stations'!$B$2:$G$307,5,)="YES", "YES", "NO"))=TRUE,"NO","YES")</f>
        <v>NO</v>
      </c>
      <c r="AH104" s="27" t="str">
        <f t="shared" si="1"/>
        <v>YES</v>
      </c>
      <c r="AI104" s="92" t="str">
        <f t="array" ref="AI104">IF(ISERROR(IF(VLOOKUP(A104,'Stations Modelled'!$B$2:$D$310,3,)="YES", "YES", "NO"))=TRUE,"NO","YES")</f>
        <v>NO</v>
      </c>
    </row>
    <row r="105" spans="1:35">
      <c r="A105" s="29" t="s">
        <v>408</v>
      </c>
      <c r="B105" s="28">
        <v>878</v>
      </c>
      <c r="C105" s="28">
        <v>5881</v>
      </c>
      <c r="D105" s="30" t="s">
        <v>7564</v>
      </c>
      <c r="E105" s="29">
        <v>37576</v>
      </c>
      <c r="F105" s="28">
        <v>66</v>
      </c>
      <c r="G105" s="28">
        <v>12</v>
      </c>
      <c r="H105" s="28">
        <v>5088</v>
      </c>
      <c r="I105" s="29" t="s">
        <v>838</v>
      </c>
      <c r="J105" s="28">
        <v>2</v>
      </c>
      <c r="K105" s="29" t="s">
        <v>394</v>
      </c>
      <c r="L105" s="28">
        <v>5086</v>
      </c>
      <c r="M105" s="29" t="s">
        <v>394</v>
      </c>
      <c r="N105" s="29" t="s">
        <v>7471</v>
      </c>
      <c r="O105" s="31">
        <v>25173</v>
      </c>
      <c r="P105" s="31" t="s">
        <v>7472</v>
      </c>
      <c r="Q105" s="29" t="s">
        <v>7473</v>
      </c>
      <c r="R105" s="28">
        <v>1</v>
      </c>
      <c r="S105" s="28">
        <v>43</v>
      </c>
      <c r="T105" s="28">
        <v>2</v>
      </c>
      <c r="U105" s="28">
        <v>46</v>
      </c>
      <c r="V105" s="29" t="s">
        <v>7556</v>
      </c>
      <c r="W105" s="29" t="s">
        <v>464</v>
      </c>
      <c r="X105" s="29" t="s">
        <v>465</v>
      </c>
      <c r="Y105" s="29" t="s">
        <v>466</v>
      </c>
      <c r="Z105" s="29" t="s">
        <v>7568</v>
      </c>
      <c r="AA105" s="29" t="s">
        <v>7478</v>
      </c>
      <c r="AB105" s="28">
        <v>92656</v>
      </c>
      <c r="AC105" s="90">
        <v>33.597904999999997</v>
      </c>
      <c r="AD105" s="90">
        <v>-117.748566</v>
      </c>
      <c r="AE105" s="90" t="s">
        <v>7503</v>
      </c>
      <c r="AF105" s="29" t="s">
        <v>7472</v>
      </c>
      <c r="AG105" s="27" t="str">
        <f>IF(ISERROR(IF(VLOOKUP(A105,'SAS Stations'!$B$2:$G$307,5,)="YES", "YES", "NO"))=TRUE,"NO","YES")</f>
        <v>YES</v>
      </c>
      <c r="AH105" s="27" t="str">
        <f t="shared" si="1"/>
        <v>NO</v>
      </c>
      <c r="AI105" s="92" t="str">
        <f t="array" ref="AI105">IF(ISERROR(IF(VLOOKUP(A105,'Stations Modelled'!$B$2:$D$310,3,)="YES", "YES", "NO"))=TRUE,"NO","YES")</f>
        <v>NO</v>
      </c>
    </row>
    <row r="106" spans="1:35" hidden="1">
      <c r="A106" s="29" t="s">
        <v>2437</v>
      </c>
      <c r="B106" s="28"/>
      <c r="C106" s="28"/>
      <c r="D106" s="30"/>
      <c r="E106" s="29"/>
      <c r="F106" s="28"/>
      <c r="G106" s="28"/>
      <c r="H106" s="28"/>
      <c r="I106" s="29"/>
      <c r="J106" s="28"/>
      <c r="K106" s="29"/>
      <c r="L106" s="28"/>
      <c r="M106" s="29"/>
      <c r="N106" s="29"/>
      <c r="O106" s="31"/>
      <c r="P106" s="31"/>
      <c r="Q106" s="29"/>
      <c r="R106" s="28"/>
      <c r="S106" s="28"/>
      <c r="T106" s="28"/>
      <c r="U106" s="28"/>
      <c r="V106" s="29"/>
      <c r="W106" s="29"/>
      <c r="X106" s="29"/>
      <c r="Y106" s="29"/>
      <c r="Z106" s="29"/>
      <c r="AA106" s="29"/>
      <c r="AB106" s="28"/>
      <c r="AC106" s="90">
        <v>36.019405999999996</v>
      </c>
      <c r="AD106" s="90">
        <v>-114.741761</v>
      </c>
      <c r="AE106" s="91"/>
      <c r="AF106" s="29"/>
      <c r="AG106" s="27" t="str">
        <f>IF(ISERROR(IF(VLOOKUP(A106,'SAS Stations'!$B$2:$G$307,5,)="YES", "YES", "NO"))=TRUE,"NO","YES")</f>
        <v>NO</v>
      </c>
      <c r="AH106" s="27" t="str">
        <f t="shared" si="1"/>
        <v>YES</v>
      </c>
      <c r="AI106" s="92" t="str">
        <f t="array" ref="AI106">IF(ISERROR(IF(VLOOKUP(A106,'Stations Modelled'!$B$2:$D$310,3,)="YES", "YES", "NO"))=TRUE,"NO","YES")</f>
        <v>NO</v>
      </c>
    </row>
    <row r="107" spans="1:35">
      <c r="A107" s="29" t="s">
        <v>410</v>
      </c>
      <c r="B107" s="28">
        <v>874</v>
      </c>
      <c r="C107" s="28">
        <v>5877</v>
      </c>
      <c r="D107" s="30" t="s">
        <v>2822</v>
      </c>
      <c r="E107" s="29">
        <v>37405</v>
      </c>
      <c r="F107" s="28">
        <v>66</v>
      </c>
      <c r="G107" s="28">
        <v>12</v>
      </c>
      <c r="H107" s="28">
        <v>5085</v>
      </c>
      <c r="I107" s="29" t="s">
        <v>3849</v>
      </c>
      <c r="J107" s="28">
        <v>9</v>
      </c>
      <c r="K107" s="29" t="s">
        <v>652</v>
      </c>
      <c r="L107" s="28">
        <v>5073</v>
      </c>
      <c r="M107" s="29" t="s">
        <v>652</v>
      </c>
      <c r="N107" s="29" t="s">
        <v>7471</v>
      </c>
      <c r="O107" s="31">
        <v>24807</v>
      </c>
      <c r="P107" s="31" t="s">
        <v>7472</v>
      </c>
      <c r="Q107" s="29" t="s">
        <v>7473</v>
      </c>
      <c r="R107" s="28">
        <v>1</v>
      </c>
      <c r="S107" s="28">
        <v>46</v>
      </c>
      <c r="T107" s="28">
        <v>2</v>
      </c>
      <c r="U107" s="28">
        <v>52</v>
      </c>
      <c r="V107" s="29" t="s">
        <v>3386</v>
      </c>
      <c r="W107" s="29" t="s">
        <v>1618</v>
      </c>
      <c r="X107" s="29" t="s">
        <v>3324</v>
      </c>
      <c r="Y107" s="29" t="s">
        <v>1640</v>
      </c>
      <c r="Z107" s="29" t="s">
        <v>1641</v>
      </c>
      <c r="AA107" s="29" t="s">
        <v>7478</v>
      </c>
      <c r="AB107" s="28">
        <v>90703</v>
      </c>
      <c r="AC107" s="90">
        <v>33.851928999999998</v>
      </c>
      <c r="AD107" s="90">
        <v>-118.065153</v>
      </c>
      <c r="AE107" s="90"/>
      <c r="AF107" s="29" t="s">
        <v>7472</v>
      </c>
      <c r="AG107" s="27" t="str">
        <f>IF(ISERROR(IF(VLOOKUP(A107,'SAS Stations'!$B$2:$G$307,5,)="YES", "YES", "NO"))=TRUE,"NO","YES")</f>
        <v>YES</v>
      </c>
      <c r="AH107" s="27" t="str">
        <f t="shared" si="1"/>
        <v>NO</v>
      </c>
      <c r="AI107" s="92" t="str">
        <f t="array" ref="AI107">IF(ISERROR(IF(VLOOKUP(A107,'Stations Modelled'!$B$2:$D$310,3,)="YES", "YES", "NO"))=TRUE,"NO","YES")</f>
        <v>YES</v>
      </c>
    </row>
    <row r="108" spans="1:35" hidden="1">
      <c r="A108" s="29" t="s">
        <v>411</v>
      </c>
      <c r="B108" s="28">
        <v>719</v>
      </c>
      <c r="C108" s="28">
        <v>5708</v>
      </c>
      <c r="D108" s="30" t="s">
        <v>2822</v>
      </c>
      <c r="E108" s="29">
        <v>37447</v>
      </c>
      <c r="F108" s="28">
        <v>66</v>
      </c>
      <c r="G108" s="28">
        <v>4</v>
      </c>
      <c r="H108" s="28">
        <v>5071</v>
      </c>
      <c r="I108" s="29" t="s">
        <v>339</v>
      </c>
      <c r="J108" s="28">
        <v>9</v>
      </c>
      <c r="K108" s="29" t="s">
        <v>652</v>
      </c>
      <c r="L108" s="28">
        <v>5073</v>
      </c>
      <c r="M108" s="29" t="s">
        <v>652</v>
      </c>
      <c r="N108" s="29" t="s">
        <v>7471</v>
      </c>
      <c r="O108" s="31">
        <v>17319</v>
      </c>
      <c r="P108" s="31" t="s">
        <v>7472</v>
      </c>
      <c r="Q108" s="29" t="s">
        <v>7473</v>
      </c>
      <c r="R108" s="28">
        <v>1</v>
      </c>
      <c r="S108" s="28">
        <v>46</v>
      </c>
      <c r="T108" s="28">
        <v>2</v>
      </c>
      <c r="U108" s="28">
        <v>51</v>
      </c>
      <c r="V108" s="29" t="s">
        <v>3386</v>
      </c>
      <c r="W108" s="29" t="s">
        <v>1635</v>
      </c>
      <c r="X108" s="29" t="s">
        <v>462</v>
      </c>
      <c r="Y108" s="29" t="s">
        <v>1642</v>
      </c>
      <c r="Z108" s="29" t="s">
        <v>660</v>
      </c>
      <c r="AA108" s="29" t="s">
        <v>7478</v>
      </c>
      <c r="AB108" s="28">
        <v>90806</v>
      </c>
      <c r="AC108" s="90">
        <v>33.793180999999997</v>
      </c>
      <c r="AD108" s="90">
        <v>-118.17232199999999</v>
      </c>
      <c r="AE108" s="91"/>
      <c r="AF108" s="29" t="s">
        <v>7472</v>
      </c>
      <c r="AG108" s="27" t="str">
        <f>IF(ISERROR(IF(VLOOKUP(A108,'SAS Stations'!$B$2:$G$307,5,)="YES", "YES", "NO"))=TRUE,"NO","YES")</f>
        <v>NO</v>
      </c>
      <c r="AH108" s="27" t="str">
        <f t="shared" si="1"/>
        <v>YES</v>
      </c>
      <c r="AI108" s="92" t="str">
        <f t="array" ref="AI108">IF(ISERROR(IF(VLOOKUP(A108,'Stations Modelled'!$B$2:$D$310,3,)="YES", "YES", "NO"))=TRUE,"NO","YES")</f>
        <v>YES</v>
      </c>
    </row>
    <row r="109" spans="1:35" hidden="1">
      <c r="A109" s="29" t="s">
        <v>411</v>
      </c>
      <c r="B109" s="28">
        <v>720</v>
      </c>
      <c r="C109" s="28">
        <v>5708</v>
      </c>
      <c r="D109" s="30" t="s">
        <v>2822</v>
      </c>
      <c r="E109" s="29">
        <v>37447</v>
      </c>
      <c r="F109" s="28">
        <v>66</v>
      </c>
      <c r="G109" s="28">
        <v>12</v>
      </c>
      <c r="H109" s="28">
        <v>5071</v>
      </c>
      <c r="I109" s="29" t="s">
        <v>339</v>
      </c>
      <c r="J109" s="28">
        <v>9</v>
      </c>
      <c r="K109" s="29" t="s">
        <v>652</v>
      </c>
      <c r="L109" s="28">
        <v>5073</v>
      </c>
      <c r="M109" s="29" t="s">
        <v>652</v>
      </c>
      <c r="N109" s="29" t="s">
        <v>7471</v>
      </c>
      <c r="O109" s="31">
        <v>17319</v>
      </c>
      <c r="P109" s="31" t="s">
        <v>7472</v>
      </c>
      <c r="Q109" s="29" t="s">
        <v>7473</v>
      </c>
      <c r="R109" s="28">
        <v>1</v>
      </c>
      <c r="S109" s="28">
        <v>46</v>
      </c>
      <c r="T109" s="28">
        <v>2</v>
      </c>
      <c r="U109" s="28">
        <v>51</v>
      </c>
      <c r="V109" s="29" t="s">
        <v>3386</v>
      </c>
      <c r="W109" s="29" t="s">
        <v>1635</v>
      </c>
      <c r="X109" s="29" t="s">
        <v>462</v>
      </c>
      <c r="Y109" s="29" t="s">
        <v>1642</v>
      </c>
      <c r="Z109" s="29" t="s">
        <v>660</v>
      </c>
      <c r="AA109" s="29" t="s">
        <v>7478</v>
      </c>
      <c r="AB109" s="28">
        <v>90806</v>
      </c>
      <c r="AC109" s="90">
        <v>33.793180999999997</v>
      </c>
      <c r="AD109" s="90">
        <v>-118.17232199999999</v>
      </c>
      <c r="AE109" s="90"/>
      <c r="AF109" s="29" t="s">
        <v>7472</v>
      </c>
      <c r="AG109" s="27" t="str">
        <f>IF(ISERROR(IF(VLOOKUP(A109,'SAS Stations'!$B$2:$G$307,5,)="YES", "YES", "NO"))=TRUE,"NO","YES")</f>
        <v>NO</v>
      </c>
      <c r="AH109" s="27" t="str">
        <f t="shared" si="1"/>
        <v>YES</v>
      </c>
      <c r="AI109" s="92" t="str">
        <f t="array" ref="AI109">IF(ISERROR(IF(VLOOKUP(A109,'Stations Modelled'!$B$2:$D$310,3,)="YES", "YES", "NO"))=TRUE,"NO","YES")</f>
        <v>YES</v>
      </c>
    </row>
    <row r="110" spans="1:35" hidden="1">
      <c r="A110" s="29" t="s">
        <v>412</v>
      </c>
      <c r="B110" s="28">
        <v>547</v>
      </c>
      <c r="C110" s="28">
        <v>5351</v>
      </c>
      <c r="D110" s="30" t="s">
        <v>4949</v>
      </c>
      <c r="E110" s="29"/>
      <c r="F110" s="28">
        <v>66</v>
      </c>
      <c r="G110" s="28">
        <v>12</v>
      </c>
      <c r="H110" s="28">
        <v>5034</v>
      </c>
      <c r="I110" s="29" t="s">
        <v>875</v>
      </c>
      <c r="J110" s="28">
        <v>17</v>
      </c>
      <c r="K110" s="29" t="s">
        <v>4950</v>
      </c>
      <c r="L110" s="28">
        <v>5033</v>
      </c>
      <c r="M110" s="29" t="s">
        <v>397</v>
      </c>
      <c r="N110" s="29" t="s">
        <v>7471</v>
      </c>
      <c r="O110" s="31">
        <v>20607</v>
      </c>
      <c r="P110" s="31" t="s">
        <v>7472</v>
      </c>
      <c r="Q110" s="29" t="s">
        <v>7473</v>
      </c>
      <c r="R110" s="28">
        <v>5</v>
      </c>
      <c r="S110" s="28">
        <v>51</v>
      </c>
      <c r="T110" s="28">
        <v>3</v>
      </c>
      <c r="U110" s="28">
        <v>33</v>
      </c>
      <c r="V110" s="29" t="s">
        <v>7498</v>
      </c>
      <c r="W110" s="29" t="s">
        <v>2817</v>
      </c>
      <c r="X110" s="29" t="s">
        <v>7586</v>
      </c>
      <c r="Y110" s="29" t="s">
        <v>4952</v>
      </c>
      <c r="Z110" s="29" t="s">
        <v>875</v>
      </c>
      <c r="AA110" s="29" t="s">
        <v>7478</v>
      </c>
      <c r="AB110" s="28">
        <v>93265</v>
      </c>
      <c r="AC110" s="27">
        <v>36.126410999999997</v>
      </c>
      <c r="AD110" s="27">
        <v>-118.821319</v>
      </c>
      <c r="AE110" s="27"/>
      <c r="AF110" s="29" t="s">
        <v>7472</v>
      </c>
      <c r="AG110" s="27" t="str">
        <f>IF(ISERROR(IF(VLOOKUP(A110,'SAS Stations'!$B$2:$G$307,5,)="YES", "YES", "NO"))=TRUE,"NO","YES")</f>
        <v>NO</v>
      </c>
      <c r="AH110" s="27" t="str">
        <f t="shared" si="1"/>
        <v>YES</v>
      </c>
      <c r="AI110" s="92" t="str">
        <f t="array" ref="AI110">IF(ISERROR(IF(VLOOKUP(A110,'Stations Modelled'!$B$2:$D$310,3,)="YES", "YES", "NO"))=TRUE,"NO","YES")</f>
        <v>NO</v>
      </c>
    </row>
    <row r="111" spans="1:35">
      <c r="A111" s="29" t="s">
        <v>413</v>
      </c>
      <c r="B111" s="28">
        <v>388</v>
      </c>
      <c r="C111" s="28">
        <v>5171</v>
      </c>
      <c r="D111" s="30" t="s">
        <v>7535</v>
      </c>
      <c r="E111" s="29" t="s">
        <v>467</v>
      </c>
      <c r="F111" s="28">
        <v>66</v>
      </c>
      <c r="G111" s="28">
        <v>16</v>
      </c>
      <c r="H111" s="28">
        <v>5013</v>
      </c>
      <c r="I111" s="29" t="s">
        <v>812</v>
      </c>
      <c r="J111" s="28">
        <v>3</v>
      </c>
      <c r="K111" s="29" t="s">
        <v>7529</v>
      </c>
      <c r="L111" s="28">
        <v>5014</v>
      </c>
      <c r="M111" s="29" t="s">
        <v>3869</v>
      </c>
      <c r="N111" s="29" t="s">
        <v>7471</v>
      </c>
      <c r="O111" s="31">
        <v>18264</v>
      </c>
      <c r="P111" s="31" t="s">
        <v>7472</v>
      </c>
      <c r="Q111" s="29" t="s">
        <v>7473</v>
      </c>
      <c r="R111" s="28">
        <v>1</v>
      </c>
      <c r="S111" s="28">
        <v>27</v>
      </c>
      <c r="T111" s="28">
        <v>3</v>
      </c>
      <c r="U111" s="28">
        <v>5</v>
      </c>
      <c r="V111" s="29" t="s">
        <v>7531</v>
      </c>
      <c r="W111" s="29" t="s">
        <v>7544</v>
      </c>
      <c r="X111" s="29" t="s">
        <v>468</v>
      </c>
      <c r="Y111" s="29" t="s">
        <v>469</v>
      </c>
      <c r="Z111" s="29" t="s">
        <v>1032</v>
      </c>
      <c r="AA111" s="29" t="s">
        <v>7478</v>
      </c>
      <c r="AB111" s="28">
        <v>91016</v>
      </c>
      <c r="AC111" s="27">
        <v>34.134417999999997</v>
      </c>
      <c r="AD111" s="27">
        <v>-117.98730399999999</v>
      </c>
      <c r="AE111" s="27" t="s">
        <v>7503</v>
      </c>
      <c r="AF111" s="29" t="s">
        <v>7472</v>
      </c>
      <c r="AG111" s="27" t="str">
        <f>IF(ISERROR(IF(VLOOKUP(A111,'SAS Stations'!$B$2:$G$307,5,)="YES", "YES", "NO"))=TRUE,"NO","YES")</f>
        <v>YES</v>
      </c>
      <c r="AH111" s="27" t="str">
        <f t="shared" si="1"/>
        <v>NO</v>
      </c>
      <c r="AI111" s="92" t="str">
        <f t="array" ref="AI111">IF(ISERROR(IF(VLOOKUP(A111,'Stations Modelled'!$B$2:$D$310,3,)="YES", "YES", "NO"))=TRUE,"NO","YES")</f>
        <v>NO</v>
      </c>
    </row>
    <row r="112" spans="1:35">
      <c r="A112" s="29" t="s">
        <v>414</v>
      </c>
      <c r="B112" s="28">
        <v>903</v>
      </c>
      <c r="C112" s="28">
        <v>5924</v>
      </c>
      <c r="D112" s="30" t="s">
        <v>7573</v>
      </c>
      <c r="E112" s="29"/>
      <c r="F112" s="28">
        <v>66</v>
      </c>
      <c r="G112" s="28">
        <v>12</v>
      </c>
      <c r="H112" s="28">
        <v>5087</v>
      </c>
      <c r="I112" s="29" t="s">
        <v>415</v>
      </c>
      <c r="J112" s="28">
        <v>1</v>
      </c>
      <c r="K112" s="29" t="s">
        <v>939</v>
      </c>
      <c r="L112" s="28">
        <v>5082</v>
      </c>
      <c r="M112" s="29" t="s">
        <v>939</v>
      </c>
      <c r="N112" s="29" t="s">
        <v>7471</v>
      </c>
      <c r="O112" s="31">
        <v>30011</v>
      </c>
      <c r="P112" s="31" t="s">
        <v>7472</v>
      </c>
      <c r="Q112" s="29" t="s">
        <v>7473</v>
      </c>
      <c r="R112" s="28">
        <v>1</v>
      </c>
      <c r="S112" s="28">
        <v>48</v>
      </c>
      <c r="T112" s="28">
        <v>2</v>
      </c>
      <c r="U112" s="28">
        <v>43</v>
      </c>
      <c r="V112" s="29" t="s">
        <v>7556</v>
      </c>
      <c r="W112" s="29" t="s">
        <v>470</v>
      </c>
      <c r="X112" s="29" t="s">
        <v>7533</v>
      </c>
      <c r="Y112" s="29" t="s">
        <v>471</v>
      </c>
      <c r="Z112" s="29" t="s">
        <v>414</v>
      </c>
      <c r="AA112" s="29" t="s">
        <v>7478</v>
      </c>
      <c r="AB112" s="28">
        <v>92621</v>
      </c>
      <c r="AC112" s="90">
        <v>33.924554999999998</v>
      </c>
      <c r="AD112" s="90">
        <v>-117.848384</v>
      </c>
      <c r="AE112" s="90" t="s">
        <v>7503</v>
      </c>
      <c r="AF112" s="29" t="s">
        <v>7472</v>
      </c>
      <c r="AG112" s="27" t="str">
        <f>IF(ISERROR(IF(VLOOKUP(A112,'SAS Stations'!$B$2:$G$307,5,)="YES", "YES", "NO"))=TRUE,"NO","YES")</f>
        <v>YES</v>
      </c>
      <c r="AH112" s="27" t="str">
        <f t="shared" si="1"/>
        <v>NO</v>
      </c>
      <c r="AI112" s="92" t="str">
        <f t="array" ref="AI112">IF(ISERROR(IF(VLOOKUP(A112,'Stations Modelled'!$B$2:$D$310,3,)="YES", "YES", "NO"))=TRUE,"NO","YES")</f>
        <v>NO</v>
      </c>
    </row>
    <row r="113" spans="1:35" hidden="1">
      <c r="A113" s="29" t="s">
        <v>1647</v>
      </c>
      <c r="B113" s="28">
        <v>721</v>
      </c>
      <c r="C113" s="28">
        <v>5710</v>
      </c>
      <c r="D113" s="30" t="s">
        <v>2815</v>
      </c>
      <c r="E113" s="29"/>
      <c r="F113" s="28">
        <v>16</v>
      </c>
      <c r="G113" s="28">
        <v>4</v>
      </c>
      <c r="H113" s="28">
        <v>5073</v>
      </c>
      <c r="I113" s="29" t="s">
        <v>652</v>
      </c>
      <c r="J113" s="28">
        <v>9</v>
      </c>
      <c r="K113" s="29" t="s">
        <v>652</v>
      </c>
      <c r="L113" s="28">
        <v>5073</v>
      </c>
      <c r="M113" s="29" t="s">
        <v>652</v>
      </c>
      <c r="N113" s="29" t="s">
        <v>7471</v>
      </c>
      <c r="O113" s="31">
        <v>17076</v>
      </c>
      <c r="P113" s="31" t="s">
        <v>7472</v>
      </c>
      <c r="Q113" s="29" t="s">
        <v>7506</v>
      </c>
      <c r="R113" s="28">
        <v>1</v>
      </c>
      <c r="S113" s="28">
        <v>32</v>
      </c>
      <c r="T113" s="28">
        <v>2</v>
      </c>
      <c r="U113" s="28">
        <v>57</v>
      </c>
      <c r="V113" s="29" t="s">
        <v>3386</v>
      </c>
      <c r="W113" s="29" t="s">
        <v>1644</v>
      </c>
      <c r="X113" s="29" t="s">
        <v>7553</v>
      </c>
      <c r="Y113" s="29" t="s">
        <v>1648</v>
      </c>
      <c r="Z113" s="29" t="s">
        <v>668</v>
      </c>
      <c r="AA113" s="29" t="s">
        <v>7478</v>
      </c>
      <c r="AB113" s="28">
        <v>90262</v>
      </c>
      <c r="AC113" s="27">
        <v>33.921627999999998</v>
      </c>
      <c r="AD113" s="27">
        <v>-118.186761</v>
      </c>
      <c r="AE113" s="27"/>
      <c r="AF113" s="29" t="s">
        <v>7472</v>
      </c>
      <c r="AG113" s="27" t="str">
        <f>IF(ISERROR(IF(VLOOKUP(A113,'SAS Stations'!$B$2:$G$307,5,)="YES", "YES", "NO"))=TRUE,"NO","YES")</f>
        <v>NO</v>
      </c>
      <c r="AH113" s="27" t="str">
        <f t="shared" si="1"/>
        <v>YES</v>
      </c>
      <c r="AI113" s="92" t="str">
        <f t="array" ref="AI113">IF(ISERROR(IF(VLOOKUP(A113,'Stations Modelled'!$B$2:$D$310,3,)="YES", "YES", "NO"))=TRUE,"NO","YES")</f>
        <v>NO</v>
      </c>
    </row>
    <row r="114" spans="1:35">
      <c r="A114" s="29" t="s">
        <v>418</v>
      </c>
      <c r="B114" s="28">
        <v>476</v>
      </c>
      <c r="C114" s="28">
        <v>5257</v>
      </c>
      <c r="D114" s="30"/>
      <c r="E114" s="29"/>
      <c r="F114" s="28">
        <v>66</v>
      </c>
      <c r="G114" s="28">
        <v>4</v>
      </c>
      <c r="H114" s="28">
        <v>5021</v>
      </c>
      <c r="I114" s="29" t="s">
        <v>625</v>
      </c>
      <c r="J114" s="28">
        <v>8</v>
      </c>
      <c r="K114" s="29" t="s">
        <v>337</v>
      </c>
      <c r="L114" s="28">
        <v>5023</v>
      </c>
      <c r="M114" s="29" t="s">
        <v>337</v>
      </c>
      <c r="N114" s="29" t="s">
        <v>7471</v>
      </c>
      <c r="O114" s="31">
        <v>22221</v>
      </c>
      <c r="P114" s="31" t="s">
        <v>7472</v>
      </c>
      <c r="Q114" s="29" t="s">
        <v>7473</v>
      </c>
      <c r="R114" s="28">
        <v>5</v>
      </c>
      <c r="S114" s="28">
        <v>44</v>
      </c>
      <c r="T114" s="28">
        <v>2</v>
      </c>
      <c r="U114" s="28">
        <v>56</v>
      </c>
      <c r="V114" s="29" t="s">
        <v>3386</v>
      </c>
      <c r="W114" s="29" t="s">
        <v>1649</v>
      </c>
      <c r="X114" s="29" t="s">
        <v>519</v>
      </c>
      <c r="Y114" s="29" t="s">
        <v>1650</v>
      </c>
      <c r="Z114" s="29" t="s">
        <v>1651</v>
      </c>
      <c r="AA114" s="29" t="s">
        <v>7478</v>
      </c>
      <c r="AB114" s="28">
        <v>90249</v>
      </c>
      <c r="AC114" s="27">
        <v>33.881520000000002</v>
      </c>
      <c r="AD114" s="27">
        <v>-118.32589</v>
      </c>
      <c r="AE114" s="27"/>
      <c r="AF114" s="29" t="s">
        <v>7472</v>
      </c>
      <c r="AG114" s="27" t="str">
        <f>IF(ISERROR(IF(VLOOKUP(A114,'SAS Stations'!$B$2:$G$307,5,)="YES", "YES", "NO"))=TRUE,"NO","YES")</f>
        <v>YES</v>
      </c>
      <c r="AH114" s="27" t="str">
        <f t="shared" si="1"/>
        <v>NO</v>
      </c>
      <c r="AI114" s="92" t="str">
        <f t="array" ref="AI114">IF(ISERROR(IF(VLOOKUP(A114,'Stations Modelled'!$B$2:$D$310,3,)="YES", "YES", "NO"))=TRUE,"NO","YES")</f>
        <v>NO</v>
      </c>
    </row>
    <row r="115" spans="1:35" hidden="1">
      <c r="A115" s="29" t="s">
        <v>2424</v>
      </c>
      <c r="B115" s="28">
        <v>178</v>
      </c>
      <c r="C115" s="28">
        <v>2580</v>
      </c>
      <c r="D115" s="30"/>
      <c r="E115" s="29"/>
      <c r="F115" s="28">
        <v>16</v>
      </c>
      <c r="G115" s="28">
        <v>2.4</v>
      </c>
      <c r="H115" s="28">
        <v>8015</v>
      </c>
      <c r="I115" s="29" t="s">
        <v>5394</v>
      </c>
      <c r="J115" s="28">
        <v>15</v>
      </c>
      <c r="K115" s="29" t="s">
        <v>666</v>
      </c>
      <c r="L115" s="28">
        <v>2556</v>
      </c>
      <c r="M115" s="29" t="s">
        <v>3822</v>
      </c>
      <c r="N115" s="29" t="s">
        <v>7521</v>
      </c>
      <c r="O115" s="31">
        <v>18264</v>
      </c>
      <c r="P115" s="31">
        <v>30042</v>
      </c>
      <c r="Q115" s="29" t="s">
        <v>7506</v>
      </c>
      <c r="R115" s="28">
        <v>3</v>
      </c>
      <c r="S115" s="28">
        <v>85</v>
      </c>
      <c r="T115" s="28">
        <v>2</v>
      </c>
      <c r="U115" s="28">
        <v>92</v>
      </c>
      <c r="V115" s="29" t="s">
        <v>7498</v>
      </c>
      <c r="W115" s="29" t="s">
        <v>2422</v>
      </c>
      <c r="X115" s="29" t="s">
        <v>538</v>
      </c>
      <c r="Y115" s="29" t="s">
        <v>2446</v>
      </c>
      <c r="Z115" s="29" t="s">
        <v>2424</v>
      </c>
      <c r="AA115" s="29" t="s">
        <v>7478</v>
      </c>
      <c r="AB115" s="28">
        <v>93517</v>
      </c>
      <c r="AC115" s="90">
        <v>38.254128000000001</v>
      </c>
      <c r="AD115" s="90">
        <v>-119.23065</v>
      </c>
      <c r="AE115" s="90"/>
      <c r="AF115" s="29" t="s">
        <v>7472</v>
      </c>
      <c r="AG115" s="27" t="str">
        <f>IF(ISERROR(IF(VLOOKUP(A115,'SAS Stations'!$B$2:$G$307,5,)="YES", "YES", "NO"))=TRUE,"NO","YES")</f>
        <v>NO</v>
      </c>
      <c r="AH115" s="27" t="str">
        <f t="shared" si="1"/>
        <v>YES</v>
      </c>
      <c r="AI115" s="92" t="str">
        <f t="array" ref="AI115">IF(ISERROR(IF(VLOOKUP(A115,'Stations Modelled'!$B$2:$D$310,3,)="YES", "YES", "NO"))=TRUE,"NO","YES")</f>
        <v>NO</v>
      </c>
    </row>
    <row r="116" spans="1:35" hidden="1">
      <c r="A116" s="29" t="s">
        <v>2424</v>
      </c>
      <c r="B116" s="28">
        <v>179</v>
      </c>
      <c r="C116" s="28">
        <v>2580</v>
      </c>
      <c r="D116" s="30"/>
      <c r="E116" s="29"/>
      <c r="F116" s="28">
        <v>16</v>
      </c>
      <c r="G116" s="28">
        <v>12</v>
      </c>
      <c r="H116" s="28">
        <v>8015</v>
      </c>
      <c r="I116" s="29" t="s">
        <v>5394</v>
      </c>
      <c r="J116" s="28">
        <v>15</v>
      </c>
      <c r="K116" s="29" t="s">
        <v>666</v>
      </c>
      <c r="L116" s="28">
        <v>2556</v>
      </c>
      <c r="M116" s="29" t="s">
        <v>3822</v>
      </c>
      <c r="N116" s="29" t="s">
        <v>7471</v>
      </c>
      <c r="O116" s="31">
        <v>18264</v>
      </c>
      <c r="P116" s="31" t="s">
        <v>7472</v>
      </c>
      <c r="Q116" s="29" t="s">
        <v>7506</v>
      </c>
      <c r="R116" s="28">
        <v>3</v>
      </c>
      <c r="S116" s="28">
        <v>85</v>
      </c>
      <c r="T116" s="28">
        <v>2</v>
      </c>
      <c r="U116" s="28">
        <v>92</v>
      </c>
      <c r="V116" s="29" t="s">
        <v>7498</v>
      </c>
      <c r="W116" s="29" t="s">
        <v>2422</v>
      </c>
      <c r="X116" s="29" t="s">
        <v>538</v>
      </c>
      <c r="Y116" s="29" t="s">
        <v>2446</v>
      </c>
      <c r="Z116" s="29" t="s">
        <v>2424</v>
      </c>
      <c r="AA116" s="29" t="s">
        <v>7478</v>
      </c>
      <c r="AB116" s="28">
        <v>93517</v>
      </c>
      <c r="AC116" s="90">
        <v>38.254128000000001</v>
      </c>
      <c r="AD116" s="90">
        <v>-119.23065</v>
      </c>
      <c r="AE116" s="90"/>
      <c r="AF116" s="29" t="s">
        <v>7472</v>
      </c>
      <c r="AG116" s="27" t="str">
        <f>IF(ISERROR(IF(VLOOKUP(A116,'SAS Stations'!$B$2:$G$307,5,)="YES", "YES", "NO"))=TRUE,"NO","YES")</f>
        <v>NO</v>
      </c>
      <c r="AH116" s="27" t="str">
        <f t="shared" si="1"/>
        <v>YES</v>
      </c>
      <c r="AI116" s="92" t="str">
        <f t="array" ref="AI116">IF(ISERROR(IF(VLOOKUP(A116,'Stations Modelled'!$B$2:$D$310,3,)="YES", "YES", "NO"))=TRUE,"NO","YES")</f>
        <v>NO</v>
      </c>
    </row>
    <row r="117" spans="1:35" hidden="1">
      <c r="A117" s="29" t="s">
        <v>2424</v>
      </c>
      <c r="B117" s="28">
        <v>180</v>
      </c>
      <c r="C117" s="28">
        <v>2580</v>
      </c>
      <c r="D117" s="30"/>
      <c r="E117" s="29"/>
      <c r="F117" s="28">
        <v>16</v>
      </c>
      <c r="G117" s="28">
        <v>16</v>
      </c>
      <c r="H117" s="28">
        <v>8015</v>
      </c>
      <c r="I117" s="29" t="s">
        <v>5394</v>
      </c>
      <c r="J117" s="28">
        <v>15</v>
      </c>
      <c r="K117" s="29" t="s">
        <v>666</v>
      </c>
      <c r="L117" s="28">
        <v>2556</v>
      </c>
      <c r="M117" s="29" t="s">
        <v>3822</v>
      </c>
      <c r="N117" s="29" t="s">
        <v>7471</v>
      </c>
      <c r="O117" s="31">
        <v>18264</v>
      </c>
      <c r="P117" s="31" t="s">
        <v>7472</v>
      </c>
      <c r="Q117" s="29" t="s">
        <v>7506</v>
      </c>
      <c r="R117" s="28">
        <v>3</v>
      </c>
      <c r="S117" s="28">
        <v>85</v>
      </c>
      <c r="T117" s="28">
        <v>2</v>
      </c>
      <c r="U117" s="28">
        <v>92</v>
      </c>
      <c r="V117" s="29" t="s">
        <v>7498</v>
      </c>
      <c r="W117" s="29" t="s">
        <v>2422</v>
      </c>
      <c r="X117" s="29" t="s">
        <v>538</v>
      </c>
      <c r="Y117" s="29" t="s">
        <v>2446</v>
      </c>
      <c r="Z117" s="29" t="s">
        <v>2424</v>
      </c>
      <c r="AA117" s="29" t="s">
        <v>7478</v>
      </c>
      <c r="AB117" s="28">
        <v>93517</v>
      </c>
      <c r="AC117" s="90">
        <v>38.254128000000001</v>
      </c>
      <c r="AD117" s="90">
        <v>-119.23065</v>
      </c>
      <c r="AE117" s="90"/>
      <c r="AF117" s="29" t="s">
        <v>7472</v>
      </c>
      <c r="AG117" s="27" t="str">
        <f>IF(ISERROR(IF(VLOOKUP(A117,'SAS Stations'!$B$2:$G$307,5,)="YES", "YES", "NO"))=TRUE,"NO","YES")</f>
        <v>NO</v>
      </c>
      <c r="AH117" s="27" t="str">
        <f t="shared" si="1"/>
        <v>YES</v>
      </c>
      <c r="AI117" s="92" t="str">
        <f t="array" ref="AI117">IF(ISERROR(IF(VLOOKUP(A117,'Stations Modelled'!$B$2:$D$310,3,)="YES", "YES", "NO"))=TRUE,"NO","YES")</f>
        <v>NO</v>
      </c>
    </row>
    <row r="118" spans="1:35">
      <c r="A118" s="29" t="s">
        <v>419</v>
      </c>
      <c r="B118" s="28">
        <v>438</v>
      </c>
      <c r="C118" s="28">
        <v>5226</v>
      </c>
      <c r="D118" s="30"/>
      <c r="E118" s="29">
        <v>33987</v>
      </c>
      <c r="F118" s="28">
        <v>66</v>
      </c>
      <c r="G118" s="28">
        <v>16</v>
      </c>
      <c r="H118" s="28">
        <v>5021</v>
      </c>
      <c r="I118" s="29" t="s">
        <v>625</v>
      </c>
      <c r="J118" s="28">
        <v>8</v>
      </c>
      <c r="K118" s="29" t="s">
        <v>337</v>
      </c>
      <c r="L118" s="28">
        <v>5023</v>
      </c>
      <c r="M118" s="29" t="s">
        <v>337</v>
      </c>
      <c r="N118" s="29" t="s">
        <v>7471</v>
      </c>
      <c r="O118" s="31">
        <v>23986</v>
      </c>
      <c r="P118" s="31" t="s">
        <v>7472</v>
      </c>
      <c r="Q118" s="29" t="s">
        <v>7473</v>
      </c>
      <c r="R118" s="28">
        <v>5</v>
      </c>
      <c r="S118" s="28">
        <v>44</v>
      </c>
      <c r="T118" s="28">
        <v>2</v>
      </c>
      <c r="U118" s="28">
        <v>53</v>
      </c>
      <c r="V118" s="29" t="s">
        <v>3386</v>
      </c>
      <c r="W118" s="29" t="s">
        <v>1649</v>
      </c>
      <c r="X118" s="29" t="s">
        <v>477</v>
      </c>
      <c r="Y118" s="29" t="s">
        <v>1652</v>
      </c>
      <c r="Z118" s="29" t="s">
        <v>1651</v>
      </c>
      <c r="AA118" s="29" t="s">
        <v>7478</v>
      </c>
      <c r="AB118" s="28">
        <v>90249</v>
      </c>
      <c r="AC118" s="90">
        <v>33.903218000000003</v>
      </c>
      <c r="AD118" s="90">
        <v>-118.312898</v>
      </c>
      <c r="AE118" s="90"/>
      <c r="AF118" s="29" t="s">
        <v>7472</v>
      </c>
      <c r="AG118" s="27" t="str">
        <f>IF(ISERROR(IF(VLOOKUP(A118,'SAS Stations'!$B$2:$G$307,5,)="YES", "YES", "NO"))=TRUE,"NO","YES")</f>
        <v>YES</v>
      </c>
      <c r="AH118" s="27" t="str">
        <f t="shared" si="1"/>
        <v>NO</v>
      </c>
      <c r="AI118" s="92" t="str">
        <f t="array" ref="AI118">IF(ISERROR(IF(VLOOKUP(A118,'Stations Modelled'!$B$2:$D$310,3,)="YES", "YES", "NO"))=TRUE,"NO","YES")</f>
        <v>NO</v>
      </c>
    </row>
    <row r="119" spans="1:35" hidden="1">
      <c r="A119" s="29" t="s">
        <v>475</v>
      </c>
      <c r="B119" s="28">
        <v>809</v>
      </c>
      <c r="C119" s="28">
        <v>5810</v>
      </c>
      <c r="D119" s="30" t="s">
        <v>7555</v>
      </c>
      <c r="E119" s="29"/>
      <c r="F119" s="28">
        <v>12</v>
      </c>
      <c r="G119" s="28">
        <v>4</v>
      </c>
      <c r="H119" s="28">
        <v>5086</v>
      </c>
      <c r="I119" s="29" t="s">
        <v>394</v>
      </c>
      <c r="J119" s="28">
        <v>2</v>
      </c>
      <c r="K119" s="29" t="s">
        <v>394</v>
      </c>
      <c r="L119" s="28">
        <v>5086</v>
      </c>
      <c r="M119" s="29" t="s">
        <v>394</v>
      </c>
      <c r="N119" s="29" t="s">
        <v>7471</v>
      </c>
      <c r="O119" s="31">
        <v>18264</v>
      </c>
      <c r="P119" s="31" t="s">
        <v>7472</v>
      </c>
      <c r="Q119" s="29" t="s">
        <v>7506</v>
      </c>
      <c r="R119" s="28">
        <v>1</v>
      </c>
      <c r="S119" s="28">
        <v>29</v>
      </c>
      <c r="T119" s="28">
        <v>2</v>
      </c>
      <c r="U119" s="28">
        <v>45</v>
      </c>
      <c r="V119" s="29" t="s">
        <v>7556</v>
      </c>
      <c r="W119" s="29" t="s">
        <v>476</v>
      </c>
      <c r="X119" s="29" t="s">
        <v>477</v>
      </c>
      <c r="Y119" s="29" t="s">
        <v>478</v>
      </c>
      <c r="Z119" s="29" t="s">
        <v>1047</v>
      </c>
      <c r="AA119" s="29" t="s">
        <v>7478</v>
      </c>
      <c r="AB119" s="28">
        <v>92703</v>
      </c>
      <c r="AC119" s="90">
        <v>33.755614000000001</v>
      </c>
      <c r="AD119" s="90">
        <v>-117.884816</v>
      </c>
      <c r="AE119" s="90" t="s">
        <v>7503</v>
      </c>
      <c r="AF119" s="29" t="s">
        <v>7472</v>
      </c>
      <c r="AG119" s="27" t="str">
        <f>IF(ISERROR(IF(VLOOKUP(A119,'SAS Stations'!$B$2:$G$307,5,)="YES", "YES", "NO"))=TRUE,"NO","YES")</f>
        <v>NO</v>
      </c>
      <c r="AH119" s="27" t="str">
        <f t="shared" si="1"/>
        <v>YES</v>
      </c>
      <c r="AI119" s="92" t="str">
        <f t="array" ref="AI119">IF(ISERROR(IF(VLOOKUP(A119,'Stations Modelled'!$B$2:$D$310,3,)="YES", "YES", "NO"))=TRUE,"NO","YES")</f>
        <v>NO</v>
      </c>
    </row>
    <row r="120" spans="1:35" hidden="1">
      <c r="A120" s="29" t="s">
        <v>2450</v>
      </c>
      <c r="B120" s="28">
        <v>1821</v>
      </c>
      <c r="C120" s="28">
        <v>5936</v>
      </c>
      <c r="D120" s="30"/>
      <c r="E120" s="29"/>
      <c r="F120" s="28">
        <v>66</v>
      </c>
      <c r="G120" s="28">
        <v>12</v>
      </c>
      <c r="H120" s="28">
        <v>5082</v>
      </c>
      <c r="I120" s="29" t="s">
        <v>939</v>
      </c>
      <c r="J120" s="28">
        <v>1</v>
      </c>
      <c r="K120" s="29" t="s">
        <v>939</v>
      </c>
      <c r="L120" s="28">
        <v>5082</v>
      </c>
      <c r="M120" s="29" t="s">
        <v>939</v>
      </c>
      <c r="N120" s="29" t="s">
        <v>7496</v>
      </c>
      <c r="O120" s="31">
        <v>38353</v>
      </c>
      <c r="P120" s="31" t="s">
        <v>7472</v>
      </c>
      <c r="Q120" s="29" t="s">
        <v>10579</v>
      </c>
      <c r="R120" s="28">
        <v>1</v>
      </c>
      <c r="S120" s="28">
        <v>29</v>
      </c>
      <c r="T120" s="28">
        <v>2</v>
      </c>
      <c r="U120" s="28">
        <v>80</v>
      </c>
      <c r="V120" s="29" t="s">
        <v>7848</v>
      </c>
      <c r="W120" s="29" t="s">
        <v>7472</v>
      </c>
      <c r="X120" s="29" t="s">
        <v>7472</v>
      </c>
      <c r="Y120" s="29" t="s">
        <v>7472</v>
      </c>
      <c r="Z120" s="29" t="s">
        <v>7472</v>
      </c>
      <c r="AA120" s="29" t="s">
        <v>7478</v>
      </c>
      <c r="AB120" s="28" t="s">
        <v>7472</v>
      </c>
      <c r="AC120" s="90"/>
      <c r="AD120" s="90"/>
      <c r="AE120" s="90"/>
      <c r="AF120" s="29" t="s">
        <v>7472</v>
      </c>
      <c r="AG120" s="27" t="str">
        <f>IF(ISERROR(IF(VLOOKUP(A120,'SAS Stations'!$B$2:$G$307,5,)="YES", "YES", "NO"))=TRUE,"NO","YES")</f>
        <v>NO</v>
      </c>
      <c r="AH120" s="27" t="str">
        <f t="shared" si="1"/>
        <v>YES</v>
      </c>
      <c r="AI120" s="92" t="str">
        <f t="array" ref="AI120">IF(ISERROR(IF(VLOOKUP(A120,'Stations Modelled'!$B$2:$D$310,3,)="YES", "YES", "NO"))=TRUE,"NO","YES")</f>
        <v>NO</v>
      </c>
    </row>
    <row r="121" spans="1:35">
      <c r="A121" s="29" t="s">
        <v>420</v>
      </c>
      <c r="B121" s="28">
        <v>777</v>
      </c>
      <c r="C121" s="28">
        <v>5768</v>
      </c>
      <c r="D121" s="30" t="s">
        <v>2822</v>
      </c>
      <c r="E121" s="29">
        <v>37778</v>
      </c>
      <c r="F121" s="28">
        <v>12</v>
      </c>
      <c r="G121" s="28">
        <v>4</v>
      </c>
      <c r="H121" s="28">
        <v>1410</v>
      </c>
      <c r="I121" s="29" t="s">
        <v>340</v>
      </c>
      <c r="J121" s="28">
        <v>9</v>
      </c>
      <c r="K121" s="29" t="s">
        <v>652</v>
      </c>
      <c r="L121" s="28">
        <v>5073</v>
      </c>
      <c r="M121" s="29" t="s">
        <v>652</v>
      </c>
      <c r="N121" s="29" t="s">
        <v>7471</v>
      </c>
      <c r="O121" s="31">
        <v>23955</v>
      </c>
      <c r="P121" s="31" t="s">
        <v>7472</v>
      </c>
      <c r="Q121" s="29" t="s">
        <v>7473</v>
      </c>
      <c r="R121" s="28">
        <v>1</v>
      </c>
      <c r="S121" s="28">
        <v>46</v>
      </c>
      <c r="T121" s="28">
        <v>1</v>
      </c>
      <c r="U121" s="28">
        <v>51</v>
      </c>
      <c r="V121" s="29" t="s">
        <v>3386</v>
      </c>
      <c r="W121" s="29" t="s">
        <v>2824</v>
      </c>
      <c r="X121" s="29" t="s">
        <v>494</v>
      </c>
      <c r="Y121" s="29" t="s">
        <v>1653</v>
      </c>
      <c r="Z121" s="29" t="s">
        <v>660</v>
      </c>
      <c r="AA121" s="29" t="s">
        <v>7478</v>
      </c>
      <c r="AB121" s="28">
        <v>90803</v>
      </c>
      <c r="AC121" s="90">
        <v>33.766893000000003</v>
      </c>
      <c r="AD121" s="90">
        <v>-118.151865</v>
      </c>
      <c r="AE121" s="90"/>
      <c r="AF121" s="29" t="s">
        <v>7472</v>
      </c>
      <c r="AG121" s="27" t="str">
        <f>IF(ISERROR(IF(VLOOKUP(A121,'SAS Stations'!$B$2:$G$307,5,)="YES", "YES", "NO"))=TRUE,"NO","YES")</f>
        <v>YES</v>
      </c>
      <c r="AH121" s="27" t="str">
        <f t="shared" si="1"/>
        <v>NO</v>
      </c>
      <c r="AI121" s="92" t="str">
        <f t="array" ref="AI121">IF(ISERROR(IF(VLOOKUP(A121,'Stations Modelled'!$B$2:$D$310,3,)="YES", "YES", "NO"))=TRUE,"NO","YES")</f>
        <v>NO</v>
      </c>
    </row>
    <row r="122" spans="1:35">
      <c r="A122" s="29" t="s">
        <v>420</v>
      </c>
      <c r="B122" s="28">
        <v>778</v>
      </c>
      <c r="C122" s="28">
        <v>5768</v>
      </c>
      <c r="D122" s="30" t="s">
        <v>2822</v>
      </c>
      <c r="E122" s="29">
        <v>37778</v>
      </c>
      <c r="F122" s="28">
        <v>66</v>
      </c>
      <c r="G122" s="28">
        <v>12</v>
      </c>
      <c r="H122" s="28">
        <v>1410</v>
      </c>
      <c r="I122" s="29" t="s">
        <v>340</v>
      </c>
      <c r="J122" s="28">
        <v>9</v>
      </c>
      <c r="K122" s="29" t="s">
        <v>652</v>
      </c>
      <c r="L122" s="28">
        <v>5073</v>
      </c>
      <c r="M122" s="29" t="s">
        <v>652</v>
      </c>
      <c r="N122" s="29" t="s">
        <v>7471</v>
      </c>
      <c r="O122" s="31">
        <v>23955</v>
      </c>
      <c r="P122" s="31" t="s">
        <v>7472</v>
      </c>
      <c r="Q122" s="29" t="s">
        <v>7473</v>
      </c>
      <c r="R122" s="28">
        <v>1</v>
      </c>
      <c r="S122" s="28">
        <v>46</v>
      </c>
      <c r="T122" s="28">
        <v>1</v>
      </c>
      <c r="U122" s="28">
        <v>51</v>
      </c>
      <c r="V122" s="29" t="s">
        <v>3386</v>
      </c>
      <c r="W122" s="29" t="s">
        <v>2824</v>
      </c>
      <c r="X122" s="29" t="s">
        <v>494</v>
      </c>
      <c r="Y122" s="29" t="s">
        <v>1653</v>
      </c>
      <c r="Z122" s="29" t="s">
        <v>660</v>
      </c>
      <c r="AA122" s="29" t="s">
        <v>7478</v>
      </c>
      <c r="AB122" s="28">
        <v>90803</v>
      </c>
      <c r="AC122" s="90">
        <v>33.766893000000003</v>
      </c>
      <c r="AD122" s="90">
        <v>-118.151865</v>
      </c>
      <c r="AE122" s="90"/>
      <c r="AF122" s="29" t="s">
        <v>7472</v>
      </c>
      <c r="AG122" s="27" t="str">
        <f>IF(ISERROR(IF(VLOOKUP(A122,'SAS Stations'!$B$2:$G$307,5,)="YES", "YES", "NO"))=TRUE,"NO","YES")</f>
        <v>YES</v>
      </c>
      <c r="AH122" s="27" t="str">
        <f t="shared" si="1"/>
        <v>NO</v>
      </c>
      <c r="AI122" s="92" t="str">
        <f t="array" ref="AI122">IF(ISERROR(IF(VLOOKUP(A122,'Stations Modelled'!$B$2:$D$310,3,)="YES", "YES", "NO"))=TRUE,"NO","YES")</f>
        <v>NO</v>
      </c>
    </row>
    <row r="123" spans="1:35">
      <c r="A123" s="29" t="s">
        <v>421</v>
      </c>
      <c r="B123" s="28">
        <v>851</v>
      </c>
      <c r="C123" s="28">
        <v>5854</v>
      </c>
      <c r="D123" s="30" t="s">
        <v>7555</v>
      </c>
      <c r="E123" s="29"/>
      <c r="F123" s="28">
        <v>66</v>
      </c>
      <c r="G123" s="28">
        <v>12</v>
      </c>
      <c r="H123" s="28">
        <v>5086</v>
      </c>
      <c r="I123" s="29" t="s">
        <v>394</v>
      </c>
      <c r="J123" s="28">
        <v>2</v>
      </c>
      <c r="K123" s="29" t="s">
        <v>394</v>
      </c>
      <c r="L123" s="28">
        <v>5086</v>
      </c>
      <c r="M123" s="29" t="s">
        <v>394</v>
      </c>
      <c r="N123" s="29" t="s">
        <v>7471</v>
      </c>
      <c r="O123" s="31">
        <v>24807</v>
      </c>
      <c r="P123" s="31" t="s">
        <v>7472</v>
      </c>
      <c r="Q123" s="29" t="s">
        <v>7473</v>
      </c>
      <c r="R123" s="28">
        <v>1</v>
      </c>
      <c r="S123" s="28">
        <v>33</v>
      </c>
      <c r="T123" s="28">
        <v>2</v>
      </c>
      <c r="U123" s="28">
        <v>41</v>
      </c>
      <c r="V123" s="29" t="s">
        <v>7556</v>
      </c>
      <c r="W123" s="29" t="s">
        <v>479</v>
      </c>
      <c r="X123" s="29" t="s">
        <v>7571</v>
      </c>
      <c r="Y123" s="29" t="s">
        <v>480</v>
      </c>
      <c r="Z123" s="29" t="s">
        <v>481</v>
      </c>
      <c r="AA123" s="29" t="s">
        <v>7478</v>
      </c>
      <c r="AB123" s="28">
        <v>92683</v>
      </c>
      <c r="AC123" s="90">
        <v>33.736063000000001</v>
      </c>
      <c r="AD123" s="90">
        <v>-117.958718</v>
      </c>
      <c r="AE123" s="90" t="s">
        <v>7503</v>
      </c>
      <c r="AF123" s="29" t="s">
        <v>7472</v>
      </c>
      <c r="AG123" s="27" t="str">
        <f>IF(ISERROR(IF(VLOOKUP(A123,'SAS Stations'!$B$2:$G$307,5,)="YES", "YES", "NO"))=TRUE,"NO","YES")</f>
        <v>YES</v>
      </c>
      <c r="AH123" s="27" t="str">
        <f t="shared" si="1"/>
        <v>NO</v>
      </c>
      <c r="AI123" s="92" t="str">
        <f t="array" ref="AI123">IF(ISERROR(IF(VLOOKUP(A123,'Stations Modelled'!$B$2:$D$310,3,)="YES", "YES", "NO"))=TRUE,"NO","YES")</f>
        <v>NO</v>
      </c>
    </row>
    <row r="124" spans="1:35" hidden="1">
      <c r="A124" s="29" t="s">
        <v>422</v>
      </c>
      <c r="B124" s="28">
        <v>499</v>
      </c>
      <c r="C124" s="28">
        <v>5304</v>
      </c>
      <c r="D124" s="30" t="s">
        <v>4954</v>
      </c>
      <c r="E124" s="29"/>
      <c r="F124" s="28">
        <v>66</v>
      </c>
      <c r="G124" s="28">
        <v>12</v>
      </c>
      <c r="H124" s="28">
        <v>5035</v>
      </c>
      <c r="I124" s="29" t="s">
        <v>423</v>
      </c>
      <c r="J124" s="28">
        <v>17</v>
      </c>
      <c r="K124" s="29" t="s">
        <v>4950</v>
      </c>
      <c r="L124" s="28">
        <v>5033</v>
      </c>
      <c r="M124" s="29" t="s">
        <v>397</v>
      </c>
      <c r="N124" s="29" t="s">
        <v>7471</v>
      </c>
      <c r="O124" s="31">
        <v>16193</v>
      </c>
      <c r="P124" s="31" t="s">
        <v>7472</v>
      </c>
      <c r="Q124" s="29" t="s">
        <v>7473</v>
      </c>
      <c r="R124" s="28">
        <v>5</v>
      </c>
      <c r="S124" s="28">
        <v>51</v>
      </c>
      <c r="T124" s="28">
        <v>3</v>
      </c>
      <c r="U124" s="28">
        <v>31</v>
      </c>
      <c r="V124" s="29" t="s">
        <v>7498</v>
      </c>
      <c r="W124" s="29" t="s">
        <v>4868</v>
      </c>
      <c r="X124" s="29" t="s">
        <v>7540</v>
      </c>
      <c r="Y124" s="29" t="s">
        <v>4955</v>
      </c>
      <c r="Z124" s="29" t="s">
        <v>3851</v>
      </c>
      <c r="AA124" s="29" t="s">
        <v>7478</v>
      </c>
      <c r="AB124" s="28">
        <v>93274</v>
      </c>
      <c r="AC124" s="90">
        <v>35.703808000000002</v>
      </c>
      <c r="AD124" s="90">
        <v>-119.204419</v>
      </c>
      <c r="AE124" s="90"/>
      <c r="AF124" s="29" t="s">
        <v>7472</v>
      </c>
      <c r="AG124" s="27" t="str">
        <f>IF(ISERROR(IF(VLOOKUP(A124,'SAS Stations'!$B$2:$G$307,5,)="YES", "YES", "NO"))=TRUE,"NO","YES")</f>
        <v>NO</v>
      </c>
      <c r="AH124" s="27" t="str">
        <f t="shared" si="1"/>
        <v>YES</v>
      </c>
      <c r="AI124" s="92" t="str">
        <f t="array" ref="AI124">IF(ISERROR(IF(VLOOKUP(A124,'Stations Modelled'!$B$2:$D$310,3,)="YES", "YES", "NO"))=TRUE,"NO","YES")</f>
        <v>NO</v>
      </c>
    </row>
    <row r="125" spans="1:35" hidden="1">
      <c r="A125" s="29" t="s">
        <v>424</v>
      </c>
      <c r="B125" s="28">
        <v>808</v>
      </c>
      <c r="C125" s="28">
        <v>5808</v>
      </c>
      <c r="D125" s="30" t="s">
        <v>482</v>
      </c>
      <c r="E125" s="29"/>
      <c r="F125" s="28">
        <v>66</v>
      </c>
      <c r="G125" s="28">
        <v>12</v>
      </c>
      <c r="H125" s="28">
        <v>5082</v>
      </c>
      <c r="I125" s="29" t="s">
        <v>939</v>
      </c>
      <c r="J125" s="28">
        <v>1</v>
      </c>
      <c r="K125" s="29" t="s">
        <v>939</v>
      </c>
      <c r="L125" s="28">
        <v>5082</v>
      </c>
      <c r="M125" s="29" t="s">
        <v>939</v>
      </c>
      <c r="N125" s="29" t="s">
        <v>7471</v>
      </c>
      <c r="O125" s="31">
        <v>18264</v>
      </c>
      <c r="P125" s="31" t="s">
        <v>7472</v>
      </c>
      <c r="Q125" s="29" t="s">
        <v>7473</v>
      </c>
      <c r="R125" s="28">
        <v>1</v>
      </c>
      <c r="S125" s="28">
        <v>29</v>
      </c>
      <c r="T125" s="28">
        <v>2</v>
      </c>
      <c r="U125" s="28">
        <v>45</v>
      </c>
      <c r="V125" s="29" t="s">
        <v>7556</v>
      </c>
      <c r="W125" s="29" t="s">
        <v>483</v>
      </c>
      <c r="X125" s="29" t="s">
        <v>450</v>
      </c>
      <c r="Y125" s="29" t="s">
        <v>484</v>
      </c>
      <c r="Z125" s="29" t="s">
        <v>485</v>
      </c>
      <c r="AA125" s="29" t="s">
        <v>7478</v>
      </c>
      <c r="AB125" s="28">
        <v>92680</v>
      </c>
      <c r="AC125" s="90">
        <v>33.734831999999997</v>
      </c>
      <c r="AD125" s="90">
        <v>-117.80116599999999</v>
      </c>
      <c r="AE125" s="91" t="s">
        <v>7503</v>
      </c>
      <c r="AF125" s="29" t="s">
        <v>7472</v>
      </c>
      <c r="AG125" s="27" t="str">
        <f>IF(ISERROR(IF(VLOOKUP(A125,'SAS Stations'!$B$2:$G$307,5,)="YES", "YES", "NO"))=TRUE,"NO","YES")</f>
        <v>NO</v>
      </c>
      <c r="AH125" s="27" t="str">
        <f t="shared" si="1"/>
        <v>YES</v>
      </c>
      <c r="AI125" s="92" t="str">
        <f t="array" ref="AI125">IF(ISERROR(IF(VLOOKUP(A125,'Stations Modelled'!$B$2:$D$310,3,)="YES", "YES", "NO"))=TRUE,"NO","YES")</f>
        <v>YES</v>
      </c>
    </row>
    <row r="126" spans="1:35" hidden="1">
      <c r="A126" s="29" t="s">
        <v>4956</v>
      </c>
      <c r="B126" s="28">
        <v>1360</v>
      </c>
      <c r="C126" s="28">
        <v>8117</v>
      </c>
      <c r="D126" s="30" t="s">
        <v>4923</v>
      </c>
      <c r="E126" s="29"/>
      <c r="F126" s="28">
        <v>33</v>
      </c>
      <c r="G126" s="28">
        <v>4</v>
      </c>
      <c r="H126" s="28">
        <v>8027</v>
      </c>
      <c r="I126" s="29" t="s">
        <v>365</v>
      </c>
      <c r="J126" s="28">
        <v>15</v>
      </c>
      <c r="K126" s="29" t="s">
        <v>666</v>
      </c>
      <c r="L126" s="28">
        <v>5061</v>
      </c>
      <c r="M126" s="29" t="s">
        <v>666</v>
      </c>
      <c r="N126" s="29" t="s">
        <v>7471</v>
      </c>
      <c r="O126" s="31">
        <v>18264</v>
      </c>
      <c r="P126" s="31" t="s">
        <v>7472</v>
      </c>
      <c r="Q126" s="29" t="s">
        <v>7506</v>
      </c>
      <c r="R126" s="28">
        <v>3</v>
      </c>
      <c r="S126" s="28">
        <v>73</v>
      </c>
      <c r="T126" s="28">
        <v>4</v>
      </c>
      <c r="U126" s="28">
        <v>24</v>
      </c>
      <c r="V126" s="29" t="s">
        <v>7474</v>
      </c>
      <c r="W126" s="29" t="s">
        <v>4957</v>
      </c>
      <c r="X126" s="29" t="s">
        <v>562</v>
      </c>
      <c r="Y126" s="29" t="s">
        <v>4958</v>
      </c>
      <c r="Z126" s="29" t="s">
        <v>4959</v>
      </c>
      <c r="AA126" s="29" t="s">
        <v>7478</v>
      </c>
      <c r="AB126" s="28">
        <v>92368</v>
      </c>
      <c r="AC126" s="90">
        <v>34.682461000000004</v>
      </c>
      <c r="AD126" s="90">
        <v>-117.33815</v>
      </c>
      <c r="AE126" s="90"/>
      <c r="AF126" s="29" t="s">
        <v>7472</v>
      </c>
      <c r="AG126" s="27" t="str">
        <f>IF(ISERROR(IF(VLOOKUP(A126,'SAS Stations'!$B$2:$G$307,5,)="YES", "YES", "NO"))=TRUE,"NO","YES")</f>
        <v>NO</v>
      </c>
      <c r="AH126" s="27" t="str">
        <f t="shared" si="1"/>
        <v>YES</v>
      </c>
      <c r="AI126" s="92" t="str">
        <f t="array" ref="AI126">IF(ISERROR(IF(VLOOKUP(A126,'Stations Modelled'!$B$2:$D$310,3,)="YES", "YES", "NO"))=TRUE,"NO","YES")</f>
        <v>NO</v>
      </c>
    </row>
    <row r="127" spans="1:35" hidden="1">
      <c r="A127" s="29" t="s">
        <v>425</v>
      </c>
      <c r="B127" s="28">
        <v>769</v>
      </c>
      <c r="C127" s="28">
        <v>5756</v>
      </c>
      <c r="D127" s="30" t="s">
        <v>2815</v>
      </c>
      <c r="E127" s="29" t="s">
        <v>1654</v>
      </c>
      <c r="F127" s="28">
        <v>66</v>
      </c>
      <c r="G127" s="28">
        <v>16</v>
      </c>
      <c r="H127" s="28">
        <v>5073</v>
      </c>
      <c r="I127" s="29" t="s">
        <v>652</v>
      </c>
      <c r="J127" s="28">
        <v>9</v>
      </c>
      <c r="K127" s="29" t="s">
        <v>652</v>
      </c>
      <c r="L127" s="28">
        <v>5073</v>
      </c>
      <c r="M127" s="29" t="s">
        <v>652</v>
      </c>
      <c r="N127" s="29" t="s">
        <v>7471</v>
      </c>
      <c r="O127" s="31">
        <v>17868</v>
      </c>
      <c r="P127" s="31" t="s">
        <v>7472</v>
      </c>
      <c r="Q127" s="29" t="s">
        <v>7473</v>
      </c>
      <c r="R127" s="28">
        <v>1</v>
      </c>
      <c r="S127" s="28">
        <v>32</v>
      </c>
      <c r="T127" s="28">
        <v>2</v>
      </c>
      <c r="U127" s="28">
        <v>57</v>
      </c>
      <c r="V127" s="29" t="s">
        <v>3386</v>
      </c>
      <c r="W127" s="29" t="s">
        <v>1644</v>
      </c>
      <c r="X127" s="29" t="s">
        <v>538</v>
      </c>
      <c r="Y127" s="29" t="s">
        <v>1655</v>
      </c>
      <c r="Z127" s="29" t="s">
        <v>3820</v>
      </c>
      <c r="AA127" s="29" t="s">
        <v>7478</v>
      </c>
      <c r="AB127" s="28">
        <v>90221</v>
      </c>
      <c r="AC127" s="90">
        <v>33.900772000000003</v>
      </c>
      <c r="AD127" s="90">
        <v>-118.205124</v>
      </c>
      <c r="AE127" s="91"/>
      <c r="AF127" s="29" t="s">
        <v>7472</v>
      </c>
      <c r="AG127" s="27" t="str">
        <f>IF(ISERROR(IF(VLOOKUP(A127,'SAS Stations'!$B$2:$G$307,5,)="YES", "YES", "NO"))=TRUE,"NO","YES")</f>
        <v>NO</v>
      </c>
      <c r="AH127" s="27" t="str">
        <f t="shared" si="1"/>
        <v>YES</v>
      </c>
      <c r="AI127" s="92" t="str">
        <f t="array" ref="AI127">IF(ISERROR(IF(VLOOKUP(A127,'Stations Modelled'!$B$2:$D$310,3,)="YES", "YES", "NO"))=TRUE,"NO","YES")</f>
        <v>YES</v>
      </c>
    </row>
    <row r="128" spans="1:35" hidden="1">
      <c r="A128" s="29" t="s">
        <v>425</v>
      </c>
      <c r="B128" s="28">
        <v>768</v>
      </c>
      <c r="C128" s="28">
        <v>5756</v>
      </c>
      <c r="D128" s="30"/>
      <c r="E128" s="29" t="s">
        <v>1654</v>
      </c>
      <c r="F128" s="28">
        <v>66</v>
      </c>
      <c r="G128" s="28">
        <v>4</v>
      </c>
      <c r="H128" s="28">
        <v>5073</v>
      </c>
      <c r="I128" s="29" t="s">
        <v>652</v>
      </c>
      <c r="J128" s="28">
        <v>9</v>
      </c>
      <c r="K128" s="29" t="s">
        <v>652</v>
      </c>
      <c r="L128" s="28">
        <v>5073</v>
      </c>
      <c r="M128" s="29" t="s">
        <v>652</v>
      </c>
      <c r="N128" s="29" t="s">
        <v>7471</v>
      </c>
      <c r="O128" s="31">
        <v>17868</v>
      </c>
      <c r="P128" s="31" t="s">
        <v>7472</v>
      </c>
      <c r="Q128" s="29" t="s">
        <v>7473</v>
      </c>
      <c r="R128" s="28">
        <v>1</v>
      </c>
      <c r="S128" s="28">
        <v>32</v>
      </c>
      <c r="T128" s="28">
        <v>2</v>
      </c>
      <c r="U128" s="28">
        <v>57</v>
      </c>
      <c r="V128" s="29" t="s">
        <v>3386</v>
      </c>
      <c r="W128" s="29" t="s">
        <v>1644</v>
      </c>
      <c r="X128" s="29" t="s">
        <v>538</v>
      </c>
      <c r="Y128" s="29" t="s">
        <v>1655</v>
      </c>
      <c r="Z128" s="29" t="s">
        <v>3820</v>
      </c>
      <c r="AA128" s="29" t="s">
        <v>7478</v>
      </c>
      <c r="AB128" s="28">
        <v>90221</v>
      </c>
      <c r="AC128" s="90">
        <v>33.900772000000003</v>
      </c>
      <c r="AD128" s="90">
        <v>-118.205124</v>
      </c>
      <c r="AE128" s="91"/>
      <c r="AF128" s="29" t="s">
        <v>7472</v>
      </c>
      <c r="AG128" s="27" t="str">
        <f>IF(ISERROR(IF(VLOOKUP(A128,'SAS Stations'!$B$2:$G$307,5,)="YES", "YES", "NO"))=TRUE,"NO","YES")</f>
        <v>NO</v>
      </c>
      <c r="AH128" s="27" t="str">
        <f t="shared" si="1"/>
        <v>YES</v>
      </c>
      <c r="AI128" s="92" t="str">
        <f t="array" ref="AI128">IF(ISERROR(IF(VLOOKUP(A128,'Stations Modelled'!$B$2:$D$310,3,)="YES", "YES", "NO"))=TRUE,"NO","YES")</f>
        <v>YES</v>
      </c>
    </row>
    <row r="129" spans="1:35">
      <c r="A129" s="29" t="s">
        <v>426</v>
      </c>
      <c r="B129" s="28">
        <v>1657</v>
      </c>
      <c r="C129" s="28">
        <v>8314</v>
      </c>
      <c r="D129" s="30" t="s">
        <v>3410</v>
      </c>
      <c r="E129" s="29">
        <v>17530</v>
      </c>
      <c r="F129" s="28">
        <v>115</v>
      </c>
      <c r="G129" s="28">
        <v>12</v>
      </c>
      <c r="H129" s="28">
        <v>5070</v>
      </c>
      <c r="I129" s="29" t="s">
        <v>347</v>
      </c>
      <c r="J129" s="28">
        <v>7</v>
      </c>
      <c r="K129" s="29" t="s">
        <v>347</v>
      </c>
      <c r="L129" s="28">
        <v>5070</v>
      </c>
      <c r="M129" s="29" t="s">
        <v>347</v>
      </c>
      <c r="N129" s="29" t="s">
        <v>7471</v>
      </c>
      <c r="O129" s="31">
        <v>33750</v>
      </c>
      <c r="P129" s="31" t="s">
        <v>7472</v>
      </c>
      <c r="Q129" s="29" t="s">
        <v>7473</v>
      </c>
      <c r="R129" s="28">
        <v>3</v>
      </c>
      <c r="S129" s="28">
        <v>77</v>
      </c>
      <c r="T129" s="28">
        <v>3</v>
      </c>
      <c r="U129" s="28">
        <v>16</v>
      </c>
      <c r="V129" s="29" t="s">
        <v>3438</v>
      </c>
      <c r="W129" s="29" t="s">
        <v>5034</v>
      </c>
      <c r="X129" s="29" t="s">
        <v>472</v>
      </c>
      <c r="Y129" s="29" t="s">
        <v>5035</v>
      </c>
      <c r="Z129" s="29" t="s">
        <v>5036</v>
      </c>
      <c r="AA129" s="29" t="s">
        <v>7478</v>
      </c>
      <c r="AB129" s="28">
        <v>92370</v>
      </c>
      <c r="AC129" s="27">
        <v>33.828958999999998</v>
      </c>
      <c r="AD129" s="27">
        <v>-117.212408</v>
      </c>
      <c r="AE129" s="27"/>
      <c r="AF129" s="29" t="s">
        <v>7472</v>
      </c>
      <c r="AG129" s="27" t="str">
        <f>IF(ISERROR(IF(VLOOKUP(A129,'SAS Stations'!$B$2:$G$307,5,)="YES", "YES", "NO"))=TRUE,"NO","YES")</f>
        <v>YES</v>
      </c>
      <c r="AH129" s="27" t="str">
        <f t="shared" si="1"/>
        <v>NO</v>
      </c>
      <c r="AI129" s="92" t="str">
        <f t="array" ref="AI129">IF(ISERROR(IF(VLOOKUP(A129,'Stations Modelled'!$B$2:$D$310,3,)="YES", "YES", "NO"))=TRUE,"NO","YES")</f>
        <v>NO</v>
      </c>
    </row>
    <row r="130" spans="1:35" hidden="1">
      <c r="A130" s="29" t="s">
        <v>2460</v>
      </c>
      <c r="B130" s="28">
        <v>1863</v>
      </c>
      <c r="C130" s="28">
        <v>5855</v>
      </c>
      <c r="D130" s="30"/>
      <c r="E130" s="29"/>
      <c r="F130" s="28">
        <v>66</v>
      </c>
      <c r="G130" s="28">
        <v>12</v>
      </c>
      <c r="H130" s="28">
        <v>5084</v>
      </c>
      <c r="I130" s="29" t="s">
        <v>3790</v>
      </c>
      <c r="J130" s="28">
        <v>9</v>
      </c>
      <c r="K130" s="29" t="s">
        <v>652</v>
      </c>
      <c r="L130" s="28">
        <v>5073</v>
      </c>
      <c r="M130" s="29" t="s">
        <v>652</v>
      </c>
      <c r="N130" s="29" t="s">
        <v>7496</v>
      </c>
      <c r="O130" s="31">
        <v>38353</v>
      </c>
      <c r="P130" s="31" t="s">
        <v>7472</v>
      </c>
      <c r="Q130" s="29" t="s">
        <v>10579</v>
      </c>
      <c r="R130" s="28">
        <v>1</v>
      </c>
      <c r="S130" s="28">
        <v>47</v>
      </c>
      <c r="T130" s="28">
        <v>2</v>
      </c>
      <c r="U130" s="28">
        <v>80</v>
      </c>
      <c r="V130" s="29" t="s">
        <v>7531</v>
      </c>
      <c r="W130" s="29" t="s">
        <v>4621</v>
      </c>
      <c r="X130" s="29" t="s">
        <v>7849</v>
      </c>
      <c r="Y130" s="29" t="s">
        <v>2461</v>
      </c>
      <c r="Z130" s="29" t="s">
        <v>7820</v>
      </c>
      <c r="AA130" s="29" t="s">
        <v>7478</v>
      </c>
      <c r="AB130" s="28">
        <v>90603</v>
      </c>
      <c r="AC130" s="90"/>
      <c r="AD130" s="90"/>
      <c r="AE130" s="90"/>
      <c r="AF130" s="29" t="s">
        <v>7472</v>
      </c>
      <c r="AG130" s="27" t="str">
        <f>IF(ISERROR(IF(VLOOKUP(A130,'SAS Stations'!$B$2:$G$307,5,)="YES", "YES", "NO"))=TRUE,"NO","YES")</f>
        <v>NO</v>
      </c>
      <c r="AH130" s="27" t="str">
        <f t="shared" ref="AH130:AH193" si="2">IF(AG130="YES", "NO", "YES")</f>
        <v>YES</v>
      </c>
      <c r="AI130" s="92" t="str">
        <f t="array" ref="AI130">IF(ISERROR(IF(VLOOKUP(A130,'Stations Modelled'!$B$2:$D$310,3,)="YES", "YES", "NO"))=TRUE,"NO","YES")</f>
        <v>NO</v>
      </c>
    </row>
    <row r="131" spans="1:35">
      <c r="A131" s="29" t="s">
        <v>999</v>
      </c>
      <c r="B131" s="28">
        <v>681</v>
      </c>
      <c r="C131" s="28">
        <v>5640</v>
      </c>
      <c r="D131" s="30" t="s">
        <v>3405</v>
      </c>
      <c r="E131" s="29"/>
      <c r="F131" s="28">
        <v>33</v>
      </c>
      <c r="G131" s="28">
        <v>12</v>
      </c>
      <c r="H131" s="28">
        <v>5064</v>
      </c>
      <c r="I131" s="29" t="s">
        <v>375</v>
      </c>
      <c r="J131" s="28">
        <v>5</v>
      </c>
      <c r="K131" s="29" t="s">
        <v>375</v>
      </c>
      <c r="L131" s="28">
        <v>5064</v>
      </c>
      <c r="M131" s="29" t="s">
        <v>375</v>
      </c>
      <c r="N131" s="29" t="s">
        <v>7471</v>
      </c>
      <c r="O131" s="31">
        <v>18264</v>
      </c>
      <c r="P131" s="31" t="s">
        <v>7472</v>
      </c>
      <c r="Q131" s="29" t="s">
        <v>7506</v>
      </c>
      <c r="R131" s="28">
        <v>3</v>
      </c>
      <c r="S131" s="28">
        <v>40</v>
      </c>
      <c r="T131" s="28">
        <v>2</v>
      </c>
      <c r="U131" s="28">
        <v>11</v>
      </c>
      <c r="V131" s="29" t="s">
        <v>7474</v>
      </c>
      <c r="W131" s="29" t="s">
        <v>5037</v>
      </c>
      <c r="X131" s="29" t="s">
        <v>494</v>
      </c>
      <c r="Y131" s="29" t="s">
        <v>5038</v>
      </c>
      <c r="Z131" s="29" t="s">
        <v>3433</v>
      </c>
      <c r="AA131" s="29" t="s">
        <v>7478</v>
      </c>
      <c r="AB131" s="28">
        <v>92352</v>
      </c>
      <c r="AC131" s="90">
        <v>34.234279000000001</v>
      </c>
      <c r="AD131" s="90">
        <v>-117.201528</v>
      </c>
      <c r="AE131" s="90"/>
      <c r="AF131" s="29" t="s">
        <v>7472</v>
      </c>
      <c r="AG131" s="27" t="str">
        <f>IF(ISERROR(IF(VLOOKUP(A131,'SAS Stations'!$B$2:$G$307,5,)="YES", "YES", "NO"))=TRUE,"NO","YES")</f>
        <v>YES</v>
      </c>
      <c r="AH131" s="27" t="str">
        <f t="shared" si="2"/>
        <v>NO</v>
      </c>
      <c r="AI131" s="92" t="str">
        <f t="array" ref="AI131">IF(ISERROR(IF(VLOOKUP(A131,'Stations Modelled'!$B$2:$D$310,3,)="YES", "YES", "NO"))=TRUE,"NO","YES")</f>
        <v>NO</v>
      </c>
    </row>
    <row r="132" spans="1:35">
      <c r="A132" s="29" t="s">
        <v>999</v>
      </c>
      <c r="B132" s="28">
        <v>682</v>
      </c>
      <c r="C132" s="28">
        <v>5640</v>
      </c>
      <c r="D132" s="30" t="s">
        <v>3405</v>
      </c>
      <c r="E132" s="29"/>
      <c r="F132" s="28">
        <v>33</v>
      </c>
      <c r="G132" s="28">
        <v>33</v>
      </c>
      <c r="H132" s="28">
        <v>5064</v>
      </c>
      <c r="I132" s="29" t="s">
        <v>375</v>
      </c>
      <c r="J132" s="28">
        <v>5</v>
      </c>
      <c r="K132" s="29" t="s">
        <v>375</v>
      </c>
      <c r="L132" s="28">
        <v>5064</v>
      </c>
      <c r="M132" s="29" t="s">
        <v>375</v>
      </c>
      <c r="N132" s="29" t="s">
        <v>7471</v>
      </c>
      <c r="O132" s="31">
        <v>18264</v>
      </c>
      <c r="P132" s="31" t="s">
        <v>7472</v>
      </c>
      <c r="Q132" s="29" t="s">
        <v>7506</v>
      </c>
      <c r="R132" s="28">
        <v>3</v>
      </c>
      <c r="S132" s="28">
        <v>40</v>
      </c>
      <c r="T132" s="28">
        <v>2</v>
      </c>
      <c r="U132" s="28">
        <v>11</v>
      </c>
      <c r="V132" s="29" t="s">
        <v>7474</v>
      </c>
      <c r="W132" s="29" t="s">
        <v>5037</v>
      </c>
      <c r="X132" s="29" t="s">
        <v>494</v>
      </c>
      <c r="Y132" s="29" t="s">
        <v>5038</v>
      </c>
      <c r="Z132" s="29" t="s">
        <v>3433</v>
      </c>
      <c r="AA132" s="29" t="s">
        <v>7478</v>
      </c>
      <c r="AB132" s="28">
        <v>92352</v>
      </c>
      <c r="AC132" s="90">
        <v>34.234279000000001</v>
      </c>
      <c r="AD132" s="90">
        <v>-117.201528</v>
      </c>
      <c r="AE132" s="91"/>
      <c r="AF132" s="29" t="s">
        <v>7472</v>
      </c>
      <c r="AG132" s="27" t="str">
        <f>IF(ISERROR(IF(VLOOKUP(A132,'SAS Stations'!$B$2:$G$307,5,)="YES", "YES", "NO"))=TRUE,"NO","YES")</f>
        <v>YES</v>
      </c>
      <c r="AH132" s="27" t="str">
        <f t="shared" si="2"/>
        <v>NO</v>
      </c>
      <c r="AI132" s="92" t="str">
        <f t="array" ref="AI132">IF(ISERROR(IF(VLOOKUP(A132,'Stations Modelled'!$B$2:$D$310,3,)="YES", "YES", "NO"))=TRUE,"NO","YES")</f>
        <v>NO</v>
      </c>
    </row>
    <row r="133" spans="1:35" hidden="1">
      <c r="A133" s="29" t="s">
        <v>2467</v>
      </c>
      <c r="B133" s="28">
        <v>1927</v>
      </c>
      <c r="C133" s="28">
        <v>2401</v>
      </c>
      <c r="D133" s="30"/>
      <c r="E133" s="29"/>
      <c r="F133" s="28">
        <v>0.5</v>
      </c>
      <c r="G133" s="28">
        <v>0.5</v>
      </c>
      <c r="H133" s="28">
        <v>9010</v>
      </c>
      <c r="I133" s="29" t="s">
        <v>2406</v>
      </c>
      <c r="J133" s="28" t="s">
        <v>7472</v>
      </c>
      <c r="K133" s="29" t="s">
        <v>7472</v>
      </c>
      <c r="L133" s="28">
        <v>5012</v>
      </c>
      <c r="M133" s="29" t="s">
        <v>3869</v>
      </c>
      <c r="N133" s="29" t="s">
        <v>7471</v>
      </c>
      <c r="O133" s="31">
        <v>35184</v>
      </c>
      <c r="P133" s="31" t="s">
        <v>7472</v>
      </c>
      <c r="Q133" s="29" t="s">
        <v>10579</v>
      </c>
      <c r="R133" s="28">
        <v>1</v>
      </c>
      <c r="S133" s="28">
        <v>22</v>
      </c>
      <c r="T133" s="28" t="s">
        <v>7472</v>
      </c>
      <c r="U133" s="28">
        <v>0</v>
      </c>
      <c r="V133" s="29" t="s">
        <v>2468</v>
      </c>
      <c r="W133" s="29" t="s">
        <v>572</v>
      </c>
      <c r="X133" s="29" t="s">
        <v>7472</v>
      </c>
      <c r="Y133" s="29" t="s">
        <v>2469</v>
      </c>
      <c r="Z133" s="29" t="s">
        <v>821</v>
      </c>
      <c r="AA133" s="29" t="s">
        <v>7478</v>
      </c>
      <c r="AB133" s="28">
        <v>91770</v>
      </c>
      <c r="AC133" s="90"/>
      <c r="AD133" s="90"/>
      <c r="AE133" s="90"/>
      <c r="AF133" s="29" t="s">
        <v>7472</v>
      </c>
      <c r="AG133" s="27" t="str">
        <f>IF(ISERROR(IF(VLOOKUP(A133,'SAS Stations'!$B$2:$G$307,5,)="YES", "YES", "NO"))=TRUE,"NO","YES")</f>
        <v>NO</v>
      </c>
      <c r="AH133" s="27" t="str">
        <f t="shared" si="2"/>
        <v>YES</v>
      </c>
      <c r="AI133" s="92" t="str">
        <f t="array" ref="AI133">IF(ISERROR(IF(VLOOKUP(A133,'Stations Modelled'!$B$2:$D$310,3,)="YES", "YES", "NO"))=TRUE,"NO","YES")</f>
        <v>NO</v>
      </c>
    </row>
    <row r="134" spans="1:35" hidden="1">
      <c r="A134" s="29" t="s">
        <v>5039</v>
      </c>
      <c r="B134" s="28">
        <v>1361</v>
      </c>
      <c r="C134" s="28">
        <v>8118</v>
      </c>
      <c r="D134" s="30" t="s">
        <v>3416</v>
      </c>
      <c r="E134" s="29"/>
      <c r="F134" s="28">
        <v>33</v>
      </c>
      <c r="G134" s="28">
        <v>12</v>
      </c>
      <c r="H134" s="28">
        <v>5067</v>
      </c>
      <c r="I134" s="29" t="s">
        <v>389</v>
      </c>
      <c r="J134" s="28">
        <v>6</v>
      </c>
      <c r="K134" s="29" t="s">
        <v>389</v>
      </c>
      <c r="L134" s="28">
        <v>5067</v>
      </c>
      <c r="M134" s="29" t="s">
        <v>389</v>
      </c>
      <c r="N134" s="29" t="s">
        <v>7471</v>
      </c>
      <c r="O134" s="31">
        <v>18264</v>
      </c>
      <c r="P134" s="31" t="s">
        <v>7472</v>
      </c>
      <c r="Q134" s="29" t="s">
        <v>7506</v>
      </c>
      <c r="R134" s="28">
        <v>3</v>
      </c>
      <c r="S134" s="28">
        <v>79</v>
      </c>
      <c r="T134" s="28">
        <v>4</v>
      </c>
      <c r="U134" s="28">
        <v>13</v>
      </c>
      <c r="V134" s="29" t="s">
        <v>3411</v>
      </c>
      <c r="W134" s="29" t="s">
        <v>5040</v>
      </c>
      <c r="X134" s="29" t="s">
        <v>5041</v>
      </c>
      <c r="Y134" s="29" t="s">
        <v>5042</v>
      </c>
      <c r="Z134" s="29" t="s">
        <v>5039</v>
      </c>
      <c r="AA134" s="29" t="s">
        <v>7478</v>
      </c>
      <c r="AB134" s="28">
        <v>92230</v>
      </c>
      <c r="AC134" s="90">
        <v>33.914684000000001</v>
      </c>
      <c r="AD134" s="90">
        <v>-116.78231599999999</v>
      </c>
      <c r="AE134" s="90"/>
      <c r="AF134" s="29" t="s">
        <v>7472</v>
      </c>
      <c r="AG134" s="27" t="str">
        <f>IF(ISERROR(IF(VLOOKUP(A134,'SAS Stations'!$B$2:$G$307,5,)="YES", "YES", "NO"))=TRUE,"NO","YES")</f>
        <v>NO</v>
      </c>
      <c r="AH134" s="27" t="str">
        <f t="shared" si="2"/>
        <v>YES</v>
      </c>
      <c r="AI134" s="92" t="str">
        <f t="array" ref="AI134">IF(ISERROR(IF(VLOOKUP(A134,'Stations Modelled'!$B$2:$D$310,3,)="YES", "YES", "NO"))=TRUE,"NO","YES")</f>
        <v>NO</v>
      </c>
    </row>
    <row r="135" spans="1:35">
      <c r="A135" s="29" t="s">
        <v>429</v>
      </c>
      <c r="B135" s="28">
        <v>876</v>
      </c>
      <c r="C135" s="28">
        <v>5879</v>
      </c>
      <c r="D135" s="30" t="s">
        <v>482</v>
      </c>
      <c r="E135" s="29" t="s">
        <v>488</v>
      </c>
      <c r="F135" s="28">
        <v>66</v>
      </c>
      <c r="G135" s="28">
        <v>12</v>
      </c>
      <c r="H135" s="28">
        <v>5017</v>
      </c>
      <c r="I135" s="29" t="s">
        <v>430</v>
      </c>
      <c r="J135" s="28">
        <v>2</v>
      </c>
      <c r="K135" s="29" t="s">
        <v>394</v>
      </c>
      <c r="L135" s="28">
        <v>5086</v>
      </c>
      <c r="M135" s="29" t="s">
        <v>394</v>
      </c>
      <c r="N135" s="29" t="s">
        <v>7471</v>
      </c>
      <c r="O135" s="31">
        <v>24838</v>
      </c>
      <c r="P135" s="31" t="s">
        <v>7472</v>
      </c>
      <c r="Q135" s="29" t="s">
        <v>7473</v>
      </c>
      <c r="R135" s="28">
        <v>1</v>
      </c>
      <c r="S135" s="28">
        <v>43</v>
      </c>
      <c r="T135" s="28">
        <v>2</v>
      </c>
      <c r="U135" s="28">
        <v>44</v>
      </c>
      <c r="V135" s="29" t="s">
        <v>7556</v>
      </c>
      <c r="W135" s="29" t="s">
        <v>489</v>
      </c>
      <c r="X135" s="29" t="s">
        <v>490</v>
      </c>
      <c r="Y135" s="29" t="s">
        <v>491</v>
      </c>
      <c r="Z135" s="29" t="s">
        <v>606</v>
      </c>
      <c r="AA135" s="29" t="s">
        <v>7478</v>
      </c>
      <c r="AB135" s="28">
        <v>92715</v>
      </c>
      <c r="AC135" s="90">
        <v>33.672184000000001</v>
      </c>
      <c r="AD135" s="90">
        <v>-117.847038</v>
      </c>
      <c r="AE135" s="90" t="s">
        <v>7503</v>
      </c>
      <c r="AF135" s="29" t="s">
        <v>7472</v>
      </c>
      <c r="AG135" s="27" t="str">
        <f>IF(ISERROR(IF(VLOOKUP(A135,'SAS Stations'!$B$2:$G$307,5,)="YES", "YES", "NO"))=TRUE,"NO","YES")</f>
        <v>YES</v>
      </c>
      <c r="AH135" s="27" t="str">
        <f t="shared" si="2"/>
        <v>NO</v>
      </c>
      <c r="AI135" s="92" t="str">
        <f t="array" ref="AI135">IF(ISERROR(IF(VLOOKUP(A135,'Stations Modelled'!$B$2:$D$310,3,)="YES", "YES", "NO"))=TRUE,"NO","YES")</f>
        <v>YES</v>
      </c>
    </row>
    <row r="136" spans="1:35" hidden="1">
      <c r="A136" s="29" t="s">
        <v>2471</v>
      </c>
      <c r="B136" s="28">
        <v>1704</v>
      </c>
      <c r="C136" s="28">
        <v>5402</v>
      </c>
      <c r="D136" s="30"/>
      <c r="E136" s="29"/>
      <c r="F136" s="28">
        <v>66</v>
      </c>
      <c r="G136" s="28">
        <v>12</v>
      </c>
      <c r="H136" s="28">
        <v>5052</v>
      </c>
      <c r="I136" s="29" t="s">
        <v>357</v>
      </c>
      <c r="J136" s="28">
        <v>14</v>
      </c>
      <c r="K136" s="29" t="s">
        <v>940</v>
      </c>
      <c r="L136" s="28">
        <v>5054</v>
      </c>
      <c r="M136" s="29" t="s">
        <v>940</v>
      </c>
      <c r="N136" s="29" t="s">
        <v>7496</v>
      </c>
      <c r="O136" s="31">
        <v>38353</v>
      </c>
      <c r="P136" s="31" t="s">
        <v>7472</v>
      </c>
      <c r="Q136" s="29" t="s">
        <v>10579</v>
      </c>
      <c r="R136" s="28">
        <v>5</v>
      </c>
      <c r="S136" s="28">
        <v>36</v>
      </c>
      <c r="T136" s="28">
        <v>3</v>
      </c>
      <c r="U136" s="28">
        <v>30</v>
      </c>
      <c r="V136" s="29" t="s">
        <v>1290</v>
      </c>
      <c r="W136" s="29" t="s">
        <v>7472</v>
      </c>
      <c r="X136" s="29" t="s">
        <v>7472</v>
      </c>
      <c r="Y136" s="29" t="s">
        <v>2472</v>
      </c>
      <c r="Z136" s="29" t="s">
        <v>636</v>
      </c>
      <c r="AA136" s="29" t="s">
        <v>7478</v>
      </c>
      <c r="AB136" s="28">
        <v>93534</v>
      </c>
      <c r="AC136" s="90"/>
      <c r="AD136" s="90"/>
      <c r="AE136" s="90"/>
      <c r="AF136" s="29" t="s">
        <v>7472</v>
      </c>
      <c r="AG136" s="27" t="str">
        <f>IF(ISERROR(IF(VLOOKUP(A136,'SAS Stations'!$B$2:$G$307,5,)="YES", "YES", "NO"))=TRUE,"NO","YES")</f>
        <v>NO</v>
      </c>
      <c r="AH136" s="27" t="str">
        <f t="shared" si="2"/>
        <v>YES</v>
      </c>
      <c r="AI136" s="92" t="str">
        <f t="array" ref="AI136">IF(ISERROR(IF(VLOOKUP(A136,'Stations Modelled'!$B$2:$D$310,3,)="YES", "YES", "NO"))=TRUE,"NO","YES")</f>
        <v>NO</v>
      </c>
    </row>
    <row r="137" spans="1:35" hidden="1">
      <c r="A137" s="29" t="s">
        <v>4961</v>
      </c>
      <c r="B137" s="28">
        <v>1362</v>
      </c>
      <c r="C137" s="28">
        <v>8119</v>
      </c>
      <c r="D137" s="30" t="s">
        <v>4923</v>
      </c>
      <c r="E137" s="29"/>
      <c r="F137" s="28">
        <v>33</v>
      </c>
      <c r="G137" s="28">
        <v>12</v>
      </c>
      <c r="H137" s="28">
        <v>8016</v>
      </c>
      <c r="I137" s="29" t="s">
        <v>385</v>
      </c>
      <c r="J137" s="28">
        <v>15</v>
      </c>
      <c r="K137" s="29" t="s">
        <v>666</v>
      </c>
      <c r="L137" s="28">
        <v>5090</v>
      </c>
      <c r="M137" s="29" t="s">
        <v>3806</v>
      </c>
      <c r="N137" s="29" t="s">
        <v>7471</v>
      </c>
      <c r="O137" s="31">
        <v>18264</v>
      </c>
      <c r="P137" s="31" t="s">
        <v>7472</v>
      </c>
      <c r="Q137" s="29" t="s">
        <v>7506</v>
      </c>
      <c r="R137" s="28">
        <v>3</v>
      </c>
      <c r="S137" s="28">
        <v>72</v>
      </c>
      <c r="T137" s="28">
        <v>4</v>
      </c>
      <c r="U137" s="28">
        <v>24</v>
      </c>
      <c r="V137" s="29" t="s">
        <v>7480</v>
      </c>
      <c r="W137" s="29" t="s">
        <v>7487</v>
      </c>
      <c r="X137" s="29" t="s">
        <v>7488</v>
      </c>
      <c r="Y137" s="29" t="s">
        <v>4962</v>
      </c>
      <c r="Z137" s="29" t="s">
        <v>4963</v>
      </c>
      <c r="AA137" s="29" t="s">
        <v>7478</v>
      </c>
      <c r="AB137" s="28">
        <v>92365</v>
      </c>
      <c r="AC137" s="90">
        <v>34.836649000000001</v>
      </c>
      <c r="AD137" s="90">
        <v>-116.662494</v>
      </c>
      <c r="AE137" s="90"/>
      <c r="AF137" s="29" t="s">
        <v>7472</v>
      </c>
      <c r="AG137" s="27" t="str">
        <f>IF(ISERROR(IF(VLOOKUP(A137,'SAS Stations'!$B$2:$G$307,5,)="YES", "YES", "NO"))=TRUE,"NO","YES")</f>
        <v>NO</v>
      </c>
      <c r="AH137" s="27" t="str">
        <f t="shared" si="2"/>
        <v>YES</v>
      </c>
      <c r="AI137" s="92" t="str">
        <f t="array" ref="AI137">IF(ISERROR(IF(VLOOKUP(A137,'Stations Modelled'!$B$2:$D$310,3,)="YES", "YES", "NO"))=TRUE,"NO","YES")</f>
        <v>NO</v>
      </c>
    </row>
    <row r="138" spans="1:35">
      <c r="A138" s="29" t="s">
        <v>431</v>
      </c>
      <c r="B138" s="28">
        <v>1534</v>
      </c>
      <c r="C138" s="28">
        <v>8312</v>
      </c>
      <c r="D138" s="30" t="s">
        <v>3410</v>
      </c>
      <c r="E138" s="29"/>
      <c r="F138" s="28">
        <v>115</v>
      </c>
      <c r="G138" s="28">
        <v>12</v>
      </c>
      <c r="H138" s="28">
        <v>5070</v>
      </c>
      <c r="I138" s="29" t="s">
        <v>347</v>
      </c>
      <c r="J138" s="28">
        <v>7</v>
      </c>
      <c r="K138" s="29" t="s">
        <v>347</v>
      </c>
      <c r="L138" s="28">
        <v>5070</v>
      </c>
      <c r="M138" s="29" t="s">
        <v>347</v>
      </c>
      <c r="N138" s="29" t="s">
        <v>7471</v>
      </c>
      <c r="O138" s="31">
        <v>27638</v>
      </c>
      <c r="P138" s="31" t="s">
        <v>7472</v>
      </c>
      <c r="Q138" s="29" t="s">
        <v>7473</v>
      </c>
      <c r="R138" s="28">
        <v>3</v>
      </c>
      <c r="S138" s="28">
        <v>77</v>
      </c>
      <c r="T138" s="28">
        <v>3</v>
      </c>
      <c r="U138" s="28">
        <v>16</v>
      </c>
      <c r="V138" s="29" t="s">
        <v>3411</v>
      </c>
      <c r="W138" s="29" t="s">
        <v>5043</v>
      </c>
      <c r="X138" s="29" t="s">
        <v>5041</v>
      </c>
      <c r="Y138" s="29" t="s">
        <v>5044</v>
      </c>
      <c r="Z138" s="29" t="s">
        <v>5036</v>
      </c>
      <c r="AA138" s="29" t="s">
        <v>7478</v>
      </c>
      <c r="AB138" s="28">
        <v>92370</v>
      </c>
      <c r="AC138" s="90">
        <v>33.859042000000002</v>
      </c>
      <c r="AD138" s="90">
        <v>-117.32549899999999</v>
      </c>
      <c r="AE138" s="90"/>
      <c r="AF138" s="29" t="s">
        <v>7472</v>
      </c>
      <c r="AG138" s="27" t="str">
        <f>IF(ISERROR(IF(VLOOKUP(A138,'SAS Stations'!$B$2:$G$307,5,)="YES", "YES", "NO"))=TRUE,"NO","YES")</f>
        <v>YES</v>
      </c>
      <c r="AH138" s="27" t="str">
        <f t="shared" si="2"/>
        <v>NO</v>
      </c>
      <c r="AI138" s="92" t="str">
        <f t="array" ref="AI138">IF(ISERROR(IF(VLOOKUP(A138,'Stations Modelled'!$B$2:$D$310,3,)="YES", "YES", "NO"))=TRUE,"NO","YES")</f>
        <v>NO</v>
      </c>
    </row>
    <row r="139" spans="1:35" hidden="1">
      <c r="A139" s="29" t="s">
        <v>4967</v>
      </c>
      <c r="B139" s="28">
        <v>1536</v>
      </c>
      <c r="C139" s="28">
        <v>8317</v>
      </c>
      <c r="D139" s="30" t="s">
        <v>4923</v>
      </c>
      <c r="E139" s="29"/>
      <c r="F139" s="28">
        <v>33</v>
      </c>
      <c r="G139" s="28">
        <v>12</v>
      </c>
      <c r="H139" s="28">
        <v>8016</v>
      </c>
      <c r="I139" s="29" t="s">
        <v>385</v>
      </c>
      <c r="J139" s="28">
        <v>15</v>
      </c>
      <c r="K139" s="29" t="s">
        <v>666</v>
      </c>
      <c r="L139" s="28">
        <v>5061</v>
      </c>
      <c r="M139" s="29" t="s">
        <v>666</v>
      </c>
      <c r="N139" s="29" t="s">
        <v>7471</v>
      </c>
      <c r="O139" s="31">
        <v>27699</v>
      </c>
      <c r="P139" s="31" t="s">
        <v>7472</v>
      </c>
      <c r="Q139" s="29" t="s">
        <v>7506</v>
      </c>
      <c r="R139" s="28">
        <v>3</v>
      </c>
      <c r="S139" s="28">
        <v>86</v>
      </c>
      <c r="T139" s="28">
        <v>4</v>
      </c>
      <c r="U139" s="28">
        <v>24</v>
      </c>
      <c r="V139" s="29" t="s">
        <v>4926</v>
      </c>
      <c r="W139" s="29" t="s">
        <v>4968</v>
      </c>
      <c r="X139" s="29" t="s">
        <v>457</v>
      </c>
      <c r="Y139" s="29" t="s">
        <v>4969</v>
      </c>
      <c r="Z139" s="29" t="s">
        <v>4970</v>
      </c>
      <c r="AA139" s="29" t="s">
        <v>7478</v>
      </c>
      <c r="AB139" s="28">
        <v>93505</v>
      </c>
      <c r="AC139" s="90">
        <v>35.145155000000003</v>
      </c>
      <c r="AD139" s="90">
        <v>-117.970151</v>
      </c>
      <c r="AE139" s="90"/>
      <c r="AF139" s="29" t="s">
        <v>7472</v>
      </c>
      <c r="AG139" s="27" t="str">
        <f>IF(ISERROR(IF(VLOOKUP(A139,'SAS Stations'!$B$2:$G$307,5,)="YES", "YES", "NO"))=TRUE,"NO","YES")</f>
        <v>NO</v>
      </c>
      <c r="AH139" s="27" t="str">
        <f t="shared" si="2"/>
        <v>YES</v>
      </c>
      <c r="AI139" s="92" t="str">
        <f t="array" ref="AI139">IF(ISERROR(IF(VLOOKUP(A139,'Stations Modelled'!$B$2:$D$310,3,)="YES", "YES", "NO"))=TRUE,"NO","YES")</f>
        <v>NO</v>
      </c>
    </row>
    <row r="140" spans="1:35" hidden="1">
      <c r="A140" s="29" t="s">
        <v>4967</v>
      </c>
      <c r="B140" s="28">
        <v>1637</v>
      </c>
      <c r="C140" s="28">
        <v>8317</v>
      </c>
      <c r="D140" s="30" t="s">
        <v>4923</v>
      </c>
      <c r="E140" s="29"/>
      <c r="F140" s="28">
        <v>33</v>
      </c>
      <c r="G140" s="28">
        <v>33</v>
      </c>
      <c r="H140" s="28">
        <v>8016</v>
      </c>
      <c r="I140" s="29" t="s">
        <v>385</v>
      </c>
      <c r="J140" s="28">
        <v>15</v>
      </c>
      <c r="K140" s="29" t="s">
        <v>666</v>
      </c>
      <c r="L140" s="28">
        <v>5061</v>
      </c>
      <c r="M140" s="29" t="s">
        <v>666</v>
      </c>
      <c r="N140" s="29" t="s">
        <v>7471</v>
      </c>
      <c r="O140" s="31">
        <v>27699</v>
      </c>
      <c r="P140" s="31" t="s">
        <v>7472</v>
      </c>
      <c r="Q140" s="29" t="s">
        <v>7506</v>
      </c>
      <c r="R140" s="28">
        <v>3</v>
      </c>
      <c r="S140" s="28">
        <v>86</v>
      </c>
      <c r="T140" s="28">
        <v>4</v>
      </c>
      <c r="U140" s="28">
        <v>24</v>
      </c>
      <c r="V140" s="29" t="s">
        <v>4926</v>
      </c>
      <c r="W140" s="29" t="s">
        <v>4968</v>
      </c>
      <c r="X140" s="29" t="s">
        <v>457</v>
      </c>
      <c r="Y140" s="29" t="s">
        <v>4969</v>
      </c>
      <c r="Z140" s="29" t="s">
        <v>4970</v>
      </c>
      <c r="AA140" s="29" t="s">
        <v>7478</v>
      </c>
      <c r="AB140" s="28">
        <v>93505</v>
      </c>
      <c r="AC140" s="90">
        <v>35.145155000000003</v>
      </c>
      <c r="AD140" s="90">
        <v>-117.970151</v>
      </c>
      <c r="AE140" s="90"/>
      <c r="AF140" s="29" t="s">
        <v>7472</v>
      </c>
      <c r="AG140" s="27" t="str">
        <f>IF(ISERROR(IF(VLOOKUP(A140,'SAS Stations'!$B$2:$G$307,5,)="YES", "YES", "NO"))=TRUE,"NO","YES")</f>
        <v>NO</v>
      </c>
      <c r="AH140" s="27" t="str">
        <f t="shared" si="2"/>
        <v>YES</v>
      </c>
      <c r="AI140" s="92" t="str">
        <f t="array" ref="AI140">IF(ISERROR(IF(VLOOKUP(A140,'Stations Modelled'!$B$2:$D$310,3,)="YES", "YES", "NO"))=TRUE,"NO","YES")</f>
        <v>NO</v>
      </c>
    </row>
    <row r="141" spans="1:35" hidden="1">
      <c r="A141" s="29" t="s">
        <v>432</v>
      </c>
      <c r="B141" s="28">
        <v>760</v>
      </c>
      <c r="C141" s="28">
        <v>5750</v>
      </c>
      <c r="D141" s="30" t="s">
        <v>2815</v>
      </c>
      <c r="E141" s="29"/>
      <c r="F141" s="28">
        <v>66</v>
      </c>
      <c r="G141" s="28">
        <v>16</v>
      </c>
      <c r="H141" s="28">
        <v>5074</v>
      </c>
      <c r="I141" s="29" t="s">
        <v>631</v>
      </c>
      <c r="J141" s="28">
        <v>9</v>
      </c>
      <c r="K141" s="29" t="s">
        <v>652</v>
      </c>
      <c r="L141" s="28">
        <v>5073</v>
      </c>
      <c r="M141" s="29" t="s">
        <v>652</v>
      </c>
      <c r="N141" s="29" t="s">
        <v>7471</v>
      </c>
      <c r="O141" s="31">
        <v>24289</v>
      </c>
      <c r="P141" s="31" t="s">
        <v>7472</v>
      </c>
      <c r="Q141" s="29" t="s">
        <v>7473</v>
      </c>
      <c r="R141" s="28">
        <v>1</v>
      </c>
      <c r="S141" s="28">
        <v>32</v>
      </c>
      <c r="T141" s="28">
        <v>2</v>
      </c>
      <c r="U141" s="28">
        <v>57</v>
      </c>
      <c r="V141" s="29" t="s">
        <v>2730</v>
      </c>
      <c r="W141" s="29" t="s">
        <v>1623</v>
      </c>
      <c r="X141" s="29" t="s">
        <v>569</v>
      </c>
      <c r="Y141" s="29" t="s">
        <v>1656</v>
      </c>
      <c r="Z141" s="29" t="s">
        <v>1054</v>
      </c>
      <c r="AA141" s="29" t="s">
        <v>7478</v>
      </c>
      <c r="AB141" s="28">
        <v>90280</v>
      </c>
      <c r="AC141" s="90">
        <v>33.956273000000003</v>
      </c>
      <c r="AD141" s="90">
        <v>-118.23206999999999</v>
      </c>
      <c r="AE141" s="90"/>
      <c r="AF141" s="29" t="s">
        <v>7472</v>
      </c>
      <c r="AG141" s="27" t="str">
        <f>IF(ISERROR(IF(VLOOKUP(A141,'SAS Stations'!$B$2:$G$307,5,)="YES", "YES", "NO"))=TRUE,"NO","YES")</f>
        <v>NO</v>
      </c>
      <c r="AH141" s="27" t="str">
        <f t="shared" si="2"/>
        <v>YES</v>
      </c>
      <c r="AI141" s="92" t="str">
        <f t="array" ref="AI141">IF(ISERROR(IF(VLOOKUP(A141,'Stations Modelled'!$B$2:$D$310,3,)="YES", "YES", "NO"))=TRUE,"NO","YES")</f>
        <v>NO</v>
      </c>
    </row>
    <row r="142" spans="1:35" hidden="1">
      <c r="A142" s="29" t="s">
        <v>434</v>
      </c>
      <c r="B142" s="28">
        <v>1327</v>
      </c>
      <c r="C142" s="28">
        <v>8003</v>
      </c>
      <c r="D142" s="30" t="s">
        <v>3405</v>
      </c>
      <c r="E142" s="29" t="s">
        <v>5045</v>
      </c>
      <c r="F142" s="28">
        <v>115</v>
      </c>
      <c r="G142" s="28">
        <v>33</v>
      </c>
      <c r="H142" s="28">
        <v>5064</v>
      </c>
      <c r="I142" s="29" t="s">
        <v>375</v>
      </c>
      <c r="J142" s="28">
        <v>5</v>
      </c>
      <c r="K142" s="29" t="s">
        <v>375</v>
      </c>
      <c r="L142" s="28">
        <v>5064</v>
      </c>
      <c r="M142" s="29" t="s">
        <v>375</v>
      </c>
      <c r="N142" s="29" t="s">
        <v>7471</v>
      </c>
      <c r="O142" s="31">
        <v>18264</v>
      </c>
      <c r="P142" s="31" t="s">
        <v>7472</v>
      </c>
      <c r="Q142" s="29" t="s">
        <v>7473</v>
      </c>
      <c r="R142" s="28">
        <v>3</v>
      </c>
      <c r="S142" s="28">
        <v>31</v>
      </c>
      <c r="T142" s="28">
        <v>4</v>
      </c>
      <c r="U142" s="28">
        <v>11</v>
      </c>
      <c r="V142" s="29" t="s">
        <v>7474</v>
      </c>
      <c r="W142" s="29" t="s">
        <v>5046</v>
      </c>
      <c r="X142" s="29" t="s">
        <v>506</v>
      </c>
      <c r="Y142" s="29" t="s">
        <v>5047</v>
      </c>
      <c r="Z142" s="29" t="s">
        <v>7480</v>
      </c>
      <c r="AA142" s="29" t="s">
        <v>7478</v>
      </c>
      <c r="AB142" s="28">
        <v>92410</v>
      </c>
      <c r="AC142" s="90">
        <v>34.093570999999997</v>
      </c>
      <c r="AD142" s="90">
        <v>-117.316757</v>
      </c>
      <c r="AE142" s="90"/>
      <c r="AF142" s="29" t="s">
        <v>7472</v>
      </c>
      <c r="AG142" s="27" t="str">
        <f>IF(ISERROR(IF(VLOOKUP(A142,'SAS Stations'!$B$2:$G$307,5,)="YES", "YES", "NO"))=TRUE,"NO","YES")</f>
        <v>NO</v>
      </c>
      <c r="AH142" s="27" t="str">
        <f t="shared" si="2"/>
        <v>YES</v>
      </c>
      <c r="AI142" s="92" t="str">
        <f t="array" ref="AI142">IF(ISERROR(IF(VLOOKUP(A142,'Stations Modelled'!$B$2:$D$310,3,)="YES", "YES", "NO"))=TRUE,"NO","YES")</f>
        <v>YES</v>
      </c>
    </row>
    <row r="143" spans="1:35" hidden="1">
      <c r="A143" s="29" t="s">
        <v>436</v>
      </c>
      <c r="B143" s="28">
        <v>595</v>
      </c>
      <c r="C143" s="28">
        <v>5544</v>
      </c>
      <c r="D143" s="30" t="s">
        <v>4971</v>
      </c>
      <c r="E143" s="29"/>
      <c r="F143" s="28">
        <v>16</v>
      </c>
      <c r="G143" s="28">
        <v>4</v>
      </c>
      <c r="H143" s="28">
        <v>5053</v>
      </c>
      <c r="I143" s="29" t="s">
        <v>833</v>
      </c>
      <c r="J143" s="28">
        <v>12</v>
      </c>
      <c r="K143" s="29" t="s">
        <v>833</v>
      </c>
      <c r="L143" s="28">
        <v>5056</v>
      </c>
      <c r="M143" s="29" t="s">
        <v>698</v>
      </c>
      <c r="N143" s="29" t="s">
        <v>7471</v>
      </c>
      <c r="O143" s="31">
        <v>17899</v>
      </c>
      <c r="P143" s="31" t="s">
        <v>7472</v>
      </c>
      <c r="Q143" s="29" t="s">
        <v>7506</v>
      </c>
      <c r="R143" s="28">
        <v>5</v>
      </c>
      <c r="S143" s="28">
        <v>39</v>
      </c>
      <c r="T143" s="28">
        <v>2</v>
      </c>
      <c r="U143" s="28">
        <v>64</v>
      </c>
      <c r="V143" s="29" t="s">
        <v>4972</v>
      </c>
      <c r="W143" s="29" t="s">
        <v>4973</v>
      </c>
      <c r="X143" s="29" t="s">
        <v>569</v>
      </c>
      <c r="Y143" s="29" t="s">
        <v>4974</v>
      </c>
      <c r="Z143" s="29" t="s">
        <v>438</v>
      </c>
      <c r="AA143" s="29" t="s">
        <v>7478</v>
      </c>
      <c r="AB143" s="28">
        <v>93010</v>
      </c>
      <c r="AC143" s="90">
        <v>34.166628000000003</v>
      </c>
      <c r="AD143" s="90">
        <v>-119.058983</v>
      </c>
      <c r="AE143" s="91"/>
      <c r="AF143" s="29" t="s">
        <v>7472</v>
      </c>
      <c r="AG143" s="27" t="str">
        <f>IF(ISERROR(IF(VLOOKUP(A143,'SAS Stations'!$B$2:$G$307,5,)="YES", "YES", "NO"))=TRUE,"NO","YES")</f>
        <v>NO</v>
      </c>
      <c r="AH143" s="27" t="str">
        <f t="shared" si="2"/>
        <v>YES</v>
      </c>
      <c r="AI143" s="92" t="str">
        <f t="array" ref="AI143">IF(ISERROR(IF(VLOOKUP(A143,'Stations Modelled'!$B$2:$D$310,3,)="YES", "YES", "NO"))=TRUE,"NO","YES")</f>
        <v>YES</v>
      </c>
    </row>
    <row r="144" spans="1:35">
      <c r="A144" s="29" t="s">
        <v>438</v>
      </c>
      <c r="B144" s="28">
        <v>894</v>
      </c>
      <c r="C144" s="28">
        <v>5901</v>
      </c>
      <c r="D144" s="30" t="s">
        <v>4971</v>
      </c>
      <c r="E144" s="29">
        <v>76935</v>
      </c>
      <c r="F144" s="28">
        <v>66</v>
      </c>
      <c r="G144" s="28">
        <v>16</v>
      </c>
      <c r="H144" s="28">
        <v>5053</v>
      </c>
      <c r="I144" s="29" t="s">
        <v>833</v>
      </c>
      <c r="J144" s="28">
        <v>12</v>
      </c>
      <c r="K144" s="29" t="s">
        <v>833</v>
      </c>
      <c r="L144" s="28">
        <v>5056</v>
      </c>
      <c r="M144" s="29" t="s">
        <v>698</v>
      </c>
      <c r="N144" s="29" t="s">
        <v>7471</v>
      </c>
      <c r="O144" s="31">
        <v>29618</v>
      </c>
      <c r="P144" s="31" t="s">
        <v>7472</v>
      </c>
      <c r="Q144" s="29" t="s">
        <v>7473</v>
      </c>
      <c r="R144" s="28">
        <v>5</v>
      </c>
      <c r="S144" s="28">
        <v>39</v>
      </c>
      <c r="T144" s="28">
        <v>2</v>
      </c>
      <c r="U144" s="28">
        <v>64</v>
      </c>
      <c r="V144" s="29" t="s">
        <v>935</v>
      </c>
      <c r="W144" s="29" t="s">
        <v>7507</v>
      </c>
      <c r="X144" s="29" t="s">
        <v>7500</v>
      </c>
      <c r="Y144" s="29" t="s">
        <v>4975</v>
      </c>
      <c r="Z144" s="29" t="s">
        <v>438</v>
      </c>
      <c r="AA144" s="29" t="s">
        <v>7478</v>
      </c>
      <c r="AB144" s="28">
        <v>93012</v>
      </c>
      <c r="AC144" s="90">
        <v>34.220115</v>
      </c>
      <c r="AD144" s="90">
        <v>-119.007774</v>
      </c>
      <c r="AE144" s="90"/>
      <c r="AF144" s="29" t="s">
        <v>7472</v>
      </c>
      <c r="AG144" s="27" t="str">
        <f>IF(ISERROR(IF(VLOOKUP(A144,'SAS Stations'!$B$2:$G$307,5,)="YES", "YES", "NO"))=TRUE,"NO","YES")</f>
        <v>YES</v>
      </c>
      <c r="AH144" s="27" t="str">
        <f t="shared" si="2"/>
        <v>NO</v>
      </c>
      <c r="AI144" s="92" t="str">
        <f t="array" ref="AI144">IF(ISERROR(IF(VLOOKUP(A144,'Stations Modelled'!$B$2:$D$310,3,)="YES", "YES", "NO"))=TRUE,"NO","YES")</f>
        <v>NO</v>
      </c>
    </row>
    <row r="145" spans="1:35">
      <c r="A145" s="29" t="s">
        <v>439</v>
      </c>
      <c r="B145" s="28">
        <v>824</v>
      </c>
      <c r="C145" s="28">
        <v>5826</v>
      </c>
      <c r="D145" s="30" t="s">
        <v>482</v>
      </c>
      <c r="E145" s="29"/>
      <c r="F145" s="28">
        <v>66</v>
      </c>
      <c r="G145" s="28">
        <v>12</v>
      </c>
      <c r="H145" s="28">
        <v>5017</v>
      </c>
      <c r="I145" s="29" t="s">
        <v>430</v>
      </c>
      <c r="J145" s="28">
        <v>2</v>
      </c>
      <c r="K145" s="29" t="s">
        <v>394</v>
      </c>
      <c r="L145" s="28">
        <v>5086</v>
      </c>
      <c r="M145" s="29" t="s">
        <v>394</v>
      </c>
      <c r="N145" s="29" t="s">
        <v>7471</v>
      </c>
      <c r="O145" s="31">
        <v>24381</v>
      </c>
      <c r="P145" s="31" t="s">
        <v>7472</v>
      </c>
      <c r="Q145" s="29" t="s">
        <v>7473</v>
      </c>
      <c r="R145" s="28">
        <v>1</v>
      </c>
      <c r="S145" s="28">
        <v>29</v>
      </c>
      <c r="T145" s="28">
        <v>2</v>
      </c>
      <c r="U145" s="28">
        <v>44</v>
      </c>
      <c r="V145" s="29" t="s">
        <v>7556</v>
      </c>
      <c r="W145" s="29" t="s">
        <v>489</v>
      </c>
      <c r="X145" s="29" t="s">
        <v>7508</v>
      </c>
      <c r="Y145" s="29" t="s">
        <v>492</v>
      </c>
      <c r="Z145" s="29" t="s">
        <v>1047</v>
      </c>
      <c r="AA145" s="29" t="s">
        <v>7478</v>
      </c>
      <c r="AB145" s="28">
        <v>92707</v>
      </c>
      <c r="AC145" s="90">
        <v>33.713295000000002</v>
      </c>
      <c r="AD145" s="90">
        <v>-117.88287200000001</v>
      </c>
      <c r="AE145" s="90" t="s">
        <v>7503</v>
      </c>
      <c r="AF145" s="29" t="s">
        <v>7472</v>
      </c>
      <c r="AG145" s="27" t="str">
        <f>IF(ISERROR(IF(VLOOKUP(A145,'SAS Stations'!$B$2:$G$307,5,)="YES", "YES", "NO"))=TRUE,"NO","YES")</f>
        <v>YES</v>
      </c>
      <c r="AH145" s="27" t="str">
        <f t="shared" si="2"/>
        <v>NO</v>
      </c>
      <c r="AI145" s="92" t="str">
        <f t="array" ref="AI145">IF(ISERROR(IF(VLOOKUP(A145,'Stations Modelled'!$B$2:$D$310,3,)="YES", "YES", "NO"))=TRUE,"NO","YES")</f>
        <v>NO</v>
      </c>
    </row>
    <row r="146" spans="1:35" hidden="1">
      <c r="A146" s="29" t="s">
        <v>440</v>
      </c>
      <c r="B146" s="28">
        <v>723</v>
      </c>
      <c r="C146" s="28">
        <v>5712</v>
      </c>
      <c r="D146" s="30" t="s">
        <v>2815</v>
      </c>
      <c r="E146" s="29">
        <v>37457</v>
      </c>
      <c r="F146" s="28">
        <v>66</v>
      </c>
      <c r="G146" s="28">
        <v>12</v>
      </c>
      <c r="H146" s="28">
        <v>5071</v>
      </c>
      <c r="I146" s="29" t="s">
        <v>339</v>
      </c>
      <c r="J146" s="28">
        <v>9</v>
      </c>
      <c r="K146" s="29" t="s">
        <v>652</v>
      </c>
      <c r="L146" s="28">
        <v>5073</v>
      </c>
      <c r="M146" s="29" t="s">
        <v>652</v>
      </c>
      <c r="N146" s="29" t="s">
        <v>7471</v>
      </c>
      <c r="O146" s="31">
        <v>16984</v>
      </c>
      <c r="P146" s="31" t="s">
        <v>7472</v>
      </c>
      <c r="Q146" s="29" t="s">
        <v>7473</v>
      </c>
      <c r="R146" s="28">
        <v>1</v>
      </c>
      <c r="S146" s="28">
        <v>46</v>
      </c>
      <c r="T146" s="28">
        <v>2</v>
      </c>
      <c r="U146" s="28">
        <v>51</v>
      </c>
      <c r="V146" s="29" t="s">
        <v>2730</v>
      </c>
      <c r="W146" s="29" t="s">
        <v>1620</v>
      </c>
      <c r="X146" s="29" t="s">
        <v>7523</v>
      </c>
      <c r="Y146" s="29" t="s">
        <v>1657</v>
      </c>
      <c r="Z146" s="29" t="s">
        <v>660</v>
      </c>
      <c r="AA146" s="29" t="s">
        <v>7478</v>
      </c>
      <c r="AB146" s="28">
        <v>90810</v>
      </c>
      <c r="AC146" s="90">
        <v>33.819439000000003</v>
      </c>
      <c r="AD146" s="90">
        <v>-118.217021</v>
      </c>
      <c r="AE146" s="90"/>
      <c r="AF146" s="29" t="s">
        <v>7472</v>
      </c>
      <c r="AG146" s="27" t="str">
        <f>IF(ISERROR(IF(VLOOKUP(A146,'SAS Stations'!$B$2:$G$307,5,)="YES", "YES", "NO"))=TRUE,"NO","YES")</f>
        <v>NO</v>
      </c>
      <c r="AH146" s="27" t="str">
        <f t="shared" si="2"/>
        <v>YES</v>
      </c>
      <c r="AI146" s="92" t="str">
        <f t="array" ref="AI146">IF(ISERROR(IF(VLOOKUP(A146,'Stations Modelled'!$B$2:$D$310,3,)="YES", "YES", "NO"))=TRUE,"NO","YES")</f>
        <v>YES</v>
      </c>
    </row>
    <row r="147" spans="1:35" hidden="1">
      <c r="A147" s="29" t="s">
        <v>442</v>
      </c>
      <c r="B147" s="28">
        <v>309</v>
      </c>
      <c r="C147" s="28">
        <v>5068</v>
      </c>
      <c r="D147" s="30" t="s">
        <v>7470</v>
      </c>
      <c r="E147" s="29"/>
      <c r="F147" s="28">
        <v>66</v>
      </c>
      <c r="G147" s="28">
        <v>16</v>
      </c>
      <c r="H147" s="28">
        <v>4060</v>
      </c>
      <c r="I147" s="29" t="s">
        <v>7479</v>
      </c>
      <c r="J147" s="28">
        <v>6</v>
      </c>
      <c r="K147" s="29" t="s">
        <v>389</v>
      </c>
      <c r="L147" s="28">
        <v>5067</v>
      </c>
      <c r="M147" s="29" t="s">
        <v>389</v>
      </c>
      <c r="N147" s="29" t="s">
        <v>7471</v>
      </c>
      <c r="O147" s="31">
        <v>21976</v>
      </c>
      <c r="P147" s="31" t="s">
        <v>7472</v>
      </c>
      <c r="Q147" s="29" t="s">
        <v>7473</v>
      </c>
      <c r="R147" s="28">
        <v>3</v>
      </c>
      <c r="S147" s="28">
        <v>84</v>
      </c>
      <c r="T147" s="28">
        <v>4</v>
      </c>
      <c r="U147" s="28">
        <v>21</v>
      </c>
      <c r="V147" s="29" t="s">
        <v>7480</v>
      </c>
      <c r="W147" s="29" t="s">
        <v>7481</v>
      </c>
      <c r="X147" s="29" t="s">
        <v>7482</v>
      </c>
      <c r="Y147" s="29" t="s">
        <v>7483</v>
      </c>
      <c r="Z147" s="29" t="s">
        <v>7484</v>
      </c>
      <c r="AA147" s="29" t="s">
        <v>7478</v>
      </c>
      <c r="AB147" s="28">
        <v>92363</v>
      </c>
      <c r="AC147" s="90">
        <v>34.845795000000003</v>
      </c>
      <c r="AD147" s="90">
        <v>-114.966205</v>
      </c>
      <c r="AE147" s="90"/>
      <c r="AF147" s="29" t="s">
        <v>7472</v>
      </c>
      <c r="AG147" s="27" t="str">
        <f>IF(ISERROR(IF(VLOOKUP(A147,'SAS Stations'!$B$2:$G$307,5,)="YES", "YES", "NO"))=TRUE,"NO","YES")</f>
        <v>NO</v>
      </c>
      <c r="AH147" s="27" t="str">
        <f t="shared" si="2"/>
        <v>YES</v>
      </c>
      <c r="AI147" s="92" t="str">
        <f t="array" ref="AI147">IF(ISERROR(IF(VLOOKUP(A147,'Stations Modelled'!$B$2:$D$310,3,)="YES", "YES", "NO"))=TRUE,"NO","YES")</f>
        <v>NO</v>
      </c>
    </row>
    <row r="148" spans="1:35" hidden="1">
      <c r="A148" s="29" t="s">
        <v>2483</v>
      </c>
      <c r="B148" s="28">
        <v>929</v>
      </c>
      <c r="C148" s="28">
        <v>6116</v>
      </c>
      <c r="D148" s="30"/>
      <c r="E148" s="29"/>
      <c r="F148" s="28">
        <v>33</v>
      </c>
      <c r="G148" s="28">
        <v>7</v>
      </c>
      <c r="H148" s="28">
        <v>2202</v>
      </c>
      <c r="I148" s="29" t="s">
        <v>2380</v>
      </c>
      <c r="J148" s="28">
        <v>17</v>
      </c>
      <c r="K148" s="29" t="s">
        <v>4950</v>
      </c>
      <c r="L148" s="28">
        <v>5033</v>
      </c>
      <c r="M148" s="29" t="s">
        <v>397</v>
      </c>
      <c r="N148" s="29" t="s">
        <v>7471</v>
      </c>
      <c r="O148" s="31">
        <v>18264</v>
      </c>
      <c r="P148" s="31" t="s">
        <v>7472</v>
      </c>
      <c r="Q148" s="29" t="s">
        <v>7506</v>
      </c>
      <c r="R148" s="28">
        <v>5</v>
      </c>
      <c r="S148" s="28">
        <v>50</v>
      </c>
      <c r="T148" s="28">
        <v>0</v>
      </c>
      <c r="U148" s="28">
        <v>40</v>
      </c>
      <c r="V148" s="29" t="s">
        <v>4926</v>
      </c>
      <c r="W148" s="29" t="s">
        <v>7472</v>
      </c>
      <c r="X148" s="29" t="s">
        <v>7472</v>
      </c>
      <c r="Y148" s="29" t="s">
        <v>2484</v>
      </c>
      <c r="Z148" s="29" t="s">
        <v>2382</v>
      </c>
      <c r="AA148" s="29" t="s">
        <v>7478</v>
      </c>
      <c r="AB148" s="28">
        <v>93629</v>
      </c>
      <c r="AC148" s="90">
        <v>37.223295</v>
      </c>
      <c r="AD148" s="90">
        <v>-119.232316</v>
      </c>
      <c r="AE148" s="90"/>
      <c r="AF148" s="29" t="s">
        <v>7472</v>
      </c>
      <c r="AG148" s="27" t="str">
        <f>IF(ISERROR(IF(VLOOKUP(A148,'SAS Stations'!$B$2:$G$307,5,)="YES", "YES", "NO"))=TRUE,"NO","YES")</f>
        <v>NO</v>
      </c>
      <c r="AH148" s="27" t="str">
        <f t="shared" si="2"/>
        <v>YES</v>
      </c>
      <c r="AI148" s="92" t="str">
        <f t="array" ref="AI148">IF(ISERROR(IF(VLOOKUP(A148,'Stations Modelled'!$B$2:$D$310,3,)="YES", "YES", "NO"))=TRUE,"NO","YES")</f>
        <v>NO</v>
      </c>
    </row>
    <row r="149" spans="1:35" hidden="1">
      <c r="A149" s="29" t="s">
        <v>2498</v>
      </c>
      <c r="B149" s="28">
        <v>1823</v>
      </c>
      <c r="C149" s="28">
        <v>5699</v>
      </c>
      <c r="D149" s="30"/>
      <c r="E149" s="29"/>
      <c r="F149" s="28">
        <v>33</v>
      </c>
      <c r="G149" s="28">
        <v>12</v>
      </c>
      <c r="H149" s="28">
        <v>5064</v>
      </c>
      <c r="I149" s="29" t="s">
        <v>375</v>
      </c>
      <c r="J149" s="28">
        <v>5</v>
      </c>
      <c r="K149" s="29" t="s">
        <v>375</v>
      </c>
      <c r="L149" s="28">
        <v>5064</v>
      </c>
      <c r="M149" s="29" t="s">
        <v>375</v>
      </c>
      <c r="N149" s="29" t="s">
        <v>7471</v>
      </c>
      <c r="O149" s="31">
        <v>34316</v>
      </c>
      <c r="P149" s="31" t="s">
        <v>7472</v>
      </c>
      <c r="Q149" s="29" t="s">
        <v>7506</v>
      </c>
      <c r="R149" s="28">
        <v>3</v>
      </c>
      <c r="S149" s="28">
        <v>40</v>
      </c>
      <c r="T149" s="28">
        <v>2</v>
      </c>
      <c r="U149" s="28">
        <v>40</v>
      </c>
      <c r="V149" s="29" t="s">
        <v>7474</v>
      </c>
      <c r="W149" s="29" t="s">
        <v>5037</v>
      </c>
      <c r="X149" s="29" t="s">
        <v>477</v>
      </c>
      <c r="Y149" s="29" t="s">
        <v>2499</v>
      </c>
      <c r="Z149" s="29" t="s">
        <v>3433</v>
      </c>
      <c r="AA149" s="29" t="s">
        <v>7478</v>
      </c>
      <c r="AB149" s="28">
        <v>92352</v>
      </c>
      <c r="AC149" s="90"/>
      <c r="AD149" s="90"/>
      <c r="AE149" s="90"/>
      <c r="AF149" s="29" t="s">
        <v>7472</v>
      </c>
      <c r="AG149" s="27" t="str">
        <f>IF(ISERROR(IF(VLOOKUP(A149,'SAS Stations'!$B$2:$G$307,5,)="YES", "YES", "NO"))=TRUE,"NO","YES")</f>
        <v>NO</v>
      </c>
      <c r="AH149" s="27" t="str">
        <f t="shared" si="2"/>
        <v>YES</v>
      </c>
      <c r="AI149" s="92" t="str">
        <f t="array" ref="AI149">IF(ISERROR(IF(VLOOKUP(A149,'Stations Modelled'!$B$2:$D$310,3,)="YES", "YES", "NO"))=TRUE,"NO","YES")</f>
        <v>NO</v>
      </c>
    </row>
    <row r="150" spans="1:35" hidden="1">
      <c r="A150" s="29" t="s">
        <v>4977</v>
      </c>
      <c r="B150" s="28">
        <v>1363</v>
      </c>
      <c r="C150" s="28">
        <v>8121</v>
      </c>
      <c r="D150" s="30" t="s">
        <v>4923</v>
      </c>
      <c r="E150" s="29"/>
      <c r="F150" s="28">
        <v>33</v>
      </c>
      <c r="G150" s="28">
        <v>12</v>
      </c>
      <c r="H150" s="28">
        <v>8016</v>
      </c>
      <c r="I150" s="29" t="s">
        <v>385</v>
      </c>
      <c r="J150" s="28">
        <v>15</v>
      </c>
      <c r="K150" s="29" t="s">
        <v>666</v>
      </c>
      <c r="L150" s="28">
        <v>5061</v>
      </c>
      <c r="M150" s="29" t="s">
        <v>666</v>
      </c>
      <c r="N150" s="29" t="s">
        <v>7471</v>
      </c>
      <c r="O150" s="31">
        <v>18264</v>
      </c>
      <c r="P150" s="31" t="s">
        <v>7472</v>
      </c>
      <c r="Q150" s="29" t="s">
        <v>7506</v>
      </c>
      <c r="R150" s="28">
        <v>3</v>
      </c>
      <c r="S150" s="28">
        <v>86</v>
      </c>
      <c r="T150" s="28">
        <v>3</v>
      </c>
      <c r="U150" s="28">
        <v>24</v>
      </c>
      <c r="V150" s="29" t="s">
        <v>4926</v>
      </c>
      <c r="W150" s="29" t="s">
        <v>2741</v>
      </c>
      <c r="X150" s="29" t="s">
        <v>4978</v>
      </c>
      <c r="Y150" s="29" t="s">
        <v>4979</v>
      </c>
      <c r="Z150" s="29" t="s">
        <v>4977</v>
      </c>
      <c r="AA150" s="29" t="s">
        <v>7478</v>
      </c>
      <c r="AB150" s="28">
        <v>93519</v>
      </c>
      <c r="AC150" s="90">
        <v>35.308325000000004</v>
      </c>
      <c r="AD150" s="90">
        <v>-117.950121</v>
      </c>
      <c r="AE150" s="90"/>
      <c r="AF150" s="29" t="s">
        <v>7472</v>
      </c>
      <c r="AG150" s="27" t="str">
        <f>IF(ISERROR(IF(VLOOKUP(A150,'SAS Stations'!$B$2:$G$307,5,)="YES", "YES", "NO"))=TRUE,"NO","YES")</f>
        <v>NO</v>
      </c>
      <c r="AH150" s="27" t="str">
        <f t="shared" si="2"/>
        <v>YES</v>
      </c>
      <c r="AI150" s="92" t="str">
        <f t="array" ref="AI150">IF(ISERROR(IF(VLOOKUP(A150,'Stations Modelled'!$B$2:$D$310,3,)="YES", "YES", "NO"))=TRUE,"NO","YES")</f>
        <v>NO</v>
      </c>
    </row>
    <row r="151" spans="1:35">
      <c r="A151" s="29" t="s">
        <v>444</v>
      </c>
      <c r="B151" s="28">
        <v>886</v>
      </c>
      <c r="C151" s="28">
        <v>5890</v>
      </c>
      <c r="D151" s="30" t="s">
        <v>7573</v>
      </c>
      <c r="E151" s="29">
        <v>55719</v>
      </c>
      <c r="F151" s="28">
        <v>66</v>
      </c>
      <c r="G151" s="28">
        <v>12</v>
      </c>
      <c r="H151" s="28">
        <v>5082</v>
      </c>
      <c r="I151" s="29" t="s">
        <v>939</v>
      </c>
      <c r="J151" s="28">
        <v>1</v>
      </c>
      <c r="K151" s="29" t="s">
        <v>939</v>
      </c>
      <c r="L151" s="28">
        <v>5082</v>
      </c>
      <c r="M151" s="29" t="s">
        <v>939</v>
      </c>
      <c r="N151" s="29" t="s">
        <v>7471</v>
      </c>
      <c r="O151" s="31">
        <v>24532</v>
      </c>
      <c r="P151" s="31" t="s">
        <v>7472</v>
      </c>
      <c r="Q151" s="29" t="s">
        <v>7473</v>
      </c>
      <c r="R151" s="28">
        <v>1</v>
      </c>
      <c r="S151" s="28">
        <v>48</v>
      </c>
      <c r="T151" s="28">
        <v>2</v>
      </c>
      <c r="U151" s="28">
        <v>45</v>
      </c>
      <c r="V151" s="29" t="s">
        <v>7556</v>
      </c>
      <c r="W151" s="29" t="s">
        <v>493</v>
      </c>
      <c r="X151" s="29" t="s">
        <v>494</v>
      </c>
      <c r="Y151" s="29" t="s">
        <v>495</v>
      </c>
      <c r="Z151" s="29" t="s">
        <v>966</v>
      </c>
      <c r="AA151" s="29" t="s">
        <v>7478</v>
      </c>
      <c r="AB151" s="28">
        <v>92686</v>
      </c>
      <c r="AC151" s="90">
        <v>33.872298999999998</v>
      </c>
      <c r="AD151" s="90">
        <v>-117.747879</v>
      </c>
      <c r="AE151" s="90" t="s">
        <v>7503</v>
      </c>
      <c r="AF151" s="29" t="s">
        <v>7472</v>
      </c>
      <c r="AG151" s="27" t="str">
        <f>IF(ISERROR(IF(VLOOKUP(A151,'SAS Stations'!$B$2:$G$307,5,)="YES", "YES", "NO"))=TRUE,"NO","YES")</f>
        <v>YES</v>
      </c>
      <c r="AH151" s="27" t="str">
        <f t="shared" si="2"/>
        <v>NO</v>
      </c>
      <c r="AI151" s="92" t="str">
        <f t="array" ref="AI151">IF(ISERROR(IF(VLOOKUP(A151,'Stations Modelled'!$B$2:$D$310,3,)="YES", "YES", "NO"))=TRUE,"NO","YES")</f>
        <v>NO</v>
      </c>
    </row>
    <row r="152" spans="1:35" hidden="1">
      <c r="A152" s="29" t="s">
        <v>445</v>
      </c>
      <c r="B152" s="28">
        <v>1643</v>
      </c>
      <c r="C152" s="28">
        <v>5509</v>
      </c>
      <c r="D152" s="30" t="s">
        <v>4981</v>
      </c>
      <c r="E152" s="29">
        <v>75235</v>
      </c>
      <c r="F152" s="28">
        <v>66</v>
      </c>
      <c r="G152" s="28">
        <v>16</v>
      </c>
      <c r="H152" s="28">
        <v>5055</v>
      </c>
      <c r="I152" s="29" t="s">
        <v>446</v>
      </c>
      <c r="J152" s="28">
        <v>10</v>
      </c>
      <c r="K152" s="29" t="s">
        <v>446</v>
      </c>
      <c r="L152" s="28">
        <v>5056</v>
      </c>
      <c r="M152" s="29" t="s">
        <v>698</v>
      </c>
      <c r="N152" s="29" t="s">
        <v>7471</v>
      </c>
      <c r="O152" s="31">
        <v>33829</v>
      </c>
      <c r="P152" s="31" t="s">
        <v>7472</v>
      </c>
      <c r="Q152" s="29" t="s">
        <v>7506</v>
      </c>
      <c r="R152" s="28">
        <v>5</v>
      </c>
      <c r="S152" s="28">
        <v>49</v>
      </c>
      <c r="T152" s="28">
        <v>1</v>
      </c>
      <c r="U152" s="28">
        <v>63</v>
      </c>
      <c r="V152" s="29" t="s">
        <v>4982</v>
      </c>
      <c r="W152" s="29" t="s">
        <v>4983</v>
      </c>
      <c r="X152" s="29" t="s">
        <v>3259</v>
      </c>
      <c r="Y152" s="29" t="s">
        <v>4984</v>
      </c>
      <c r="Z152" s="29" t="s">
        <v>446</v>
      </c>
      <c r="AA152" s="29" t="s">
        <v>7478</v>
      </c>
      <c r="AB152" s="28">
        <v>93117</v>
      </c>
      <c r="AC152" s="90">
        <v>34.485396000000001</v>
      </c>
      <c r="AD152" s="90">
        <v>-120.05543</v>
      </c>
      <c r="AE152" s="90"/>
      <c r="AF152" s="29" t="s">
        <v>7472</v>
      </c>
      <c r="AG152" s="27" t="str">
        <f>IF(ISERROR(IF(VLOOKUP(A152,'SAS Stations'!$B$2:$G$307,5,)="YES", "YES", "NO"))=TRUE,"NO","YES")</f>
        <v>NO</v>
      </c>
      <c r="AH152" s="27" t="str">
        <f t="shared" si="2"/>
        <v>YES</v>
      </c>
      <c r="AI152" s="92" t="str">
        <f t="array" ref="AI152">IF(ISERROR(IF(VLOOKUP(A152,'Stations Modelled'!$B$2:$D$310,3,)="YES", "YES", "NO"))=TRUE,"NO","YES")</f>
        <v>NO</v>
      </c>
    </row>
    <row r="153" spans="1:35" hidden="1">
      <c r="A153" s="29" t="s">
        <v>5055</v>
      </c>
      <c r="B153" s="28">
        <v>644</v>
      </c>
      <c r="C153" s="28">
        <v>5607</v>
      </c>
      <c r="D153" s="30" t="s">
        <v>3405</v>
      </c>
      <c r="E153" s="29"/>
      <c r="F153" s="28">
        <v>33</v>
      </c>
      <c r="G153" s="28">
        <v>4</v>
      </c>
      <c r="H153" s="28">
        <v>1990</v>
      </c>
      <c r="I153" s="29" t="s">
        <v>7480</v>
      </c>
      <c r="J153" s="28">
        <v>5</v>
      </c>
      <c r="K153" s="29" t="s">
        <v>375</v>
      </c>
      <c r="L153" s="28">
        <v>5064</v>
      </c>
      <c r="M153" s="29" t="s">
        <v>375</v>
      </c>
      <c r="N153" s="29" t="s">
        <v>7471</v>
      </c>
      <c r="O153" s="31">
        <v>23012</v>
      </c>
      <c r="P153" s="31" t="s">
        <v>7472</v>
      </c>
      <c r="Q153" s="29" t="s">
        <v>7473</v>
      </c>
      <c r="R153" s="28">
        <v>3</v>
      </c>
      <c r="S153" s="28">
        <v>31</v>
      </c>
      <c r="T153" s="28">
        <v>4</v>
      </c>
      <c r="U153" s="28">
        <v>11</v>
      </c>
      <c r="V153" s="29" t="s">
        <v>7474</v>
      </c>
      <c r="W153" s="29" t="s">
        <v>5056</v>
      </c>
      <c r="X153" s="29" t="s">
        <v>527</v>
      </c>
      <c r="Y153" s="29" t="s">
        <v>5057</v>
      </c>
      <c r="Z153" s="29" t="s">
        <v>7480</v>
      </c>
      <c r="AA153" s="29" t="s">
        <v>7478</v>
      </c>
      <c r="AB153" s="28">
        <v>92402</v>
      </c>
      <c r="AC153" s="90">
        <v>34.090031000000003</v>
      </c>
      <c r="AD153" s="90">
        <v>-117.261177</v>
      </c>
      <c r="AE153" s="90"/>
      <c r="AF153" s="29" t="s">
        <v>7472</v>
      </c>
      <c r="AG153" s="27" t="str">
        <f>IF(ISERROR(IF(VLOOKUP(A153,'SAS Stations'!$B$2:$G$307,5,)="YES", "YES", "NO"))=TRUE,"NO","YES")</f>
        <v>NO</v>
      </c>
      <c r="AH153" s="27" t="str">
        <f t="shared" si="2"/>
        <v>YES</v>
      </c>
      <c r="AI153" s="92" t="str">
        <f t="array" ref="AI153">IF(ISERROR(IF(VLOOKUP(A153,'Stations Modelled'!$B$2:$D$310,3,)="YES", "YES", "NO"))=TRUE,"NO","YES")</f>
        <v>NO</v>
      </c>
    </row>
    <row r="154" spans="1:35" hidden="1">
      <c r="A154" s="29" t="s">
        <v>3782</v>
      </c>
      <c r="B154" s="28">
        <v>645</v>
      </c>
      <c r="C154" s="28">
        <v>5608</v>
      </c>
      <c r="D154" s="30" t="s">
        <v>3405</v>
      </c>
      <c r="E154" s="29">
        <v>17347</v>
      </c>
      <c r="F154" s="28">
        <v>66</v>
      </c>
      <c r="G154" s="28">
        <v>12</v>
      </c>
      <c r="H154" s="28">
        <v>1990</v>
      </c>
      <c r="I154" s="29" t="s">
        <v>7480</v>
      </c>
      <c r="J154" s="28">
        <v>5</v>
      </c>
      <c r="K154" s="29" t="s">
        <v>375</v>
      </c>
      <c r="L154" s="28">
        <v>5064</v>
      </c>
      <c r="M154" s="29" t="s">
        <v>375</v>
      </c>
      <c r="N154" s="29" t="s">
        <v>7471</v>
      </c>
      <c r="O154" s="31">
        <v>18264</v>
      </c>
      <c r="P154" s="31" t="s">
        <v>7472</v>
      </c>
      <c r="Q154" s="29" t="s">
        <v>7506</v>
      </c>
      <c r="R154" s="28">
        <v>3</v>
      </c>
      <c r="S154" s="28">
        <v>31</v>
      </c>
      <c r="T154" s="28">
        <v>4</v>
      </c>
      <c r="U154" s="28">
        <v>11</v>
      </c>
      <c r="V154" s="29" t="s">
        <v>7474</v>
      </c>
      <c r="W154" s="29" t="s">
        <v>5060</v>
      </c>
      <c r="X154" s="29" t="s">
        <v>562</v>
      </c>
      <c r="Y154" s="29" t="s">
        <v>5061</v>
      </c>
      <c r="Z154" s="29" t="s">
        <v>7480</v>
      </c>
      <c r="AA154" s="29" t="s">
        <v>7478</v>
      </c>
      <c r="AB154" s="28">
        <v>92402</v>
      </c>
      <c r="AC154" s="90">
        <v>34.102652999999997</v>
      </c>
      <c r="AD154" s="90">
        <v>-117.27742000000001</v>
      </c>
      <c r="AE154" s="90"/>
      <c r="AF154" s="29" t="s">
        <v>7472</v>
      </c>
      <c r="AG154" s="27" t="str">
        <f>IF(ISERROR(IF(VLOOKUP(A154,'SAS Stations'!$B$2:$G$307,5,)="YES", "YES", "NO"))=TRUE,"NO","YES")</f>
        <v>NO</v>
      </c>
      <c r="AH154" s="27" t="str">
        <f t="shared" si="2"/>
        <v>YES</v>
      </c>
      <c r="AI154" s="92" t="str">
        <f t="array" ref="AI154">IF(ISERROR(IF(VLOOKUP(A154,'Stations Modelled'!$B$2:$D$310,3,)="YES", "YES", "NO"))=TRUE,"NO","YES")</f>
        <v>NO</v>
      </c>
    </row>
    <row r="155" spans="1:35" hidden="1">
      <c r="A155" s="29" t="s">
        <v>3782</v>
      </c>
      <c r="B155" s="28">
        <v>646</v>
      </c>
      <c r="C155" s="28">
        <v>5608</v>
      </c>
      <c r="D155" s="30" t="s">
        <v>3405</v>
      </c>
      <c r="E155" s="29">
        <v>17347</v>
      </c>
      <c r="F155" s="28">
        <v>66</v>
      </c>
      <c r="G155" s="28">
        <v>33</v>
      </c>
      <c r="H155" s="28">
        <v>1990</v>
      </c>
      <c r="I155" s="29" t="s">
        <v>7480</v>
      </c>
      <c r="J155" s="28">
        <v>5</v>
      </c>
      <c r="K155" s="29" t="s">
        <v>375</v>
      </c>
      <c r="L155" s="28">
        <v>5064</v>
      </c>
      <c r="M155" s="29" t="s">
        <v>375</v>
      </c>
      <c r="N155" s="29" t="s">
        <v>7471</v>
      </c>
      <c r="O155" s="31">
        <v>18264</v>
      </c>
      <c r="P155" s="31" t="s">
        <v>7472</v>
      </c>
      <c r="Q155" s="29" t="s">
        <v>7506</v>
      </c>
      <c r="R155" s="28">
        <v>3</v>
      </c>
      <c r="S155" s="28">
        <v>31</v>
      </c>
      <c r="T155" s="28">
        <v>4</v>
      </c>
      <c r="U155" s="28">
        <v>11</v>
      </c>
      <c r="V155" s="29" t="s">
        <v>7474</v>
      </c>
      <c r="W155" s="29" t="s">
        <v>5060</v>
      </c>
      <c r="X155" s="29" t="s">
        <v>562</v>
      </c>
      <c r="Y155" s="29" t="s">
        <v>5061</v>
      </c>
      <c r="Z155" s="29" t="s">
        <v>7480</v>
      </c>
      <c r="AA155" s="29" t="s">
        <v>7478</v>
      </c>
      <c r="AB155" s="28">
        <v>92402</v>
      </c>
      <c r="AC155" s="90">
        <v>34.102652999999997</v>
      </c>
      <c r="AD155" s="90">
        <v>-117.27742000000001</v>
      </c>
      <c r="AE155" s="91"/>
      <c r="AF155" s="29" t="s">
        <v>7472</v>
      </c>
      <c r="AG155" s="27" t="str">
        <f>IF(ISERROR(IF(VLOOKUP(A155,'SAS Stations'!$B$2:$G$307,5,)="YES", "YES", "NO"))=TRUE,"NO","YES")</f>
        <v>NO</v>
      </c>
      <c r="AH155" s="27" t="str">
        <f t="shared" si="2"/>
        <v>YES</v>
      </c>
      <c r="AI155" s="92" t="str">
        <f t="array" ref="AI155">IF(ISERROR(IF(VLOOKUP(A155,'Stations Modelled'!$B$2:$D$310,3,)="YES", "YES", "NO"))=TRUE,"NO","YES")</f>
        <v>NO</v>
      </c>
    </row>
    <row r="156" spans="1:35">
      <c r="A156" s="29" t="s">
        <v>3783</v>
      </c>
      <c r="B156" s="28">
        <v>812</v>
      </c>
      <c r="C156" s="28">
        <v>5814</v>
      </c>
      <c r="D156" s="30" t="s">
        <v>2822</v>
      </c>
      <c r="E156" s="29">
        <v>37616</v>
      </c>
      <c r="F156" s="28">
        <v>66</v>
      </c>
      <c r="G156" s="28">
        <v>12</v>
      </c>
      <c r="H156" s="28">
        <v>5085</v>
      </c>
      <c r="I156" s="29" t="s">
        <v>3849</v>
      </c>
      <c r="J156" s="28">
        <v>9</v>
      </c>
      <c r="K156" s="29" t="s">
        <v>652</v>
      </c>
      <c r="L156" s="28">
        <v>5073</v>
      </c>
      <c r="M156" s="29" t="s">
        <v>652</v>
      </c>
      <c r="N156" s="29" t="s">
        <v>7471</v>
      </c>
      <c r="O156" s="31">
        <v>18264</v>
      </c>
      <c r="P156" s="31" t="s">
        <v>7472</v>
      </c>
      <c r="Q156" s="29" t="s">
        <v>7473</v>
      </c>
      <c r="R156" s="28">
        <v>1</v>
      </c>
      <c r="S156" s="28">
        <v>47</v>
      </c>
      <c r="T156" s="28">
        <v>2</v>
      </c>
      <c r="U156" s="28">
        <v>52</v>
      </c>
      <c r="V156" s="29" t="s">
        <v>3386</v>
      </c>
      <c r="W156" s="29" t="s">
        <v>1661</v>
      </c>
      <c r="X156" s="29" t="s">
        <v>7558</v>
      </c>
      <c r="Y156" s="29" t="s">
        <v>1662</v>
      </c>
      <c r="Z156" s="29" t="s">
        <v>1049</v>
      </c>
      <c r="AA156" s="29" t="s">
        <v>7478</v>
      </c>
      <c r="AB156" s="28">
        <v>90670</v>
      </c>
      <c r="AC156" s="90">
        <v>33.902990000000003</v>
      </c>
      <c r="AD156" s="90">
        <v>-118.047595</v>
      </c>
      <c r="AE156" s="91"/>
      <c r="AF156" s="29" t="s">
        <v>7472</v>
      </c>
      <c r="AG156" s="27" t="str">
        <f>IF(ISERROR(IF(VLOOKUP(A156,'SAS Stations'!$B$2:$G$307,5,)="YES", "YES", "NO"))=TRUE,"NO","YES")</f>
        <v>YES</v>
      </c>
      <c r="AH156" s="27" t="str">
        <f t="shared" si="2"/>
        <v>NO</v>
      </c>
      <c r="AI156" s="92" t="str">
        <f t="array" ref="AI156">IF(ISERROR(IF(VLOOKUP(A156,'Stations Modelled'!$B$2:$D$310,3,)="YES", "YES", "NO"))=TRUE,"NO","YES")</f>
        <v>YES</v>
      </c>
    </row>
    <row r="157" spans="1:35" hidden="1">
      <c r="A157" s="29" t="s">
        <v>3784</v>
      </c>
      <c r="B157" s="28">
        <v>1669</v>
      </c>
      <c r="C157" s="28">
        <v>8332</v>
      </c>
      <c r="D157" s="30" t="s">
        <v>3416</v>
      </c>
      <c r="E157" s="29">
        <v>14552</v>
      </c>
      <c r="F157" s="28">
        <v>115</v>
      </c>
      <c r="G157" s="28">
        <v>12</v>
      </c>
      <c r="H157" s="28">
        <v>5067</v>
      </c>
      <c r="I157" s="29" t="s">
        <v>389</v>
      </c>
      <c r="J157" s="28">
        <v>6</v>
      </c>
      <c r="K157" s="29" t="s">
        <v>389</v>
      </c>
      <c r="L157" s="28">
        <v>5067</v>
      </c>
      <c r="M157" s="29" t="s">
        <v>389</v>
      </c>
      <c r="N157" s="29" t="s">
        <v>7471</v>
      </c>
      <c r="O157" s="31">
        <v>33939</v>
      </c>
      <c r="P157" s="31" t="s">
        <v>7472</v>
      </c>
      <c r="Q157" s="29" t="s">
        <v>7473</v>
      </c>
      <c r="R157" s="28">
        <v>3</v>
      </c>
      <c r="S157" s="28">
        <v>84</v>
      </c>
      <c r="T157" s="28">
        <v>3</v>
      </c>
      <c r="U157" s="28">
        <v>13</v>
      </c>
      <c r="V157" s="29" t="s">
        <v>7474</v>
      </c>
      <c r="W157" s="29" t="s">
        <v>5062</v>
      </c>
      <c r="X157" s="29" t="s">
        <v>450</v>
      </c>
      <c r="Y157" s="29" t="s">
        <v>5063</v>
      </c>
      <c r="Z157" s="29" t="s">
        <v>5064</v>
      </c>
      <c r="AA157" s="29" t="s">
        <v>7478</v>
      </c>
      <c r="AB157" s="28">
        <v>92277</v>
      </c>
      <c r="AC157" s="90">
        <v>34.150210000000001</v>
      </c>
      <c r="AD157" s="90">
        <v>-116.10884299999999</v>
      </c>
      <c r="AE157" s="91"/>
      <c r="AF157" s="29" t="s">
        <v>7472</v>
      </c>
      <c r="AG157" s="27" t="str">
        <f>IF(ISERROR(IF(VLOOKUP(A157,'SAS Stations'!$B$2:$G$307,5,)="YES", "YES", "NO"))=TRUE,"NO","YES")</f>
        <v>NO</v>
      </c>
      <c r="AH157" s="27" t="str">
        <f t="shared" si="2"/>
        <v>YES</v>
      </c>
      <c r="AI157" s="92" t="str">
        <f t="array" ref="AI157">IF(ISERROR(IF(VLOOKUP(A157,'Stations Modelled'!$B$2:$D$310,3,)="YES", "YES", "NO"))=TRUE,"NO","YES")</f>
        <v>NO</v>
      </c>
    </row>
    <row r="158" spans="1:35">
      <c r="A158" s="29" t="s">
        <v>3785</v>
      </c>
      <c r="B158" s="28">
        <v>811</v>
      </c>
      <c r="C158" s="28">
        <v>5813</v>
      </c>
      <c r="D158" s="30" t="s">
        <v>7573</v>
      </c>
      <c r="E158" s="29">
        <v>53173</v>
      </c>
      <c r="F158" s="28">
        <v>66</v>
      </c>
      <c r="G158" s="28">
        <v>12</v>
      </c>
      <c r="H158" s="28">
        <v>5087</v>
      </c>
      <c r="I158" s="29" t="s">
        <v>415</v>
      </c>
      <c r="J158" s="28">
        <v>1</v>
      </c>
      <c r="K158" s="29" t="s">
        <v>939</v>
      </c>
      <c r="L158" s="28">
        <v>5082</v>
      </c>
      <c r="M158" s="29" t="s">
        <v>939</v>
      </c>
      <c r="N158" s="29" t="s">
        <v>7471</v>
      </c>
      <c r="O158" s="31">
        <v>23255</v>
      </c>
      <c r="P158" s="31" t="s">
        <v>7472</v>
      </c>
      <c r="Q158" s="29" t="s">
        <v>7473</v>
      </c>
      <c r="R158" s="28">
        <v>1</v>
      </c>
      <c r="S158" s="28">
        <v>48</v>
      </c>
      <c r="T158" s="28">
        <v>2</v>
      </c>
      <c r="U158" s="28">
        <v>43</v>
      </c>
      <c r="V158" s="29" t="s">
        <v>7556</v>
      </c>
      <c r="W158" s="29" t="s">
        <v>7574</v>
      </c>
      <c r="X158" s="29" t="s">
        <v>7508</v>
      </c>
      <c r="Y158" s="29" t="s">
        <v>496</v>
      </c>
      <c r="Z158" s="29" t="s">
        <v>414</v>
      </c>
      <c r="AA158" s="29" t="s">
        <v>7478</v>
      </c>
      <c r="AB158" s="28">
        <v>92621</v>
      </c>
      <c r="AC158" s="90">
        <v>33.910013999999997</v>
      </c>
      <c r="AD158" s="90">
        <v>-117.879699</v>
      </c>
      <c r="AE158" s="91" t="s">
        <v>7503</v>
      </c>
      <c r="AF158" s="29" t="s">
        <v>7472</v>
      </c>
      <c r="AG158" s="27" t="str">
        <f>IF(ISERROR(IF(VLOOKUP(A158,'SAS Stations'!$B$2:$G$307,5,)="YES", "YES", "NO"))=TRUE,"NO","YES")</f>
        <v>YES</v>
      </c>
      <c r="AH158" s="27" t="str">
        <f t="shared" si="2"/>
        <v>NO</v>
      </c>
      <c r="AI158" s="92" t="str">
        <f t="array" ref="AI158">IF(ISERROR(IF(VLOOKUP(A158,'Stations Modelled'!$B$2:$D$310,3,)="YES", "YES", "NO"))=TRUE,"NO","YES")</f>
        <v>NO</v>
      </c>
    </row>
    <row r="159" spans="1:35" hidden="1">
      <c r="A159" s="29" t="s">
        <v>3786</v>
      </c>
      <c r="B159" s="28">
        <v>562</v>
      </c>
      <c r="C159" s="28">
        <v>5503</v>
      </c>
      <c r="D159" s="30" t="s">
        <v>4981</v>
      </c>
      <c r="E159" s="29" t="s">
        <v>4987</v>
      </c>
      <c r="F159" s="28">
        <v>66</v>
      </c>
      <c r="G159" s="28">
        <v>16</v>
      </c>
      <c r="H159" s="28">
        <v>5055</v>
      </c>
      <c r="I159" s="29" t="s">
        <v>446</v>
      </c>
      <c r="J159" s="28">
        <v>10</v>
      </c>
      <c r="K159" s="29" t="s">
        <v>446</v>
      </c>
      <c r="L159" s="28">
        <v>5056</v>
      </c>
      <c r="M159" s="29" t="s">
        <v>698</v>
      </c>
      <c r="N159" s="29" t="s">
        <v>7471</v>
      </c>
      <c r="O159" s="31">
        <v>18264</v>
      </c>
      <c r="P159" s="31" t="s">
        <v>7472</v>
      </c>
      <c r="Q159" s="29" t="s">
        <v>7473</v>
      </c>
      <c r="R159" s="28">
        <v>5</v>
      </c>
      <c r="S159" s="28">
        <v>49</v>
      </c>
      <c r="T159" s="28">
        <v>1</v>
      </c>
      <c r="U159" s="28">
        <v>63</v>
      </c>
      <c r="V159" s="29" t="s">
        <v>1048</v>
      </c>
      <c r="W159" s="29" t="s">
        <v>1690</v>
      </c>
      <c r="X159" s="29" t="s">
        <v>7571</v>
      </c>
      <c r="Y159" s="29" t="s">
        <v>4988</v>
      </c>
      <c r="Z159" s="29" t="s">
        <v>3786</v>
      </c>
      <c r="AA159" s="29" t="s">
        <v>7478</v>
      </c>
      <c r="AB159" s="28">
        <v>93013</v>
      </c>
      <c r="AC159" s="90">
        <v>34.409162999999999</v>
      </c>
      <c r="AD159" s="90">
        <v>-119.515286</v>
      </c>
      <c r="AE159" s="91"/>
      <c r="AF159" s="29" t="s">
        <v>7472</v>
      </c>
      <c r="AG159" s="27" t="str">
        <f>IF(ISERROR(IF(VLOOKUP(A159,'SAS Stations'!$B$2:$G$307,5,)="YES", "YES", "NO"))=TRUE,"NO","YES")</f>
        <v>NO</v>
      </c>
      <c r="AH159" s="27" t="str">
        <f t="shared" si="2"/>
        <v>YES</v>
      </c>
      <c r="AI159" s="92" t="str">
        <f t="array" ref="AI159">IF(ISERROR(IF(VLOOKUP(A159,'Stations Modelled'!$B$2:$D$310,3,)="YES", "YES", "NO"))=TRUE,"NO","YES")</f>
        <v>NO</v>
      </c>
    </row>
    <row r="160" spans="1:35" hidden="1">
      <c r="A160" s="29" t="s">
        <v>3786</v>
      </c>
      <c r="B160" s="28">
        <v>561</v>
      </c>
      <c r="C160" s="28">
        <v>5503</v>
      </c>
      <c r="D160" s="30"/>
      <c r="E160" s="29" t="s">
        <v>4987</v>
      </c>
      <c r="F160" s="28">
        <v>16</v>
      </c>
      <c r="G160" s="28">
        <v>4</v>
      </c>
      <c r="H160" s="28">
        <v>5055</v>
      </c>
      <c r="I160" s="29" t="s">
        <v>446</v>
      </c>
      <c r="J160" s="28">
        <v>10</v>
      </c>
      <c r="K160" s="29" t="s">
        <v>446</v>
      </c>
      <c r="L160" s="28">
        <v>5056</v>
      </c>
      <c r="M160" s="29" t="s">
        <v>698</v>
      </c>
      <c r="N160" s="29" t="s">
        <v>7471</v>
      </c>
      <c r="O160" s="31">
        <v>18264</v>
      </c>
      <c r="P160" s="31" t="s">
        <v>7472</v>
      </c>
      <c r="Q160" s="29" t="s">
        <v>7506</v>
      </c>
      <c r="R160" s="28">
        <v>5</v>
      </c>
      <c r="S160" s="28">
        <v>49</v>
      </c>
      <c r="T160" s="28">
        <v>1</v>
      </c>
      <c r="U160" s="28">
        <v>63</v>
      </c>
      <c r="V160" s="29" t="s">
        <v>1048</v>
      </c>
      <c r="W160" s="29" t="s">
        <v>1690</v>
      </c>
      <c r="X160" s="29" t="s">
        <v>7571</v>
      </c>
      <c r="Y160" s="29" t="s">
        <v>4988</v>
      </c>
      <c r="Z160" s="29" t="s">
        <v>3786</v>
      </c>
      <c r="AA160" s="29" t="s">
        <v>7478</v>
      </c>
      <c r="AB160" s="28">
        <v>93013</v>
      </c>
      <c r="AC160" s="90">
        <v>34.409162999999999</v>
      </c>
      <c r="AD160" s="90">
        <v>-119.515286</v>
      </c>
      <c r="AE160" s="91"/>
      <c r="AF160" s="29" t="s">
        <v>7472</v>
      </c>
      <c r="AG160" s="27" t="str">
        <f>IF(ISERROR(IF(VLOOKUP(A160,'SAS Stations'!$B$2:$G$307,5,)="YES", "YES", "NO"))=TRUE,"NO","YES")</f>
        <v>NO</v>
      </c>
      <c r="AH160" s="27" t="str">
        <f t="shared" si="2"/>
        <v>YES</v>
      </c>
      <c r="AI160" s="92" t="str">
        <f t="array" ref="AI160">IF(ISERROR(IF(VLOOKUP(A160,'Stations Modelled'!$B$2:$D$310,3,)="YES", "YES", "NO"))=TRUE,"NO","YES")</f>
        <v>NO</v>
      </c>
    </row>
    <row r="161" spans="1:35">
      <c r="A161" s="29" t="s">
        <v>3787</v>
      </c>
      <c r="B161" s="28">
        <v>722</v>
      </c>
      <c r="C161" s="28">
        <v>5711</v>
      </c>
      <c r="D161" s="30" t="s">
        <v>2815</v>
      </c>
      <c r="E161" s="29">
        <v>37522</v>
      </c>
      <c r="F161" s="28">
        <v>66</v>
      </c>
      <c r="G161" s="28">
        <v>16</v>
      </c>
      <c r="H161" s="28">
        <v>5073</v>
      </c>
      <c r="I161" s="29" t="s">
        <v>652</v>
      </c>
      <c r="J161" s="28">
        <v>9</v>
      </c>
      <c r="K161" s="29" t="s">
        <v>652</v>
      </c>
      <c r="L161" s="28">
        <v>5073</v>
      </c>
      <c r="M161" s="29" t="s">
        <v>652</v>
      </c>
      <c r="N161" s="29" t="s">
        <v>7471</v>
      </c>
      <c r="O161" s="31">
        <v>18264</v>
      </c>
      <c r="P161" s="31" t="s">
        <v>7472</v>
      </c>
      <c r="Q161" s="29" t="s">
        <v>7473</v>
      </c>
      <c r="R161" s="28">
        <v>1</v>
      </c>
      <c r="S161" s="28">
        <v>32</v>
      </c>
      <c r="T161" s="28">
        <v>2</v>
      </c>
      <c r="U161" s="28">
        <v>57</v>
      </c>
      <c r="V161" s="29" t="s">
        <v>3386</v>
      </c>
      <c r="W161" s="29" t="s">
        <v>1620</v>
      </c>
      <c r="X161" s="29" t="s">
        <v>3343</v>
      </c>
      <c r="Y161" s="29" t="s">
        <v>1663</v>
      </c>
      <c r="Z161" s="29" t="s">
        <v>3820</v>
      </c>
      <c r="AA161" s="29" t="s">
        <v>7478</v>
      </c>
      <c r="AB161" s="28">
        <v>90222</v>
      </c>
      <c r="AC161" s="90">
        <v>33.863396000000002</v>
      </c>
      <c r="AD161" s="90">
        <v>-118.216961</v>
      </c>
      <c r="AE161" s="91"/>
      <c r="AF161" s="29" t="s">
        <v>7472</v>
      </c>
      <c r="AG161" s="27" t="str">
        <f>IF(ISERROR(IF(VLOOKUP(A161,'SAS Stations'!$B$2:$G$307,5,)="YES", "YES", "NO"))=TRUE,"NO","YES")</f>
        <v>YES</v>
      </c>
      <c r="AH161" s="27" t="str">
        <f t="shared" si="2"/>
        <v>NO</v>
      </c>
      <c r="AI161" s="92" t="str">
        <f t="array" ref="AI161">IF(ISERROR(IF(VLOOKUP(A161,'Stations Modelled'!$B$2:$D$310,3,)="YES", "YES", "NO"))=TRUE,"NO","YES")</f>
        <v>YES</v>
      </c>
    </row>
    <row r="162" spans="1:35" hidden="1">
      <c r="A162" s="29" t="s">
        <v>3788</v>
      </c>
      <c r="B162" s="28">
        <v>182</v>
      </c>
      <c r="C162" s="28">
        <v>2584</v>
      </c>
      <c r="D162" s="30"/>
      <c r="E162" s="29">
        <v>13033</v>
      </c>
      <c r="F162" s="28">
        <v>33</v>
      </c>
      <c r="G162" s="28">
        <v>12</v>
      </c>
      <c r="H162" s="28">
        <v>8015</v>
      </c>
      <c r="I162" s="29" t="s">
        <v>5394</v>
      </c>
      <c r="J162" s="28">
        <v>15</v>
      </c>
      <c r="K162" s="29" t="s">
        <v>666</v>
      </c>
      <c r="L162" s="28">
        <v>2556</v>
      </c>
      <c r="M162" s="29" t="s">
        <v>3822</v>
      </c>
      <c r="N162" s="29" t="s">
        <v>7471</v>
      </c>
      <c r="O162" s="31">
        <v>24047</v>
      </c>
      <c r="P162" s="31" t="s">
        <v>7472</v>
      </c>
      <c r="Q162" s="29" t="s">
        <v>7506</v>
      </c>
      <c r="R162" s="28">
        <v>3</v>
      </c>
      <c r="S162" s="28">
        <v>85</v>
      </c>
      <c r="T162" s="28">
        <v>2</v>
      </c>
      <c r="U162" s="28">
        <v>92</v>
      </c>
      <c r="V162" s="29" t="s">
        <v>7498</v>
      </c>
      <c r="W162" s="29" t="s">
        <v>7472</v>
      </c>
      <c r="X162" s="29" t="s">
        <v>7472</v>
      </c>
      <c r="Y162" s="29" t="s">
        <v>2511</v>
      </c>
      <c r="Z162" s="29" t="s">
        <v>3190</v>
      </c>
      <c r="AA162" s="29" t="s">
        <v>7478</v>
      </c>
      <c r="AB162" s="28">
        <v>93546</v>
      </c>
      <c r="AC162" s="90">
        <v>37.649118000000001</v>
      </c>
      <c r="AD162" s="90">
        <v>-118.916524</v>
      </c>
      <c r="AE162" s="91"/>
      <c r="AF162" s="29" t="s">
        <v>7472</v>
      </c>
      <c r="AG162" s="27" t="str">
        <f>IF(ISERROR(IF(VLOOKUP(A162,'SAS Stations'!$B$2:$G$307,5,)="YES", "YES", "NO"))=TRUE,"NO","YES")</f>
        <v>NO</v>
      </c>
      <c r="AH162" s="27" t="str">
        <f t="shared" si="2"/>
        <v>YES</v>
      </c>
      <c r="AI162" s="92" t="str">
        <f t="array" ref="AI162">IF(ISERROR(IF(VLOOKUP(A162,'Stations Modelled'!$B$2:$D$310,3,)="YES", "YES", "NO"))=TRUE,"NO","YES")</f>
        <v>YES</v>
      </c>
    </row>
    <row r="163" spans="1:35">
      <c r="A163" s="29" t="s">
        <v>3789</v>
      </c>
      <c r="B163" s="28">
        <v>563</v>
      </c>
      <c r="C163" s="28">
        <v>5504</v>
      </c>
      <c r="D163" s="30" t="s">
        <v>4981</v>
      </c>
      <c r="E163" s="29"/>
      <c r="F163" s="28">
        <v>66</v>
      </c>
      <c r="G163" s="28">
        <v>16</v>
      </c>
      <c r="H163" s="28">
        <v>5053</v>
      </c>
      <c r="I163" s="29" t="s">
        <v>833</v>
      </c>
      <c r="J163" s="28">
        <v>12</v>
      </c>
      <c r="K163" s="29" t="s">
        <v>833</v>
      </c>
      <c r="L163" s="28">
        <v>5056</v>
      </c>
      <c r="M163" s="29" t="s">
        <v>698</v>
      </c>
      <c r="N163" s="29" t="s">
        <v>7471</v>
      </c>
      <c r="O163" s="31">
        <v>9041</v>
      </c>
      <c r="P163" s="31" t="s">
        <v>7472</v>
      </c>
      <c r="Q163" s="29" t="s">
        <v>7473</v>
      </c>
      <c r="R163" s="28">
        <v>5</v>
      </c>
      <c r="S163" s="28">
        <v>39</v>
      </c>
      <c r="T163" s="28">
        <v>2</v>
      </c>
      <c r="U163" s="28">
        <v>64</v>
      </c>
      <c r="V163" s="29" t="s">
        <v>935</v>
      </c>
      <c r="W163" s="29" t="s">
        <v>4989</v>
      </c>
      <c r="X163" s="29" t="s">
        <v>7500</v>
      </c>
      <c r="Y163" s="29" t="s">
        <v>4990</v>
      </c>
      <c r="Z163" s="29" t="s">
        <v>935</v>
      </c>
      <c r="AA163" s="29" t="s">
        <v>7478</v>
      </c>
      <c r="AB163" s="28">
        <v>93001</v>
      </c>
      <c r="AC163" s="90">
        <v>34.363245999999997</v>
      </c>
      <c r="AD163" s="90">
        <v>-119.310205</v>
      </c>
      <c r="AE163" s="91"/>
      <c r="AF163" s="29" t="s">
        <v>7472</v>
      </c>
      <c r="AG163" s="27" t="str">
        <f>IF(ISERROR(IF(VLOOKUP(A163,'SAS Stations'!$B$2:$G$307,5,)="YES", "YES", "NO"))=TRUE,"NO","YES")</f>
        <v>YES</v>
      </c>
      <c r="AH163" s="27" t="str">
        <f t="shared" si="2"/>
        <v>NO</v>
      </c>
      <c r="AI163" s="92" t="str">
        <f t="array" ref="AI163">IF(ISERROR(IF(VLOOKUP(A163,'Stations Modelled'!$B$2:$D$310,3,)="YES", "YES", "NO"))=TRUE,"NO","YES")</f>
        <v>YES</v>
      </c>
    </row>
    <row r="164" spans="1:35" hidden="1">
      <c r="A164" s="29" t="s">
        <v>5065</v>
      </c>
      <c r="B164" s="28">
        <v>1364</v>
      </c>
      <c r="C164" s="28">
        <v>8123</v>
      </c>
      <c r="D164" s="30" t="s">
        <v>3416</v>
      </c>
      <c r="E164" s="29"/>
      <c r="F164" s="28">
        <v>33</v>
      </c>
      <c r="G164" s="28">
        <v>4.8</v>
      </c>
      <c r="H164" s="28">
        <v>5067</v>
      </c>
      <c r="I164" s="29" t="s">
        <v>389</v>
      </c>
      <c r="J164" s="28">
        <v>6</v>
      </c>
      <c r="K164" s="29" t="s">
        <v>389</v>
      </c>
      <c r="L164" s="28">
        <v>5067</v>
      </c>
      <c r="M164" s="29" t="s">
        <v>389</v>
      </c>
      <c r="N164" s="29" t="s">
        <v>7471</v>
      </c>
      <c r="O164" s="31">
        <v>18264</v>
      </c>
      <c r="P164" s="31" t="s">
        <v>7472</v>
      </c>
      <c r="Q164" s="29" t="s">
        <v>7506</v>
      </c>
      <c r="R164" s="28">
        <v>3</v>
      </c>
      <c r="S164" s="28">
        <v>79</v>
      </c>
      <c r="T164" s="28">
        <v>4</v>
      </c>
      <c r="U164" s="28">
        <v>13</v>
      </c>
      <c r="V164" s="29" t="s">
        <v>3411</v>
      </c>
      <c r="W164" s="29" t="s">
        <v>5066</v>
      </c>
      <c r="X164" s="29" t="s">
        <v>494</v>
      </c>
      <c r="Y164" s="29" t="s">
        <v>5067</v>
      </c>
      <c r="Z164" s="29" t="s">
        <v>5065</v>
      </c>
      <c r="AA164" s="29" t="s">
        <v>7478</v>
      </c>
      <c r="AB164" s="28">
        <v>92234</v>
      </c>
      <c r="AC164" s="90">
        <v>33.779128</v>
      </c>
      <c r="AD164" s="90">
        <v>-116.464538</v>
      </c>
      <c r="AE164" s="91"/>
      <c r="AF164" s="29" t="s">
        <v>7472</v>
      </c>
      <c r="AG164" s="27" t="str">
        <f>IF(ISERROR(IF(VLOOKUP(A164,'SAS Stations'!$B$2:$G$307,5,)="YES", "YES", "NO"))=TRUE,"NO","YES")</f>
        <v>NO</v>
      </c>
      <c r="AH164" s="27" t="str">
        <f t="shared" si="2"/>
        <v>YES</v>
      </c>
      <c r="AI164" s="92" t="str">
        <f t="array" ref="AI164">IF(ISERROR(IF(VLOOKUP(A164,'Stations Modelled'!$B$2:$D$310,3,)="YES", "YES", "NO"))=TRUE,"NO","YES")</f>
        <v>NO</v>
      </c>
    </row>
    <row r="165" spans="1:35" hidden="1">
      <c r="A165" s="29" t="s">
        <v>3198</v>
      </c>
      <c r="B165" s="28">
        <v>1675</v>
      </c>
      <c r="C165" s="28">
        <v>9205</v>
      </c>
      <c r="D165" s="30"/>
      <c r="E165" s="29"/>
      <c r="F165" s="28">
        <v>66</v>
      </c>
      <c r="G165" s="28">
        <v>12</v>
      </c>
      <c r="H165" s="28">
        <v>9010</v>
      </c>
      <c r="I165" s="29" t="s">
        <v>2406</v>
      </c>
      <c r="J165" s="28" t="s">
        <v>7472</v>
      </c>
      <c r="K165" s="29" t="s">
        <v>7472</v>
      </c>
      <c r="L165" s="28">
        <v>9010</v>
      </c>
      <c r="M165" s="29" t="s">
        <v>2406</v>
      </c>
      <c r="N165" s="29" t="s">
        <v>7471</v>
      </c>
      <c r="O165" s="31">
        <v>33970</v>
      </c>
      <c r="P165" s="31" t="s">
        <v>7472</v>
      </c>
      <c r="Q165" s="29" t="s">
        <v>7473</v>
      </c>
      <c r="R165" s="28">
        <v>9</v>
      </c>
      <c r="S165" s="28">
        <v>99</v>
      </c>
      <c r="T165" s="28">
        <v>2</v>
      </c>
      <c r="U165" s="28">
        <v>0</v>
      </c>
      <c r="V165" s="29" t="s">
        <v>7472</v>
      </c>
      <c r="W165" s="29" t="s">
        <v>7472</v>
      </c>
      <c r="X165" s="29" t="s">
        <v>7472</v>
      </c>
      <c r="Y165" s="29" t="s">
        <v>2407</v>
      </c>
      <c r="Z165" s="29" t="s">
        <v>348</v>
      </c>
      <c r="AA165" s="29" t="s">
        <v>7478</v>
      </c>
      <c r="AB165" s="28">
        <v>91801</v>
      </c>
      <c r="AC165" s="90"/>
      <c r="AD165" s="90"/>
      <c r="AE165" s="91"/>
      <c r="AF165" s="29" t="s">
        <v>7472</v>
      </c>
      <c r="AG165" s="27" t="str">
        <f>IF(ISERROR(IF(VLOOKUP(A165,'SAS Stations'!$B$2:$G$307,5,)="YES", "YES", "NO"))=TRUE,"NO","YES")</f>
        <v>NO</v>
      </c>
      <c r="AH165" s="27" t="str">
        <f t="shared" si="2"/>
        <v>YES</v>
      </c>
      <c r="AI165" s="92" t="str">
        <f t="array" ref="AI165">IF(ISERROR(IF(VLOOKUP(A165,'Stations Modelled'!$B$2:$D$310,3,)="YES", "YES", "NO"))=TRUE,"NO","YES")</f>
        <v>NO</v>
      </c>
    </row>
    <row r="166" spans="1:35">
      <c r="A166" s="29" t="s">
        <v>1001</v>
      </c>
      <c r="B166" s="28">
        <v>856</v>
      </c>
      <c r="C166" s="28">
        <v>5859</v>
      </c>
      <c r="D166" s="30" t="s">
        <v>7555</v>
      </c>
      <c r="E166" s="29"/>
      <c r="F166" s="28">
        <v>12</v>
      </c>
      <c r="G166" s="28">
        <v>4</v>
      </c>
      <c r="H166" s="28">
        <v>5081</v>
      </c>
      <c r="I166" s="29" t="s">
        <v>360</v>
      </c>
      <c r="J166" s="28">
        <v>1</v>
      </c>
      <c r="K166" s="29" t="s">
        <v>939</v>
      </c>
      <c r="L166" s="28">
        <v>5082</v>
      </c>
      <c r="M166" s="29" t="s">
        <v>939</v>
      </c>
      <c r="N166" s="29" t="s">
        <v>7471</v>
      </c>
      <c r="O166" s="31">
        <v>26268</v>
      </c>
      <c r="P166" s="31" t="s">
        <v>7472</v>
      </c>
      <c r="Q166" s="29" t="s">
        <v>7506</v>
      </c>
      <c r="R166" s="28">
        <v>1</v>
      </c>
      <c r="S166" s="28">
        <v>33</v>
      </c>
      <c r="T166" s="28">
        <v>2</v>
      </c>
      <c r="U166" s="28">
        <v>41</v>
      </c>
      <c r="V166" s="29" t="s">
        <v>7556</v>
      </c>
      <c r="W166" s="29" t="s">
        <v>7557</v>
      </c>
      <c r="X166" s="29" t="s">
        <v>497</v>
      </c>
      <c r="Y166" s="29" t="s">
        <v>498</v>
      </c>
      <c r="Z166" s="29" t="s">
        <v>499</v>
      </c>
      <c r="AA166" s="29" t="s">
        <v>7478</v>
      </c>
      <c r="AB166" s="28">
        <v>92683</v>
      </c>
      <c r="AC166" s="90">
        <v>33.753655000000002</v>
      </c>
      <c r="AD166" s="90">
        <v>-117.993788</v>
      </c>
      <c r="AE166" s="91" t="s">
        <v>7503</v>
      </c>
      <c r="AF166" s="29" t="s">
        <v>7472</v>
      </c>
      <c r="AG166" s="27" t="str">
        <f>IF(ISERROR(IF(VLOOKUP(A166,'SAS Stations'!$B$2:$G$307,5,)="YES", "YES", "NO"))=TRUE,"NO","YES")</f>
        <v>YES</v>
      </c>
      <c r="AH166" s="27" t="str">
        <f t="shared" si="2"/>
        <v>NO</v>
      </c>
      <c r="AI166" s="92" t="str">
        <f t="array" ref="AI166">IF(ISERROR(IF(VLOOKUP(A166,'Stations Modelled'!$B$2:$D$310,3,)="YES", "YES", "NO"))=TRUE,"NO","YES")</f>
        <v>NO</v>
      </c>
    </row>
    <row r="167" spans="1:35" hidden="1">
      <c r="A167" s="29" t="s">
        <v>3200</v>
      </c>
      <c r="B167" s="28">
        <v>1744</v>
      </c>
      <c r="C167" s="28">
        <v>6303</v>
      </c>
      <c r="D167" s="30"/>
      <c r="E167" s="29"/>
      <c r="F167" s="28">
        <v>66</v>
      </c>
      <c r="G167" s="28">
        <v>4</v>
      </c>
      <c r="H167" s="28">
        <v>5055</v>
      </c>
      <c r="I167" s="29" t="s">
        <v>446</v>
      </c>
      <c r="J167" s="28">
        <v>10</v>
      </c>
      <c r="K167" s="29" t="s">
        <v>446</v>
      </c>
      <c r="L167" s="28">
        <v>5056</v>
      </c>
      <c r="M167" s="29" t="s">
        <v>698</v>
      </c>
      <c r="N167" s="29" t="s">
        <v>7496</v>
      </c>
      <c r="O167" s="31">
        <v>38353</v>
      </c>
      <c r="P167" s="31" t="s">
        <v>7472</v>
      </c>
      <c r="Q167" s="29" t="s">
        <v>10579</v>
      </c>
      <c r="R167" s="28">
        <v>5</v>
      </c>
      <c r="S167" s="28">
        <v>49</v>
      </c>
      <c r="T167" s="28">
        <v>1</v>
      </c>
      <c r="U167" s="28">
        <v>60</v>
      </c>
      <c r="V167" s="29" t="s">
        <v>4996</v>
      </c>
      <c r="W167" s="29" t="s">
        <v>7472</v>
      </c>
      <c r="X167" s="29" t="s">
        <v>7472</v>
      </c>
      <c r="Y167" s="29" t="s">
        <v>7472</v>
      </c>
      <c r="Z167" s="29" t="s">
        <v>7472</v>
      </c>
      <c r="AA167" s="29" t="s">
        <v>7478</v>
      </c>
      <c r="AB167" s="28" t="s">
        <v>7472</v>
      </c>
      <c r="AC167" s="90"/>
      <c r="AD167" s="90"/>
      <c r="AE167" s="91"/>
      <c r="AF167" s="29" t="s">
        <v>7472</v>
      </c>
      <c r="AG167" s="27" t="str">
        <f>IF(ISERROR(IF(VLOOKUP(A167,'SAS Stations'!$B$2:$G$307,5,)="YES", "YES", "NO"))=TRUE,"NO","YES")</f>
        <v>NO</v>
      </c>
      <c r="AH167" s="27" t="str">
        <f t="shared" si="2"/>
        <v>YES</v>
      </c>
      <c r="AI167" s="92" t="str">
        <f t="array" ref="AI167">IF(ISERROR(IF(VLOOKUP(A167,'Stations Modelled'!$B$2:$D$310,3,)="YES", "YES", "NO"))=TRUE,"NO","YES")</f>
        <v>NO</v>
      </c>
    </row>
    <row r="168" spans="1:35" hidden="1">
      <c r="A168" s="29" t="s">
        <v>3790</v>
      </c>
      <c r="B168" s="28">
        <v>324</v>
      </c>
      <c r="C168" s="28">
        <v>5084</v>
      </c>
      <c r="D168" s="30" t="s">
        <v>7584</v>
      </c>
      <c r="E168" s="29" t="s">
        <v>4547</v>
      </c>
      <c r="F168" s="28">
        <v>66</v>
      </c>
      <c r="G168" s="28">
        <v>12</v>
      </c>
      <c r="H168" s="28">
        <v>5084</v>
      </c>
      <c r="I168" s="29" t="s">
        <v>3790</v>
      </c>
      <c r="J168" s="28">
        <v>9</v>
      </c>
      <c r="K168" s="29" t="s">
        <v>652</v>
      </c>
      <c r="L168" s="28">
        <v>5073</v>
      </c>
      <c r="M168" s="29" t="s">
        <v>652</v>
      </c>
      <c r="N168" s="29" t="s">
        <v>7471</v>
      </c>
      <c r="O168" s="31">
        <v>20729</v>
      </c>
      <c r="P168" s="31" t="s">
        <v>7472</v>
      </c>
      <c r="Q168" s="29" t="s">
        <v>7473</v>
      </c>
      <c r="R168" s="28">
        <v>1</v>
      </c>
      <c r="S168" s="28">
        <v>47</v>
      </c>
      <c r="T168" s="28">
        <v>2</v>
      </c>
      <c r="U168" s="28">
        <v>1</v>
      </c>
      <c r="V168" s="29" t="s">
        <v>7531</v>
      </c>
      <c r="W168" s="29" t="s">
        <v>7475</v>
      </c>
      <c r="X168" s="29" t="s">
        <v>7545</v>
      </c>
      <c r="Y168" s="29" t="s">
        <v>4548</v>
      </c>
      <c r="Z168" s="29" t="s">
        <v>4549</v>
      </c>
      <c r="AA168" s="29" t="s">
        <v>7478</v>
      </c>
      <c r="AB168" s="28">
        <v>90650</v>
      </c>
      <c r="AC168" s="90">
        <v>33.928573</v>
      </c>
      <c r="AD168" s="90">
        <v>-118.10509399999999</v>
      </c>
      <c r="AE168" s="91"/>
      <c r="AF168" s="29" t="s">
        <v>7472</v>
      </c>
      <c r="AG168" s="27" t="str">
        <f>IF(ISERROR(IF(VLOOKUP(A168,'SAS Stations'!$B$2:$G$307,5,)="YES", "YES", "NO"))=TRUE,"NO","YES")</f>
        <v>NO</v>
      </c>
      <c r="AH168" s="27" t="str">
        <f t="shared" si="2"/>
        <v>YES</v>
      </c>
      <c r="AI168" s="92" t="str">
        <f t="array" ref="AI168">IF(ISERROR(IF(VLOOKUP(A168,'Stations Modelled'!$B$2:$D$310,3,)="YES", "YES", "NO"))=TRUE,"NO","YES")</f>
        <v>NO</v>
      </c>
    </row>
    <row r="169" spans="1:35" hidden="1">
      <c r="A169" s="29" t="s">
        <v>3205</v>
      </c>
      <c r="B169" s="28">
        <v>1773</v>
      </c>
      <c r="C169" s="28">
        <v>5666</v>
      </c>
      <c r="D169" s="30"/>
      <c r="E169" s="29"/>
      <c r="F169" s="28">
        <v>66</v>
      </c>
      <c r="G169" s="28">
        <v>16</v>
      </c>
      <c r="H169" s="28">
        <v>4060</v>
      </c>
      <c r="I169" s="29" t="s">
        <v>7479</v>
      </c>
      <c r="J169" s="28">
        <v>6</v>
      </c>
      <c r="K169" s="29" t="s">
        <v>389</v>
      </c>
      <c r="L169" s="28">
        <v>5067</v>
      </c>
      <c r="M169" s="29" t="s">
        <v>389</v>
      </c>
      <c r="N169" s="29" t="s">
        <v>7496</v>
      </c>
      <c r="O169" s="31">
        <v>40179</v>
      </c>
      <c r="P169" s="31" t="s">
        <v>7472</v>
      </c>
      <c r="Q169" s="29" t="s">
        <v>7473</v>
      </c>
      <c r="R169" s="28">
        <v>3</v>
      </c>
      <c r="S169" s="28">
        <v>84</v>
      </c>
      <c r="T169" s="28">
        <v>4</v>
      </c>
      <c r="U169" s="28">
        <v>40</v>
      </c>
      <c r="V169" s="29" t="s">
        <v>7472</v>
      </c>
      <c r="W169" s="29" t="s">
        <v>7472</v>
      </c>
      <c r="X169" s="29" t="s">
        <v>7472</v>
      </c>
      <c r="Y169" s="29" t="s">
        <v>7472</v>
      </c>
      <c r="Z169" s="29" t="s">
        <v>7472</v>
      </c>
      <c r="AA169" s="29" t="s">
        <v>7478</v>
      </c>
      <c r="AB169" s="28" t="s">
        <v>7472</v>
      </c>
      <c r="AC169" s="90"/>
      <c r="AD169" s="90"/>
      <c r="AE169" s="91"/>
      <c r="AF169" s="29" t="s">
        <v>7472</v>
      </c>
      <c r="AG169" s="27" t="str">
        <f>IF(ISERROR(IF(VLOOKUP(A169,'SAS Stations'!$B$2:$G$307,5,)="YES", "YES", "NO"))=TRUE,"NO","YES")</f>
        <v>NO</v>
      </c>
      <c r="AH169" s="27" t="str">
        <f t="shared" si="2"/>
        <v>YES</v>
      </c>
      <c r="AI169" s="92" t="str">
        <f t="array" ref="AI169">IF(ISERROR(IF(VLOOKUP(A169,'Stations Modelled'!$B$2:$D$310,3,)="YES", "YES", "NO"))=TRUE,"NO","YES")</f>
        <v>NO</v>
      </c>
    </row>
    <row r="170" spans="1:35">
      <c r="A170" s="29" t="s">
        <v>1002</v>
      </c>
      <c r="B170" s="28">
        <v>559</v>
      </c>
      <c r="C170" s="28">
        <v>5418</v>
      </c>
      <c r="D170" s="30" t="s">
        <v>4981</v>
      </c>
      <c r="E170" s="29" t="s">
        <v>4991</v>
      </c>
      <c r="F170" s="28">
        <v>66</v>
      </c>
      <c r="G170" s="28">
        <v>16</v>
      </c>
      <c r="H170" s="28">
        <v>5053</v>
      </c>
      <c r="I170" s="29" t="s">
        <v>833</v>
      </c>
      <c r="J170" s="28">
        <v>12</v>
      </c>
      <c r="K170" s="29" t="s">
        <v>833</v>
      </c>
      <c r="L170" s="28">
        <v>5056</v>
      </c>
      <c r="M170" s="29" t="s">
        <v>698</v>
      </c>
      <c r="N170" s="29" t="s">
        <v>7471</v>
      </c>
      <c r="O170" s="31">
        <v>27364</v>
      </c>
      <c r="P170" s="31" t="s">
        <v>7472</v>
      </c>
      <c r="Q170" s="29" t="s">
        <v>7473</v>
      </c>
      <c r="R170" s="28">
        <v>5</v>
      </c>
      <c r="S170" s="28">
        <v>39</v>
      </c>
      <c r="T170" s="28">
        <v>1</v>
      </c>
      <c r="U170" s="28">
        <v>64</v>
      </c>
      <c r="V170" s="29" t="s">
        <v>935</v>
      </c>
      <c r="W170" s="29" t="s">
        <v>2826</v>
      </c>
      <c r="X170" s="29" t="s">
        <v>7523</v>
      </c>
      <c r="Y170" s="29" t="s">
        <v>4992</v>
      </c>
      <c r="Z170" s="29" t="s">
        <v>742</v>
      </c>
      <c r="AA170" s="29" t="s">
        <v>7478</v>
      </c>
      <c r="AB170" s="28">
        <v>93035</v>
      </c>
      <c r="AC170" s="90">
        <v>34.181735000000003</v>
      </c>
      <c r="AD170" s="90">
        <v>-119.222297</v>
      </c>
      <c r="AE170" s="91"/>
      <c r="AF170" s="29" t="s">
        <v>7472</v>
      </c>
      <c r="AG170" s="27" t="str">
        <f>IF(ISERROR(IF(VLOOKUP(A170,'SAS Stations'!$B$2:$G$307,5,)="YES", "YES", "NO"))=TRUE,"NO","YES")</f>
        <v>YES</v>
      </c>
      <c r="AH170" s="27" t="str">
        <f t="shared" si="2"/>
        <v>NO</v>
      </c>
      <c r="AI170" s="92" t="str">
        <f t="array" ref="AI170">IF(ISERROR(IF(VLOOKUP(A170,'Stations Modelled'!$B$2:$D$310,3,)="YES", "YES", "NO"))=TRUE,"NO","YES")</f>
        <v>NO</v>
      </c>
    </row>
    <row r="171" spans="1:35">
      <c r="A171" s="29" t="s">
        <v>3793</v>
      </c>
      <c r="B171" s="28">
        <v>708</v>
      </c>
      <c r="C171" s="28">
        <v>5679</v>
      </c>
      <c r="D171" s="30" t="s">
        <v>3420</v>
      </c>
      <c r="E171" s="29"/>
      <c r="F171" s="28">
        <v>66</v>
      </c>
      <c r="G171" s="28">
        <v>12</v>
      </c>
      <c r="H171" s="28">
        <v>5069</v>
      </c>
      <c r="I171" s="29" t="s">
        <v>687</v>
      </c>
      <c r="J171" s="28">
        <v>4</v>
      </c>
      <c r="K171" s="29" t="s">
        <v>448</v>
      </c>
      <c r="L171" s="28">
        <v>5069</v>
      </c>
      <c r="M171" s="29" t="s">
        <v>687</v>
      </c>
      <c r="N171" s="29" t="s">
        <v>7471</v>
      </c>
      <c r="O171" s="31">
        <v>32295</v>
      </c>
      <c r="P171" s="31" t="s">
        <v>7472</v>
      </c>
      <c r="Q171" s="29" t="s">
        <v>7473</v>
      </c>
      <c r="R171" s="28">
        <v>3</v>
      </c>
      <c r="S171" s="28">
        <v>34</v>
      </c>
      <c r="T171" s="28">
        <v>3</v>
      </c>
      <c r="U171" s="28">
        <v>12</v>
      </c>
      <c r="V171" s="29" t="s">
        <v>3438</v>
      </c>
      <c r="W171" s="29" t="s">
        <v>7472</v>
      </c>
      <c r="X171" s="29" t="s">
        <v>7472</v>
      </c>
      <c r="Y171" s="29" t="s">
        <v>5068</v>
      </c>
      <c r="Z171" s="29" t="s">
        <v>3826</v>
      </c>
      <c r="AA171" s="29" t="s">
        <v>7478</v>
      </c>
      <c r="AB171" s="28">
        <v>91720</v>
      </c>
      <c r="AC171" s="90">
        <v>33.844529999999999</v>
      </c>
      <c r="AD171" s="90">
        <v>-117.537721</v>
      </c>
      <c r="AE171" s="91"/>
      <c r="AF171" s="29" t="s">
        <v>7472</v>
      </c>
      <c r="AG171" s="27" t="str">
        <f>IF(ISERROR(IF(VLOOKUP(A171,'SAS Stations'!$B$2:$G$307,5,)="YES", "YES", "NO"))=TRUE,"NO","YES")</f>
        <v>YES</v>
      </c>
      <c r="AH171" s="27" t="str">
        <f t="shared" si="2"/>
        <v>NO</v>
      </c>
      <c r="AI171" s="92" t="str">
        <f t="array" ref="AI171">IF(ISERROR(IF(VLOOKUP(A171,'Stations Modelled'!$B$2:$D$310,3,)="YES", "YES", "NO"))=TRUE,"NO","YES")</f>
        <v>NO</v>
      </c>
    </row>
    <row r="172" spans="1:35" hidden="1">
      <c r="A172" s="29" t="s">
        <v>3209</v>
      </c>
      <c r="B172" s="28">
        <v>1366</v>
      </c>
      <c r="C172" s="28">
        <v>8126</v>
      </c>
      <c r="D172" s="30"/>
      <c r="E172" s="29"/>
      <c r="F172" s="28">
        <v>33</v>
      </c>
      <c r="G172" s="28">
        <v>4</v>
      </c>
      <c r="H172" s="28">
        <v>5062</v>
      </c>
      <c r="I172" s="29" t="s">
        <v>3801</v>
      </c>
      <c r="J172" s="28">
        <v>4</v>
      </c>
      <c r="K172" s="29" t="s">
        <v>448</v>
      </c>
      <c r="L172" s="28">
        <v>5069</v>
      </c>
      <c r="M172" s="29" t="s">
        <v>687</v>
      </c>
      <c r="N172" s="29" t="s">
        <v>7521</v>
      </c>
      <c r="O172" s="31">
        <v>18264</v>
      </c>
      <c r="P172" s="31">
        <v>35186</v>
      </c>
      <c r="Q172" s="29" t="s">
        <v>7506</v>
      </c>
      <c r="R172" s="28">
        <v>3</v>
      </c>
      <c r="S172" s="28">
        <v>34</v>
      </c>
      <c r="T172" s="28">
        <v>3</v>
      </c>
      <c r="U172" s="28">
        <v>12</v>
      </c>
      <c r="V172" s="29" t="s">
        <v>3438</v>
      </c>
      <c r="W172" s="29" t="s">
        <v>7472</v>
      </c>
      <c r="X172" s="29" t="s">
        <v>7472</v>
      </c>
      <c r="Y172" s="29" t="s">
        <v>3210</v>
      </c>
      <c r="Z172" s="29" t="s">
        <v>3826</v>
      </c>
      <c r="AA172" s="29" t="s">
        <v>7478</v>
      </c>
      <c r="AB172" s="28" t="s">
        <v>7472</v>
      </c>
      <c r="AC172" s="90"/>
      <c r="AD172" s="90"/>
      <c r="AE172" s="91"/>
      <c r="AF172" s="29" t="s">
        <v>7472</v>
      </c>
      <c r="AG172" s="27" t="str">
        <f>IF(ISERROR(IF(VLOOKUP(A172,'SAS Stations'!$B$2:$G$307,5,)="YES", "YES", "NO"))=TRUE,"NO","YES")</f>
        <v>NO</v>
      </c>
      <c r="AH172" s="27" t="str">
        <f t="shared" si="2"/>
        <v>YES</v>
      </c>
      <c r="AI172" s="92" t="str">
        <f t="array" ref="AI172">IF(ISERROR(IF(VLOOKUP(A172,'Stations Modelled'!$B$2:$D$310,3,)="YES", "YES", "NO"))=TRUE,"NO","YES")</f>
        <v>NO</v>
      </c>
    </row>
    <row r="173" spans="1:35" hidden="1">
      <c r="A173" s="29" t="s">
        <v>3794</v>
      </c>
      <c r="B173" s="28">
        <v>543</v>
      </c>
      <c r="C173" s="28">
        <v>5346</v>
      </c>
      <c r="D173" s="30" t="s">
        <v>4949</v>
      </c>
      <c r="E173" s="29"/>
      <c r="F173" s="28">
        <v>66</v>
      </c>
      <c r="G173" s="28">
        <v>12</v>
      </c>
      <c r="H173" s="28">
        <v>5033</v>
      </c>
      <c r="I173" s="29" t="s">
        <v>397</v>
      </c>
      <c r="J173" s="28">
        <v>17</v>
      </c>
      <c r="K173" s="29" t="s">
        <v>4950</v>
      </c>
      <c r="L173" s="28">
        <v>5033</v>
      </c>
      <c r="M173" s="29" t="s">
        <v>397</v>
      </c>
      <c r="N173" s="29" t="s">
        <v>7471</v>
      </c>
      <c r="O173" s="31">
        <v>19115</v>
      </c>
      <c r="P173" s="31" t="s">
        <v>7472</v>
      </c>
      <c r="Q173" s="29" t="s">
        <v>7473</v>
      </c>
      <c r="R173" s="28">
        <v>5</v>
      </c>
      <c r="S173" s="28">
        <v>51</v>
      </c>
      <c r="T173" s="28">
        <v>3</v>
      </c>
      <c r="U173" s="28">
        <v>32</v>
      </c>
      <c r="V173" s="29" t="s">
        <v>7498</v>
      </c>
      <c r="W173" s="29" t="s">
        <v>1623</v>
      </c>
      <c r="X173" s="29" t="s">
        <v>527</v>
      </c>
      <c r="Y173" s="29" t="s">
        <v>4994</v>
      </c>
      <c r="Z173" s="29" t="s">
        <v>941</v>
      </c>
      <c r="AA173" s="29" t="s">
        <v>7478</v>
      </c>
      <c r="AB173" s="28">
        <v>93247</v>
      </c>
      <c r="AC173" s="90">
        <v>36.414561999999997</v>
      </c>
      <c r="AD173" s="90">
        <v>-119.296637</v>
      </c>
      <c r="AE173" s="91"/>
      <c r="AF173" s="29" t="s">
        <v>7472</v>
      </c>
      <c r="AG173" s="27" t="str">
        <f>IF(ISERROR(IF(VLOOKUP(A173,'SAS Stations'!$B$2:$G$307,5,)="YES", "YES", "NO"))=TRUE,"NO","YES")</f>
        <v>NO</v>
      </c>
      <c r="AH173" s="27" t="str">
        <f t="shared" si="2"/>
        <v>YES</v>
      </c>
      <c r="AI173" s="92" t="str">
        <f t="array" ref="AI173">IF(ISERROR(IF(VLOOKUP(A173,'Stations Modelled'!$B$2:$D$310,3,)="YES", "YES", "NO"))=TRUE,"NO","YES")</f>
        <v>NO</v>
      </c>
    </row>
    <row r="174" spans="1:35" hidden="1">
      <c r="A174" s="29" t="s">
        <v>3795</v>
      </c>
      <c r="B174" s="28">
        <v>607</v>
      </c>
      <c r="C174" s="28">
        <v>5555</v>
      </c>
      <c r="D174" s="30" t="s">
        <v>4936</v>
      </c>
      <c r="E174" s="29">
        <v>76963</v>
      </c>
      <c r="F174" s="28">
        <v>66</v>
      </c>
      <c r="G174" s="28">
        <v>16</v>
      </c>
      <c r="H174" s="28">
        <v>5051</v>
      </c>
      <c r="I174" s="29" t="s">
        <v>362</v>
      </c>
      <c r="J174" s="28">
        <v>13</v>
      </c>
      <c r="K174" s="29" t="s">
        <v>362</v>
      </c>
      <c r="L174" s="28">
        <v>5056</v>
      </c>
      <c r="M174" s="29" t="s">
        <v>698</v>
      </c>
      <c r="N174" s="29" t="s">
        <v>7471</v>
      </c>
      <c r="O174" s="31">
        <v>20210</v>
      </c>
      <c r="P174" s="31" t="s">
        <v>7472</v>
      </c>
      <c r="Q174" s="29" t="s">
        <v>7473</v>
      </c>
      <c r="R174" s="28">
        <v>5</v>
      </c>
      <c r="S174" s="28">
        <v>35</v>
      </c>
      <c r="T174" s="28">
        <v>3</v>
      </c>
      <c r="U174" s="28">
        <v>62</v>
      </c>
      <c r="V174" s="29" t="s">
        <v>2730</v>
      </c>
      <c r="W174" s="29" t="s">
        <v>1712</v>
      </c>
      <c r="X174" s="29" t="s">
        <v>7500</v>
      </c>
      <c r="Y174" s="29" t="s">
        <v>4995</v>
      </c>
      <c r="Z174" s="29" t="s">
        <v>3795</v>
      </c>
      <c r="AA174" s="29" t="s">
        <v>7478</v>
      </c>
      <c r="AB174" s="28">
        <v>91311</v>
      </c>
      <c r="AC174" s="90">
        <v>34.237183999999999</v>
      </c>
      <c r="AD174" s="90">
        <v>-118.701205</v>
      </c>
      <c r="AE174" s="91"/>
      <c r="AF174" s="29" t="s">
        <v>7472</v>
      </c>
      <c r="AG174" s="27" t="str">
        <f>IF(ISERROR(IF(VLOOKUP(A174,'SAS Stations'!$B$2:$G$307,5,)="YES", "YES", "NO"))=TRUE,"NO","YES")</f>
        <v>NO</v>
      </c>
      <c r="AH174" s="27" t="str">
        <f t="shared" si="2"/>
        <v>YES</v>
      </c>
      <c r="AI174" s="92" t="str">
        <f t="array" ref="AI174">IF(ISERROR(IF(VLOOKUP(A174,'Stations Modelled'!$B$2:$D$310,3,)="YES", "YES", "NO"))=TRUE,"NO","YES")</f>
        <v>NO</v>
      </c>
    </row>
    <row r="175" spans="1:35">
      <c r="A175" s="29" t="s">
        <v>3796</v>
      </c>
      <c r="B175" s="28">
        <v>724</v>
      </c>
      <c r="C175" s="28">
        <v>5713</v>
      </c>
      <c r="D175" s="30" t="s">
        <v>2815</v>
      </c>
      <c r="E175" s="29"/>
      <c r="F175" s="28">
        <v>66</v>
      </c>
      <c r="G175" s="28">
        <v>12</v>
      </c>
      <c r="H175" s="28">
        <v>5071</v>
      </c>
      <c r="I175" s="29" t="s">
        <v>339</v>
      </c>
      <c r="J175" s="28">
        <v>9</v>
      </c>
      <c r="K175" s="29" t="s">
        <v>652</v>
      </c>
      <c r="L175" s="28">
        <v>5073</v>
      </c>
      <c r="M175" s="29" t="s">
        <v>652</v>
      </c>
      <c r="N175" s="29" t="s">
        <v>7471</v>
      </c>
      <c r="O175" s="31">
        <v>31929</v>
      </c>
      <c r="P175" s="31" t="s">
        <v>7472</v>
      </c>
      <c r="Q175" s="29" t="s">
        <v>7473</v>
      </c>
      <c r="R175" s="28">
        <v>1</v>
      </c>
      <c r="S175" s="28">
        <v>46</v>
      </c>
      <c r="T175" s="28">
        <v>2</v>
      </c>
      <c r="U175" s="28">
        <v>51</v>
      </c>
      <c r="V175" s="29" t="s">
        <v>3386</v>
      </c>
      <c r="W175" s="29" t="s">
        <v>1635</v>
      </c>
      <c r="X175" s="29" t="s">
        <v>450</v>
      </c>
      <c r="Y175" s="29" t="s">
        <v>4551</v>
      </c>
      <c r="Z175" s="29" t="s">
        <v>660</v>
      </c>
      <c r="AA175" s="29" t="s">
        <v>7478</v>
      </c>
      <c r="AB175" s="28">
        <v>90813</v>
      </c>
      <c r="AC175" s="90">
        <v>33.778841</v>
      </c>
      <c r="AD175" s="90">
        <v>-118.183542</v>
      </c>
      <c r="AE175" s="91"/>
      <c r="AF175" s="29" t="s">
        <v>7472</v>
      </c>
      <c r="AG175" s="27" t="str">
        <f>IF(ISERROR(IF(VLOOKUP(A175,'SAS Stations'!$B$2:$G$307,5,)="YES", "YES", "NO"))=TRUE,"NO","YES")</f>
        <v>YES</v>
      </c>
      <c r="AH175" s="27" t="str">
        <f t="shared" si="2"/>
        <v>NO</v>
      </c>
      <c r="AI175" s="92" t="str">
        <f t="array" ref="AI175">IF(ISERROR(IF(VLOOKUP(A175,'Stations Modelled'!$B$2:$D$310,3,)="YES", "YES", "NO"))=TRUE,"NO","YES")</f>
        <v>YES</v>
      </c>
    </row>
    <row r="176" spans="1:35">
      <c r="A176" s="29" t="s">
        <v>3797</v>
      </c>
      <c r="B176" s="28">
        <v>857</v>
      </c>
      <c r="C176" s="28">
        <v>5861</v>
      </c>
      <c r="D176" s="30" t="s">
        <v>482</v>
      </c>
      <c r="E176" s="29">
        <v>52185</v>
      </c>
      <c r="F176" s="28">
        <v>66</v>
      </c>
      <c r="G176" s="28">
        <v>12</v>
      </c>
      <c r="H176" s="28">
        <v>5017</v>
      </c>
      <c r="I176" s="29" t="s">
        <v>430</v>
      </c>
      <c r="J176" s="28">
        <v>2</v>
      </c>
      <c r="K176" s="29" t="s">
        <v>394</v>
      </c>
      <c r="L176" s="28">
        <v>5086</v>
      </c>
      <c r="M176" s="29" t="s">
        <v>394</v>
      </c>
      <c r="N176" s="29" t="s">
        <v>7471</v>
      </c>
      <c r="O176" s="31">
        <v>24412</v>
      </c>
      <c r="P176" s="31" t="s">
        <v>7472</v>
      </c>
      <c r="Q176" s="29" t="s">
        <v>7473</v>
      </c>
      <c r="R176" s="28">
        <v>1</v>
      </c>
      <c r="S176" s="28">
        <v>29</v>
      </c>
      <c r="T176" s="28">
        <v>2</v>
      </c>
      <c r="U176" s="28">
        <v>45</v>
      </c>
      <c r="V176" s="29" t="s">
        <v>7556</v>
      </c>
      <c r="W176" s="29" t="s">
        <v>476</v>
      </c>
      <c r="X176" s="29" t="s">
        <v>7537</v>
      </c>
      <c r="Y176" s="29" t="s">
        <v>500</v>
      </c>
      <c r="Z176" s="29" t="s">
        <v>1047</v>
      </c>
      <c r="AA176" s="29" t="s">
        <v>7478</v>
      </c>
      <c r="AB176" s="28">
        <v>92705</v>
      </c>
      <c r="AC176" s="90">
        <v>33.731793000000003</v>
      </c>
      <c r="AD176" s="90">
        <v>-117.848793</v>
      </c>
      <c r="AE176" s="91" t="s">
        <v>7503</v>
      </c>
      <c r="AF176" s="29" t="s">
        <v>7472</v>
      </c>
      <c r="AG176" s="27" t="str">
        <f>IF(ISERROR(IF(VLOOKUP(A176,'SAS Stations'!$B$2:$G$307,5,)="YES", "YES", "NO"))=TRUE,"NO","YES")</f>
        <v>YES</v>
      </c>
      <c r="AH176" s="27" t="str">
        <f t="shared" si="2"/>
        <v>NO</v>
      </c>
      <c r="AI176" s="92" t="str">
        <f t="array" ref="AI176">IF(ISERROR(IF(VLOOKUP(A176,'Stations Modelled'!$B$2:$D$310,3,)="YES", "YES", "NO"))=TRUE,"NO","YES")</f>
        <v>NO</v>
      </c>
    </row>
    <row r="177" spans="1:35" hidden="1">
      <c r="A177" s="29" t="s">
        <v>3801</v>
      </c>
      <c r="B177" s="28">
        <v>302</v>
      </c>
      <c r="C177" s="28">
        <v>5062</v>
      </c>
      <c r="D177" s="30" t="s">
        <v>3420</v>
      </c>
      <c r="E177" s="29">
        <v>17284</v>
      </c>
      <c r="F177" s="28">
        <v>66</v>
      </c>
      <c r="G177" s="28">
        <v>12</v>
      </c>
      <c r="H177" s="28">
        <v>5062</v>
      </c>
      <c r="I177" s="29" t="s">
        <v>3801</v>
      </c>
      <c r="J177" s="28">
        <v>4</v>
      </c>
      <c r="K177" s="29" t="s">
        <v>448</v>
      </c>
      <c r="L177" s="28">
        <v>5069</v>
      </c>
      <c r="M177" s="29" t="s">
        <v>687</v>
      </c>
      <c r="N177" s="29" t="s">
        <v>7471</v>
      </c>
      <c r="O177" s="31">
        <v>18264</v>
      </c>
      <c r="P177" s="31" t="s">
        <v>7472</v>
      </c>
      <c r="Q177" s="29" t="s">
        <v>7473</v>
      </c>
      <c r="R177" s="28">
        <v>3</v>
      </c>
      <c r="S177" s="28">
        <v>34</v>
      </c>
      <c r="T177" s="28">
        <v>3</v>
      </c>
      <c r="U177" s="28">
        <v>12</v>
      </c>
      <c r="V177" s="29" t="s">
        <v>7474</v>
      </c>
      <c r="W177" s="29" t="s">
        <v>5069</v>
      </c>
      <c r="X177" s="29" t="s">
        <v>506</v>
      </c>
      <c r="Y177" s="29" t="s">
        <v>5070</v>
      </c>
      <c r="Z177" s="29" t="s">
        <v>3801</v>
      </c>
      <c r="AA177" s="29" t="s">
        <v>7478</v>
      </c>
      <c r="AB177" s="28">
        <v>91710</v>
      </c>
      <c r="AC177" s="27">
        <v>33.998001000000002</v>
      </c>
      <c r="AD177" s="27">
        <v>-117.679455</v>
      </c>
      <c r="AE177" s="27"/>
      <c r="AF177" s="29" t="s">
        <v>7472</v>
      </c>
      <c r="AG177" s="27" t="str">
        <f>IF(ISERROR(IF(VLOOKUP(A177,'SAS Stations'!$B$2:$G$307,5,)="YES", "YES", "NO"))=TRUE,"NO","YES")</f>
        <v>NO</v>
      </c>
      <c r="AH177" s="27" t="str">
        <f t="shared" si="2"/>
        <v>YES</v>
      </c>
      <c r="AI177" s="92" t="str">
        <f t="array" ref="AI177">IF(ISERROR(IF(VLOOKUP(A177,'Stations Modelled'!$B$2:$D$310,3,)="YES", "YES", "NO"))=TRUE,"NO","YES")</f>
        <v>YES</v>
      </c>
    </row>
    <row r="178" spans="1:35">
      <c r="A178" s="29" t="s">
        <v>3803</v>
      </c>
      <c r="B178" s="28">
        <v>900</v>
      </c>
      <c r="C178" s="28">
        <v>5917</v>
      </c>
      <c r="D178" s="30" t="s">
        <v>7564</v>
      </c>
      <c r="E178" s="29" t="s">
        <v>504</v>
      </c>
      <c r="F178" s="28">
        <v>66</v>
      </c>
      <c r="G178" s="28">
        <v>12</v>
      </c>
      <c r="H178" s="28">
        <v>5088</v>
      </c>
      <c r="I178" s="29" t="s">
        <v>838</v>
      </c>
      <c r="J178" s="28">
        <v>2</v>
      </c>
      <c r="K178" s="29" t="s">
        <v>394</v>
      </c>
      <c r="L178" s="28">
        <v>5086</v>
      </c>
      <c r="M178" s="29" t="s">
        <v>394</v>
      </c>
      <c r="N178" s="29" t="s">
        <v>7471</v>
      </c>
      <c r="O178" s="31">
        <v>29677</v>
      </c>
      <c r="P178" s="31" t="s">
        <v>7472</v>
      </c>
      <c r="Q178" s="29" t="s">
        <v>7473</v>
      </c>
      <c r="R178" s="28">
        <v>1</v>
      </c>
      <c r="S178" s="28">
        <v>43</v>
      </c>
      <c r="T178" s="28">
        <v>2</v>
      </c>
      <c r="U178" s="28">
        <v>46</v>
      </c>
      <c r="V178" s="29" t="s">
        <v>7556</v>
      </c>
      <c r="W178" s="29" t="s">
        <v>505</v>
      </c>
      <c r="X178" s="29" t="s">
        <v>506</v>
      </c>
      <c r="Y178" s="29" t="s">
        <v>507</v>
      </c>
      <c r="Z178" s="29" t="s">
        <v>508</v>
      </c>
      <c r="AA178" s="29" t="s">
        <v>7478</v>
      </c>
      <c r="AB178" s="28">
        <v>92692</v>
      </c>
      <c r="AC178" s="90">
        <v>33.629716999999999</v>
      </c>
      <c r="AD178" s="90">
        <v>-117.63207</v>
      </c>
      <c r="AE178" s="91" t="s">
        <v>7503</v>
      </c>
      <c r="AF178" s="29" t="s">
        <v>7472</v>
      </c>
      <c r="AG178" s="27" t="str">
        <f>IF(ISERROR(IF(VLOOKUP(A178,'SAS Stations'!$B$2:$G$307,5,)="YES", "YES", "NO"))=TRUE,"NO","YES")</f>
        <v>YES</v>
      </c>
      <c r="AH178" s="27" t="str">
        <f t="shared" si="2"/>
        <v>NO</v>
      </c>
      <c r="AI178" s="92" t="str">
        <f t="array" ref="AI178">IF(ISERROR(IF(VLOOKUP(A178,'Stations Modelled'!$B$2:$D$310,3,)="YES", "YES", "NO"))=TRUE,"NO","YES")</f>
        <v>NO</v>
      </c>
    </row>
    <row r="179" spans="1:35" hidden="1">
      <c r="A179" s="29" t="s">
        <v>3220</v>
      </c>
      <c r="B179" s="28">
        <v>1824</v>
      </c>
      <c r="C179" s="28">
        <v>5692</v>
      </c>
      <c r="D179" s="30"/>
      <c r="E179" s="29"/>
      <c r="F179" s="28">
        <v>115</v>
      </c>
      <c r="G179" s="28">
        <v>12</v>
      </c>
      <c r="H179" s="28">
        <v>5064</v>
      </c>
      <c r="I179" s="29" t="s">
        <v>375</v>
      </c>
      <c r="J179" s="28">
        <v>5</v>
      </c>
      <c r="K179" s="29" t="s">
        <v>375</v>
      </c>
      <c r="L179" s="28">
        <v>5064</v>
      </c>
      <c r="M179" s="29" t="s">
        <v>375</v>
      </c>
      <c r="N179" s="29" t="s">
        <v>7496</v>
      </c>
      <c r="O179" s="31">
        <v>38353</v>
      </c>
      <c r="P179" s="31" t="s">
        <v>7472</v>
      </c>
      <c r="Q179" s="29" t="s">
        <v>10579</v>
      </c>
      <c r="R179" s="28">
        <v>3</v>
      </c>
      <c r="S179" s="28">
        <v>31</v>
      </c>
      <c r="T179" s="28">
        <v>3</v>
      </c>
      <c r="U179" s="28">
        <v>20</v>
      </c>
      <c r="V179" s="29" t="s">
        <v>3438</v>
      </c>
      <c r="W179" s="29" t="s">
        <v>3221</v>
      </c>
      <c r="X179" s="29" t="s">
        <v>7582</v>
      </c>
      <c r="Y179" s="29" t="s">
        <v>3222</v>
      </c>
      <c r="Z179" s="29" t="s">
        <v>5015</v>
      </c>
      <c r="AA179" s="29" t="s">
        <v>7478</v>
      </c>
      <c r="AB179" s="28">
        <v>92223</v>
      </c>
      <c r="AC179" s="90"/>
      <c r="AD179" s="90"/>
      <c r="AE179" s="91"/>
      <c r="AF179" s="29" t="s">
        <v>7472</v>
      </c>
      <c r="AG179" s="27" t="str">
        <f>IF(ISERROR(IF(VLOOKUP(A179,'SAS Stations'!$B$2:$G$307,5,)="YES", "YES", "NO"))=TRUE,"NO","YES")</f>
        <v>NO</v>
      </c>
      <c r="AH179" s="27" t="str">
        <f t="shared" si="2"/>
        <v>YES</v>
      </c>
      <c r="AI179" s="92" t="str">
        <f t="array" ref="AI179">IF(ISERROR(IF(VLOOKUP(A179,'Stations Modelled'!$B$2:$D$310,3,)="YES", "YES", "NO"))=TRUE,"NO","YES")</f>
        <v>NO</v>
      </c>
    </row>
    <row r="180" spans="1:35" hidden="1">
      <c r="A180" s="29" t="s">
        <v>3805</v>
      </c>
      <c r="B180" s="28">
        <v>649</v>
      </c>
      <c r="C180" s="28">
        <v>5612</v>
      </c>
      <c r="D180" s="30"/>
      <c r="E180" s="29"/>
      <c r="F180" s="28">
        <v>66</v>
      </c>
      <c r="G180" s="28">
        <v>16</v>
      </c>
      <c r="H180" s="28">
        <v>5090</v>
      </c>
      <c r="I180" s="29" t="s">
        <v>3806</v>
      </c>
      <c r="J180" s="28">
        <v>16</v>
      </c>
      <c r="K180" s="29" t="s">
        <v>3806</v>
      </c>
      <c r="L180" s="28">
        <v>5090</v>
      </c>
      <c r="M180" s="29" t="s">
        <v>3806</v>
      </c>
      <c r="N180" s="29" t="s">
        <v>7471</v>
      </c>
      <c r="O180" s="31">
        <v>22037</v>
      </c>
      <c r="P180" s="31" t="s">
        <v>7472</v>
      </c>
      <c r="Q180" s="29" t="s">
        <v>7473</v>
      </c>
      <c r="R180" s="28">
        <v>3</v>
      </c>
      <c r="S180" s="28">
        <v>72</v>
      </c>
      <c r="T180" s="28">
        <v>4</v>
      </c>
      <c r="U180" s="28">
        <v>21</v>
      </c>
      <c r="V180" s="29" t="s">
        <v>7474</v>
      </c>
      <c r="W180" s="29" t="s">
        <v>7487</v>
      </c>
      <c r="X180" s="29" t="s">
        <v>7488</v>
      </c>
      <c r="Y180" s="29" t="s">
        <v>7489</v>
      </c>
      <c r="Z180" s="29" t="s">
        <v>3805</v>
      </c>
      <c r="AA180" s="29" t="s">
        <v>7478</v>
      </c>
      <c r="AB180" s="28">
        <v>92323</v>
      </c>
      <c r="AC180" s="90">
        <v>35.255307000000002</v>
      </c>
      <c r="AD180" s="90">
        <v>-115.517059</v>
      </c>
      <c r="AE180" s="91"/>
      <c r="AF180" s="29" t="s">
        <v>7472</v>
      </c>
      <c r="AG180" s="27" t="str">
        <f>IF(ISERROR(IF(VLOOKUP(A180,'SAS Stations'!$B$2:$G$307,5,)="YES", "YES", "NO"))=TRUE,"NO","YES")</f>
        <v>NO</v>
      </c>
      <c r="AH180" s="27" t="str">
        <f t="shared" si="2"/>
        <v>YES</v>
      </c>
      <c r="AI180" s="92" t="str">
        <f t="array" ref="AI180">IF(ISERROR(IF(VLOOKUP(A180,'Stations Modelled'!$B$2:$D$310,3,)="YES", "YES", "NO"))=TRUE,"NO","YES")</f>
        <v>NO</v>
      </c>
    </row>
    <row r="181" spans="1:35">
      <c r="A181" s="29" t="s">
        <v>3808</v>
      </c>
      <c r="B181" s="28">
        <v>399</v>
      </c>
      <c r="C181" s="28">
        <v>5185</v>
      </c>
      <c r="D181" s="30" t="s">
        <v>7528</v>
      </c>
      <c r="E181" s="29" t="s">
        <v>509</v>
      </c>
      <c r="F181" s="28">
        <v>66</v>
      </c>
      <c r="G181" s="28">
        <v>12</v>
      </c>
      <c r="H181" s="28">
        <v>5013</v>
      </c>
      <c r="I181" s="29" t="s">
        <v>812</v>
      </c>
      <c r="J181" s="28">
        <v>3</v>
      </c>
      <c r="K181" s="29" t="s">
        <v>7529</v>
      </c>
      <c r="L181" s="28">
        <v>5014</v>
      </c>
      <c r="M181" s="29" t="s">
        <v>3869</v>
      </c>
      <c r="N181" s="29" t="s">
        <v>7471</v>
      </c>
      <c r="O181" s="31">
        <v>23894</v>
      </c>
      <c r="P181" s="31" t="s">
        <v>7472</v>
      </c>
      <c r="Q181" s="29" t="s">
        <v>7473</v>
      </c>
      <c r="R181" s="28">
        <v>1</v>
      </c>
      <c r="S181" s="28">
        <v>26</v>
      </c>
      <c r="T181" s="28">
        <v>3</v>
      </c>
      <c r="U181" s="28">
        <v>5</v>
      </c>
      <c r="V181" s="29" t="s">
        <v>7531</v>
      </c>
      <c r="W181" s="29" t="s">
        <v>510</v>
      </c>
      <c r="X181" s="29" t="s">
        <v>7508</v>
      </c>
      <c r="Y181" s="29" t="s">
        <v>511</v>
      </c>
      <c r="Z181" s="29" t="s">
        <v>512</v>
      </c>
      <c r="AA181" s="29" t="s">
        <v>7478</v>
      </c>
      <c r="AB181" s="28">
        <v>91740</v>
      </c>
      <c r="AC181" s="90">
        <v>34.118831999999998</v>
      </c>
      <c r="AD181" s="90">
        <v>-117.871869</v>
      </c>
      <c r="AE181" s="91" t="s">
        <v>7503</v>
      </c>
      <c r="AF181" s="29" t="s">
        <v>7472</v>
      </c>
      <c r="AG181" s="27" t="str">
        <f>IF(ISERROR(IF(VLOOKUP(A181,'SAS Stations'!$B$2:$G$307,5,)="YES", "YES", "NO"))=TRUE,"NO","YES")</f>
        <v>YES</v>
      </c>
      <c r="AH181" s="27" t="str">
        <f t="shared" si="2"/>
        <v>NO</v>
      </c>
      <c r="AI181" s="92" t="str">
        <f t="array" ref="AI181">IF(ISERROR(IF(VLOOKUP(A181,'Stations Modelled'!$B$2:$D$310,3,)="YES", "YES", "NO"))=TRUE,"NO","YES")</f>
        <v>NO</v>
      </c>
    </row>
    <row r="182" spans="1:35" hidden="1">
      <c r="A182" s="29" t="s">
        <v>3811</v>
      </c>
      <c r="B182" s="28">
        <v>779</v>
      </c>
      <c r="C182" s="28">
        <v>5769</v>
      </c>
      <c r="D182" s="30" t="s">
        <v>2822</v>
      </c>
      <c r="E182" s="29">
        <v>37501</v>
      </c>
      <c r="F182" s="28">
        <v>66</v>
      </c>
      <c r="G182" s="28">
        <v>4</v>
      </c>
      <c r="H182" s="28">
        <v>1410</v>
      </c>
      <c r="I182" s="29" t="s">
        <v>340</v>
      </c>
      <c r="J182" s="28">
        <v>9</v>
      </c>
      <c r="K182" s="29" t="s">
        <v>652</v>
      </c>
      <c r="L182" s="28">
        <v>5073</v>
      </c>
      <c r="M182" s="29" t="s">
        <v>652</v>
      </c>
      <c r="N182" s="29" t="s">
        <v>7471</v>
      </c>
      <c r="O182" s="31">
        <v>22463</v>
      </c>
      <c r="P182" s="31" t="s">
        <v>7472</v>
      </c>
      <c r="Q182" s="29" t="s">
        <v>7473</v>
      </c>
      <c r="R182" s="28">
        <v>1</v>
      </c>
      <c r="S182" s="28">
        <v>46</v>
      </c>
      <c r="T182" s="28">
        <v>2</v>
      </c>
      <c r="U182" s="28">
        <v>52</v>
      </c>
      <c r="V182" s="29" t="s">
        <v>3386</v>
      </c>
      <c r="W182" s="29" t="s">
        <v>2824</v>
      </c>
      <c r="X182" s="29" t="s">
        <v>569</v>
      </c>
      <c r="Y182" s="29" t="s">
        <v>4558</v>
      </c>
      <c r="Z182" s="29" t="s">
        <v>660</v>
      </c>
      <c r="AA182" s="29" t="s">
        <v>7478</v>
      </c>
      <c r="AB182" s="28">
        <v>90815</v>
      </c>
      <c r="AC182" s="90">
        <v>33.795727999999997</v>
      </c>
      <c r="AD182" s="90">
        <v>-118.106645</v>
      </c>
      <c r="AE182" s="91"/>
      <c r="AF182" s="29" t="s">
        <v>7472</v>
      </c>
      <c r="AG182" s="27" t="str">
        <f>IF(ISERROR(IF(VLOOKUP(A182,'SAS Stations'!$B$2:$G$307,5,)="YES", "YES", "NO"))=TRUE,"NO","YES")</f>
        <v>NO</v>
      </c>
      <c r="AH182" s="27" t="str">
        <f t="shared" si="2"/>
        <v>YES</v>
      </c>
      <c r="AI182" s="92" t="str">
        <f t="array" ref="AI182">IF(ISERROR(IF(VLOOKUP(A182,'Stations Modelled'!$B$2:$D$310,3,)="YES", "YES", "NO"))=TRUE,"NO","YES")</f>
        <v>NO</v>
      </c>
    </row>
    <row r="183" spans="1:35" hidden="1">
      <c r="A183" s="29" t="s">
        <v>3226</v>
      </c>
      <c r="B183" s="28">
        <v>1369</v>
      </c>
      <c r="C183" s="28">
        <v>8128</v>
      </c>
      <c r="D183" s="30"/>
      <c r="E183" s="29"/>
      <c r="F183" s="28">
        <v>33</v>
      </c>
      <c r="G183" s="28">
        <v>2.4</v>
      </c>
      <c r="H183" s="28">
        <v>5070</v>
      </c>
      <c r="I183" s="29" t="s">
        <v>347</v>
      </c>
      <c r="J183" s="28">
        <v>7</v>
      </c>
      <c r="K183" s="29" t="s">
        <v>347</v>
      </c>
      <c r="L183" s="28">
        <v>5070</v>
      </c>
      <c r="M183" s="29" t="s">
        <v>347</v>
      </c>
      <c r="N183" s="29" t="s">
        <v>7521</v>
      </c>
      <c r="O183" s="31">
        <v>18264</v>
      </c>
      <c r="P183" s="31">
        <v>30926</v>
      </c>
      <c r="Q183" s="29" t="s">
        <v>7506</v>
      </c>
      <c r="R183" s="28">
        <v>3</v>
      </c>
      <c r="S183" s="28">
        <v>77</v>
      </c>
      <c r="T183" s="28">
        <v>4</v>
      </c>
      <c r="U183" s="28">
        <v>16</v>
      </c>
      <c r="V183" s="29" t="s">
        <v>7472</v>
      </c>
      <c r="W183" s="29" t="s">
        <v>7472</v>
      </c>
      <c r="X183" s="29" t="s">
        <v>7472</v>
      </c>
      <c r="Y183" s="29" t="s">
        <v>7472</v>
      </c>
      <c r="Z183" s="29" t="s">
        <v>7472</v>
      </c>
      <c r="AA183" s="29" t="s">
        <v>7478</v>
      </c>
      <c r="AB183" s="28" t="s">
        <v>7472</v>
      </c>
      <c r="AC183" s="90"/>
      <c r="AD183" s="90"/>
      <c r="AE183" s="91"/>
      <c r="AF183" s="29" t="s">
        <v>7472</v>
      </c>
      <c r="AG183" s="27" t="str">
        <f>IF(ISERROR(IF(VLOOKUP(A183,'SAS Stations'!$B$2:$G$307,5,)="YES", "YES", "NO"))=TRUE,"NO","YES")</f>
        <v>NO</v>
      </c>
      <c r="AH183" s="27" t="str">
        <f t="shared" si="2"/>
        <v>YES</v>
      </c>
      <c r="AI183" s="92" t="str">
        <f t="array" ref="AI183">IF(ISERROR(IF(VLOOKUP(A183,'Stations Modelled'!$B$2:$D$310,3,)="YES", "YES", "NO"))=TRUE,"NO","YES")</f>
        <v>NO</v>
      </c>
    </row>
    <row r="184" spans="1:35" hidden="1">
      <c r="A184" s="29" t="s">
        <v>3227</v>
      </c>
      <c r="B184" s="28">
        <v>728</v>
      </c>
      <c r="C184" s="28">
        <v>5716</v>
      </c>
      <c r="D184" s="30"/>
      <c r="E184" s="29"/>
      <c r="F184" s="28">
        <v>12</v>
      </c>
      <c r="G184" s="28">
        <v>4</v>
      </c>
      <c r="H184" s="28">
        <v>5073</v>
      </c>
      <c r="I184" s="29" t="s">
        <v>652</v>
      </c>
      <c r="J184" s="28">
        <v>9</v>
      </c>
      <c r="K184" s="29" t="s">
        <v>652</v>
      </c>
      <c r="L184" s="28">
        <v>5073</v>
      </c>
      <c r="M184" s="29" t="s">
        <v>652</v>
      </c>
      <c r="N184" s="29" t="s">
        <v>7521</v>
      </c>
      <c r="O184" s="31">
        <v>14093</v>
      </c>
      <c r="P184" s="31">
        <v>33707</v>
      </c>
      <c r="Q184" s="29" t="s">
        <v>7506</v>
      </c>
      <c r="R184" s="28">
        <v>1</v>
      </c>
      <c r="S184" s="28">
        <v>32</v>
      </c>
      <c r="T184" s="28">
        <v>2</v>
      </c>
      <c r="U184" s="28">
        <v>57</v>
      </c>
      <c r="V184" s="29" t="s">
        <v>2730</v>
      </c>
      <c r="W184" s="29" t="s">
        <v>7472</v>
      </c>
      <c r="X184" s="29" t="s">
        <v>7472</v>
      </c>
      <c r="Y184" s="29" t="s">
        <v>3228</v>
      </c>
      <c r="Z184" s="29" t="s">
        <v>3229</v>
      </c>
      <c r="AA184" s="29" t="s">
        <v>7478</v>
      </c>
      <c r="AB184" s="28" t="s">
        <v>7472</v>
      </c>
      <c r="AC184" s="90"/>
      <c r="AD184" s="90"/>
      <c r="AE184" s="91"/>
      <c r="AF184" s="29" t="s">
        <v>7472</v>
      </c>
      <c r="AG184" s="27" t="str">
        <f>IF(ISERROR(IF(VLOOKUP(A184,'SAS Stations'!$B$2:$G$307,5,)="YES", "YES", "NO"))=TRUE,"NO","YES")</f>
        <v>NO</v>
      </c>
      <c r="AH184" s="27" t="str">
        <f t="shared" si="2"/>
        <v>YES</v>
      </c>
      <c r="AI184" s="92" t="str">
        <f t="array" ref="AI184">IF(ISERROR(IF(VLOOKUP(A184,'Stations Modelled'!$B$2:$D$310,3,)="YES", "YES", "NO"))=TRUE,"NO","YES")</f>
        <v>NO</v>
      </c>
    </row>
    <row r="185" spans="1:35" hidden="1">
      <c r="A185" s="29" t="s">
        <v>3238</v>
      </c>
      <c r="B185" s="28">
        <v>1776</v>
      </c>
      <c r="C185" s="28">
        <v>5280</v>
      </c>
      <c r="D185" s="30"/>
      <c r="E185" s="29"/>
      <c r="F185" s="28">
        <v>66</v>
      </c>
      <c r="G185" s="28">
        <v>16</v>
      </c>
      <c r="H185" s="28">
        <v>5056</v>
      </c>
      <c r="I185" s="29" t="s">
        <v>698</v>
      </c>
      <c r="J185" s="28">
        <v>11</v>
      </c>
      <c r="K185" s="29" t="s">
        <v>698</v>
      </c>
      <c r="L185" s="28">
        <v>5056</v>
      </c>
      <c r="M185" s="29" t="s">
        <v>698</v>
      </c>
      <c r="N185" s="29" t="s">
        <v>7496</v>
      </c>
      <c r="O185" s="31">
        <v>38353</v>
      </c>
      <c r="P185" s="31" t="s">
        <v>7472</v>
      </c>
      <c r="Q185" s="29" t="s">
        <v>10579</v>
      </c>
      <c r="R185" s="28">
        <v>5</v>
      </c>
      <c r="S185" s="28">
        <v>35</v>
      </c>
      <c r="T185" s="28">
        <v>3</v>
      </c>
      <c r="U185" s="28">
        <v>60</v>
      </c>
      <c r="V185" s="29" t="s">
        <v>7472</v>
      </c>
      <c r="W185" s="29" t="s">
        <v>7472</v>
      </c>
      <c r="X185" s="29" t="s">
        <v>7472</v>
      </c>
      <c r="Y185" s="29" t="s">
        <v>7472</v>
      </c>
      <c r="Z185" s="29" t="s">
        <v>7472</v>
      </c>
      <c r="AA185" s="29" t="s">
        <v>7478</v>
      </c>
      <c r="AB185" s="28" t="s">
        <v>7472</v>
      </c>
      <c r="AC185" s="90"/>
      <c r="AD185" s="90"/>
      <c r="AE185" s="91"/>
      <c r="AF185" s="29" t="s">
        <v>7472</v>
      </c>
      <c r="AG185" s="27" t="str">
        <f>IF(ISERROR(IF(VLOOKUP(A185,'SAS Stations'!$B$2:$G$307,5,)="YES", "YES", "NO"))=TRUE,"NO","YES")</f>
        <v>NO</v>
      </c>
      <c r="AH185" s="27" t="str">
        <f t="shared" si="2"/>
        <v>YES</v>
      </c>
      <c r="AI185" s="92" t="str">
        <f t="array" ref="AI185">IF(ISERROR(IF(VLOOKUP(A185,'Stations Modelled'!$B$2:$D$310,3,)="YES", "YES", "NO"))=TRUE,"NO","YES")</f>
        <v>NO</v>
      </c>
    </row>
    <row r="186" spans="1:35" hidden="1">
      <c r="A186" s="29" t="s">
        <v>5072</v>
      </c>
      <c r="B186" s="28">
        <v>1523</v>
      </c>
      <c r="C186" s="28">
        <v>8299</v>
      </c>
      <c r="D186" s="30" t="s">
        <v>3416</v>
      </c>
      <c r="E186" s="29"/>
      <c r="F186" s="28">
        <v>33</v>
      </c>
      <c r="G186" s="28">
        <v>12</v>
      </c>
      <c r="H186" s="28">
        <v>5067</v>
      </c>
      <c r="I186" s="29" t="s">
        <v>389</v>
      </c>
      <c r="J186" s="28">
        <v>6</v>
      </c>
      <c r="K186" s="29" t="s">
        <v>389</v>
      </c>
      <c r="L186" s="28">
        <v>5067</v>
      </c>
      <c r="M186" s="29" t="s">
        <v>389</v>
      </c>
      <c r="N186" s="29" t="s">
        <v>7471</v>
      </c>
      <c r="O186" s="31">
        <v>26054</v>
      </c>
      <c r="P186" s="31" t="s">
        <v>7472</v>
      </c>
      <c r="Q186" s="29" t="s">
        <v>7506</v>
      </c>
      <c r="R186" s="28">
        <v>3</v>
      </c>
      <c r="S186" s="28">
        <v>79</v>
      </c>
      <c r="T186" s="28">
        <v>4</v>
      </c>
      <c r="U186" s="28">
        <v>13</v>
      </c>
      <c r="V186" s="29" t="s">
        <v>3411</v>
      </c>
      <c r="W186" s="29" t="s">
        <v>5073</v>
      </c>
      <c r="X186" s="29" t="s">
        <v>3326</v>
      </c>
      <c r="Y186" s="29" t="s">
        <v>5074</v>
      </c>
      <c r="Z186" s="29" t="s">
        <v>5075</v>
      </c>
      <c r="AA186" s="29" t="s">
        <v>7478</v>
      </c>
      <c r="AB186" s="28">
        <v>92258</v>
      </c>
      <c r="AC186" s="90">
        <v>33.932738999999998</v>
      </c>
      <c r="AD186" s="90">
        <v>-116.501205</v>
      </c>
      <c r="AE186" s="91"/>
      <c r="AF186" s="29" t="s">
        <v>7472</v>
      </c>
      <c r="AG186" s="27" t="str">
        <f>IF(ISERROR(IF(VLOOKUP(A186,'SAS Stations'!$B$2:$G$307,5,)="YES", "YES", "NO"))=TRUE,"NO","YES")</f>
        <v>NO</v>
      </c>
      <c r="AH186" s="27" t="str">
        <f t="shared" si="2"/>
        <v>YES</v>
      </c>
      <c r="AI186" s="92" t="str">
        <f t="array" ref="AI186">IF(ISERROR(IF(VLOOKUP(A186,'Stations Modelled'!$B$2:$D$310,3,)="YES", "YES", "NO"))=TRUE,"NO","YES")</f>
        <v>NO</v>
      </c>
    </row>
    <row r="187" spans="1:35" hidden="1">
      <c r="A187" s="29" t="s">
        <v>3242</v>
      </c>
      <c r="B187" s="28">
        <v>1370</v>
      </c>
      <c r="C187" s="28">
        <v>8129</v>
      </c>
      <c r="D187" s="30"/>
      <c r="E187" s="29"/>
      <c r="F187" s="28">
        <v>33</v>
      </c>
      <c r="G187" s="28">
        <v>2.4</v>
      </c>
      <c r="H187" s="28">
        <v>5062</v>
      </c>
      <c r="I187" s="29" t="s">
        <v>3801</v>
      </c>
      <c r="J187" s="28">
        <v>4</v>
      </c>
      <c r="K187" s="29" t="s">
        <v>448</v>
      </c>
      <c r="L187" s="28">
        <v>5069</v>
      </c>
      <c r="M187" s="29" t="s">
        <v>687</v>
      </c>
      <c r="N187" s="29" t="s">
        <v>7521</v>
      </c>
      <c r="O187" s="31">
        <v>18264</v>
      </c>
      <c r="P187" s="31">
        <v>33658</v>
      </c>
      <c r="Q187" s="29" t="s">
        <v>7506</v>
      </c>
      <c r="R187" s="28">
        <v>3</v>
      </c>
      <c r="S187" s="28">
        <v>34</v>
      </c>
      <c r="T187" s="28">
        <v>3</v>
      </c>
      <c r="U187" s="28">
        <v>12</v>
      </c>
      <c r="V187" s="29" t="s">
        <v>3438</v>
      </c>
      <c r="W187" s="29" t="s">
        <v>7472</v>
      </c>
      <c r="X187" s="29" t="s">
        <v>7472</v>
      </c>
      <c r="Y187" s="29" t="s">
        <v>3243</v>
      </c>
      <c r="Z187" s="29" t="s">
        <v>3826</v>
      </c>
      <c r="AA187" s="29" t="s">
        <v>7478</v>
      </c>
      <c r="AB187" s="28">
        <v>91720</v>
      </c>
      <c r="AC187" s="90"/>
      <c r="AD187" s="90"/>
      <c r="AE187" s="91"/>
      <c r="AF187" s="29" t="s">
        <v>7472</v>
      </c>
      <c r="AG187" s="27" t="str">
        <f>IF(ISERROR(IF(VLOOKUP(A187,'SAS Stations'!$B$2:$G$307,5,)="YES", "YES", "NO"))=TRUE,"NO","YES")</f>
        <v>NO</v>
      </c>
      <c r="AH187" s="27" t="str">
        <f t="shared" si="2"/>
        <v>YES</v>
      </c>
      <c r="AI187" s="92" t="str">
        <f t="array" ref="AI187">IF(ISERROR(IF(VLOOKUP(A187,'Stations Modelled'!$B$2:$D$310,3,)="YES", "YES", "NO"))=TRUE,"NO","YES")</f>
        <v>NO</v>
      </c>
    </row>
    <row r="188" spans="1:35" hidden="1">
      <c r="A188" s="29" t="s">
        <v>3244</v>
      </c>
      <c r="B188" s="28">
        <v>873</v>
      </c>
      <c r="C188" s="28">
        <v>5876</v>
      </c>
      <c r="D188" s="30"/>
      <c r="E188" s="29"/>
      <c r="F188" s="28">
        <v>12</v>
      </c>
      <c r="G188" s="28">
        <v>4</v>
      </c>
      <c r="H188" s="28">
        <v>5084</v>
      </c>
      <c r="I188" s="29" t="s">
        <v>3790</v>
      </c>
      <c r="J188" s="28">
        <v>9</v>
      </c>
      <c r="K188" s="29" t="s">
        <v>652</v>
      </c>
      <c r="L188" s="28">
        <v>5073</v>
      </c>
      <c r="M188" s="29" t="s">
        <v>652</v>
      </c>
      <c r="N188" s="29" t="s">
        <v>7521</v>
      </c>
      <c r="O188" s="31">
        <v>18264</v>
      </c>
      <c r="P188" s="31">
        <v>30956</v>
      </c>
      <c r="Q188" s="29" t="s">
        <v>7506</v>
      </c>
      <c r="R188" s="28">
        <v>1</v>
      </c>
      <c r="S188" s="28">
        <v>47</v>
      </c>
      <c r="T188" s="28">
        <v>2</v>
      </c>
      <c r="U188" s="28">
        <v>1</v>
      </c>
      <c r="V188" s="29" t="s">
        <v>7472</v>
      </c>
      <c r="W188" s="29" t="s">
        <v>7472</v>
      </c>
      <c r="X188" s="29" t="s">
        <v>7472</v>
      </c>
      <c r="Y188" s="29" t="s">
        <v>7472</v>
      </c>
      <c r="Z188" s="29" t="s">
        <v>7472</v>
      </c>
      <c r="AA188" s="29" t="s">
        <v>7478</v>
      </c>
      <c r="AB188" s="28" t="s">
        <v>7472</v>
      </c>
      <c r="AC188" s="90"/>
      <c r="AD188" s="90"/>
      <c r="AE188" s="91"/>
      <c r="AF188" s="29" t="s">
        <v>7472</v>
      </c>
      <c r="AG188" s="27" t="str">
        <f>IF(ISERROR(IF(VLOOKUP(A188,'SAS Stations'!$B$2:$G$307,5,)="YES", "YES", "NO"))=TRUE,"NO","YES")</f>
        <v>NO</v>
      </c>
      <c r="AH188" s="27" t="str">
        <f t="shared" si="2"/>
        <v>YES</v>
      </c>
      <c r="AI188" s="92" t="str">
        <f t="array" ref="AI188">IF(ISERROR(IF(VLOOKUP(A188,'Stations Modelled'!$B$2:$D$310,3,)="YES", "YES", "NO"))=TRUE,"NO","YES")</f>
        <v>NO</v>
      </c>
    </row>
    <row r="189" spans="1:35">
      <c r="A189" s="29" t="s">
        <v>3814</v>
      </c>
      <c r="B189" s="28">
        <v>564</v>
      </c>
      <c r="C189" s="28">
        <v>5505</v>
      </c>
      <c r="D189" s="30" t="s">
        <v>4971</v>
      </c>
      <c r="E189" s="29" t="s">
        <v>4998</v>
      </c>
      <c r="F189" s="28">
        <v>66</v>
      </c>
      <c r="G189" s="28">
        <v>16</v>
      </c>
      <c r="H189" s="28">
        <v>5053</v>
      </c>
      <c r="I189" s="29" t="s">
        <v>833</v>
      </c>
      <c r="J189" s="28">
        <v>12</v>
      </c>
      <c r="K189" s="29" t="s">
        <v>833</v>
      </c>
      <c r="L189" s="28">
        <v>5056</v>
      </c>
      <c r="M189" s="29" t="s">
        <v>698</v>
      </c>
      <c r="N189" s="29" t="s">
        <v>7471</v>
      </c>
      <c r="O189" s="31">
        <v>10653</v>
      </c>
      <c r="P189" s="31" t="s">
        <v>7472</v>
      </c>
      <c r="Q189" s="29" t="s">
        <v>7473</v>
      </c>
      <c r="R189" s="28">
        <v>5</v>
      </c>
      <c r="S189" s="28">
        <v>39</v>
      </c>
      <c r="T189" s="28">
        <v>2</v>
      </c>
      <c r="U189" s="28">
        <v>64</v>
      </c>
      <c r="V189" s="29" t="s">
        <v>935</v>
      </c>
      <c r="W189" s="29" t="s">
        <v>1620</v>
      </c>
      <c r="X189" s="29" t="s">
        <v>517</v>
      </c>
      <c r="Y189" s="29" t="s">
        <v>4999</v>
      </c>
      <c r="Z189" s="29" t="s">
        <v>742</v>
      </c>
      <c r="AA189" s="29" t="s">
        <v>7478</v>
      </c>
      <c r="AB189" s="28">
        <v>93030</v>
      </c>
      <c r="AC189" s="90">
        <v>34.203997999999999</v>
      </c>
      <c r="AD189" s="90">
        <v>-119.096772</v>
      </c>
      <c r="AE189" s="91"/>
      <c r="AF189" s="29" t="s">
        <v>7472</v>
      </c>
      <c r="AG189" s="27" t="str">
        <f>IF(ISERROR(IF(VLOOKUP(A189,'SAS Stations'!$B$2:$G$307,5,)="YES", "YES", "NO"))=TRUE,"NO","YES")</f>
        <v>YES</v>
      </c>
      <c r="AH189" s="27" t="str">
        <f t="shared" si="2"/>
        <v>NO</v>
      </c>
      <c r="AI189" s="92" t="str">
        <f t="array" ref="AI189">IF(ISERROR(IF(VLOOKUP(A189,'Stations Modelled'!$B$2:$D$310,3,)="YES", "YES", "NO"))=TRUE,"NO","YES")</f>
        <v>NO</v>
      </c>
    </row>
    <row r="190" spans="1:35">
      <c r="A190" s="29" t="s">
        <v>3815</v>
      </c>
      <c r="B190" s="28">
        <v>457</v>
      </c>
      <c r="C190" s="28">
        <v>5242</v>
      </c>
      <c r="D190" s="30" t="s">
        <v>2821</v>
      </c>
      <c r="E190" s="29">
        <v>30311</v>
      </c>
      <c r="F190" s="28">
        <v>66</v>
      </c>
      <c r="G190" s="28">
        <v>4</v>
      </c>
      <c r="H190" s="28">
        <v>5029</v>
      </c>
      <c r="I190" s="29" t="s">
        <v>624</v>
      </c>
      <c r="J190" s="28">
        <v>8</v>
      </c>
      <c r="K190" s="29" t="s">
        <v>337</v>
      </c>
      <c r="L190" s="28">
        <v>5023</v>
      </c>
      <c r="M190" s="29" t="s">
        <v>337</v>
      </c>
      <c r="N190" s="29" t="s">
        <v>7471</v>
      </c>
      <c r="O190" s="31">
        <v>18264</v>
      </c>
      <c r="P190" s="31" t="s">
        <v>7472</v>
      </c>
      <c r="Q190" s="29" t="s">
        <v>7473</v>
      </c>
      <c r="R190" s="28">
        <v>5</v>
      </c>
      <c r="S190" s="28">
        <v>42</v>
      </c>
      <c r="T190" s="28">
        <v>1</v>
      </c>
      <c r="U190" s="28">
        <v>54</v>
      </c>
      <c r="V190" s="29" t="s">
        <v>2730</v>
      </c>
      <c r="W190" s="29" t="s">
        <v>4562</v>
      </c>
      <c r="X190" s="29" t="s">
        <v>7540</v>
      </c>
      <c r="Y190" s="29" t="s">
        <v>4563</v>
      </c>
      <c r="Z190" s="29" t="s">
        <v>834</v>
      </c>
      <c r="AA190" s="29" t="s">
        <v>7478</v>
      </c>
      <c r="AB190" s="28">
        <v>90404</v>
      </c>
      <c r="AC190" s="90">
        <v>34.026203000000002</v>
      </c>
      <c r="AD190" s="90">
        <v>-118.47259</v>
      </c>
      <c r="AE190" s="91"/>
      <c r="AF190" s="29" t="s">
        <v>7472</v>
      </c>
      <c r="AG190" s="27" t="str">
        <f>IF(ISERROR(IF(VLOOKUP(A190,'SAS Stations'!$B$2:$G$307,5,)="YES", "YES", "NO"))=TRUE,"NO","YES")</f>
        <v>YES</v>
      </c>
      <c r="AH190" s="27" t="str">
        <f t="shared" si="2"/>
        <v>NO</v>
      </c>
      <c r="AI190" s="92" t="str">
        <f t="array" ref="AI190">IF(ISERROR(IF(VLOOKUP(A190,'Stations Modelled'!$B$2:$D$310,3,)="YES", "YES", "NO"))=TRUE,"NO","YES")</f>
        <v>YES</v>
      </c>
    </row>
    <row r="191" spans="1:35">
      <c r="A191" s="29" t="s">
        <v>3815</v>
      </c>
      <c r="B191" s="28">
        <v>458</v>
      </c>
      <c r="C191" s="28">
        <v>5242</v>
      </c>
      <c r="D191" s="30" t="s">
        <v>2821</v>
      </c>
      <c r="E191" s="29">
        <v>30311</v>
      </c>
      <c r="F191" s="28">
        <v>66</v>
      </c>
      <c r="G191" s="28">
        <v>16</v>
      </c>
      <c r="H191" s="28">
        <v>5029</v>
      </c>
      <c r="I191" s="29" t="s">
        <v>624</v>
      </c>
      <c r="J191" s="28">
        <v>8</v>
      </c>
      <c r="K191" s="29" t="s">
        <v>337</v>
      </c>
      <c r="L191" s="28">
        <v>5023</v>
      </c>
      <c r="M191" s="29" t="s">
        <v>337</v>
      </c>
      <c r="N191" s="29" t="s">
        <v>7471</v>
      </c>
      <c r="O191" s="31">
        <v>18264</v>
      </c>
      <c r="P191" s="31" t="s">
        <v>7472</v>
      </c>
      <c r="Q191" s="29" t="s">
        <v>7473</v>
      </c>
      <c r="R191" s="28">
        <v>5</v>
      </c>
      <c r="S191" s="28">
        <v>42</v>
      </c>
      <c r="T191" s="28">
        <v>1</v>
      </c>
      <c r="U191" s="28">
        <v>54</v>
      </c>
      <c r="V191" s="29" t="s">
        <v>2730</v>
      </c>
      <c r="W191" s="29" t="s">
        <v>4562</v>
      </c>
      <c r="X191" s="29" t="s">
        <v>7540</v>
      </c>
      <c r="Y191" s="29" t="s">
        <v>4563</v>
      </c>
      <c r="Z191" s="29" t="s">
        <v>834</v>
      </c>
      <c r="AA191" s="29" t="s">
        <v>7478</v>
      </c>
      <c r="AB191" s="28">
        <v>90404</v>
      </c>
      <c r="AC191" s="90">
        <v>34.026203000000002</v>
      </c>
      <c r="AD191" s="90">
        <v>-118.47259</v>
      </c>
      <c r="AE191" s="91"/>
      <c r="AF191" s="29" t="s">
        <v>7472</v>
      </c>
      <c r="AG191" s="27" t="str">
        <f>IF(ISERROR(IF(VLOOKUP(A191,'SAS Stations'!$B$2:$G$307,5,)="YES", "YES", "NO"))=TRUE,"NO","YES")</f>
        <v>YES</v>
      </c>
      <c r="AH191" s="27" t="str">
        <f t="shared" si="2"/>
        <v>NO</v>
      </c>
      <c r="AI191" s="92" t="str">
        <f t="array" ref="AI191">IF(ISERROR(IF(VLOOKUP(A191,'Stations Modelled'!$B$2:$D$310,3,)="YES", "YES", "NO"))=TRUE,"NO","YES")</f>
        <v>YES</v>
      </c>
    </row>
    <row r="192" spans="1:35" hidden="1">
      <c r="A192" s="29" t="s">
        <v>3817</v>
      </c>
      <c r="B192" s="28">
        <v>647</v>
      </c>
      <c r="C192" s="28">
        <v>5610</v>
      </c>
      <c r="D192" s="30" t="s">
        <v>3405</v>
      </c>
      <c r="E192" s="29">
        <v>17231</v>
      </c>
      <c r="F192" s="28">
        <v>66</v>
      </c>
      <c r="G192" s="28">
        <v>12</v>
      </c>
      <c r="H192" s="28">
        <v>5064</v>
      </c>
      <c r="I192" s="29" t="s">
        <v>375</v>
      </c>
      <c r="J192" s="28">
        <v>5</v>
      </c>
      <c r="K192" s="29" t="s">
        <v>375</v>
      </c>
      <c r="L192" s="28">
        <v>5064</v>
      </c>
      <c r="M192" s="29" t="s">
        <v>375</v>
      </c>
      <c r="N192" s="29" t="s">
        <v>7471</v>
      </c>
      <c r="O192" s="31">
        <v>18264</v>
      </c>
      <c r="P192" s="31" t="s">
        <v>7472</v>
      </c>
      <c r="Q192" s="29" t="s">
        <v>7473</v>
      </c>
      <c r="R192" s="28">
        <v>3</v>
      </c>
      <c r="S192" s="28">
        <v>31</v>
      </c>
      <c r="T192" s="28">
        <v>4</v>
      </c>
      <c r="U192" s="28">
        <v>17</v>
      </c>
      <c r="V192" s="29" t="s">
        <v>7474</v>
      </c>
      <c r="W192" s="29" t="s">
        <v>5076</v>
      </c>
      <c r="X192" s="29" t="s">
        <v>3324</v>
      </c>
      <c r="Y192" s="29" t="s">
        <v>5077</v>
      </c>
      <c r="Z192" s="29" t="s">
        <v>3817</v>
      </c>
      <c r="AA192" s="29" t="s">
        <v>7478</v>
      </c>
      <c r="AB192" s="28">
        <v>92324</v>
      </c>
      <c r="AC192" s="90">
        <v>34.059280999999999</v>
      </c>
      <c r="AD192" s="90">
        <v>-117.315163</v>
      </c>
      <c r="AE192" s="91"/>
      <c r="AF192" s="29" t="s">
        <v>7472</v>
      </c>
      <c r="AG192" s="27" t="str">
        <f>IF(ISERROR(IF(VLOOKUP(A192,'SAS Stations'!$B$2:$G$307,5,)="YES", "YES", "NO"))=TRUE,"NO","YES")</f>
        <v>NO</v>
      </c>
      <c r="AH192" s="27" t="str">
        <f t="shared" si="2"/>
        <v>YES</v>
      </c>
      <c r="AI192" s="92" t="str">
        <f t="array" ref="AI192">IF(ISERROR(IF(VLOOKUP(A192,'Stations Modelled'!$B$2:$D$310,3,)="YES", "YES", "NO"))=TRUE,"NO","YES")</f>
        <v>NO</v>
      </c>
    </row>
    <row r="193" spans="1:35" hidden="1">
      <c r="A193" s="29" t="s">
        <v>3818</v>
      </c>
      <c r="B193" s="28">
        <v>535</v>
      </c>
      <c r="C193" s="28">
        <v>5336</v>
      </c>
      <c r="D193" s="30" t="s">
        <v>4954</v>
      </c>
      <c r="E193" s="29"/>
      <c r="F193" s="28">
        <v>66</v>
      </c>
      <c r="G193" s="28">
        <v>12</v>
      </c>
      <c r="H193" s="28">
        <v>5035</v>
      </c>
      <c r="I193" s="29" t="s">
        <v>423</v>
      </c>
      <c r="J193" s="28">
        <v>17</v>
      </c>
      <c r="K193" s="29" t="s">
        <v>4950</v>
      </c>
      <c r="L193" s="28">
        <v>5033</v>
      </c>
      <c r="M193" s="29" t="s">
        <v>397</v>
      </c>
      <c r="N193" s="29" t="s">
        <v>7471</v>
      </c>
      <c r="O193" s="31">
        <v>17624</v>
      </c>
      <c r="P193" s="31" t="s">
        <v>7472</v>
      </c>
      <c r="Q193" s="29" t="s">
        <v>7473</v>
      </c>
      <c r="R193" s="28">
        <v>5</v>
      </c>
      <c r="S193" s="28">
        <v>51</v>
      </c>
      <c r="T193" s="28">
        <v>3</v>
      </c>
      <c r="U193" s="28">
        <v>33</v>
      </c>
      <c r="V193" s="29" t="s">
        <v>7498</v>
      </c>
      <c r="W193" s="29" t="s">
        <v>2817</v>
      </c>
      <c r="X193" s="29" t="s">
        <v>519</v>
      </c>
      <c r="Y193" s="29" t="s">
        <v>5000</v>
      </c>
      <c r="Z193" s="29" t="s">
        <v>3851</v>
      </c>
      <c r="AA193" s="29" t="s">
        <v>7478</v>
      </c>
      <c r="AB193" s="28">
        <v>93215</v>
      </c>
      <c r="AC193" s="90">
        <v>35.836604999999999</v>
      </c>
      <c r="AD193" s="90">
        <v>-119.209108</v>
      </c>
      <c r="AE193" s="91"/>
      <c r="AF193" s="29" t="s">
        <v>7472</v>
      </c>
      <c r="AG193" s="27" t="str">
        <f>IF(ISERROR(IF(VLOOKUP(A193,'SAS Stations'!$B$2:$G$307,5,)="YES", "YES", "NO"))=TRUE,"NO","YES")</f>
        <v>NO</v>
      </c>
      <c r="AH193" s="27" t="str">
        <f t="shared" si="2"/>
        <v>YES</v>
      </c>
      <c r="AI193" s="92" t="str">
        <f t="array" ref="AI193">IF(ISERROR(IF(VLOOKUP(A193,'Stations Modelled'!$B$2:$D$310,3,)="YES", "YES", "NO"))=TRUE,"NO","YES")</f>
        <v>NO</v>
      </c>
    </row>
    <row r="194" spans="1:35" hidden="1">
      <c r="A194" s="29" t="s">
        <v>3820</v>
      </c>
      <c r="B194" s="28">
        <v>776</v>
      </c>
      <c r="C194" s="28">
        <v>5767</v>
      </c>
      <c r="D194" s="30" t="s">
        <v>2815</v>
      </c>
      <c r="E194" s="29"/>
      <c r="F194" s="28">
        <v>16</v>
      </c>
      <c r="G194" s="28">
        <v>4</v>
      </c>
      <c r="H194" s="28">
        <v>5073</v>
      </c>
      <c r="I194" s="29" t="s">
        <v>652</v>
      </c>
      <c r="J194" s="28">
        <v>9</v>
      </c>
      <c r="K194" s="29" t="s">
        <v>652</v>
      </c>
      <c r="L194" s="28">
        <v>5073</v>
      </c>
      <c r="M194" s="29" t="s">
        <v>652</v>
      </c>
      <c r="N194" s="29" t="s">
        <v>7471</v>
      </c>
      <c r="O194" s="31">
        <v>5296</v>
      </c>
      <c r="P194" s="31" t="s">
        <v>7472</v>
      </c>
      <c r="Q194" s="29" t="s">
        <v>7506</v>
      </c>
      <c r="R194" s="28">
        <v>1</v>
      </c>
      <c r="S194" s="28">
        <v>32</v>
      </c>
      <c r="T194" s="28">
        <v>2</v>
      </c>
      <c r="U194" s="28">
        <v>57</v>
      </c>
      <c r="V194" s="29" t="s">
        <v>3386</v>
      </c>
      <c r="W194" s="29" t="s">
        <v>4570</v>
      </c>
      <c r="X194" s="29" t="s">
        <v>562</v>
      </c>
      <c r="Y194" s="29" t="s">
        <v>4571</v>
      </c>
      <c r="Z194" s="29" t="s">
        <v>3820</v>
      </c>
      <c r="AA194" s="29" t="s">
        <v>7478</v>
      </c>
      <c r="AB194" s="28">
        <v>90222</v>
      </c>
      <c r="AC194" s="90">
        <v>33.896819000000001</v>
      </c>
      <c r="AD194" s="90">
        <v>-118.224704</v>
      </c>
      <c r="AE194" s="91"/>
      <c r="AF194" s="29" t="s">
        <v>7472</v>
      </c>
      <c r="AG194" s="27" t="str">
        <f>IF(ISERROR(IF(VLOOKUP(A194,'SAS Stations'!$B$2:$G$307,5,)="YES", "YES", "NO"))=TRUE,"NO","YES")</f>
        <v>NO</v>
      </c>
      <c r="AH194" s="27" t="str">
        <f t="shared" ref="AH194:AH257" si="3">IF(AG194="YES", "NO", "YES")</f>
        <v>YES</v>
      </c>
      <c r="AI194" s="92" t="str">
        <f t="array" ref="AI194">IF(ISERROR(IF(VLOOKUP(A194,'Stations Modelled'!$B$2:$D$310,3,)="YES", "YES", "NO"))=TRUE,"NO","YES")</f>
        <v>YES</v>
      </c>
    </row>
    <row r="195" spans="1:35" hidden="1">
      <c r="A195" s="29" t="s">
        <v>3821</v>
      </c>
      <c r="B195" s="28">
        <v>1542</v>
      </c>
      <c r="C195" s="28">
        <v>8322</v>
      </c>
      <c r="D195" s="30" t="s">
        <v>3416</v>
      </c>
      <c r="E195" s="29">
        <v>14763</v>
      </c>
      <c r="F195" s="28">
        <v>115</v>
      </c>
      <c r="G195" s="28">
        <v>12</v>
      </c>
      <c r="H195" s="28">
        <v>5067</v>
      </c>
      <c r="I195" s="29" t="s">
        <v>389</v>
      </c>
      <c r="J195" s="28">
        <v>6</v>
      </c>
      <c r="K195" s="29" t="s">
        <v>389</v>
      </c>
      <c r="L195" s="28">
        <v>5067</v>
      </c>
      <c r="M195" s="29" t="s">
        <v>389</v>
      </c>
      <c r="N195" s="29" t="s">
        <v>7471</v>
      </c>
      <c r="O195" s="31">
        <v>31168</v>
      </c>
      <c r="P195" s="31" t="s">
        <v>7472</v>
      </c>
      <c r="Q195" s="29" t="s">
        <v>7473</v>
      </c>
      <c r="R195" s="28">
        <v>3</v>
      </c>
      <c r="S195" s="28">
        <v>79</v>
      </c>
      <c r="T195" s="28">
        <v>4</v>
      </c>
      <c r="U195" s="28">
        <v>13</v>
      </c>
      <c r="V195" s="29" t="s">
        <v>3411</v>
      </c>
      <c r="W195" s="29" t="s">
        <v>5080</v>
      </c>
      <c r="X195" s="29" t="s">
        <v>3343</v>
      </c>
      <c r="Y195" s="29" t="s">
        <v>5081</v>
      </c>
      <c r="Z195" s="29" t="s">
        <v>5082</v>
      </c>
      <c r="AA195" s="29" t="s">
        <v>7478</v>
      </c>
      <c r="AB195" s="28">
        <v>92211</v>
      </c>
      <c r="AC195" s="90">
        <v>33.756889000000001</v>
      </c>
      <c r="AD195" s="90">
        <v>-116.334193</v>
      </c>
      <c r="AE195" s="91"/>
      <c r="AF195" s="29" t="s">
        <v>7472</v>
      </c>
      <c r="AG195" s="27" t="str">
        <f>IF(ISERROR(IF(VLOOKUP(A195,'SAS Stations'!$B$2:$G$307,5,)="YES", "YES", "NO"))=TRUE,"NO","YES")</f>
        <v>NO</v>
      </c>
      <c r="AH195" s="27" t="str">
        <f t="shared" si="3"/>
        <v>YES</v>
      </c>
      <c r="AI195" s="92" t="str">
        <f t="array" ref="AI195">IF(ISERROR(IF(VLOOKUP(A195,'Stations Modelled'!$B$2:$D$310,3,)="YES", "YES", "NO"))=TRUE,"NO","YES")</f>
        <v>NO</v>
      </c>
    </row>
    <row r="196" spans="1:35" hidden="1">
      <c r="A196" s="29" t="s">
        <v>3251</v>
      </c>
      <c r="B196" s="28">
        <v>1758</v>
      </c>
      <c r="C196" s="28">
        <v>8334</v>
      </c>
      <c r="D196" s="30"/>
      <c r="E196" s="29"/>
      <c r="F196" s="28">
        <v>115</v>
      </c>
      <c r="G196" s="28">
        <v>12</v>
      </c>
      <c r="H196" s="28">
        <v>8016</v>
      </c>
      <c r="I196" s="29" t="s">
        <v>385</v>
      </c>
      <c r="J196" s="28">
        <v>15</v>
      </c>
      <c r="K196" s="29" t="s">
        <v>666</v>
      </c>
      <c r="L196" s="28">
        <v>5061</v>
      </c>
      <c r="M196" s="29" t="s">
        <v>666</v>
      </c>
      <c r="N196" s="29" t="s">
        <v>7496</v>
      </c>
      <c r="O196" s="31">
        <v>38353</v>
      </c>
      <c r="P196" s="31" t="s">
        <v>7472</v>
      </c>
      <c r="Q196" s="29" t="s">
        <v>10579</v>
      </c>
      <c r="R196" s="28">
        <v>3</v>
      </c>
      <c r="S196" s="28">
        <v>73</v>
      </c>
      <c r="T196" s="28">
        <v>4</v>
      </c>
      <c r="U196" s="28">
        <v>30</v>
      </c>
      <c r="V196" s="29" t="s">
        <v>7474</v>
      </c>
      <c r="W196" s="29" t="s">
        <v>7472</v>
      </c>
      <c r="X196" s="29" t="s">
        <v>7472</v>
      </c>
      <c r="Y196" s="29" t="s">
        <v>3252</v>
      </c>
      <c r="Z196" s="29" t="s">
        <v>5117</v>
      </c>
      <c r="AA196" s="29" t="s">
        <v>7478</v>
      </c>
      <c r="AB196" s="28" t="s">
        <v>7472</v>
      </c>
      <c r="AC196" s="90"/>
      <c r="AD196" s="90"/>
      <c r="AE196" s="91"/>
      <c r="AF196" s="29" t="s">
        <v>7472</v>
      </c>
      <c r="AG196" s="27" t="str">
        <f>IF(ISERROR(IF(VLOOKUP(A196,'SAS Stations'!$B$2:$G$307,5,)="YES", "YES", "NO"))=TRUE,"NO","YES")</f>
        <v>NO</v>
      </c>
      <c r="AH196" s="27" t="str">
        <f t="shared" si="3"/>
        <v>YES</v>
      </c>
      <c r="AI196" s="92" t="str">
        <f t="array" ref="AI196">IF(ISERROR(IF(VLOOKUP(A196,'Stations Modelled'!$B$2:$D$310,3,)="YES", "YES", "NO"))=TRUE,"NO","YES")</f>
        <v>NO</v>
      </c>
    </row>
    <row r="197" spans="1:35">
      <c r="A197" s="29" t="s">
        <v>3825</v>
      </c>
      <c r="B197" s="28">
        <v>736</v>
      </c>
      <c r="C197" s="28">
        <v>5723</v>
      </c>
      <c r="D197" s="30" t="s">
        <v>2822</v>
      </c>
      <c r="E197" s="29"/>
      <c r="F197" s="28">
        <v>66</v>
      </c>
      <c r="G197" s="28">
        <v>12</v>
      </c>
      <c r="H197" s="28">
        <v>5085</v>
      </c>
      <c r="I197" s="29" t="s">
        <v>3849</v>
      </c>
      <c r="J197" s="28">
        <v>9</v>
      </c>
      <c r="K197" s="29" t="s">
        <v>652</v>
      </c>
      <c r="L197" s="28">
        <v>5073</v>
      </c>
      <c r="M197" s="29" t="s">
        <v>652</v>
      </c>
      <c r="N197" s="29" t="s">
        <v>7471</v>
      </c>
      <c r="O197" s="31">
        <v>24016</v>
      </c>
      <c r="P197" s="31" t="s">
        <v>7472</v>
      </c>
      <c r="Q197" s="29" t="s">
        <v>7473</v>
      </c>
      <c r="R197" s="28">
        <v>1</v>
      </c>
      <c r="S197" s="28">
        <v>32</v>
      </c>
      <c r="T197" s="28">
        <v>2</v>
      </c>
      <c r="U197" s="28">
        <v>52</v>
      </c>
      <c r="V197" s="29" t="s">
        <v>2730</v>
      </c>
      <c r="W197" s="29" t="s">
        <v>4573</v>
      </c>
      <c r="X197" s="29" t="s">
        <v>519</v>
      </c>
      <c r="Y197" s="29" t="s">
        <v>4574</v>
      </c>
      <c r="Z197" s="29" t="s">
        <v>4575</v>
      </c>
      <c r="AA197" s="29" t="s">
        <v>7478</v>
      </c>
      <c r="AB197" s="28">
        <v>90706</v>
      </c>
      <c r="AC197" s="90">
        <v>33.884656</v>
      </c>
      <c r="AD197" s="90">
        <v>-118.120294</v>
      </c>
      <c r="AE197" s="91"/>
      <c r="AF197" s="29" t="s">
        <v>7472</v>
      </c>
      <c r="AG197" s="27" t="str">
        <f>IF(ISERROR(IF(VLOOKUP(A197,'SAS Stations'!$B$2:$G$307,5,)="YES", "YES", "NO"))=TRUE,"NO","YES")</f>
        <v>YES</v>
      </c>
      <c r="AH197" s="27" t="str">
        <f t="shared" si="3"/>
        <v>NO</v>
      </c>
      <c r="AI197" s="92" t="str">
        <f t="array" ref="AI197">IF(ISERROR(IF(VLOOKUP(A197,'Stations Modelled'!$B$2:$D$310,3,)="YES", "YES", "NO"))=TRUE,"NO","YES")</f>
        <v>NO</v>
      </c>
    </row>
    <row r="198" spans="1:35">
      <c r="A198" s="29" t="s">
        <v>3826</v>
      </c>
      <c r="B198" s="28">
        <v>1499</v>
      </c>
      <c r="C198" s="28">
        <v>8279</v>
      </c>
      <c r="D198" s="30" t="s">
        <v>3420</v>
      </c>
      <c r="E198" s="29"/>
      <c r="F198" s="28">
        <v>33</v>
      </c>
      <c r="G198" s="28">
        <v>4</v>
      </c>
      <c r="H198" s="28">
        <v>5069</v>
      </c>
      <c r="I198" s="29" t="s">
        <v>687</v>
      </c>
      <c r="J198" s="28">
        <v>4</v>
      </c>
      <c r="K198" s="29" t="s">
        <v>448</v>
      </c>
      <c r="L198" s="28">
        <v>5069</v>
      </c>
      <c r="M198" s="29" t="s">
        <v>687</v>
      </c>
      <c r="N198" s="29" t="s">
        <v>7471</v>
      </c>
      <c r="O198" s="31">
        <v>18264</v>
      </c>
      <c r="P198" s="31" t="s">
        <v>7472</v>
      </c>
      <c r="Q198" s="29" t="s">
        <v>7506</v>
      </c>
      <c r="R198" s="28">
        <v>3</v>
      </c>
      <c r="S198" s="28">
        <v>34</v>
      </c>
      <c r="T198" s="28">
        <v>3</v>
      </c>
      <c r="U198" s="28">
        <v>12</v>
      </c>
      <c r="V198" s="29" t="s">
        <v>3438</v>
      </c>
      <c r="W198" s="29" t="s">
        <v>5087</v>
      </c>
      <c r="X198" s="29" t="s">
        <v>5088</v>
      </c>
      <c r="Y198" s="29" t="s">
        <v>5089</v>
      </c>
      <c r="Z198" s="29" t="s">
        <v>3826</v>
      </c>
      <c r="AA198" s="29" t="s">
        <v>7478</v>
      </c>
      <c r="AB198" s="28">
        <v>91720</v>
      </c>
      <c r="AC198" s="90">
        <v>33.885072999999998</v>
      </c>
      <c r="AD198" s="90">
        <v>-117.57140800000001</v>
      </c>
      <c r="AE198" s="91"/>
      <c r="AF198" s="29" t="s">
        <v>7472</v>
      </c>
      <c r="AG198" s="27" t="str">
        <f>IF(ISERROR(IF(VLOOKUP(A198,'SAS Stations'!$B$2:$G$307,5,)="YES", "YES", "NO"))=TRUE,"NO","YES")</f>
        <v>YES</v>
      </c>
      <c r="AH198" s="27" t="str">
        <f t="shared" si="3"/>
        <v>NO</v>
      </c>
      <c r="AI198" s="92" t="str">
        <f t="array" ref="AI198">IF(ISERROR(IF(VLOOKUP(A198,'Stations Modelled'!$B$2:$D$310,3,)="YES", "YES", "NO"))=TRUE,"NO","YES")</f>
        <v>YES</v>
      </c>
    </row>
    <row r="199" spans="1:35">
      <c r="A199" s="29" t="s">
        <v>3826</v>
      </c>
      <c r="B199" s="28">
        <v>1500</v>
      </c>
      <c r="C199" s="28">
        <v>8279</v>
      </c>
      <c r="D199" s="30" t="s">
        <v>3420</v>
      </c>
      <c r="E199" s="29"/>
      <c r="F199" s="28">
        <v>66</v>
      </c>
      <c r="G199" s="28">
        <v>12</v>
      </c>
      <c r="H199" s="28">
        <v>5069</v>
      </c>
      <c r="I199" s="29" t="s">
        <v>687</v>
      </c>
      <c r="J199" s="28">
        <v>4</v>
      </c>
      <c r="K199" s="29" t="s">
        <v>448</v>
      </c>
      <c r="L199" s="28">
        <v>5069</v>
      </c>
      <c r="M199" s="29" t="s">
        <v>687</v>
      </c>
      <c r="N199" s="29" t="s">
        <v>7471</v>
      </c>
      <c r="O199" s="31">
        <v>18264</v>
      </c>
      <c r="P199" s="31" t="s">
        <v>7472</v>
      </c>
      <c r="Q199" s="29" t="s">
        <v>7473</v>
      </c>
      <c r="R199" s="28">
        <v>3</v>
      </c>
      <c r="S199" s="28">
        <v>34</v>
      </c>
      <c r="T199" s="28">
        <v>3</v>
      </c>
      <c r="U199" s="28">
        <v>12</v>
      </c>
      <c r="V199" s="29" t="s">
        <v>3438</v>
      </c>
      <c r="W199" s="29" t="s">
        <v>5087</v>
      </c>
      <c r="X199" s="29" t="s">
        <v>5088</v>
      </c>
      <c r="Y199" s="29" t="s">
        <v>5089</v>
      </c>
      <c r="Z199" s="29" t="s">
        <v>3826</v>
      </c>
      <c r="AA199" s="29" t="s">
        <v>7478</v>
      </c>
      <c r="AB199" s="28">
        <v>91720</v>
      </c>
      <c r="AC199" s="27">
        <v>33.885072999999998</v>
      </c>
      <c r="AD199" s="27">
        <v>-117.57140800000001</v>
      </c>
      <c r="AE199" s="27"/>
      <c r="AF199" s="29" t="s">
        <v>7472</v>
      </c>
      <c r="AG199" s="27" t="str">
        <f>IF(ISERROR(IF(VLOOKUP(A199,'SAS Stations'!$B$2:$G$307,5,)="YES", "YES", "NO"))=TRUE,"NO","YES")</f>
        <v>YES</v>
      </c>
      <c r="AH199" s="27" t="str">
        <f t="shared" si="3"/>
        <v>NO</v>
      </c>
      <c r="AI199" s="92" t="str">
        <f t="array" ref="AI199">IF(ISERROR(IF(VLOOKUP(A199,'Stations Modelled'!$B$2:$D$310,3,)="YES", "YES", "NO"))=TRUE,"NO","YES")</f>
        <v>YES</v>
      </c>
    </row>
    <row r="200" spans="1:35">
      <c r="A200" s="29" t="s">
        <v>3826</v>
      </c>
      <c r="B200" s="28">
        <v>1501</v>
      </c>
      <c r="C200" s="28">
        <v>8279</v>
      </c>
      <c r="D200" s="30" t="s">
        <v>3420</v>
      </c>
      <c r="E200" s="29"/>
      <c r="F200" s="28">
        <v>66</v>
      </c>
      <c r="G200" s="28">
        <v>33</v>
      </c>
      <c r="H200" s="28">
        <v>5069</v>
      </c>
      <c r="I200" s="29" t="s">
        <v>687</v>
      </c>
      <c r="J200" s="28">
        <v>4</v>
      </c>
      <c r="K200" s="29" t="s">
        <v>448</v>
      </c>
      <c r="L200" s="28">
        <v>5069</v>
      </c>
      <c r="M200" s="29" t="s">
        <v>687</v>
      </c>
      <c r="N200" s="29" t="s">
        <v>7471</v>
      </c>
      <c r="O200" s="31">
        <v>18264</v>
      </c>
      <c r="P200" s="31" t="s">
        <v>7472</v>
      </c>
      <c r="Q200" s="29" t="s">
        <v>7473</v>
      </c>
      <c r="R200" s="28">
        <v>3</v>
      </c>
      <c r="S200" s="28">
        <v>34</v>
      </c>
      <c r="T200" s="28">
        <v>3</v>
      </c>
      <c r="U200" s="28">
        <v>12</v>
      </c>
      <c r="V200" s="29" t="s">
        <v>3438</v>
      </c>
      <c r="W200" s="29" t="s">
        <v>5087</v>
      </c>
      <c r="X200" s="29" t="s">
        <v>5088</v>
      </c>
      <c r="Y200" s="29" t="s">
        <v>5089</v>
      </c>
      <c r="Z200" s="29" t="s">
        <v>3826</v>
      </c>
      <c r="AA200" s="29" t="s">
        <v>7478</v>
      </c>
      <c r="AB200" s="28">
        <v>91720</v>
      </c>
      <c r="AC200" s="90">
        <v>33.885072999999998</v>
      </c>
      <c r="AD200" s="90">
        <v>-117.57140800000001</v>
      </c>
      <c r="AE200" s="91"/>
      <c r="AF200" s="29" t="s">
        <v>7472</v>
      </c>
      <c r="AG200" s="27" t="str">
        <f>IF(ISERROR(IF(VLOOKUP(A200,'SAS Stations'!$B$2:$G$307,5,)="YES", "YES", "NO"))=TRUE,"NO","YES")</f>
        <v>YES</v>
      </c>
      <c r="AH200" s="27" t="str">
        <f t="shared" si="3"/>
        <v>NO</v>
      </c>
      <c r="AI200" s="92" t="str">
        <f t="array" ref="AI200">IF(ISERROR(IF(VLOOKUP(A200,'Stations Modelled'!$B$2:$D$310,3,)="YES", "YES", "NO"))=TRUE,"NO","YES")</f>
        <v>YES</v>
      </c>
    </row>
    <row r="201" spans="1:35">
      <c r="A201" s="29" t="s">
        <v>3828</v>
      </c>
      <c r="B201" s="28">
        <v>400</v>
      </c>
      <c r="C201" s="28">
        <v>5186</v>
      </c>
      <c r="D201" s="30" t="s">
        <v>7528</v>
      </c>
      <c r="E201" s="29">
        <v>37649</v>
      </c>
      <c r="F201" s="28">
        <v>66</v>
      </c>
      <c r="G201" s="28">
        <v>12</v>
      </c>
      <c r="H201" s="28">
        <v>5014</v>
      </c>
      <c r="I201" s="29" t="s">
        <v>392</v>
      </c>
      <c r="J201" s="28">
        <v>4</v>
      </c>
      <c r="K201" s="29" t="s">
        <v>448</v>
      </c>
      <c r="L201" s="28">
        <v>5014</v>
      </c>
      <c r="M201" s="29" t="s">
        <v>687</v>
      </c>
      <c r="N201" s="29" t="s">
        <v>7471</v>
      </c>
      <c r="O201" s="31">
        <v>20941</v>
      </c>
      <c r="P201" s="31" t="s">
        <v>7472</v>
      </c>
      <c r="Q201" s="29" t="s">
        <v>7473</v>
      </c>
      <c r="R201" s="28">
        <v>1</v>
      </c>
      <c r="S201" s="28">
        <v>26</v>
      </c>
      <c r="T201" s="28">
        <v>3</v>
      </c>
      <c r="U201" s="28">
        <v>6</v>
      </c>
      <c r="V201" s="29" t="s">
        <v>7531</v>
      </c>
      <c r="W201" s="29" t="s">
        <v>510</v>
      </c>
      <c r="X201" s="29" t="s">
        <v>519</v>
      </c>
      <c r="Y201" s="29" t="s">
        <v>520</v>
      </c>
      <c r="Z201" s="29" t="s">
        <v>3832</v>
      </c>
      <c r="AA201" s="29" t="s">
        <v>7478</v>
      </c>
      <c r="AB201" s="28">
        <v>91722</v>
      </c>
      <c r="AC201" s="90">
        <v>34.091631999999997</v>
      </c>
      <c r="AD201" s="90">
        <v>-117.880028</v>
      </c>
      <c r="AE201" s="91" t="s">
        <v>7503</v>
      </c>
      <c r="AF201" s="29" t="s">
        <v>7472</v>
      </c>
      <c r="AG201" s="27" t="str">
        <f>IF(ISERROR(IF(VLOOKUP(A201,'SAS Stations'!$B$2:$G$307,5,)="YES", "YES", "NO"))=TRUE,"NO","YES")</f>
        <v>YES</v>
      </c>
      <c r="AH201" s="27" t="str">
        <f t="shared" si="3"/>
        <v>NO</v>
      </c>
      <c r="AI201" s="92" t="str">
        <f t="array" ref="AI201">IF(ISERROR(IF(VLOOKUP(A201,'Stations Modelled'!$B$2:$D$310,3,)="YES", "YES", "NO"))=TRUE,"NO","YES")</f>
        <v>YES</v>
      </c>
    </row>
    <row r="202" spans="1:35" hidden="1">
      <c r="A202" s="29" t="s">
        <v>3829</v>
      </c>
      <c r="B202" s="28">
        <v>598</v>
      </c>
      <c r="C202" s="28">
        <v>5547</v>
      </c>
      <c r="D202" s="30" t="s">
        <v>4919</v>
      </c>
      <c r="E202" s="29"/>
      <c r="F202" s="28">
        <v>66</v>
      </c>
      <c r="G202" s="28">
        <v>12</v>
      </c>
      <c r="H202" s="28">
        <v>5052</v>
      </c>
      <c r="I202" s="29" t="s">
        <v>357</v>
      </c>
      <c r="J202" s="28">
        <v>14</v>
      </c>
      <c r="K202" s="29" t="s">
        <v>940</v>
      </c>
      <c r="L202" s="28">
        <v>5054</v>
      </c>
      <c r="M202" s="29" t="s">
        <v>940</v>
      </c>
      <c r="N202" s="29" t="s">
        <v>7471</v>
      </c>
      <c r="O202" s="31">
        <v>18264</v>
      </c>
      <c r="P202" s="31" t="s">
        <v>7472</v>
      </c>
      <c r="Q202" s="29" t="s">
        <v>7473</v>
      </c>
      <c r="R202" s="28">
        <v>5</v>
      </c>
      <c r="S202" s="28">
        <v>36</v>
      </c>
      <c r="T202" s="28">
        <v>3</v>
      </c>
      <c r="U202" s="28">
        <v>22</v>
      </c>
      <c r="V202" s="29" t="s">
        <v>4926</v>
      </c>
      <c r="W202" s="29" t="s">
        <v>1741</v>
      </c>
      <c r="X202" s="29" t="s">
        <v>490</v>
      </c>
      <c r="Y202" s="29" t="s">
        <v>5004</v>
      </c>
      <c r="Z202" s="29" t="s">
        <v>5005</v>
      </c>
      <c r="AA202" s="29" t="s">
        <v>7478</v>
      </c>
      <c r="AB202" s="28">
        <v>93523</v>
      </c>
      <c r="AC202" s="90">
        <v>34.940590999999998</v>
      </c>
      <c r="AD202" s="90">
        <v>-117.953023</v>
      </c>
      <c r="AE202" s="91"/>
      <c r="AF202" s="29" t="s">
        <v>7472</v>
      </c>
      <c r="AG202" s="27" t="str">
        <f>IF(ISERROR(IF(VLOOKUP(A202,'SAS Stations'!$B$2:$G$307,5,)="YES", "YES", "NO"))=TRUE,"NO","YES")</f>
        <v>NO</v>
      </c>
      <c r="AH202" s="27" t="str">
        <f t="shared" si="3"/>
        <v>YES</v>
      </c>
      <c r="AI202" s="92" t="str">
        <f t="array" ref="AI202">IF(ISERROR(IF(VLOOKUP(A202,'Stations Modelled'!$B$2:$D$310,3,)="YES", "YES", "NO"))=TRUE,"NO","YES")</f>
        <v>NO</v>
      </c>
    </row>
    <row r="203" spans="1:35" hidden="1">
      <c r="A203" s="29" t="s">
        <v>1</v>
      </c>
      <c r="B203" s="28">
        <v>1817</v>
      </c>
      <c r="C203" s="28">
        <v>8340</v>
      </c>
      <c r="D203" s="30"/>
      <c r="E203" s="29"/>
      <c r="F203" s="28">
        <v>115</v>
      </c>
      <c r="G203" s="28">
        <v>12</v>
      </c>
      <c r="H203" s="28">
        <v>8027</v>
      </c>
      <c r="I203" s="29" t="s">
        <v>365</v>
      </c>
      <c r="J203" s="28">
        <v>15</v>
      </c>
      <c r="K203" s="29" t="s">
        <v>666</v>
      </c>
      <c r="L203" s="28">
        <v>5061</v>
      </c>
      <c r="M203" s="29" t="s">
        <v>666</v>
      </c>
      <c r="N203" s="29" t="s">
        <v>7496</v>
      </c>
      <c r="O203" s="31">
        <v>38353</v>
      </c>
      <c r="P203" s="31" t="s">
        <v>7472</v>
      </c>
      <c r="Q203" s="29" t="s">
        <v>10579</v>
      </c>
      <c r="R203" s="28">
        <v>3</v>
      </c>
      <c r="S203" s="28">
        <v>73</v>
      </c>
      <c r="T203" s="28">
        <v>4</v>
      </c>
      <c r="U203" s="28">
        <v>30</v>
      </c>
      <c r="V203" s="29" t="s">
        <v>7474</v>
      </c>
      <c r="W203" s="29" t="s">
        <v>7472</v>
      </c>
      <c r="X203" s="29" t="s">
        <v>7472</v>
      </c>
      <c r="Y203" s="29" t="s">
        <v>7472</v>
      </c>
      <c r="Z203" s="29" t="s">
        <v>7472</v>
      </c>
      <c r="AA203" s="29" t="s">
        <v>7478</v>
      </c>
      <c r="AB203" s="28" t="s">
        <v>7472</v>
      </c>
      <c r="AC203" s="90"/>
      <c r="AD203" s="90"/>
      <c r="AE203" s="91"/>
      <c r="AF203" s="29" t="s">
        <v>7472</v>
      </c>
      <c r="AG203" s="27" t="str">
        <f>IF(ISERROR(IF(VLOOKUP(A203,'SAS Stations'!$B$2:$G$307,5,)="YES", "YES", "NO"))=TRUE,"NO","YES")</f>
        <v>NO</v>
      </c>
      <c r="AH203" s="27" t="str">
        <f t="shared" si="3"/>
        <v>YES</v>
      </c>
      <c r="AI203" s="92" t="str">
        <f t="array" ref="AI203">IF(ISERROR(IF(VLOOKUP(A203,'Stations Modelled'!$B$2:$D$310,3,)="YES", "YES", "NO"))=TRUE,"NO","YES")</f>
        <v>NO</v>
      </c>
    </row>
    <row r="204" spans="1:35">
      <c r="A204" s="29" t="s">
        <v>1003</v>
      </c>
      <c r="B204" s="28">
        <v>815</v>
      </c>
      <c r="C204" s="28">
        <v>5817</v>
      </c>
      <c r="D204" s="30" t="s">
        <v>7564</v>
      </c>
      <c r="E204" s="29"/>
      <c r="F204" s="28">
        <v>12</v>
      </c>
      <c r="G204" s="28">
        <v>4</v>
      </c>
      <c r="H204" s="28">
        <v>5086</v>
      </c>
      <c r="I204" s="29" t="s">
        <v>394</v>
      </c>
      <c r="J204" s="28">
        <v>2</v>
      </c>
      <c r="K204" s="29" t="s">
        <v>394</v>
      </c>
      <c r="L204" s="28">
        <v>5086</v>
      </c>
      <c r="M204" s="29" t="s">
        <v>394</v>
      </c>
      <c r="N204" s="29" t="s">
        <v>7471</v>
      </c>
      <c r="O204" s="31">
        <v>18264</v>
      </c>
      <c r="P204" s="31" t="s">
        <v>7472</v>
      </c>
      <c r="Q204" s="29" t="s">
        <v>7506</v>
      </c>
      <c r="R204" s="28">
        <v>1</v>
      </c>
      <c r="S204" s="28">
        <v>33</v>
      </c>
      <c r="T204" s="28">
        <v>1</v>
      </c>
      <c r="U204" s="28">
        <v>42</v>
      </c>
      <c r="V204" s="29" t="s">
        <v>7556</v>
      </c>
      <c r="W204" s="29" t="s">
        <v>521</v>
      </c>
      <c r="X204" s="29" t="s">
        <v>7566</v>
      </c>
      <c r="Y204" s="29" t="s">
        <v>522</v>
      </c>
      <c r="Z204" s="29" t="s">
        <v>1003</v>
      </c>
      <c r="AA204" s="29" t="s">
        <v>7478</v>
      </c>
      <c r="AB204" s="28">
        <v>92627</v>
      </c>
      <c r="AC204" s="90">
        <v>33.629908</v>
      </c>
      <c r="AD204" s="90">
        <v>-117.924369</v>
      </c>
      <c r="AE204" s="91" t="s">
        <v>7503</v>
      </c>
      <c r="AF204" s="29" t="s">
        <v>7472</v>
      </c>
      <c r="AG204" s="27" t="str">
        <f>IF(ISERROR(IF(VLOOKUP(A204,'SAS Stations'!$B$2:$G$307,5,)="YES", "YES", "NO"))=TRUE,"NO","YES")</f>
        <v>YES</v>
      </c>
      <c r="AH204" s="27" t="str">
        <f t="shared" si="3"/>
        <v>NO</v>
      </c>
      <c r="AI204" s="92" t="str">
        <f t="array" ref="AI204">IF(ISERROR(IF(VLOOKUP(A204,'Stations Modelled'!$B$2:$D$310,3,)="YES", "YES", "NO"))=TRUE,"NO","YES")</f>
        <v>NO</v>
      </c>
    </row>
    <row r="205" spans="1:35">
      <c r="A205" s="29" t="s">
        <v>3831</v>
      </c>
      <c r="B205" s="28">
        <v>1502</v>
      </c>
      <c r="C205" s="28">
        <v>8280</v>
      </c>
      <c r="D205" s="30" t="s">
        <v>4923</v>
      </c>
      <c r="E205" s="29">
        <v>13320</v>
      </c>
      <c r="F205" s="28">
        <v>115</v>
      </c>
      <c r="G205" s="28">
        <v>33</v>
      </c>
      <c r="H205" s="28">
        <v>8027</v>
      </c>
      <c r="I205" s="29" t="s">
        <v>365</v>
      </c>
      <c r="J205" s="28">
        <v>15</v>
      </c>
      <c r="K205" s="29" t="s">
        <v>666</v>
      </c>
      <c r="L205" s="28">
        <v>5061</v>
      </c>
      <c r="M205" s="29" t="s">
        <v>666</v>
      </c>
      <c r="N205" s="29" t="s">
        <v>7471</v>
      </c>
      <c r="O205" s="31">
        <v>23559</v>
      </c>
      <c r="P205" s="31" t="s">
        <v>7472</v>
      </c>
      <c r="Q205" s="29" t="s">
        <v>7473</v>
      </c>
      <c r="R205" s="28">
        <v>3</v>
      </c>
      <c r="S205" s="28">
        <v>73</v>
      </c>
      <c r="T205" s="28">
        <v>3</v>
      </c>
      <c r="U205" s="28">
        <v>23</v>
      </c>
      <c r="V205" s="29" t="s">
        <v>7474</v>
      </c>
      <c r="W205" s="29" t="s">
        <v>5006</v>
      </c>
      <c r="X205" s="29" t="s">
        <v>5007</v>
      </c>
      <c r="Y205" s="29" t="s">
        <v>5008</v>
      </c>
      <c r="Z205" s="29" t="s">
        <v>5009</v>
      </c>
      <c r="AA205" s="29" t="s">
        <v>7478</v>
      </c>
      <c r="AB205" s="28">
        <v>92356</v>
      </c>
      <c r="AC205" s="90">
        <v>34.374186000000002</v>
      </c>
      <c r="AD205" s="90">
        <v>-116.86135299999999</v>
      </c>
      <c r="AE205" s="91"/>
      <c r="AF205" s="29" t="s">
        <v>7472</v>
      </c>
      <c r="AG205" s="27" t="str">
        <f>IF(ISERROR(IF(VLOOKUP(A205,'SAS Stations'!$B$2:$G$307,5,)="YES", "YES", "NO"))=TRUE,"NO","YES")</f>
        <v>YES</v>
      </c>
      <c r="AH205" s="27" t="str">
        <f t="shared" si="3"/>
        <v>NO</v>
      </c>
      <c r="AI205" s="92" t="str">
        <f t="array" ref="AI205">IF(ISERROR(IF(VLOOKUP(A205,'Stations Modelled'!$B$2:$D$310,3,)="YES", "YES", "NO"))=TRUE,"NO","YES")</f>
        <v>NO</v>
      </c>
    </row>
    <row r="206" spans="1:35">
      <c r="A206" s="29" t="s">
        <v>3832</v>
      </c>
      <c r="B206" s="28">
        <v>401</v>
      </c>
      <c r="C206" s="28">
        <v>5187</v>
      </c>
      <c r="D206" s="30" t="s">
        <v>7528</v>
      </c>
      <c r="E206" s="29"/>
      <c r="F206" s="28">
        <v>12</v>
      </c>
      <c r="G206" s="28">
        <v>4</v>
      </c>
      <c r="H206" s="28">
        <v>5014</v>
      </c>
      <c r="I206" s="29" t="s">
        <v>392</v>
      </c>
      <c r="J206" s="28">
        <v>4</v>
      </c>
      <c r="K206" s="29" t="s">
        <v>448</v>
      </c>
      <c r="L206" s="28">
        <v>5014</v>
      </c>
      <c r="M206" s="29" t="s">
        <v>687</v>
      </c>
      <c r="N206" s="29" t="s">
        <v>7471</v>
      </c>
      <c r="O206" s="31">
        <v>19725</v>
      </c>
      <c r="P206" s="31" t="s">
        <v>7472</v>
      </c>
      <c r="Q206" s="29" t="s">
        <v>7506</v>
      </c>
      <c r="R206" s="28">
        <v>1</v>
      </c>
      <c r="S206" s="28">
        <v>26</v>
      </c>
      <c r="T206" s="28">
        <v>3</v>
      </c>
      <c r="U206" s="28">
        <v>6</v>
      </c>
      <c r="V206" s="29" t="s">
        <v>7531</v>
      </c>
      <c r="W206" s="29" t="s">
        <v>510</v>
      </c>
      <c r="X206" s="29" t="s">
        <v>523</v>
      </c>
      <c r="Y206" s="29" t="s">
        <v>524</v>
      </c>
      <c r="Z206" s="29" t="s">
        <v>3832</v>
      </c>
      <c r="AA206" s="29" t="s">
        <v>7478</v>
      </c>
      <c r="AB206" s="28">
        <v>91722</v>
      </c>
      <c r="AC206" s="90">
        <v>34.090929000000003</v>
      </c>
      <c r="AD206" s="90">
        <v>-117.88709299999999</v>
      </c>
      <c r="AE206" s="91" t="s">
        <v>7503</v>
      </c>
      <c r="AF206" s="29" t="s">
        <v>7472</v>
      </c>
      <c r="AG206" s="27" t="str">
        <f>IF(ISERROR(IF(VLOOKUP(A206,'SAS Stations'!$B$2:$G$307,5,)="YES", "YES", "NO"))=TRUE,"NO","YES")</f>
        <v>YES</v>
      </c>
      <c r="AH206" s="27" t="str">
        <f t="shared" si="3"/>
        <v>NO</v>
      </c>
      <c r="AI206" s="92" t="str">
        <f t="array" ref="AI206">IF(ISERROR(IF(VLOOKUP(A206,'Stations Modelled'!$B$2:$D$310,3,)="YES", "YES", "NO"))=TRUE,"NO","YES")</f>
        <v>YES</v>
      </c>
    </row>
    <row r="207" spans="1:35" hidden="1">
      <c r="A207" s="29" t="s">
        <v>7</v>
      </c>
      <c r="B207" s="28">
        <v>651</v>
      </c>
      <c r="C207" s="28">
        <v>5613</v>
      </c>
      <c r="D207" s="30"/>
      <c r="E207" s="29"/>
      <c r="F207" s="28">
        <v>12</v>
      </c>
      <c r="G207" s="28">
        <v>4</v>
      </c>
      <c r="H207" s="28">
        <v>1990</v>
      </c>
      <c r="I207" s="29" t="s">
        <v>7480</v>
      </c>
      <c r="J207" s="28">
        <v>5</v>
      </c>
      <c r="K207" s="29" t="s">
        <v>375</v>
      </c>
      <c r="L207" s="28">
        <v>5064</v>
      </c>
      <c r="M207" s="29" t="s">
        <v>375</v>
      </c>
      <c r="N207" s="29" t="s">
        <v>7521</v>
      </c>
      <c r="O207" s="31">
        <v>18264</v>
      </c>
      <c r="P207" s="31">
        <v>32264</v>
      </c>
      <c r="Q207" s="29" t="s">
        <v>7506</v>
      </c>
      <c r="R207" s="28">
        <v>3</v>
      </c>
      <c r="S207" s="28">
        <v>31</v>
      </c>
      <c r="T207" s="28">
        <v>4</v>
      </c>
      <c r="U207" s="28">
        <v>17</v>
      </c>
      <c r="V207" s="29" t="s">
        <v>7474</v>
      </c>
      <c r="W207" s="29" t="s">
        <v>5043</v>
      </c>
      <c r="X207" s="29" t="s">
        <v>7500</v>
      </c>
      <c r="Y207" s="29" t="s">
        <v>8</v>
      </c>
      <c r="Z207" s="29" t="s">
        <v>682</v>
      </c>
      <c r="AA207" s="29" t="s">
        <v>7478</v>
      </c>
      <c r="AB207" s="28">
        <v>92359</v>
      </c>
      <c r="AC207" s="90"/>
      <c r="AD207" s="90"/>
      <c r="AE207" s="91"/>
      <c r="AF207" s="29" t="s">
        <v>7472</v>
      </c>
      <c r="AG207" s="27" t="str">
        <f>IF(ISERROR(IF(VLOOKUP(A207,'SAS Stations'!$B$2:$G$307,5,)="YES", "YES", "NO"))=TRUE,"NO","YES")</f>
        <v>NO</v>
      </c>
      <c r="AH207" s="27" t="str">
        <f t="shared" si="3"/>
        <v>YES</v>
      </c>
      <c r="AI207" s="92" t="str">
        <f t="array" ref="AI207">IF(ISERROR(IF(VLOOKUP(A207,'Stations Modelled'!$B$2:$D$310,3,)="YES", "YES", "NO"))=TRUE,"NO","YES")</f>
        <v>NO</v>
      </c>
    </row>
    <row r="208" spans="1:35" hidden="1">
      <c r="A208" s="29" t="s">
        <v>3834</v>
      </c>
      <c r="B208" s="28">
        <v>453</v>
      </c>
      <c r="C208" s="28">
        <v>5239</v>
      </c>
      <c r="D208" s="30" t="s">
        <v>4971</v>
      </c>
      <c r="E208" s="29" t="s">
        <v>5010</v>
      </c>
      <c r="F208" s="28">
        <v>66</v>
      </c>
      <c r="G208" s="28">
        <v>16</v>
      </c>
      <c r="H208" s="28">
        <v>5056</v>
      </c>
      <c r="I208" s="29" t="s">
        <v>698</v>
      </c>
      <c r="J208" s="28">
        <v>11</v>
      </c>
      <c r="K208" s="29" t="s">
        <v>698</v>
      </c>
      <c r="L208" s="28">
        <v>5056</v>
      </c>
      <c r="M208" s="29" t="s">
        <v>698</v>
      </c>
      <c r="N208" s="29" t="s">
        <v>7471</v>
      </c>
      <c r="O208" s="31">
        <v>18264</v>
      </c>
      <c r="P208" s="31" t="s">
        <v>7472</v>
      </c>
      <c r="Q208" s="29" t="s">
        <v>7473</v>
      </c>
      <c r="R208" s="28">
        <v>5</v>
      </c>
      <c r="S208" s="28">
        <v>35</v>
      </c>
      <c r="T208" s="28">
        <v>2</v>
      </c>
      <c r="U208" s="28">
        <v>61</v>
      </c>
      <c r="V208" s="29" t="s">
        <v>2730</v>
      </c>
      <c r="W208" s="29" t="s">
        <v>5011</v>
      </c>
      <c r="X208" s="29" t="s">
        <v>7586</v>
      </c>
      <c r="Y208" s="29" t="s">
        <v>5012</v>
      </c>
      <c r="Z208" s="29" t="s">
        <v>5013</v>
      </c>
      <c r="AA208" s="29" t="s">
        <v>7478</v>
      </c>
      <c r="AB208" s="28">
        <v>91301</v>
      </c>
      <c r="AC208" s="90">
        <v>34.107183999999997</v>
      </c>
      <c r="AD208" s="90">
        <v>-118.71426099999999</v>
      </c>
      <c r="AE208" s="91"/>
      <c r="AF208" s="29" t="s">
        <v>7472</v>
      </c>
      <c r="AG208" s="27" t="str">
        <f>IF(ISERROR(IF(VLOOKUP(A208,'SAS Stations'!$B$2:$G$307,5,)="YES", "YES", "NO"))=TRUE,"NO","YES")</f>
        <v>NO</v>
      </c>
      <c r="AH208" s="27" t="str">
        <f t="shared" si="3"/>
        <v>YES</v>
      </c>
      <c r="AI208" s="92" t="str">
        <f t="array" ref="AI208">IF(ISERROR(IF(VLOOKUP(A208,'Stations Modelled'!$B$2:$D$310,3,)="YES", "YES", "NO"))=TRUE,"NO","YES")</f>
        <v>NO</v>
      </c>
    </row>
    <row r="209" spans="1:35">
      <c r="A209" s="29" t="s">
        <v>3836</v>
      </c>
      <c r="B209" s="28">
        <v>480</v>
      </c>
      <c r="C209" s="28">
        <v>5264</v>
      </c>
      <c r="D209" s="30"/>
      <c r="E209" s="29"/>
      <c r="F209" s="28">
        <v>66</v>
      </c>
      <c r="G209" s="28">
        <v>16</v>
      </c>
      <c r="H209" s="28">
        <v>5021</v>
      </c>
      <c r="I209" s="29" t="s">
        <v>625</v>
      </c>
      <c r="J209" s="28">
        <v>8</v>
      </c>
      <c r="K209" s="29" t="s">
        <v>337</v>
      </c>
      <c r="L209" s="28">
        <v>5023</v>
      </c>
      <c r="M209" s="29" t="s">
        <v>337</v>
      </c>
      <c r="N209" s="29" t="s">
        <v>7471</v>
      </c>
      <c r="O209" s="31">
        <v>22221</v>
      </c>
      <c r="P209" s="31" t="s">
        <v>7472</v>
      </c>
      <c r="Q209" s="29" t="s">
        <v>7473</v>
      </c>
      <c r="R209" s="28">
        <v>5</v>
      </c>
      <c r="S209" s="28">
        <v>44</v>
      </c>
      <c r="T209" s="28">
        <v>1</v>
      </c>
      <c r="U209" s="28">
        <v>56</v>
      </c>
      <c r="V209" s="29" t="s">
        <v>3386</v>
      </c>
      <c r="W209" s="29" t="s">
        <v>4578</v>
      </c>
      <c r="X209" s="29" t="s">
        <v>5041</v>
      </c>
      <c r="Y209" s="29" t="s">
        <v>4579</v>
      </c>
      <c r="Z209" s="29" t="s">
        <v>4580</v>
      </c>
      <c r="AA209" s="29" t="s">
        <v>7478</v>
      </c>
      <c r="AB209" s="28">
        <v>90274</v>
      </c>
      <c r="AC209" s="90">
        <v>33.767311999999997</v>
      </c>
      <c r="AD209" s="90">
        <v>-118.372334</v>
      </c>
      <c r="AE209" s="91"/>
      <c r="AF209" s="29" t="s">
        <v>7472</v>
      </c>
      <c r="AG209" s="27" t="str">
        <f>IF(ISERROR(IF(VLOOKUP(A209,'SAS Stations'!$B$2:$G$307,5,)="YES", "YES", "NO"))=TRUE,"NO","YES")</f>
        <v>YES</v>
      </c>
      <c r="AH209" s="27" t="str">
        <f t="shared" si="3"/>
        <v>NO</v>
      </c>
      <c r="AI209" s="92" t="str">
        <f t="array" ref="AI209">IF(ISERROR(IF(VLOOKUP(A209,'Stations Modelled'!$B$2:$D$310,3,)="YES", "YES", "NO"))=TRUE,"NO","YES")</f>
        <v>YES</v>
      </c>
    </row>
    <row r="210" spans="1:35">
      <c r="A210" s="29" t="s">
        <v>3838</v>
      </c>
      <c r="B210" s="28">
        <v>816</v>
      </c>
      <c r="C210" s="28">
        <v>5818</v>
      </c>
      <c r="D210" s="30" t="s">
        <v>7564</v>
      </c>
      <c r="E210" s="29">
        <v>37570</v>
      </c>
      <c r="F210" s="28">
        <v>66</v>
      </c>
      <c r="G210" s="28">
        <v>12</v>
      </c>
      <c r="H210" s="28">
        <v>5088</v>
      </c>
      <c r="I210" s="29" t="s">
        <v>838</v>
      </c>
      <c r="J210" s="28">
        <v>2</v>
      </c>
      <c r="K210" s="29" t="s">
        <v>394</v>
      </c>
      <c r="L210" s="28">
        <v>5086</v>
      </c>
      <c r="M210" s="29" t="s">
        <v>394</v>
      </c>
      <c r="N210" s="29" t="s">
        <v>7471</v>
      </c>
      <c r="O210" s="31">
        <v>18264</v>
      </c>
      <c r="P210" s="31" t="s">
        <v>7472</v>
      </c>
      <c r="Q210" s="29" t="s">
        <v>7473</v>
      </c>
      <c r="R210" s="28">
        <v>1</v>
      </c>
      <c r="S210" s="28">
        <v>33</v>
      </c>
      <c r="T210" s="28">
        <v>1</v>
      </c>
      <c r="U210" s="28">
        <v>46</v>
      </c>
      <c r="V210" s="29" t="s">
        <v>7556</v>
      </c>
      <c r="W210" s="29" t="s">
        <v>529</v>
      </c>
      <c r="X210" s="29" t="s">
        <v>530</v>
      </c>
      <c r="Y210" s="29" t="s">
        <v>531</v>
      </c>
      <c r="Z210" s="29" t="s">
        <v>532</v>
      </c>
      <c r="AA210" s="29" t="s">
        <v>7478</v>
      </c>
      <c r="AB210" s="28">
        <v>92625</v>
      </c>
      <c r="AC210" s="90">
        <v>33.608468999999999</v>
      </c>
      <c r="AD210" s="90">
        <v>-117.865129</v>
      </c>
      <c r="AE210" s="91" t="s">
        <v>7503</v>
      </c>
      <c r="AF210" s="29" t="s">
        <v>7472</v>
      </c>
      <c r="AG210" s="27" t="str">
        <f>IF(ISERROR(IF(VLOOKUP(A210,'SAS Stations'!$B$2:$G$307,5,)="YES", "YES", "NO"))=TRUE,"NO","YES")</f>
        <v>YES</v>
      </c>
      <c r="AH210" s="27" t="str">
        <f t="shared" si="3"/>
        <v>NO</v>
      </c>
      <c r="AI210" s="92" t="str">
        <f t="array" ref="AI210">IF(ISERROR(IF(VLOOKUP(A210,'Stations Modelled'!$B$2:$D$310,3,)="YES", "YES", "NO"))=TRUE,"NO","YES")</f>
        <v>YES</v>
      </c>
    </row>
    <row r="211" spans="1:35">
      <c r="A211" s="29" t="s">
        <v>3840</v>
      </c>
      <c r="B211" s="28">
        <v>698</v>
      </c>
      <c r="C211" s="28">
        <v>5660</v>
      </c>
      <c r="D211" s="30" t="s">
        <v>3420</v>
      </c>
      <c r="E211" s="29"/>
      <c r="F211" s="28">
        <v>66</v>
      </c>
      <c r="G211" s="28">
        <v>12</v>
      </c>
      <c r="H211" s="28">
        <v>5045</v>
      </c>
      <c r="I211" s="29" t="s">
        <v>3810</v>
      </c>
      <c r="J211" s="28">
        <v>4</v>
      </c>
      <c r="K211" s="29" t="s">
        <v>448</v>
      </c>
      <c r="L211" s="28">
        <v>5069</v>
      </c>
      <c r="M211" s="29" t="s">
        <v>687</v>
      </c>
      <c r="N211" s="29" t="s">
        <v>7471</v>
      </c>
      <c r="O211" s="31">
        <v>25689</v>
      </c>
      <c r="P211" s="31" t="s">
        <v>7472</v>
      </c>
      <c r="Q211" s="29" t="s">
        <v>7473</v>
      </c>
      <c r="R211" s="28">
        <v>3</v>
      </c>
      <c r="S211" s="28">
        <v>34</v>
      </c>
      <c r="T211" s="28">
        <v>3</v>
      </c>
      <c r="U211" s="28">
        <v>15</v>
      </c>
      <c r="V211" s="29" t="s">
        <v>7480</v>
      </c>
      <c r="W211" s="29" t="s">
        <v>3425</v>
      </c>
      <c r="X211" s="29" t="s">
        <v>7523</v>
      </c>
      <c r="Y211" s="29" t="s">
        <v>5092</v>
      </c>
      <c r="Z211" s="29" t="s">
        <v>3427</v>
      </c>
      <c r="AA211" s="29" t="s">
        <v>7478</v>
      </c>
      <c r="AB211" s="28">
        <v>91730</v>
      </c>
      <c r="AC211" s="90">
        <v>34.084420000000001</v>
      </c>
      <c r="AD211" s="90">
        <v>-117.592882</v>
      </c>
      <c r="AE211" s="91"/>
      <c r="AF211" s="29" t="s">
        <v>7472</v>
      </c>
      <c r="AG211" s="27" t="str">
        <f>IF(ISERROR(IF(VLOOKUP(A211,'SAS Stations'!$B$2:$G$307,5,)="YES", "YES", "NO"))=TRUE,"NO","YES")</f>
        <v>YES</v>
      </c>
      <c r="AH211" s="27" t="str">
        <f t="shared" si="3"/>
        <v>NO</v>
      </c>
      <c r="AI211" s="92" t="str">
        <f t="array" ref="AI211">IF(ISERROR(IF(VLOOKUP(A211,'Stations Modelled'!$B$2:$D$310,3,)="YES", "YES", "NO"))=TRUE,"NO","YES")</f>
        <v>YES</v>
      </c>
    </row>
    <row r="212" spans="1:35">
      <c r="A212" s="29" t="s">
        <v>3841</v>
      </c>
      <c r="B212" s="28">
        <v>725</v>
      </c>
      <c r="C212" s="28">
        <v>5714</v>
      </c>
      <c r="D212" s="30" t="s">
        <v>2815</v>
      </c>
      <c r="E212" s="29">
        <v>37499</v>
      </c>
      <c r="F212" s="28">
        <v>66</v>
      </c>
      <c r="G212" s="28">
        <v>4</v>
      </c>
      <c r="H212" s="28">
        <v>5074</v>
      </c>
      <c r="I212" s="29" t="s">
        <v>631</v>
      </c>
      <c r="J212" s="28">
        <v>9</v>
      </c>
      <c r="K212" s="29" t="s">
        <v>652</v>
      </c>
      <c r="L212" s="28">
        <v>5073</v>
      </c>
      <c r="M212" s="29" t="s">
        <v>652</v>
      </c>
      <c r="N212" s="29" t="s">
        <v>7471</v>
      </c>
      <c r="O212" s="31">
        <v>18264</v>
      </c>
      <c r="P212" s="31" t="s">
        <v>7472</v>
      </c>
      <c r="Q212" s="29" t="s">
        <v>7473</v>
      </c>
      <c r="R212" s="28">
        <v>1</v>
      </c>
      <c r="S212" s="28">
        <v>32</v>
      </c>
      <c r="T212" s="28">
        <v>2</v>
      </c>
      <c r="U212" s="28">
        <v>57</v>
      </c>
      <c r="V212" s="29" t="s">
        <v>2730</v>
      </c>
      <c r="W212" s="29" t="s">
        <v>4581</v>
      </c>
      <c r="X212" s="29" t="s">
        <v>7540</v>
      </c>
      <c r="Y212" s="29" t="s">
        <v>4582</v>
      </c>
      <c r="Z212" s="29" t="s">
        <v>1021</v>
      </c>
      <c r="AA212" s="29" t="s">
        <v>7478</v>
      </c>
      <c r="AB212" s="28">
        <v>90255</v>
      </c>
      <c r="AC212" s="90">
        <v>33.963771999999999</v>
      </c>
      <c r="AD212" s="90">
        <v>-118.19368</v>
      </c>
      <c r="AE212" s="91"/>
      <c r="AF212" s="29" t="s">
        <v>7472</v>
      </c>
      <c r="AG212" s="27" t="str">
        <f>IF(ISERROR(IF(VLOOKUP(A212,'SAS Stations'!$B$2:$G$307,5,)="YES", "YES", "NO"))=TRUE,"NO","YES")</f>
        <v>YES</v>
      </c>
      <c r="AH212" s="27" t="str">
        <f t="shared" si="3"/>
        <v>NO</v>
      </c>
      <c r="AI212" s="92" t="str">
        <f t="array" ref="AI212">IF(ISERROR(IF(VLOOKUP(A212,'Stations Modelled'!$B$2:$D$310,3,)="YES", "YES", "NO"))=TRUE,"NO","YES")</f>
        <v>NO</v>
      </c>
    </row>
    <row r="213" spans="1:35">
      <c r="A213" s="29" t="s">
        <v>3841</v>
      </c>
      <c r="B213" s="28">
        <v>726</v>
      </c>
      <c r="C213" s="28">
        <v>5714</v>
      </c>
      <c r="D213" s="30" t="s">
        <v>2815</v>
      </c>
      <c r="E213" s="29">
        <v>37499</v>
      </c>
      <c r="F213" s="28">
        <v>66</v>
      </c>
      <c r="G213" s="28">
        <v>16</v>
      </c>
      <c r="H213" s="28">
        <v>5074</v>
      </c>
      <c r="I213" s="29" t="s">
        <v>631</v>
      </c>
      <c r="J213" s="28">
        <v>9</v>
      </c>
      <c r="K213" s="29" t="s">
        <v>652</v>
      </c>
      <c r="L213" s="28">
        <v>5073</v>
      </c>
      <c r="M213" s="29" t="s">
        <v>652</v>
      </c>
      <c r="N213" s="29" t="s">
        <v>7471</v>
      </c>
      <c r="O213" s="31">
        <v>18264</v>
      </c>
      <c r="P213" s="31" t="s">
        <v>7472</v>
      </c>
      <c r="Q213" s="29" t="s">
        <v>7473</v>
      </c>
      <c r="R213" s="28">
        <v>1</v>
      </c>
      <c r="S213" s="28">
        <v>32</v>
      </c>
      <c r="T213" s="28">
        <v>2</v>
      </c>
      <c r="U213" s="28">
        <v>57</v>
      </c>
      <c r="V213" s="29" t="s">
        <v>2730</v>
      </c>
      <c r="W213" s="29" t="s">
        <v>4581</v>
      </c>
      <c r="X213" s="29" t="s">
        <v>7540</v>
      </c>
      <c r="Y213" s="29" t="s">
        <v>4582</v>
      </c>
      <c r="Z213" s="29" t="s">
        <v>1021</v>
      </c>
      <c r="AA213" s="29" t="s">
        <v>7478</v>
      </c>
      <c r="AB213" s="28">
        <v>90255</v>
      </c>
      <c r="AC213" s="90">
        <v>33.963771999999999</v>
      </c>
      <c r="AD213" s="90">
        <v>-118.19368</v>
      </c>
      <c r="AE213" s="91"/>
      <c r="AF213" s="29" t="s">
        <v>7472</v>
      </c>
      <c r="AG213" s="27" t="str">
        <f>IF(ISERROR(IF(VLOOKUP(A213,'SAS Stations'!$B$2:$G$307,5,)="YES", "YES", "NO"))=TRUE,"NO","YES")</f>
        <v>YES</v>
      </c>
      <c r="AH213" s="27" t="str">
        <f t="shared" si="3"/>
        <v>NO</v>
      </c>
      <c r="AI213" s="92" t="str">
        <f t="array" ref="AI213">IF(ISERROR(IF(VLOOKUP(A213,'Stations Modelled'!$B$2:$D$310,3,)="YES", "YES", "NO"))=TRUE,"NO","YES")</f>
        <v>NO</v>
      </c>
    </row>
    <row r="214" spans="1:35" hidden="1">
      <c r="A214" s="29" t="s">
        <v>3842</v>
      </c>
      <c r="B214" s="28">
        <v>412</v>
      </c>
      <c r="C214" s="28">
        <v>5204</v>
      </c>
      <c r="D214" s="30" t="s">
        <v>2821</v>
      </c>
      <c r="E214" s="29">
        <v>30362</v>
      </c>
      <c r="F214" s="28">
        <v>66</v>
      </c>
      <c r="G214" s="28">
        <v>4</v>
      </c>
      <c r="H214" s="28">
        <v>5029</v>
      </c>
      <c r="I214" s="29" t="s">
        <v>624</v>
      </c>
      <c r="J214" s="28">
        <v>8</v>
      </c>
      <c r="K214" s="29" t="s">
        <v>337</v>
      </c>
      <c r="L214" s="28">
        <v>5023</v>
      </c>
      <c r="M214" s="29" t="s">
        <v>337</v>
      </c>
      <c r="N214" s="29" t="s">
        <v>7471</v>
      </c>
      <c r="O214" s="31">
        <v>18264</v>
      </c>
      <c r="P214" s="31" t="s">
        <v>7472</v>
      </c>
      <c r="Q214" s="29" t="s">
        <v>7473</v>
      </c>
      <c r="R214" s="28">
        <v>5</v>
      </c>
      <c r="S214" s="28">
        <v>42</v>
      </c>
      <c r="T214" s="28">
        <v>2</v>
      </c>
      <c r="U214" s="28">
        <v>54</v>
      </c>
      <c r="V214" s="29" t="s">
        <v>2730</v>
      </c>
      <c r="W214" s="29" t="s">
        <v>4583</v>
      </c>
      <c r="X214" s="29" t="s">
        <v>7540</v>
      </c>
      <c r="Y214" s="29" t="s">
        <v>4584</v>
      </c>
      <c r="Z214" s="29" t="s">
        <v>4585</v>
      </c>
      <c r="AA214" s="29" t="s">
        <v>7478</v>
      </c>
      <c r="AB214" s="28">
        <v>90232</v>
      </c>
      <c r="AC214" s="90">
        <v>34.014597000000002</v>
      </c>
      <c r="AD214" s="90">
        <v>-118.402665</v>
      </c>
      <c r="AE214" s="91"/>
      <c r="AF214" s="29" t="s">
        <v>7472</v>
      </c>
      <c r="AG214" s="27" t="str">
        <f>IF(ISERROR(IF(VLOOKUP(A214,'SAS Stations'!$B$2:$G$307,5,)="YES", "YES", "NO"))=TRUE,"NO","YES")</f>
        <v>NO</v>
      </c>
      <c r="AH214" s="27" t="str">
        <f t="shared" si="3"/>
        <v>YES</v>
      </c>
      <c r="AI214" s="92" t="str">
        <f t="array" ref="AI214">IF(ISERROR(IF(VLOOKUP(A214,'Stations Modelled'!$B$2:$D$310,3,)="YES", "YES", "NO"))=TRUE,"NO","YES")</f>
        <v>YES</v>
      </c>
    </row>
    <row r="215" spans="1:35" hidden="1">
      <c r="A215" s="29" t="s">
        <v>3842</v>
      </c>
      <c r="B215" s="28">
        <v>413</v>
      </c>
      <c r="C215" s="28">
        <v>5204</v>
      </c>
      <c r="D215" s="30" t="s">
        <v>2821</v>
      </c>
      <c r="E215" s="29">
        <v>30362</v>
      </c>
      <c r="F215" s="28">
        <v>66</v>
      </c>
      <c r="G215" s="28">
        <v>16</v>
      </c>
      <c r="H215" s="28">
        <v>5029</v>
      </c>
      <c r="I215" s="29" t="s">
        <v>624</v>
      </c>
      <c r="J215" s="28">
        <v>8</v>
      </c>
      <c r="K215" s="29" t="s">
        <v>337</v>
      </c>
      <c r="L215" s="28">
        <v>5023</v>
      </c>
      <c r="M215" s="29" t="s">
        <v>337</v>
      </c>
      <c r="N215" s="29" t="s">
        <v>7471</v>
      </c>
      <c r="O215" s="31">
        <v>18264</v>
      </c>
      <c r="P215" s="31" t="s">
        <v>7472</v>
      </c>
      <c r="Q215" s="29" t="s">
        <v>7473</v>
      </c>
      <c r="R215" s="28">
        <v>5</v>
      </c>
      <c r="S215" s="28">
        <v>42</v>
      </c>
      <c r="T215" s="28">
        <v>2</v>
      </c>
      <c r="U215" s="28">
        <v>54</v>
      </c>
      <c r="V215" s="29" t="s">
        <v>2730</v>
      </c>
      <c r="W215" s="29" t="s">
        <v>4583</v>
      </c>
      <c r="X215" s="29" t="s">
        <v>7540</v>
      </c>
      <c r="Y215" s="29" t="s">
        <v>4584</v>
      </c>
      <c r="Z215" s="29" t="s">
        <v>4585</v>
      </c>
      <c r="AA215" s="29" t="s">
        <v>7478</v>
      </c>
      <c r="AB215" s="28">
        <v>90232</v>
      </c>
      <c r="AC215" s="90">
        <v>34.014597000000002</v>
      </c>
      <c r="AD215" s="90">
        <v>-118.402665</v>
      </c>
      <c r="AE215" s="91"/>
      <c r="AF215" s="29" t="s">
        <v>7472</v>
      </c>
      <c r="AG215" s="27" t="str">
        <f>IF(ISERROR(IF(VLOOKUP(A215,'SAS Stations'!$B$2:$G$307,5,)="YES", "YES", "NO"))=TRUE,"NO","YES")</f>
        <v>NO</v>
      </c>
      <c r="AH215" s="27" t="str">
        <f t="shared" si="3"/>
        <v>YES</v>
      </c>
      <c r="AI215" s="92" t="str">
        <f t="array" ref="AI215">IF(ISERROR(IF(VLOOKUP(A215,'Stations Modelled'!$B$2:$D$310,3,)="YES", "YES", "NO"))=TRUE,"NO","YES")</f>
        <v>YES</v>
      </c>
    </row>
    <row r="216" spans="1:35" hidden="1">
      <c r="A216" s="29" t="s">
        <v>3843</v>
      </c>
      <c r="B216" s="28">
        <v>565</v>
      </c>
      <c r="C216" s="28">
        <v>5506</v>
      </c>
      <c r="D216" s="30" t="s">
        <v>4919</v>
      </c>
      <c r="E216" s="29">
        <v>49968</v>
      </c>
      <c r="F216" s="28">
        <v>66</v>
      </c>
      <c r="G216" s="28">
        <v>12</v>
      </c>
      <c r="H216" s="28">
        <v>5052</v>
      </c>
      <c r="I216" s="29" t="s">
        <v>357</v>
      </c>
      <c r="J216" s="28">
        <v>14</v>
      </c>
      <c r="K216" s="29" t="s">
        <v>940</v>
      </c>
      <c r="L216" s="28">
        <v>5054</v>
      </c>
      <c r="M216" s="29" t="s">
        <v>940</v>
      </c>
      <c r="N216" s="29" t="s">
        <v>7471</v>
      </c>
      <c r="O216" s="31">
        <v>18264</v>
      </c>
      <c r="P216" s="31" t="s">
        <v>7472</v>
      </c>
      <c r="Q216" s="29" t="s">
        <v>7473</v>
      </c>
      <c r="R216" s="28">
        <v>5</v>
      </c>
      <c r="S216" s="28">
        <v>52</v>
      </c>
      <c r="T216" s="28">
        <v>3</v>
      </c>
      <c r="U216" s="28">
        <v>22</v>
      </c>
      <c r="V216" s="29" t="s">
        <v>4926</v>
      </c>
      <c r="W216" s="29" t="s">
        <v>1741</v>
      </c>
      <c r="X216" s="29" t="s">
        <v>564</v>
      </c>
      <c r="Y216" s="29" t="s">
        <v>5014</v>
      </c>
      <c r="Z216" s="29" t="s">
        <v>10281</v>
      </c>
      <c r="AA216" s="29" t="s">
        <v>7478</v>
      </c>
      <c r="AB216" s="28">
        <v>93561</v>
      </c>
      <c r="AC216" s="90">
        <v>35.109723000000002</v>
      </c>
      <c r="AD216" s="90">
        <v>-118.494722</v>
      </c>
      <c r="AE216" s="91"/>
      <c r="AF216" s="29" t="s">
        <v>7472</v>
      </c>
      <c r="AG216" s="27" t="str">
        <f>IF(ISERROR(IF(VLOOKUP(A216,'SAS Stations'!$B$2:$G$307,5,)="YES", "YES", "NO"))=TRUE,"NO","YES")</f>
        <v>NO</v>
      </c>
      <c r="AH216" s="27" t="str">
        <f t="shared" si="3"/>
        <v>YES</v>
      </c>
      <c r="AI216" s="92" t="str">
        <f t="array" ref="AI216">IF(ISERROR(IF(VLOOKUP(A216,'Stations Modelled'!$B$2:$D$310,3,)="YES", "YES", "NO"))=TRUE,"NO","YES")</f>
        <v>YES</v>
      </c>
    </row>
    <row r="217" spans="1:35">
      <c r="A217" s="29" t="s">
        <v>3844</v>
      </c>
      <c r="B217" s="28">
        <v>836</v>
      </c>
      <c r="C217" s="28">
        <v>5837</v>
      </c>
      <c r="D217" s="30" t="s">
        <v>2822</v>
      </c>
      <c r="E217" s="29">
        <v>37504</v>
      </c>
      <c r="F217" s="28">
        <v>12</v>
      </c>
      <c r="G217" s="28">
        <v>4</v>
      </c>
      <c r="H217" s="28">
        <v>5085</v>
      </c>
      <c r="I217" s="29" t="s">
        <v>3849</v>
      </c>
      <c r="J217" s="28">
        <v>9</v>
      </c>
      <c r="K217" s="29" t="s">
        <v>652</v>
      </c>
      <c r="L217" s="28">
        <v>5073</v>
      </c>
      <c r="M217" s="29" t="s">
        <v>652</v>
      </c>
      <c r="N217" s="29" t="s">
        <v>7471</v>
      </c>
      <c r="O217" s="31">
        <v>18264</v>
      </c>
      <c r="P217" s="31" t="s">
        <v>7472</v>
      </c>
      <c r="Q217" s="29" t="s">
        <v>7506</v>
      </c>
      <c r="R217" s="28">
        <v>1</v>
      </c>
      <c r="S217" s="28">
        <v>46</v>
      </c>
      <c r="T217" s="28">
        <v>2</v>
      </c>
      <c r="U217" s="28">
        <v>52</v>
      </c>
      <c r="V217" s="29" t="s">
        <v>7848</v>
      </c>
      <c r="W217" s="29" t="s">
        <v>4586</v>
      </c>
      <c r="X217" s="29" t="s">
        <v>7582</v>
      </c>
      <c r="Y217" s="29" t="s">
        <v>4587</v>
      </c>
      <c r="Z217" s="29" t="s">
        <v>3844</v>
      </c>
      <c r="AA217" s="29" t="s">
        <v>7478</v>
      </c>
      <c r="AB217" s="28">
        <v>90630</v>
      </c>
      <c r="AC217" s="90">
        <v>33.809311000000001</v>
      </c>
      <c r="AD217" s="90">
        <v>-118.07235300000001</v>
      </c>
      <c r="AE217" s="91"/>
      <c r="AF217" s="29" t="s">
        <v>7472</v>
      </c>
      <c r="AG217" s="27" t="str">
        <f>IF(ISERROR(IF(VLOOKUP(A217,'SAS Stations'!$B$2:$G$307,5,)="YES", "YES", "NO"))=TRUE,"NO","YES")</f>
        <v>YES</v>
      </c>
      <c r="AH217" s="27" t="str">
        <f t="shared" si="3"/>
        <v>NO</v>
      </c>
      <c r="AI217" s="92" t="str">
        <f t="array" ref="AI217">IF(ISERROR(IF(VLOOKUP(A217,'Stations Modelled'!$B$2:$D$310,3,)="YES", "YES", "NO"))=TRUE,"NO","YES")</f>
        <v>NO</v>
      </c>
    </row>
    <row r="218" spans="1:35">
      <c r="A218" s="29" t="s">
        <v>3844</v>
      </c>
      <c r="B218" s="28">
        <v>837</v>
      </c>
      <c r="C218" s="28">
        <v>5837</v>
      </c>
      <c r="D218" s="30" t="s">
        <v>2822</v>
      </c>
      <c r="E218" s="29">
        <v>37504</v>
      </c>
      <c r="F218" s="28">
        <v>66</v>
      </c>
      <c r="G218" s="28">
        <v>12</v>
      </c>
      <c r="H218" s="28">
        <v>5085</v>
      </c>
      <c r="I218" s="29" t="s">
        <v>3849</v>
      </c>
      <c r="J218" s="28">
        <v>9</v>
      </c>
      <c r="K218" s="29" t="s">
        <v>652</v>
      </c>
      <c r="L218" s="28">
        <v>5073</v>
      </c>
      <c r="M218" s="29" t="s">
        <v>652</v>
      </c>
      <c r="N218" s="29" t="s">
        <v>7471</v>
      </c>
      <c r="O218" s="31">
        <v>18264</v>
      </c>
      <c r="P218" s="31" t="s">
        <v>7472</v>
      </c>
      <c r="Q218" s="29" t="s">
        <v>7473</v>
      </c>
      <c r="R218" s="28">
        <v>1</v>
      </c>
      <c r="S218" s="28">
        <v>46</v>
      </c>
      <c r="T218" s="28">
        <v>2</v>
      </c>
      <c r="U218" s="28">
        <v>52</v>
      </c>
      <c r="V218" s="29" t="s">
        <v>7848</v>
      </c>
      <c r="W218" s="29" t="s">
        <v>4586</v>
      </c>
      <c r="X218" s="29" t="s">
        <v>7582</v>
      </c>
      <c r="Y218" s="29" t="s">
        <v>4587</v>
      </c>
      <c r="Z218" s="29" t="s">
        <v>3844</v>
      </c>
      <c r="AA218" s="29" t="s">
        <v>7478</v>
      </c>
      <c r="AB218" s="28">
        <v>90630</v>
      </c>
      <c r="AC218" s="90">
        <v>33.809311000000001</v>
      </c>
      <c r="AD218" s="90">
        <v>-118.07235300000001</v>
      </c>
      <c r="AE218" s="91"/>
      <c r="AF218" s="29" t="s">
        <v>7472</v>
      </c>
      <c r="AG218" s="27" t="str">
        <f>IF(ISERROR(IF(VLOOKUP(A218,'SAS Stations'!$B$2:$G$307,5,)="YES", "YES", "NO"))=TRUE,"NO","YES")</f>
        <v>YES</v>
      </c>
      <c r="AH218" s="27" t="str">
        <f t="shared" si="3"/>
        <v>NO</v>
      </c>
      <c r="AI218" s="92" t="str">
        <f t="array" ref="AI218">IF(ISERROR(IF(VLOOKUP(A218,'Stations Modelled'!$B$2:$D$310,3,)="YES", "YES", "NO"))=TRUE,"NO","YES")</f>
        <v>NO</v>
      </c>
    </row>
    <row r="219" spans="1:35" hidden="1">
      <c r="A219" s="29" t="s">
        <v>5003</v>
      </c>
      <c r="B219" s="28">
        <v>1372</v>
      </c>
      <c r="C219" s="28">
        <v>8133</v>
      </c>
      <c r="D219" s="30" t="s">
        <v>4923</v>
      </c>
      <c r="E219" s="29"/>
      <c r="F219" s="28">
        <v>33</v>
      </c>
      <c r="G219" s="28">
        <v>4</v>
      </c>
      <c r="H219" s="28">
        <v>8016</v>
      </c>
      <c r="I219" s="29" t="s">
        <v>385</v>
      </c>
      <c r="J219" s="28">
        <v>15</v>
      </c>
      <c r="K219" s="29" t="s">
        <v>666</v>
      </c>
      <c r="L219" s="28">
        <v>5090</v>
      </c>
      <c r="M219" s="29" t="s">
        <v>3806</v>
      </c>
      <c r="N219" s="29" t="s">
        <v>7471</v>
      </c>
      <c r="O219" s="31">
        <v>18264</v>
      </c>
      <c r="P219" s="31" t="s">
        <v>7472</v>
      </c>
      <c r="Q219" s="29" t="s">
        <v>7506</v>
      </c>
      <c r="R219" s="28">
        <v>3</v>
      </c>
      <c r="S219" s="28">
        <v>72</v>
      </c>
      <c r="T219" s="28">
        <v>4</v>
      </c>
      <c r="U219" s="28">
        <v>24</v>
      </c>
      <c r="V219" s="29" t="s">
        <v>7480</v>
      </c>
      <c r="W219" s="29" t="s">
        <v>7487</v>
      </c>
      <c r="X219" s="29" t="s">
        <v>5007</v>
      </c>
      <c r="Y219" s="29" t="s">
        <v>10282</v>
      </c>
      <c r="Z219" s="29" t="s">
        <v>5003</v>
      </c>
      <c r="AA219" s="29" t="s">
        <v>7478</v>
      </c>
      <c r="AB219" s="28">
        <v>92327</v>
      </c>
      <c r="AC219" s="90">
        <v>34.862611000000001</v>
      </c>
      <c r="AD219" s="90">
        <v>-116.89101700000001</v>
      </c>
      <c r="AE219" s="91"/>
      <c r="AF219" s="29" t="s">
        <v>7472</v>
      </c>
      <c r="AG219" s="27" t="str">
        <f>IF(ISERROR(IF(VLOOKUP(A219,'SAS Stations'!$B$2:$G$307,5,)="YES", "YES", "NO"))=TRUE,"NO","YES")</f>
        <v>NO</v>
      </c>
      <c r="AH219" s="27" t="str">
        <f t="shared" si="3"/>
        <v>YES</v>
      </c>
      <c r="AI219" s="92" t="str">
        <f t="array" ref="AI219">IF(ISERROR(IF(VLOOKUP(A219,'Stations Modelled'!$B$2:$D$310,3,)="YES", "YES", "NO"))=TRUE,"NO","YES")</f>
        <v>NO</v>
      </c>
    </row>
    <row r="220" spans="1:35">
      <c r="A220" s="29" t="s">
        <v>1004</v>
      </c>
      <c r="B220" s="28">
        <v>775</v>
      </c>
      <c r="C220" s="28">
        <v>5766</v>
      </c>
      <c r="D220" s="30" t="s">
        <v>2815</v>
      </c>
      <c r="E220" s="29" t="s">
        <v>4588</v>
      </c>
      <c r="F220" s="28">
        <v>12</v>
      </c>
      <c r="G220" s="28">
        <v>4</v>
      </c>
      <c r="H220" s="28">
        <v>5071</v>
      </c>
      <c r="I220" s="29" t="s">
        <v>339</v>
      </c>
      <c r="J220" s="28">
        <v>9</v>
      </c>
      <c r="K220" s="29" t="s">
        <v>652</v>
      </c>
      <c r="L220" s="28">
        <v>5073</v>
      </c>
      <c r="M220" s="29" t="s">
        <v>652</v>
      </c>
      <c r="N220" s="29" t="s">
        <v>7471</v>
      </c>
      <c r="O220" s="31">
        <v>17868</v>
      </c>
      <c r="P220" s="31" t="s">
        <v>7472</v>
      </c>
      <c r="Q220" s="29" t="s">
        <v>7506</v>
      </c>
      <c r="R220" s="28">
        <v>1</v>
      </c>
      <c r="S220" s="28">
        <v>46</v>
      </c>
      <c r="T220" s="28">
        <v>1</v>
      </c>
      <c r="U220" s="28">
        <v>51</v>
      </c>
      <c r="V220" s="29" t="s">
        <v>541</v>
      </c>
      <c r="W220" s="29" t="s">
        <v>1615</v>
      </c>
      <c r="X220" s="29" t="s">
        <v>5088</v>
      </c>
      <c r="Y220" s="29" t="s">
        <v>4589</v>
      </c>
      <c r="Z220" s="29" t="s">
        <v>660</v>
      </c>
      <c r="AA220" s="29" t="s">
        <v>7478</v>
      </c>
      <c r="AB220" s="28">
        <v>90806</v>
      </c>
      <c r="AC220" s="90">
        <v>33.788573</v>
      </c>
      <c r="AD220" s="90">
        <v>-118.20009400000001</v>
      </c>
      <c r="AE220" s="91"/>
      <c r="AF220" s="29" t="s">
        <v>7472</v>
      </c>
      <c r="AG220" s="27" t="str">
        <f>IF(ISERROR(IF(VLOOKUP(A220,'SAS Stations'!$B$2:$G$307,5,)="YES", "YES", "NO"))=TRUE,"NO","YES")</f>
        <v>YES</v>
      </c>
      <c r="AH220" s="27" t="str">
        <f t="shared" si="3"/>
        <v>NO</v>
      </c>
      <c r="AI220" s="92" t="str">
        <f t="array" ref="AI220">IF(ISERROR(IF(VLOOKUP(A220,'Stations Modelled'!$B$2:$D$310,3,)="YES", "YES", "NO"))=TRUE,"NO","YES")</f>
        <v>NO</v>
      </c>
    </row>
    <row r="221" spans="1:35">
      <c r="A221" s="29" t="s">
        <v>3846</v>
      </c>
      <c r="B221" s="28">
        <v>402</v>
      </c>
      <c r="C221" s="28">
        <v>5188</v>
      </c>
      <c r="D221" s="30" t="s">
        <v>7528</v>
      </c>
      <c r="E221" s="29" t="s">
        <v>535</v>
      </c>
      <c r="F221" s="28">
        <v>66</v>
      </c>
      <c r="G221" s="28">
        <v>12</v>
      </c>
      <c r="H221" s="28">
        <v>5013</v>
      </c>
      <c r="I221" s="29" t="s">
        <v>812</v>
      </c>
      <c r="J221" s="28">
        <v>3</v>
      </c>
      <c r="K221" s="29" t="s">
        <v>7529</v>
      </c>
      <c r="L221" s="28">
        <v>5014</v>
      </c>
      <c r="M221" s="29" t="s">
        <v>3869</v>
      </c>
      <c r="N221" s="29" t="s">
        <v>7471</v>
      </c>
      <c r="O221" s="31">
        <v>18264</v>
      </c>
      <c r="P221" s="31" t="s">
        <v>7472</v>
      </c>
      <c r="Q221" s="29" t="s">
        <v>7473</v>
      </c>
      <c r="R221" s="28">
        <v>1</v>
      </c>
      <c r="S221" s="28">
        <v>27</v>
      </c>
      <c r="T221" s="28">
        <v>3</v>
      </c>
      <c r="U221" s="28">
        <v>6</v>
      </c>
      <c r="V221" s="29" t="s">
        <v>7531</v>
      </c>
      <c r="W221" s="29" t="s">
        <v>7577</v>
      </c>
      <c r="X221" s="29" t="s">
        <v>530</v>
      </c>
      <c r="Y221" s="29" t="s">
        <v>536</v>
      </c>
      <c r="Z221" s="29" t="s">
        <v>474</v>
      </c>
      <c r="AA221" s="29" t="s">
        <v>7478</v>
      </c>
      <c r="AB221" s="28">
        <v>91706</v>
      </c>
      <c r="AC221" s="90">
        <v>34.113827000000001</v>
      </c>
      <c r="AD221" s="90">
        <v>-117.932833</v>
      </c>
      <c r="AE221" s="91" t="s">
        <v>7503</v>
      </c>
      <c r="AF221" s="29" t="s">
        <v>7472</v>
      </c>
      <c r="AG221" s="27" t="str">
        <f>IF(ISERROR(IF(VLOOKUP(A221,'SAS Stations'!$B$2:$G$307,5,)="YES", "YES", "NO"))=TRUE,"NO","YES")</f>
        <v>YES</v>
      </c>
      <c r="AH221" s="27" t="str">
        <f t="shared" si="3"/>
        <v>NO</v>
      </c>
      <c r="AI221" s="92" t="str">
        <f t="array" ref="AI221">IF(ISERROR(IF(VLOOKUP(A221,'Stations Modelled'!$B$2:$D$310,3,)="YES", "YES", "NO"))=TRUE,"NO","YES")</f>
        <v>NO</v>
      </c>
    </row>
    <row r="222" spans="1:35" hidden="1">
      <c r="A222" s="29" t="s">
        <v>4590</v>
      </c>
      <c r="B222" s="28">
        <v>788</v>
      </c>
      <c r="C222" s="28">
        <v>5779</v>
      </c>
      <c r="D222" s="30" t="s">
        <v>2815</v>
      </c>
      <c r="E222" s="29"/>
      <c r="F222" s="28">
        <v>12</v>
      </c>
      <c r="G222" s="28">
        <v>4</v>
      </c>
      <c r="H222" s="28">
        <v>5071</v>
      </c>
      <c r="I222" s="29" t="s">
        <v>339</v>
      </c>
      <c r="J222" s="28">
        <v>9</v>
      </c>
      <c r="K222" s="29" t="s">
        <v>652</v>
      </c>
      <c r="L222" s="28">
        <v>5073</v>
      </c>
      <c r="M222" s="29" t="s">
        <v>652</v>
      </c>
      <c r="N222" s="29" t="s">
        <v>7471</v>
      </c>
      <c r="O222" s="31">
        <v>17958</v>
      </c>
      <c r="P222" s="31" t="s">
        <v>7472</v>
      </c>
      <c r="Q222" s="29" t="s">
        <v>7506</v>
      </c>
      <c r="R222" s="28">
        <v>1</v>
      </c>
      <c r="S222" s="28">
        <v>46</v>
      </c>
      <c r="T222" s="28">
        <v>2</v>
      </c>
      <c r="U222" s="28">
        <v>51</v>
      </c>
      <c r="V222" s="29" t="s">
        <v>3386</v>
      </c>
      <c r="W222" s="29" t="s">
        <v>1620</v>
      </c>
      <c r="X222" s="29" t="s">
        <v>465</v>
      </c>
      <c r="Y222" s="29" t="s">
        <v>4591</v>
      </c>
      <c r="Z222" s="29" t="s">
        <v>4592</v>
      </c>
      <c r="AA222" s="29" t="s">
        <v>7478</v>
      </c>
      <c r="AB222" s="28">
        <v>90810</v>
      </c>
      <c r="AC222" s="90">
        <v>33.832140000000003</v>
      </c>
      <c r="AD222" s="90">
        <v>-118.217322</v>
      </c>
      <c r="AE222" s="91"/>
      <c r="AF222" s="29" t="s">
        <v>7472</v>
      </c>
      <c r="AG222" s="27" t="str">
        <f>IF(ISERROR(IF(VLOOKUP(A222,'SAS Stations'!$B$2:$G$307,5,)="YES", "YES", "NO"))=TRUE,"NO","YES")</f>
        <v>NO</v>
      </c>
      <c r="AH222" s="27" t="str">
        <f t="shared" si="3"/>
        <v>YES</v>
      </c>
      <c r="AI222" s="92" t="str">
        <f t="array" ref="AI222">IF(ISERROR(IF(VLOOKUP(A222,'Stations Modelled'!$B$2:$D$310,3,)="YES", "YES", "NO"))=TRUE,"NO","YES")</f>
        <v>YES</v>
      </c>
    </row>
    <row r="223" spans="1:35" hidden="1">
      <c r="A223" s="29" t="s">
        <v>19</v>
      </c>
      <c r="B223" s="28">
        <v>1777</v>
      </c>
      <c r="C223" s="28">
        <v>5283</v>
      </c>
      <c r="D223" s="30"/>
      <c r="E223" s="29"/>
      <c r="F223" s="28">
        <v>66</v>
      </c>
      <c r="G223" s="28">
        <v>16</v>
      </c>
      <c r="H223" s="28">
        <v>5056</v>
      </c>
      <c r="I223" s="29" t="s">
        <v>698</v>
      </c>
      <c r="J223" s="28">
        <v>11</v>
      </c>
      <c r="K223" s="29" t="s">
        <v>698</v>
      </c>
      <c r="L223" s="28">
        <v>5056</v>
      </c>
      <c r="M223" s="29" t="s">
        <v>698</v>
      </c>
      <c r="N223" s="29" t="s">
        <v>7496</v>
      </c>
      <c r="O223" s="31">
        <v>38353</v>
      </c>
      <c r="P223" s="31" t="s">
        <v>7472</v>
      </c>
      <c r="Q223" s="29" t="s">
        <v>10579</v>
      </c>
      <c r="R223" s="28">
        <v>5</v>
      </c>
      <c r="S223" s="28">
        <v>35</v>
      </c>
      <c r="T223" s="28">
        <v>3</v>
      </c>
      <c r="U223" s="28">
        <v>60</v>
      </c>
      <c r="V223" s="29" t="s">
        <v>7472</v>
      </c>
      <c r="W223" s="29" t="s">
        <v>7472</v>
      </c>
      <c r="X223" s="29" t="s">
        <v>7472</v>
      </c>
      <c r="Y223" s="29" t="s">
        <v>7472</v>
      </c>
      <c r="Z223" s="29" t="s">
        <v>7472</v>
      </c>
      <c r="AA223" s="29" t="s">
        <v>7478</v>
      </c>
      <c r="AB223" s="28" t="s">
        <v>7472</v>
      </c>
      <c r="AC223" s="90"/>
      <c r="AD223" s="90"/>
      <c r="AE223" s="91"/>
      <c r="AF223" s="29" t="s">
        <v>7472</v>
      </c>
      <c r="AG223" s="27" t="str">
        <f>IF(ISERROR(IF(VLOOKUP(A223,'SAS Stations'!$B$2:$G$307,5,)="YES", "YES", "NO"))=TRUE,"NO","YES")</f>
        <v>NO</v>
      </c>
      <c r="AH223" s="27" t="str">
        <f t="shared" si="3"/>
        <v>YES</v>
      </c>
      <c r="AI223" s="92" t="str">
        <f t="array" ref="AI223">IF(ISERROR(IF(VLOOKUP(A223,'Stations Modelled'!$B$2:$D$310,3,)="YES", "YES", "NO"))=TRUE,"NO","YES")</f>
        <v>NO</v>
      </c>
    </row>
    <row r="224" spans="1:35" hidden="1">
      <c r="A224" s="29" t="s">
        <v>3848</v>
      </c>
      <c r="B224" s="28">
        <v>653</v>
      </c>
      <c r="C224" s="28">
        <v>5615</v>
      </c>
      <c r="D224" s="30" t="s">
        <v>3420</v>
      </c>
      <c r="E224" s="29"/>
      <c r="F224" s="28">
        <v>12</v>
      </c>
      <c r="G224" s="28">
        <v>4</v>
      </c>
      <c r="H224" s="28">
        <v>1310</v>
      </c>
      <c r="I224" s="29" t="s">
        <v>3882</v>
      </c>
      <c r="J224" s="28">
        <v>4</v>
      </c>
      <c r="K224" s="29" t="s">
        <v>448</v>
      </c>
      <c r="L224" s="28">
        <v>5069</v>
      </c>
      <c r="M224" s="29" t="s">
        <v>687</v>
      </c>
      <c r="N224" s="29" t="s">
        <v>7471</v>
      </c>
      <c r="O224" s="31">
        <v>18264</v>
      </c>
      <c r="P224" s="31" t="s">
        <v>7472</v>
      </c>
      <c r="Q224" s="29" t="s">
        <v>7473</v>
      </c>
      <c r="R224" s="28">
        <v>3</v>
      </c>
      <c r="S224" s="28">
        <v>30</v>
      </c>
      <c r="T224" s="28">
        <v>3</v>
      </c>
      <c r="U224" s="28">
        <v>15</v>
      </c>
      <c r="V224" s="29" t="s">
        <v>7474</v>
      </c>
      <c r="W224" s="29" t="s">
        <v>3421</v>
      </c>
      <c r="X224" s="29" t="s">
        <v>459</v>
      </c>
      <c r="Y224" s="29" t="s">
        <v>5094</v>
      </c>
      <c r="Z224" s="29" t="s">
        <v>5095</v>
      </c>
      <c r="AA224" s="29" t="s">
        <v>7478</v>
      </c>
      <c r="AB224" s="28">
        <v>92335</v>
      </c>
      <c r="AC224" s="90">
        <v>34.078049</v>
      </c>
      <c r="AD224" s="90">
        <v>-117.48820499999999</v>
      </c>
      <c r="AE224" s="91"/>
      <c r="AF224" s="29" t="s">
        <v>7472</v>
      </c>
      <c r="AG224" s="27" t="str">
        <f>IF(ISERROR(IF(VLOOKUP(A224,'SAS Stations'!$B$2:$G$307,5,)="YES", "YES", "NO"))=TRUE,"NO","YES")</f>
        <v>NO</v>
      </c>
      <c r="AH224" s="27" t="str">
        <f t="shared" si="3"/>
        <v>YES</v>
      </c>
      <c r="AI224" s="92" t="str">
        <f t="array" ref="AI224">IF(ISERROR(IF(VLOOKUP(A224,'Stations Modelled'!$B$2:$D$310,3,)="YES", "YES", "NO"))=TRUE,"NO","YES")</f>
        <v>NO</v>
      </c>
    </row>
    <row r="225" spans="1:35" hidden="1">
      <c r="A225" s="29" t="s">
        <v>3848</v>
      </c>
      <c r="B225" s="28">
        <v>654</v>
      </c>
      <c r="C225" s="28">
        <v>5615</v>
      </c>
      <c r="D225" s="30" t="s">
        <v>3420</v>
      </c>
      <c r="E225" s="29"/>
      <c r="F225" s="28">
        <v>66</v>
      </c>
      <c r="G225" s="28">
        <v>12</v>
      </c>
      <c r="H225" s="28">
        <v>1310</v>
      </c>
      <c r="I225" s="29" t="s">
        <v>3882</v>
      </c>
      <c r="J225" s="28">
        <v>4</v>
      </c>
      <c r="K225" s="29" t="s">
        <v>448</v>
      </c>
      <c r="L225" s="28">
        <v>5069</v>
      </c>
      <c r="M225" s="29" t="s">
        <v>687</v>
      </c>
      <c r="N225" s="29" t="s">
        <v>7471</v>
      </c>
      <c r="O225" s="31">
        <v>18264</v>
      </c>
      <c r="P225" s="31" t="s">
        <v>7472</v>
      </c>
      <c r="Q225" s="29" t="s">
        <v>7473</v>
      </c>
      <c r="R225" s="28">
        <v>3</v>
      </c>
      <c r="S225" s="28">
        <v>30</v>
      </c>
      <c r="T225" s="28">
        <v>3</v>
      </c>
      <c r="U225" s="28">
        <v>15</v>
      </c>
      <c r="V225" s="29" t="s">
        <v>7474</v>
      </c>
      <c r="W225" s="29" t="s">
        <v>3421</v>
      </c>
      <c r="X225" s="29" t="s">
        <v>459</v>
      </c>
      <c r="Y225" s="29" t="s">
        <v>5094</v>
      </c>
      <c r="Z225" s="29" t="s">
        <v>5095</v>
      </c>
      <c r="AA225" s="29" t="s">
        <v>7478</v>
      </c>
      <c r="AB225" s="28">
        <v>92335</v>
      </c>
      <c r="AC225" s="90">
        <v>34.078049</v>
      </c>
      <c r="AD225" s="90">
        <v>-117.48820499999999</v>
      </c>
      <c r="AE225" s="91"/>
      <c r="AF225" s="29" t="s">
        <v>7472</v>
      </c>
      <c r="AG225" s="27" t="str">
        <f>IF(ISERROR(IF(VLOOKUP(A225,'SAS Stations'!$B$2:$G$307,5,)="YES", "YES", "NO"))=TRUE,"NO","YES")</f>
        <v>NO</v>
      </c>
      <c r="AH225" s="27" t="str">
        <f t="shared" si="3"/>
        <v>YES</v>
      </c>
      <c r="AI225" s="92" t="str">
        <f t="array" ref="AI225">IF(ISERROR(IF(VLOOKUP(A225,'Stations Modelled'!$B$2:$D$310,3,)="YES", "YES", "NO"))=TRUE,"NO","YES")</f>
        <v>NO</v>
      </c>
    </row>
    <row r="226" spans="1:35" hidden="1">
      <c r="A226" s="29" t="s">
        <v>21</v>
      </c>
      <c r="B226" s="28">
        <v>186</v>
      </c>
      <c r="C226" s="28">
        <v>2589</v>
      </c>
      <c r="D226" s="30"/>
      <c r="E226" s="29"/>
      <c r="F226" s="28">
        <v>55</v>
      </c>
      <c r="G226" s="28">
        <v>2.4</v>
      </c>
      <c r="H226" s="28">
        <v>8015</v>
      </c>
      <c r="I226" s="29" t="s">
        <v>5394</v>
      </c>
      <c r="J226" s="28">
        <v>15</v>
      </c>
      <c r="K226" s="29" t="s">
        <v>666</v>
      </c>
      <c r="L226" s="28">
        <v>2556</v>
      </c>
      <c r="M226" s="29" t="s">
        <v>3822</v>
      </c>
      <c r="N226" s="29" t="s">
        <v>7471</v>
      </c>
      <c r="O226" s="31">
        <v>18264</v>
      </c>
      <c r="P226" s="31" t="s">
        <v>7472</v>
      </c>
      <c r="Q226" s="29" t="s">
        <v>7506</v>
      </c>
      <c r="R226" s="28">
        <v>3</v>
      </c>
      <c r="S226" s="28">
        <v>85</v>
      </c>
      <c r="T226" s="28">
        <v>2</v>
      </c>
      <c r="U226" s="28">
        <v>92</v>
      </c>
      <c r="V226" s="29" t="s">
        <v>7498</v>
      </c>
      <c r="W226" s="29" t="s">
        <v>2753</v>
      </c>
      <c r="X226" s="29" t="s">
        <v>564</v>
      </c>
      <c r="Y226" s="29" t="s">
        <v>22</v>
      </c>
      <c r="Z226" s="29" t="s">
        <v>2394</v>
      </c>
      <c r="AA226" s="29" t="s">
        <v>7478</v>
      </c>
      <c r="AB226" s="28">
        <v>93545</v>
      </c>
      <c r="AC226" s="90">
        <v>37.374867000000002</v>
      </c>
      <c r="AD226" s="90">
        <v>-117.977503</v>
      </c>
      <c r="AE226" s="91"/>
      <c r="AF226" s="29" t="s">
        <v>7472</v>
      </c>
      <c r="AG226" s="27" t="str">
        <f>IF(ISERROR(IF(VLOOKUP(A226,'SAS Stations'!$B$2:$G$307,5,)="YES", "YES", "NO"))=TRUE,"NO","YES")</f>
        <v>NO</v>
      </c>
      <c r="AH226" s="27" t="str">
        <f t="shared" si="3"/>
        <v>YES</v>
      </c>
      <c r="AI226" s="92" t="str">
        <f t="array" ref="AI226">IF(ISERROR(IF(VLOOKUP(A226,'Stations Modelled'!$B$2:$D$310,3,)="YES", "YES", "NO"))=TRUE,"NO","YES")</f>
        <v>NO</v>
      </c>
    </row>
    <row r="227" spans="1:35" hidden="1">
      <c r="A227" s="29" t="s">
        <v>5096</v>
      </c>
      <c r="B227" s="28">
        <v>1373</v>
      </c>
      <c r="C227" s="28">
        <v>8134</v>
      </c>
      <c r="D227" s="30" t="s">
        <v>7470</v>
      </c>
      <c r="E227" s="29"/>
      <c r="F227" s="28">
        <v>33</v>
      </c>
      <c r="G227" s="28">
        <v>12</v>
      </c>
      <c r="H227" s="28">
        <v>4025</v>
      </c>
      <c r="I227" s="29" t="s">
        <v>5024</v>
      </c>
      <c r="J227" s="28">
        <v>6</v>
      </c>
      <c r="K227" s="29" t="s">
        <v>389</v>
      </c>
      <c r="L227" s="28">
        <v>5067</v>
      </c>
      <c r="M227" s="29" t="s">
        <v>389</v>
      </c>
      <c r="N227" s="29" t="s">
        <v>7471</v>
      </c>
      <c r="O227" s="31">
        <v>26085</v>
      </c>
      <c r="P227" s="31" t="s">
        <v>7472</v>
      </c>
      <c r="Q227" s="29" t="s">
        <v>7506</v>
      </c>
      <c r="R227" s="28">
        <v>3</v>
      </c>
      <c r="S227" s="28">
        <v>87</v>
      </c>
      <c r="T227" s="28">
        <v>4</v>
      </c>
      <c r="U227" s="28">
        <v>13</v>
      </c>
      <c r="V227" s="29" t="s">
        <v>3411</v>
      </c>
      <c r="W227" s="29" t="s">
        <v>5028</v>
      </c>
      <c r="X227" s="29" t="s">
        <v>501</v>
      </c>
      <c r="Y227" s="29" t="s">
        <v>5097</v>
      </c>
      <c r="Z227" s="29" t="s">
        <v>402</v>
      </c>
      <c r="AA227" s="29" t="s">
        <v>7478</v>
      </c>
      <c r="AB227" s="28">
        <v>92226</v>
      </c>
      <c r="AC227" s="90">
        <v>33.661906000000002</v>
      </c>
      <c r="AD227" s="90">
        <v>-114.623983</v>
      </c>
      <c r="AE227" s="91"/>
      <c r="AF227" s="29" t="s">
        <v>7472</v>
      </c>
      <c r="AG227" s="27" t="str">
        <f>IF(ISERROR(IF(VLOOKUP(A227,'SAS Stations'!$B$2:$G$307,5,)="YES", "YES", "NO"))=TRUE,"NO","YES")</f>
        <v>NO</v>
      </c>
      <c r="AH227" s="27" t="str">
        <f t="shared" si="3"/>
        <v>YES</v>
      </c>
      <c r="AI227" s="92" t="str">
        <f t="array" ref="AI227">IF(ISERROR(IF(VLOOKUP(A227,'Stations Modelled'!$B$2:$D$310,3,)="YES", "YES", "NO"))=TRUE,"NO","YES")</f>
        <v>NO</v>
      </c>
    </row>
    <row r="228" spans="1:35" hidden="1">
      <c r="A228" s="29" t="s">
        <v>3849</v>
      </c>
      <c r="B228" s="28">
        <v>1661</v>
      </c>
      <c r="C228" s="28">
        <v>5085</v>
      </c>
      <c r="D228" s="30" t="s">
        <v>2822</v>
      </c>
      <c r="E228" s="29" t="s">
        <v>4593</v>
      </c>
      <c r="F228" s="28">
        <v>66</v>
      </c>
      <c r="G228" s="28">
        <v>66</v>
      </c>
      <c r="H228" s="28">
        <v>5085</v>
      </c>
      <c r="I228" s="29" t="s">
        <v>3849</v>
      </c>
      <c r="J228" s="28">
        <v>9</v>
      </c>
      <c r="K228" s="29" t="s">
        <v>652</v>
      </c>
      <c r="L228" s="28">
        <v>5073</v>
      </c>
      <c r="M228" s="29" t="s">
        <v>652</v>
      </c>
      <c r="N228" s="29" t="s">
        <v>7471</v>
      </c>
      <c r="O228" s="31">
        <v>18264</v>
      </c>
      <c r="P228" s="31" t="s">
        <v>7472</v>
      </c>
      <c r="Q228" s="29" t="s">
        <v>7473</v>
      </c>
      <c r="R228" s="28">
        <v>1</v>
      </c>
      <c r="S228" s="28">
        <v>46</v>
      </c>
      <c r="T228" s="28">
        <v>2</v>
      </c>
      <c r="U228" s="28">
        <v>52</v>
      </c>
      <c r="V228" s="29" t="s">
        <v>3386</v>
      </c>
      <c r="W228" s="29" t="s">
        <v>1681</v>
      </c>
      <c r="X228" s="29" t="s">
        <v>569</v>
      </c>
      <c r="Y228" s="29" t="s">
        <v>4594</v>
      </c>
      <c r="Z228" s="29" t="s">
        <v>1641</v>
      </c>
      <c r="AA228" s="29" t="s">
        <v>7478</v>
      </c>
      <c r="AB228" s="28">
        <v>90703</v>
      </c>
      <c r="AC228" s="90">
        <v>33.848224999999999</v>
      </c>
      <c r="AD228" s="90">
        <v>-118.097168</v>
      </c>
      <c r="AE228" s="91"/>
      <c r="AF228" s="29" t="s">
        <v>7472</v>
      </c>
      <c r="AG228" s="27" t="str">
        <f>IF(ISERROR(IF(VLOOKUP(A228,'SAS Stations'!$B$2:$G$307,5,)="YES", "YES", "NO"))=TRUE,"NO","YES")</f>
        <v>NO</v>
      </c>
      <c r="AH228" s="27" t="str">
        <f t="shared" si="3"/>
        <v>YES</v>
      </c>
      <c r="AI228" s="92" t="str">
        <f t="array" ref="AI228">IF(ISERROR(IF(VLOOKUP(A228,'Stations Modelled'!$B$2:$D$310,3,)="YES", "YES", "NO"))=TRUE,"NO","YES")</f>
        <v>NO</v>
      </c>
    </row>
    <row r="229" spans="1:35" hidden="1">
      <c r="A229" s="29" t="s">
        <v>3850</v>
      </c>
      <c r="B229" s="28">
        <v>704</v>
      </c>
      <c r="C229" s="28">
        <v>5670</v>
      </c>
      <c r="D229" s="30" t="s">
        <v>3405</v>
      </c>
      <c r="E229" s="29">
        <v>17969</v>
      </c>
      <c r="F229" s="28">
        <v>66</v>
      </c>
      <c r="G229" s="28">
        <v>12</v>
      </c>
      <c r="H229" s="28">
        <v>1990</v>
      </c>
      <c r="I229" s="29" t="s">
        <v>7480</v>
      </c>
      <c r="J229" s="28">
        <v>5</v>
      </c>
      <c r="K229" s="29" t="s">
        <v>375</v>
      </c>
      <c r="L229" s="28">
        <v>5064</v>
      </c>
      <c r="M229" s="29" t="s">
        <v>375</v>
      </c>
      <c r="N229" s="29" t="s">
        <v>7471</v>
      </c>
      <c r="O229" s="31">
        <v>22798</v>
      </c>
      <c r="P229" s="31" t="s">
        <v>7472</v>
      </c>
      <c r="Q229" s="29" t="s">
        <v>7473</v>
      </c>
      <c r="R229" s="28">
        <v>3</v>
      </c>
      <c r="S229" s="28">
        <v>31</v>
      </c>
      <c r="T229" s="28">
        <v>3</v>
      </c>
      <c r="U229" s="28">
        <v>11</v>
      </c>
      <c r="V229" s="29" t="s">
        <v>7480</v>
      </c>
      <c r="W229" s="29" t="s">
        <v>5098</v>
      </c>
      <c r="X229" s="29" t="s">
        <v>527</v>
      </c>
      <c r="Y229" s="29" t="s">
        <v>5099</v>
      </c>
      <c r="Z229" s="29" t="s">
        <v>7480</v>
      </c>
      <c r="AA229" s="29" t="s">
        <v>7478</v>
      </c>
      <c r="AB229" s="28">
        <v>92404</v>
      </c>
      <c r="AC229" s="90">
        <v>34.150044000000001</v>
      </c>
      <c r="AD229" s="90">
        <v>-117.251655</v>
      </c>
      <c r="AE229" s="91"/>
      <c r="AF229" s="29" t="s">
        <v>7472</v>
      </c>
      <c r="AG229" s="27" t="str">
        <f>IF(ISERROR(IF(VLOOKUP(A229,'SAS Stations'!$B$2:$G$307,5,)="YES", "YES", "NO"))=TRUE,"NO","YES")</f>
        <v>NO</v>
      </c>
      <c r="AH229" s="27" t="str">
        <f t="shared" si="3"/>
        <v>YES</v>
      </c>
      <c r="AI229" s="92" t="str">
        <f t="array" ref="AI229">IF(ISERROR(IF(VLOOKUP(A229,'Stations Modelled'!$B$2:$D$310,3,)="YES", "YES", "NO"))=TRUE,"NO","YES")</f>
        <v>NO</v>
      </c>
    </row>
    <row r="230" spans="1:35">
      <c r="A230" s="29" t="s">
        <v>1005</v>
      </c>
      <c r="B230" s="28">
        <v>566</v>
      </c>
      <c r="C230" s="28">
        <v>5508</v>
      </c>
      <c r="D230" s="30" t="s">
        <v>4919</v>
      </c>
      <c r="E230" s="29"/>
      <c r="F230" s="28">
        <v>66</v>
      </c>
      <c r="G230" s="28">
        <v>12</v>
      </c>
      <c r="H230" s="28">
        <v>5052</v>
      </c>
      <c r="I230" s="29" t="s">
        <v>357</v>
      </c>
      <c r="J230" s="28">
        <v>14</v>
      </c>
      <c r="K230" s="29" t="s">
        <v>940</v>
      </c>
      <c r="L230" s="28">
        <v>5054</v>
      </c>
      <c r="M230" s="29" t="s">
        <v>940</v>
      </c>
      <c r="N230" s="29" t="s">
        <v>7471</v>
      </c>
      <c r="O230" s="31">
        <v>18264</v>
      </c>
      <c r="P230" s="31" t="s">
        <v>7472</v>
      </c>
      <c r="Q230" s="29" t="s">
        <v>7473</v>
      </c>
      <c r="R230" s="28">
        <v>5</v>
      </c>
      <c r="S230" s="28">
        <v>36</v>
      </c>
      <c r="T230" s="28">
        <v>3</v>
      </c>
      <c r="U230" s="28">
        <v>22</v>
      </c>
      <c r="V230" s="29" t="s">
        <v>2730</v>
      </c>
      <c r="W230" s="29" t="s">
        <v>5073</v>
      </c>
      <c r="X230" s="29" t="s">
        <v>530</v>
      </c>
      <c r="Y230" s="29" t="s">
        <v>10284</v>
      </c>
      <c r="Z230" s="29" t="s">
        <v>636</v>
      </c>
      <c r="AA230" s="29" t="s">
        <v>7478</v>
      </c>
      <c r="AB230" s="28">
        <v>93534</v>
      </c>
      <c r="AC230" s="90">
        <v>34.718004000000001</v>
      </c>
      <c r="AD230" s="90">
        <v>-118.288015</v>
      </c>
      <c r="AE230" s="91"/>
      <c r="AF230" s="29" t="s">
        <v>7472</v>
      </c>
      <c r="AG230" s="27" t="str">
        <f>IF(ISERROR(IF(VLOOKUP(A230,'SAS Stations'!$B$2:$G$307,5,)="YES", "YES", "NO"))=TRUE,"NO","YES")</f>
        <v>YES</v>
      </c>
      <c r="AH230" s="27" t="str">
        <f t="shared" si="3"/>
        <v>NO</v>
      </c>
      <c r="AI230" s="92" t="str">
        <f t="array" ref="AI230">IF(ISERROR(IF(VLOOKUP(A230,'Stations Modelled'!$B$2:$D$310,3,)="YES", "YES", "NO"))=TRUE,"NO","YES")</f>
        <v>YES</v>
      </c>
    </row>
    <row r="231" spans="1:35" hidden="1">
      <c r="A231" s="29" t="s">
        <v>3851</v>
      </c>
      <c r="B231" s="28">
        <v>500</v>
      </c>
      <c r="C231" s="28">
        <v>5305</v>
      </c>
      <c r="D231" s="30" t="s">
        <v>4954</v>
      </c>
      <c r="E231" s="29">
        <v>74484</v>
      </c>
      <c r="F231" s="28">
        <v>66</v>
      </c>
      <c r="G231" s="28">
        <v>4</v>
      </c>
      <c r="H231" s="28">
        <v>5035</v>
      </c>
      <c r="I231" s="29" t="s">
        <v>423</v>
      </c>
      <c r="J231" s="28">
        <v>17</v>
      </c>
      <c r="K231" s="29" t="s">
        <v>4950</v>
      </c>
      <c r="L231" s="28">
        <v>5033</v>
      </c>
      <c r="M231" s="29" t="s">
        <v>397</v>
      </c>
      <c r="N231" s="29" t="s">
        <v>7471</v>
      </c>
      <c r="O231" s="31">
        <v>18264</v>
      </c>
      <c r="P231" s="31" t="s">
        <v>7472</v>
      </c>
      <c r="Q231" s="29" t="s">
        <v>7473</v>
      </c>
      <c r="R231" s="28">
        <v>5</v>
      </c>
      <c r="S231" s="28">
        <v>51</v>
      </c>
      <c r="T231" s="28">
        <v>3</v>
      </c>
      <c r="U231" s="28">
        <v>31</v>
      </c>
      <c r="V231" s="29" t="s">
        <v>4926</v>
      </c>
      <c r="W231" s="29" t="s">
        <v>10285</v>
      </c>
      <c r="X231" s="29" t="s">
        <v>569</v>
      </c>
      <c r="Y231" s="29" t="s">
        <v>10286</v>
      </c>
      <c r="Z231" s="29" t="s">
        <v>3851</v>
      </c>
      <c r="AA231" s="29" t="s">
        <v>7478</v>
      </c>
      <c r="AB231" s="28">
        <v>93216</v>
      </c>
      <c r="AC231" s="90">
        <v>35.775472999999998</v>
      </c>
      <c r="AD231" s="90">
        <v>-119.242088</v>
      </c>
      <c r="AE231" s="91"/>
      <c r="AF231" s="29" t="s">
        <v>7472</v>
      </c>
      <c r="AG231" s="27" t="str">
        <f>IF(ISERROR(IF(VLOOKUP(A231,'SAS Stations'!$B$2:$G$307,5,)="YES", "YES", "NO"))=TRUE,"NO","YES")</f>
        <v>NO</v>
      </c>
      <c r="AH231" s="27" t="str">
        <f t="shared" si="3"/>
        <v>YES</v>
      </c>
      <c r="AI231" s="92" t="str">
        <f t="array" ref="AI231">IF(ISERROR(IF(VLOOKUP(A231,'Stations Modelled'!$B$2:$D$310,3,)="YES", "YES", "NO"))=TRUE,"NO","YES")</f>
        <v>NO</v>
      </c>
    </row>
    <row r="232" spans="1:35" hidden="1">
      <c r="A232" s="29" t="s">
        <v>3851</v>
      </c>
      <c r="B232" s="28">
        <v>501</v>
      </c>
      <c r="C232" s="28">
        <v>5305</v>
      </c>
      <c r="D232" s="30" t="s">
        <v>4954</v>
      </c>
      <c r="E232" s="29">
        <v>74484</v>
      </c>
      <c r="F232" s="28">
        <v>66</v>
      </c>
      <c r="G232" s="28">
        <v>12</v>
      </c>
      <c r="H232" s="28">
        <v>5035</v>
      </c>
      <c r="I232" s="29" t="s">
        <v>423</v>
      </c>
      <c r="J232" s="28">
        <v>17</v>
      </c>
      <c r="K232" s="29" t="s">
        <v>4950</v>
      </c>
      <c r="L232" s="28">
        <v>5033</v>
      </c>
      <c r="M232" s="29" t="s">
        <v>397</v>
      </c>
      <c r="N232" s="29" t="s">
        <v>7471</v>
      </c>
      <c r="O232" s="31">
        <v>5115</v>
      </c>
      <c r="P232" s="31" t="s">
        <v>7472</v>
      </c>
      <c r="Q232" s="29" t="s">
        <v>7473</v>
      </c>
      <c r="R232" s="28">
        <v>5</v>
      </c>
      <c r="S232" s="28">
        <v>51</v>
      </c>
      <c r="T232" s="28">
        <v>3</v>
      </c>
      <c r="U232" s="28">
        <v>31</v>
      </c>
      <c r="V232" s="29" t="s">
        <v>4926</v>
      </c>
      <c r="W232" s="29" t="s">
        <v>10285</v>
      </c>
      <c r="X232" s="29" t="s">
        <v>569</v>
      </c>
      <c r="Y232" s="29" t="s">
        <v>10286</v>
      </c>
      <c r="Z232" s="29" t="s">
        <v>3851</v>
      </c>
      <c r="AA232" s="29" t="s">
        <v>7478</v>
      </c>
      <c r="AB232" s="28">
        <v>93216</v>
      </c>
      <c r="AC232" s="90">
        <v>35.775472999999998</v>
      </c>
      <c r="AD232" s="90">
        <v>-119.242088</v>
      </c>
      <c r="AE232" s="91"/>
      <c r="AF232" s="29" t="s">
        <v>7472</v>
      </c>
      <c r="AG232" s="27" t="str">
        <f>IF(ISERROR(IF(VLOOKUP(A232,'SAS Stations'!$B$2:$G$307,5,)="YES", "YES", "NO"))=TRUE,"NO","YES")</f>
        <v>NO</v>
      </c>
      <c r="AH232" s="27" t="str">
        <f t="shared" si="3"/>
        <v>YES</v>
      </c>
      <c r="AI232" s="92" t="str">
        <f t="array" ref="AI232">IF(ISERROR(IF(VLOOKUP(A232,'Stations Modelled'!$B$2:$D$310,3,)="YES", "YES", "NO"))=TRUE,"NO","YES")</f>
        <v>NO</v>
      </c>
    </row>
    <row r="233" spans="1:35" hidden="1">
      <c r="A233" s="29" t="s">
        <v>5101</v>
      </c>
      <c r="B233" s="28">
        <v>1375</v>
      </c>
      <c r="C233" s="28">
        <v>8136</v>
      </c>
      <c r="D233" s="30" t="s">
        <v>3416</v>
      </c>
      <c r="E233" s="29"/>
      <c r="F233" s="28">
        <v>33</v>
      </c>
      <c r="G233" s="28">
        <v>4.8</v>
      </c>
      <c r="H233" s="28">
        <v>5067</v>
      </c>
      <c r="I233" s="29" t="s">
        <v>389</v>
      </c>
      <c r="J233" s="28">
        <v>6</v>
      </c>
      <c r="K233" s="29" t="s">
        <v>389</v>
      </c>
      <c r="L233" s="28">
        <v>5067</v>
      </c>
      <c r="M233" s="29" t="s">
        <v>389</v>
      </c>
      <c r="N233" s="29" t="s">
        <v>7521</v>
      </c>
      <c r="O233" s="31">
        <v>23590</v>
      </c>
      <c r="P233" s="31">
        <v>36049</v>
      </c>
      <c r="Q233" s="29" t="s">
        <v>7506</v>
      </c>
      <c r="R233" s="28">
        <v>3</v>
      </c>
      <c r="S233" s="28">
        <v>79</v>
      </c>
      <c r="T233" s="28">
        <v>4</v>
      </c>
      <c r="U233" s="28">
        <v>13</v>
      </c>
      <c r="V233" s="29" t="s">
        <v>3411</v>
      </c>
      <c r="W233" s="29" t="s">
        <v>5102</v>
      </c>
      <c r="X233" s="29" t="s">
        <v>562</v>
      </c>
      <c r="Y233" s="29" t="s">
        <v>5103</v>
      </c>
      <c r="Z233" s="29" t="s">
        <v>5065</v>
      </c>
      <c r="AA233" s="29" t="s">
        <v>7478</v>
      </c>
      <c r="AB233" s="28">
        <v>92234</v>
      </c>
      <c r="AC233" s="90">
        <v>33.80885</v>
      </c>
      <c r="AD233" s="90">
        <v>-116.472038</v>
      </c>
      <c r="AE233" s="91"/>
      <c r="AF233" s="29" t="s">
        <v>7472</v>
      </c>
      <c r="AG233" s="27" t="str">
        <f>IF(ISERROR(IF(VLOOKUP(A233,'SAS Stations'!$B$2:$G$307,5,)="YES", "YES", "NO"))=TRUE,"NO","YES")</f>
        <v>NO</v>
      </c>
      <c r="AH233" s="27" t="str">
        <f t="shared" si="3"/>
        <v>YES</v>
      </c>
      <c r="AI233" s="92" t="str">
        <f t="array" ref="AI233">IF(ISERROR(IF(VLOOKUP(A233,'Stations Modelled'!$B$2:$D$310,3,)="YES", "YES", "NO"))=TRUE,"NO","YES")</f>
        <v>NO</v>
      </c>
    </row>
    <row r="234" spans="1:35" hidden="1">
      <c r="A234" s="29" t="s">
        <v>5101</v>
      </c>
      <c r="B234" s="28">
        <v>1376</v>
      </c>
      <c r="C234" s="28">
        <v>8136</v>
      </c>
      <c r="D234" s="30" t="s">
        <v>3416</v>
      </c>
      <c r="E234" s="29"/>
      <c r="F234" s="28">
        <v>33</v>
      </c>
      <c r="G234" s="28">
        <v>12</v>
      </c>
      <c r="H234" s="28">
        <v>5067</v>
      </c>
      <c r="I234" s="29" t="s">
        <v>389</v>
      </c>
      <c r="J234" s="28">
        <v>6</v>
      </c>
      <c r="K234" s="29" t="s">
        <v>389</v>
      </c>
      <c r="L234" s="28">
        <v>5067</v>
      </c>
      <c r="M234" s="29" t="s">
        <v>389</v>
      </c>
      <c r="N234" s="29" t="s">
        <v>7471</v>
      </c>
      <c r="O234" s="31">
        <v>23590</v>
      </c>
      <c r="P234" s="31" t="s">
        <v>7472</v>
      </c>
      <c r="Q234" s="29" t="s">
        <v>7506</v>
      </c>
      <c r="R234" s="28">
        <v>3</v>
      </c>
      <c r="S234" s="28">
        <v>79</v>
      </c>
      <c r="T234" s="28">
        <v>4</v>
      </c>
      <c r="U234" s="28">
        <v>13</v>
      </c>
      <c r="V234" s="29" t="s">
        <v>3411</v>
      </c>
      <c r="W234" s="29" t="s">
        <v>5102</v>
      </c>
      <c r="X234" s="29" t="s">
        <v>562</v>
      </c>
      <c r="Y234" s="29" t="s">
        <v>5103</v>
      </c>
      <c r="Z234" s="29" t="s">
        <v>5065</v>
      </c>
      <c r="AA234" s="29" t="s">
        <v>7478</v>
      </c>
      <c r="AB234" s="28">
        <v>92234</v>
      </c>
      <c r="AC234" s="90">
        <v>33.80885</v>
      </c>
      <c r="AD234" s="90">
        <v>-116.472038</v>
      </c>
      <c r="AE234" s="91"/>
      <c r="AF234" s="29" t="s">
        <v>7472</v>
      </c>
      <c r="AG234" s="27" t="str">
        <f>IF(ISERROR(IF(VLOOKUP(A234,'SAS Stations'!$B$2:$G$307,5,)="YES", "YES", "NO"))=TRUE,"NO","YES")</f>
        <v>NO</v>
      </c>
      <c r="AH234" s="27" t="str">
        <f t="shared" si="3"/>
        <v>YES</v>
      </c>
      <c r="AI234" s="92" t="str">
        <f t="array" ref="AI234">IF(ISERROR(IF(VLOOKUP(A234,'Stations Modelled'!$B$2:$D$310,3,)="YES", "YES", "NO"))=TRUE,"NO","YES")</f>
        <v>NO</v>
      </c>
    </row>
    <row r="235" spans="1:35" hidden="1">
      <c r="A235" s="29" t="s">
        <v>30</v>
      </c>
      <c r="B235" s="28">
        <v>1844</v>
      </c>
      <c r="C235" s="28">
        <v>8125</v>
      </c>
      <c r="D235" s="30"/>
      <c r="E235" s="29"/>
      <c r="F235" s="28">
        <v>33</v>
      </c>
      <c r="G235" s="28">
        <v>12</v>
      </c>
      <c r="H235" s="28">
        <v>5064</v>
      </c>
      <c r="I235" s="29" t="s">
        <v>375</v>
      </c>
      <c r="J235" s="28">
        <v>5</v>
      </c>
      <c r="K235" s="29" t="s">
        <v>375</v>
      </c>
      <c r="L235" s="28">
        <v>5064</v>
      </c>
      <c r="M235" s="29" t="s">
        <v>375</v>
      </c>
      <c r="N235" s="29" t="s">
        <v>7521</v>
      </c>
      <c r="O235" s="31">
        <v>18264</v>
      </c>
      <c r="P235" s="31">
        <v>26785</v>
      </c>
      <c r="Q235" s="29" t="s">
        <v>10579</v>
      </c>
      <c r="R235" s="28">
        <v>3</v>
      </c>
      <c r="S235" s="28">
        <v>30</v>
      </c>
      <c r="T235" s="28">
        <v>3</v>
      </c>
      <c r="U235" s="28">
        <v>10</v>
      </c>
      <c r="V235" s="29" t="s">
        <v>7474</v>
      </c>
      <c r="W235" s="29" t="s">
        <v>4562</v>
      </c>
      <c r="X235" s="29" t="s">
        <v>5041</v>
      </c>
      <c r="Y235" s="29" t="s">
        <v>31</v>
      </c>
      <c r="Z235" s="29" t="s">
        <v>30</v>
      </c>
      <c r="AA235" s="29" t="s">
        <v>7478</v>
      </c>
      <c r="AB235" s="28">
        <v>92405</v>
      </c>
      <c r="AC235" s="90"/>
      <c r="AD235" s="90"/>
      <c r="AE235" s="91"/>
      <c r="AF235" s="29" t="s">
        <v>7472</v>
      </c>
      <c r="AG235" s="27" t="str">
        <f>IF(ISERROR(IF(VLOOKUP(A235,'SAS Stations'!$B$2:$G$307,5,)="YES", "YES", "NO"))=TRUE,"NO","YES")</f>
        <v>NO</v>
      </c>
      <c r="AH235" s="27" t="str">
        <f t="shared" si="3"/>
        <v>YES</v>
      </c>
      <c r="AI235" s="92" t="str">
        <f t="array" ref="AI235">IF(ISERROR(IF(VLOOKUP(A235,'Stations Modelled'!$B$2:$D$310,3,)="YES", "YES", "NO"))=TRUE,"NO","YES")</f>
        <v>NO</v>
      </c>
    </row>
    <row r="236" spans="1:35">
      <c r="A236" s="29" t="s">
        <v>3855</v>
      </c>
      <c r="B236" s="28">
        <v>354</v>
      </c>
      <c r="C236" s="28">
        <v>5129</v>
      </c>
      <c r="D236" s="30" t="s">
        <v>7528</v>
      </c>
      <c r="E236" s="29">
        <v>53889</v>
      </c>
      <c r="F236" s="28">
        <v>66</v>
      </c>
      <c r="G236" s="28">
        <v>12</v>
      </c>
      <c r="H236" s="28">
        <v>5062</v>
      </c>
      <c r="I236" s="29" t="s">
        <v>3801</v>
      </c>
      <c r="J236" s="28">
        <v>4</v>
      </c>
      <c r="K236" s="29" t="s">
        <v>448</v>
      </c>
      <c r="L236" s="28">
        <v>5069</v>
      </c>
      <c r="M236" s="29" t="s">
        <v>687</v>
      </c>
      <c r="N236" s="29" t="s">
        <v>7471</v>
      </c>
      <c r="O236" s="31">
        <v>31929</v>
      </c>
      <c r="P236" s="31" t="s">
        <v>7472</v>
      </c>
      <c r="Q236" s="29" t="s">
        <v>7473</v>
      </c>
      <c r="R236" s="28">
        <v>1</v>
      </c>
      <c r="S236" s="28">
        <v>26</v>
      </c>
      <c r="T236" s="28">
        <v>2</v>
      </c>
      <c r="U236" s="28">
        <v>6</v>
      </c>
      <c r="V236" s="29" t="s">
        <v>7531</v>
      </c>
      <c r="W236" s="29" t="s">
        <v>537</v>
      </c>
      <c r="X236" s="29" t="s">
        <v>538</v>
      </c>
      <c r="Y236" s="29" t="s">
        <v>539</v>
      </c>
      <c r="Z236" s="29" t="s">
        <v>3855</v>
      </c>
      <c r="AA236" s="29" t="s">
        <v>7478</v>
      </c>
      <c r="AB236" s="28">
        <v>91765</v>
      </c>
      <c r="AC236" s="90">
        <v>34.001815999999998</v>
      </c>
      <c r="AD236" s="90">
        <v>-117.811398</v>
      </c>
      <c r="AE236" s="91" t="s">
        <v>7503</v>
      </c>
      <c r="AF236" s="29" t="s">
        <v>7472</v>
      </c>
      <c r="AG236" s="27" t="str">
        <f>IF(ISERROR(IF(VLOOKUP(A236,'SAS Stations'!$B$2:$G$307,5,)="YES", "YES", "NO"))=TRUE,"NO","YES")</f>
        <v>YES</v>
      </c>
      <c r="AH236" s="27" t="str">
        <f t="shared" si="3"/>
        <v>NO</v>
      </c>
      <c r="AI236" s="92" t="str">
        <f t="array" ref="AI236">IF(ISERROR(IF(VLOOKUP(A236,'Stations Modelled'!$B$2:$D$310,3,)="YES", "YES", "NO"))=TRUE,"NO","YES")</f>
        <v>NO</v>
      </c>
    </row>
    <row r="237" spans="1:35" hidden="1">
      <c r="A237" s="29" t="s">
        <v>32</v>
      </c>
      <c r="B237" s="28"/>
      <c r="C237" s="28"/>
      <c r="D237" s="30"/>
      <c r="E237" s="29"/>
      <c r="F237" s="28"/>
      <c r="G237" s="28"/>
      <c r="H237" s="28"/>
      <c r="I237" s="29"/>
      <c r="J237" s="28"/>
      <c r="K237" s="29"/>
      <c r="L237" s="28"/>
      <c r="M237" s="29"/>
      <c r="N237" s="29"/>
      <c r="O237" s="31"/>
      <c r="P237" s="31"/>
      <c r="Q237" s="29"/>
      <c r="R237" s="28"/>
      <c r="S237" s="28"/>
      <c r="T237" s="28"/>
      <c r="U237" s="28"/>
      <c r="V237" s="29"/>
      <c r="W237" s="29"/>
      <c r="X237" s="29"/>
      <c r="Y237" s="29"/>
      <c r="Z237" s="29"/>
      <c r="AA237" s="29"/>
      <c r="AB237" s="28"/>
      <c r="AC237" s="90">
        <v>33.910870000000003</v>
      </c>
      <c r="AD237" s="90">
        <v>-117.820622</v>
      </c>
      <c r="AE237" s="91" t="s">
        <v>5182</v>
      </c>
      <c r="AF237" s="29"/>
      <c r="AG237" s="27" t="str">
        <f>IF(ISERROR(IF(VLOOKUP(A237,'SAS Stations'!$B$2:$G$307,5,)="YES", "YES", "NO"))=TRUE,"NO","YES")</f>
        <v>NO</v>
      </c>
      <c r="AH237" s="27" t="str">
        <f t="shared" si="3"/>
        <v>YES</v>
      </c>
      <c r="AI237" s="92" t="str">
        <f t="array" ref="AI237">IF(ISERROR(IF(VLOOKUP(A237,'Stations Modelled'!$B$2:$D$310,3,)="YES", "YES", "NO"))=TRUE,"NO","YES")</f>
        <v>NO</v>
      </c>
    </row>
    <row r="238" spans="1:35">
      <c r="A238" s="29" t="s">
        <v>3857</v>
      </c>
      <c r="B238" s="28">
        <v>463</v>
      </c>
      <c r="C238" s="28">
        <v>5246</v>
      </c>
      <c r="D238" s="30"/>
      <c r="E238" s="29">
        <v>37733</v>
      </c>
      <c r="F238" s="28">
        <v>16</v>
      </c>
      <c r="G238" s="28">
        <v>4</v>
      </c>
      <c r="H238" s="28">
        <v>5021</v>
      </c>
      <c r="I238" s="29" t="s">
        <v>625</v>
      </c>
      <c r="J238" s="28">
        <v>8</v>
      </c>
      <c r="K238" s="29" t="s">
        <v>337</v>
      </c>
      <c r="L238" s="28">
        <v>5023</v>
      </c>
      <c r="M238" s="29" t="s">
        <v>337</v>
      </c>
      <c r="N238" s="29" t="s">
        <v>7471</v>
      </c>
      <c r="O238" s="31">
        <v>18264</v>
      </c>
      <c r="P238" s="31" t="s">
        <v>7472</v>
      </c>
      <c r="Q238" s="29" t="s">
        <v>7506</v>
      </c>
      <c r="R238" s="28">
        <v>5</v>
      </c>
      <c r="S238" s="28">
        <v>44</v>
      </c>
      <c r="T238" s="28">
        <v>2</v>
      </c>
      <c r="U238" s="28">
        <v>53</v>
      </c>
      <c r="V238" s="29" t="s">
        <v>3386</v>
      </c>
      <c r="W238" s="29" t="s">
        <v>7522</v>
      </c>
      <c r="X238" s="29" t="s">
        <v>462</v>
      </c>
      <c r="Y238" s="29" t="s">
        <v>4597</v>
      </c>
      <c r="Z238" s="29" t="s">
        <v>4598</v>
      </c>
      <c r="AA238" s="29" t="s">
        <v>7478</v>
      </c>
      <c r="AB238" s="28">
        <v>90278</v>
      </c>
      <c r="AC238" s="90">
        <v>33.872314000000003</v>
      </c>
      <c r="AD238" s="90">
        <v>-118.37847600000001</v>
      </c>
      <c r="AE238" s="91" t="s">
        <v>7494</v>
      </c>
      <c r="AF238" s="29" t="s">
        <v>7472</v>
      </c>
      <c r="AG238" s="27" t="str">
        <f>IF(ISERROR(IF(VLOOKUP(A238,'SAS Stations'!$B$2:$G$307,5,)="YES", "YES", "NO"))=TRUE,"NO","YES")</f>
        <v>YES</v>
      </c>
      <c r="AH238" s="27" t="str">
        <f t="shared" si="3"/>
        <v>NO</v>
      </c>
      <c r="AI238" s="92" t="str">
        <f t="array" ref="AI238">IF(ISERROR(IF(VLOOKUP(A238,'Stations Modelled'!$B$2:$D$310,3,)="YES", "YES", "NO"))=TRUE,"NO","YES")</f>
        <v>YES</v>
      </c>
    </row>
    <row r="239" spans="1:35">
      <c r="A239" s="29" t="s">
        <v>3857</v>
      </c>
      <c r="B239" s="28">
        <v>464</v>
      </c>
      <c r="C239" s="28">
        <v>5246</v>
      </c>
      <c r="D239" s="30"/>
      <c r="E239" s="29">
        <v>37733</v>
      </c>
      <c r="F239" s="28">
        <v>66</v>
      </c>
      <c r="G239" s="28">
        <v>16</v>
      </c>
      <c r="H239" s="28">
        <v>5021</v>
      </c>
      <c r="I239" s="29" t="s">
        <v>625</v>
      </c>
      <c r="J239" s="28">
        <v>8</v>
      </c>
      <c r="K239" s="29" t="s">
        <v>337</v>
      </c>
      <c r="L239" s="28">
        <v>5023</v>
      </c>
      <c r="M239" s="29" t="s">
        <v>337</v>
      </c>
      <c r="N239" s="29" t="s">
        <v>7471</v>
      </c>
      <c r="O239" s="31">
        <v>26604</v>
      </c>
      <c r="P239" s="31" t="s">
        <v>7472</v>
      </c>
      <c r="Q239" s="29" t="s">
        <v>7473</v>
      </c>
      <c r="R239" s="28">
        <v>5</v>
      </c>
      <c r="S239" s="28">
        <v>44</v>
      </c>
      <c r="T239" s="28">
        <v>2</v>
      </c>
      <c r="U239" s="28">
        <v>53</v>
      </c>
      <c r="V239" s="29" t="s">
        <v>3386</v>
      </c>
      <c r="W239" s="29" t="s">
        <v>7522</v>
      </c>
      <c r="X239" s="29" t="s">
        <v>462</v>
      </c>
      <c r="Y239" s="29" t="s">
        <v>4597</v>
      </c>
      <c r="Z239" s="29" t="s">
        <v>4598</v>
      </c>
      <c r="AA239" s="29" t="s">
        <v>7478</v>
      </c>
      <c r="AB239" s="28">
        <v>90278</v>
      </c>
      <c r="AC239" s="90">
        <v>33.872314000000003</v>
      </c>
      <c r="AD239" s="90">
        <v>-118.37847600000001</v>
      </c>
      <c r="AE239" s="91" t="s">
        <v>7494</v>
      </c>
      <c r="AF239" s="29" t="s">
        <v>7472</v>
      </c>
      <c r="AG239" s="27" t="str">
        <f>IF(ISERROR(IF(VLOOKUP(A239,'SAS Stations'!$B$2:$G$307,5,)="YES", "YES", "NO"))=TRUE,"NO","YES")</f>
        <v>YES</v>
      </c>
      <c r="AH239" s="27" t="str">
        <f t="shared" si="3"/>
        <v>NO</v>
      </c>
      <c r="AI239" s="92" t="str">
        <f t="array" ref="AI239">IF(ISERROR(IF(VLOOKUP(A239,'Stations Modelled'!$B$2:$D$310,3,)="YES", "YES", "NO"))=TRUE,"NO","YES")</f>
        <v>YES</v>
      </c>
    </row>
    <row r="240" spans="1:35" hidden="1">
      <c r="A240" s="29" t="s">
        <v>10288</v>
      </c>
      <c r="B240" s="28">
        <v>539</v>
      </c>
      <c r="C240" s="28">
        <v>5340</v>
      </c>
      <c r="D240" s="30" t="s">
        <v>4949</v>
      </c>
      <c r="E240" s="29"/>
      <c r="F240" s="28">
        <v>12</v>
      </c>
      <c r="G240" s="28">
        <v>4</v>
      </c>
      <c r="H240" s="28">
        <v>5033</v>
      </c>
      <c r="I240" s="29" t="s">
        <v>397</v>
      </c>
      <c r="J240" s="28">
        <v>17</v>
      </c>
      <c r="K240" s="29" t="s">
        <v>4950</v>
      </c>
      <c r="L240" s="28">
        <v>5033</v>
      </c>
      <c r="M240" s="29" t="s">
        <v>397</v>
      </c>
      <c r="N240" s="29" t="s">
        <v>7471</v>
      </c>
      <c r="O240" s="31">
        <v>18264</v>
      </c>
      <c r="P240" s="31" t="s">
        <v>7472</v>
      </c>
      <c r="Q240" s="29" t="s">
        <v>7506</v>
      </c>
      <c r="R240" s="28">
        <v>5</v>
      </c>
      <c r="S240" s="28">
        <v>51</v>
      </c>
      <c r="T240" s="28">
        <v>3</v>
      </c>
      <c r="U240" s="28">
        <v>32</v>
      </c>
      <c r="V240" s="29" t="s">
        <v>4926</v>
      </c>
      <c r="W240" s="29" t="s">
        <v>10289</v>
      </c>
      <c r="X240" s="29" t="s">
        <v>462</v>
      </c>
      <c r="Y240" s="29" t="s">
        <v>10290</v>
      </c>
      <c r="Z240" s="29" t="s">
        <v>941</v>
      </c>
      <c r="AA240" s="29" t="s">
        <v>7478</v>
      </c>
      <c r="AB240" s="28">
        <v>93291</v>
      </c>
      <c r="AC240" s="90">
        <v>36.334823</v>
      </c>
      <c r="AD240" s="90">
        <v>-119.313704</v>
      </c>
      <c r="AE240" s="91" t="s">
        <v>7494</v>
      </c>
      <c r="AF240" s="29" t="s">
        <v>7472</v>
      </c>
      <c r="AG240" s="27" t="str">
        <f>IF(ISERROR(IF(VLOOKUP(A240,'SAS Stations'!$B$2:$G$307,5,)="YES", "YES", "NO"))=TRUE,"NO","YES")</f>
        <v>NO</v>
      </c>
      <c r="AH240" s="27" t="str">
        <f t="shared" si="3"/>
        <v>YES</v>
      </c>
      <c r="AI240" s="92" t="str">
        <f t="array" ref="AI240">IF(ISERROR(IF(VLOOKUP(A240,'Stations Modelled'!$B$2:$D$310,3,)="YES", "YES", "NO"))=TRUE,"NO","YES")</f>
        <v>NO</v>
      </c>
    </row>
    <row r="241" spans="1:35">
      <c r="A241" s="29" t="s">
        <v>1006</v>
      </c>
      <c r="B241" s="28">
        <v>420</v>
      </c>
      <c r="C241" s="28">
        <v>5209</v>
      </c>
      <c r="D241" s="30" t="s">
        <v>2821</v>
      </c>
      <c r="E241" s="29"/>
      <c r="F241" s="28">
        <v>16</v>
      </c>
      <c r="G241" s="28">
        <v>4</v>
      </c>
      <c r="H241" s="28">
        <v>5029</v>
      </c>
      <c r="I241" s="29" t="s">
        <v>624</v>
      </c>
      <c r="J241" s="28">
        <v>8</v>
      </c>
      <c r="K241" s="29" t="s">
        <v>337</v>
      </c>
      <c r="L241" s="28">
        <v>5023</v>
      </c>
      <c r="M241" s="29" t="s">
        <v>337</v>
      </c>
      <c r="N241" s="29" t="s">
        <v>7471</v>
      </c>
      <c r="O241" s="31">
        <v>22555</v>
      </c>
      <c r="P241" s="31" t="s">
        <v>7472</v>
      </c>
      <c r="Q241" s="29" t="s">
        <v>7506</v>
      </c>
      <c r="R241" s="28">
        <v>5</v>
      </c>
      <c r="S241" s="28">
        <v>42</v>
      </c>
      <c r="T241" s="28">
        <v>2</v>
      </c>
      <c r="U241" s="28">
        <v>54</v>
      </c>
      <c r="V241" s="29" t="s">
        <v>2730</v>
      </c>
      <c r="W241" s="29" t="s">
        <v>5069</v>
      </c>
      <c r="X241" s="29" t="s">
        <v>519</v>
      </c>
      <c r="Y241" s="29" t="s">
        <v>4602</v>
      </c>
      <c r="Z241" s="29" t="s">
        <v>1630</v>
      </c>
      <c r="AA241" s="29" t="s">
        <v>7478</v>
      </c>
      <c r="AB241" s="28">
        <v>90210</v>
      </c>
      <c r="AC241" s="90">
        <v>34.090113000000002</v>
      </c>
      <c r="AD241" s="90">
        <v>-118.391594</v>
      </c>
      <c r="AE241" s="91" t="s">
        <v>7494</v>
      </c>
      <c r="AF241" s="29" t="s">
        <v>7472</v>
      </c>
      <c r="AG241" s="27" t="str">
        <f>IF(ISERROR(IF(VLOOKUP(A241,'SAS Stations'!$B$2:$G$307,5,)="YES", "YES", "NO"))=TRUE,"NO","YES")</f>
        <v>YES</v>
      </c>
      <c r="AH241" s="27" t="str">
        <f t="shared" si="3"/>
        <v>NO</v>
      </c>
      <c r="AI241" s="92" t="str">
        <f t="array" ref="AI241">IF(ISERROR(IF(VLOOKUP(A241,'Stations Modelled'!$B$2:$D$310,3,)="YES", "YES", "NO"))=TRUE,"NO","YES")</f>
        <v>NO</v>
      </c>
    </row>
    <row r="242" spans="1:35" hidden="1">
      <c r="A242" s="29" t="s">
        <v>34</v>
      </c>
      <c r="B242" s="28">
        <v>1700</v>
      </c>
      <c r="C242" s="28">
        <v>5762</v>
      </c>
      <c r="D242" s="30"/>
      <c r="E242" s="29"/>
      <c r="F242" s="28">
        <v>66</v>
      </c>
      <c r="G242" s="28">
        <v>12</v>
      </c>
      <c r="H242" s="28">
        <v>1410</v>
      </c>
      <c r="I242" s="29" t="s">
        <v>340</v>
      </c>
      <c r="J242" s="28">
        <v>9</v>
      </c>
      <c r="K242" s="29" t="s">
        <v>652</v>
      </c>
      <c r="L242" s="28">
        <v>5073</v>
      </c>
      <c r="M242" s="29" t="s">
        <v>652</v>
      </c>
      <c r="N242" s="29" t="s">
        <v>7496</v>
      </c>
      <c r="O242" s="31">
        <v>38353</v>
      </c>
      <c r="P242" s="31" t="s">
        <v>7472</v>
      </c>
      <c r="Q242" s="29" t="s">
        <v>10579</v>
      </c>
      <c r="R242" s="28">
        <v>1</v>
      </c>
      <c r="S242" s="28">
        <v>46</v>
      </c>
      <c r="T242" s="28">
        <v>1</v>
      </c>
      <c r="U242" s="28">
        <v>50</v>
      </c>
      <c r="V242" s="29" t="s">
        <v>1290</v>
      </c>
      <c r="W242" s="29" t="s">
        <v>7472</v>
      </c>
      <c r="X242" s="29" t="s">
        <v>7472</v>
      </c>
      <c r="Y242" s="29" t="s">
        <v>7472</v>
      </c>
      <c r="Z242" s="29" t="s">
        <v>7472</v>
      </c>
      <c r="AA242" s="29" t="s">
        <v>7478</v>
      </c>
      <c r="AB242" s="28" t="s">
        <v>7472</v>
      </c>
      <c r="AC242" s="90"/>
      <c r="AD242" s="90"/>
      <c r="AE242" s="91"/>
      <c r="AF242" s="29" t="s">
        <v>7472</v>
      </c>
      <c r="AG242" s="27" t="str">
        <f>IF(ISERROR(IF(VLOOKUP(A242,'SAS Stations'!$B$2:$G$307,5,)="YES", "YES", "NO"))=TRUE,"NO","YES")</f>
        <v>NO</v>
      </c>
      <c r="AH242" s="27" t="str">
        <f t="shared" si="3"/>
        <v>YES</v>
      </c>
      <c r="AI242" s="92" t="str">
        <f t="array" ref="AI242">IF(ISERROR(IF(VLOOKUP(A242,'Stations Modelled'!$B$2:$D$310,3,)="YES", "YES", "NO"))=TRUE,"NO","YES")</f>
        <v>NO</v>
      </c>
    </row>
    <row r="243" spans="1:35" hidden="1">
      <c r="A243" s="29" t="s">
        <v>36</v>
      </c>
      <c r="B243" s="28">
        <v>1705</v>
      </c>
      <c r="C243" s="28">
        <v>5403</v>
      </c>
      <c r="D243" s="30"/>
      <c r="E243" s="29"/>
      <c r="F243" s="28">
        <v>66</v>
      </c>
      <c r="G243" s="28">
        <v>12</v>
      </c>
      <c r="H243" s="28">
        <v>5052</v>
      </c>
      <c r="I243" s="29" t="s">
        <v>357</v>
      </c>
      <c r="J243" s="28">
        <v>14</v>
      </c>
      <c r="K243" s="29" t="s">
        <v>940</v>
      </c>
      <c r="L243" s="28">
        <v>5054</v>
      </c>
      <c r="M243" s="29" t="s">
        <v>940</v>
      </c>
      <c r="N243" s="29" t="s">
        <v>7496</v>
      </c>
      <c r="O243" s="31">
        <v>38353</v>
      </c>
      <c r="P243" s="31" t="s">
        <v>7472</v>
      </c>
      <c r="Q243" s="29" t="s">
        <v>10579</v>
      </c>
      <c r="R243" s="28">
        <v>5</v>
      </c>
      <c r="S243" s="28">
        <v>36</v>
      </c>
      <c r="T243" s="28">
        <v>3</v>
      </c>
      <c r="U243" s="28">
        <v>30</v>
      </c>
      <c r="V243" s="29" t="s">
        <v>7472</v>
      </c>
      <c r="W243" s="29" t="s">
        <v>7472</v>
      </c>
      <c r="X243" s="29" t="s">
        <v>7472</v>
      </c>
      <c r="Y243" s="29" t="s">
        <v>7472</v>
      </c>
      <c r="Z243" s="29" t="s">
        <v>7472</v>
      </c>
      <c r="AA243" s="29" t="s">
        <v>7478</v>
      </c>
      <c r="AB243" s="28" t="s">
        <v>7472</v>
      </c>
      <c r="AC243" s="90"/>
      <c r="AD243" s="90"/>
      <c r="AE243" s="91"/>
      <c r="AF243" s="29" t="s">
        <v>7472</v>
      </c>
      <c r="AG243" s="27" t="str">
        <f>IF(ISERROR(IF(VLOOKUP(A243,'SAS Stations'!$B$2:$G$307,5,)="YES", "YES", "NO"))=TRUE,"NO","YES")</f>
        <v>NO</v>
      </c>
      <c r="AH243" s="27" t="str">
        <f t="shared" si="3"/>
        <v>YES</v>
      </c>
      <c r="AI243" s="92" t="str">
        <f t="array" ref="AI243">IF(ISERROR(IF(VLOOKUP(A243,'Stations Modelled'!$B$2:$D$310,3,)="YES", "YES", "NO"))=TRUE,"NO","YES")</f>
        <v>NO</v>
      </c>
    </row>
    <row r="244" spans="1:35">
      <c r="A244" s="29" t="s">
        <v>1007</v>
      </c>
      <c r="B244" s="28">
        <v>818</v>
      </c>
      <c r="C244" s="28">
        <v>5820</v>
      </c>
      <c r="D244" s="30" t="s">
        <v>7584</v>
      </c>
      <c r="E244" s="29"/>
      <c r="F244" s="28">
        <v>12</v>
      </c>
      <c r="G244" s="28">
        <v>4</v>
      </c>
      <c r="H244" s="28">
        <v>5084</v>
      </c>
      <c r="I244" s="29" t="s">
        <v>3790</v>
      </c>
      <c r="J244" s="28">
        <v>9</v>
      </c>
      <c r="K244" s="29" t="s">
        <v>652</v>
      </c>
      <c r="L244" s="28">
        <v>5073</v>
      </c>
      <c r="M244" s="29" t="s">
        <v>652</v>
      </c>
      <c r="N244" s="29" t="s">
        <v>7471</v>
      </c>
      <c r="O244" s="31">
        <v>18264</v>
      </c>
      <c r="P244" s="31" t="s">
        <v>7472</v>
      </c>
      <c r="Q244" s="29" t="s">
        <v>7506</v>
      </c>
      <c r="R244" s="28">
        <v>1</v>
      </c>
      <c r="S244" s="28">
        <v>47</v>
      </c>
      <c r="T244" s="28">
        <v>2</v>
      </c>
      <c r="U244" s="28">
        <v>1</v>
      </c>
      <c r="V244" s="29" t="s">
        <v>7531</v>
      </c>
      <c r="W244" s="29" t="s">
        <v>7475</v>
      </c>
      <c r="X244" s="29" t="s">
        <v>523</v>
      </c>
      <c r="Y244" s="29" t="s">
        <v>4606</v>
      </c>
      <c r="Z244" s="29" t="s">
        <v>1007</v>
      </c>
      <c r="AA244" s="29" t="s">
        <v>7478</v>
      </c>
      <c r="AB244" s="28">
        <v>90241</v>
      </c>
      <c r="AC244" s="90">
        <v>33.938420000000001</v>
      </c>
      <c r="AD244" s="90">
        <v>-118.12888100000001</v>
      </c>
      <c r="AE244" s="91" t="s">
        <v>7494</v>
      </c>
      <c r="AF244" s="29" t="s">
        <v>7472</v>
      </c>
      <c r="AG244" s="27" t="str">
        <f>IF(ISERROR(IF(VLOOKUP(A244,'SAS Stations'!$B$2:$G$307,5,)="YES", "YES", "NO"))=TRUE,"NO","YES")</f>
        <v>YES</v>
      </c>
      <c r="AH244" s="27" t="str">
        <f t="shared" si="3"/>
        <v>NO</v>
      </c>
      <c r="AI244" s="92" t="str">
        <f t="array" ref="AI244">IF(ISERROR(IF(VLOOKUP(A244,'Stations Modelled'!$B$2:$D$310,3,)="YES", "YES", "NO"))=TRUE,"NO","YES")</f>
        <v>NO</v>
      </c>
    </row>
    <row r="245" spans="1:35">
      <c r="A245" s="29" t="s">
        <v>1008</v>
      </c>
      <c r="B245" s="28">
        <v>1377</v>
      </c>
      <c r="C245" s="28">
        <v>8137</v>
      </c>
      <c r="D245" s="30" t="s">
        <v>4923</v>
      </c>
      <c r="E245" s="29"/>
      <c r="F245" s="28">
        <v>33</v>
      </c>
      <c r="G245" s="28">
        <v>12</v>
      </c>
      <c r="H245" s="28">
        <v>8016</v>
      </c>
      <c r="I245" s="29" t="s">
        <v>385</v>
      </c>
      <c r="J245" s="28">
        <v>15</v>
      </c>
      <c r="K245" s="29" t="s">
        <v>666</v>
      </c>
      <c r="L245" s="28">
        <v>5061</v>
      </c>
      <c r="M245" s="29" t="s">
        <v>666</v>
      </c>
      <c r="N245" s="29" t="s">
        <v>7471</v>
      </c>
      <c r="O245" s="31">
        <v>24593</v>
      </c>
      <c r="P245" s="31" t="s">
        <v>7472</v>
      </c>
      <c r="Q245" s="29" t="s">
        <v>7506</v>
      </c>
      <c r="R245" s="28">
        <v>3</v>
      </c>
      <c r="S245" s="28">
        <v>86</v>
      </c>
      <c r="T245" s="28">
        <v>4</v>
      </c>
      <c r="U245" s="28">
        <v>24</v>
      </c>
      <c r="V245" s="29" t="s">
        <v>4926</v>
      </c>
      <c r="W245" s="29" t="s">
        <v>10291</v>
      </c>
      <c r="X245" s="29" t="s">
        <v>564</v>
      </c>
      <c r="Y245" s="29" t="s">
        <v>10292</v>
      </c>
      <c r="Z245" s="29" t="s">
        <v>10293</v>
      </c>
      <c r="AA245" s="29" t="s">
        <v>7478</v>
      </c>
      <c r="AB245" s="28">
        <v>93555</v>
      </c>
      <c r="AC245" s="90">
        <v>35.622230000000002</v>
      </c>
      <c r="AD245" s="90">
        <v>-117.688277</v>
      </c>
      <c r="AE245" s="91" t="s">
        <v>7494</v>
      </c>
      <c r="AF245" s="29" t="s">
        <v>7472</v>
      </c>
      <c r="AG245" s="27" t="str">
        <f>IF(ISERROR(IF(VLOOKUP(A245,'SAS Stations'!$B$2:$G$307,5,)="YES", "YES", "NO"))=TRUE,"NO","YES")</f>
        <v>YES</v>
      </c>
      <c r="AH245" s="27" t="str">
        <f t="shared" si="3"/>
        <v>NO</v>
      </c>
      <c r="AI245" s="92" t="str">
        <f t="array" ref="AI245">IF(ISERROR(IF(VLOOKUP(A245,'Stations Modelled'!$B$2:$D$310,3,)="YES", "YES", "NO"))=TRUE,"NO","YES")</f>
        <v>NO</v>
      </c>
    </row>
    <row r="246" spans="1:35">
      <c r="A246" s="29" t="s">
        <v>1009</v>
      </c>
      <c r="B246" s="28">
        <v>371</v>
      </c>
      <c r="C246" s="28">
        <v>5150</v>
      </c>
      <c r="D246" s="30" t="s">
        <v>7535</v>
      </c>
      <c r="E246" s="29">
        <v>37634</v>
      </c>
      <c r="F246" s="28">
        <v>16</v>
      </c>
      <c r="G246" s="28">
        <v>4</v>
      </c>
      <c r="H246" s="28">
        <v>5013</v>
      </c>
      <c r="I246" s="29" t="s">
        <v>812</v>
      </c>
      <c r="J246" s="28">
        <v>3</v>
      </c>
      <c r="K246" s="29" t="s">
        <v>7529</v>
      </c>
      <c r="L246" s="28">
        <v>5014</v>
      </c>
      <c r="M246" s="29" t="s">
        <v>3869</v>
      </c>
      <c r="N246" s="29" t="s">
        <v>7471</v>
      </c>
      <c r="O246" s="31">
        <v>18264</v>
      </c>
      <c r="P246" s="31" t="s">
        <v>7472</v>
      </c>
      <c r="Q246" s="29" t="s">
        <v>7506</v>
      </c>
      <c r="R246" s="28">
        <v>1</v>
      </c>
      <c r="S246" s="28">
        <v>27</v>
      </c>
      <c r="T246" s="28">
        <v>3</v>
      </c>
      <c r="U246" s="28">
        <v>5</v>
      </c>
      <c r="V246" s="29" t="s">
        <v>7531</v>
      </c>
      <c r="W246" s="29" t="s">
        <v>7532</v>
      </c>
      <c r="X246" s="29" t="s">
        <v>523</v>
      </c>
      <c r="Y246" s="29" t="s">
        <v>540</v>
      </c>
      <c r="Z246" s="29" t="s">
        <v>1009</v>
      </c>
      <c r="AA246" s="29" t="s">
        <v>7478</v>
      </c>
      <c r="AB246" s="28">
        <v>91010</v>
      </c>
      <c r="AC246" s="90">
        <v>34.139127999999999</v>
      </c>
      <c r="AD246" s="90">
        <v>-117.965372</v>
      </c>
      <c r="AE246" s="91" t="s">
        <v>7503</v>
      </c>
      <c r="AF246" s="29" t="s">
        <v>7472</v>
      </c>
      <c r="AG246" s="27" t="str">
        <f>IF(ISERROR(IF(VLOOKUP(A246,'SAS Stations'!$B$2:$G$307,5,)="YES", "YES", "NO"))=TRUE,"NO","YES")</f>
        <v>YES</v>
      </c>
      <c r="AH246" s="27" t="str">
        <f t="shared" si="3"/>
        <v>NO</v>
      </c>
      <c r="AI246" s="92" t="str">
        <f t="array" ref="AI246">IF(ISERROR(IF(VLOOKUP(A246,'Stations Modelled'!$B$2:$D$310,3,)="YES", "YES", "NO"))=TRUE,"NO","YES")</f>
        <v>NO</v>
      </c>
    </row>
    <row r="247" spans="1:35" hidden="1">
      <c r="A247" s="29" t="s">
        <v>5379</v>
      </c>
      <c r="B247" s="28">
        <v>1816</v>
      </c>
      <c r="C247" s="28">
        <v>5335</v>
      </c>
      <c r="D247" s="30"/>
      <c r="E247" s="29"/>
      <c r="F247" s="28">
        <v>66</v>
      </c>
      <c r="G247" s="28">
        <v>12</v>
      </c>
      <c r="H247" s="28">
        <v>5035</v>
      </c>
      <c r="I247" s="29" t="s">
        <v>423</v>
      </c>
      <c r="J247" s="28">
        <v>17</v>
      </c>
      <c r="K247" s="29" t="s">
        <v>4950</v>
      </c>
      <c r="L247" s="28">
        <v>5033</v>
      </c>
      <c r="M247" s="29" t="s">
        <v>397</v>
      </c>
      <c r="N247" s="29" t="s">
        <v>7496</v>
      </c>
      <c r="O247" s="31">
        <v>38353</v>
      </c>
      <c r="P247" s="31" t="s">
        <v>7472</v>
      </c>
      <c r="Q247" s="29" t="s">
        <v>10579</v>
      </c>
      <c r="R247" s="28">
        <v>5</v>
      </c>
      <c r="S247" s="28">
        <v>51</v>
      </c>
      <c r="T247" s="28">
        <v>3</v>
      </c>
      <c r="U247" s="28">
        <v>70</v>
      </c>
      <c r="V247" s="29" t="s">
        <v>4926</v>
      </c>
      <c r="W247" s="29" t="s">
        <v>7472</v>
      </c>
      <c r="X247" s="29" t="s">
        <v>7472</v>
      </c>
      <c r="Y247" s="29" t="s">
        <v>7472</v>
      </c>
      <c r="Z247" s="29" t="s">
        <v>7472</v>
      </c>
      <c r="AA247" s="29" t="s">
        <v>7478</v>
      </c>
      <c r="AB247" s="28" t="s">
        <v>7472</v>
      </c>
      <c r="AC247" s="90"/>
      <c r="AD247" s="90"/>
      <c r="AE247" s="91"/>
      <c r="AF247" s="29" t="s">
        <v>7472</v>
      </c>
      <c r="AG247" s="27" t="str">
        <f>IF(ISERROR(IF(VLOOKUP(A247,'SAS Stations'!$B$2:$G$307,5,)="YES", "YES", "NO"))=TRUE,"NO","YES")</f>
        <v>NO</v>
      </c>
      <c r="AH247" s="27" t="str">
        <f t="shared" si="3"/>
        <v>YES</v>
      </c>
      <c r="AI247" s="92" t="str">
        <f t="array" ref="AI247">IF(ISERROR(IF(VLOOKUP(A247,'Stations Modelled'!$B$2:$D$310,3,)="YES", "YES", "NO"))=TRUE,"NO","YES")</f>
        <v>NO</v>
      </c>
    </row>
    <row r="248" spans="1:35" hidden="1">
      <c r="A248" s="29" t="s">
        <v>47</v>
      </c>
      <c r="B248" s="28">
        <v>1718</v>
      </c>
      <c r="C248" s="28">
        <v>5906</v>
      </c>
      <c r="D248" s="30"/>
      <c r="E248" s="29"/>
      <c r="F248" s="28">
        <v>66</v>
      </c>
      <c r="G248" s="28">
        <v>12</v>
      </c>
      <c r="H248" s="28">
        <v>5081</v>
      </c>
      <c r="I248" s="29" t="s">
        <v>360</v>
      </c>
      <c r="J248" s="28">
        <v>1</v>
      </c>
      <c r="K248" s="29" t="s">
        <v>939</v>
      </c>
      <c r="L248" s="28">
        <v>5082</v>
      </c>
      <c r="M248" s="29" t="s">
        <v>939</v>
      </c>
      <c r="N248" s="29" t="s">
        <v>7496</v>
      </c>
      <c r="O248" s="31">
        <v>38353</v>
      </c>
      <c r="P248" s="31" t="s">
        <v>7472</v>
      </c>
      <c r="Q248" s="29" t="s">
        <v>10579</v>
      </c>
      <c r="R248" s="28">
        <v>1</v>
      </c>
      <c r="S248" s="28">
        <v>33</v>
      </c>
      <c r="T248" s="28">
        <v>2</v>
      </c>
      <c r="U248" s="28">
        <v>80</v>
      </c>
      <c r="V248" s="29" t="s">
        <v>7848</v>
      </c>
      <c r="W248" s="29" t="s">
        <v>7472</v>
      </c>
      <c r="X248" s="29" t="s">
        <v>7472</v>
      </c>
      <c r="Y248" s="29" t="s">
        <v>7472</v>
      </c>
      <c r="Z248" s="29" t="s">
        <v>7472</v>
      </c>
      <c r="AA248" s="29" t="s">
        <v>7478</v>
      </c>
      <c r="AB248" s="28" t="s">
        <v>7472</v>
      </c>
      <c r="AC248" s="27"/>
      <c r="AD248" s="27"/>
      <c r="AE248" s="27"/>
      <c r="AF248" s="29" t="s">
        <v>7472</v>
      </c>
      <c r="AG248" s="27" t="str">
        <f>IF(ISERROR(IF(VLOOKUP(A248,'SAS Stations'!$B$2:$G$307,5,)="YES", "YES", "NO"))=TRUE,"NO","YES")</f>
        <v>NO</v>
      </c>
      <c r="AH248" s="27" t="str">
        <f t="shared" si="3"/>
        <v>YES</v>
      </c>
      <c r="AI248" s="92" t="str">
        <f t="array" ref="AI248">IF(ISERROR(IF(VLOOKUP(A248,'Stations Modelled'!$B$2:$D$310,3,)="YES", "YES", "NO"))=TRUE,"NO","YES")</f>
        <v>NO</v>
      </c>
    </row>
    <row r="249" spans="1:35" hidden="1">
      <c r="A249" s="29" t="s">
        <v>5107</v>
      </c>
      <c r="B249" s="28">
        <v>1378</v>
      </c>
      <c r="C249" s="28">
        <v>8139</v>
      </c>
      <c r="D249" s="30" t="s">
        <v>7470</v>
      </c>
      <c r="E249" s="29"/>
      <c r="F249" s="28">
        <v>33</v>
      </c>
      <c r="G249" s="28">
        <v>12</v>
      </c>
      <c r="H249" s="28">
        <v>4025</v>
      </c>
      <c r="I249" s="29" t="s">
        <v>5024</v>
      </c>
      <c r="J249" s="28">
        <v>6</v>
      </c>
      <c r="K249" s="29" t="s">
        <v>389</v>
      </c>
      <c r="L249" s="28">
        <v>5067</v>
      </c>
      <c r="M249" s="29" t="s">
        <v>389</v>
      </c>
      <c r="N249" s="29" t="s">
        <v>7471</v>
      </c>
      <c r="O249" s="31">
        <v>18264</v>
      </c>
      <c r="P249" s="31" t="s">
        <v>7472</v>
      </c>
      <c r="Q249" s="29" t="s">
        <v>7506</v>
      </c>
      <c r="R249" s="28">
        <v>3</v>
      </c>
      <c r="S249" s="28">
        <v>87</v>
      </c>
      <c r="T249" s="28">
        <v>4</v>
      </c>
      <c r="U249" s="28">
        <v>13</v>
      </c>
      <c r="V249" s="29" t="s">
        <v>3411</v>
      </c>
      <c r="W249" s="29" t="s">
        <v>5028</v>
      </c>
      <c r="X249" s="29" t="s">
        <v>546</v>
      </c>
      <c r="Y249" s="29" t="s">
        <v>5108</v>
      </c>
      <c r="Z249" s="29" t="s">
        <v>402</v>
      </c>
      <c r="AA249" s="29" t="s">
        <v>7478</v>
      </c>
      <c r="AB249" s="28">
        <v>92225</v>
      </c>
      <c r="AC249" s="90">
        <v>33.611350000000002</v>
      </c>
      <c r="AD249" s="90">
        <v>-114.679261</v>
      </c>
      <c r="AE249" s="91" t="s">
        <v>7503</v>
      </c>
      <c r="AF249" s="29" t="s">
        <v>7472</v>
      </c>
      <c r="AG249" s="27" t="str">
        <f>IF(ISERROR(IF(VLOOKUP(A249,'SAS Stations'!$B$2:$G$307,5,)="YES", "YES", "NO"))=TRUE,"NO","YES")</f>
        <v>NO</v>
      </c>
      <c r="AH249" s="27" t="str">
        <f t="shared" si="3"/>
        <v>YES</v>
      </c>
      <c r="AI249" s="92" t="str">
        <f t="array" ref="AI249">IF(ISERROR(IF(VLOOKUP(A249,'Stations Modelled'!$B$2:$D$310,3,)="YES", "YES", "NO"))=TRUE,"NO","YES")</f>
        <v>NO</v>
      </c>
    </row>
    <row r="250" spans="1:35" hidden="1">
      <c r="A250" s="29" t="s">
        <v>3863</v>
      </c>
      <c r="B250" s="28">
        <v>1374</v>
      </c>
      <c r="C250" s="28">
        <v>8135</v>
      </c>
      <c r="D250" s="30" t="s">
        <v>4923</v>
      </c>
      <c r="E250" s="29"/>
      <c r="F250" s="28">
        <v>115</v>
      </c>
      <c r="G250" s="28">
        <v>12</v>
      </c>
      <c r="H250" s="28">
        <v>5090</v>
      </c>
      <c r="I250" s="29" t="s">
        <v>3806</v>
      </c>
      <c r="J250" s="28">
        <v>16</v>
      </c>
      <c r="K250" s="29" t="s">
        <v>3806</v>
      </c>
      <c r="L250" s="28">
        <v>5090</v>
      </c>
      <c r="M250" s="29" t="s">
        <v>3806</v>
      </c>
      <c r="N250" s="29" t="s">
        <v>7471</v>
      </c>
      <c r="O250" s="31">
        <v>24139</v>
      </c>
      <c r="P250" s="31" t="s">
        <v>7472</v>
      </c>
      <c r="Q250" s="29" t="s">
        <v>7473</v>
      </c>
      <c r="R250" s="28">
        <v>3</v>
      </c>
      <c r="S250" s="28">
        <v>72</v>
      </c>
      <c r="T250" s="28">
        <v>4</v>
      </c>
      <c r="U250" s="28">
        <v>24</v>
      </c>
      <c r="V250" s="29" t="s">
        <v>7480</v>
      </c>
      <c r="W250" s="29" t="s">
        <v>7475</v>
      </c>
      <c r="X250" s="29" t="s">
        <v>7523</v>
      </c>
      <c r="Y250" s="29" t="s">
        <v>10294</v>
      </c>
      <c r="Z250" s="29" t="s">
        <v>10295</v>
      </c>
      <c r="AA250" s="29" t="s">
        <v>7478</v>
      </c>
      <c r="AB250" s="28">
        <v>92398</v>
      </c>
      <c r="AC250" s="27">
        <v>35.049560999999997</v>
      </c>
      <c r="AD250" s="27">
        <v>-116.439397</v>
      </c>
      <c r="AE250" s="27" t="s">
        <v>7494</v>
      </c>
      <c r="AF250" s="29" t="s">
        <v>7472</v>
      </c>
      <c r="AG250" s="27" t="str">
        <f>IF(ISERROR(IF(VLOOKUP(A250,'SAS Stations'!$B$2:$G$307,5,)="YES", "YES", "NO"))=TRUE,"NO","YES")</f>
        <v>NO</v>
      </c>
      <c r="AH250" s="27" t="str">
        <f t="shared" si="3"/>
        <v>YES</v>
      </c>
      <c r="AI250" s="92" t="str">
        <f t="array" ref="AI250">IF(ISERROR(IF(VLOOKUP(A250,'Stations Modelled'!$B$2:$D$310,3,)="YES", "YES", "NO"))=TRUE,"NO","YES")</f>
        <v>NO</v>
      </c>
    </row>
    <row r="251" spans="1:35" hidden="1">
      <c r="A251" s="29" t="s">
        <v>5109</v>
      </c>
      <c r="B251" s="28">
        <v>286</v>
      </c>
      <c r="C251" s="28">
        <v>5040</v>
      </c>
      <c r="D251" s="30" t="s">
        <v>3416</v>
      </c>
      <c r="E251" s="29">
        <v>14716</v>
      </c>
      <c r="F251" s="28">
        <v>66</v>
      </c>
      <c r="G251" s="28">
        <v>12</v>
      </c>
      <c r="H251" s="28">
        <v>5040</v>
      </c>
      <c r="I251" s="29" t="s">
        <v>5109</v>
      </c>
      <c r="J251" s="28">
        <v>6</v>
      </c>
      <c r="K251" s="29" t="s">
        <v>389</v>
      </c>
      <c r="L251" s="28">
        <v>5067</v>
      </c>
      <c r="M251" s="29" t="s">
        <v>389</v>
      </c>
      <c r="N251" s="29" t="s">
        <v>7471</v>
      </c>
      <c r="O251" s="31">
        <v>18264</v>
      </c>
      <c r="P251" s="31" t="s">
        <v>7472</v>
      </c>
      <c r="Q251" s="29" t="s">
        <v>7473</v>
      </c>
      <c r="R251" s="28">
        <v>3</v>
      </c>
      <c r="S251" s="28">
        <v>87</v>
      </c>
      <c r="T251" s="28">
        <v>4</v>
      </c>
      <c r="U251" s="28">
        <v>13</v>
      </c>
      <c r="V251" s="29" t="s">
        <v>3411</v>
      </c>
      <c r="W251" s="29" t="s">
        <v>5110</v>
      </c>
      <c r="X251" s="29" t="s">
        <v>5111</v>
      </c>
      <c r="Y251" s="29" t="s">
        <v>5112</v>
      </c>
      <c r="Z251" s="29" t="s">
        <v>5054</v>
      </c>
      <c r="AA251" s="29" t="s">
        <v>7478</v>
      </c>
      <c r="AB251" s="28">
        <v>92239</v>
      </c>
      <c r="AC251" s="90">
        <v>33.811427999999999</v>
      </c>
      <c r="AD251" s="90">
        <v>-115.453552</v>
      </c>
      <c r="AE251" s="91" t="s">
        <v>7503</v>
      </c>
      <c r="AF251" s="29" t="s">
        <v>7472</v>
      </c>
      <c r="AG251" s="27" t="str">
        <f>IF(ISERROR(IF(VLOOKUP(A251,'SAS Stations'!$B$2:$G$307,5,)="YES", "YES", "NO"))=TRUE,"NO","YES")</f>
        <v>NO</v>
      </c>
      <c r="AH251" s="27" t="str">
        <f t="shared" si="3"/>
        <v>YES</v>
      </c>
      <c r="AI251" s="92" t="str">
        <f t="array" ref="AI251">IF(ISERROR(IF(VLOOKUP(A251,'Stations Modelled'!$B$2:$D$310,3,)="YES", "YES", "NO"))=TRUE,"NO","YES")</f>
        <v>NO</v>
      </c>
    </row>
    <row r="252" spans="1:35">
      <c r="A252" s="29" t="s">
        <v>3866</v>
      </c>
      <c r="B252" s="28">
        <v>502</v>
      </c>
      <c r="C252" s="28">
        <v>5306</v>
      </c>
      <c r="D252" s="30" t="s">
        <v>4954</v>
      </c>
      <c r="E252" s="29"/>
      <c r="F252" s="28">
        <v>66</v>
      </c>
      <c r="G252" s="28">
        <v>12</v>
      </c>
      <c r="H252" s="28">
        <v>5035</v>
      </c>
      <c r="I252" s="29" t="s">
        <v>423</v>
      </c>
      <c r="J252" s="28">
        <v>17</v>
      </c>
      <c r="K252" s="29" t="s">
        <v>4950</v>
      </c>
      <c r="L252" s="28">
        <v>5033</v>
      </c>
      <c r="M252" s="29" t="s">
        <v>397</v>
      </c>
      <c r="N252" s="29" t="s">
        <v>7471</v>
      </c>
      <c r="O252" s="31">
        <v>4750</v>
      </c>
      <c r="P252" s="31" t="s">
        <v>7472</v>
      </c>
      <c r="Q252" s="29" t="s">
        <v>7473</v>
      </c>
      <c r="R252" s="28">
        <v>5</v>
      </c>
      <c r="S252" s="28">
        <v>51</v>
      </c>
      <c r="T252" s="28">
        <v>3</v>
      </c>
      <c r="U252" s="28">
        <v>31</v>
      </c>
      <c r="V252" s="29" t="s">
        <v>4926</v>
      </c>
      <c r="W252" s="29" t="s">
        <v>5114</v>
      </c>
      <c r="X252" s="29" t="s">
        <v>10297</v>
      </c>
      <c r="Y252" s="29" t="s">
        <v>10298</v>
      </c>
      <c r="Z252" s="29" t="s">
        <v>3866</v>
      </c>
      <c r="AA252" s="29" t="s">
        <v>7478</v>
      </c>
      <c r="AB252" s="28">
        <v>93219</v>
      </c>
      <c r="AC252" s="90">
        <v>35.892293000000002</v>
      </c>
      <c r="AD252" s="90">
        <v>-119.250868</v>
      </c>
      <c r="AE252" s="91" t="s">
        <v>7494</v>
      </c>
      <c r="AF252" s="29" t="s">
        <v>7472</v>
      </c>
      <c r="AG252" s="27" t="str">
        <f>IF(ISERROR(IF(VLOOKUP(A252,'SAS Stations'!$B$2:$G$307,5,)="YES", "YES", "NO"))=TRUE,"NO","YES")</f>
        <v>YES</v>
      </c>
      <c r="AH252" s="27" t="str">
        <f t="shared" si="3"/>
        <v>NO</v>
      </c>
      <c r="AI252" s="92" t="str">
        <f t="array" ref="AI252">IF(ISERROR(IF(VLOOKUP(A252,'Stations Modelled'!$B$2:$D$310,3,)="YES", "YES", "NO"))=TRUE,"NO","YES")</f>
        <v>YES</v>
      </c>
    </row>
    <row r="253" spans="1:35" hidden="1">
      <c r="A253" s="29" t="s">
        <v>10299</v>
      </c>
      <c r="B253" s="28">
        <v>1379</v>
      </c>
      <c r="C253" s="28">
        <v>8140</v>
      </c>
      <c r="D253" s="30" t="s">
        <v>4923</v>
      </c>
      <c r="E253" s="29"/>
      <c r="F253" s="28">
        <v>33</v>
      </c>
      <c r="G253" s="28">
        <v>4</v>
      </c>
      <c r="H253" s="28">
        <v>8016</v>
      </c>
      <c r="I253" s="29" t="s">
        <v>385</v>
      </c>
      <c r="J253" s="28">
        <v>15</v>
      </c>
      <c r="K253" s="29" t="s">
        <v>666</v>
      </c>
      <c r="L253" s="28">
        <v>5090</v>
      </c>
      <c r="M253" s="29" t="s">
        <v>3806</v>
      </c>
      <c r="N253" s="29" t="s">
        <v>7471</v>
      </c>
      <c r="O253" s="31">
        <v>18264</v>
      </c>
      <c r="P253" s="31" t="s">
        <v>7472</v>
      </c>
      <c r="Q253" s="29" t="s">
        <v>7506</v>
      </c>
      <c r="R253" s="28">
        <v>3</v>
      </c>
      <c r="S253" s="28">
        <v>72</v>
      </c>
      <c r="T253" s="28">
        <v>4</v>
      </c>
      <c r="U253" s="28">
        <v>24</v>
      </c>
      <c r="V253" s="29" t="s">
        <v>7480</v>
      </c>
      <c r="W253" s="29" t="s">
        <v>4968</v>
      </c>
      <c r="X253" s="29" t="s">
        <v>523</v>
      </c>
      <c r="Y253" s="29" t="s">
        <v>10300</v>
      </c>
      <c r="Z253" s="29" t="s">
        <v>390</v>
      </c>
      <c r="AA253" s="29" t="s">
        <v>7478</v>
      </c>
      <c r="AB253" s="28">
        <v>92311</v>
      </c>
      <c r="AC253" s="90">
        <v>34.889975</v>
      </c>
      <c r="AD253" s="90">
        <v>-117.001868</v>
      </c>
      <c r="AE253" s="91" t="s">
        <v>7494</v>
      </c>
      <c r="AF253" s="29" t="s">
        <v>7472</v>
      </c>
      <c r="AG253" s="27" t="str">
        <f>IF(ISERROR(IF(VLOOKUP(A253,'SAS Stations'!$B$2:$G$307,5,)="YES", "YES", "NO"))=TRUE,"NO","YES")</f>
        <v>NO</v>
      </c>
      <c r="AH253" s="27" t="str">
        <f t="shared" si="3"/>
        <v>YES</v>
      </c>
      <c r="AI253" s="92" t="str">
        <f t="array" ref="AI253">IF(ISERROR(IF(VLOOKUP(A253,'Stations Modelled'!$B$2:$D$310,3,)="YES", "YES", "NO"))=TRUE,"NO","YES")</f>
        <v>YES</v>
      </c>
    </row>
    <row r="254" spans="1:35">
      <c r="A254" s="29" t="s">
        <v>3868</v>
      </c>
      <c r="B254" s="28">
        <v>348</v>
      </c>
      <c r="C254" s="28">
        <v>5115</v>
      </c>
      <c r="D254" s="30" t="s">
        <v>7535</v>
      </c>
      <c r="E254" s="29" t="s">
        <v>545</v>
      </c>
      <c r="F254" s="28">
        <v>66</v>
      </c>
      <c r="G254" s="28">
        <v>16</v>
      </c>
      <c r="H254" s="28">
        <v>5012</v>
      </c>
      <c r="I254" s="29" t="s">
        <v>3869</v>
      </c>
      <c r="J254" s="28">
        <v>3</v>
      </c>
      <c r="K254" s="29" t="s">
        <v>7529</v>
      </c>
      <c r="L254" s="28">
        <v>5012</v>
      </c>
      <c r="M254" s="29" t="s">
        <v>3869</v>
      </c>
      <c r="N254" s="29" t="s">
        <v>7471</v>
      </c>
      <c r="O254" s="31">
        <v>18264</v>
      </c>
      <c r="P254" s="31" t="s">
        <v>7472</v>
      </c>
      <c r="Q254" s="29" t="s">
        <v>7473</v>
      </c>
      <c r="R254" s="28">
        <v>1</v>
      </c>
      <c r="S254" s="28">
        <v>27</v>
      </c>
      <c r="T254" s="28">
        <v>3</v>
      </c>
      <c r="U254" s="28">
        <v>5</v>
      </c>
      <c r="V254" s="29" t="s">
        <v>7531</v>
      </c>
      <c r="W254" s="29" t="s">
        <v>7539</v>
      </c>
      <c r="X254" s="29" t="s">
        <v>546</v>
      </c>
      <c r="Y254" s="29" t="s">
        <v>547</v>
      </c>
      <c r="Z254" s="29" t="s">
        <v>548</v>
      </c>
      <c r="AA254" s="29" t="s">
        <v>7478</v>
      </c>
      <c r="AB254" s="28">
        <v>91107</v>
      </c>
      <c r="AC254" s="90">
        <v>34.162157000000001</v>
      </c>
      <c r="AD254" s="90">
        <v>-118.085696</v>
      </c>
      <c r="AE254" s="91" t="s">
        <v>7503</v>
      </c>
      <c r="AF254" s="29" t="s">
        <v>7472</v>
      </c>
      <c r="AG254" s="27" t="str">
        <f>IF(ISERROR(IF(VLOOKUP(A254,'SAS Stations'!$B$2:$G$307,5,)="YES", "YES", "NO"))=TRUE,"NO","YES")</f>
        <v>YES</v>
      </c>
      <c r="AH254" s="27" t="str">
        <f t="shared" si="3"/>
        <v>NO</v>
      </c>
      <c r="AI254" s="92" t="str">
        <f t="array" ref="AI254">IF(ISERROR(IF(VLOOKUP(A254,'Stations Modelled'!$B$2:$D$310,3,)="YES", "YES", "NO"))=TRUE,"NO","YES")</f>
        <v>NO</v>
      </c>
    </row>
    <row r="255" spans="1:35" hidden="1">
      <c r="A255" s="29" t="s">
        <v>5113</v>
      </c>
      <c r="B255" s="28">
        <v>1381</v>
      </c>
      <c r="C255" s="28">
        <v>8143</v>
      </c>
      <c r="D255" s="30" t="s">
        <v>3410</v>
      </c>
      <c r="E255" s="29"/>
      <c r="F255" s="28">
        <v>33</v>
      </c>
      <c r="G255" s="28">
        <v>4</v>
      </c>
      <c r="H255" s="28">
        <v>5070</v>
      </c>
      <c r="I255" s="29" t="s">
        <v>347</v>
      </c>
      <c r="J255" s="28">
        <v>7</v>
      </c>
      <c r="K255" s="29" t="s">
        <v>347</v>
      </c>
      <c r="L255" s="28">
        <v>5070</v>
      </c>
      <c r="M255" s="29" t="s">
        <v>347</v>
      </c>
      <c r="N255" s="29" t="s">
        <v>7471</v>
      </c>
      <c r="O255" s="31">
        <v>18264</v>
      </c>
      <c r="P255" s="31" t="s">
        <v>7472</v>
      </c>
      <c r="Q255" s="29" t="s">
        <v>7506</v>
      </c>
      <c r="R255" s="28">
        <v>3</v>
      </c>
      <c r="S255" s="28">
        <v>77</v>
      </c>
      <c r="T255" s="28">
        <v>4</v>
      </c>
      <c r="U255" s="28">
        <v>16</v>
      </c>
      <c r="V255" s="29" t="s">
        <v>3411</v>
      </c>
      <c r="W255" s="29" t="s">
        <v>5114</v>
      </c>
      <c r="X255" s="29" t="s">
        <v>472</v>
      </c>
      <c r="Y255" s="29" t="s">
        <v>5115</v>
      </c>
      <c r="Z255" s="29" t="s">
        <v>5113</v>
      </c>
      <c r="AA255" s="29" t="s">
        <v>7478</v>
      </c>
      <c r="AB255" s="28">
        <v>92388</v>
      </c>
      <c r="AC255" s="90">
        <v>33.924128000000003</v>
      </c>
      <c r="AD255" s="90">
        <v>-117.28481600000001</v>
      </c>
      <c r="AE255" s="91" t="s">
        <v>7503</v>
      </c>
      <c r="AF255" s="29" t="s">
        <v>7472</v>
      </c>
      <c r="AG255" s="27" t="str">
        <f>IF(ISERROR(IF(VLOOKUP(A255,'SAS Stations'!$B$2:$G$307,5,)="YES", "YES", "NO"))=TRUE,"NO","YES")</f>
        <v>NO</v>
      </c>
      <c r="AH255" s="27" t="str">
        <f t="shared" si="3"/>
        <v>YES</v>
      </c>
      <c r="AI255" s="92" t="str">
        <f t="array" ref="AI255">IF(ISERROR(IF(VLOOKUP(A255,'Stations Modelled'!$B$2:$D$310,3,)="YES", "YES", "NO"))=TRUE,"NO","YES")</f>
        <v>NO</v>
      </c>
    </row>
    <row r="256" spans="1:35">
      <c r="A256" s="29" t="s">
        <v>1010</v>
      </c>
      <c r="B256" s="28">
        <v>861</v>
      </c>
      <c r="C256" s="28">
        <v>5864</v>
      </c>
      <c r="D256" s="30" t="s">
        <v>7564</v>
      </c>
      <c r="E256" s="29"/>
      <c r="F256" s="28">
        <v>12</v>
      </c>
      <c r="G256" s="28">
        <v>4</v>
      </c>
      <c r="H256" s="28">
        <v>5088</v>
      </c>
      <c r="I256" s="29" t="s">
        <v>838</v>
      </c>
      <c r="J256" s="28">
        <v>2</v>
      </c>
      <c r="K256" s="29" t="s">
        <v>394</v>
      </c>
      <c r="L256" s="28">
        <v>5086</v>
      </c>
      <c r="M256" s="29" t="s">
        <v>394</v>
      </c>
      <c r="N256" s="29" t="s">
        <v>7471</v>
      </c>
      <c r="O256" s="31">
        <v>18264</v>
      </c>
      <c r="P256" s="31" t="s">
        <v>7472</v>
      </c>
      <c r="Q256" s="29" t="s">
        <v>7506</v>
      </c>
      <c r="R256" s="28">
        <v>1</v>
      </c>
      <c r="S256" s="28">
        <v>33</v>
      </c>
      <c r="T256" s="28">
        <v>1</v>
      </c>
      <c r="U256" s="28">
        <v>44</v>
      </c>
      <c r="V256" s="29" t="s">
        <v>7556</v>
      </c>
      <c r="W256" s="29" t="s">
        <v>529</v>
      </c>
      <c r="X256" s="29" t="s">
        <v>7508</v>
      </c>
      <c r="Y256" s="29" t="s">
        <v>549</v>
      </c>
      <c r="Z256" s="29" t="s">
        <v>532</v>
      </c>
      <c r="AA256" s="29" t="s">
        <v>7478</v>
      </c>
      <c r="AB256" s="28">
        <v>92662</v>
      </c>
      <c r="AC256" s="90">
        <v>33.607267999999998</v>
      </c>
      <c r="AD256" s="90">
        <v>-117.884604</v>
      </c>
      <c r="AE256" s="91" t="s">
        <v>7503</v>
      </c>
      <c r="AF256" s="29" t="s">
        <v>7472</v>
      </c>
      <c r="AG256" s="27" t="str">
        <f>IF(ISERROR(IF(VLOOKUP(A256,'SAS Stations'!$B$2:$G$307,5,)="YES", "YES", "NO"))=TRUE,"NO","YES")</f>
        <v>YES</v>
      </c>
      <c r="AH256" s="27" t="str">
        <f t="shared" si="3"/>
        <v>NO</v>
      </c>
      <c r="AI256" s="92" t="str">
        <f t="array" ref="AI256">IF(ISERROR(IF(VLOOKUP(A256,'Stations Modelled'!$B$2:$D$310,3,)="YES", "YES", "NO"))=TRUE,"NO","YES")</f>
        <v>YES</v>
      </c>
    </row>
    <row r="257" spans="1:35">
      <c r="A257" s="29" t="s">
        <v>1011</v>
      </c>
      <c r="B257" s="28">
        <v>872</v>
      </c>
      <c r="C257" s="28">
        <v>5875</v>
      </c>
      <c r="D257" s="30" t="s">
        <v>482</v>
      </c>
      <c r="E257" s="29"/>
      <c r="F257" s="28">
        <v>12</v>
      </c>
      <c r="G257" s="28">
        <v>4</v>
      </c>
      <c r="H257" s="28">
        <v>5017</v>
      </c>
      <c r="I257" s="29" t="s">
        <v>430</v>
      </c>
      <c r="J257" s="28">
        <v>2</v>
      </c>
      <c r="K257" s="29" t="s">
        <v>394</v>
      </c>
      <c r="L257" s="28">
        <v>5086</v>
      </c>
      <c r="M257" s="29" t="s">
        <v>394</v>
      </c>
      <c r="N257" s="29" t="s">
        <v>7471</v>
      </c>
      <c r="O257" s="31">
        <v>18264</v>
      </c>
      <c r="P257" s="31" t="s">
        <v>7472</v>
      </c>
      <c r="Q257" s="29" t="s">
        <v>7506</v>
      </c>
      <c r="R257" s="28">
        <v>1</v>
      </c>
      <c r="S257" s="28">
        <v>29</v>
      </c>
      <c r="T257" s="28">
        <v>2</v>
      </c>
      <c r="U257" s="28">
        <v>44</v>
      </c>
      <c r="V257" s="29" t="s">
        <v>7556</v>
      </c>
      <c r="W257" s="29" t="s">
        <v>476</v>
      </c>
      <c r="X257" s="29" t="s">
        <v>472</v>
      </c>
      <c r="Y257" s="29" t="s">
        <v>550</v>
      </c>
      <c r="Z257" s="29" t="s">
        <v>1047</v>
      </c>
      <c r="AA257" s="29" t="s">
        <v>7478</v>
      </c>
      <c r="AB257" s="28">
        <v>92707</v>
      </c>
      <c r="AC257" s="90">
        <v>33.727198999999999</v>
      </c>
      <c r="AD257" s="90">
        <v>-117.86843399999999</v>
      </c>
      <c r="AE257" s="91" t="s">
        <v>7503</v>
      </c>
      <c r="AF257" s="29" t="s">
        <v>7472</v>
      </c>
      <c r="AG257" s="27" t="str">
        <f>IF(ISERROR(IF(VLOOKUP(A257,'SAS Stations'!$B$2:$G$307,5,)="YES", "YES", "NO"))=TRUE,"NO","YES")</f>
        <v>YES</v>
      </c>
      <c r="AH257" s="27" t="str">
        <f t="shared" si="3"/>
        <v>NO</v>
      </c>
      <c r="AI257" s="92" t="str">
        <f t="array" ref="AI257">IF(ISERROR(IF(VLOOKUP(A257,'Stations Modelled'!$B$2:$D$310,3,)="YES", "YES", "NO"))=TRUE,"NO","YES")</f>
        <v>NO</v>
      </c>
    </row>
    <row r="258" spans="1:35">
      <c r="A258" s="29" t="s">
        <v>3871</v>
      </c>
      <c r="B258" s="28">
        <v>1532</v>
      </c>
      <c r="C258" s="28">
        <v>8311</v>
      </c>
      <c r="D258" s="30" t="s">
        <v>3416</v>
      </c>
      <c r="E258" s="29"/>
      <c r="F258" s="28">
        <v>115</v>
      </c>
      <c r="G258" s="28">
        <v>12</v>
      </c>
      <c r="H258" s="28">
        <v>5067</v>
      </c>
      <c r="I258" s="29" t="s">
        <v>389</v>
      </c>
      <c r="J258" s="28">
        <v>6</v>
      </c>
      <c r="K258" s="29" t="s">
        <v>389</v>
      </c>
      <c r="L258" s="28">
        <v>5067</v>
      </c>
      <c r="M258" s="29" t="s">
        <v>389</v>
      </c>
      <c r="N258" s="29" t="s">
        <v>7471</v>
      </c>
      <c r="O258" s="31">
        <v>27576</v>
      </c>
      <c r="P258" s="31" t="s">
        <v>7472</v>
      </c>
      <c r="Q258" s="29" t="s">
        <v>7473</v>
      </c>
      <c r="R258" s="28">
        <v>3</v>
      </c>
      <c r="S258" s="28">
        <v>79</v>
      </c>
      <c r="T258" s="28">
        <v>4</v>
      </c>
      <c r="U258" s="28">
        <v>13</v>
      </c>
      <c r="V258" s="29" t="s">
        <v>3411</v>
      </c>
      <c r="W258" s="29" t="s">
        <v>5102</v>
      </c>
      <c r="X258" s="29" t="s">
        <v>7558</v>
      </c>
      <c r="Y258" s="29" t="s">
        <v>1676</v>
      </c>
      <c r="Z258" s="29" t="s">
        <v>5021</v>
      </c>
      <c r="AA258" s="29" t="s">
        <v>7478</v>
      </c>
      <c r="AB258" s="28">
        <v>92264</v>
      </c>
      <c r="AC258" s="90">
        <v>33.807707000000001</v>
      </c>
      <c r="AD258" s="90">
        <v>-116.493455</v>
      </c>
      <c r="AE258" s="91" t="s">
        <v>7503</v>
      </c>
      <c r="AF258" s="29" t="s">
        <v>7472</v>
      </c>
      <c r="AG258" s="27" t="str">
        <f>IF(ISERROR(IF(VLOOKUP(A258,'SAS Stations'!$B$2:$G$307,5,)="YES", "YES", "NO"))=TRUE,"NO","YES")</f>
        <v>YES</v>
      </c>
      <c r="AH258" s="27" t="str">
        <f t="shared" ref="AH258:AH321" si="4">IF(AG258="YES", "NO", "YES")</f>
        <v>NO</v>
      </c>
      <c r="AI258" s="92" t="str">
        <f t="array" ref="AI258">IF(ISERROR(IF(VLOOKUP(A258,'Stations Modelled'!$B$2:$D$310,3,)="YES", "YES", "NO"))=TRUE,"NO","YES")</f>
        <v>NO</v>
      </c>
    </row>
    <row r="259" spans="1:35">
      <c r="A259" s="29" t="s">
        <v>3871</v>
      </c>
      <c r="B259" s="28">
        <v>1533</v>
      </c>
      <c r="C259" s="28">
        <v>8311</v>
      </c>
      <c r="D259" s="30" t="s">
        <v>3416</v>
      </c>
      <c r="E259" s="29"/>
      <c r="F259" s="28">
        <v>115</v>
      </c>
      <c r="G259" s="28">
        <v>33</v>
      </c>
      <c r="H259" s="28">
        <v>5067</v>
      </c>
      <c r="I259" s="29" t="s">
        <v>389</v>
      </c>
      <c r="J259" s="28">
        <v>6</v>
      </c>
      <c r="K259" s="29" t="s">
        <v>389</v>
      </c>
      <c r="L259" s="28">
        <v>5067</v>
      </c>
      <c r="M259" s="29" t="s">
        <v>389</v>
      </c>
      <c r="N259" s="29" t="s">
        <v>7471</v>
      </c>
      <c r="O259" s="31">
        <v>27150</v>
      </c>
      <c r="P259" s="31" t="s">
        <v>7472</v>
      </c>
      <c r="Q259" s="29" t="s">
        <v>7473</v>
      </c>
      <c r="R259" s="28">
        <v>3</v>
      </c>
      <c r="S259" s="28">
        <v>79</v>
      </c>
      <c r="T259" s="28">
        <v>4</v>
      </c>
      <c r="U259" s="28">
        <v>13</v>
      </c>
      <c r="V259" s="29" t="s">
        <v>3411</v>
      </c>
      <c r="W259" s="29" t="s">
        <v>5102</v>
      </c>
      <c r="X259" s="29" t="s">
        <v>7558</v>
      </c>
      <c r="Y259" s="29" t="s">
        <v>1676</v>
      </c>
      <c r="Z259" s="29" t="s">
        <v>5021</v>
      </c>
      <c r="AA259" s="29" t="s">
        <v>7478</v>
      </c>
      <c r="AB259" s="28">
        <v>92264</v>
      </c>
      <c r="AC259" s="90">
        <v>33.807707000000001</v>
      </c>
      <c r="AD259" s="90">
        <v>-116.493455</v>
      </c>
      <c r="AE259" s="91" t="s">
        <v>7503</v>
      </c>
      <c r="AF259" s="29" t="s">
        <v>7472</v>
      </c>
      <c r="AG259" s="27" t="str">
        <f>IF(ISERROR(IF(VLOOKUP(A259,'SAS Stations'!$B$2:$G$307,5,)="YES", "YES", "NO"))=TRUE,"NO","YES")</f>
        <v>YES</v>
      </c>
      <c r="AH259" s="27" t="str">
        <f t="shared" si="4"/>
        <v>NO</v>
      </c>
      <c r="AI259" s="92" t="str">
        <f t="array" ref="AI259">IF(ISERROR(IF(VLOOKUP(A259,'Stations Modelled'!$B$2:$D$310,3,)="YES", "YES", "NO"))=TRUE,"NO","YES")</f>
        <v>NO</v>
      </c>
    </row>
    <row r="260" spans="1:35" hidden="1">
      <c r="A260" s="29" t="s">
        <v>337</v>
      </c>
      <c r="B260" s="28">
        <v>274</v>
      </c>
      <c r="C260" s="28">
        <v>5023</v>
      </c>
      <c r="D260" s="30"/>
      <c r="E260" s="29" t="s">
        <v>4607</v>
      </c>
      <c r="F260" s="28">
        <v>66</v>
      </c>
      <c r="G260" s="28">
        <v>16</v>
      </c>
      <c r="H260" s="28">
        <v>5023</v>
      </c>
      <c r="I260" s="29" t="s">
        <v>337</v>
      </c>
      <c r="J260" s="28">
        <v>8</v>
      </c>
      <c r="K260" s="29" t="s">
        <v>337</v>
      </c>
      <c r="L260" s="28">
        <v>5023</v>
      </c>
      <c r="M260" s="29" t="s">
        <v>337</v>
      </c>
      <c r="N260" s="29" t="s">
        <v>7471</v>
      </c>
      <c r="O260" s="31">
        <v>18264</v>
      </c>
      <c r="P260" s="31" t="s">
        <v>7472</v>
      </c>
      <c r="Q260" s="29" t="s">
        <v>7473</v>
      </c>
      <c r="R260" s="28">
        <v>5</v>
      </c>
      <c r="S260" s="28">
        <v>44</v>
      </c>
      <c r="T260" s="28">
        <v>1</v>
      </c>
      <c r="U260" s="28">
        <v>53</v>
      </c>
      <c r="V260" s="29" t="s">
        <v>3386</v>
      </c>
      <c r="W260" s="29" t="s">
        <v>7522</v>
      </c>
      <c r="X260" s="29" t="s">
        <v>569</v>
      </c>
      <c r="Y260" s="29" t="s">
        <v>4608</v>
      </c>
      <c r="Z260" s="29" t="s">
        <v>4577</v>
      </c>
      <c r="AA260" s="29" t="s">
        <v>7478</v>
      </c>
      <c r="AB260" s="28">
        <v>90250</v>
      </c>
      <c r="AC260" s="90">
        <v>33.896016000000003</v>
      </c>
      <c r="AD260" s="90">
        <v>-118.372576</v>
      </c>
      <c r="AE260" s="91" t="s">
        <v>7494</v>
      </c>
      <c r="AF260" s="29" t="s">
        <v>7472</v>
      </c>
      <c r="AG260" s="27" t="str">
        <f>IF(ISERROR(IF(VLOOKUP(A260,'SAS Stations'!$B$2:$G$307,5,)="YES", "YES", "NO"))=TRUE,"NO","YES")</f>
        <v>NO</v>
      </c>
      <c r="AH260" s="27" t="str">
        <f t="shared" si="4"/>
        <v>YES</v>
      </c>
      <c r="AI260" s="92" t="str">
        <f t="array" ref="AI260">IF(ISERROR(IF(VLOOKUP(A260,'Stations Modelled'!$B$2:$D$310,3,)="YES", "YES", "NO"))=TRUE,"NO","YES")</f>
        <v>YES</v>
      </c>
    </row>
    <row r="261" spans="1:35">
      <c r="A261" s="29" t="s">
        <v>3872</v>
      </c>
      <c r="B261" s="28">
        <v>415</v>
      </c>
      <c r="C261" s="28">
        <v>5206</v>
      </c>
      <c r="D261" s="30"/>
      <c r="E261" s="29"/>
      <c r="F261" s="28">
        <v>16</v>
      </c>
      <c r="G261" s="28">
        <v>4</v>
      </c>
      <c r="H261" s="28">
        <v>5023</v>
      </c>
      <c r="I261" s="29" t="s">
        <v>337</v>
      </c>
      <c r="J261" s="28">
        <v>8</v>
      </c>
      <c r="K261" s="29" t="s">
        <v>337</v>
      </c>
      <c r="L261" s="28">
        <v>5023</v>
      </c>
      <c r="M261" s="29" t="s">
        <v>337</v>
      </c>
      <c r="N261" s="29" t="s">
        <v>7471</v>
      </c>
      <c r="O261" s="31">
        <v>18264</v>
      </c>
      <c r="P261" s="31" t="s">
        <v>7472</v>
      </c>
      <c r="Q261" s="29" t="s">
        <v>7506</v>
      </c>
      <c r="R261" s="28">
        <v>5</v>
      </c>
      <c r="S261" s="28">
        <v>44</v>
      </c>
      <c r="T261" s="28">
        <v>2</v>
      </c>
      <c r="U261" s="28">
        <v>53</v>
      </c>
      <c r="V261" s="29" t="s">
        <v>3386</v>
      </c>
      <c r="W261" s="29" t="s">
        <v>7522</v>
      </c>
      <c r="X261" s="29" t="s">
        <v>538</v>
      </c>
      <c r="Y261" s="29" t="s">
        <v>4609</v>
      </c>
      <c r="Z261" s="29" t="s">
        <v>4610</v>
      </c>
      <c r="AA261" s="29" t="s">
        <v>7478</v>
      </c>
      <c r="AB261" s="28">
        <v>90266</v>
      </c>
      <c r="AC261" s="90">
        <v>33.895795</v>
      </c>
      <c r="AD261" s="90">
        <v>-118.408427</v>
      </c>
      <c r="AE261" s="91" t="s">
        <v>7494</v>
      </c>
      <c r="AF261" s="29" t="s">
        <v>7472</v>
      </c>
      <c r="AG261" s="27" t="str">
        <f>IF(ISERROR(IF(VLOOKUP(A261,'SAS Stations'!$B$2:$G$307,5,)="YES", "YES", "NO"))=TRUE,"NO","YES")</f>
        <v>YES</v>
      </c>
      <c r="AH261" s="27" t="str">
        <f t="shared" si="4"/>
        <v>NO</v>
      </c>
      <c r="AI261" s="92" t="str">
        <f t="array" ref="AI261">IF(ISERROR(IF(VLOOKUP(A261,'Stations Modelled'!$B$2:$D$310,3,)="YES", "YES", "NO"))=TRUE,"NO","YES")</f>
        <v>YES</v>
      </c>
    </row>
    <row r="262" spans="1:35" hidden="1">
      <c r="A262" s="29" t="s">
        <v>63</v>
      </c>
      <c r="B262" s="28">
        <v>1793</v>
      </c>
      <c r="C262" s="28">
        <v>5590</v>
      </c>
      <c r="D262" s="30"/>
      <c r="E262" s="29"/>
      <c r="F262" s="28">
        <v>66</v>
      </c>
      <c r="G262" s="28">
        <v>16</v>
      </c>
      <c r="H262" s="28">
        <v>5053</v>
      </c>
      <c r="I262" s="29" t="s">
        <v>833</v>
      </c>
      <c r="J262" s="28">
        <v>12</v>
      </c>
      <c r="K262" s="29" t="s">
        <v>833</v>
      </c>
      <c r="L262" s="28">
        <v>5056</v>
      </c>
      <c r="M262" s="29" t="s">
        <v>698</v>
      </c>
      <c r="N262" s="29" t="s">
        <v>7496</v>
      </c>
      <c r="O262" s="31">
        <v>38353</v>
      </c>
      <c r="P262" s="31" t="s">
        <v>7472</v>
      </c>
      <c r="Q262" s="29" t="s">
        <v>10579</v>
      </c>
      <c r="R262" s="28">
        <v>5</v>
      </c>
      <c r="S262" s="28">
        <v>39</v>
      </c>
      <c r="T262" s="28">
        <v>2</v>
      </c>
      <c r="U262" s="28">
        <v>60</v>
      </c>
      <c r="V262" s="29" t="s">
        <v>4972</v>
      </c>
      <c r="W262" s="29" t="s">
        <v>7472</v>
      </c>
      <c r="X262" s="29" t="s">
        <v>7472</v>
      </c>
      <c r="Y262" s="29" t="s">
        <v>7472</v>
      </c>
      <c r="Z262" s="29" t="s">
        <v>7472</v>
      </c>
      <c r="AA262" s="29" t="s">
        <v>7478</v>
      </c>
      <c r="AB262" s="28" t="s">
        <v>7472</v>
      </c>
      <c r="AC262" s="90"/>
      <c r="AD262" s="90"/>
      <c r="AE262" s="91"/>
      <c r="AF262" s="29" t="s">
        <v>7472</v>
      </c>
      <c r="AG262" s="27" t="str">
        <f>IF(ISERROR(IF(VLOOKUP(A262,'SAS Stations'!$B$2:$G$307,5,)="YES", "YES", "NO"))=TRUE,"NO","YES")</f>
        <v>NO</v>
      </c>
      <c r="AH262" s="27" t="str">
        <f t="shared" si="4"/>
        <v>YES</v>
      </c>
      <c r="AI262" s="92" t="str">
        <f t="array" ref="AI262">IF(ISERROR(IF(VLOOKUP(A262,'Stations Modelled'!$B$2:$D$310,3,)="YES", "YES", "NO"))=TRUE,"NO","YES")</f>
        <v>NO</v>
      </c>
    </row>
    <row r="263" spans="1:35" hidden="1">
      <c r="A263" s="29" t="s">
        <v>1677</v>
      </c>
      <c r="B263" s="28">
        <v>1386</v>
      </c>
      <c r="C263" s="28">
        <v>8146</v>
      </c>
      <c r="D263" s="30" t="s">
        <v>3420</v>
      </c>
      <c r="E263" s="29"/>
      <c r="F263" s="28">
        <v>33</v>
      </c>
      <c r="G263" s="28">
        <v>12</v>
      </c>
      <c r="H263" s="28">
        <v>5069</v>
      </c>
      <c r="I263" s="29" t="s">
        <v>687</v>
      </c>
      <c r="J263" s="28">
        <v>4</v>
      </c>
      <c r="K263" s="29" t="s">
        <v>448</v>
      </c>
      <c r="L263" s="28">
        <v>5069</v>
      </c>
      <c r="M263" s="29" t="s">
        <v>687</v>
      </c>
      <c r="N263" s="29" t="s">
        <v>7471</v>
      </c>
      <c r="O263" s="31">
        <v>18264</v>
      </c>
      <c r="P263" s="31" t="s">
        <v>7472</v>
      </c>
      <c r="Q263" s="29" t="s">
        <v>7506</v>
      </c>
      <c r="R263" s="28">
        <v>3</v>
      </c>
      <c r="S263" s="28">
        <v>34</v>
      </c>
      <c r="T263" s="28">
        <v>3</v>
      </c>
      <c r="U263" s="28">
        <v>12</v>
      </c>
      <c r="V263" s="29" t="s">
        <v>3438</v>
      </c>
      <c r="W263" s="29" t="s">
        <v>1678</v>
      </c>
      <c r="X263" s="29" t="s">
        <v>3324</v>
      </c>
      <c r="Y263" s="29" t="s">
        <v>1679</v>
      </c>
      <c r="Z263" s="29" t="s">
        <v>1680</v>
      </c>
      <c r="AA263" s="29" t="s">
        <v>7478</v>
      </c>
      <c r="AB263" s="28">
        <v>92503</v>
      </c>
      <c r="AC263" s="27">
        <v>33.859684000000001</v>
      </c>
      <c r="AD263" s="27">
        <v>-117.43981599999999</v>
      </c>
      <c r="AE263" s="27" t="s">
        <v>7503</v>
      </c>
      <c r="AF263" s="29" t="s">
        <v>7472</v>
      </c>
      <c r="AG263" s="27" t="str">
        <f>IF(ISERROR(IF(VLOOKUP(A263,'SAS Stations'!$B$2:$G$307,5,)="YES", "YES", "NO"))=TRUE,"NO","YES")</f>
        <v>NO</v>
      </c>
      <c r="AH263" s="27" t="str">
        <f t="shared" si="4"/>
        <v>YES</v>
      </c>
      <c r="AI263" s="92" t="str">
        <f t="array" ref="AI263">IF(ISERROR(IF(VLOOKUP(A263,'Stations Modelled'!$B$2:$D$310,3,)="YES", "YES", "NO"))=TRUE,"NO","YES")</f>
        <v>NO</v>
      </c>
    </row>
    <row r="264" spans="1:35">
      <c r="A264" s="29" t="s">
        <v>1012</v>
      </c>
      <c r="B264" s="28">
        <v>534</v>
      </c>
      <c r="C264" s="28">
        <v>5334</v>
      </c>
      <c r="D264" s="30" t="s">
        <v>4936</v>
      </c>
      <c r="E264" s="29"/>
      <c r="F264" s="28">
        <v>66</v>
      </c>
      <c r="G264" s="28">
        <v>16</v>
      </c>
      <c r="H264" s="28">
        <v>5051</v>
      </c>
      <c r="I264" s="29" t="s">
        <v>362</v>
      </c>
      <c r="J264" s="28">
        <v>13</v>
      </c>
      <c r="K264" s="29" t="s">
        <v>362</v>
      </c>
      <c r="L264" s="28">
        <v>5056</v>
      </c>
      <c r="M264" s="29" t="s">
        <v>698</v>
      </c>
      <c r="N264" s="29" t="s">
        <v>7471</v>
      </c>
      <c r="O264" s="31">
        <v>25842</v>
      </c>
      <c r="P264" s="31" t="s">
        <v>7472</v>
      </c>
      <c r="Q264" s="29" t="s">
        <v>7473</v>
      </c>
      <c r="R264" s="28">
        <v>5</v>
      </c>
      <c r="S264" s="28">
        <v>59</v>
      </c>
      <c r="T264" s="28">
        <v>3</v>
      </c>
      <c r="U264" s="28">
        <v>62</v>
      </c>
      <c r="V264" s="29" t="s">
        <v>1290</v>
      </c>
      <c r="W264" s="29" t="s">
        <v>10305</v>
      </c>
      <c r="X264" s="29" t="s">
        <v>3288</v>
      </c>
      <c r="Y264" s="29" t="s">
        <v>10306</v>
      </c>
      <c r="Z264" s="29" t="s">
        <v>10307</v>
      </c>
      <c r="AA264" s="29" t="s">
        <v>7478</v>
      </c>
      <c r="AB264" s="28">
        <v>91310</v>
      </c>
      <c r="AC264" s="90">
        <v>34.492184000000002</v>
      </c>
      <c r="AD264" s="90">
        <v>-118.614538</v>
      </c>
      <c r="AE264" s="91" t="s">
        <v>7494</v>
      </c>
      <c r="AF264" s="29" t="s">
        <v>7472</v>
      </c>
      <c r="AG264" s="27" t="str">
        <f>IF(ISERROR(IF(VLOOKUP(A264,'SAS Stations'!$B$2:$G$307,5,)="YES", "YES", "NO"))=TRUE,"NO","YES")</f>
        <v>YES</v>
      </c>
      <c r="AH264" s="27" t="str">
        <f t="shared" si="4"/>
        <v>NO</v>
      </c>
      <c r="AI264" s="92" t="str">
        <f t="array" ref="AI264">IF(ISERROR(IF(VLOOKUP(A264,'Stations Modelled'!$B$2:$D$310,3,)="YES", "YES", "NO"))=TRUE,"NO","YES")</f>
        <v>NO</v>
      </c>
    </row>
    <row r="265" spans="1:35" hidden="1">
      <c r="A265" s="29" t="s">
        <v>66</v>
      </c>
      <c r="B265" s="28">
        <v>465</v>
      </c>
      <c r="C265" s="28">
        <v>5247</v>
      </c>
      <c r="D265" s="30"/>
      <c r="E265" s="29">
        <v>96409</v>
      </c>
      <c r="F265" s="28">
        <v>16</v>
      </c>
      <c r="G265" s="28">
        <v>4</v>
      </c>
      <c r="H265" s="28">
        <v>5056</v>
      </c>
      <c r="I265" s="29" t="s">
        <v>698</v>
      </c>
      <c r="J265" s="28">
        <v>11</v>
      </c>
      <c r="K265" s="29" t="s">
        <v>698</v>
      </c>
      <c r="L265" s="28">
        <v>5056</v>
      </c>
      <c r="M265" s="29" t="s">
        <v>698</v>
      </c>
      <c r="N265" s="29" t="s">
        <v>7521</v>
      </c>
      <c r="O265" s="31">
        <v>18264</v>
      </c>
      <c r="P265" s="31">
        <v>34074</v>
      </c>
      <c r="Q265" s="29" t="s">
        <v>7506</v>
      </c>
      <c r="R265" s="28">
        <v>5</v>
      </c>
      <c r="S265" s="28">
        <v>35</v>
      </c>
      <c r="T265" s="28">
        <v>3</v>
      </c>
      <c r="U265" s="28">
        <v>61</v>
      </c>
      <c r="V265" s="29" t="s">
        <v>7472</v>
      </c>
      <c r="W265" s="29" t="s">
        <v>7472</v>
      </c>
      <c r="X265" s="29" t="s">
        <v>7472</v>
      </c>
      <c r="Y265" s="29" t="s">
        <v>7472</v>
      </c>
      <c r="Z265" s="29" t="s">
        <v>7472</v>
      </c>
      <c r="AA265" s="29" t="s">
        <v>7478</v>
      </c>
      <c r="AB265" s="28" t="s">
        <v>7472</v>
      </c>
      <c r="AC265" s="90"/>
      <c r="AD265" s="90"/>
      <c r="AE265" s="91"/>
      <c r="AF265" s="29" t="s">
        <v>7472</v>
      </c>
      <c r="AG265" s="27" t="str">
        <f>IF(ISERROR(IF(VLOOKUP(A265,'SAS Stations'!$B$2:$G$307,5,)="YES", "YES", "NO"))=TRUE,"NO","YES")</f>
        <v>NO</v>
      </c>
      <c r="AH265" s="27" t="str">
        <f t="shared" si="4"/>
        <v>YES</v>
      </c>
      <c r="AI265" s="92" t="str">
        <f t="array" ref="AI265">IF(ISERROR(IF(VLOOKUP(A265,'Stations Modelled'!$B$2:$D$310,3,)="YES", "YES", "NO"))=TRUE,"NO","YES")</f>
        <v>NO</v>
      </c>
    </row>
    <row r="266" spans="1:35" hidden="1">
      <c r="A266" s="29" t="s">
        <v>67</v>
      </c>
      <c r="B266" s="28">
        <v>1706</v>
      </c>
      <c r="C266" s="28">
        <v>6313</v>
      </c>
      <c r="D266" s="30"/>
      <c r="E266" s="29"/>
      <c r="F266" s="28">
        <v>66</v>
      </c>
      <c r="G266" s="28">
        <v>4</v>
      </c>
      <c r="H266" s="28">
        <v>5052</v>
      </c>
      <c r="I266" s="29" t="s">
        <v>357</v>
      </c>
      <c r="J266" s="28">
        <v>14</v>
      </c>
      <c r="K266" s="29" t="s">
        <v>940</v>
      </c>
      <c r="L266" s="28">
        <v>5054</v>
      </c>
      <c r="M266" s="29" t="s">
        <v>940</v>
      </c>
      <c r="N266" s="29" t="s">
        <v>7496</v>
      </c>
      <c r="O266" s="31">
        <v>38353</v>
      </c>
      <c r="P266" s="31" t="s">
        <v>7472</v>
      </c>
      <c r="Q266" s="29" t="s">
        <v>10579</v>
      </c>
      <c r="R266" s="28">
        <v>5</v>
      </c>
      <c r="S266" s="28">
        <v>36</v>
      </c>
      <c r="T266" s="28">
        <v>3</v>
      </c>
      <c r="U266" s="28">
        <v>40</v>
      </c>
      <c r="V266" s="29" t="s">
        <v>7472</v>
      </c>
      <c r="W266" s="29" t="s">
        <v>7472</v>
      </c>
      <c r="X266" s="29" t="s">
        <v>7472</v>
      </c>
      <c r="Y266" s="29" t="s">
        <v>7472</v>
      </c>
      <c r="Z266" s="29" t="s">
        <v>7472</v>
      </c>
      <c r="AA266" s="29" t="s">
        <v>7478</v>
      </c>
      <c r="AB266" s="28" t="s">
        <v>7472</v>
      </c>
      <c r="AC266" s="27"/>
      <c r="AD266" s="27"/>
      <c r="AE266" s="27"/>
      <c r="AF266" s="29" t="s">
        <v>7472</v>
      </c>
      <c r="AG266" s="27" t="str">
        <f>IF(ISERROR(IF(VLOOKUP(A266,'SAS Stations'!$B$2:$G$307,5,)="YES", "YES", "NO"))=TRUE,"NO","YES")</f>
        <v>NO</v>
      </c>
      <c r="AH266" s="27" t="str">
        <f t="shared" si="4"/>
        <v>YES</v>
      </c>
      <c r="AI266" s="92" t="str">
        <f t="array" ref="AI266">IF(ISERROR(IF(VLOOKUP(A266,'Stations Modelled'!$B$2:$D$310,3,)="YES", "YES", "NO"))=TRUE,"NO","YES")</f>
        <v>NO</v>
      </c>
    </row>
    <row r="267" spans="1:35" hidden="1">
      <c r="A267" s="29" t="s">
        <v>394</v>
      </c>
      <c r="B267" s="28">
        <v>327</v>
      </c>
      <c r="C267" s="28">
        <v>5086</v>
      </c>
      <c r="D267" s="30" t="s">
        <v>7555</v>
      </c>
      <c r="E267" s="29" t="s">
        <v>551</v>
      </c>
      <c r="F267" s="28">
        <v>66</v>
      </c>
      <c r="G267" s="28">
        <v>12</v>
      </c>
      <c r="H267" s="28">
        <v>5086</v>
      </c>
      <c r="I267" s="29" t="s">
        <v>394</v>
      </c>
      <c r="J267" s="28">
        <v>2</v>
      </c>
      <c r="K267" s="29" t="s">
        <v>394</v>
      </c>
      <c r="L267" s="28">
        <v>5086</v>
      </c>
      <c r="M267" s="29" t="s">
        <v>394</v>
      </c>
      <c r="N267" s="29" t="s">
        <v>7471</v>
      </c>
      <c r="O267" s="31">
        <v>32264</v>
      </c>
      <c r="P267" s="31" t="s">
        <v>7472</v>
      </c>
      <c r="Q267" s="29" t="s">
        <v>7473</v>
      </c>
      <c r="R267" s="28">
        <v>1</v>
      </c>
      <c r="S267" s="28">
        <v>33</v>
      </c>
      <c r="T267" s="28">
        <v>1</v>
      </c>
      <c r="U267" s="28">
        <v>42</v>
      </c>
      <c r="V267" s="29" t="s">
        <v>7556</v>
      </c>
      <c r="W267" s="29" t="s">
        <v>552</v>
      </c>
      <c r="X267" s="29" t="s">
        <v>553</v>
      </c>
      <c r="Y267" s="29" t="s">
        <v>554</v>
      </c>
      <c r="Z267" s="29" t="s">
        <v>7560</v>
      </c>
      <c r="AA267" s="29" t="s">
        <v>7478</v>
      </c>
      <c r="AB267" s="28">
        <v>92646</v>
      </c>
      <c r="AC267" s="90">
        <v>33.685125999999997</v>
      </c>
      <c r="AD267" s="90">
        <v>-117.943596</v>
      </c>
      <c r="AE267" s="91" t="s">
        <v>7503</v>
      </c>
      <c r="AF267" s="29" t="s">
        <v>7472</v>
      </c>
      <c r="AG267" s="27" t="str">
        <f>IF(ISERROR(IF(VLOOKUP(A267,'SAS Stations'!$B$2:$G$307,5,)="YES", "YES", "NO"))=TRUE,"NO","YES")</f>
        <v>NO</v>
      </c>
      <c r="AH267" s="27" t="str">
        <f t="shared" si="4"/>
        <v>YES</v>
      </c>
      <c r="AI267" s="92" t="str">
        <f t="array" ref="AI267">IF(ISERROR(IF(VLOOKUP(A267,'Stations Modelled'!$B$2:$D$310,3,)="YES", "YES", "NO"))=TRUE,"NO","YES")</f>
        <v>NO</v>
      </c>
    </row>
    <row r="268" spans="1:35" hidden="1">
      <c r="A268" s="29" t="s">
        <v>3876</v>
      </c>
      <c r="B268" s="28">
        <v>1383</v>
      </c>
      <c r="C268" s="28">
        <v>8145</v>
      </c>
      <c r="D268" s="30" t="s">
        <v>3410</v>
      </c>
      <c r="E268" s="29">
        <v>17596</v>
      </c>
      <c r="F268" s="28">
        <v>33</v>
      </c>
      <c r="G268" s="28">
        <v>2.4</v>
      </c>
      <c r="H268" s="28">
        <v>5070</v>
      </c>
      <c r="I268" s="29" t="s">
        <v>347</v>
      </c>
      <c r="J268" s="28">
        <v>7</v>
      </c>
      <c r="K268" s="29" t="s">
        <v>347</v>
      </c>
      <c r="L268" s="28">
        <v>5070</v>
      </c>
      <c r="M268" s="29" t="s">
        <v>347</v>
      </c>
      <c r="N268" s="29" t="s">
        <v>7471</v>
      </c>
      <c r="O268" s="31">
        <v>18264</v>
      </c>
      <c r="P268" s="31" t="s">
        <v>7472</v>
      </c>
      <c r="Q268" s="29" t="s">
        <v>7506</v>
      </c>
      <c r="R268" s="28">
        <v>3</v>
      </c>
      <c r="S268" s="28">
        <v>77</v>
      </c>
      <c r="T268" s="28">
        <v>4</v>
      </c>
      <c r="U268" s="28">
        <v>16</v>
      </c>
      <c r="V268" s="29" t="s">
        <v>3411</v>
      </c>
      <c r="W268" s="29" t="s">
        <v>1681</v>
      </c>
      <c r="X268" s="29" t="s">
        <v>494</v>
      </c>
      <c r="Y268" s="29" t="s">
        <v>1682</v>
      </c>
      <c r="Z268" s="29" t="s">
        <v>3876</v>
      </c>
      <c r="AA268" s="29" t="s">
        <v>7478</v>
      </c>
      <c r="AB268" s="28">
        <v>92330</v>
      </c>
      <c r="AC268" s="90">
        <v>33.674166999999997</v>
      </c>
      <c r="AD268" s="90">
        <v>-117.326111</v>
      </c>
      <c r="AE268" s="91" t="s">
        <v>7503</v>
      </c>
      <c r="AF268" s="29" t="s">
        <v>7472</v>
      </c>
      <c r="AG268" s="27" t="str">
        <f>IF(ISERROR(IF(VLOOKUP(A268,'SAS Stations'!$B$2:$G$307,5,)="YES", "YES", "NO"))=TRUE,"NO","YES")</f>
        <v>NO</v>
      </c>
      <c r="AH268" s="27" t="str">
        <f t="shared" si="4"/>
        <v>YES</v>
      </c>
      <c r="AI268" s="92" t="str">
        <f t="array" ref="AI268">IF(ISERROR(IF(VLOOKUP(A268,'Stations Modelled'!$B$2:$D$310,3,)="YES", "YES", "NO"))=TRUE,"NO","YES")</f>
        <v>YES</v>
      </c>
    </row>
    <row r="269" spans="1:35" hidden="1">
      <c r="A269" s="29" t="s">
        <v>3876</v>
      </c>
      <c r="B269" s="28">
        <v>1384</v>
      </c>
      <c r="C269" s="28">
        <v>8145</v>
      </c>
      <c r="D269" s="30" t="s">
        <v>3410</v>
      </c>
      <c r="E269" s="29">
        <v>17596</v>
      </c>
      <c r="F269" s="28">
        <v>33</v>
      </c>
      <c r="G269" s="28">
        <v>12</v>
      </c>
      <c r="H269" s="28">
        <v>5070</v>
      </c>
      <c r="I269" s="29" t="s">
        <v>347</v>
      </c>
      <c r="J269" s="28">
        <v>7</v>
      </c>
      <c r="K269" s="29" t="s">
        <v>347</v>
      </c>
      <c r="L269" s="28">
        <v>5070</v>
      </c>
      <c r="M269" s="29" t="s">
        <v>347</v>
      </c>
      <c r="N269" s="29" t="s">
        <v>7471</v>
      </c>
      <c r="O269" s="31">
        <v>18264</v>
      </c>
      <c r="P269" s="31" t="s">
        <v>7472</v>
      </c>
      <c r="Q269" s="29" t="s">
        <v>7506</v>
      </c>
      <c r="R269" s="28">
        <v>3</v>
      </c>
      <c r="S269" s="28">
        <v>77</v>
      </c>
      <c r="T269" s="28">
        <v>4</v>
      </c>
      <c r="U269" s="28">
        <v>16</v>
      </c>
      <c r="V269" s="29" t="s">
        <v>3411</v>
      </c>
      <c r="W269" s="29" t="s">
        <v>1681</v>
      </c>
      <c r="X269" s="29" t="s">
        <v>494</v>
      </c>
      <c r="Y269" s="29" t="s">
        <v>1682</v>
      </c>
      <c r="Z269" s="29" t="s">
        <v>3876</v>
      </c>
      <c r="AA269" s="29" t="s">
        <v>7478</v>
      </c>
      <c r="AB269" s="28">
        <v>92330</v>
      </c>
      <c r="AC269" s="90">
        <v>33.674166999999997</v>
      </c>
      <c r="AD269" s="90">
        <v>-117.326111</v>
      </c>
      <c r="AE269" s="91" t="s">
        <v>7503</v>
      </c>
      <c r="AF269" s="29" t="s">
        <v>7472</v>
      </c>
      <c r="AG269" s="27" t="str">
        <f>IF(ISERROR(IF(VLOOKUP(A269,'SAS Stations'!$B$2:$G$307,5,)="YES", "YES", "NO"))=TRUE,"NO","YES")</f>
        <v>NO</v>
      </c>
      <c r="AH269" s="27" t="str">
        <f t="shared" si="4"/>
        <v>YES</v>
      </c>
      <c r="AI269" s="92" t="str">
        <f t="array" ref="AI269">IF(ISERROR(IF(VLOOKUP(A269,'Stations Modelled'!$B$2:$D$310,3,)="YES", "YES", "NO"))=TRUE,"NO","YES")</f>
        <v>YES</v>
      </c>
    </row>
    <row r="270" spans="1:35" hidden="1">
      <c r="A270" s="29" t="s">
        <v>3876</v>
      </c>
      <c r="B270" s="28">
        <v>1385</v>
      </c>
      <c r="C270" s="28">
        <v>8145</v>
      </c>
      <c r="D270" s="30" t="s">
        <v>3410</v>
      </c>
      <c r="E270" s="29">
        <v>17596</v>
      </c>
      <c r="F270" s="28">
        <v>115</v>
      </c>
      <c r="G270" s="28">
        <v>33</v>
      </c>
      <c r="H270" s="28">
        <v>5070</v>
      </c>
      <c r="I270" s="29" t="s">
        <v>347</v>
      </c>
      <c r="J270" s="28">
        <v>7</v>
      </c>
      <c r="K270" s="29" t="s">
        <v>347</v>
      </c>
      <c r="L270" s="28">
        <v>5070</v>
      </c>
      <c r="M270" s="29" t="s">
        <v>347</v>
      </c>
      <c r="N270" s="29" t="s">
        <v>7471</v>
      </c>
      <c r="O270" s="31">
        <v>33388</v>
      </c>
      <c r="P270" s="31" t="s">
        <v>7472</v>
      </c>
      <c r="Q270" s="29" t="s">
        <v>7473</v>
      </c>
      <c r="R270" s="28">
        <v>3</v>
      </c>
      <c r="S270" s="28">
        <v>77</v>
      </c>
      <c r="T270" s="28">
        <v>4</v>
      </c>
      <c r="U270" s="28">
        <v>16</v>
      </c>
      <c r="V270" s="29" t="s">
        <v>3411</v>
      </c>
      <c r="W270" s="29" t="s">
        <v>1681</v>
      </c>
      <c r="X270" s="29" t="s">
        <v>494</v>
      </c>
      <c r="Y270" s="29" t="s">
        <v>1682</v>
      </c>
      <c r="Z270" s="29" t="s">
        <v>3876</v>
      </c>
      <c r="AA270" s="29" t="s">
        <v>7478</v>
      </c>
      <c r="AB270" s="28">
        <v>92330</v>
      </c>
      <c r="AC270" s="90">
        <v>33.674166999999997</v>
      </c>
      <c r="AD270" s="90">
        <v>-117.326111</v>
      </c>
      <c r="AE270" s="91" t="s">
        <v>7503</v>
      </c>
      <c r="AF270" s="29" t="s">
        <v>7472</v>
      </c>
      <c r="AG270" s="27" t="str">
        <f>IF(ISERROR(IF(VLOOKUP(A270,'SAS Stations'!$B$2:$G$307,5,)="YES", "YES", "NO"))=TRUE,"NO","YES")</f>
        <v>NO</v>
      </c>
      <c r="AH270" s="27" t="str">
        <f t="shared" si="4"/>
        <v>YES</v>
      </c>
      <c r="AI270" s="92" t="str">
        <f t="array" ref="AI270">IF(ISERROR(IF(VLOOKUP(A270,'Stations Modelled'!$B$2:$D$310,3,)="YES", "YES", "NO"))=TRUE,"NO","YES")</f>
        <v>YES</v>
      </c>
    </row>
    <row r="271" spans="1:35">
      <c r="A271" s="29" t="s">
        <v>3877</v>
      </c>
      <c r="B271" s="28">
        <v>817</v>
      </c>
      <c r="C271" s="28">
        <v>5819</v>
      </c>
      <c r="D271" s="30" t="s">
        <v>7555</v>
      </c>
      <c r="E271" s="29">
        <v>53968</v>
      </c>
      <c r="F271" s="28">
        <v>66</v>
      </c>
      <c r="G271" s="28">
        <v>12</v>
      </c>
      <c r="H271" s="28">
        <v>5081</v>
      </c>
      <c r="I271" s="29" t="s">
        <v>360</v>
      </c>
      <c r="J271" s="28">
        <v>1</v>
      </c>
      <c r="K271" s="29" t="s">
        <v>939</v>
      </c>
      <c r="L271" s="28">
        <v>5082</v>
      </c>
      <c r="M271" s="29" t="s">
        <v>939</v>
      </c>
      <c r="N271" s="29" t="s">
        <v>7471</v>
      </c>
      <c r="O271" s="31">
        <v>22586</v>
      </c>
      <c r="P271" s="31" t="s">
        <v>7472</v>
      </c>
      <c r="Q271" s="29" t="s">
        <v>7473</v>
      </c>
      <c r="R271" s="28">
        <v>1</v>
      </c>
      <c r="S271" s="28">
        <v>48</v>
      </c>
      <c r="T271" s="28">
        <v>2</v>
      </c>
      <c r="U271" s="28">
        <v>41</v>
      </c>
      <c r="V271" s="29" t="s">
        <v>7556</v>
      </c>
      <c r="W271" s="29" t="s">
        <v>555</v>
      </c>
      <c r="X271" s="29" t="s">
        <v>7586</v>
      </c>
      <c r="Y271" s="29" t="s">
        <v>556</v>
      </c>
      <c r="Z271" s="29" t="s">
        <v>557</v>
      </c>
      <c r="AA271" s="29" t="s">
        <v>7478</v>
      </c>
      <c r="AB271" s="28">
        <v>90620</v>
      </c>
      <c r="AC271" s="90">
        <v>33.852665000000002</v>
      </c>
      <c r="AD271" s="90">
        <v>-118.027682</v>
      </c>
      <c r="AE271" s="91" t="s">
        <v>7503</v>
      </c>
      <c r="AF271" s="29" t="s">
        <v>7472</v>
      </c>
      <c r="AG271" s="27" t="str">
        <f>IF(ISERROR(IF(VLOOKUP(A271,'SAS Stations'!$B$2:$G$307,5,)="YES", "YES", "NO"))=TRUE,"NO","YES")</f>
        <v>YES</v>
      </c>
      <c r="AH271" s="27" t="str">
        <f t="shared" si="4"/>
        <v>NO</v>
      </c>
      <c r="AI271" s="92" t="str">
        <f t="array" ref="AI271">IF(ISERROR(IF(VLOOKUP(A271,'Stations Modelled'!$B$2:$D$310,3,)="YES", "YES", "NO"))=TRUE,"NO","YES")</f>
        <v>NO</v>
      </c>
    </row>
    <row r="272" spans="1:35">
      <c r="A272" s="29" t="s">
        <v>3879</v>
      </c>
      <c r="B272" s="28">
        <v>792</v>
      </c>
      <c r="C272" s="28">
        <v>5782</v>
      </c>
      <c r="D272" s="30" t="s">
        <v>2822</v>
      </c>
      <c r="E272" s="29">
        <v>37441</v>
      </c>
      <c r="F272" s="28">
        <v>66</v>
      </c>
      <c r="G272" s="28">
        <v>12</v>
      </c>
      <c r="H272" s="28">
        <v>5085</v>
      </c>
      <c r="I272" s="29" t="s">
        <v>3849</v>
      </c>
      <c r="J272" s="28">
        <v>9</v>
      </c>
      <c r="K272" s="29" t="s">
        <v>652</v>
      </c>
      <c r="L272" s="28">
        <v>5073</v>
      </c>
      <c r="M272" s="29" t="s">
        <v>652</v>
      </c>
      <c r="N272" s="29" t="s">
        <v>7471</v>
      </c>
      <c r="O272" s="31">
        <v>26481</v>
      </c>
      <c r="P272" s="31" t="s">
        <v>7472</v>
      </c>
      <c r="Q272" s="29" t="s">
        <v>7473</v>
      </c>
      <c r="R272" s="28">
        <v>1</v>
      </c>
      <c r="S272" s="28">
        <v>46</v>
      </c>
      <c r="T272" s="28">
        <v>2</v>
      </c>
      <c r="U272" s="28">
        <v>52</v>
      </c>
      <c r="V272" s="29" t="s">
        <v>3386</v>
      </c>
      <c r="W272" s="29" t="s">
        <v>4573</v>
      </c>
      <c r="X272" s="29" t="s">
        <v>472</v>
      </c>
      <c r="Y272" s="29" t="s">
        <v>4613</v>
      </c>
      <c r="Z272" s="29" t="s">
        <v>1641</v>
      </c>
      <c r="AA272" s="29" t="s">
        <v>7478</v>
      </c>
      <c r="AB272" s="28">
        <v>90703</v>
      </c>
      <c r="AC272" s="90">
        <v>33.879514</v>
      </c>
      <c r="AD272" s="90">
        <v>-118.090632</v>
      </c>
      <c r="AE272" s="91" t="s">
        <v>7494</v>
      </c>
      <c r="AF272" s="29" t="s">
        <v>7472</v>
      </c>
      <c r="AG272" s="27" t="str">
        <f>IF(ISERROR(IF(VLOOKUP(A272,'SAS Stations'!$B$2:$G$307,5,)="YES", "YES", "NO"))=TRUE,"NO","YES")</f>
        <v>YES</v>
      </c>
      <c r="AH272" s="27" t="str">
        <f t="shared" si="4"/>
        <v>NO</v>
      </c>
      <c r="AI272" s="92" t="str">
        <f t="array" ref="AI272">IF(ISERROR(IF(VLOOKUP(A272,'Stations Modelled'!$B$2:$D$310,3,)="YES", "YES", "NO"))=TRUE,"NO","YES")</f>
        <v>YES</v>
      </c>
    </row>
    <row r="273" spans="1:35" hidden="1">
      <c r="A273" s="29" t="s">
        <v>80</v>
      </c>
      <c r="B273" s="28">
        <v>1822</v>
      </c>
      <c r="C273" s="28">
        <v>5939</v>
      </c>
      <c r="D273" s="30"/>
      <c r="E273" s="29"/>
      <c r="F273" s="28">
        <v>66</v>
      </c>
      <c r="G273" s="28">
        <v>12</v>
      </c>
      <c r="H273" s="28">
        <v>5082</v>
      </c>
      <c r="I273" s="29" t="s">
        <v>939</v>
      </c>
      <c r="J273" s="28">
        <v>1</v>
      </c>
      <c r="K273" s="29" t="s">
        <v>939</v>
      </c>
      <c r="L273" s="28">
        <v>5082</v>
      </c>
      <c r="M273" s="29" t="s">
        <v>939</v>
      </c>
      <c r="N273" s="29" t="s">
        <v>7496</v>
      </c>
      <c r="O273" s="31">
        <v>38353</v>
      </c>
      <c r="P273" s="31" t="s">
        <v>7472</v>
      </c>
      <c r="Q273" s="29" t="s">
        <v>10579</v>
      </c>
      <c r="R273" s="28">
        <v>1</v>
      </c>
      <c r="S273" s="28">
        <v>29</v>
      </c>
      <c r="T273" s="28">
        <v>2</v>
      </c>
      <c r="U273" s="28">
        <v>80</v>
      </c>
      <c r="V273" s="29" t="s">
        <v>7848</v>
      </c>
      <c r="W273" s="29" t="s">
        <v>7472</v>
      </c>
      <c r="X273" s="29" t="s">
        <v>7472</v>
      </c>
      <c r="Y273" s="29" t="s">
        <v>7472</v>
      </c>
      <c r="Z273" s="29" t="s">
        <v>7472</v>
      </c>
      <c r="AA273" s="29" t="s">
        <v>7478</v>
      </c>
      <c r="AB273" s="28" t="s">
        <v>7472</v>
      </c>
      <c r="AC273" s="90"/>
      <c r="AD273" s="90"/>
      <c r="AE273" s="91"/>
      <c r="AF273" s="29" t="s">
        <v>7472</v>
      </c>
      <c r="AG273" s="27" t="str">
        <f>IF(ISERROR(IF(VLOOKUP(A273,'SAS Stations'!$B$2:$G$307,5,)="YES", "YES", "NO"))=TRUE,"NO","YES")</f>
        <v>NO</v>
      </c>
      <c r="AH273" s="27" t="str">
        <f t="shared" si="4"/>
        <v>YES</v>
      </c>
      <c r="AI273" s="92" t="str">
        <f t="array" ref="AI273">IF(ISERROR(IF(VLOOKUP(A273,'Stations Modelled'!$B$2:$D$310,3,)="YES", "YES", "NO"))=TRUE,"NO","YES")</f>
        <v>NO</v>
      </c>
    </row>
    <row r="274" spans="1:35">
      <c r="A274" s="29" t="s">
        <v>3880</v>
      </c>
      <c r="B274" s="28">
        <v>614</v>
      </c>
      <c r="C274" s="28">
        <v>5563</v>
      </c>
      <c r="D274" s="30" t="s">
        <v>4971</v>
      </c>
      <c r="E274" s="29">
        <v>49972</v>
      </c>
      <c r="F274" s="28">
        <v>66</v>
      </c>
      <c r="G274" s="28">
        <v>16</v>
      </c>
      <c r="H274" s="28">
        <v>5053</v>
      </c>
      <c r="I274" s="29" t="s">
        <v>833</v>
      </c>
      <c r="J274" s="28">
        <v>12</v>
      </c>
      <c r="K274" s="29" t="s">
        <v>833</v>
      </c>
      <c r="L274" s="28">
        <v>5056</v>
      </c>
      <c r="M274" s="29" t="s">
        <v>698</v>
      </c>
      <c r="N274" s="29" t="s">
        <v>7471</v>
      </c>
      <c r="O274" s="31">
        <v>23924</v>
      </c>
      <c r="P274" s="31" t="s">
        <v>7472</v>
      </c>
      <c r="Q274" s="29" t="s">
        <v>7473</v>
      </c>
      <c r="R274" s="28">
        <v>5</v>
      </c>
      <c r="S274" s="28">
        <v>39</v>
      </c>
      <c r="T274" s="28">
        <v>1</v>
      </c>
      <c r="U274" s="28">
        <v>64</v>
      </c>
      <c r="V274" s="29" t="s">
        <v>935</v>
      </c>
      <c r="W274" s="29" t="s">
        <v>4565</v>
      </c>
      <c r="X274" s="29" t="s">
        <v>562</v>
      </c>
      <c r="Y274" s="29" t="s">
        <v>10310</v>
      </c>
      <c r="Z274" s="29" t="s">
        <v>742</v>
      </c>
      <c r="AA274" s="29" t="s">
        <v>7478</v>
      </c>
      <c r="AB274" s="28">
        <v>93033</v>
      </c>
      <c r="AC274" s="90">
        <v>34.146140000000003</v>
      </c>
      <c r="AD274" s="90">
        <v>-119.095767</v>
      </c>
      <c r="AE274" s="91" t="s">
        <v>7494</v>
      </c>
      <c r="AF274" s="29" t="s">
        <v>7472</v>
      </c>
      <c r="AG274" s="27" t="str">
        <f>IF(ISERROR(IF(VLOOKUP(A274,'SAS Stations'!$B$2:$G$307,5,)="YES", "YES", "NO"))=TRUE,"NO","YES")</f>
        <v>YES</v>
      </c>
      <c r="AH274" s="27" t="str">
        <f t="shared" si="4"/>
        <v>NO</v>
      </c>
      <c r="AI274" s="92" t="str">
        <f t="array" ref="AI274">IF(ISERROR(IF(VLOOKUP(A274,'Stations Modelled'!$B$2:$D$310,3,)="YES", "YES", "NO"))=TRUE,"NO","YES")</f>
        <v>YES</v>
      </c>
    </row>
    <row r="275" spans="1:35">
      <c r="A275" s="29" t="s">
        <v>3881</v>
      </c>
      <c r="B275" s="28">
        <v>901</v>
      </c>
      <c r="C275" s="28">
        <v>5918</v>
      </c>
      <c r="D275" s="30" t="s">
        <v>482</v>
      </c>
      <c r="E275" s="29">
        <v>37561</v>
      </c>
      <c r="F275" s="28">
        <v>66</v>
      </c>
      <c r="G275" s="28">
        <v>12</v>
      </c>
      <c r="H275" s="28">
        <v>5088</v>
      </c>
      <c r="I275" s="29" t="s">
        <v>838</v>
      </c>
      <c r="J275" s="28">
        <v>2</v>
      </c>
      <c r="K275" s="29" t="s">
        <v>394</v>
      </c>
      <c r="L275" s="28">
        <v>5086</v>
      </c>
      <c r="M275" s="29" t="s">
        <v>394</v>
      </c>
      <c r="N275" s="29" t="s">
        <v>7471</v>
      </c>
      <c r="O275" s="31">
        <v>26846</v>
      </c>
      <c r="P275" s="31" t="s">
        <v>7472</v>
      </c>
      <c r="Q275" s="29" t="s">
        <v>7473</v>
      </c>
      <c r="R275" s="28">
        <v>1</v>
      </c>
      <c r="S275" s="28">
        <v>43</v>
      </c>
      <c r="T275" s="28">
        <v>2</v>
      </c>
      <c r="U275" s="28">
        <v>44</v>
      </c>
      <c r="V275" s="29" t="s">
        <v>7556</v>
      </c>
      <c r="W275" s="29" t="s">
        <v>558</v>
      </c>
      <c r="X275" s="29" t="s">
        <v>465</v>
      </c>
      <c r="Y275" s="29" t="s">
        <v>559</v>
      </c>
      <c r="Z275" s="29" t="s">
        <v>606</v>
      </c>
      <c r="AA275" s="29" t="s">
        <v>7478</v>
      </c>
      <c r="AB275" s="28">
        <v>92714</v>
      </c>
      <c r="AC275" s="90">
        <v>33.687693000000003</v>
      </c>
      <c r="AD275" s="90">
        <v>-117.827871</v>
      </c>
      <c r="AE275" s="91" t="s">
        <v>7503</v>
      </c>
      <c r="AF275" s="29" t="s">
        <v>7472</v>
      </c>
      <c r="AG275" s="27" t="str">
        <f>IF(ISERROR(IF(VLOOKUP(A275,'SAS Stations'!$B$2:$G$307,5,)="YES", "YES", "NO"))=TRUE,"NO","YES")</f>
        <v>YES</v>
      </c>
      <c r="AH275" s="27" t="str">
        <f t="shared" si="4"/>
        <v>NO</v>
      </c>
      <c r="AI275" s="92" t="str">
        <f t="array" ref="AI275">IF(ISERROR(IF(VLOOKUP(A275,'Stations Modelled'!$B$2:$D$310,3,)="YES", "YES", "NO"))=TRUE,"NO","YES")</f>
        <v>NO</v>
      </c>
    </row>
    <row r="276" spans="1:35" hidden="1">
      <c r="A276" s="29" t="s">
        <v>3883</v>
      </c>
      <c r="B276" s="28">
        <v>685</v>
      </c>
      <c r="C276" s="28">
        <v>5644</v>
      </c>
      <c r="D276" s="30" t="s">
        <v>3420</v>
      </c>
      <c r="E276" s="29"/>
      <c r="F276" s="28">
        <v>12</v>
      </c>
      <c r="G276" s="28">
        <v>4</v>
      </c>
      <c r="H276" s="28">
        <v>5045</v>
      </c>
      <c r="I276" s="29" t="s">
        <v>3810</v>
      </c>
      <c r="J276" s="28">
        <v>4</v>
      </c>
      <c r="K276" s="29" t="s">
        <v>448</v>
      </c>
      <c r="L276" s="28">
        <v>5069</v>
      </c>
      <c r="M276" s="29" t="s">
        <v>687</v>
      </c>
      <c r="N276" s="29" t="s">
        <v>7471</v>
      </c>
      <c r="O276" s="31">
        <v>18264</v>
      </c>
      <c r="P276" s="31" t="s">
        <v>7472</v>
      </c>
      <c r="Q276" s="29" t="s">
        <v>7506</v>
      </c>
      <c r="R276" s="28">
        <v>3</v>
      </c>
      <c r="S276" s="28">
        <v>34</v>
      </c>
      <c r="T276" s="28">
        <v>3</v>
      </c>
      <c r="U276" s="28">
        <v>15</v>
      </c>
      <c r="V276" s="29" t="s">
        <v>7474</v>
      </c>
      <c r="W276" s="29" t="s">
        <v>1685</v>
      </c>
      <c r="X276" s="29" t="s">
        <v>3326</v>
      </c>
      <c r="Y276" s="29" t="s">
        <v>1686</v>
      </c>
      <c r="Z276" s="29" t="s">
        <v>735</v>
      </c>
      <c r="AA276" s="29" t="s">
        <v>7478</v>
      </c>
      <c r="AB276" s="28">
        <v>91761</v>
      </c>
      <c r="AC276" s="90">
        <v>34.08182</v>
      </c>
      <c r="AD276" s="90">
        <v>-117.632323</v>
      </c>
      <c r="AE276" s="91" t="s">
        <v>7503</v>
      </c>
      <c r="AF276" s="29" t="s">
        <v>7472</v>
      </c>
      <c r="AG276" s="27" t="str">
        <f>IF(ISERROR(IF(VLOOKUP(A276,'SAS Stations'!$B$2:$G$307,5,)="YES", "YES", "NO"))=TRUE,"NO","YES")</f>
        <v>NO</v>
      </c>
      <c r="AH276" s="27" t="str">
        <f t="shared" si="4"/>
        <v>YES</v>
      </c>
      <c r="AI276" s="92" t="str">
        <f t="array" ref="AI276">IF(ISERROR(IF(VLOOKUP(A276,'Stations Modelled'!$B$2:$D$310,3,)="YES", "YES", "NO"))=TRUE,"NO","YES")</f>
        <v>YES</v>
      </c>
    </row>
    <row r="277" spans="1:35" hidden="1">
      <c r="A277" s="29" t="s">
        <v>10313</v>
      </c>
      <c r="B277" s="28">
        <v>503</v>
      </c>
      <c r="C277" s="28">
        <v>5307</v>
      </c>
      <c r="D277" s="30" t="s">
        <v>4949</v>
      </c>
      <c r="E277" s="29"/>
      <c r="F277" s="28">
        <v>12</v>
      </c>
      <c r="G277" s="28">
        <v>4</v>
      </c>
      <c r="H277" s="28">
        <v>5033</v>
      </c>
      <c r="I277" s="29" t="s">
        <v>397</v>
      </c>
      <c r="J277" s="28">
        <v>17</v>
      </c>
      <c r="K277" s="29" t="s">
        <v>4950</v>
      </c>
      <c r="L277" s="28">
        <v>5033</v>
      </c>
      <c r="M277" s="29" t="s">
        <v>397</v>
      </c>
      <c r="N277" s="29" t="s">
        <v>7471</v>
      </c>
      <c r="O277" s="31">
        <v>17654</v>
      </c>
      <c r="P277" s="31" t="s">
        <v>7472</v>
      </c>
      <c r="Q277" s="29" t="s">
        <v>7506</v>
      </c>
      <c r="R277" s="28">
        <v>5</v>
      </c>
      <c r="S277" s="28">
        <v>51</v>
      </c>
      <c r="T277" s="28">
        <v>3</v>
      </c>
      <c r="U277" s="28">
        <v>32</v>
      </c>
      <c r="V277" s="29" t="s">
        <v>4926</v>
      </c>
      <c r="W277" s="29" t="s">
        <v>1729</v>
      </c>
      <c r="X277" s="29" t="s">
        <v>7816</v>
      </c>
      <c r="Y277" s="29" t="s">
        <v>10314</v>
      </c>
      <c r="Z277" s="29" t="s">
        <v>10313</v>
      </c>
      <c r="AA277" s="29" t="s">
        <v>7478</v>
      </c>
      <c r="AB277" s="28">
        <v>93221</v>
      </c>
      <c r="AC277" s="90">
        <v>36.30885</v>
      </c>
      <c r="AD277" s="90">
        <v>-119.141761</v>
      </c>
      <c r="AE277" s="91" t="s">
        <v>7494</v>
      </c>
      <c r="AF277" s="29" t="s">
        <v>7472</v>
      </c>
      <c r="AG277" s="27" t="str">
        <f>IF(ISERROR(IF(VLOOKUP(A277,'SAS Stations'!$B$2:$G$307,5,)="YES", "YES", "NO"))=TRUE,"NO","YES")</f>
        <v>NO</v>
      </c>
      <c r="AH277" s="27" t="str">
        <f t="shared" si="4"/>
        <v>YES</v>
      </c>
      <c r="AI277" s="92" t="str">
        <f t="array" ref="AI277">IF(ISERROR(IF(VLOOKUP(A277,'Stations Modelled'!$B$2:$D$310,3,)="YES", "YES", "NO"))=TRUE,"NO","YES")</f>
        <v>NO</v>
      </c>
    </row>
    <row r="278" spans="1:35">
      <c r="A278" s="29" t="s">
        <v>1013</v>
      </c>
      <c r="B278" s="28">
        <v>379</v>
      </c>
      <c r="C278" s="28">
        <v>5162</v>
      </c>
      <c r="D278" s="30" t="s">
        <v>7535</v>
      </c>
      <c r="E278" s="29">
        <v>37625</v>
      </c>
      <c r="F278" s="28">
        <v>16</v>
      </c>
      <c r="G278" s="28">
        <v>4</v>
      </c>
      <c r="H278" s="28">
        <v>5015</v>
      </c>
      <c r="I278" s="29" t="s">
        <v>377</v>
      </c>
      <c r="J278" s="28">
        <v>3</v>
      </c>
      <c r="K278" s="29" t="s">
        <v>7529</v>
      </c>
      <c r="L278" s="28">
        <v>5012</v>
      </c>
      <c r="M278" s="29" t="s">
        <v>3869</v>
      </c>
      <c r="N278" s="29" t="s">
        <v>7471</v>
      </c>
      <c r="O278" s="31">
        <v>18264</v>
      </c>
      <c r="P278" s="31" t="s">
        <v>7472</v>
      </c>
      <c r="Q278" s="29" t="s">
        <v>7506</v>
      </c>
      <c r="R278" s="28">
        <v>1</v>
      </c>
      <c r="S278" s="28">
        <v>27</v>
      </c>
      <c r="T278" s="28">
        <v>3</v>
      </c>
      <c r="U278" s="28">
        <v>5</v>
      </c>
      <c r="V278" s="29" t="s">
        <v>7531</v>
      </c>
      <c r="W278" s="29" t="s">
        <v>7570</v>
      </c>
      <c r="X278" s="29" t="s">
        <v>560</v>
      </c>
      <c r="Y278" s="29" t="s">
        <v>561</v>
      </c>
      <c r="Z278" s="29" t="s">
        <v>7542</v>
      </c>
      <c r="AA278" s="29" t="s">
        <v>7478</v>
      </c>
      <c r="AB278" s="28">
        <v>91001</v>
      </c>
      <c r="AC278" s="90">
        <v>34.192107</v>
      </c>
      <c r="AD278" s="90">
        <v>-118.14874</v>
      </c>
      <c r="AE278" s="91" t="s">
        <v>7503</v>
      </c>
      <c r="AF278" s="29" t="s">
        <v>7472</v>
      </c>
      <c r="AG278" s="27" t="str">
        <f>IF(ISERROR(IF(VLOOKUP(A278,'SAS Stations'!$B$2:$G$307,5,)="YES", "YES", "NO"))=TRUE,"NO","YES")</f>
        <v>YES</v>
      </c>
      <c r="AH278" s="27" t="str">
        <f t="shared" si="4"/>
        <v>NO</v>
      </c>
      <c r="AI278" s="92" t="str">
        <f t="array" ref="AI278">IF(ISERROR(IF(VLOOKUP(A278,'Stations Modelled'!$B$2:$D$310,3,)="YES", "YES", "NO"))=TRUE,"NO","YES")</f>
        <v>NO</v>
      </c>
    </row>
    <row r="279" spans="1:35" hidden="1">
      <c r="A279" s="29" t="s">
        <v>3885</v>
      </c>
      <c r="B279" s="28">
        <v>418</v>
      </c>
      <c r="C279" s="28">
        <v>5208</v>
      </c>
      <c r="D279" s="30" t="s">
        <v>2821</v>
      </c>
      <c r="E279" s="29">
        <v>30367</v>
      </c>
      <c r="F279" s="28">
        <v>16</v>
      </c>
      <c r="G279" s="28">
        <v>4</v>
      </c>
      <c r="H279" s="28">
        <v>5011</v>
      </c>
      <c r="I279" s="29" t="s">
        <v>3865</v>
      </c>
      <c r="J279" s="28">
        <v>3</v>
      </c>
      <c r="K279" s="29" t="s">
        <v>7529</v>
      </c>
      <c r="L279" s="28">
        <v>5023</v>
      </c>
      <c r="M279" s="29" t="s">
        <v>337</v>
      </c>
      <c r="N279" s="29" t="s">
        <v>7471</v>
      </c>
      <c r="O279" s="31">
        <v>23559</v>
      </c>
      <c r="P279" s="31" t="s">
        <v>7472</v>
      </c>
      <c r="Q279" s="29" t="s">
        <v>7506</v>
      </c>
      <c r="R279" s="28">
        <v>1</v>
      </c>
      <c r="S279" s="28">
        <v>42</v>
      </c>
      <c r="T279" s="28">
        <v>2</v>
      </c>
      <c r="U279" s="28">
        <v>54</v>
      </c>
      <c r="V279" s="29" t="s">
        <v>2730</v>
      </c>
      <c r="W279" s="29" t="s">
        <v>5069</v>
      </c>
      <c r="X279" s="29" t="s">
        <v>472</v>
      </c>
      <c r="Y279" s="29" t="s">
        <v>4614</v>
      </c>
      <c r="Z279" s="29" t="s">
        <v>3386</v>
      </c>
      <c r="AA279" s="29" t="s">
        <v>7478</v>
      </c>
      <c r="AB279" s="28">
        <v>90046</v>
      </c>
      <c r="AC279" s="90">
        <v>34.089813999999997</v>
      </c>
      <c r="AD279" s="90">
        <v>-118.36084099999999</v>
      </c>
      <c r="AE279" s="91" t="s">
        <v>7503</v>
      </c>
      <c r="AF279" s="29" t="s">
        <v>7472</v>
      </c>
      <c r="AG279" s="27" t="str">
        <f>IF(ISERROR(IF(VLOOKUP(A279,'SAS Stations'!$B$2:$G$307,5,)="YES", "YES", "NO"))=TRUE,"NO","YES")</f>
        <v>NO</v>
      </c>
      <c r="AH279" s="27" t="str">
        <f t="shared" si="4"/>
        <v>YES</v>
      </c>
      <c r="AI279" s="92" t="str">
        <f t="array" ref="AI279">IF(ISERROR(IF(VLOOKUP(A279,'Stations Modelled'!$B$2:$D$310,3,)="YES", "YES", "NO"))=TRUE,"NO","YES")</f>
        <v>NO</v>
      </c>
    </row>
    <row r="280" spans="1:35" hidden="1">
      <c r="A280" s="29" t="s">
        <v>3885</v>
      </c>
      <c r="B280" s="28">
        <v>419</v>
      </c>
      <c r="C280" s="28">
        <v>5208</v>
      </c>
      <c r="D280" s="30" t="s">
        <v>2821</v>
      </c>
      <c r="E280" s="29">
        <v>30367</v>
      </c>
      <c r="F280" s="28">
        <v>66</v>
      </c>
      <c r="G280" s="28">
        <v>16</v>
      </c>
      <c r="H280" s="28">
        <v>5011</v>
      </c>
      <c r="I280" s="29" t="s">
        <v>3865</v>
      </c>
      <c r="J280" s="28">
        <v>3</v>
      </c>
      <c r="K280" s="29" t="s">
        <v>7529</v>
      </c>
      <c r="L280" s="28">
        <v>5023</v>
      </c>
      <c r="M280" s="29" t="s">
        <v>337</v>
      </c>
      <c r="N280" s="29" t="s">
        <v>7471</v>
      </c>
      <c r="O280" s="31">
        <v>23559</v>
      </c>
      <c r="P280" s="31" t="s">
        <v>7472</v>
      </c>
      <c r="Q280" s="29" t="s">
        <v>7473</v>
      </c>
      <c r="R280" s="28">
        <v>1</v>
      </c>
      <c r="S280" s="28">
        <v>42</v>
      </c>
      <c r="T280" s="28">
        <v>2</v>
      </c>
      <c r="U280" s="28">
        <v>54</v>
      </c>
      <c r="V280" s="29" t="s">
        <v>2730</v>
      </c>
      <c r="W280" s="29" t="s">
        <v>5069</v>
      </c>
      <c r="X280" s="29" t="s">
        <v>472</v>
      </c>
      <c r="Y280" s="29" t="s">
        <v>4614</v>
      </c>
      <c r="Z280" s="29" t="s">
        <v>3386</v>
      </c>
      <c r="AA280" s="29" t="s">
        <v>7478</v>
      </c>
      <c r="AB280" s="28">
        <v>90046</v>
      </c>
      <c r="AC280" s="90">
        <v>34.089813999999997</v>
      </c>
      <c r="AD280" s="90">
        <v>-118.36084099999999</v>
      </c>
      <c r="AE280" s="91" t="s">
        <v>7503</v>
      </c>
      <c r="AF280" s="29" t="s">
        <v>7472</v>
      </c>
      <c r="AG280" s="27" t="str">
        <f>IF(ISERROR(IF(VLOOKUP(A280,'SAS Stations'!$B$2:$G$307,5,)="YES", "YES", "NO"))=TRUE,"NO","YES")</f>
        <v>NO</v>
      </c>
      <c r="AH280" s="27" t="str">
        <f t="shared" si="4"/>
        <v>YES</v>
      </c>
      <c r="AI280" s="92" t="str">
        <f t="array" ref="AI280">IF(ISERROR(IF(VLOOKUP(A280,'Stations Modelled'!$B$2:$D$310,3,)="YES", "YES", "NO"))=TRUE,"NO","YES")</f>
        <v>NO</v>
      </c>
    </row>
    <row r="281" spans="1:35" hidden="1">
      <c r="A281" s="29" t="s">
        <v>84</v>
      </c>
      <c r="B281" s="28">
        <v>1707</v>
      </c>
      <c r="C281" s="28">
        <v>5404</v>
      </c>
      <c r="D281" s="30"/>
      <c r="E281" s="29"/>
      <c r="F281" s="28">
        <v>66</v>
      </c>
      <c r="G281" s="28">
        <v>12</v>
      </c>
      <c r="H281" s="28">
        <v>5052</v>
      </c>
      <c r="I281" s="29" t="s">
        <v>357</v>
      </c>
      <c r="J281" s="28">
        <v>14</v>
      </c>
      <c r="K281" s="29" t="s">
        <v>940</v>
      </c>
      <c r="L281" s="28">
        <v>5054</v>
      </c>
      <c r="M281" s="29" t="s">
        <v>940</v>
      </c>
      <c r="N281" s="29" t="s">
        <v>7496</v>
      </c>
      <c r="O281" s="31">
        <v>38353</v>
      </c>
      <c r="P281" s="31" t="s">
        <v>7472</v>
      </c>
      <c r="Q281" s="29" t="s">
        <v>10579</v>
      </c>
      <c r="R281" s="28">
        <v>5</v>
      </c>
      <c r="S281" s="28">
        <v>36</v>
      </c>
      <c r="T281" s="28">
        <v>3</v>
      </c>
      <c r="U281" s="28">
        <v>40</v>
      </c>
      <c r="V281" s="29" t="s">
        <v>7472</v>
      </c>
      <c r="W281" s="29" t="s">
        <v>7472</v>
      </c>
      <c r="X281" s="29" t="s">
        <v>7472</v>
      </c>
      <c r="Y281" s="29" t="s">
        <v>7472</v>
      </c>
      <c r="Z281" s="29" t="s">
        <v>7472</v>
      </c>
      <c r="AA281" s="29" t="s">
        <v>7478</v>
      </c>
      <c r="AB281" s="28" t="s">
        <v>7472</v>
      </c>
      <c r="AC281" s="90"/>
      <c r="AD281" s="90"/>
      <c r="AE281" s="91"/>
      <c r="AF281" s="29" t="s">
        <v>7472</v>
      </c>
      <c r="AG281" s="27" t="str">
        <f>IF(ISERROR(IF(VLOOKUP(A281,'SAS Stations'!$B$2:$G$307,5,)="YES", "YES", "NO"))=TRUE,"NO","YES")</f>
        <v>NO</v>
      </c>
      <c r="AH281" s="27" t="str">
        <f t="shared" si="4"/>
        <v>YES</v>
      </c>
      <c r="AI281" s="92" t="str">
        <f t="array" ref="AI281">IF(ISERROR(IF(VLOOKUP(A281,'Stations Modelled'!$B$2:$D$310,3,)="YES", "YES", "NO"))=TRUE,"NO","YES")</f>
        <v>NO</v>
      </c>
    </row>
    <row r="282" spans="1:35" hidden="1">
      <c r="A282" s="29" t="s">
        <v>3886</v>
      </c>
      <c r="B282" s="28">
        <v>819</v>
      </c>
      <c r="C282" s="28">
        <v>5821</v>
      </c>
      <c r="D282" s="30" t="s">
        <v>482</v>
      </c>
      <c r="E282" s="29"/>
      <c r="F282" s="28">
        <v>66</v>
      </c>
      <c r="G282" s="28">
        <v>12</v>
      </c>
      <c r="H282" s="28">
        <v>5017</v>
      </c>
      <c r="I282" s="29" t="s">
        <v>430</v>
      </c>
      <c r="J282" s="28">
        <v>2</v>
      </c>
      <c r="K282" s="29" t="s">
        <v>394</v>
      </c>
      <c r="L282" s="28">
        <v>5086</v>
      </c>
      <c r="M282" s="29" t="s">
        <v>394</v>
      </c>
      <c r="N282" s="29" t="s">
        <v>7471</v>
      </c>
      <c r="O282" s="31">
        <v>13516</v>
      </c>
      <c r="P282" s="31" t="s">
        <v>7472</v>
      </c>
      <c r="Q282" s="29" t="s">
        <v>7473</v>
      </c>
      <c r="R282" s="28">
        <v>1</v>
      </c>
      <c r="S282" s="28">
        <v>29</v>
      </c>
      <c r="T282" s="28">
        <v>2</v>
      </c>
      <c r="U282" s="28">
        <v>44</v>
      </c>
      <c r="V282" s="29" t="s">
        <v>7556</v>
      </c>
      <c r="W282" s="29" t="s">
        <v>489</v>
      </c>
      <c r="X282" s="29" t="s">
        <v>562</v>
      </c>
      <c r="Y282" s="29" t="s">
        <v>563</v>
      </c>
      <c r="Z282" s="29" t="s">
        <v>1047</v>
      </c>
      <c r="AA282" s="29" t="s">
        <v>7478</v>
      </c>
      <c r="AB282" s="28">
        <v>92707</v>
      </c>
      <c r="AC282" s="90">
        <v>33.693739999999998</v>
      </c>
      <c r="AD282" s="90">
        <v>-117.86766900000001</v>
      </c>
      <c r="AE282" s="91" t="s">
        <v>7503</v>
      </c>
      <c r="AF282" s="29" t="s">
        <v>7472</v>
      </c>
      <c r="AG282" s="27" t="str">
        <f>IF(ISERROR(IF(VLOOKUP(A282,'SAS Stations'!$B$2:$G$307,5,)="YES", "YES", "NO"))=TRUE,"NO","YES")</f>
        <v>NO</v>
      </c>
      <c r="AH282" s="27" t="str">
        <f t="shared" si="4"/>
        <v>YES</v>
      </c>
      <c r="AI282" s="92" t="str">
        <f t="array" ref="AI282">IF(ISERROR(IF(VLOOKUP(A282,'Stations Modelled'!$B$2:$D$310,3,)="YES", "YES", "NO"))=TRUE,"NO","YES")</f>
        <v>YES</v>
      </c>
    </row>
    <row r="283" spans="1:35">
      <c r="A283" s="29" t="s">
        <v>3887</v>
      </c>
      <c r="B283" s="28">
        <v>1524</v>
      </c>
      <c r="C283" s="28">
        <v>8301</v>
      </c>
      <c r="D283" s="30" t="s">
        <v>3416</v>
      </c>
      <c r="E283" s="29" t="s">
        <v>1687</v>
      </c>
      <c r="F283" s="28">
        <v>115</v>
      </c>
      <c r="G283" s="28">
        <v>12</v>
      </c>
      <c r="H283" s="28">
        <v>5067</v>
      </c>
      <c r="I283" s="29" t="s">
        <v>389</v>
      </c>
      <c r="J283" s="28">
        <v>6</v>
      </c>
      <c r="K283" s="29" t="s">
        <v>389</v>
      </c>
      <c r="L283" s="28">
        <v>5067</v>
      </c>
      <c r="M283" s="29" t="s">
        <v>389</v>
      </c>
      <c r="N283" s="29" t="s">
        <v>7471</v>
      </c>
      <c r="O283" s="31">
        <v>24990</v>
      </c>
      <c r="P283" s="31" t="s">
        <v>7472</v>
      </c>
      <c r="Q283" s="29" t="s">
        <v>7473</v>
      </c>
      <c r="R283" s="28">
        <v>3</v>
      </c>
      <c r="S283" s="28">
        <v>79</v>
      </c>
      <c r="T283" s="28">
        <v>4</v>
      </c>
      <c r="U283" s="28">
        <v>13</v>
      </c>
      <c r="V283" s="29" t="s">
        <v>3411</v>
      </c>
      <c r="W283" s="29" t="s">
        <v>5019</v>
      </c>
      <c r="X283" s="29" t="s">
        <v>519</v>
      </c>
      <c r="Y283" s="29" t="s">
        <v>1688</v>
      </c>
      <c r="Z283" s="29" t="s">
        <v>5021</v>
      </c>
      <c r="AA283" s="29" t="s">
        <v>7478</v>
      </c>
      <c r="AB283" s="28">
        <v>92262</v>
      </c>
      <c r="AC283" s="90">
        <v>33.846882999999998</v>
      </c>
      <c r="AD283" s="90">
        <v>-116.504727</v>
      </c>
      <c r="AE283" s="91" t="s">
        <v>7503</v>
      </c>
      <c r="AF283" s="29" t="s">
        <v>7472</v>
      </c>
      <c r="AG283" s="27" t="str">
        <f>IF(ISERROR(IF(VLOOKUP(A283,'SAS Stations'!$B$2:$G$307,5,)="YES", "YES", "NO"))=TRUE,"NO","YES")</f>
        <v>YES</v>
      </c>
      <c r="AH283" s="27" t="str">
        <f t="shared" si="4"/>
        <v>NO</v>
      </c>
      <c r="AI283" s="92" t="str">
        <f t="array" ref="AI283">IF(ISERROR(IF(VLOOKUP(A283,'Stations Modelled'!$B$2:$D$310,3,)="YES", "YES", "NO"))=TRUE,"NO","YES")</f>
        <v>NO</v>
      </c>
    </row>
    <row r="284" spans="1:35">
      <c r="A284" s="29" t="s">
        <v>3889</v>
      </c>
      <c r="B284" s="28">
        <v>460</v>
      </c>
      <c r="C284" s="28">
        <v>5244</v>
      </c>
      <c r="D284" s="30"/>
      <c r="E284" s="29">
        <v>37543</v>
      </c>
      <c r="F284" s="28">
        <v>16</v>
      </c>
      <c r="G284" s="28">
        <v>4</v>
      </c>
      <c r="H284" s="28">
        <v>5023</v>
      </c>
      <c r="I284" s="29" t="s">
        <v>337</v>
      </c>
      <c r="J284" s="28">
        <v>8</v>
      </c>
      <c r="K284" s="29" t="s">
        <v>337</v>
      </c>
      <c r="L284" s="28">
        <v>5023</v>
      </c>
      <c r="M284" s="29" t="s">
        <v>337</v>
      </c>
      <c r="N284" s="29" t="s">
        <v>7471</v>
      </c>
      <c r="O284" s="31">
        <v>18264</v>
      </c>
      <c r="P284" s="31" t="s">
        <v>7472</v>
      </c>
      <c r="Q284" s="29" t="s">
        <v>7506</v>
      </c>
      <c r="R284" s="28">
        <v>5</v>
      </c>
      <c r="S284" s="28">
        <v>44</v>
      </c>
      <c r="T284" s="28">
        <v>1</v>
      </c>
      <c r="U284" s="28">
        <v>53</v>
      </c>
      <c r="V284" s="29" t="s">
        <v>3386</v>
      </c>
      <c r="W284" s="29" t="s">
        <v>7522</v>
      </c>
      <c r="X284" s="29" t="s">
        <v>530</v>
      </c>
      <c r="Y284" s="29" t="s">
        <v>4616</v>
      </c>
      <c r="Z284" s="29" t="s">
        <v>4577</v>
      </c>
      <c r="AA284" s="29" t="s">
        <v>7478</v>
      </c>
      <c r="AB284" s="28">
        <v>90250</v>
      </c>
      <c r="AC284" s="90">
        <v>33.915970999999999</v>
      </c>
      <c r="AD284" s="90">
        <v>-118.362709</v>
      </c>
      <c r="AE284" s="91" t="s">
        <v>7494</v>
      </c>
      <c r="AF284" s="29" t="s">
        <v>7472</v>
      </c>
      <c r="AG284" s="27" t="str">
        <f>IF(ISERROR(IF(VLOOKUP(A284,'SAS Stations'!$B$2:$G$307,5,)="YES", "YES", "NO"))=TRUE,"NO","YES")</f>
        <v>YES</v>
      </c>
      <c r="AH284" s="27" t="str">
        <f t="shared" si="4"/>
        <v>NO</v>
      </c>
      <c r="AI284" s="92" t="str">
        <f t="array" ref="AI284">IF(ISERROR(IF(VLOOKUP(A284,'Stations Modelled'!$B$2:$D$310,3,)="YES", "YES", "NO"))=TRUE,"NO","YES")</f>
        <v>YES</v>
      </c>
    </row>
    <row r="285" spans="1:35">
      <c r="A285" s="29" t="s">
        <v>3889</v>
      </c>
      <c r="B285" s="28">
        <v>461</v>
      </c>
      <c r="C285" s="28">
        <v>5244</v>
      </c>
      <c r="D285" s="30"/>
      <c r="E285" s="29">
        <v>37543</v>
      </c>
      <c r="F285" s="28">
        <v>66</v>
      </c>
      <c r="G285" s="28">
        <v>16</v>
      </c>
      <c r="H285" s="28">
        <v>5023</v>
      </c>
      <c r="I285" s="29" t="s">
        <v>337</v>
      </c>
      <c r="J285" s="28">
        <v>8</v>
      </c>
      <c r="K285" s="29" t="s">
        <v>337</v>
      </c>
      <c r="L285" s="28">
        <v>5023</v>
      </c>
      <c r="M285" s="29" t="s">
        <v>337</v>
      </c>
      <c r="N285" s="29" t="s">
        <v>7471</v>
      </c>
      <c r="O285" s="31">
        <v>31564</v>
      </c>
      <c r="P285" s="31" t="s">
        <v>7472</v>
      </c>
      <c r="Q285" s="29" t="s">
        <v>7473</v>
      </c>
      <c r="R285" s="28">
        <v>5</v>
      </c>
      <c r="S285" s="28">
        <v>44</v>
      </c>
      <c r="T285" s="28">
        <v>1</v>
      </c>
      <c r="U285" s="28">
        <v>53</v>
      </c>
      <c r="V285" s="29" t="s">
        <v>3386</v>
      </c>
      <c r="W285" s="29" t="s">
        <v>7522</v>
      </c>
      <c r="X285" s="29" t="s">
        <v>530</v>
      </c>
      <c r="Y285" s="29" t="s">
        <v>4616</v>
      </c>
      <c r="Z285" s="29" t="s">
        <v>4577</v>
      </c>
      <c r="AA285" s="29" t="s">
        <v>7478</v>
      </c>
      <c r="AB285" s="28">
        <v>90250</v>
      </c>
      <c r="AC285" s="90">
        <v>33.915970999999999</v>
      </c>
      <c r="AD285" s="90">
        <v>-118.362709</v>
      </c>
      <c r="AE285" s="91" t="s">
        <v>7494</v>
      </c>
      <c r="AF285" s="29" t="s">
        <v>7472</v>
      </c>
      <c r="AG285" s="27" t="str">
        <f>IF(ISERROR(IF(VLOOKUP(A285,'SAS Stations'!$B$2:$G$307,5,)="YES", "YES", "NO"))=TRUE,"NO","YES")</f>
        <v>YES</v>
      </c>
      <c r="AH285" s="27" t="str">
        <f t="shared" si="4"/>
        <v>NO</v>
      </c>
      <c r="AI285" s="92" t="str">
        <f t="array" ref="AI285">IF(ISERROR(IF(VLOOKUP(A285,'Stations Modelled'!$B$2:$D$310,3,)="YES", "YES", "NO"))=TRUE,"NO","YES")</f>
        <v>YES</v>
      </c>
    </row>
    <row r="286" spans="1:35" hidden="1">
      <c r="A286" s="29" t="s">
        <v>86</v>
      </c>
      <c r="B286" s="28">
        <v>1731</v>
      </c>
      <c r="C286" s="28">
        <v>2558</v>
      </c>
      <c r="D286" s="30"/>
      <c r="E286" s="29"/>
      <c r="F286" s="28">
        <v>33</v>
      </c>
      <c r="G286" s="28">
        <v>12</v>
      </c>
      <c r="H286" s="28">
        <v>8015</v>
      </c>
      <c r="I286" s="29" t="s">
        <v>5394</v>
      </c>
      <c r="J286" s="28">
        <v>15</v>
      </c>
      <c r="K286" s="29" t="s">
        <v>666</v>
      </c>
      <c r="L286" s="28">
        <v>2556</v>
      </c>
      <c r="M286" s="29" t="s">
        <v>3822</v>
      </c>
      <c r="N286" s="29" t="s">
        <v>7496</v>
      </c>
      <c r="O286" s="31">
        <v>38353</v>
      </c>
      <c r="P286" s="31" t="s">
        <v>7472</v>
      </c>
      <c r="Q286" s="29" t="s">
        <v>10579</v>
      </c>
      <c r="R286" s="28">
        <v>3</v>
      </c>
      <c r="S286" s="28">
        <v>85</v>
      </c>
      <c r="T286" s="28">
        <v>2</v>
      </c>
      <c r="U286" s="28">
        <v>40</v>
      </c>
      <c r="V286" s="29" t="s">
        <v>7498</v>
      </c>
      <c r="W286" s="29" t="s">
        <v>4583</v>
      </c>
      <c r="X286" s="29" t="s">
        <v>7540</v>
      </c>
      <c r="Y286" s="29" t="s">
        <v>7472</v>
      </c>
      <c r="Z286" s="29" t="s">
        <v>614</v>
      </c>
      <c r="AA286" s="29" t="s">
        <v>7478</v>
      </c>
      <c r="AB286" s="28">
        <v>23529</v>
      </c>
      <c r="AC286" s="90"/>
      <c r="AD286" s="90"/>
      <c r="AE286" s="91"/>
      <c r="AF286" s="29" t="s">
        <v>7472</v>
      </c>
      <c r="AG286" s="27" t="str">
        <f>IF(ISERROR(IF(VLOOKUP(A286,'SAS Stations'!$B$2:$G$307,5,)="YES", "YES", "NO"))=TRUE,"NO","YES")</f>
        <v>NO</v>
      </c>
      <c r="AH286" s="27" t="str">
        <f t="shared" si="4"/>
        <v>YES</v>
      </c>
      <c r="AI286" s="92" t="str">
        <f t="array" ref="AI286">IF(ISERROR(IF(VLOOKUP(A286,'Stations Modelled'!$B$2:$D$310,3,)="YES", "YES", "NO"))=TRUE,"NO","YES")</f>
        <v>NO</v>
      </c>
    </row>
    <row r="287" spans="1:35">
      <c r="A287" s="29" t="s">
        <v>3890</v>
      </c>
      <c r="B287" s="28">
        <v>759</v>
      </c>
      <c r="C287" s="28">
        <v>5749</v>
      </c>
      <c r="D287" s="30" t="s">
        <v>2815</v>
      </c>
      <c r="E287" s="29">
        <v>37610</v>
      </c>
      <c r="F287" s="28">
        <v>66</v>
      </c>
      <c r="G287" s="28">
        <v>16</v>
      </c>
      <c r="H287" s="28">
        <v>5073</v>
      </c>
      <c r="I287" s="29" t="s">
        <v>652</v>
      </c>
      <c r="J287" s="28">
        <v>9</v>
      </c>
      <c r="K287" s="29" t="s">
        <v>652</v>
      </c>
      <c r="L287" s="28">
        <v>5073</v>
      </c>
      <c r="M287" s="29" t="s">
        <v>652</v>
      </c>
      <c r="N287" s="29" t="s">
        <v>7471</v>
      </c>
      <c r="O287" s="31">
        <v>17288</v>
      </c>
      <c r="P287" s="31" t="s">
        <v>7472</v>
      </c>
      <c r="Q287" s="29" t="s">
        <v>7473</v>
      </c>
      <c r="R287" s="28">
        <v>1</v>
      </c>
      <c r="S287" s="28">
        <v>32</v>
      </c>
      <c r="T287" s="28">
        <v>2</v>
      </c>
      <c r="U287" s="28">
        <v>57</v>
      </c>
      <c r="V287" s="29" t="s">
        <v>3386</v>
      </c>
      <c r="W287" s="29" t="s">
        <v>4581</v>
      </c>
      <c r="X287" s="29" t="s">
        <v>7523</v>
      </c>
      <c r="Y287" s="29" t="s">
        <v>4617</v>
      </c>
      <c r="Z287" s="29" t="s">
        <v>668</v>
      </c>
      <c r="AA287" s="29" t="s">
        <v>7478</v>
      </c>
      <c r="AB287" s="28">
        <v>90262</v>
      </c>
      <c r="AC287" s="90">
        <v>33.928294000000001</v>
      </c>
      <c r="AD287" s="90">
        <v>-118.215523</v>
      </c>
      <c r="AE287" s="91" t="s">
        <v>7494</v>
      </c>
      <c r="AF287" s="29" t="s">
        <v>7472</v>
      </c>
      <c r="AG287" s="27" t="str">
        <f>IF(ISERROR(IF(VLOOKUP(A287,'SAS Stations'!$B$2:$G$307,5,)="YES", "YES", "NO"))=TRUE,"NO","YES")</f>
        <v>YES</v>
      </c>
      <c r="AH287" s="27" t="str">
        <f t="shared" si="4"/>
        <v>NO</v>
      </c>
      <c r="AI287" s="92" t="str">
        <f t="array" ref="AI287">IF(ISERROR(IF(VLOOKUP(A287,'Stations Modelled'!$B$2:$D$310,3,)="YES", "YES", "NO"))=TRUE,"NO","YES")</f>
        <v>YES</v>
      </c>
    </row>
    <row r="288" spans="1:35" hidden="1">
      <c r="A288" s="29" t="s">
        <v>87</v>
      </c>
      <c r="B288" s="28">
        <v>1885</v>
      </c>
      <c r="C288" s="28">
        <v>5599</v>
      </c>
      <c r="D288" s="30"/>
      <c r="E288" s="29"/>
      <c r="F288" s="28">
        <v>66</v>
      </c>
      <c r="G288" s="28">
        <v>16</v>
      </c>
      <c r="H288" s="28">
        <v>5053</v>
      </c>
      <c r="I288" s="29" t="s">
        <v>833</v>
      </c>
      <c r="J288" s="28">
        <v>12</v>
      </c>
      <c r="K288" s="29" t="s">
        <v>833</v>
      </c>
      <c r="L288" s="28">
        <v>5056</v>
      </c>
      <c r="M288" s="29" t="s">
        <v>698</v>
      </c>
      <c r="N288" s="29" t="s">
        <v>7496</v>
      </c>
      <c r="O288" s="31">
        <v>38353</v>
      </c>
      <c r="P288" s="31" t="s">
        <v>7472</v>
      </c>
      <c r="Q288" s="29" t="s">
        <v>10579</v>
      </c>
      <c r="R288" s="28">
        <v>5</v>
      </c>
      <c r="S288" s="28">
        <v>39</v>
      </c>
      <c r="T288" s="28">
        <v>2</v>
      </c>
      <c r="U288" s="28">
        <v>60</v>
      </c>
      <c r="V288" s="29" t="s">
        <v>4972</v>
      </c>
      <c r="W288" s="29" t="s">
        <v>7472</v>
      </c>
      <c r="X288" s="29" t="s">
        <v>7472</v>
      </c>
      <c r="Y288" s="29" t="s">
        <v>7472</v>
      </c>
      <c r="Z288" s="29" t="s">
        <v>7472</v>
      </c>
      <c r="AA288" s="29" t="s">
        <v>7478</v>
      </c>
      <c r="AB288" s="28" t="s">
        <v>7472</v>
      </c>
      <c r="AC288" s="90"/>
      <c r="AD288" s="90"/>
      <c r="AE288" s="91"/>
      <c r="AF288" s="29" t="s">
        <v>7472</v>
      </c>
      <c r="AG288" s="27" t="str">
        <f>IF(ISERROR(IF(VLOOKUP(A288,'SAS Stations'!$B$2:$G$307,5,)="YES", "YES", "NO"))=TRUE,"NO","YES")</f>
        <v>NO</v>
      </c>
      <c r="AH288" s="27" t="str">
        <f t="shared" si="4"/>
        <v>YES</v>
      </c>
      <c r="AI288" s="92" t="str">
        <f t="array" ref="AI288">IF(ISERROR(IF(VLOOKUP(A288,'Stations Modelled'!$B$2:$D$310,3,)="YES", "YES", "NO"))=TRUE,"NO","YES")</f>
        <v>NO</v>
      </c>
    </row>
    <row r="289" spans="1:35">
      <c r="A289" s="29" t="s">
        <v>3892</v>
      </c>
      <c r="B289" s="28">
        <v>567</v>
      </c>
      <c r="C289" s="28">
        <v>5510</v>
      </c>
      <c r="D289" s="30" t="s">
        <v>4981</v>
      </c>
      <c r="E289" s="29"/>
      <c r="F289" s="28">
        <v>16</v>
      </c>
      <c r="G289" s="28">
        <v>4</v>
      </c>
      <c r="H289" s="28">
        <v>5051</v>
      </c>
      <c r="I289" s="29" t="s">
        <v>362</v>
      </c>
      <c r="J289" s="28">
        <v>13</v>
      </c>
      <c r="K289" s="29" t="s">
        <v>362</v>
      </c>
      <c r="L289" s="28">
        <v>5056</v>
      </c>
      <c r="M289" s="29" t="s">
        <v>698</v>
      </c>
      <c r="N289" s="29" t="s">
        <v>7471</v>
      </c>
      <c r="O289" s="31">
        <v>7792</v>
      </c>
      <c r="P289" s="31" t="s">
        <v>7472</v>
      </c>
      <c r="Q289" s="29" t="s">
        <v>7506</v>
      </c>
      <c r="R289" s="28">
        <v>5</v>
      </c>
      <c r="S289" s="28">
        <v>39</v>
      </c>
      <c r="T289" s="28">
        <v>3</v>
      </c>
      <c r="U289" s="28">
        <v>64</v>
      </c>
      <c r="V289" s="29" t="s">
        <v>935</v>
      </c>
      <c r="W289" s="29" t="s">
        <v>5034</v>
      </c>
      <c r="X289" s="29" t="s">
        <v>569</v>
      </c>
      <c r="Y289" s="29" t="s">
        <v>10315</v>
      </c>
      <c r="Z289" s="29" t="s">
        <v>3892</v>
      </c>
      <c r="AA289" s="29" t="s">
        <v>7478</v>
      </c>
      <c r="AB289" s="28">
        <v>93015</v>
      </c>
      <c r="AC289" s="90">
        <v>34.408779000000003</v>
      </c>
      <c r="AD289" s="90">
        <v>-118.920513</v>
      </c>
      <c r="AE289" s="91" t="s">
        <v>7494</v>
      </c>
      <c r="AF289" s="29" t="s">
        <v>7472</v>
      </c>
      <c r="AG289" s="27" t="str">
        <f>IF(ISERROR(IF(VLOOKUP(A289,'SAS Stations'!$B$2:$G$307,5,)="YES", "YES", "NO"))=TRUE,"NO","YES")</f>
        <v>YES</v>
      </c>
      <c r="AH289" s="27" t="str">
        <f t="shared" si="4"/>
        <v>NO</v>
      </c>
      <c r="AI289" s="92" t="str">
        <f t="array" ref="AI289">IF(ISERROR(IF(VLOOKUP(A289,'Stations Modelled'!$B$2:$D$310,3,)="YES", "YES", "NO"))=TRUE,"NO","YES")</f>
        <v>YES</v>
      </c>
    </row>
    <row r="290" spans="1:35">
      <c r="A290" s="29" t="s">
        <v>3892</v>
      </c>
      <c r="B290" s="28">
        <v>568</v>
      </c>
      <c r="C290" s="28">
        <v>5510</v>
      </c>
      <c r="D290" s="30" t="s">
        <v>4981</v>
      </c>
      <c r="E290" s="29"/>
      <c r="F290" s="28">
        <v>66</v>
      </c>
      <c r="G290" s="28">
        <v>16</v>
      </c>
      <c r="H290" s="28">
        <v>5051</v>
      </c>
      <c r="I290" s="29" t="s">
        <v>362</v>
      </c>
      <c r="J290" s="28">
        <v>13</v>
      </c>
      <c r="K290" s="29" t="s">
        <v>362</v>
      </c>
      <c r="L290" s="28">
        <v>5056</v>
      </c>
      <c r="M290" s="29" t="s">
        <v>698</v>
      </c>
      <c r="N290" s="29" t="s">
        <v>7471</v>
      </c>
      <c r="O290" s="31">
        <v>7853</v>
      </c>
      <c r="P290" s="31" t="s">
        <v>7472</v>
      </c>
      <c r="Q290" s="29" t="s">
        <v>7473</v>
      </c>
      <c r="R290" s="28">
        <v>5</v>
      </c>
      <c r="S290" s="28">
        <v>39</v>
      </c>
      <c r="T290" s="28">
        <v>3</v>
      </c>
      <c r="U290" s="28">
        <v>64</v>
      </c>
      <c r="V290" s="29" t="s">
        <v>935</v>
      </c>
      <c r="W290" s="29" t="s">
        <v>5034</v>
      </c>
      <c r="X290" s="29" t="s">
        <v>569</v>
      </c>
      <c r="Y290" s="29" t="s">
        <v>10315</v>
      </c>
      <c r="Z290" s="29" t="s">
        <v>3892</v>
      </c>
      <c r="AA290" s="29" t="s">
        <v>7478</v>
      </c>
      <c r="AB290" s="28">
        <v>93015</v>
      </c>
      <c r="AC290" s="90">
        <v>34.408779000000003</v>
      </c>
      <c r="AD290" s="90">
        <v>-118.920513</v>
      </c>
      <c r="AE290" s="91" t="s">
        <v>7494</v>
      </c>
      <c r="AF290" s="29" t="s">
        <v>7472</v>
      </c>
      <c r="AG290" s="27" t="str">
        <f>IF(ISERROR(IF(VLOOKUP(A290,'SAS Stations'!$B$2:$G$307,5,)="YES", "YES", "NO"))=TRUE,"NO","YES")</f>
        <v>YES</v>
      </c>
      <c r="AH290" s="27" t="str">
        <f t="shared" si="4"/>
        <v>NO</v>
      </c>
      <c r="AI290" s="92" t="str">
        <f t="array" ref="AI290">IF(ISERROR(IF(VLOOKUP(A290,'Stations Modelled'!$B$2:$D$310,3,)="YES", "YES", "NO"))=TRUE,"NO","YES")</f>
        <v>YES</v>
      </c>
    </row>
    <row r="291" spans="1:35">
      <c r="A291" s="29" t="s">
        <v>3894</v>
      </c>
      <c r="B291" s="28">
        <v>713</v>
      </c>
      <c r="C291" s="28">
        <v>5688</v>
      </c>
      <c r="D291" s="30" t="s">
        <v>3420</v>
      </c>
      <c r="E291" s="29">
        <v>17836</v>
      </c>
      <c r="F291" s="28">
        <v>66</v>
      </c>
      <c r="G291" s="28">
        <v>12</v>
      </c>
      <c r="H291" s="28">
        <v>5062</v>
      </c>
      <c r="I291" s="29" t="s">
        <v>3801</v>
      </c>
      <c r="J291" s="28">
        <v>4</v>
      </c>
      <c r="K291" s="29" t="s">
        <v>448</v>
      </c>
      <c r="L291" s="28">
        <v>5069</v>
      </c>
      <c r="M291" s="29" t="s">
        <v>687</v>
      </c>
      <c r="N291" s="29" t="s">
        <v>7471</v>
      </c>
      <c r="O291" s="31">
        <v>31929</v>
      </c>
      <c r="P291" s="31" t="s">
        <v>7472</v>
      </c>
      <c r="Q291" s="29" t="s">
        <v>7473</v>
      </c>
      <c r="R291" s="28">
        <v>3</v>
      </c>
      <c r="S291" s="28">
        <v>34</v>
      </c>
      <c r="T291" s="28">
        <v>3</v>
      </c>
      <c r="U291" s="28">
        <v>12</v>
      </c>
      <c r="V291" s="29" t="s">
        <v>7474</v>
      </c>
      <c r="W291" s="29" t="s">
        <v>1690</v>
      </c>
      <c r="X291" s="29" t="s">
        <v>450</v>
      </c>
      <c r="Y291" s="29" t="s">
        <v>1691</v>
      </c>
      <c r="Z291" s="29" t="s">
        <v>735</v>
      </c>
      <c r="AA291" s="29" t="s">
        <v>7478</v>
      </c>
      <c r="AB291" s="28">
        <v>91761</v>
      </c>
      <c r="AC291" s="27">
        <v>34.042648</v>
      </c>
      <c r="AD291" s="27">
        <v>-117.62331399999999</v>
      </c>
      <c r="AE291" s="27" t="s">
        <v>7503</v>
      </c>
      <c r="AF291" s="29" t="s">
        <v>7472</v>
      </c>
      <c r="AG291" s="27" t="str">
        <f>IF(ISERROR(IF(VLOOKUP(A291,'SAS Stations'!$B$2:$G$307,5,)="YES", "YES", "NO"))=TRUE,"NO","YES")</f>
        <v>YES</v>
      </c>
      <c r="AH291" s="27" t="str">
        <f t="shared" si="4"/>
        <v>NO</v>
      </c>
      <c r="AI291" s="92" t="str">
        <f t="array" ref="AI291">IF(ISERROR(IF(VLOOKUP(A291,'Stations Modelled'!$B$2:$D$310,3,)="YES", "YES", "NO"))=TRUE,"NO","YES")</f>
        <v>NO</v>
      </c>
    </row>
    <row r="292" spans="1:35" hidden="1">
      <c r="A292" s="29" t="s">
        <v>1692</v>
      </c>
      <c r="B292" s="28">
        <v>655</v>
      </c>
      <c r="C292" s="28">
        <v>5616</v>
      </c>
      <c r="D292" s="30" t="s">
        <v>3405</v>
      </c>
      <c r="E292" s="29"/>
      <c r="F292" s="28">
        <v>12</v>
      </c>
      <c r="G292" s="28">
        <v>4</v>
      </c>
      <c r="H292" s="28">
        <v>1310</v>
      </c>
      <c r="I292" s="29" t="s">
        <v>3882</v>
      </c>
      <c r="J292" s="28">
        <v>4</v>
      </c>
      <c r="K292" s="29" t="s">
        <v>448</v>
      </c>
      <c r="L292" s="28">
        <v>5069</v>
      </c>
      <c r="M292" s="29" t="s">
        <v>687</v>
      </c>
      <c r="N292" s="29" t="s">
        <v>7471</v>
      </c>
      <c r="O292" s="31">
        <v>18264</v>
      </c>
      <c r="P292" s="31" t="s">
        <v>7472</v>
      </c>
      <c r="Q292" s="29" t="s">
        <v>7506</v>
      </c>
      <c r="R292" s="28">
        <v>3</v>
      </c>
      <c r="S292" s="28">
        <v>30</v>
      </c>
      <c r="T292" s="28">
        <v>3</v>
      </c>
      <c r="U292" s="28">
        <v>15</v>
      </c>
      <c r="V292" s="29" t="s">
        <v>7474</v>
      </c>
      <c r="W292" s="29" t="s">
        <v>5114</v>
      </c>
      <c r="X292" s="29" t="s">
        <v>519</v>
      </c>
      <c r="Y292" s="29" t="s">
        <v>1693</v>
      </c>
      <c r="Z292" s="29" t="s">
        <v>5095</v>
      </c>
      <c r="AA292" s="29" t="s">
        <v>7478</v>
      </c>
      <c r="AB292" s="28">
        <v>92335</v>
      </c>
      <c r="AC292" s="27">
        <v>34.095635000000001</v>
      </c>
      <c r="AD292" s="27">
        <v>-117.440499</v>
      </c>
      <c r="AE292" s="27" t="s">
        <v>7503</v>
      </c>
      <c r="AF292" s="29" t="s">
        <v>7472</v>
      </c>
      <c r="AG292" s="27" t="str">
        <f>IF(ISERROR(IF(VLOOKUP(A292,'SAS Stations'!$B$2:$G$307,5,)="YES", "YES", "NO"))=TRUE,"NO","YES")</f>
        <v>NO</v>
      </c>
      <c r="AH292" s="27" t="str">
        <f t="shared" si="4"/>
        <v>YES</v>
      </c>
      <c r="AI292" s="92" t="str">
        <f t="array" ref="AI292">IF(ISERROR(IF(VLOOKUP(A292,'Stations Modelled'!$B$2:$D$310,3,)="YES", "YES", "NO"))=TRUE,"NO","YES")</f>
        <v>NO</v>
      </c>
    </row>
    <row r="293" spans="1:35" hidden="1">
      <c r="A293" s="29" t="s">
        <v>94</v>
      </c>
      <c r="B293" s="28">
        <v>907</v>
      </c>
      <c r="C293" s="28">
        <v>5931</v>
      </c>
      <c r="D293" s="30"/>
      <c r="E293" s="29"/>
      <c r="F293" s="28">
        <v>16</v>
      </c>
      <c r="G293" s="28">
        <v>4</v>
      </c>
      <c r="H293" s="28">
        <v>5053</v>
      </c>
      <c r="I293" s="29" t="s">
        <v>833</v>
      </c>
      <c r="J293" s="28">
        <v>12</v>
      </c>
      <c r="K293" s="29" t="s">
        <v>833</v>
      </c>
      <c r="L293" s="28">
        <v>5056</v>
      </c>
      <c r="M293" s="29" t="s">
        <v>698</v>
      </c>
      <c r="N293" s="29" t="s">
        <v>7521</v>
      </c>
      <c r="O293" s="31">
        <v>30225</v>
      </c>
      <c r="P293" s="31">
        <v>37104</v>
      </c>
      <c r="Q293" s="29" t="s">
        <v>7506</v>
      </c>
      <c r="R293" s="28">
        <v>5</v>
      </c>
      <c r="S293" s="28">
        <v>39</v>
      </c>
      <c r="T293" s="28">
        <v>1</v>
      </c>
      <c r="U293" s="28">
        <v>30</v>
      </c>
      <c r="V293" s="29" t="s">
        <v>4972</v>
      </c>
      <c r="W293" s="29" t="s">
        <v>7472</v>
      </c>
      <c r="X293" s="29" t="s">
        <v>7472</v>
      </c>
      <c r="Y293" s="29" t="s">
        <v>7472</v>
      </c>
      <c r="Z293" s="29" t="s">
        <v>7472</v>
      </c>
      <c r="AA293" s="29" t="s">
        <v>7478</v>
      </c>
      <c r="AB293" s="28" t="s">
        <v>7472</v>
      </c>
      <c r="AC293" s="90"/>
      <c r="AD293" s="90"/>
      <c r="AE293" s="91"/>
      <c r="AF293" s="29" t="s">
        <v>7472</v>
      </c>
      <c r="AG293" s="27" t="str">
        <f>IF(ISERROR(IF(VLOOKUP(A293,'SAS Stations'!$B$2:$G$307,5,)="YES", "YES", "NO"))=TRUE,"NO","YES")</f>
        <v>NO</v>
      </c>
      <c r="AH293" s="27" t="str">
        <f t="shared" si="4"/>
        <v>YES</v>
      </c>
      <c r="AI293" s="92" t="str">
        <f t="array" ref="AI293">IF(ISERROR(IF(VLOOKUP(A293,'Stations Modelled'!$B$2:$D$310,3,)="YES", "YES", "NO"))=TRUE,"NO","YES")</f>
        <v>NO</v>
      </c>
    </row>
    <row r="294" spans="1:35" hidden="1">
      <c r="A294" s="29" t="s">
        <v>4618</v>
      </c>
      <c r="B294" s="28">
        <v>892</v>
      </c>
      <c r="C294" s="28">
        <v>5898</v>
      </c>
      <c r="D294" s="30" t="s">
        <v>7584</v>
      </c>
      <c r="E294" s="29"/>
      <c r="F294" s="28">
        <v>12</v>
      </c>
      <c r="G294" s="28">
        <v>4</v>
      </c>
      <c r="H294" s="28">
        <v>5084</v>
      </c>
      <c r="I294" s="29" t="s">
        <v>3790</v>
      </c>
      <c r="J294" s="28">
        <v>9</v>
      </c>
      <c r="K294" s="29" t="s">
        <v>652</v>
      </c>
      <c r="L294" s="28">
        <v>5073</v>
      </c>
      <c r="M294" s="29" t="s">
        <v>652</v>
      </c>
      <c r="N294" s="29" t="s">
        <v>7471</v>
      </c>
      <c r="O294" s="31">
        <v>18264</v>
      </c>
      <c r="P294" s="31" t="s">
        <v>7472</v>
      </c>
      <c r="Q294" s="29" t="s">
        <v>7506</v>
      </c>
      <c r="R294" s="28">
        <v>1</v>
      </c>
      <c r="S294" s="28">
        <v>47</v>
      </c>
      <c r="T294" s="28">
        <v>2</v>
      </c>
      <c r="U294" s="28">
        <v>1</v>
      </c>
      <c r="V294" s="29" t="s">
        <v>7531</v>
      </c>
      <c r="W294" s="29" t="s">
        <v>7475</v>
      </c>
      <c r="X294" s="29" t="s">
        <v>553</v>
      </c>
      <c r="Y294" s="29" t="s">
        <v>4619</v>
      </c>
      <c r="Z294" s="29" t="s">
        <v>1007</v>
      </c>
      <c r="AA294" s="29" t="s">
        <v>7478</v>
      </c>
      <c r="AB294" s="28">
        <v>90241</v>
      </c>
      <c r="AC294" s="90">
        <v>33.935487999999999</v>
      </c>
      <c r="AD294" s="90">
        <v>-118.094179</v>
      </c>
      <c r="AE294" s="91" t="s">
        <v>7494</v>
      </c>
      <c r="AF294" s="29" t="s">
        <v>7472</v>
      </c>
      <c r="AG294" s="27" t="str">
        <f>IF(ISERROR(IF(VLOOKUP(A294,'SAS Stations'!$B$2:$G$307,5,)="YES", "YES", "NO"))=TRUE,"NO","YES")</f>
        <v>NO</v>
      </c>
      <c r="AH294" s="27" t="str">
        <f t="shared" si="4"/>
        <v>YES</v>
      </c>
      <c r="AI294" s="92" t="str">
        <f t="array" ref="AI294">IF(ISERROR(IF(VLOOKUP(A294,'Stations Modelled'!$B$2:$D$310,3,)="YES", "YES", "NO"))=TRUE,"NO","YES")</f>
        <v>NO</v>
      </c>
    </row>
    <row r="295" spans="1:35" hidden="1">
      <c r="A295" s="29" t="s">
        <v>101</v>
      </c>
      <c r="B295" s="28"/>
      <c r="C295" s="28"/>
      <c r="D295" s="30"/>
      <c r="E295" s="29"/>
      <c r="F295" s="28"/>
      <c r="G295" s="28"/>
      <c r="H295" s="28"/>
      <c r="I295" s="29"/>
      <c r="J295" s="28"/>
      <c r="K295" s="29"/>
      <c r="L295" s="28"/>
      <c r="M295" s="29"/>
      <c r="N295" s="29"/>
      <c r="O295" s="31"/>
      <c r="P295" s="31"/>
      <c r="Q295" s="29"/>
      <c r="R295" s="28"/>
      <c r="S295" s="28"/>
      <c r="T295" s="28"/>
      <c r="U295" s="28"/>
      <c r="V295" s="29"/>
      <c r="W295" s="29"/>
      <c r="X295" s="29"/>
      <c r="Y295" s="29"/>
      <c r="Z295" s="29"/>
      <c r="AA295" s="29"/>
      <c r="AB295" s="28"/>
      <c r="AC295" s="90">
        <v>34.514127999999999</v>
      </c>
      <c r="AD295" s="90">
        <v>-118.614261</v>
      </c>
      <c r="AE295" s="91" t="s">
        <v>7494</v>
      </c>
      <c r="AF295" s="29"/>
      <c r="AG295" s="27" t="str">
        <f>IF(ISERROR(IF(VLOOKUP(A295,'SAS Stations'!$B$2:$G$307,5,)="YES", "YES", "NO"))=TRUE,"NO","YES")</f>
        <v>NO</v>
      </c>
      <c r="AH295" s="27" t="str">
        <f t="shared" si="4"/>
        <v>YES</v>
      </c>
      <c r="AI295" s="92" t="str">
        <f t="array" ref="AI295">IF(ISERROR(IF(VLOOKUP(A295,'Stations Modelled'!$B$2:$D$310,3,)="YES", "YES", "NO"))=TRUE,"NO","YES")</f>
        <v>NO</v>
      </c>
    </row>
    <row r="296" spans="1:35" hidden="1">
      <c r="A296" s="29" t="s">
        <v>1696</v>
      </c>
      <c r="B296" s="28">
        <v>1387</v>
      </c>
      <c r="C296" s="28">
        <v>8148</v>
      </c>
      <c r="D296" s="30" t="s">
        <v>3405</v>
      </c>
      <c r="E296" s="29"/>
      <c r="F296" s="28">
        <v>33</v>
      </c>
      <c r="G296" s="28">
        <v>2.4</v>
      </c>
      <c r="H296" s="28">
        <v>5064</v>
      </c>
      <c r="I296" s="29" t="s">
        <v>375</v>
      </c>
      <c r="J296" s="28">
        <v>5</v>
      </c>
      <c r="K296" s="29" t="s">
        <v>375</v>
      </c>
      <c r="L296" s="28">
        <v>5064</v>
      </c>
      <c r="M296" s="29" t="s">
        <v>375</v>
      </c>
      <c r="N296" s="29" t="s">
        <v>7471</v>
      </c>
      <c r="O296" s="31">
        <v>18264</v>
      </c>
      <c r="P296" s="31" t="s">
        <v>7472</v>
      </c>
      <c r="Q296" s="29" t="s">
        <v>7506</v>
      </c>
      <c r="R296" s="28">
        <v>3</v>
      </c>
      <c r="S296" s="28">
        <v>31</v>
      </c>
      <c r="T296" s="28">
        <v>2</v>
      </c>
      <c r="U296" s="28">
        <v>17</v>
      </c>
      <c r="V296" s="29" t="s">
        <v>7474</v>
      </c>
      <c r="W296" s="29" t="s">
        <v>1697</v>
      </c>
      <c r="X296" s="29" t="s">
        <v>5088</v>
      </c>
      <c r="Y296" s="29" t="s">
        <v>1698</v>
      </c>
      <c r="Z296" s="29" t="s">
        <v>1696</v>
      </c>
      <c r="AA296" s="29" t="s">
        <v>7478</v>
      </c>
      <c r="AB296" s="28">
        <v>92339</v>
      </c>
      <c r="AC296" s="27">
        <v>34.086627999999997</v>
      </c>
      <c r="AD296" s="27">
        <v>-116.954261</v>
      </c>
      <c r="AE296" s="27" t="s">
        <v>7503</v>
      </c>
      <c r="AF296" s="29" t="s">
        <v>7472</v>
      </c>
      <c r="AG296" s="27" t="str">
        <f>IF(ISERROR(IF(VLOOKUP(A296,'SAS Stations'!$B$2:$G$307,5,)="YES", "YES", "NO"))=TRUE,"NO","YES")</f>
        <v>NO</v>
      </c>
      <c r="AH296" s="27" t="str">
        <f t="shared" si="4"/>
        <v>YES</v>
      </c>
      <c r="AI296" s="92" t="str">
        <f t="array" ref="AI296">IF(ISERROR(IF(VLOOKUP(A296,'Stations Modelled'!$B$2:$D$310,3,)="YES", "YES", "NO"))=TRUE,"NO","YES")</f>
        <v>NO</v>
      </c>
    </row>
    <row r="297" spans="1:35" hidden="1">
      <c r="A297" s="29" t="s">
        <v>106</v>
      </c>
      <c r="B297" s="28"/>
      <c r="C297" s="28"/>
      <c r="D297" s="30"/>
      <c r="E297" s="29"/>
      <c r="F297" s="28"/>
      <c r="G297" s="28"/>
      <c r="H297" s="28"/>
      <c r="I297" s="29"/>
      <c r="J297" s="28"/>
      <c r="K297" s="29"/>
      <c r="L297" s="28"/>
      <c r="M297" s="29"/>
      <c r="N297" s="29"/>
      <c r="O297" s="31"/>
      <c r="P297" s="31"/>
      <c r="Q297" s="29"/>
      <c r="R297" s="28"/>
      <c r="S297" s="28"/>
      <c r="T297" s="28"/>
      <c r="U297" s="28"/>
      <c r="V297" s="29"/>
      <c r="W297" s="29"/>
      <c r="X297" s="29"/>
      <c r="Y297" s="29"/>
      <c r="Z297" s="29"/>
      <c r="AA297" s="29"/>
      <c r="AB297" s="28"/>
      <c r="AC297" s="27">
        <v>36.772080000000003</v>
      </c>
      <c r="AD297" s="27">
        <v>-108.457858</v>
      </c>
      <c r="AE297" s="27" t="s">
        <v>5182</v>
      </c>
      <c r="AF297" s="29"/>
      <c r="AG297" s="27" t="str">
        <f>IF(ISERROR(IF(VLOOKUP(A297,'SAS Stations'!$B$2:$G$307,5,)="YES", "YES", "NO"))=TRUE,"NO","YES")</f>
        <v>NO</v>
      </c>
      <c r="AH297" s="27" t="str">
        <f t="shared" si="4"/>
        <v>YES</v>
      </c>
      <c r="AI297" s="92" t="str">
        <f t="array" ref="AI297">IF(ISERROR(IF(VLOOKUP(A297,'Stations Modelled'!$B$2:$D$310,3,)="YES", "YES", "NO"))=TRUE,"NO","YES")</f>
        <v>NO</v>
      </c>
    </row>
    <row r="298" spans="1:35" hidden="1">
      <c r="A298" s="29" t="s">
        <v>3897</v>
      </c>
      <c r="B298" s="28">
        <v>680</v>
      </c>
      <c r="C298" s="28">
        <v>5639</v>
      </c>
      <c r="D298" s="30" t="s">
        <v>3420</v>
      </c>
      <c r="E298" s="29">
        <v>17841</v>
      </c>
      <c r="F298" s="28">
        <v>66</v>
      </c>
      <c r="G298" s="28">
        <v>12</v>
      </c>
      <c r="H298" s="28">
        <v>5062</v>
      </c>
      <c r="I298" s="29" t="s">
        <v>3801</v>
      </c>
      <c r="J298" s="28">
        <v>4</v>
      </c>
      <c r="K298" s="29" t="s">
        <v>448</v>
      </c>
      <c r="L298" s="28">
        <v>5069</v>
      </c>
      <c r="M298" s="29" t="s">
        <v>687</v>
      </c>
      <c r="N298" s="29" t="s">
        <v>7471</v>
      </c>
      <c r="O298" s="31">
        <v>22098</v>
      </c>
      <c r="P298" s="31" t="s">
        <v>7472</v>
      </c>
      <c r="Q298" s="29" t="s">
        <v>7473</v>
      </c>
      <c r="R298" s="28">
        <v>3</v>
      </c>
      <c r="S298" s="28">
        <v>34</v>
      </c>
      <c r="T298" s="28">
        <v>3</v>
      </c>
      <c r="U298" s="28">
        <v>12</v>
      </c>
      <c r="V298" s="29" t="s">
        <v>1700</v>
      </c>
      <c r="W298" s="29" t="s">
        <v>1701</v>
      </c>
      <c r="X298" s="29" t="s">
        <v>519</v>
      </c>
      <c r="Y298" s="29" t="s">
        <v>1702</v>
      </c>
      <c r="Z298" s="29" t="s">
        <v>1041</v>
      </c>
      <c r="AA298" s="29" t="s">
        <v>7478</v>
      </c>
      <c r="AB298" s="28">
        <v>91710</v>
      </c>
      <c r="AC298" s="90">
        <v>34.042017000000001</v>
      </c>
      <c r="AD298" s="90">
        <v>-117.72299599999999</v>
      </c>
      <c r="AE298" s="91" t="s">
        <v>7503</v>
      </c>
      <c r="AF298" s="29" t="s">
        <v>7472</v>
      </c>
      <c r="AG298" s="27" t="str">
        <f>IF(ISERROR(IF(VLOOKUP(A298,'SAS Stations'!$B$2:$G$307,5,)="YES", "YES", "NO"))=TRUE,"NO","YES")</f>
        <v>NO</v>
      </c>
      <c r="AH298" s="27" t="str">
        <f t="shared" si="4"/>
        <v>YES</v>
      </c>
      <c r="AI298" s="92" t="str">
        <f t="array" ref="AI298">IF(ISERROR(IF(VLOOKUP(A298,'Stations Modelled'!$B$2:$D$310,3,)="YES", "YES", "NO"))=TRUE,"NO","YES")</f>
        <v>NO</v>
      </c>
    </row>
    <row r="299" spans="1:35" hidden="1">
      <c r="A299" s="29" t="s">
        <v>3898</v>
      </c>
      <c r="B299" s="28">
        <v>556</v>
      </c>
      <c r="C299" s="28">
        <v>5409</v>
      </c>
      <c r="D299" s="30" t="s">
        <v>4936</v>
      </c>
      <c r="E299" s="29"/>
      <c r="F299" s="28">
        <v>66</v>
      </c>
      <c r="G299" s="28">
        <v>12</v>
      </c>
      <c r="H299" s="28">
        <v>5057</v>
      </c>
      <c r="I299" s="29" t="s">
        <v>343</v>
      </c>
      <c r="J299" s="28">
        <v>14</v>
      </c>
      <c r="K299" s="29" t="s">
        <v>940</v>
      </c>
      <c r="L299" s="28">
        <v>5054</v>
      </c>
      <c r="M299" s="29" t="s">
        <v>940</v>
      </c>
      <c r="N299" s="29" t="s">
        <v>7471</v>
      </c>
      <c r="O299" s="31">
        <v>26207</v>
      </c>
      <c r="P299" s="31" t="s">
        <v>7472</v>
      </c>
      <c r="Q299" s="29" t="s">
        <v>7473</v>
      </c>
      <c r="R299" s="28">
        <v>5</v>
      </c>
      <c r="S299" s="28">
        <v>36</v>
      </c>
      <c r="T299" s="28">
        <v>2</v>
      </c>
      <c r="U299" s="28">
        <v>31</v>
      </c>
      <c r="V299" s="29" t="s">
        <v>4972</v>
      </c>
      <c r="W299" s="29" t="s">
        <v>10317</v>
      </c>
      <c r="X299" s="29" t="s">
        <v>10303</v>
      </c>
      <c r="Y299" s="29" t="s">
        <v>10318</v>
      </c>
      <c r="Z299" s="29" t="s">
        <v>3898</v>
      </c>
      <c r="AA299" s="29" t="s">
        <v>7478</v>
      </c>
      <c r="AB299" s="28">
        <v>93225</v>
      </c>
      <c r="AC299" s="90">
        <v>34.814923</v>
      </c>
      <c r="AD299" s="90">
        <v>-119.01001599999999</v>
      </c>
      <c r="AE299" s="91" t="s">
        <v>7494</v>
      </c>
      <c r="AF299" s="29" t="s">
        <v>7472</v>
      </c>
      <c r="AG299" s="27" t="str">
        <f>IF(ISERROR(IF(VLOOKUP(A299,'SAS Stations'!$B$2:$G$307,5,)="YES", "YES", "NO"))=TRUE,"NO","YES")</f>
        <v>NO</v>
      </c>
      <c r="AH299" s="27" t="str">
        <f t="shared" si="4"/>
        <v>YES</v>
      </c>
      <c r="AI299" s="92" t="str">
        <f t="array" ref="AI299">IF(ISERROR(IF(VLOOKUP(A299,'Stations Modelled'!$B$2:$D$310,3,)="YES", "YES", "NO"))=TRUE,"NO","YES")</f>
        <v>YES</v>
      </c>
    </row>
    <row r="300" spans="1:35" hidden="1">
      <c r="A300" s="29" t="s">
        <v>107</v>
      </c>
      <c r="B300" s="28">
        <v>1787</v>
      </c>
      <c r="C300" s="28">
        <v>5358</v>
      </c>
      <c r="D300" s="30"/>
      <c r="E300" s="29"/>
      <c r="F300" s="28">
        <v>66</v>
      </c>
      <c r="G300" s="28">
        <v>12</v>
      </c>
      <c r="H300" s="28">
        <v>5033</v>
      </c>
      <c r="I300" s="29" t="s">
        <v>397</v>
      </c>
      <c r="J300" s="28">
        <v>17</v>
      </c>
      <c r="K300" s="29" t="s">
        <v>4950</v>
      </c>
      <c r="L300" s="28">
        <v>5033</v>
      </c>
      <c r="M300" s="29" t="s">
        <v>397</v>
      </c>
      <c r="N300" s="29" t="s">
        <v>7496</v>
      </c>
      <c r="O300" s="31">
        <v>38353</v>
      </c>
      <c r="P300" s="31" t="s">
        <v>7472</v>
      </c>
      <c r="Q300" s="29" t="s">
        <v>10579</v>
      </c>
      <c r="R300" s="28">
        <v>5</v>
      </c>
      <c r="S300" s="28">
        <v>51</v>
      </c>
      <c r="T300" s="28">
        <v>3</v>
      </c>
      <c r="U300" s="28">
        <v>40</v>
      </c>
      <c r="V300" s="29" t="s">
        <v>4926</v>
      </c>
      <c r="W300" s="29" t="s">
        <v>7472</v>
      </c>
      <c r="X300" s="29" t="s">
        <v>7472</v>
      </c>
      <c r="Y300" s="29" t="s">
        <v>108</v>
      </c>
      <c r="Z300" s="29" t="s">
        <v>941</v>
      </c>
      <c r="AA300" s="29" t="s">
        <v>7478</v>
      </c>
      <c r="AB300" s="28">
        <v>93291</v>
      </c>
      <c r="AC300" s="90"/>
      <c r="AD300" s="90"/>
      <c r="AE300" s="91"/>
      <c r="AF300" s="29" t="s">
        <v>7472</v>
      </c>
      <c r="AG300" s="27" t="str">
        <f>IF(ISERROR(IF(VLOOKUP(A300,'SAS Stations'!$B$2:$G$307,5,)="YES", "YES", "NO"))=TRUE,"NO","YES")</f>
        <v>NO</v>
      </c>
      <c r="AH300" s="27" t="str">
        <f t="shared" si="4"/>
        <v>YES</v>
      </c>
      <c r="AI300" s="92" t="str">
        <f t="array" ref="AI300">IF(ISERROR(IF(VLOOKUP(A300,'Stations Modelled'!$B$2:$D$310,3,)="YES", "YES", "NO"))=TRUE,"NO","YES")</f>
        <v>NO</v>
      </c>
    </row>
    <row r="301" spans="1:35">
      <c r="A301" s="29" t="s">
        <v>3899</v>
      </c>
      <c r="B301" s="28">
        <v>733</v>
      </c>
      <c r="C301" s="28">
        <v>5720</v>
      </c>
      <c r="D301" s="30" t="s">
        <v>2815</v>
      </c>
      <c r="E301" s="29">
        <v>37748</v>
      </c>
      <c r="F301" s="28">
        <v>66</v>
      </c>
      <c r="G301" s="28">
        <v>16</v>
      </c>
      <c r="H301" s="28">
        <v>5073</v>
      </c>
      <c r="I301" s="29" t="s">
        <v>652</v>
      </c>
      <c r="J301" s="28">
        <v>9</v>
      </c>
      <c r="K301" s="29" t="s">
        <v>652</v>
      </c>
      <c r="L301" s="28">
        <v>5073</v>
      </c>
      <c r="M301" s="29" t="s">
        <v>652</v>
      </c>
      <c r="N301" s="29" t="s">
        <v>7471</v>
      </c>
      <c r="O301" s="31">
        <v>24016</v>
      </c>
      <c r="P301" s="31" t="s">
        <v>7472</v>
      </c>
      <c r="Q301" s="29" t="s">
        <v>7473</v>
      </c>
      <c r="R301" s="28">
        <v>1</v>
      </c>
      <c r="S301" s="28">
        <v>32</v>
      </c>
      <c r="T301" s="28">
        <v>2</v>
      </c>
      <c r="U301" s="28">
        <v>57</v>
      </c>
      <c r="V301" s="29" t="s">
        <v>2730</v>
      </c>
      <c r="W301" s="29" t="s">
        <v>4570</v>
      </c>
      <c r="X301" s="29" t="s">
        <v>7553</v>
      </c>
      <c r="Y301" s="29" t="s">
        <v>4620</v>
      </c>
      <c r="Z301" s="29" t="s">
        <v>3820</v>
      </c>
      <c r="AA301" s="29" t="s">
        <v>7478</v>
      </c>
      <c r="AB301" s="28">
        <v>90220</v>
      </c>
      <c r="AC301" s="90">
        <v>33.894151999999998</v>
      </c>
      <c r="AD301" s="90">
        <v>-118.26433299999999</v>
      </c>
      <c r="AE301" s="91" t="s">
        <v>7494</v>
      </c>
      <c r="AF301" s="29" t="s">
        <v>7472</v>
      </c>
      <c r="AG301" s="27" t="str">
        <f>IF(ISERROR(IF(VLOOKUP(A301,'SAS Stations'!$B$2:$G$307,5,)="YES", "YES", "NO"))=TRUE,"NO","YES")</f>
        <v>YES</v>
      </c>
      <c r="AH301" s="27" t="str">
        <f t="shared" si="4"/>
        <v>NO</v>
      </c>
      <c r="AI301" s="92" t="str">
        <f t="array" ref="AI301">IF(ISERROR(IF(VLOOKUP(A301,'Stations Modelled'!$B$2:$D$310,3,)="YES", "YES", "NO"))=TRUE,"NO","YES")</f>
        <v>NO</v>
      </c>
    </row>
    <row r="302" spans="1:35">
      <c r="A302" s="29" t="s">
        <v>3899</v>
      </c>
      <c r="B302" s="28">
        <v>732</v>
      </c>
      <c r="C302" s="28">
        <v>5720</v>
      </c>
      <c r="D302" s="30"/>
      <c r="E302" s="29">
        <v>37748</v>
      </c>
      <c r="F302" s="28">
        <v>16</v>
      </c>
      <c r="G302" s="28">
        <v>4</v>
      </c>
      <c r="H302" s="28">
        <v>5073</v>
      </c>
      <c r="I302" s="29" t="s">
        <v>652</v>
      </c>
      <c r="J302" s="28">
        <v>9</v>
      </c>
      <c r="K302" s="29" t="s">
        <v>652</v>
      </c>
      <c r="L302" s="28">
        <v>5073</v>
      </c>
      <c r="M302" s="29" t="s">
        <v>652</v>
      </c>
      <c r="N302" s="29" t="s">
        <v>7471</v>
      </c>
      <c r="O302" s="31">
        <v>9041</v>
      </c>
      <c r="P302" s="31" t="s">
        <v>7472</v>
      </c>
      <c r="Q302" s="29" t="s">
        <v>7506</v>
      </c>
      <c r="R302" s="28">
        <v>1</v>
      </c>
      <c r="S302" s="28">
        <v>32</v>
      </c>
      <c r="T302" s="28">
        <v>2</v>
      </c>
      <c r="U302" s="28">
        <v>57</v>
      </c>
      <c r="V302" s="29" t="s">
        <v>2730</v>
      </c>
      <c r="W302" s="29" t="s">
        <v>4570</v>
      </c>
      <c r="X302" s="29" t="s">
        <v>7553</v>
      </c>
      <c r="Y302" s="29" t="s">
        <v>4620</v>
      </c>
      <c r="Z302" s="29" t="s">
        <v>3820</v>
      </c>
      <c r="AA302" s="29" t="s">
        <v>7478</v>
      </c>
      <c r="AB302" s="28">
        <v>90220</v>
      </c>
      <c r="AC302" s="90">
        <v>33.894151999999998</v>
      </c>
      <c r="AD302" s="90">
        <v>-118.26433299999999</v>
      </c>
      <c r="AE302" s="91" t="s">
        <v>7494</v>
      </c>
      <c r="AF302" s="29" t="s">
        <v>7472</v>
      </c>
      <c r="AG302" s="27" t="str">
        <f>IF(ISERROR(IF(VLOOKUP(A302,'SAS Stations'!$B$2:$G$307,5,)="YES", "YES", "NO"))=TRUE,"NO","YES")</f>
        <v>YES</v>
      </c>
      <c r="AH302" s="27" t="str">
        <f t="shared" si="4"/>
        <v>NO</v>
      </c>
      <c r="AI302" s="92" t="str">
        <f t="array" ref="AI302">IF(ISERROR(IF(VLOOKUP(A302,'Stations Modelled'!$B$2:$D$310,3,)="YES", "YES", "NO"))=TRUE,"NO","YES")</f>
        <v>NO</v>
      </c>
    </row>
    <row r="303" spans="1:35">
      <c r="A303" s="29" t="s">
        <v>1015</v>
      </c>
      <c r="B303" s="28">
        <v>887</v>
      </c>
      <c r="C303" s="28">
        <v>5891</v>
      </c>
      <c r="D303" s="30" t="s">
        <v>7584</v>
      </c>
      <c r="E303" s="29"/>
      <c r="F303" s="28">
        <v>12</v>
      </c>
      <c r="G303" s="28">
        <v>4</v>
      </c>
      <c r="H303" s="28">
        <v>5087</v>
      </c>
      <c r="I303" s="29" t="s">
        <v>415</v>
      </c>
      <c r="J303" s="28">
        <v>1</v>
      </c>
      <c r="K303" s="29" t="s">
        <v>939</v>
      </c>
      <c r="L303" s="28">
        <v>5082</v>
      </c>
      <c r="M303" s="29" t="s">
        <v>939</v>
      </c>
      <c r="N303" s="29" t="s">
        <v>7471</v>
      </c>
      <c r="O303" s="31">
        <v>18264</v>
      </c>
      <c r="P303" s="31" t="s">
        <v>7472</v>
      </c>
      <c r="Q303" s="29" t="s">
        <v>7506</v>
      </c>
      <c r="R303" s="28">
        <v>1</v>
      </c>
      <c r="S303" s="28">
        <v>48</v>
      </c>
      <c r="T303" s="28">
        <v>2</v>
      </c>
      <c r="U303" s="28">
        <v>1</v>
      </c>
      <c r="V303" s="29" t="s">
        <v>7531</v>
      </c>
      <c r="W303" s="29" t="s">
        <v>4621</v>
      </c>
      <c r="X303" s="29" t="s">
        <v>7849</v>
      </c>
      <c r="Y303" s="29" t="s">
        <v>4622</v>
      </c>
      <c r="Z303" s="29" t="s">
        <v>7820</v>
      </c>
      <c r="AA303" s="29" t="s">
        <v>7478</v>
      </c>
      <c r="AB303" s="28">
        <v>90603</v>
      </c>
      <c r="AC303" s="90">
        <v>33.948295000000002</v>
      </c>
      <c r="AD303" s="90">
        <v>-118.005927</v>
      </c>
      <c r="AE303" s="91" t="s">
        <v>7503</v>
      </c>
      <c r="AF303" s="29" t="s">
        <v>7472</v>
      </c>
      <c r="AG303" s="27" t="str">
        <f>IF(ISERROR(IF(VLOOKUP(A303,'SAS Stations'!$B$2:$G$307,5,)="YES", "YES", "NO"))=TRUE,"NO","YES")</f>
        <v>YES</v>
      </c>
      <c r="AH303" s="27" t="str">
        <f t="shared" si="4"/>
        <v>NO</v>
      </c>
      <c r="AI303" s="92" t="str">
        <f t="array" ref="AI303">IF(ISERROR(IF(VLOOKUP(A303,'Stations Modelled'!$B$2:$D$310,3,)="YES", "YES", "NO"))=TRUE,"NO","YES")</f>
        <v>NO</v>
      </c>
    </row>
    <row r="304" spans="1:35">
      <c r="A304" s="29" t="s">
        <v>3900</v>
      </c>
      <c r="B304" s="28">
        <v>730</v>
      </c>
      <c r="C304" s="28">
        <v>5718</v>
      </c>
      <c r="D304" s="30" t="s">
        <v>7584</v>
      </c>
      <c r="E304" s="29" t="s">
        <v>4623</v>
      </c>
      <c r="F304" s="28">
        <v>66</v>
      </c>
      <c r="G304" s="28">
        <v>4</v>
      </c>
      <c r="H304" s="28">
        <v>5074</v>
      </c>
      <c r="I304" s="29" t="s">
        <v>631</v>
      </c>
      <c r="J304" s="28">
        <v>9</v>
      </c>
      <c r="K304" s="29" t="s">
        <v>652</v>
      </c>
      <c r="L304" s="28">
        <v>5073</v>
      </c>
      <c r="M304" s="29" t="s">
        <v>652</v>
      </c>
      <c r="N304" s="29" t="s">
        <v>7471</v>
      </c>
      <c r="O304" s="31">
        <v>18264</v>
      </c>
      <c r="P304" s="31" t="s">
        <v>7472</v>
      </c>
      <c r="Q304" s="29" t="s">
        <v>7473</v>
      </c>
      <c r="R304" s="28">
        <v>1</v>
      </c>
      <c r="S304" s="28">
        <v>32</v>
      </c>
      <c r="T304" s="28">
        <v>2</v>
      </c>
      <c r="U304" s="28">
        <v>2</v>
      </c>
      <c r="V304" s="29" t="s">
        <v>4624</v>
      </c>
      <c r="W304" s="29" t="s">
        <v>4625</v>
      </c>
      <c r="X304" s="29" t="s">
        <v>560</v>
      </c>
      <c r="Y304" s="29" t="s">
        <v>4626</v>
      </c>
      <c r="Z304" s="29" t="s">
        <v>4627</v>
      </c>
      <c r="AA304" s="29" t="s">
        <v>7478</v>
      </c>
      <c r="AB304" s="28">
        <v>90058</v>
      </c>
      <c r="AC304" s="90">
        <v>33.995883999999997</v>
      </c>
      <c r="AD304" s="90">
        <v>-118.225565</v>
      </c>
      <c r="AE304" s="91" t="s">
        <v>7494</v>
      </c>
      <c r="AF304" s="29" t="s">
        <v>7472</v>
      </c>
      <c r="AG304" s="27" t="str">
        <f>IF(ISERROR(IF(VLOOKUP(A304,'SAS Stations'!$B$2:$G$307,5,)="YES", "YES", "NO"))=TRUE,"NO","YES")</f>
        <v>YES</v>
      </c>
      <c r="AH304" s="27" t="str">
        <f t="shared" si="4"/>
        <v>NO</v>
      </c>
      <c r="AI304" s="92" t="str">
        <f t="array" ref="AI304">IF(ISERROR(IF(VLOOKUP(A304,'Stations Modelled'!$B$2:$D$310,3,)="YES", "YES", "NO"))=TRUE,"NO","YES")</f>
        <v>NO</v>
      </c>
    </row>
    <row r="305" spans="1:35">
      <c r="A305" s="29" t="s">
        <v>3900</v>
      </c>
      <c r="B305" s="28">
        <v>731</v>
      </c>
      <c r="C305" s="28">
        <v>5718</v>
      </c>
      <c r="D305" s="30" t="s">
        <v>7584</v>
      </c>
      <c r="E305" s="29" t="s">
        <v>4623</v>
      </c>
      <c r="F305" s="28">
        <v>66</v>
      </c>
      <c r="G305" s="28">
        <v>16</v>
      </c>
      <c r="H305" s="28">
        <v>5074</v>
      </c>
      <c r="I305" s="29" t="s">
        <v>631</v>
      </c>
      <c r="J305" s="28">
        <v>9</v>
      </c>
      <c r="K305" s="29" t="s">
        <v>652</v>
      </c>
      <c r="L305" s="28">
        <v>5073</v>
      </c>
      <c r="M305" s="29" t="s">
        <v>652</v>
      </c>
      <c r="N305" s="29" t="s">
        <v>7471</v>
      </c>
      <c r="O305" s="31">
        <v>22402</v>
      </c>
      <c r="P305" s="31" t="s">
        <v>7472</v>
      </c>
      <c r="Q305" s="29" t="s">
        <v>7473</v>
      </c>
      <c r="R305" s="28">
        <v>1</v>
      </c>
      <c r="S305" s="28">
        <v>32</v>
      </c>
      <c r="T305" s="28">
        <v>2</v>
      </c>
      <c r="U305" s="28">
        <v>2</v>
      </c>
      <c r="V305" s="29" t="s">
        <v>4624</v>
      </c>
      <c r="W305" s="29" t="s">
        <v>4625</v>
      </c>
      <c r="X305" s="29" t="s">
        <v>560</v>
      </c>
      <c r="Y305" s="29" t="s">
        <v>4626</v>
      </c>
      <c r="Z305" s="29" t="s">
        <v>4627</v>
      </c>
      <c r="AA305" s="29" t="s">
        <v>7478</v>
      </c>
      <c r="AB305" s="28">
        <v>90058</v>
      </c>
      <c r="AC305" s="90">
        <v>33.995883999999997</v>
      </c>
      <c r="AD305" s="90">
        <v>-118.225565</v>
      </c>
      <c r="AE305" s="91" t="s">
        <v>7494</v>
      </c>
      <c r="AF305" s="29" t="s">
        <v>7472</v>
      </c>
      <c r="AG305" s="27" t="str">
        <f>IF(ISERROR(IF(VLOOKUP(A305,'SAS Stations'!$B$2:$G$307,5,)="YES", "YES", "NO"))=TRUE,"NO","YES")</f>
        <v>YES</v>
      </c>
      <c r="AH305" s="27" t="str">
        <f t="shared" si="4"/>
        <v>NO</v>
      </c>
      <c r="AI305" s="92" t="str">
        <f t="array" ref="AI305">IF(ISERROR(IF(VLOOKUP(A305,'Stations Modelled'!$B$2:$D$310,3,)="YES", "YES", "NO"))=TRUE,"NO","YES")</f>
        <v>NO</v>
      </c>
    </row>
    <row r="306" spans="1:35">
      <c r="A306" s="29" t="s">
        <v>3902</v>
      </c>
      <c r="B306" s="28">
        <v>820</v>
      </c>
      <c r="C306" s="28">
        <v>5822</v>
      </c>
      <c r="D306" s="30" t="s">
        <v>7573</v>
      </c>
      <c r="E306" s="29">
        <v>53931</v>
      </c>
      <c r="F306" s="28">
        <v>66</v>
      </c>
      <c r="G306" s="28">
        <v>4</v>
      </c>
      <c r="H306" s="28">
        <v>5081</v>
      </c>
      <c r="I306" s="29" t="s">
        <v>360</v>
      </c>
      <c r="J306" s="28">
        <v>1</v>
      </c>
      <c r="K306" s="29" t="s">
        <v>939</v>
      </c>
      <c r="L306" s="28">
        <v>5082</v>
      </c>
      <c r="M306" s="29" t="s">
        <v>939</v>
      </c>
      <c r="N306" s="29" t="s">
        <v>7471</v>
      </c>
      <c r="O306" s="31">
        <v>18264</v>
      </c>
      <c r="P306" s="31" t="s">
        <v>7472</v>
      </c>
      <c r="Q306" s="29" t="s">
        <v>7473</v>
      </c>
      <c r="R306" s="28">
        <v>1</v>
      </c>
      <c r="S306" s="28">
        <v>48</v>
      </c>
      <c r="T306" s="28">
        <v>2</v>
      </c>
      <c r="U306" s="28">
        <v>43</v>
      </c>
      <c r="V306" s="29" t="s">
        <v>7556</v>
      </c>
      <c r="W306" s="29" t="s">
        <v>453</v>
      </c>
      <c r="X306" s="29" t="s">
        <v>7533</v>
      </c>
      <c r="Y306" s="29" t="s">
        <v>566</v>
      </c>
      <c r="Z306" s="29" t="s">
        <v>3902</v>
      </c>
      <c r="AA306" s="29" t="s">
        <v>7478</v>
      </c>
      <c r="AB306" s="28">
        <v>92632</v>
      </c>
      <c r="AC306" s="27">
        <v>33.868172999999999</v>
      </c>
      <c r="AD306" s="27">
        <v>-117.921594</v>
      </c>
      <c r="AE306" s="91" t="s">
        <v>7503</v>
      </c>
      <c r="AF306" s="29" t="s">
        <v>7472</v>
      </c>
      <c r="AG306" s="27" t="str">
        <f>IF(ISERROR(IF(VLOOKUP(A306,'SAS Stations'!$B$2:$G$307,5,)="YES", "YES", "NO"))=TRUE,"NO","YES")</f>
        <v>YES</v>
      </c>
      <c r="AH306" s="27" t="str">
        <f t="shared" si="4"/>
        <v>NO</v>
      </c>
      <c r="AI306" s="92" t="str">
        <f t="array" ref="AI306">IF(ISERROR(IF(VLOOKUP(A306,'Stations Modelled'!$B$2:$D$310,3,)="YES", "YES", "NO"))=TRUE,"NO","YES")</f>
        <v>NO</v>
      </c>
    </row>
    <row r="307" spans="1:35">
      <c r="A307" s="29" t="s">
        <v>3902</v>
      </c>
      <c r="B307" s="28">
        <v>821</v>
      </c>
      <c r="C307" s="28">
        <v>5822</v>
      </c>
      <c r="D307" s="30" t="s">
        <v>7573</v>
      </c>
      <c r="E307" s="29">
        <v>53931</v>
      </c>
      <c r="F307" s="28">
        <v>66</v>
      </c>
      <c r="G307" s="28">
        <v>12</v>
      </c>
      <c r="H307" s="28">
        <v>5081</v>
      </c>
      <c r="I307" s="29" t="s">
        <v>360</v>
      </c>
      <c r="J307" s="28">
        <v>1</v>
      </c>
      <c r="K307" s="29" t="s">
        <v>939</v>
      </c>
      <c r="L307" s="28">
        <v>5082</v>
      </c>
      <c r="M307" s="29" t="s">
        <v>939</v>
      </c>
      <c r="N307" s="29" t="s">
        <v>7471</v>
      </c>
      <c r="O307" s="31">
        <v>18264</v>
      </c>
      <c r="P307" s="31" t="s">
        <v>7472</v>
      </c>
      <c r="Q307" s="29" t="s">
        <v>7473</v>
      </c>
      <c r="R307" s="28">
        <v>1</v>
      </c>
      <c r="S307" s="28">
        <v>48</v>
      </c>
      <c r="T307" s="28">
        <v>2</v>
      </c>
      <c r="U307" s="28">
        <v>43</v>
      </c>
      <c r="V307" s="29" t="s">
        <v>7556</v>
      </c>
      <c r="W307" s="29" t="s">
        <v>453</v>
      </c>
      <c r="X307" s="29" t="s">
        <v>7533</v>
      </c>
      <c r="Y307" s="29" t="s">
        <v>566</v>
      </c>
      <c r="Z307" s="29" t="s">
        <v>3902</v>
      </c>
      <c r="AA307" s="29" t="s">
        <v>7478</v>
      </c>
      <c r="AB307" s="28">
        <v>92632</v>
      </c>
      <c r="AC307" s="27">
        <v>33.868172999999999</v>
      </c>
      <c r="AD307" s="27">
        <v>-117.921594</v>
      </c>
      <c r="AE307" s="91" t="s">
        <v>7503</v>
      </c>
      <c r="AF307" s="29" t="s">
        <v>7472</v>
      </c>
      <c r="AG307" s="27" t="str">
        <f>IF(ISERROR(IF(VLOOKUP(A307,'SAS Stations'!$B$2:$G$307,5,)="YES", "YES", "NO"))=TRUE,"NO","YES")</f>
        <v>YES</v>
      </c>
      <c r="AH307" s="27" t="str">
        <f t="shared" si="4"/>
        <v>NO</v>
      </c>
      <c r="AI307" s="92" t="str">
        <f t="array" ref="AI307">IF(ISERROR(IF(VLOOKUP(A307,'Stations Modelled'!$B$2:$D$310,3,)="YES", "YES", "NO"))=TRUE,"NO","YES")</f>
        <v>NO</v>
      </c>
    </row>
    <row r="308" spans="1:35">
      <c r="A308" s="29" t="s">
        <v>1016</v>
      </c>
      <c r="B308" s="28">
        <v>780</v>
      </c>
      <c r="C308" s="28">
        <v>5770</v>
      </c>
      <c r="D308" s="30" t="s">
        <v>7584</v>
      </c>
      <c r="E308" s="29">
        <v>37751</v>
      </c>
      <c r="F308" s="28">
        <v>16</v>
      </c>
      <c r="G308" s="28">
        <v>4</v>
      </c>
      <c r="H308" s="28">
        <v>5074</v>
      </c>
      <c r="I308" s="29" t="s">
        <v>631</v>
      </c>
      <c r="J308" s="28">
        <v>9</v>
      </c>
      <c r="K308" s="29" t="s">
        <v>652</v>
      </c>
      <c r="L308" s="28">
        <v>5073</v>
      </c>
      <c r="M308" s="29" t="s">
        <v>652</v>
      </c>
      <c r="N308" s="29" t="s">
        <v>7471</v>
      </c>
      <c r="O308" s="31">
        <v>18264</v>
      </c>
      <c r="P308" s="31" t="s">
        <v>7472</v>
      </c>
      <c r="Q308" s="29" t="s">
        <v>7506</v>
      </c>
      <c r="R308" s="28">
        <v>1</v>
      </c>
      <c r="S308" s="28">
        <v>32</v>
      </c>
      <c r="T308" s="28">
        <v>2</v>
      </c>
      <c r="U308" s="28">
        <v>57</v>
      </c>
      <c r="V308" s="29" t="s">
        <v>7531</v>
      </c>
      <c r="W308" s="29" t="s">
        <v>7487</v>
      </c>
      <c r="X308" s="29" t="s">
        <v>4629</v>
      </c>
      <c r="Y308" s="29" t="s">
        <v>4630</v>
      </c>
      <c r="Z308" s="29" t="s">
        <v>4631</v>
      </c>
      <c r="AA308" s="29" t="s">
        <v>7478</v>
      </c>
      <c r="AB308" s="28">
        <v>90201</v>
      </c>
      <c r="AC308" s="90">
        <v>33.963017000000001</v>
      </c>
      <c r="AD308" s="90">
        <v>-118.154816</v>
      </c>
      <c r="AE308" s="91" t="s">
        <v>7494</v>
      </c>
      <c r="AF308" s="29" t="s">
        <v>7472</v>
      </c>
      <c r="AG308" s="27" t="str">
        <f>IF(ISERROR(IF(VLOOKUP(A308,'SAS Stations'!$B$2:$G$307,5,)="YES", "YES", "NO"))=TRUE,"NO","YES")</f>
        <v>YES</v>
      </c>
      <c r="AH308" s="27" t="str">
        <f t="shared" si="4"/>
        <v>NO</v>
      </c>
      <c r="AI308" s="92" t="str">
        <f t="array" ref="AI308">IF(ISERROR(IF(VLOOKUP(A308,'Stations Modelled'!$B$2:$D$310,3,)="YES", "YES", "NO"))=TRUE,"NO","YES")</f>
        <v>NO</v>
      </c>
    </row>
    <row r="309" spans="1:35" hidden="1">
      <c r="A309" s="29" t="s">
        <v>3904</v>
      </c>
      <c r="B309" s="28">
        <v>1504</v>
      </c>
      <c r="C309" s="28">
        <v>8283</v>
      </c>
      <c r="D309" s="30" t="s">
        <v>4923</v>
      </c>
      <c r="E309" s="29">
        <v>15245</v>
      </c>
      <c r="F309" s="28">
        <v>115</v>
      </c>
      <c r="G309" s="28">
        <v>33</v>
      </c>
      <c r="H309" s="28">
        <v>8016</v>
      </c>
      <c r="I309" s="29" t="s">
        <v>385</v>
      </c>
      <c r="J309" s="28">
        <v>15</v>
      </c>
      <c r="K309" s="29" t="s">
        <v>666</v>
      </c>
      <c r="L309" s="28">
        <v>5090</v>
      </c>
      <c r="M309" s="29" t="s">
        <v>3806</v>
      </c>
      <c r="N309" s="29" t="s">
        <v>7471</v>
      </c>
      <c r="O309" s="31">
        <v>18264</v>
      </c>
      <c r="P309" s="31" t="s">
        <v>7472</v>
      </c>
      <c r="Q309" s="29" t="s">
        <v>7473</v>
      </c>
      <c r="R309" s="28">
        <v>3</v>
      </c>
      <c r="S309" s="28">
        <v>72</v>
      </c>
      <c r="T309" s="28">
        <v>4</v>
      </c>
      <c r="U309" s="28">
        <v>24</v>
      </c>
      <c r="V309" s="29" t="s">
        <v>7474</v>
      </c>
      <c r="W309" s="29" t="s">
        <v>10319</v>
      </c>
      <c r="X309" s="29" t="s">
        <v>5041</v>
      </c>
      <c r="Y309" s="29" t="s">
        <v>10320</v>
      </c>
      <c r="Z309" s="29" t="s">
        <v>5003</v>
      </c>
      <c r="AA309" s="29" t="s">
        <v>7478</v>
      </c>
      <c r="AB309" s="28">
        <v>92327</v>
      </c>
      <c r="AC309" s="90">
        <v>34.858983000000002</v>
      </c>
      <c r="AD309" s="90">
        <v>-116.86709</v>
      </c>
      <c r="AE309" s="91" t="s">
        <v>7494</v>
      </c>
      <c r="AF309" s="29" t="s">
        <v>7472</v>
      </c>
      <c r="AG309" s="27" t="str">
        <f>IF(ISERROR(IF(VLOOKUP(A309,'SAS Stations'!$B$2:$G$307,5,)="YES", "YES", "NO"))=TRUE,"NO","YES")</f>
        <v>NO</v>
      </c>
      <c r="AH309" s="27" t="str">
        <f t="shared" si="4"/>
        <v>YES</v>
      </c>
      <c r="AI309" s="92" t="str">
        <f t="array" ref="AI309">IF(ISERROR(IF(VLOOKUP(A309,'Stations Modelled'!$B$2:$D$310,3,)="YES", "YES", "NO"))=TRUE,"NO","YES")</f>
        <v>NO</v>
      </c>
    </row>
    <row r="310" spans="1:35">
      <c r="A310" s="29" t="s">
        <v>3905</v>
      </c>
      <c r="B310" s="28">
        <v>822</v>
      </c>
      <c r="C310" s="28">
        <v>5823</v>
      </c>
      <c r="D310" s="30" t="s">
        <v>7584</v>
      </c>
      <c r="E310" s="29"/>
      <c r="F310" s="28">
        <v>66</v>
      </c>
      <c r="G310" s="28">
        <v>12</v>
      </c>
      <c r="H310" s="28">
        <v>5084</v>
      </c>
      <c r="I310" s="29" t="s">
        <v>3790</v>
      </c>
      <c r="J310" s="28">
        <v>9</v>
      </c>
      <c r="K310" s="29" t="s">
        <v>652</v>
      </c>
      <c r="L310" s="28">
        <v>5073</v>
      </c>
      <c r="M310" s="29" t="s">
        <v>652</v>
      </c>
      <c r="N310" s="29" t="s">
        <v>7471</v>
      </c>
      <c r="O310" s="31">
        <v>17076</v>
      </c>
      <c r="P310" s="31" t="s">
        <v>7472</v>
      </c>
      <c r="Q310" s="29" t="s">
        <v>7473</v>
      </c>
      <c r="R310" s="28">
        <v>1</v>
      </c>
      <c r="S310" s="28">
        <v>47</v>
      </c>
      <c r="T310" s="28">
        <v>2</v>
      </c>
      <c r="U310" s="28">
        <v>2</v>
      </c>
      <c r="V310" s="29" t="s">
        <v>7531</v>
      </c>
      <c r="W310" s="29" t="s">
        <v>7475</v>
      </c>
      <c r="X310" s="29" t="s">
        <v>477</v>
      </c>
      <c r="Y310" s="29" t="s">
        <v>4633</v>
      </c>
      <c r="Z310" s="29" t="s">
        <v>1007</v>
      </c>
      <c r="AA310" s="29" t="s">
        <v>7478</v>
      </c>
      <c r="AB310" s="28">
        <v>90240</v>
      </c>
      <c r="AC310" s="90">
        <v>33.961323</v>
      </c>
      <c r="AD310" s="90">
        <v>-118.11140899999999</v>
      </c>
      <c r="AE310" s="91" t="s">
        <v>7494</v>
      </c>
      <c r="AF310" s="29" t="s">
        <v>7472</v>
      </c>
      <c r="AG310" s="27" t="str">
        <f>IF(ISERROR(IF(VLOOKUP(A310,'SAS Stations'!$B$2:$G$307,5,)="YES", "YES", "NO"))=TRUE,"NO","YES")</f>
        <v>YES</v>
      </c>
      <c r="AH310" s="27" t="str">
        <f t="shared" si="4"/>
        <v>NO</v>
      </c>
      <c r="AI310" s="92" t="str">
        <f t="array" ref="AI310">IF(ISERROR(IF(VLOOKUP(A310,'Stations Modelled'!$B$2:$D$310,3,)="YES", "YES", "NO"))=TRUE,"NO","YES")</f>
        <v>YES</v>
      </c>
    </row>
    <row r="311" spans="1:35" hidden="1">
      <c r="A311" s="29" t="s">
        <v>3906</v>
      </c>
      <c r="B311" s="28">
        <v>656</v>
      </c>
      <c r="C311" s="28">
        <v>5617</v>
      </c>
      <c r="D311" s="30" t="s">
        <v>7528</v>
      </c>
      <c r="E311" s="29">
        <v>40104</v>
      </c>
      <c r="F311" s="28">
        <v>12</v>
      </c>
      <c r="G311" s="28">
        <v>4</v>
      </c>
      <c r="H311" s="28">
        <v>5062</v>
      </c>
      <c r="I311" s="29" t="s">
        <v>3801</v>
      </c>
      <c r="J311" s="28">
        <v>4</v>
      </c>
      <c r="K311" s="29" t="s">
        <v>448</v>
      </c>
      <c r="L311" s="28">
        <v>5069</v>
      </c>
      <c r="M311" s="29" t="s">
        <v>687</v>
      </c>
      <c r="N311" s="29" t="s">
        <v>7471</v>
      </c>
      <c r="O311" s="31">
        <v>18264</v>
      </c>
      <c r="P311" s="31" t="s">
        <v>7472</v>
      </c>
      <c r="Q311" s="29" t="s">
        <v>7473</v>
      </c>
      <c r="R311" s="28">
        <v>3</v>
      </c>
      <c r="S311" s="28">
        <v>26</v>
      </c>
      <c r="T311" s="28">
        <v>3</v>
      </c>
      <c r="U311" s="28">
        <v>6</v>
      </c>
      <c r="V311" s="29" t="s">
        <v>7531</v>
      </c>
      <c r="W311" s="29" t="s">
        <v>516</v>
      </c>
      <c r="X311" s="29" t="s">
        <v>517</v>
      </c>
      <c r="Y311" s="29" t="s">
        <v>567</v>
      </c>
      <c r="Z311" s="29" t="s">
        <v>1041</v>
      </c>
      <c r="AA311" s="29" t="s">
        <v>7478</v>
      </c>
      <c r="AB311" s="28">
        <v>91766</v>
      </c>
      <c r="AC311" s="90">
        <v>34.057586000000001</v>
      </c>
      <c r="AD311" s="90">
        <v>-117.77560099999999</v>
      </c>
      <c r="AE311" s="91" t="s">
        <v>7503</v>
      </c>
      <c r="AF311" s="29" t="s">
        <v>7472</v>
      </c>
      <c r="AG311" s="27" t="str">
        <f>IF(ISERROR(IF(VLOOKUP(A311,'SAS Stations'!$B$2:$G$307,5,)="YES", "YES", "NO"))=TRUE,"NO","YES")</f>
        <v>NO</v>
      </c>
      <c r="AH311" s="27" t="str">
        <f t="shared" si="4"/>
        <v>YES</v>
      </c>
      <c r="AI311" s="92" t="str">
        <f t="array" ref="AI311">IF(ISERROR(IF(VLOOKUP(A311,'Stations Modelled'!$B$2:$D$310,3,)="YES", "YES", "NO"))=TRUE,"NO","YES")</f>
        <v>NO</v>
      </c>
    </row>
    <row r="312" spans="1:35" hidden="1">
      <c r="A312" s="29" t="s">
        <v>3906</v>
      </c>
      <c r="B312" s="28">
        <v>657</v>
      </c>
      <c r="C312" s="28">
        <v>5617</v>
      </c>
      <c r="D312" s="30" t="s">
        <v>7528</v>
      </c>
      <c r="E312" s="29">
        <v>40104</v>
      </c>
      <c r="F312" s="28">
        <v>66</v>
      </c>
      <c r="G312" s="28">
        <v>12</v>
      </c>
      <c r="H312" s="28">
        <v>5062</v>
      </c>
      <c r="I312" s="29" t="s">
        <v>3801</v>
      </c>
      <c r="J312" s="28">
        <v>4</v>
      </c>
      <c r="K312" s="29" t="s">
        <v>448</v>
      </c>
      <c r="L312" s="28">
        <v>5069</v>
      </c>
      <c r="M312" s="29" t="s">
        <v>687</v>
      </c>
      <c r="N312" s="29" t="s">
        <v>7471</v>
      </c>
      <c r="O312" s="31">
        <v>18264</v>
      </c>
      <c r="P312" s="31" t="s">
        <v>7472</v>
      </c>
      <c r="Q312" s="29" t="s">
        <v>7473</v>
      </c>
      <c r="R312" s="28">
        <v>3</v>
      </c>
      <c r="S312" s="28">
        <v>26</v>
      </c>
      <c r="T312" s="28">
        <v>3</v>
      </c>
      <c r="U312" s="28">
        <v>6</v>
      </c>
      <c r="V312" s="29" t="s">
        <v>7531</v>
      </c>
      <c r="W312" s="29" t="s">
        <v>516</v>
      </c>
      <c r="X312" s="29" t="s">
        <v>517</v>
      </c>
      <c r="Y312" s="29" t="s">
        <v>567</v>
      </c>
      <c r="Z312" s="29" t="s">
        <v>1041</v>
      </c>
      <c r="AA312" s="29" t="s">
        <v>7478</v>
      </c>
      <c r="AB312" s="28">
        <v>91766</v>
      </c>
      <c r="AC312" s="90">
        <v>34.057586000000001</v>
      </c>
      <c r="AD312" s="90">
        <v>-117.77560099999999</v>
      </c>
      <c r="AE312" s="91" t="s">
        <v>7503</v>
      </c>
      <c r="AF312" s="29" t="s">
        <v>7472</v>
      </c>
      <c r="AG312" s="27" t="str">
        <f>IF(ISERROR(IF(VLOOKUP(A312,'SAS Stations'!$B$2:$G$307,5,)="YES", "YES", "NO"))=TRUE,"NO","YES")</f>
        <v>NO</v>
      </c>
      <c r="AH312" s="27" t="str">
        <f t="shared" si="4"/>
        <v>YES</v>
      </c>
      <c r="AI312" s="92" t="str">
        <f t="array" ref="AI312">IF(ISERROR(IF(VLOOKUP(A312,'Stations Modelled'!$B$2:$D$310,3,)="YES", "YES", "NO"))=TRUE,"NO","YES")</f>
        <v>NO</v>
      </c>
    </row>
    <row r="313" spans="1:35">
      <c r="A313" s="29" t="s">
        <v>3907</v>
      </c>
      <c r="B313" s="28">
        <v>350</v>
      </c>
      <c r="C313" s="28">
        <v>5121</v>
      </c>
      <c r="D313" s="30" t="s">
        <v>7535</v>
      </c>
      <c r="E313" s="29">
        <v>46458</v>
      </c>
      <c r="F313" s="28">
        <v>66</v>
      </c>
      <c r="G313" s="28">
        <v>4</v>
      </c>
      <c r="H313" s="28">
        <v>5012</v>
      </c>
      <c r="I313" s="29" t="s">
        <v>3869</v>
      </c>
      <c r="J313" s="28">
        <v>3</v>
      </c>
      <c r="K313" s="29" t="s">
        <v>7529</v>
      </c>
      <c r="L313" s="28">
        <v>5012</v>
      </c>
      <c r="M313" s="29" t="s">
        <v>3869</v>
      </c>
      <c r="N313" s="29" t="s">
        <v>7471</v>
      </c>
      <c r="O313" s="31">
        <v>18264</v>
      </c>
      <c r="P313" s="31" t="s">
        <v>7472</v>
      </c>
      <c r="Q313" s="29" t="s">
        <v>7473</v>
      </c>
      <c r="R313" s="28">
        <v>1</v>
      </c>
      <c r="S313" s="28">
        <v>27</v>
      </c>
      <c r="T313" s="28">
        <v>3</v>
      </c>
      <c r="U313" s="28">
        <v>3</v>
      </c>
      <c r="V313" s="29" t="s">
        <v>7531</v>
      </c>
      <c r="W313" s="29" t="s">
        <v>543</v>
      </c>
      <c r="X313" s="29" t="s">
        <v>7549</v>
      </c>
      <c r="Y313" s="29" t="s">
        <v>571</v>
      </c>
      <c r="Z313" s="29" t="s">
        <v>548</v>
      </c>
      <c r="AA313" s="29" t="s">
        <v>7478</v>
      </c>
      <c r="AB313" s="28">
        <v>91030</v>
      </c>
      <c r="AC313" s="90">
        <v>34.126134999999998</v>
      </c>
      <c r="AD313" s="90">
        <v>-118.149278</v>
      </c>
      <c r="AE313" s="91" t="s">
        <v>7503</v>
      </c>
      <c r="AF313" s="29" t="s">
        <v>7472</v>
      </c>
      <c r="AG313" s="27" t="str">
        <f>IF(ISERROR(IF(VLOOKUP(A313,'SAS Stations'!$B$2:$G$307,5,)="YES", "YES", "NO"))=TRUE,"NO","YES")</f>
        <v>YES</v>
      </c>
      <c r="AH313" s="27" t="str">
        <f t="shared" si="4"/>
        <v>NO</v>
      </c>
      <c r="AI313" s="92" t="str">
        <f t="array" ref="AI313">IF(ISERROR(IF(VLOOKUP(A313,'Stations Modelled'!$B$2:$D$310,3,)="YES", "YES", "NO"))=TRUE,"NO","YES")</f>
        <v>NO</v>
      </c>
    </row>
    <row r="314" spans="1:35">
      <c r="A314" s="29" t="s">
        <v>3907</v>
      </c>
      <c r="B314" s="28">
        <v>351</v>
      </c>
      <c r="C314" s="28">
        <v>5121</v>
      </c>
      <c r="D314" s="30" t="s">
        <v>7535</v>
      </c>
      <c r="E314" s="29">
        <v>46458</v>
      </c>
      <c r="F314" s="28">
        <v>66</v>
      </c>
      <c r="G314" s="28">
        <v>16</v>
      </c>
      <c r="H314" s="28">
        <v>5012</v>
      </c>
      <c r="I314" s="29" t="s">
        <v>3869</v>
      </c>
      <c r="J314" s="28">
        <v>3</v>
      </c>
      <c r="K314" s="29" t="s">
        <v>7529</v>
      </c>
      <c r="L314" s="28">
        <v>5012</v>
      </c>
      <c r="M314" s="29" t="s">
        <v>3869</v>
      </c>
      <c r="N314" s="29" t="s">
        <v>7471</v>
      </c>
      <c r="O314" s="31">
        <v>18264</v>
      </c>
      <c r="P314" s="31" t="s">
        <v>7472</v>
      </c>
      <c r="Q314" s="29" t="s">
        <v>7473</v>
      </c>
      <c r="R314" s="28">
        <v>1</v>
      </c>
      <c r="S314" s="28">
        <v>27</v>
      </c>
      <c r="T314" s="28">
        <v>3</v>
      </c>
      <c r="U314" s="28">
        <v>3</v>
      </c>
      <c r="V314" s="29" t="s">
        <v>7531</v>
      </c>
      <c r="W314" s="29" t="s">
        <v>543</v>
      </c>
      <c r="X314" s="29" t="s">
        <v>7549</v>
      </c>
      <c r="Y314" s="29" t="s">
        <v>571</v>
      </c>
      <c r="Z314" s="29" t="s">
        <v>548</v>
      </c>
      <c r="AA314" s="29" t="s">
        <v>7478</v>
      </c>
      <c r="AB314" s="28">
        <v>91030</v>
      </c>
      <c r="AC314" s="90">
        <v>34.126134999999998</v>
      </c>
      <c r="AD314" s="90">
        <v>-118.149278</v>
      </c>
      <c r="AE314" s="91" t="s">
        <v>7503</v>
      </c>
      <c r="AF314" s="29" t="s">
        <v>7472</v>
      </c>
      <c r="AG314" s="27" t="str">
        <f>IF(ISERROR(IF(VLOOKUP(A314,'SAS Stations'!$B$2:$G$307,5,)="YES", "YES", "NO"))=TRUE,"NO","YES")</f>
        <v>YES</v>
      </c>
      <c r="AH314" s="27" t="str">
        <f t="shared" si="4"/>
        <v>NO</v>
      </c>
      <c r="AI314" s="92" t="str">
        <f t="array" ref="AI314">IF(ISERROR(IF(VLOOKUP(A314,'Stations Modelled'!$B$2:$D$310,3,)="YES", "YES", "NO"))=TRUE,"NO","YES")</f>
        <v>NO</v>
      </c>
    </row>
    <row r="315" spans="1:35" hidden="1">
      <c r="A315" s="29" t="s">
        <v>3908</v>
      </c>
      <c r="B315" s="28">
        <v>1329</v>
      </c>
      <c r="C315" s="28">
        <v>8013</v>
      </c>
      <c r="D315" s="30" t="s">
        <v>3416</v>
      </c>
      <c r="E315" s="29">
        <v>14761</v>
      </c>
      <c r="F315" s="28">
        <v>33</v>
      </c>
      <c r="G315" s="28">
        <v>12</v>
      </c>
      <c r="H315" s="28">
        <v>5067</v>
      </c>
      <c r="I315" s="29" t="s">
        <v>389</v>
      </c>
      <c r="J315" s="28">
        <v>6</v>
      </c>
      <c r="K315" s="29" t="s">
        <v>389</v>
      </c>
      <c r="L315" s="28">
        <v>5067</v>
      </c>
      <c r="M315" s="29" t="s">
        <v>389</v>
      </c>
      <c r="N315" s="29" t="s">
        <v>7471</v>
      </c>
      <c r="O315" s="31">
        <v>18264</v>
      </c>
      <c r="P315" s="31" t="s">
        <v>7472</v>
      </c>
      <c r="Q315" s="29" t="s">
        <v>7506</v>
      </c>
      <c r="R315" s="28">
        <v>3</v>
      </c>
      <c r="S315" s="28">
        <v>79</v>
      </c>
      <c r="T315" s="28">
        <v>4</v>
      </c>
      <c r="U315" s="28">
        <v>13</v>
      </c>
      <c r="V315" s="29" t="s">
        <v>3411</v>
      </c>
      <c r="W315" s="29" t="s">
        <v>1707</v>
      </c>
      <c r="X315" s="29" t="s">
        <v>562</v>
      </c>
      <c r="Y315" s="29" t="s">
        <v>1708</v>
      </c>
      <c r="Z315" s="29" t="s">
        <v>5021</v>
      </c>
      <c r="AA315" s="29" t="s">
        <v>7478</v>
      </c>
      <c r="AB315" s="28">
        <v>92258</v>
      </c>
      <c r="AC315" s="90">
        <v>33.901257000000001</v>
      </c>
      <c r="AD315" s="90">
        <v>-116.543958</v>
      </c>
      <c r="AE315" s="91" t="s">
        <v>7503</v>
      </c>
      <c r="AF315" s="29" t="s">
        <v>7472</v>
      </c>
      <c r="AG315" s="27" t="str">
        <f>IF(ISERROR(IF(VLOOKUP(A315,'SAS Stations'!$B$2:$G$307,5,)="YES", "YES", "NO"))=TRUE,"NO","YES")</f>
        <v>NO</v>
      </c>
      <c r="AH315" s="27" t="str">
        <f t="shared" si="4"/>
        <v>YES</v>
      </c>
      <c r="AI315" s="92" t="str">
        <f t="array" ref="AI315">IF(ISERROR(IF(VLOOKUP(A315,'Stations Modelled'!$B$2:$D$310,3,)="YES", "YES", "NO"))=TRUE,"NO","YES")</f>
        <v>YES</v>
      </c>
    </row>
    <row r="316" spans="1:35" hidden="1">
      <c r="A316" s="29" t="s">
        <v>3908</v>
      </c>
      <c r="B316" s="28">
        <v>1330</v>
      </c>
      <c r="C316" s="28">
        <v>8013</v>
      </c>
      <c r="D316" s="30" t="s">
        <v>3416</v>
      </c>
      <c r="E316" s="29">
        <v>14761</v>
      </c>
      <c r="F316" s="28">
        <v>115</v>
      </c>
      <c r="G316" s="28">
        <v>33</v>
      </c>
      <c r="H316" s="28">
        <v>5067</v>
      </c>
      <c r="I316" s="29" t="s">
        <v>389</v>
      </c>
      <c r="J316" s="28">
        <v>6</v>
      </c>
      <c r="K316" s="29" t="s">
        <v>389</v>
      </c>
      <c r="L316" s="28">
        <v>5067</v>
      </c>
      <c r="M316" s="29" t="s">
        <v>389</v>
      </c>
      <c r="N316" s="29" t="s">
        <v>7471</v>
      </c>
      <c r="O316" s="31">
        <v>18264</v>
      </c>
      <c r="P316" s="31" t="s">
        <v>7472</v>
      </c>
      <c r="Q316" s="29" t="s">
        <v>7473</v>
      </c>
      <c r="R316" s="28">
        <v>3</v>
      </c>
      <c r="S316" s="28">
        <v>79</v>
      </c>
      <c r="T316" s="28">
        <v>4</v>
      </c>
      <c r="U316" s="28">
        <v>13</v>
      </c>
      <c r="V316" s="29" t="s">
        <v>3411</v>
      </c>
      <c r="W316" s="29" t="s">
        <v>1707</v>
      </c>
      <c r="X316" s="29" t="s">
        <v>562</v>
      </c>
      <c r="Y316" s="29" t="s">
        <v>1708</v>
      </c>
      <c r="Z316" s="29" t="s">
        <v>5021</v>
      </c>
      <c r="AA316" s="29" t="s">
        <v>7478</v>
      </c>
      <c r="AB316" s="28">
        <v>92258</v>
      </c>
      <c r="AC316" s="27">
        <v>33.901257000000001</v>
      </c>
      <c r="AD316" s="27">
        <v>-116.543958</v>
      </c>
      <c r="AE316" s="27" t="s">
        <v>7503</v>
      </c>
      <c r="AF316" s="29" t="s">
        <v>7472</v>
      </c>
      <c r="AG316" s="27" t="str">
        <f>IF(ISERROR(IF(VLOOKUP(A316,'SAS Stations'!$B$2:$G$307,5,)="YES", "YES", "NO"))=TRUE,"NO","YES")</f>
        <v>NO</v>
      </c>
      <c r="AH316" s="27" t="str">
        <f t="shared" si="4"/>
        <v>YES</v>
      </c>
      <c r="AI316" s="92" t="str">
        <f t="array" ref="AI316">IF(ISERROR(IF(VLOOKUP(A316,'Stations Modelled'!$B$2:$D$310,3,)="YES", "YES", "NO"))=TRUE,"NO","YES")</f>
        <v>YES</v>
      </c>
    </row>
    <row r="317" spans="1:35">
      <c r="A317" s="29" t="s">
        <v>1017</v>
      </c>
      <c r="B317" s="28">
        <v>352</v>
      </c>
      <c r="C317" s="28">
        <v>5122</v>
      </c>
      <c r="D317" s="30" t="s">
        <v>7535</v>
      </c>
      <c r="E317" s="29"/>
      <c r="F317" s="28">
        <v>16</v>
      </c>
      <c r="G317" s="28">
        <v>4</v>
      </c>
      <c r="H317" s="28">
        <v>5012</v>
      </c>
      <c r="I317" s="29" t="s">
        <v>3869</v>
      </c>
      <c r="J317" s="28">
        <v>3</v>
      </c>
      <c r="K317" s="29" t="s">
        <v>7529</v>
      </c>
      <c r="L317" s="28">
        <v>5012</v>
      </c>
      <c r="M317" s="29" t="s">
        <v>3869</v>
      </c>
      <c r="N317" s="29" t="s">
        <v>7471</v>
      </c>
      <c r="O317" s="31">
        <v>18264</v>
      </c>
      <c r="P317" s="31" t="s">
        <v>7472</v>
      </c>
      <c r="Q317" s="29" t="s">
        <v>7506</v>
      </c>
      <c r="R317" s="28">
        <v>1</v>
      </c>
      <c r="S317" s="28">
        <v>22</v>
      </c>
      <c r="T317" s="28">
        <v>3</v>
      </c>
      <c r="U317" s="28">
        <v>3</v>
      </c>
      <c r="V317" s="29" t="s">
        <v>7531</v>
      </c>
      <c r="W317" s="29" t="s">
        <v>572</v>
      </c>
      <c r="X317" s="29" t="s">
        <v>530</v>
      </c>
      <c r="Y317" s="29" t="s">
        <v>573</v>
      </c>
      <c r="Z317" s="29" t="s">
        <v>821</v>
      </c>
      <c r="AA317" s="29" t="s">
        <v>7478</v>
      </c>
      <c r="AB317" s="28">
        <v>91770</v>
      </c>
      <c r="AC317" s="90">
        <v>34.064127999999997</v>
      </c>
      <c r="AD317" s="90">
        <v>-118.090372</v>
      </c>
      <c r="AE317" s="91" t="s">
        <v>7503</v>
      </c>
      <c r="AF317" s="29" t="s">
        <v>7472</v>
      </c>
      <c r="AG317" s="27" t="str">
        <f>IF(ISERROR(IF(VLOOKUP(A317,'SAS Stations'!$B$2:$G$307,5,)="YES", "YES", "NO"))=TRUE,"NO","YES")</f>
        <v>YES</v>
      </c>
      <c r="AH317" s="27" t="str">
        <f t="shared" si="4"/>
        <v>NO</v>
      </c>
      <c r="AI317" s="92" t="str">
        <f t="array" ref="AI317">IF(ISERROR(IF(VLOOKUP(A317,'Stations Modelled'!$B$2:$D$310,3,)="YES", "YES", "NO"))=TRUE,"NO","YES")</f>
        <v>NO</v>
      </c>
    </row>
    <row r="318" spans="1:35" hidden="1">
      <c r="A318" s="29" t="s">
        <v>1709</v>
      </c>
      <c r="B318" s="28">
        <v>1443</v>
      </c>
      <c r="C318" s="28">
        <v>8219</v>
      </c>
      <c r="D318" s="30" t="s">
        <v>3410</v>
      </c>
      <c r="E318" s="29">
        <v>18704</v>
      </c>
      <c r="F318" s="28">
        <v>33</v>
      </c>
      <c r="G318" s="28">
        <v>12</v>
      </c>
      <c r="H318" s="28">
        <v>5070</v>
      </c>
      <c r="I318" s="29" t="s">
        <v>347</v>
      </c>
      <c r="J318" s="28">
        <v>7</v>
      </c>
      <c r="K318" s="29" t="s">
        <v>347</v>
      </c>
      <c r="L318" s="28">
        <v>5070</v>
      </c>
      <c r="M318" s="29" t="s">
        <v>347</v>
      </c>
      <c r="N318" s="29" t="s">
        <v>7471</v>
      </c>
      <c r="O318" s="31">
        <v>24959</v>
      </c>
      <c r="P318" s="31" t="s">
        <v>7472</v>
      </c>
      <c r="Q318" s="29" t="s">
        <v>7506</v>
      </c>
      <c r="R318" s="28">
        <v>3</v>
      </c>
      <c r="S318" s="28">
        <v>77</v>
      </c>
      <c r="T318" s="28">
        <v>4</v>
      </c>
      <c r="U318" s="28">
        <v>16</v>
      </c>
      <c r="V318" s="29" t="s">
        <v>3411</v>
      </c>
      <c r="W318" s="29" t="s">
        <v>7472</v>
      </c>
      <c r="X318" s="29" t="s">
        <v>7472</v>
      </c>
      <c r="Y318" s="29" t="s">
        <v>1710</v>
      </c>
      <c r="Z318" s="29" t="s">
        <v>5036</v>
      </c>
      <c r="AA318" s="29" t="s">
        <v>7478</v>
      </c>
      <c r="AB318" s="28">
        <v>92370</v>
      </c>
      <c r="AC318" s="90">
        <v>33.785516999999999</v>
      </c>
      <c r="AD318" s="90">
        <v>-117.243427</v>
      </c>
      <c r="AE318" s="91" t="s">
        <v>7503</v>
      </c>
      <c r="AF318" s="29" t="s">
        <v>7472</v>
      </c>
      <c r="AG318" s="27" t="str">
        <f>IF(ISERROR(IF(VLOOKUP(A318,'SAS Stations'!$B$2:$G$307,5,)="YES", "YES", "NO"))=TRUE,"NO","YES")</f>
        <v>NO</v>
      </c>
      <c r="AH318" s="27" t="str">
        <f t="shared" si="4"/>
        <v>YES</v>
      </c>
      <c r="AI318" s="92" t="str">
        <f t="array" ref="AI318">IF(ISERROR(IF(VLOOKUP(A318,'Stations Modelled'!$B$2:$D$310,3,)="YES", "YES", "NO"))=TRUE,"NO","YES")</f>
        <v>NO</v>
      </c>
    </row>
    <row r="319" spans="1:35" hidden="1">
      <c r="A319" s="29" t="s">
        <v>3910</v>
      </c>
      <c r="B319" s="28">
        <v>623</v>
      </c>
      <c r="C319" s="28">
        <v>5572</v>
      </c>
      <c r="D319" s="30" t="s">
        <v>4981</v>
      </c>
      <c r="E319" s="29">
        <v>75224</v>
      </c>
      <c r="F319" s="28">
        <v>66</v>
      </c>
      <c r="G319" s="28">
        <v>16</v>
      </c>
      <c r="H319" s="28">
        <v>5055</v>
      </c>
      <c r="I319" s="29" t="s">
        <v>446</v>
      </c>
      <c r="J319" s="28">
        <v>10</v>
      </c>
      <c r="K319" s="29" t="s">
        <v>446</v>
      </c>
      <c r="L319" s="28">
        <v>5056</v>
      </c>
      <c r="M319" s="29" t="s">
        <v>698</v>
      </c>
      <c r="N319" s="29" t="s">
        <v>7471</v>
      </c>
      <c r="O319" s="31">
        <v>22313</v>
      </c>
      <c r="P319" s="31" t="s">
        <v>7472</v>
      </c>
      <c r="Q319" s="29" t="s">
        <v>7473</v>
      </c>
      <c r="R319" s="28">
        <v>5</v>
      </c>
      <c r="S319" s="28">
        <v>49</v>
      </c>
      <c r="T319" s="28">
        <v>1</v>
      </c>
      <c r="U319" s="28">
        <v>63</v>
      </c>
      <c r="V319" s="29" t="s">
        <v>4996</v>
      </c>
      <c r="W319" s="29" t="s">
        <v>7472</v>
      </c>
      <c r="X319" s="29" t="s">
        <v>7472</v>
      </c>
      <c r="Y319" s="29" t="s">
        <v>10321</v>
      </c>
      <c r="Z319" s="29" t="s">
        <v>3910</v>
      </c>
      <c r="AA319" s="29" t="s">
        <v>7478</v>
      </c>
      <c r="AB319" s="28">
        <v>93117</v>
      </c>
      <c r="AC319" s="90">
        <v>34.477274999999999</v>
      </c>
      <c r="AD319" s="90">
        <v>-120.204037</v>
      </c>
      <c r="AE319" s="91" t="s">
        <v>7494</v>
      </c>
      <c r="AF319" s="29" t="s">
        <v>7472</v>
      </c>
      <c r="AG319" s="27" t="str">
        <f>IF(ISERROR(IF(VLOOKUP(A319,'SAS Stations'!$B$2:$G$307,5,)="YES", "YES", "NO"))=TRUE,"NO","YES")</f>
        <v>NO</v>
      </c>
      <c r="AH319" s="27" t="str">
        <f t="shared" si="4"/>
        <v>YES</v>
      </c>
      <c r="AI319" s="92" t="str">
        <f t="array" ref="AI319">IF(ISERROR(IF(VLOOKUP(A319,'Stations Modelled'!$B$2:$D$310,3,)="YES", "YES", "NO"))=TRUE,"NO","YES")</f>
        <v>NO</v>
      </c>
    </row>
    <row r="320" spans="1:35" hidden="1">
      <c r="A320" s="29" t="s">
        <v>118</v>
      </c>
      <c r="B320" s="28">
        <v>1708</v>
      </c>
      <c r="C320" s="28">
        <v>5405</v>
      </c>
      <c r="D320" s="30"/>
      <c r="E320" s="29"/>
      <c r="F320" s="28">
        <v>66</v>
      </c>
      <c r="G320" s="28">
        <v>12</v>
      </c>
      <c r="H320" s="28">
        <v>5052</v>
      </c>
      <c r="I320" s="29" t="s">
        <v>357</v>
      </c>
      <c r="J320" s="28">
        <v>14</v>
      </c>
      <c r="K320" s="29" t="s">
        <v>940</v>
      </c>
      <c r="L320" s="28">
        <v>5054</v>
      </c>
      <c r="M320" s="29" t="s">
        <v>940</v>
      </c>
      <c r="N320" s="29" t="s">
        <v>7496</v>
      </c>
      <c r="O320" s="31">
        <v>38353</v>
      </c>
      <c r="P320" s="31" t="s">
        <v>7472</v>
      </c>
      <c r="Q320" s="29" t="s">
        <v>10579</v>
      </c>
      <c r="R320" s="28">
        <v>5</v>
      </c>
      <c r="S320" s="28">
        <v>36</v>
      </c>
      <c r="T320" s="28">
        <v>3</v>
      </c>
      <c r="U320" s="28">
        <v>30</v>
      </c>
      <c r="V320" s="29" t="s">
        <v>7472</v>
      </c>
      <c r="W320" s="29" t="s">
        <v>7472</v>
      </c>
      <c r="X320" s="29" t="s">
        <v>7472</v>
      </c>
      <c r="Y320" s="29" t="s">
        <v>7472</v>
      </c>
      <c r="Z320" s="29" t="s">
        <v>7472</v>
      </c>
      <c r="AA320" s="29" t="s">
        <v>7478</v>
      </c>
      <c r="AB320" s="28" t="s">
        <v>7472</v>
      </c>
      <c r="AC320" s="90"/>
      <c r="AD320" s="90"/>
      <c r="AE320" s="91"/>
      <c r="AF320" s="29" t="s">
        <v>7472</v>
      </c>
      <c r="AG320" s="27" t="str">
        <f>IF(ISERROR(IF(VLOOKUP(A320,'SAS Stations'!$B$2:$G$307,5,)="YES", "YES", "NO"))=TRUE,"NO","YES")</f>
        <v>NO</v>
      </c>
      <c r="AH320" s="27" t="str">
        <f t="shared" si="4"/>
        <v>YES</v>
      </c>
      <c r="AI320" s="92" t="str">
        <f t="array" ref="AI320">IF(ISERROR(IF(VLOOKUP(A320,'Stations Modelled'!$B$2:$D$310,3,)="YES", "YES", "NO"))=TRUE,"NO","YES")</f>
        <v>NO</v>
      </c>
    </row>
    <row r="321" spans="1:35">
      <c r="A321" s="29" t="s">
        <v>3914</v>
      </c>
      <c r="B321" s="28">
        <v>832</v>
      </c>
      <c r="C321" s="28">
        <v>5833</v>
      </c>
      <c r="D321" s="30" t="s">
        <v>7573</v>
      </c>
      <c r="E321" s="29">
        <v>53971</v>
      </c>
      <c r="F321" s="28">
        <v>66</v>
      </c>
      <c r="G321" s="28">
        <v>12</v>
      </c>
      <c r="H321" s="28">
        <v>5081</v>
      </c>
      <c r="I321" s="29" t="s">
        <v>360</v>
      </c>
      <c r="J321" s="28">
        <v>1</v>
      </c>
      <c r="K321" s="29" t="s">
        <v>939</v>
      </c>
      <c r="L321" s="28">
        <v>5082</v>
      </c>
      <c r="M321" s="29" t="s">
        <v>939</v>
      </c>
      <c r="N321" s="29" t="s">
        <v>7471</v>
      </c>
      <c r="O321" s="31">
        <v>22190</v>
      </c>
      <c r="P321" s="31" t="s">
        <v>7472</v>
      </c>
      <c r="Q321" s="29" t="s">
        <v>7473</v>
      </c>
      <c r="R321" s="28">
        <v>1</v>
      </c>
      <c r="S321" s="28">
        <v>48</v>
      </c>
      <c r="T321" s="28">
        <v>2</v>
      </c>
      <c r="U321" s="28">
        <v>43</v>
      </c>
      <c r="V321" s="29" t="s">
        <v>7804</v>
      </c>
      <c r="W321" s="29" t="s">
        <v>453</v>
      </c>
      <c r="X321" s="29" t="s">
        <v>7582</v>
      </c>
      <c r="Y321" s="29" t="s">
        <v>7805</v>
      </c>
      <c r="Z321" s="29" t="s">
        <v>3902</v>
      </c>
      <c r="AA321" s="29" t="s">
        <v>7478</v>
      </c>
      <c r="AB321" s="28">
        <v>92633</v>
      </c>
      <c r="AC321" s="90">
        <v>33.87688</v>
      </c>
      <c r="AD321" s="90">
        <v>-117.972852</v>
      </c>
      <c r="AE321" s="91" t="s">
        <v>7503</v>
      </c>
      <c r="AF321" s="29" t="s">
        <v>7472</v>
      </c>
      <c r="AG321" s="27" t="str">
        <f>IF(ISERROR(IF(VLOOKUP(A321,'SAS Stations'!$B$2:$G$307,5,)="YES", "YES", "NO"))=TRUE,"NO","YES")</f>
        <v>YES</v>
      </c>
      <c r="AH321" s="27" t="str">
        <f t="shared" si="4"/>
        <v>NO</v>
      </c>
      <c r="AI321" s="92" t="str">
        <f t="array" ref="AI321">IF(ISERROR(IF(VLOOKUP(A321,'Stations Modelled'!$B$2:$D$310,3,)="YES", "YES", "NO"))=TRUE,"NO","YES")</f>
        <v>NO</v>
      </c>
    </row>
    <row r="322" spans="1:35">
      <c r="A322" s="29" t="s">
        <v>3915</v>
      </c>
      <c r="B322" s="28">
        <v>855</v>
      </c>
      <c r="C322" s="28">
        <v>5858</v>
      </c>
      <c r="D322" s="30" t="s">
        <v>7555</v>
      </c>
      <c r="E322" s="29"/>
      <c r="F322" s="28">
        <v>66</v>
      </c>
      <c r="G322" s="28">
        <v>12</v>
      </c>
      <c r="H322" s="28">
        <v>5086</v>
      </c>
      <c r="I322" s="29" t="s">
        <v>394</v>
      </c>
      <c r="J322" s="28">
        <v>2</v>
      </c>
      <c r="K322" s="29" t="s">
        <v>394</v>
      </c>
      <c r="L322" s="28">
        <v>5086</v>
      </c>
      <c r="M322" s="29" t="s">
        <v>394</v>
      </c>
      <c r="N322" s="29" t="s">
        <v>7471</v>
      </c>
      <c r="O322" s="31">
        <v>26481</v>
      </c>
      <c r="P322" s="31" t="s">
        <v>7472</v>
      </c>
      <c r="Q322" s="29" t="s">
        <v>7473</v>
      </c>
      <c r="R322" s="28">
        <v>1</v>
      </c>
      <c r="S322" s="28">
        <v>33</v>
      </c>
      <c r="T322" s="28">
        <v>1</v>
      </c>
      <c r="U322" s="28">
        <v>42</v>
      </c>
      <c r="V322" s="29" t="s">
        <v>7556</v>
      </c>
      <c r="W322" s="29" t="s">
        <v>552</v>
      </c>
      <c r="X322" s="29" t="s">
        <v>560</v>
      </c>
      <c r="Y322" s="29" t="s">
        <v>7806</v>
      </c>
      <c r="Z322" s="29" t="s">
        <v>1003</v>
      </c>
      <c r="AA322" s="29" t="s">
        <v>7478</v>
      </c>
      <c r="AB322" s="28">
        <v>92629</v>
      </c>
      <c r="AC322" s="90">
        <v>33.687609000000002</v>
      </c>
      <c r="AD322" s="90">
        <v>-117.916917</v>
      </c>
      <c r="AE322" s="91" t="s">
        <v>7503</v>
      </c>
      <c r="AF322" s="29" t="s">
        <v>7472</v>
      </c>
      <c r="AG322" s="27" t="str">
        <f>IF(ISERROR(IF(VLOOKUP(A322,'SAS Stations'!$B$2:$G$307,5,)="YES", "YES", "NO"))=TRUE,"NO","YES")</f>
        <v>YES</v>
      </c>
      <c r="AH322" s="27" t="str">
        <f t="shared" ref="AH322:AH385" si="5">IF(AG322="YES", "NO", "YES")</f>
        <v>NO</v>
      </c>
      <c r="AI322" s="92" t="str">
        <f t="array" ref="AI322">IF(ISERROR(IF(VLOOKUP(A322,'Stations Modelled'!$B$2:$D$310,3,)="YES", "YES", "NO"))=TRUE,"NO","YES")</f>
        <v>YES</v>
      </c>
    </row>
    <row r="323" spans="1:35" hidden="1">
      <c r="A323" s="29" t="s">
        <v>3916</v>
      </c>
      <c r="B323" s="28">
        <v>1389</v>
      </c>
      <c r="C323" s="28">
        <v>8151</v>
      </c>
      <c r="D323" s="30" t="s">
        <v>3420</v>
      </c>
      <c r="E323" s="29"/>
      <c r="F323" s="28">
        <v>33</v>
      </c>
      <c r="G323" s="28">
        <v>4</v>
      </c>
      <c r="H323" s="28">
        <v>5064</v>
      </c>
      <c r="I323" s="29" t="s">
        <v>375</v>
      </c>
      <c r="J323" s="28">
        <v>5</v>
      </c>
      <c r="K323" s="29" t="s">
        <v>375</v>
      </c>
      <c r="L323" s="28">
        <v>5069</v>
      </c>
      <c r="M323" s="29" t="s">
        <v>687</v>
      </c>
      <c r="N323" s="29" t="s">
        <v>7521</v>
      </c>
      <c r="O323" s="31">
        <v>18264</v>
      </c>
      <c r="P323" s="31">
        <v>30317</v>
      </c>
      <c r="Q323" s="29" t="s">
        <v>7506</v>
      </c>
      <c r="R323" s="28">
        <v>3</v>
      </c>
      <c r="S323" s="28">
        <v>30</v>
      </c>
      <c r="T323" s="28">
        <v>3</v>
      </c>
      <c r="U323" s="28">
        <v>14</v>
      </c>
      <c r="V323" s="29" t="s">
        <v>3438</v>
      </c>
      <c r="W323" s="29" t="s">
        <v>1712</v>
      </c>
      <c r="X323" s="29" t="s">
        <v>538</v>
      </c>
      <c r="Y323" s="29" t="s">
        <v>1713</v>
      </c>
      <c r="Z323" s="29" t="s">
        <v>3916</v>
      </c>
      <c r="AA323" s="29" t="s">
        <v>7478</v>
      </c>
      <c r="AB323" s="28">
        <v>92509</v>
      </c>
      <c r="AC323" s="90">
        <v>34.005516999999998</v>
      </c>
      <c r="AD323" s="90">
        <v>-117.45648300000001</v>
      </c>
      <c r="AE323" s="91" t="s">
        <v>7503</v>
      </c>
      <c r="AF323" s="29" t="s">
        <v>7472</v>
      </c>
      <c r="AG323" s="27" t="str">
        <f>IF(ISERROR(IF(VLOOKUP(A323,'SAS Stations'!$B$2:$G$307,5,)="YES", "YES", "NO"))=TRUE,"NO","YES")</f>
        <v>NO</v>
      </c>
      <c r="AH323" s="27" t="str">
        <f t="shared" si="5"/>
        <v>YES</v>
      </c>
      <c r="AI323" s="92" t="str">
        <f t="array" ref="AI323">IF(ISERROR(IF(VLOOKUP(A323,'Stations Modelled'!$B$2:$D$310,3,)="YES", "YES", "NO"))=TRUE,"NO","YES")</f>
        <v>NO</v>
      </c>
    </row>
    <row r="324" spans="1:35" hidden="1">
      <c r="A324" s="29" t="s">
        <v>3916</v>
      </c>
      <c r="B324" s="28">
        <v>1390</v>
      </c>
      <c r="C324" s="28">
        <v>8151</v>
      </c>
      <c r="D324" s="30" t="s">
        <v>3420</v>
      </c>
      <c r="E324" s="29"/>
      <c r="F324" s="28">
        <v>66</v>
      </c>
      <c r="G324" s="28">
        <v>12</v>
      </c>
      <c r="H324" s="28">
        <v>5064</v>
      </c>
      <c r="I324" s="29" t="s">
        <v>375</v>
      </c>
      <c r="J324" s="28">
        <v>5</v>
      </c>
      <c r="K324" s="29" t="s">
        <v>375</v>
      </c>
      <c r="L324" s="28">
        <v>5064</v>
      </c>
      <c r="M324" s="29" t="s">
        <v>375</v>
      </c>
      <c r="N324" s="29" t="s">
        <v>7471</v>
      </c>
      <c r="O324" s="31">
        <v>30437</v>
      </c>
      <c r="P324" s="31" t="s">
        <v>7472</v>
      </c>
      <c r="Q324" s="29" t="s">
        <v>7473</v>
      </c>
      <c r="R324" s="28">
        <v>3</v>
      </c>
      <c r="S324" s="28">
        <v>30</v>
      </c>
      <c r="T324" s="28">
        <v>3</v>
      </c>
      <c r="U324" s="28">
        <v>14</v>
      </c>
      <c r="V324" s="29" t="s">
        <v>3438</v>
      </c>
      <c r="W324" s="29" t="s">
        <v>1712</v>
      </c>
      <c r="X324" s="29" t="s">
        <v>538</v>
      </c>
      <c r="Y324" s="29" t="s">
        <v>1713</v>
      </c>
      <c r="Z324" s="29" t="s">
        <v>3916</v>
      </c>
      <c r="AA324" s="29" t="s">
        <v>7478</v>
      </c>
      <c r="AB324" s="28">
        <v>92509</v>
      </c>
      <c r="AC324" s="90">
        <v>34.005516999999998</v>
      </c>
      <c r="AD324" s="90">
        <v>-117.45648300000001</v>
      </c>
      <c r="AE324" s="91" t="s">
        <v>7503</v>
      </c>
      <c r="AF324" s="29" t="s">
        <v>7472</v>
      </c>
      <c r="AG324" s="27" t="str">
        <f>IF(ISERROR(IF(VLOOKUP(A324,'SAS Stations'!$B$2:$G$307,5,)="YES", "YES", "NO"))=TRUE,"NO","YES")</f>
        <v>NO</v>
      </c>
      <c r="AH324" s="27" t="str">
        <f t="shared" si="5"/>
        <v>YES</v>
      </c>
      <c r="AI324" s="92" t="str">
        <f t="array" ref="AI324">IF(ISERROR(IF(VLOOKUP(A324,'Stations Modelled'!$B$2:$D$310,3,)="YES", "YES", "NO"))=TRUE,"NO","YES")</f>
        <v>NO</v>
      </c>
    </row>
    <row r="325" spans="1:35" hidden="1">
      <c r="A325" s="29" t="s">
        <v>1714</v>
      </c>
      <c r="B325" s="28">
        <v>1391</v>
      </c>
      <c r="C325" s="28">
        <v>8152</v>
      </c>
      <c r="D325" s="30" t="s">
        <v>3420</v>
      </c>
      <c r="E325" s="29"/>
      <c r="F325" s="28">
        <v>33</v>
      </c>
      <c r="G325" s="28">
        <v>12</v>
      </c>
      <c r="H325" s="28">
        <v>5070</v>
      </c>
      <c r="I325" s="29" t="s">
        <v>347</v>
      </c>
      <c r="J325" s="28">
        <v>7</v>
      </c>
      <c r="K325" s="29" t="s">
        <v>347</v>
      </c>
      <c r="L325" s="28">
        <v>5070</v>
      </c>
      <c r="M325" s="29" t="s">
        <v>347</v>
      </c>
      <c r="N325" s="29" t="s">
        <v>7471</v>
      </c>
      <c r="O325" s="31">
        <v>18264</v>
      </c>
      <c r="P325" s="31" t="s">
        <v>7472</v>
      </c>
      <c r="Q325" s="29" t="s">
        <v>7506</v>
      </c>
      <c r="R325" s="28">
        <v>3</v>
      </c>
      <c r="S325" s="28">
        <v>77</v>
      </c>
      <c r="T325" s="28">
        <v>3</v>
      </c>
      <c r="U325" s="28">
        <v>12</v>
      </c>
      <c r="V325" s="29" t="s">
        <v>3438</v>
      </c>
      <c r="W325" s="29" t="s">
        <v>7472</v>
      </c>
      <c r="X325" s="29" t="s">
        <v>7472</v>
      </c>
      <c r="Y325" s="29" t="s">
        <v>1715</v>
      </c>
      <c r="Z325" s="29" t="s">
        <v>1714</v>
      </c>
      <c r="AA325" s="29" t="s">
        <v>7478</v>
      </c>
      <c r="AB325" s="28">
        <v>91720</v>
      </c>
      <c r="AC325" s="90">
        <v>33.761073000000003</v>
      </c>
      <c r="AD325" s="90">
        <v>-117.48065</v>
      </c>
      <c r="AE325" s="91" t="s">
        <v>7503</v>
      </c>
      <c r="AF325" s="29" t="s">
        <v>1716</v>
      </c>
      <c r="AG325" s="27" t="str">
        <f>IF(ISERROR(IF(VLOOKUP(A325,'SAS Stations'!$B$2:$G$307,5,)="YES", "YES", "NO"))=TRUE,"NO","YES")</f>
        <v>NO</v>
      </c>
      <c r="AH325" s="27" t="str">
        <f t="shared" si="5"/>
        <v>YES</v>
      </c>
      <c r="AI325" s="92" t="str">
        <f t="array" ref="AI325">IF(ISERROR(IF(VLOOKUP(A325,'Stations Modelled'!$B$2:$D$310,3,)="YES", "YES", "NO"))=TRUE,"NO","YES")</f>
        <v>NO</v>
      </c>
    </row>
    <row r="326" spans="1:35" hidden="1">
      <c r="A326" s="29" t="s">
        <v>3917</v>
      </c>
      <c r="B326" s="28">
        <v>504</v>
      </c>
      <c r="C326" s="28">
        <v>5308</v>
      </c>
      <c r="D326" s="30" t="s">
        <v>4954</v>
      </c>
      <c r="E326" s="29"/>
      <c r="F326" s="28">
        <v>66</v>
      </c>
      <c r="G326" s="28">
        <v>12</v>
      </c>
      <c r="H326" s="28">
        <v>5035</v>
      </c>
      <c r="I326" s="29" t="s">
        <v>423</v>
      </c>
      <c r="J326" s="28">
        <v>17</v>
      </c>
      <c r="K326" s="29" t="s">
        <v>4950</v>
      </c>
      <c r="L326" s="28">
        <v>5033</v>
      </c>
      <c r="M326" s="29" t="s">
        <v>397</v>
      </c>
      <c r="N326" s="29" t="s">
        <v>7471</v>
      </c>
      <c r="O326" s="31">
        <v>17199</v>
      </c>
      <c r="P326" s="31" t="s">
        <v>7472</v>
      </c>
      <c r="Q326" s="29" t="s">
        <v>7473</v>
      </c>
      <c r="R326" s="28">
        <v>5</v>
      </c>
      <c r="S326" s="28">
        <v>53</v>
      </c>
      <c r="T326" s="28">
        <v>3</v>
      </c>
      <c r="U326" s="28">
        <v>31</v>
      </c>
      <c r="V326" s="29" t="s">
        <v>4926</v>
      </c>
      <c r="W326" s="29" t="s">
        <v>7472</v>
      </c>
      <c r="X326" s="29" t="s">
        <v>7472</v>
      </c>
      <c r="Y326" s="29" t="s">
        <v>10327</v>
      </c>
      <c r="Z326" s="29" t="s">
        <v>3917</v>
      </c>
      <c r="AA326" s="29" t="s">
        <v>7478</v>
      </c>
      <c r="AB326" s="28">
        <v>93226</v>
      </c>
      <c r="AC326" s="90">
        <v>35.723312999999997</v>
      </c>
      <c r="AD326" s="90">
        <v>-118.694481</v>
      </c>
      <c r="AE326" s="91" t="s">
        <v>7494</v>
      </c>
      <c r="AF326" s="29" t="s">
        <v>7472</v>
      </c>
      <c r="AG326" s="27" t="str">
        <f>IF(ISERROR(IF(VLOOKUP(A326,'SAS Stations'!$B$2:$G$307,5,)="YES", "YES", "NO"))=TRUE,"NO","YES")</f>
        <v>NO</v>
      </c>
      <c r="AH326" s="27" t="str">
        <f t="shared" si="5"/>
        <v>YES</v>
      </c>
      <c r="AI326" s="92" t="str">
        <f t="array" ref="AI326">IF(ISERROR(IF(VLOOKUP(A326,'Stations Modelled'!$B$2:$D$310,3,)="YES", "YES", "NO"))=TRUE,"NO","YES")</f>
        <v>NO</v>
      </c>
    </row>
    <row r="327" spans="1:35" hidden="1">
      <c r="A327" s="29" t="s">
        <v>3918</v>
      </c>
      <c r="B327" s="28">
        <v>569</v>
      </c>
      <c r="C327" s="28">
        <v>5511</v>
      </c>
      <c r="D327" s="30" t="s">
        <v>4919</v>
      </c>
      <c r="E327" s="29">
        <v>49971</v>
      </c>
      <c r="F327" s="28">
        <v>66</v>
      </c>
      <c r="G327" s="28">
        <v>12</v>
      </c>
      <c r="H327" s="28">
        <v>5052</v>
      </c>
      <c r="I327" s="29" t="s">
        <v>357</v>
      </c>
      <c r="J327" s="28">
        <v>14</v>
      </c>
      <c r="K327" s="29" t="s">
        <v>940</v>
      </c>
      <c r="L327" s="28">
        <v>5054</v>
      </c>
      <c r="M327" s="29" t="s">
        <v>940</v>
      </c>
      <c r="N327" s="29" t="s">
        <v>7471</v>
      </c>
      <c r="O327" s="31">
        <v>18264</v>
      </c>
      <c r="P327" s="31" t="s">
        <v>7472</v>
      </c>
      <c r="Q327" s="29" t="s">
        <v>7473</v>
      </c>
      <c r="R327" s="28">
        <v>5</v>
      </c>
      <c r="S327" s="28">
        <v>52</v>
      </c>
      <c r="T327" s="28">
        <v>3</v>
      </c>
      <c r="U327" s="28">
        <v>22</v>
      </c>
      <c r="V327" s="29" t="s">
        <v>4926</v>
      </c>
      <c r="W327" s="29" t="s">
        <v>1741</v>
      </c>
      <c r="X327" s="29" t="s">
        <v>506</v>
      </c>
      <c r="Y327" s="29" t="s">
        <v>10334</v>
      </c>
      <c r="Z327" s="29" t="s">
        <v>4966</v>
      </c>
      <c r="AA327" s="29" t="s">
        <v>7478</v>
      </c>
      <c r="AB327" s="28">
        <v>93561</v>
      </c>
      <c r="AC327" s="90">
        <v>35.054254</v>
      </c>
      <c r="AD327" s="90">
        <v>-118.18628200000001</v>
      </c>
      <c r="AE327" s="91" t="s">
        <v>7494</v>
      </c>
      <c r="AF327" s="29" t="s">
        <v>7472</v>
      </c>
      <c r="AG327" s="27" t="str">
        <f>IF(ISERROR(IF(VLOOKUP(A327,'SAS Stations'!$B$2:$G$307,5,)="YES", "YES", "NO"))=TRUE,"NO","YES")</f>
        <v>NO</v>
      </c>
      <c r="AH327" s="27" t="str">
        <f t="shared" si="5"/>
        <v>YES</v>
      </c>
      <c r="AI327" s="92" t="str">
        <f t="array" ref="AI327">IF(ISERROR(IF(VLOOKUP(A327,'Stations Modelled'!$B$2:$D$310,3,)="YES", "YES", "NO"))=TRUE,"NO","YES")</f>
        <v>NO</v>
      </c>
    </row>
    <row r="328" spans="1:35" hidden="1">
      <c r="A328" s="29" t="s">
        <v>119</v>
      </c>
      <c r="B328" s="28">
        <v>1759</v>
      </c>
      <c r="C328" s="28">
        <v>8335</v>
      </c>
      <c r="D328" s="30"/>
      <c r="E328" s="29"/>
      <c r="F328" s="28">
        <v>33</v>
      </c>
      <c r="G328" s="28">
        <v>12</v>
      </c>
      <c r="H328" s="28">
        <v>8016</v>
      </c>
      <c r="I328" s="29" t="s">
        <v>385</v>
      </c>
      <c r="J328" s="28">
        <v>15</v>
      </c>
      <c r="K328" s="29" t="s">
        <v>666</v>
      </c>
      <c r="L328" s="28">
        <v>5090</v>
      </c>
      <c r="M328" s="29" t="s">
        <v>3806</v>
      </c>
      <c r="N328" s="29" t="s">
        <v>7496</v>
      </c>
      <c r="O328" s="31">
        <v>38353</v>
      </c>
      <c r="P328" s="31" t="s">
        <v>7472</v>
      </c>
      <c r="Q328" s="29" t="s">
        <v>10579</v>
      </c>
      <c r="R328" s="28">
        <v>3</v>
      </c>
      <c r="S328" s="28">
        <v>86</v>
      </c>
      <c r="T328" s="28">
        <v>4</v>
      </c>
      <c r="U328" s="28">
        <v>40</v>
      </c>
      <c r="V328" s="29" t="s">
        <v>4926</v>
      </c>
      <c r="W328" s="29" t="s">
        <v>7472</v>
      </c>
      <c r="X328" s="29" t="s">
        <v>7472</v>
      </c>
      <c r="Y328" s="29" t="s">
        <v>7472</v>
      </c>
      <c r="Z328" s="29" t="s">
        <v>7472</v>
      </c>
      <c r="AA328" s="29" t="s">
        <v>7478</v>
      </c>
      <c r="AB328" s="28" t="s">
        <v>7472</v>
      </c>
      <c r="AC328" s="90"/>
      <c r="AD328" s="90"/>
      <c r="AE328" s="91"/>
      <c r="AF328" s="29" t="s">
        <v>7472</v>
      </c>
      <c r="AG328" s="27" t="str">
        <f>IF(ISERROR(IF(VLOOKUP(A328,'SAS Stations'!$B$2:$G$307,5,)="YES", "YES", "NO"))=TRUE,"NO","YES")</f>
        <v>NO</v>
      </c>
      <c r="AH328" s="27" t="str">
        <f t="shared" si="5"/>
        <v>YES</v>
      </c>
      <c r="AI328" s="92" t="str">
        <f t="array" ref="AI328">IF(ISERROR(IF(VLOOKUP(A328,'Stations Modelled'!$B$2:$D$310,3,)="YES", "YES", "NO"))=TRUE,"NO","YES")</f>
        <v>NO</v>
      </c>
    </row>
    <row r="329" spans="1:35" hidden="1">
      <c r="A329" s="29" t="s">
        <v>446</v>
      </c>
      <c r="B329" s="28">
        <v>295</v>
      </c>
      <c r="C329" s="28">
        <v>5055</v>
      </c>
      <c r="D329" s="30" t="s">
        <v>4981</v>
      </c>
      <c r="E329" s="29">
        <v>75308</v>
      </c>
      <c r="F329" s="28">
        <v>66</v>
      </c>
      <c r="G329" s="28">
        <v>16</v>
      </c>
      <c r="H329" s="28">
        <v>5055</v>
      </c>
      <c r="I329" s="29" t="s">
        <v>446</v>
      </c>
      <c r="J329" s="28">
        <v>10</v>
      </c>
      <c r="K329" s="29" t="s">
        <v>446</v>
      </c>
      <c r="L329" s="28">
        <v>5056</v>
      </c>
      <c r="M329" s="29" t="s">
        <v>698</v>
      </c>
      <c r="N329" s="29" t="s">
        <v>7471</v>
      </c>
      <c r="O329" s="31">
        <v>23316</v>
      </c>
      <c r="P329" s="31" t="s">
        <v>7472</v>
      </c>
      <c r="Q329" s="29" t="s">
        <v>7473</v>
      </c>
      <c r="R329" s="28">
        <v>5</v>
      </c>
      <c r="S329" s="28">
        <v>49</v>
      </c>
      <c r="T329" s="28">
        <v>1</v>
      </c>
      <c r="U329" s="28">
        <v>63</v>
      </c>
      <c r="V329" s="29" t="s">
        <v>1048</v>
      </c>
      <c r="W329" s="29" t="s">
        <v>5076</v>
      </c>
      <c r="X329" s="29" t="s">
        <v>538</v>
      </c>
      <c r="Y329" s="29" t="s">
        <v>10335</v>
      </c>
      <c r="Z329" s="29" t="s">
        <v>446</v>
      </c>
      <c r="AA329" s="29" t="s">
        <v>7478</v>
      </c>
      <c r="AB329" s="28">
        <v>93117</v>
      </c>
      <c r="AC329" s="90">
        <v>34.468640000000001</v>
      </c>
      <c r="AD329" s="90">
        <v>-119.88233700000001</v>
      </c>
      <c r="AE329" s="91" t="s">
        <v>7494</v>
      </c>
      <c r="AF329" s="29" t="s">
        <v>7472</v>
      </c>
      <c r="AG329" s="27" t="str">
        <f>IF(ISERROR(IF(VLOOKUP(A329,'SAS Stations'!$B$2:$G$307,5,)="YES", "YES", "NO"))=TRUE,"NO","YES")</f>
        <v>NO</v>
      </c>
      <c r="AH329" s="27" t="str">
        <f t="shared" si="5"/>
        <v>YES</v>
      </c>
      <c r="AI329" s="92" t="str">
        <f t="array" ref="AI329">IF(ISERROR(IF(VLOOKUP(A329,'Stations Modelled'!$B$2:$D$310,3,)="YES", "YES", "NO"))=TRUE,"NO","YES")</f>
        <v>YES</v>
      </c>
    </row>
    <row r="330" spans="1:35">
      <c r="A330" s="29" t="s">
        <v>3919</v>
      </c>
      <c r="B330" s="28">
        <v>632</v>
      </c>
      <c r="C330" s="28">
        <v>5587</v>
      </c>
      <c r="D330" s="30" t="s">
        <v>4981</v>
      </c>
      <c r="E330" s="29">
        <v>70280</v>
      </c>
      <c r="F330" s="28">
        <v>66</v>
      </c>
      <c r="G330" s="28">
        <v>16</v>
      </c>
      <c r="H330" s="28">
        <v>5053</v>
      </c>
      <c r="I330" s="29" t="s">
        <v>833</v>
      </c>
      <c r="J330" s="28">
        <v>12</v>
      </c>
      <c r="K330" s="29" t="s">
        <v>833</v>
      </c>
      <c r="L330" s="28">
        <v>5056</v>
      </c>
      <c r="M330" s="29" t="s">
        <v>698</v>
      </c>
      <c r="N330" s="29" t="s">
        <v>7471</v>
      </c>
      <c r="O330" s="31">
        <v>24442</v>
      </c>
      <c r="P330" s="31" t="s">
        <v>7472</v>
      </c>
      <c r="Q330" s="29" t="s">
        <v>7473</v>
      </c>
      <c r="R330" s="28">
        <v>5</v>
      </c>
      <c r="S330" s="28">
        <v>39</v>
      </c>
      <c r="T330" s="28">
        <v>1</v>
      </c>
      <c r="U330" s="28">
        <v>64</v>
      </c>
      <c r="V330" s="29" t="s">
        <v>935</v>
      </c>
      <c r="W330" s="29" t="s">
        <v>4581</v>
      </c>
      <c r="X330" s="29" t="s">
        <v>462</v>
      </c>
      <c r="Y330" s="29" t="s">
        <v>10336</v>
      </c>
      <c r="Z330" s="29" t="s">
        <v>742</v>
      </c>
      <c r="AA330" s="29" t="s">
        <v>7478</v>
      </c>
      <c r="AB330" s="28">
        <v>93033</v>
      </c>
      <c r="AC330" s="27">
        <v>34.226064999999998</v>
      </c>
      <c r="AD330" s="27">
        <v>-119.17583999999999</v>
      </c>
      <c r="AE330" s="27" t="s">
        <v>7494</v>
      </c>
      <c r="AF330" s="29" t="s">
        <v>7472</v>
      </c>
      <c r="AG330" s="27" t="str">
        <f>IF(ISERROR(IF(VLOOKUP(A330,'SAS Stations'!$B$2:$G$307,5,)="YES", "YES", "NO"))=TRUE,"NO","YES")</f>
        <v>YES</v>
      </c>
      <c r="AH330" s="27" t="str">
        <f t="shared" si="5"/>
        <v>NO</v>
      </c>
      <c r="AI330" s="92" t="str">
        <f t="array" ref="AI330">IF(ISERROR(IF(VLOOKUP(A330,'Stations Modelled'!$B$2:$D$310,3,)="YES", "YES", "NO"))=TRUE,"NO","YES")</f>
        <v>YES</v>
      </c>
    </row>
    <row r="331" spans="1:35" hidden="1">
      <c r="A331" s="29" t="s">
        <v>3920</v>
      </c>
      <c r="B331" s="28">
        <v>570</v>
      </c>
      <c r="C331" s="28">
        <v>5512</v>
      </c>
      <c r="D331" s="30" t="s">
        <v>4936</v>
      </c>
      <c r="E331" s="29"/>
      <c r="F331" s="28">
        <v>66</v>
      </c>
      <c r="G331" s="28">
        <v>12</v>
      </c>
      <c r="H331" s="28">
        <v>5057</v>
      </c>
      <c r="I331" s="29" t="s">
        <v>343</v>
      </c>
      <c r="J331" s="28">
        <v>14</v>
      </c>
      <c r="K331" s="29" t="s">
        <v>940</v>
      </c>
      <c r="L331" s="28">
        <v>5054</v>
      </c>
      <c r="M331" s="29" t="s">
        <v>940</v>
      </c>
      <c r="N331" s="29" t="s">
        <v>7471</v>
      </c>
      <c r="O331" s="31">
        <v>18264</v>
      </c>
      <c r="P331" s="31" t="s">
        <v>7472</v>
      </c>
      <c r="Q331" s="29" t="s">
        <v>7473</v>
      </c>
      <c r="R331" s="28">
        <v>5</v>
      </c>
      <c r="S331" s="28">
        <v>36</v>
      </c>
      <c r="T331" s="28">
        <v>2</v>
      </c>
      <c r="U331" s="28">
        <v>62</v>
      </c>
      <c r="V331" s="29" t="s">
        <v>7498</v>
      </c>
      <c r="W331" s="29" t="s">
        <v>4942</v>
      </c>
      <c r="X331" s="29" t="s">
        <v>569</v>
      </c>
      <c r="Y331" s="29" t="s">
        <v>10337</v>
      </c>
      <c r="Z331" s="29" t="s">
        <v>3920</v>
      </c>
      <c r="AA331" s="29" t="s">
        <v>7478</v>
      </c>
      <c r="AB331" s="28">
        <v>93243</v>
      </c>
      <c r="AC331" s="90">
        <v>34.790804999999999</v>
      </c>
      <c r="AD331" s="90">
        <v>-118.82706</v>
      </c>
      <c r="AE331" s="91" t="s">
        <v>7494</v>
      </c>
      <c r="AF331" s="29" t="s">
        <v>7472</v>
      </c>
      <c r="AG331" s="27" t="str">
        <f>IF(ISERROR(IF(VLOOKUP(A331,'SAS Stations'!$B$2:$G$307,5,)="YES", "YES", "NO"))=TRUE,"NO","YES")</f>
        <v>NO</v>
      </c>
      <c r="AH331" s="27" t="str">
        <f t="shared" si="5"/>
        <v>YES</v>
      </c>
      <c r="AI331" s="92" t="str">
        <f t="array" ref="AI331">IF(ISERROR(IF(VLOOKUP(A331,'Stations Modelled'!$B$2:$D$310,3,)="YES", "YES", "NO"))=TRUE,"NO","YES")</f>
        <v>YES</v>
      </c>
    </row>
    <row r="332" spans="1:35" hidden="1">
      <c r="A332" s="29" t="s">
        <v>3921</v>
      </c>
      <c r="B332" s="28">
        <v>505</v>
      </c>
      <c r="C332" s="28">
        <v>5309</v>
      </c>
      <c r="D332" s="30" t="s">
        <v>4949</v>
      </c>
      <c r="E332" s="29">
        <v>49901</v>
      </c>
      <c r="F332" s="28">
        <v>66</v>
      </c>
      <c r="G332" s="28">
        <v>12</v>
      </c>
      <c r="H332" s="28">
        <v>5033</v>
      </c>
      <c r="I332" s="29" t="s">
        <v>397</v>
      </c>
      <c r="J332" s="28">
        <v>17</v>
      </c>
      <c r="K332" s="29" t="s">
        <v>4950</v>
      </c>
      <c r="L332" s="28">
        <v>5033</v>
      </c>
      <c r="M332" s="29" t="s">
        <v>397</v>
      </c>
      <c r="N332" s="29" t="s">
        <v>7471</v>
      </c>
      <c r="O332" s="31">
        <v>9618</v>
      </c>
      <c r="P332" s="31" t="s">
        <v>7472</v>
      </c>
      <c r="Q332" s="29" t="s">
        <v>7473</v>
      </c>
      <c r="R332" s="28">
        <v>5</v>
      </c>
      <c r="S332" s="28">
        <v>51</v>
      </c>
      <c r="T332" s="28">
        <v>3</v>
      </c>
      <c r="U332" s="28">
        <v>32</v>
      </c>
      <c r="V332" s="29" t="s">
        <v>4926</v>
      </c>
      <c r="W332" s="29" t="s">
        <v>1685</v>
      </c>
      <c r="X332" s="29" t="s">
        <v>10338</v>
      </c>
      <c r="Y332" s="29" t="s">
        <v>10339</v>
      </c>
      <c r="Z332" s="29" t="s">
        <v>3921</v>
      </c>
      <c r="AA332" s="29" t="s">
        <v>7478</v>
      </c>
      <c r="AB332" s="28">
        <v>93227</v>
      </c>
      <c r="AC332" s="90">
        <v>36.326703999999999</v>
      </c>
      <c r="AD332" s="90">
        <v>-119.439108</v>
      </c>
      <c r="AE332" s="91" t="s">
        <v>7494</v>
      </c>
      <c r="AF332" s="29" t="s">
        <v>7472</v>
      </c>
      <c r="AG332" s="27" t="str">
        <f>IF(ISERROR(IF(VLOOKUP(A332,'SAS Stations'!$B$2:$G$307,5,)="YES", "YES", "NO"))=TRUE,"NO","YES")</f>
        <v>NO</v>
      </c>
      <c r="AH332" s="27" t="str">
        <f t="shared" si="5"/>
        <v>YES</v>
      </c>
      <c r="AI332" s="92" t="str">
        <f t="array" ref="AI332">IF(ISERROR(IF(VLOOKUP(A332,'Stations Modelled'!$B$2:$D$310,3,)="YES", "YES", "NO"))=TRUE,"NO","YES")</f>
        <v>NO</v>
      </c>
    </row>
    <row r="333" spans="1:35" hidden="1">
      <c r="A333" s="29" t="s">
        <v>377</v>
      </c>
      <c r="B333" s="28">
        <v>268</v>
      </c>
      <c r="C333" s="28">
        <v>5015</v>
      </c>
      <c r="D333" s="30" t="s">
        <v>7535</v>
      </c>
      <c r="E333" s="29">
        <v>46704</v>
      </c>
      <c r="F333" s="28">
        <v>66</v>
      </c>
      <c r="G333" s="28">
        <v>16</v>
      </c>
      <c r="H333" s="28">
        <v>5015</v>
      </c>
      <c r="I333" s="29" t="s">
        <v>377</v>
      </c>
      <c r="J333" s="28">
        <v>3</v>
      </c>
      <c r="K333" s="29" t="s">
        <v>7529</v>
      </c>
      <c r="L333" s="28">
        <v>5012</v>
      </c>
      <c r="M333" s="29" t="s">
        <v>3869</v>
      </c>
      <c r="N333" s="29" t="s">
        <v>7471</v>
      </c>
      <c r="O333" s="31">
        <v>25112</v>
      </c>
      <c r="P333" s="31" t="s">
        <v>7472</v>
      </c>
      <c r="Q333" s="29" t="s">
        <v>7473</v>
      </c>
      <c r="R333" s="28">
        <v>1</v>
      </c>
      <c r="S333" s="28">
        <v>27</v>
      </c>
      <c r="T333" s="28">
        <v>3</v>
      </c>
      <c r="U333" s="28">
        <v>5</v>
      </c>
      <c r="V333" s="29" t="s">
        <v>7531</v>
      </c>
      <c r="W333" s="29" t="s">
        <v>7570</v>
      </c>
      <c r="X333" s="29" t="s">
        <v>7508</v>
      </c>
      <c r="Y333" s="29" t="s">
        <v>7810</v>
      </c>
      <c r="Z333" s="29" t="s">
        <v>623</v>
      </c>
      <c r="AA333" s="29" t="s">
        <v>7478</v>
      </c>
      <c r="AB333" s="28">
        <v>91011</v>
      </c>
      <c r="AC333" s="90">
        <v>34.221187999999998</v>
      </c>
      <c r="AD333" s="90">
        <v>-118.18673699999999</v>
      </c>
      <c r="AE333" s="91" t="s">
        <v>7503</v>
      </c>
      <c r="AF333" s="29" t="s">
        <v>7472</v>
      </c>
      <c r="AG333" s="27" t="str">
        <f>IF(ISERROR(IF(VLOOKUP(A333,'SAS Stations'!$B$2:$G$307,5,)="YES", "YES", "NO"))=TRUE,"NO","YES")</f>
        <v>NO</v>
      </c>
      <c r="AH333" s="27" t="str">
        <f t="shared" si="5"/>
        <v>YES</v>
      </c>
      <c r="AI333" s="92" t="str">
        <f t="array" ref="AI333">IF(ISERROR(IF(VLOOKUP(A333,'Stations Modelled'!$B$2:$D$310,3,)="YES", "YES", "NO"))=TRUE,"NO","YES")</f>
        <v>NO</v>
      </c>
    </row>
    <row r="334" spans="1:35">
      <c r="A334" s="29" t="s">
        <v>1018</v>
      </c>
      <c r="B334" s="28">
        <v>737</v>
      </c>
      <c r="C334" s="28">
        <v>5725</v>
      </c>
      <c r="D334" s="30" t="s">
        <v>2815</v>
      </c>
      <c r="E334" s="29">
        <v>37766</v>
      </c>
      <c r="F334" s="28">
        <v>16</v>
      </c>
      <c r="G334" s="28">
        <v>4</v>
      </c>
      <c r="H334" s="28">
        <v>5074</v>
      </c>
      <c r="I334" s="29" t="s">
        <v>631</v>
      </c>
      <c r="J334" s="28">
        <v>9</v>
      </c>
      <c r="K334" s="29" t="s">
        <v>652</v>
      </c>
      <c r="L334" s="28">
        <v>5073</v>
      </c>
      <c r="M334" s="29" t="s">
        <v>652</v>
      </c>
      <c r="N334" s="29" t="s">
        <v>7471</v>
      </c>
      <c r="O334" s="31">
        <v>18264</v>
      </c>
      <c r="P334" s="31" t="s">
        <v>7472</v>
      </c>
      <c r="Q334" s="29" t="s">
        <v>7506</v>
      </c>
      <c r="R334" s="28">
        <v>1</v>
      </c>
      <c r="S334" s="28">
        <v>32</v>
      </c>
      <c r="T334" s="28">
        <v>2</v>
      </c>
      <c r="U334" s="28">
        <v>57</v>
      </c>
      <c r="V334" s="29" t="s">
        <v>3386</v>
      </c>
      <c r="W334" s="29" t="s">
        <v>1623</v>
      </c>
      <c r="X334" s="29" t="s">
        <v>569</v>
      </c>
      <c r="Y334" s="29" t="s">
        <v>4635</v>
      </c>
      <c r="Z334" s="29" t="s">
        <v>1021</v>
      </c>
      <c r="AA334" s="29" t="s">
        <v>7478</v>
      </c>
      <c r="AB334" s="28">
        <v>90255</v>
      </c>
      <c r="AC334" s="90">
        <v>33.959907999999999</v>
      </c>
      <c r="AD334" s="90">
        <v>-118.237758</v>
      </c>
      <c r="AE334" s="91" t="s">
        <v>7494</v>
      </c>
      <c r="AF334" s="29" t="s">
        <v>7472</v>
      </c>
      <c r="AG334" s="27" t="str">
        <f>IF(ISERROR(IF(VLOOKUP(A334,'SAS Stations'!$B$2:$G$307,5,)="YES", "YES", "NO"))=TRUE,"NO","YES")</f>
        <v>YES</v>
      </c>
      <c r="AH334" s="27" t="str">
        <f t="shared" si="5"/>
        <v>NO</v>
      </c>
      <c r="AI334" s="92" t="str">
        <f t="array" ref="AI334">IF(ISERROR(IF(VLOOKUP(A334,'Stations Modelled'!$B$2:$D$310,3,)="YES", "YES", "NO"))=TRUE,"NO","YES")</f>
        <v>NO</v>
      </c>
    </row>
    <row r="335" spans="1:35">
      <c r="A335" s="29" t="s">
        <v>1019</v>
      </c>
      <c r="B335" s="28">
        <v>353</v>
      </c>
      <c r="C335" s="28">
        <v>5126</v>
      </c>
      <c r="D335" s="30" t="s">
        <v>7535</v>
      </c>
      <c r="E335" s="29"/>
      <c r="F335" s="28">
        <v>16</v>
      </c>
      <c r="G335" s="28">
        <v>4</v>
      </c>
      <c r="H335" s="28">
        <v>5011</v>
      </c>
      <c r="I335" s="29" t="s">
        <v>3865</v>
      </c>
      <c r="J335" s="28">
        <v>3</v>
      </c>
      <c r="K335" s="29" t="s">
        <v>7529</v>
      </c>
      <c r="L335" s="28">
        <v>5012</v>
      </c>
      <c r="M335" s="29" t="s">
        <v>3869</v>
      </c>
      <c r="N335" s="29" t="s">
        <v>7471</v>
      </c>
      <c r="O335" s="31">
        <v>18264</v>
      </c>
      <c r="P335" s="31" t="s">
        <v>7472</v>
      </c>
      <c r="Q335" s="29" t="s">
        <v>7473</v>
      </c>
      <c r="R335" s="28">
        <v>1</v>
      </c>
      <c r="S335" s="28">
        <v>22</v>
      </c>
      <c r="T335" s="28">
        <v>3</v>
      </c>
      <c r="U335" s="28">
        <v>3</v>
      </c>
      <c r="V335" s="29" t="s">
        <v>7531</v>
      </c>
      <c r="W335" s="29" t="s">
        <v>7811</v>
      </c>
      <c r="X335" s="29" t="s">
        <v>538</v>
      </c>
      <c r="Y335" s="29" t="s">
        <v>7812</v>
      </c>
      <c r="Z335" s="29" t="s">
        <v>348</v>
      </c>
      <c r="AA335" s="29" t="s">
        <v>7478</v>
      </c>
      <c r="AB335" s="28">
        <v>91801</v>
      </c>
      <c r="AC335" s="90">
        <v>34.105522000000001</v>
      </c>
      <c r="AD335" s="90">
        <v>-118.121568</v>
      </c>
      <c r="AE335" s="91" t="s">
        <v>7503</v>
      </c>
      <c r="AF335" s="29" t="s">
        <v>7472</v>
      </c>
      <c r="AG335" s="27" t="str">
        <f>IF(ISERROR(IF(VLOOKUP(A335,'SAS Stations'!$B$2:$G$307,5,)="YES", "YES", "NO"))=TRUE,"NO","YES")</f>
        <v>YES</v>
      </c>
      <c r="AH335" s="27" t="str">
        <f t="shared" si="5"/>
        <v>NO</v>
      </c>
      <c r="AI335" s="92" t="str">
        <f t="array" ref="AI335">IF(ISERROR(IF(VLOOKUP(A335,'Stations Modelled'!$B$2:$D$310,3,)="YES", "YES", "NO"))=TRUE,"NO","YES")</f>
        <v>NO</v>
      </c>
    </row>
    <row r="336" spans="1:35" hidden="1">
      <c r="A336" s="29" t="s">
        <v>10340</v>
      </c>
      <c r="B336" s="28">
        <v>540</v>
      </c>
      <c r="C336" s="28">
        <v>5342</v>
      </c>
      <c r="D336" s="30" t="s">
        <v>4949</v>
      </c>
      <c r="E336" s="29"/>
      <c r="F336" s="28">
        <v>12</v>
      </c>
      <c r="G336" s="28">
        <v>4</v>
      </c>
      <c r="H336" s="28">
        <v>5033</v>
      </c>
      <c r="I336" s="29" t="s">
        <v>397</v>
      </c>
      <c r="J336" s="28">
        <v>17</v>
      </c>
      <c r="K336" s="29" t="s">
        <v>4950</v>
      </c>
      <c r="L336" s="28">
        <v>5033</v>
      </c>
      <c r="M336" s="29" t="s">
        <v>397</v>
      </c>
      <c r="N336" s="29" t="s">
        <v>7471</v>
      </c>
      <c r="O336" s="31">
        <v>18019</v>
      </c>
      <c r="P336" s="31" t="s">
        <v>7472</v>
      </c>
      <c r="Q336" s="29" t="s">
        <v>7506</v>
      </c>
      <c r="R336" s="28">
        <v>5</v>
      </c>
      <c r="S336" s="28">
        <v>51</v>
      </c>
      <c r="T336" s="28">
        <v>3</v>
      </c>
      <c r="U336" s="28">
        <v>32</v>
      </c>
      <c r="V336" s="29" t="s">
        <v>4926</v>
      </c>
      <c r="W336" s="29" t="s">
        <v>1685</v>
      </c>
      <c r="X336" s="29" t="s">
        <v>10341</v>
      </c>
      <c r="Y336" s="29" t="s">
        <v>10342</v>
      </c>
      <c r="Z336" s="29" t="s">
        <v>576</v>
      </c>
      <c r="AA336" s="29" t="s">
        <v>7478</v>
      </c>
      <c r="AB336" s="28">
        <v>93230</v>
      </c>
      <c r="AC336" s="90">
        <v>36.343017000000003</v>
      </c>
      <c r="AD336" s="90">
        <v>-119.690927</v>
      </c>
      <c r="AE336" s="91" t="s">
        <v>7494</v>
      </c>
      <c r="AF336" s="29" t="s">
        <v>7472</v>
      </c>
      <c r="AG336" s="27" t="str">
        <f>IF(ISERROR(IF(VLOOKUP(A336,'SAS Stations'!$B$2:$G$307,5,)="YES", "YES", "NO"))=TRUE,"NO","YES")</f>
        <v>NO</v>
      </c>
      <c r="AH336" s="27" t="str">
        <f t="shared" si="5"/>
        <v>YES</v>
      </c>
      <c r="AI336" s="92" t="str">
        <f t="array" ref="AI336">IF(ISERROR(IF(VLOOKUP(A336,'Stations Modelled'!$B$2:$D$310,3,)="YES", "YES", "NO"))=TRUE,"NO","YES")</f>
        <v>NO</v>
      </c>
    </row>
    <row r="337" spans="1:35" hidden="1">
      <c r="A337" s="29" t="s">
        <v>122</v>
      </c>
      <c r="B337" s="28">
        <v>1709</v>
      </c>
      <c r="C337" s="28">
        <v>6314</v>
      </c>
      <c r="D337" s="30"/>
      <c r="E337" s="29"/>
      <c r="F337" s="28">
        <v>66</v>
      </c>
      <c r="G337" s="28">
        <v>12</v>
      </c>
      <c r="H337" s="28">
        <v>5052</v>
      </c>
      <c r="I337" s="29" t="s">
        <v>357</v>
      </c>
      <c r="J337" s="28">
        <v>14</v>
      </c>
      <c r="K337" s="29" t="s">
        <v>940</v>
      </c>
      <c r="L337" s="28">
        <v>5054</v>
      </c>
      <c r="M337" s="29" t="s">
        <v>940</v>
      </c>
      <c r="N337" s="29" t="s">
        <v>7496</v>
      </c>
      <c r="O337" s="31">
        <v>38353</v>
      </c>
      <c r="P337" s="31" t="s">
        <v>7472</v>
      </c>
      <c r="Q337" s="29" t="s">
        <v>10579</v>
      </c>
      <c r="R337" s="28">
        <v>5</v>
      </c>
      <c r="S337" s="28">
        <v>36</v>
      </c>
      <c r="T337" s="28">
        <v>3</v>
      </c>
      <c r="U337" s="28">
        <v>30</v>
      </c>
      <c r="V337" s="29" t="s">
        <v>7472</v>
      </c>
      <c r="W337" s="29" t="s">
        <v>7472</v>
      </c>
      <c r="X337" s="29" t="s">
        <v>7472</v>
      </c>
      <c r="Y337" s="29" t="s">
        <v>123</v>
      </c>
      <c r="Z337" s="29" t="s">
        <v>745</v>
      </c>
      <c r="AA337" s="29" t="s">
        <v>7478</v>
      </c>
      <c r="AB337" s="28" t="s">
        <v>7472</v>
      </c>
      <c r="AC337" s="90"/>
      <c r="AD337" s="90"/>
      <c r="AE337" s="91"/>
      <c r="AF337" s="29" t="s">
        <v>7472</v>
      </c>
      <c r="AG337" s="27" t="str">
        <f>IF(ISERROR(IF(VLOOKUP(A337,'SAS Stations'!$B$2:$G$307,5,)="YES", "YES", "NO"))=TRUE,"NO","YES")</f>
        <v>NO</v>
      </c>
      <c r="AH337" s="27" t="str">
        <f t="shared" si="5"/>
        <v>YES</v>
      </c>
      <c r="AI337" s="92" t="str">
        <f t="array" ref="AI337">IF(ISERROR(IF(VLOOKUP(A337,'Stations Modelled'!$B$2:$D$310,3,)="YES", "YES", "NO"))=TRUE,"NO","YES")</f>
        <v>NO</v>
      </c>
    </row>
    <row r="338" spans="1:35" hidden="1">
      <c r="A338" s="29" t="s">
        <v>3922</v>
      </c>
      <c r="B338" s="28">
        <v>612</v>
      </c>
      <c r="C338" s="28">
        <v>5561</v>
      </c>
      <c r="D338" s="30" t="s">
        <v>4919</v>
      </c>
      <c r="E338" s="29"/>
      <c r="F338" s="28">
        <v>66</v>
      </c>
      <c r="G338" s="28">
        <v>12</v>
      </c>
      <c r="H338" s="28">
        <v>5052</v>
      </c>
      <c r="I338" s="29" t="s">
        <v>357</v>
      </c>
      <c r="J338" s="28">
        <v>14</v>
      </c>
      <c r="K338" s="29" t="s">
        <v>940</v>
      </c>
      <c r="L338" s="28">
        <v>5054</v>
      </c>
      <c r="M338" s="29" t="s">
        <v>940</v>
      </c>
      <c r="N338" s="29" t="s">
        <v>7471</v>
      </c>
      <c r="O338" s="31">
        <v>23833</v>
      </c>
      <c r="P338" s="31" t="s">
        <v>7472</v>
      </c>
      <c r="Q338" s="29" t="s">
        <v>7473</v>
      </c>
      <c r="R338" s="28">
        <v>5</v>
      </c>
      <c r="S338" s="28">
        <v>36</v>
      </c>
      <c r="T338" s="28">
        <v>3</v>
      </c>
      <c r="U338" s="28">
        <v>22</v>
      </c>
      <c r="V338" s="29" t="s">
        <v>4926</v>
      </c>
      <c r="W338" s="29" t="s">
        <v>1741</v>
      </c>
      <c r="X338" s="29" t="s">
        <v>7476</v>
      </c>
      <c r="Y338" s="29" t="s">
        <v>10343</v>
      </c>
      <c r="Z338" s="29" t="s">
        <v>819</v>
      </c>
      <c r="AA338" s="29" t="s">
        <v>7478</v>
      </c>
      <c r="AB338" s="28">
        <v>93560</v>
      </c>
      <c r="AC338" s="27">
        <v>34.836927000000003</v>
      </c>
      <c r="AD338" s="27">
        <v>-118.155298</v>
      </c>
      <c r="AE338" s="27" t="s">
        <v>7494</v>
      </c>
      <c r="AF338" s="29" t="s">
        <v>7472</v>
      </c>
      <c r="AG338" s="27" t="str">
        <f>IF(ISERROR(IF(VLOOKUP(A338,'SAS Stations'!$B$2:$G$307,5,)="YES", "YES", "NO"))=TRUE,"NO","YES")</f>
        <v>NO</v>
      </c>
      <c r="AH338" s="27" t="str">
        <f t="shared" si="5"/>
        <v>YES</v>
      </c>
      <c r="AI338" s="92" t="str">
        <f t="array" ref="AI338">IF(ISERROR(IF(VLOOKUP(A338,'Stations Modelled'!$B$2:$D$310,3,)="YES", "YES", "NO"))=TRUE,"NO","YES")</f>
        <v>NO</v>
      </c>
    </row>
    <row r="339" spans="1:35" hidden="1">
      <c r="A339" s="29" t="s">
        <v>3923</v>
      </c>
      <c r="B339" s="28">
        <v>538</v>
      </c>
      <c r="C339" s="28">
        <v>5339</v>
      </c>
      <c r="D339" s="30" t="s">
        <v>4954</v>
      </c>
      <c r="E339" s="29"/>
      <c r="F339" s="28">
        <v>66</v>
      </c>
      <c r="G339" s="28">
        <v>2.4</v>
      </c>
      <c r="H339" s="28">
        <v>5035</v>
      </c>
      <c r="I339" s="29" t="s">
        <v>423</v>
      </c>
      <c r="J339" s="28">
        <v>17</v>
      </c>
      <c r="K339" s="29" t="s">
        <v>4950</v>
      </c>
      <c r="L339" s="28">
        <v>5033</v>
      </c>
      <c r="M339" s="29" t="s">
        <v>397</v>
      </c>
      <c r="N339" s="29" t="s">
        <v>7471</v>
      </c>
      <c r="O339" s="31">
        <v>17685</v>
      </c>
      <c r="P339" s="31" t="s">
        <v>7472</v>
      </c>
      <c r="Q339" s="29" t="s">
        <v>7473</v>
      </c>
      <c r="R339" s="28">
        <v>5</v>
      </c>
      <c r="S339" s="28">
        <v>53</v>
      </c>
      <c r="T339" s="28">
        <v>3</v>
      </c>
      <c r="U339" s="28">
        <v>31</v>
      </c>
      <c r="V339" s="29" t="s">
        <v>4926</v>
      </c>
      <c r="W339" s="29" t="s">
        <v>1726</v>
      </c>
      <c r="X339" s="29" t="s">
        <v>1744</v>
      </c>
      <c r="Y339" s="29" t="s">
        <v>10344</v>
      </c>
      <c r="Z339" s="29" t="s">
        <v>10345</v>
      </c>
      <c r="AA339" s="29" t="s">
        <v>7478</v>
      </c>
      <c r="AB339" s="28">
        <v>93285</v>
      </c>
      <c r="AC339" s="90">
        <v>35.740856999999998</v>
      </c>
      <c r="AD339" s="90">
        <v>-118.55970000000001</v>
      </c>
      <c r="AE339" s="91" t="s">
        <v>7494</v>
      </c>
      <c r="AF339" s="29" t="s">
        <v>7472</v>
      </c>
      <c r="AG339" s="27" t="str">
        <f>IF(ISERROR(IF(VLOOKUP(A339,'SAS Stations'!$B$2:$G$307,5,)="YES", "YES", "NO"))=TRUE,"NO","YES")</f>
        <v>NO</v>
      </c>
      <c r="AH339" s="27" t="str">
        <f t="shared" si="5"/>
        <v>YES</v>
      </c>
      <c r="AI339" s="92" t="str">
        <f t="array" ref="AI339">IF(ISERROR(IF(VLOOKUP(A339,'Stations Modelled'!$B$2:$D$310,3,)="YES", "YES", "NO"))=TRUE,"NO","YES")</f>
        <v>NO</v>
      </c>
    </row>
    <row r="340" spans="1:35">
      <c r="A340" s="29" t="s">
        <v>3924</v>
      </c>
      <c r="B340" s="28">
        <v>897</v>
      </c>
      <c r="C340" s="28">
        <v>5909</v>
      </c>
      <c r="D340" s="30" t="s">
        <v>2822</v>
      </c>
      <c r="E340" s="29">
        <v>37425</v>
      </c>
      <c r="F340" s="28">
        <v>66</v>
      </c>
      <c r="G340" s="28">
        <v>12</v>
      </c>
      <c r="H340" s="28">
        <v>5085</v>
      </c>
      <c r="I340" s="29" t="s">
        <v>3849</v>
      </c>
      <c r="J340" s="28">
        <v>9</v>
      </c>
      <c r="K340" s="29" t="s">
        <v>652</v>
      </c>
      <c r="L340" s="28">
        <v>5073</v>
      </c>
      <c r="M340" s="29" t="s">
        <v>652</v>
      </c>
      <c r="N340" s="29" t="s">
        <v>7471</v>
      </c>
      <c r="O340" s="31">
        <v>30103</v>
      </c>
      <c r="P340" s="31" t="s">
        <v>7472</v>
      </c>
      <c r="Q340" s="29" t="s">
        <v>7473</v>
      </c>
      <c r="R340" s="28">
        <v>1</v>
      </c>
      <c r="S340" s="28">
        <v>46</v>
      </c>
      <c r="T340" s="28">
        <v>2</v>
      </c>
      <c r="U340" s="28">
        <v>52</v>
      </c>
      <c r="V340" s="29" t="s">
        <v>2730</v>
      </c>
      <c r="W340" s="29" t="s">
        <v>1661</v>
      </c>
      <c r="X340" s="29" t="s">
        <v>450</v>
      </c>
      <c r="Y340" s="29" t="s">
        <v>4636</v>
      </c>
      <c r="Z340" s="29" t="s">
        <v>1641</v>
      </c>
      <c r="AA340" s="29" t="s">
        <v>7478</v>
      </c>
      <c r="AB340" s="28">
        <v>90703</v>
      </c>
      <c r="AC340" s="90">
        <v>33.881512000000001</v>
      </c>
      <c r="AD340" s="90">
        <v>-118.04771599999999</v>
      </c>
      <c r="AE340" s="91" t="s">
        <v>7494</v>
      </c>
      <c r="AF340" s="29" t="s">
        <v>7472</v>
      </c>
      <c r="AG340" s="27" t="str">
        <f>IF(ISERROR(IF(VLOOKUP(A340,'SAS Stations'!$B$2:$G$307,5,)="YES", "YES", "NO"))=TRUE,"NO","YES")</f>
        <v>YES</v>
      </c>
      <c r="AH340" s="27" t="str">
        <f t="shared" si="5"/>
        <v>NO</v>
      </c>
      <c r="AI340" s="92" t="str">
        <f t="array" ref="AI340">IF(ISERROR(IF(VLOOKUP(A340,'Stations Modelled'!$B$2:$D$310,3,)="YES", "YES", "NO"))=TRUE,"NO","YES")</f>
        <v>NO</v>
      </c>
    </row>
    <row r="341" spans="1:35" hidden="1">
      <c r="A341" s="29" t="s">
        <v>128</v>
      </c>
      <c r="B341" s="28">
        <v>1811</v>
      </c>
      <c r="C341" s="28">
        <v>8339</v>
      </c>
      <c r="D341" s="30"/>
      <c r="E341" s="29"/>
      <c r="F341" s="28">
        <v>115</v>
      </c>
      <c r="G341" s="28">
        <v>12</v>
      </c>
      <c r="H341" s="28">
        <v>5070</v>
      </c>
      <c r="I341" s="29" t="s">
        <v>347</v>
      </c>
      <c r="J341" s="28">
        <v>7</v>
      </c>
      <c r="K341" s="29" t="s">
        <v>347</v>
      </c>
      <c r="L341" s="28">
        <v>5070</v>
      </c>
      <c r="M341" s="29" t="s">
        <v>347</v>
      </c>
      <c r="N341" s="29" t="s">
        <v>7496</v>
      </c>
      <c r="O341" s="31">
        <v>38353</v>
      </c>
      <c r="P341" s="31" t="s">
        <v>7472</v>
      </c>
      <c r="Q341" s="29" t="s">
        <v>10579</v>
      </c>
      <c r="R341" s="28">
        <v>3</v>
      </c>
      <c r="S341" s="28">
        <v>77</v>
      </c>
      <c r="T341" s="28">
        <v>3</v>
      </c>
      <c r="U341" s="28">
        <v>20</v>
      </c>
      <c r="V341" s="29" t="s">
        <v>3438</v>
      </c>
      <c r="W341" s="29" t="s">
        <v>7507</v>
      </c>
      <c r="X341" s="29" t="s">
        <v>5088</v>
      </c>
      <c r="Y341" s="29" t="s">
        <v>2710</v>
      </c>
      <c r="Z341" s="29" t="s">
        <v>2711</v>
      </c>
      <c r="AA341" s="29" t="s">
        <v>7478</v>
      </c>
      <c r="AB341" s="28">
        <v>92230</v>
      </c>
      <c r="AC341" s="90"/>
      <c r="AD341" s="90"/>
      <c r="AE341" s="91"/>
      <c r="AF341" s="29" t="s">
        <v>7472</v>
      </c>
      <c r="AG341" s="27" t="str">
        <f>IF(ISERROR(IF(VLOOKUP(A341,'SAS Stations'!$B$2:$G$307,5,)="YES", "YES", "NO"))=TRUE,"NO","YES")</f>
        <v>NO</v>
      </c>
      <c r="AH341" s="27" t="str">
        <f t="shared" si="5"/>
        <v>YES</v>
      </c>
      <c r="AI341" s="92" t="str">
        <f t="array" ref="AI341">IF(ISERROR(IF(VLOOKUP(A341,'Stations Modelled'!$B$2:$D$310,3,)="YES", "YES", "NO"))=TRUE,"NO","YES")</f>
        <v>NO</v>
      </c>
    </row>
    <row r="342" spans="1:35" hidden="1">
      <c r="A342" s="29" t="s">
        <v>130</v>
      </c>
      <c r="B342" s="28">
        <v>1829</v>
      </c>
      <c r="C342" s="28">
        <v>5178</v>
      </c>
      <c r="D342" s="30"/>
      <c r="E342" s="29"/>
      <c r="F342" s="28">
        <v>66</v>
      </c>
      <c r="G342" s="28">
        <v>12</v>
      </c>
      <c r="H342" s="28">
        <v>5014</v>
      </c>
      <c r="I342" s="29" t="s">
        <v>392</v>
      </c>
      <c r="J342" s="28">
        <v>4</v>
      </c>
      <c r="K342" s="29" t="s">
        <v>448</v>
      </c>
      <c r="L342" s="28">
        <v>5014</v>
      </c>
      <c r="M342" s="29" t="s">
        <v>392</v>
      </c>
      <c r="N342" s="29" t="s">
        <v>7496</v>
      </c>
      <c r="O342" s="31">
        <v>38353</v>
      </c>
      <c r="P342" s="31" t="s">
        <v>7472</v>
      </c>
      <c r="Q342" s="29" t="s">
        <v>10579</v>
      </c>
      <c r="R342" s="28">
        <v>1</v>
      </c>
      <c r="S342" s="28">
        <v>26</v>
      </c>
      <c r="T342" s="28">
        <v>2</v>
      </c>
      <c r="U342" s="28">
        <v>10</v>
      </c>
      <c r="V342" s="29" t="s">
        <v>7472</v>
      </c>
      <c r="W342" s="29" t="s">
        <v>7472</v>
      </c>
      <c r="X342" s="29" t="s">
        <v>7472</v>
      </c>
      <c r="Y342" s="29" t="s">
        <v>7472</v>
      </c>
      <c r="Z342" s="29" t="s">
        <v>7472</v>
      </c>
      <c r="AA342" s="29" t="s">
        <v>7478</v>
      </c>
      <c r="AB342" s="28" t="s">
        <v>7472</v>
      </c>
      <c r="AC342" s="90"/>
      <c r="AD342" s="90"/>
      <c r="AE342" s="91"/>
      <c r="AF342" s="29" t="s">
        <v>7472</v>
      </c>
      <c r="AG342" s="27" t="str">
        <f>IF(ISERROR(IF(VLOOKUP(A342,'SAS Stations'!$B$2:$G$307,5,)="YES", "YES", "NO"))=TRUE,"NO","YES")</f>
        <v>NO</v>
      </c>
      <c r="AH342" s="27" t="str">
        <f t="shared" si="5"/>
        <v>YES</v>
      </c>
      <c r="AI342" s="92" t="str">
        <f t="array" ref="AI342">IF(ISERROR(IF(VLOOKUP(A342,'Stations Modelled'!$B$2:$D$310,3,)="YES", "YES", "NO"))=TRUE,"NO","YES")</f>
        <v>NO</v>
      </c>
    </row>
    <row r="343" spans="1:35" hidden="1">
      <c r="A343" s="29" t="s">
        <v>10346</v>
      </c>
      <c r="B343" s="28">
        <v>613</v>
      </c>
      <c r="C343" s="28">
        <v>5562</v>
      </c>
      <c r="D343" s="30" t="s">
        <v>4936</v>
      </c>
      <c r="E343" s="29"/>
      <c r="F343" s="28">
        <v>16</v>
      </c>
      <c r="G343" s="28">
        <v>4</v>
      </c>
      <c r="H343" s="28">
        <v>5051</v>
      </c>
      <c r="I343" s="29" t="s">
        <v>362</v>
      </c>
      <c r="J343" s="28">
        <v>13</v>
      </c>
      <c r="K343" s="29" t="s">
        <v>362</v>
      </c>
      <c r="L343" s="28">
        <v>5056</v>
      </c>
      <c r="M343" s="29" t="s">
        <v>698</v>
      </c>
      <c r="N343" s="29" t="s">
        <v>7471</v>
      </c>
      <c r="O343" s="31">
        <v>21398</v>
      </c>
      <c r="P343" s="31" t="s">
        <v>7472</v>
      </c>
      <c r="Q343" s="29" t="s">
        <v>7506</v>
      </c>
      <c r="R343" s="28">
        <v>5</v>
      </c>
      <c r="S343" s="28">
        <v>59</v>
      </c>
      <c r="T343" s="28">
        <v>3</v>
      </c>
      <c r="U343" s="28">
        <v>62</v>
      </c>
      <c r="V343" s="29" t="s">
        <v>2730</v>
      </c>
      <c r="W343" s="29" t="s">
        <v>10347</v>
      </c>
      <c r="X343" s="29" t="s">
        <v>506</v>
      </c>
      <c r="Y343" s="29" t="s">
        <v>10348</v>
      </c>
      <c r="Z343" s="29" t="s">
        <v>827</v>
      </c>
      <c r="AA343" s="29" t="s">
        <v>7478</v>
      </c>
      <c r="AB343" s="28">
        <v>91340</v>
      </c>
      <c r="AC343" s="90">
        <v>34.294539999999998</v>
      </c>
      <c r="AD343" s="90">
        <v>-118.43259399999999</v>
      </c>
      <c r="AE343" s="91" t="s">
        <v>7494</v>
      </c>
      <c r="AF343" s="29" t="s">
        <v>7472</v>
      </c>
      <c r="AG343" s="27" t="str">
        <f>IF(ISERROR(IF(VLOOKUP(A343,'SAS Stations'!$B$2:$G$307,5,)="YES", "YES", "NO"))=TRUE,"NO","YES")</f>
        <v>NO</v>
      </c>
      <c r="AH343" s="27" t="str">
        <f t="shared" si="5"/>
        <v>YES</v>
      </c>
      <c r="AI343" s="92" t="str">
        <f t="array" ref="AI343">IF(ISERROR(IF(VLOOKUP(A343,'Stations Modelled'!$B$2:$D$310,3,)="YES", "YES", "NO"))=TRUE,"NO","YES")</f>
        <v>NO</v>
      </c>
    </row>
    <row r="344" spans="1:35" hidden="1">
      <c r="A344" s="29" t="s">
        <v>137</v>
      </c>
      <c r="B344" s="28">
        <v>1869</v>
      </c>
      <c r="C344" s="28">
        <v>5634</v>
      </c>
      <c r="D344" s="30"/>
      <c r="E344" s="29"/>
      <c r="F344" s="28">
        <v>66</v>
      </c>
      <c r="G344" s="28">
        <v>12</v>
      </c>
      <c r="H344" s="28">
        <v>5062</v>
      </c>
      <c r="I344" s="29" t="s">
        <v>3801</v>
      </c>
      <c r="J344" s="28">
        <v>4</v>
      </c>
      <c r="K344" s="29" t="s">
        <v>448</v>
      </c>
      <c r="L344" s="28">
        <v>5069</v>
      </c>
      <c r="M344" s="29" t="s">
        <v>687</v>
      </c>
      <c r="N344" s="29" t="s">
        <v>7496</v>
      </c>
      <c r="O344" s="31">
        <v>40179</v>
      </c>
      <c r="P344" s="31" t="s">
        <v>7472</v>
      </c>
      <c r="Q344" s="29" t="s">
        <v>10579</v>
      </c>
      <c r="R344" s="28">
        <v>3</v>
      </c>
      <c r="S344" s="28">
        <v>34</v>
      </c>
      <c r="T344" s="28">
        <v>3</v>
      </c>
      <c r="U344" s="28">
        <v>20</v>
      </c>
      <c r="V344" s="29" t="s">
        <v>3438</v>
      </c>
      <c r="W344" s="29" t="s">
        <v>5087</v>
      </c>
      <c r="X344" s="29" t="s">
        <v>450</v>
      </c>
      <c r="Y344" s="29" t="s">
        <v>138</v>
      </c>
      <c r="Z344" s="29" t="s">
        <v>2667</v>
      </c>
      <c r="AA344" s="29" t="s">
        <v>7478</v>
      </c>
      <c r="AB344" s="28">
        <v>91760</v>
      </c>
      <c r="AC344" s="90"/>
      <c r="AD344" s="90"/>
      <c r="AE344" s="91"/>
      <c r="AF344" s="29" t="s">
        <v>7472</v>
      </c>
      <c r="AG344" s="27" t="str">
        <f>IF(ISERROR(IF(VLOOKUP(A344,'SAS Stations'!$B$2:$G$307,5,)="YES", "YES", "NO"))=TRUE,"NO","YES")</f>
        <v>NO</v>
      </c>
      <c r="AH344" s="27" t="str">
        <f t="shared" si="5"/>
        <v>YES</v>
      </c>
      <c r="AI344" s="92" t="str">
        <f t="array" ref="AI344">IF(ISERROR(IF(VLOOKUP(A344,'Stations Modelled'!$B$2:$D$310,3,)="YES", "YES", "NO"))=TRUE,"NO","YES")</f>
        <v>NO</v>
      </c>
    </row>
    <row r="345" spans="1:35">
      <c r="A345" s="29" t="s">
        <v>575</v>
      </c>
      <c r="B345" s="28">
        <v>823</v>
      </c>
      <c r="C345" s="28">
        <v>5825</v>
      </c>
      <c r="D345" s="30" t="s">
        <v>7555</v>
      </c>
      <c r="E345" s="29">
        <v>55356</v>
      </c>
      <c r="F345" s="28">
        <v>66</v>
      </c>
      <c r="G345" s="28">
        <v>12</v>
      </c>
      <c r="H345" s="28">
        <v>5086</v>
      </c>
      <c r="I345" s="29" t="s">
        <v>394</v>
      </c>
      <c r="J345" s="28">
        <v>2</v>
      </c>
      <c r="K345" s="29" t="s">
        <v>394</v>
      </c>
      <c r="L345" s="28">
        <v>5086</v>
      </c>
      <c r="M345" s="29" t="s">
        <v>394</v>
      </c>
      <c r="N345" s="29" t="s">
        <v>7471</v>
      </c>
      <c r="O345" s="31">
        <v>18264</v>
      </c>
      <c r="P345" s="31" t="s">
        <v>7472</v>
      </c>
      <c r="Q345" s="29" t="s">
        <v>7473</v>
      </c>
      <c r="R345" s="28">
        <v>1</v>
      </c>
      <c r="S345" s="28">
        <v>33</v>
      </c>
      <c r="T345" s="28">
        <v>1</v>
      </c>
      <c r="U345" s="28">
        <v>42</v>
      </c>
      <c r="V345" s="29" t="s">
        <v>7556</v>
      </c>
      <c r="W345" s="29" t="s">
        <v>521</v>
      </c>
      <c r="X345" s="29" t="s">
        <v>569</v>
      </c>
      <c r="Y345" s="29" t="s">
        <v>7813</v>
      </c>
      <c r="Z345" s="29" t="s">
        <v>7560</v>
      </c>
      <c r="AA345" s="29" t="s">
        <v>7478</v>
      </c>
      <c r="AB345" s="28">
        <v>92646</v>
      </c>
      <c r="AC345" s="27">
        <v>33.654995</v>
      </c>
      <c r="AD345" s="27">
        <v>-117.953029</v>
      </c>
      <c r="AE345" s="27" t="s">
        <v>7503</v>
      </c>
      <c r="AF345" s="29" t="s">
        <v>7472</v>
      </c>
      <c r="AG345" s="27" t="str">
        <f>IF(ISERROR(IF(VLOOKUP(A345,'SAS Stations'!$B$2:$G$307,5,)="YES", "YES", "NO"))=TRUE,"NO","YES")</f>
        <v>YES</v>
      </c>
      <c r="AH345" s="27" t="str">
        <f t="shared" si="5"/>
        <v>NO</v>
      </c>
      <c r="AI345" s="92" t="str">
        <f t="array" ref="AI345">IF(ISERROR(IF(VLOOKUP(A345,'Stations Modelled'!$B$2:$D$310,3,)="YES", "YES", "NO"))=TRUE,"NO","YES")</f>
        <v>YES</v>
      </c>
    </row>
    <row r="346" spans="1:35" hidden="1">
      <c r="A346" s="29" t="s">
        <v>140</v>
      </c>
      <c r="B346" s="28">
        <v>1771</v>
      </c>
      <c r="C346" s="28">
        <v>5680</v>
      </c>
      <c r="D346" s="30"/>
      <c r="E346" s="29"/>
      <c r="F346" s="28">
        <v>66</v>
      </c>
      <c r="G346" s="28">
        <v>12</v>
      </c>
      <c r="H346" s="28">
        <v>5069</v>
      </c>
      <c r="I346" s="29" t="s">
        <v>687</v>
      </c>
      <c r="J346" s="28">
        <v>4</v>
      </c>
      <c r="K346" s="29" t="s">
        <v>448</v>
      </c>
      <c r="L346" s="28">
        <v>5069</v>
      </c>
      <c r="M346" s="29" t="s">
        <v>687</v>
      </c>
      <c r="N346" s="29" t="s">
        <v>7496</v>
      </c>
      <c r="O346" s="31">
        <v>38353</v>
      </c>
      <c r="P346" s="31" t="s">
        <v>7472</v>
      </c>
      <c r="Q346" s="29" t="s">
        <v>10579</v>
      </c>
      <c r="R346" s="28">
        <v>3</v>
      </c>
      <c r="S346" s="28">
        <v>34</v>
      </c>
      <c r="T346" s="28">
        <v>3</v>
      </c>
      <c r="U346" s="28">
        <v>10</v>
      </c>
      <c r="V346" s="29" t="s">
        <v>7474</v>
      </c>
      <c r="W346" s="29" t="s">
        <v>7472</v>
      </c>
      <c r="X346" s="29" t="s">
        <v>7472</v>
      </c>
      <c r="Y346" s="29" t="s">
        <v>7472</v>
      </c>
      <c r="Z346" s="29" t="s">
        <v>7472</v>
      </c>
      <c r="AA346" s="29" t="s">
        <v>7478</v>
      </c>
      <c r="AB346" s="28" t="s">
        <v>7472</v>
      </c>
      <c r="AC346" s="90"/>
      <c r="AD346" s="90"/>
      <c r="AE346" s="91"/>
      <c r="AF346" s="29" t="s">
        <v>7472</v>
      </c>
      <c r="AG346" s="27" t="str">
        <f>IF(ISERROR(IF(VLOOKUP(A346,'SAS Stations'!$B$2:$G$307,5,)="YES", "YES", "NO"))=TRUE,"NO","YES")</f>
        <v>NO</v>
      </c>
      <c r="AH346" s="27" t="str">
        <f t="shared" si="5"/>
        <v>YES</v>
      </c>
      <c r="AI346" s="92" t="str">
        <f t="array" ref="AI346">IF(ISERROR(IF(VLOOKUP(A346,'Stations Modelled'!$B$2:$D$310,3,)="YES", "YES", "NO"))=TRUE,"NO","YES")</f>
        <v>NO</v>
      </c>
    </row>
    <row r="347" spans="1:35">
      <c r="A347" s="29" t="s">
        <v>576</v>
      </c>
      <c r="B347" s="28">
        <v>506</v>
      </c>
      <c r="C347" s="28">
        <v>5310</v>
      </c>
      <c r="D347" s="30" t="s">
        <v>4949</v>
      </c>
      <c r="E347" s="29">
        <v>49903</v>
      </c>
      <c r="F347" s="28">
        <v>66</v>
      </c>
      <c r="G347" s="28">
        <v>4</v>
      </c>
      <c r="H347" s="28">
        <v>5033</v>
      </c>
      <c r="I347" s="29" t="s">
        <v>397</v>
      </c>
      <c r="J347" s="28">
        <v>17</v>
      </c>
      <c r="K347" s="29" t="s">
        <v>4950</v>
      </c>
      <c r="L347" s="28">
        <v>5033</v>
      </c>
      <c r="M347" s="29" t="s">
        <v>397</v>
      </c>
      <c r="N347" s="29" t="s">
        <v>7471</v>
      </c>
      <c r="O347" s="31">
        <v>9618</v>
      </c>
      <c r="P347" s="31" t="s">
        <v>7472</v>
      </c>
      <c r="Q347" s="29" t="s">
        <v>7473</v>
      </c>
      <c r="R347" s="28">
        <v>5</v>
      </c>
      <c r="S347" s="28">
        <v>51</v>
      </c>
      <c r="T347" s="28">
        <v>3</v>
      </c>
      <c r="U347" s="28">
        <v>32</v>
      </c>
      <c r="V347" s="29" t="s">
        <v>4926</v>
      </c>
      <c r="W347" s="29" t="s">
        <v>5062</v>
      </c>
      <c r="X347" s="29" t="s">
        <v>7562</v>
      </c>
      <c r="Y347" s="29" t="s">
        <v>10350</v>
      </c>
      <c r="Z347" s="29" t="s">
        <v>576</v>
      </c>
      <c r="AA347" s="29" t="s">
        <v>7478</v>
      </c>
      <c r="AB347" s="28">
        <v>93232</v>
      </c>
      <c r="AC347" s="90">
        <v>36.323793000000002</v>
      </c>
      <c r="AD347" s="90">
        <v>-119.649036</v>
      </c>
      <c r="AE347" s="91" t="s">
        <v>7494</v>
      </c>
      <c r="AF347" s="29" t="s">
        <v>7472</v>
      </c>
      <c r="AG347" s="27" t="str">
        <f>IF(ISERROR(IF(VLOOKUP(A347,'SAS Stations'!$B$2:$G$307,5,)="YES", "YES", "NO"))=TRUE,"NO","YES")</f>
        <v>YES</v>
      </c>
      <c r="AH347" s="27" t="str">
        <f t="shared" si="5"/>
        <v>NO</v>
      </c>
      <c r="AI347" s="92" t="str">
        <f t="array" ref="AI347">IF(ISERROR(IF(VLOOKUP(A347,'Stations Modelled'!$B$2:$D$310,3,)="YES", "YES", "NO"))=TRUE,"NO","YES")</f>
        <v>YES</v>
      </c>
    </row>
    <row r="348" spans="1:35">
      <c r="A348" s="29" t="s">
        <v>576</v>
      </c>
      <c r="B348" s="28">
        <v>507</v>
      </c>
      <c r="C348" s="28">
        <v>5310</v>
      </c>
      <c r="D348" s="30" t="s">
        <v>4949</v>
      </c>
      <c r="E348" s="29">
        <v>49903</v>
      </c>
      <c r="F348" s="28">
        <v>66</v>
      </c>
      <c r="G348" s="28">
        <v>12</v>
      </c>
      <c r="H348" s="28">
        <v>5033</v>
      </c>
      <c r="I348" s="29" t="s">
        <v>397</v>
      </c>
      <c r="J348" s="28">
        <v>17</v>
      </c>
      <c r="K348" s="29" t="s">
        <v>4950</v>
      </c>
      <c r="L348" s="28">
        <v>5033</v>
      </c>
      <c r="M348" s="29" t="s">
        <v>397</v>
      </c>
      <c r="N348" s="29" t="s">
        <v>7471</v>
      </c>
      <c r="O348" s="31">
        <v>9618</v>
      </c>
      <c r="P348" s="31" t="s">
        <v>7472</v>
      </c>
      <c r="Q348" s="29" t="s">
        <v>7473</v>
      </c>
      <c r="R348" s="28">
        <v>5</v>
      </c>
      <c r="S348" s="28">
        <v>51</v>
      </c>
      <c r="T348" s="28">
        <v>3</v>
      </c>
      <c r="U348" s="28">
        <v>32</v>
      </c>
      <c r="V348" s="29" t="s">
        <v>4926</v>
      </c>
      <c r="W348" s="29" t="s">
        <v>5062</v>
      </c>
      <c r="X348" s="29" t="s">
        <v>7562</v>
      </c>
      <c r="Y348" s="29" t="s">
        <v>10350</v>
      </c>
      <c r="Z348" s="29" t="s">
        <v>576</v>
      </c>
      <c r="AA348" s="29" t="s">
        <v>7478</v>
      </c>
      <c r="AB348" s="28">
        <v>93232</v>
      </c>
      <c r="AC348" s="90">
        <v>36.323793000000002</v>
      </c>
      <c r="AD348" s="90">
        <v>-119.649036</v>
      </c>
      <c r="AE348" s="91" t="s">
        <v>7494</v>
      </c>
      <c r="AF348" s="29" t="s">
        <v>7472</v>
      </c>
      <c r="AG348" s="27" t="str">
        <f>IF(ISERROR(IF(VLOOKUP(A348,'SAS Stations'!$B$2:$G$307,5,)="YES", "YES", "NO"))=TRUE,"NO","YES")</f>
        <v>YES</v>
      </c>
      <c r="AH348" s="27" t="str">
        <f t="shared" si="5"/>
        <v>NO</v>
      </c>
      <c r="AI348" s="92" t="str">
        <f t="array" ref="AI348">IF(ISERROR(IF(VLOOKUP(A348,'Stations Modelled'!$B$2:$D$310,3,)="YES", "YES", "NO"))=TRUE,"NO","YES")</f>
        <v>YES</v>
      </c>
    </row>
    <row r="349" spans="1:35" hidden="1">
      <c r="A349" s="29" t="s">
        <v>7814</v>
      </c>
      <c r="B349" s="28">
        <v>385</v>
      </c>
      <c r="C349" s="28">
        <v>5168</v>
      </c>
      <c r="D349" s="30" t="s">
        <v>7535</v>
      </c>
      <c r="E349" s="29"/>
      <c r="F349" s="28">
        <v>16</v>
      </c>
      <c r="G349" s="28">
        <v>4</v>
      </c>
      <c r="H349" s="28">
        <v>5074</v>
      </c>
      <c r="I349" s="29" t="s">
        <v>631</v>
      </c>
      <c r="J349" s="28">
        <v>9</v>
      </c>
      <c r="K349" s="29" t="s">
        <v>652</v>
      </c>
      <c r="L349" s="28">
        <v>5073</v>
      </c>
      <c r="M349" s="29" t="s">
        <v>652</v>
      </c>
      <c r="N349" s="29" t="s">
        <v>7471</v>
      </c>
      <c r="O349" s="31">
        <v>18203</v>
      </c>
      <c r="P349" s="31" t="s">
        <v>7472</v>
      </c>
      <c r="Q349" s="29" t="s">
        <v>7506</v>
      </c>
      <c r="R349" s="28">
        <v>1</v>
      </c>
      <c r="S349" s="28">
        <v>32</v>
      </c>
      <c r="T349" s="28">
        <v>2</v>
      </c>
      <c r="U349" s="28">
        <v>2</v>
      </c>
      <c r="V349" s="29" t="s">
        <v>7531</v>
      </c>
      <c r="W349" s="29" t="s">
        <v>7815</v>
      </c>
      <c r="X349" s="29" t="s">
        <v>7816</v>
      </c>
      <c r="Y349" s="29" t="s">
        <v>7817</v>
      </c>
      <c r="Z349" s="29" t="s">
        <v>7818</v>
      </c>
      <c r="AA349" s="29" t="s">
        <v>7478</v>
      </c>
      <c r="AB349" s="28">
        <v>90640</v>
      </c>
      <c r="AC349" s="90">
        <v>34.021073000000001</v>
      </c>
      <c r="AD349" s="90">
        <v>-118.10509399999999</v>
      </c>
      <c r="AE349" s="91" t="s">
        <v>7494</v>
      </c>
      <c r="AF349" s="29" t="s">
        <v>7472</v>
      </c>
      <c r="AG349" s="27" t="str">
        <f>IF(ISERROR(IF(VLOOKUP(A349,'SAS Stations'!$B$2:$G$307,5,)="YES", "YES", "NO"))=TRUE,"NO","YES")</f>
        <v>NO</v>
      </c>
      <c r="AH349" s="27" t="str">
        <f t="shared" si="5"/>
        <v>YES</v>
      </c>
      <c r="AI349" s="92" t="str">
        <f t="array" ref="AI349">IF(ISERROR(IF(VLOOKUP(A349,'Stations Modelled'!$B$2:$D$310,3,)="YES", "YES", "NO"))=TRUE,"NO","YES")</f>
        <v>NO</v>
      </c>
    </row>
    <row r="350" spans="1:35" hidden="1">
      <c r="A350" s="29" t="s">
        <v>144</v>
      </c>
      <c r="B350" s="28">
        <v>1887</v>
      </c>
      <c r="C350" s="28">
        <v>5535</v>
      </c>
      <c r="D350" s="30"/>
      <c r="E350" s="29"/>
      <c r="F350" s="28">
        <v>66</v>
      </c>
      <c r="G350" s="28">
        <v>16</v>
      </c>
      <c r="H350" s="28">
        <v>5053</v>
      </c>
      <c r="I350" s="29" t="s">
        <v>833</v>
      </c>
      <c r="J350" s="28">
        <v>12</v>
      </c>
      <c r="K350" s="29" t="s">
        <v>833</v>
      </c>
      <c r="L350" s="28">
        <v>5056</v>
      </c>
      <c r="M350" s="29" t="s">
        <v>698</v>
      </c>
      <c r="N350" s="29" t="s">
        <v>7496</v>
      </c>
      <c r="O350" s="31">
        <v>38353</v>
      </c>
      <c r="P350" s="31" t="s">
        <v>7472</v>
      </c>
      <c r="Q350" s="29" t="s">
        <v>10579</v>
      </c>
      <c r="R350" s="28">
        <v>5</v>
      </c>
      <c r="S350" s="28">
        <v>39</v>
      </c>
      <c r="T350" s="28">
        <v>2</v>
      </c>
      <c r="U350" s="28">
        <v>60</v>
      </c>
      <c r="V350" s="29" t="s">
        <v>4972</v>
      </c>
      <c r="W350" s="29" t="s">
        <v>4562</v>
      </c>
      <c r="X350" s="29" t="s">
        <v>7553</v>
      </c>
      <c r="Y350" s="29" t="s">
        <v>145</v>
      </c>
      <c r="Z350" s="29" t="s">
        <v>935</v>
      </c>
      <c r="AA350" s="29" t="s">
        <v>7478</v>
      </c>
      <c r="AB350" s="28" t="s">
        <v>7472</v>
      </c>
      <c r="AC350" s="90"/>
      <c r="AD350" s="90"/>
      <c r="AE350" s="91"/>
      <c r="AF350" s="29" t="s">
        <v>7472</v>
      </c>
      <c r="AG350" s="27" t="str">
        <f>IF(ISERROR(IF(VLOOKUP(A350,'SAS Stations'!$B$2:$G$307,5,)="YES", "YES", "NO"))=TRUE,"NO","YES")</f>
        <v>NO</v>
      </c>
      <c r="AH350" s="27" t="str">
        <f t="shared" si="5"/>
        <v>YES</v>
      </c>
      <c r="AI350" s="92" t="str">
        <f t="array" ref="AI350">IF(ISERROR(IF(VLOOKUP(A350,'Stations Modelled'!$B$2:$D$310,3,)="YES", "YES", "NO"))=TRUE,"NO","YES")</f>
        <v>NO</v>
      </c>
    </row>
    <row r="351" spans="1:35" hidden="1">
      <c r="A351" s="29" t="s">
        <v>10351</v>
      </c>
      <c r="B351" s="28">
        <v>1395</v>
      </c>
      <c r="C351" s="28">
        <v>8160</v>
      </c>
      <c r="D351" s="30" t="s">
        <v>4923</v>
      </c>
      <c r="E351" s="29"/>
      <c r="F351" s="28">
        <v>33</v>
      </c>
      <c r="G351" s="28">
        <v>4.8</v>
      </c>
      <c r="H351" s="28">
        <v>8016</v>
      </c>
      <c r="I351" s="29" t="s">
        <v>385</v>
      </c>
      <c r="J351" s="28">
        <v>15</v>
      </c>
      <c r="K351" s="29" t="s">
        <v>666</v>
      </c>
      <c r="L351" s="28">
        <v>5061</v>
      </c>
      <c r="M351" s="29" t="s">
        <v>666</v>
      </c>
      <c r="N351" s="29" t="s">
        <v>7471</v>
      </c>
      <c r="O351" s="31">
        <v>18264</v>
      </c>
      <c r="P351" s="31" t="s">
        <v>7472</v>
      </c>
      <c r="Q351" s="29" t="s">
        <v>7506</v>
      </c>
      <c r="R351" s="28">
        <v>3</v>
      </c>
      <c r="S351" s="28">
        <v>72</v>
      </c>
      <c r="T351" s="28">
        <v>4</v>
      </c>
      <c r="U351" s="28">
        <v>24</v>
      </c>
      <c r="V351" s="29" t="s">
        <v>7474</v>
      </c>
      <c r="W351" s="29" t="s">
        <v>10352</v>
      </c>
      <c r="X351" s="29" t="s">
        <v>553</v>
      </c>
      <c r="Y351" s="29" t="s">
        <v>10353</v>
      </c>
      <c r="Z351" s="29" t="s">
        <v>10351</v>
      </c>
      <c r="AA351" s="29" t="s">
        <v>7478</v>
      </c>
      <c r="AB351" s="28">
        <v>92347</v>
      </c>
      <c r="AC351" s="90">
        <v>35.025613</v>
      </c>
      <c r="AD351" s="90">
        <v>-117.346805</v>
      </c>
      <c r="AE351" s="91" t="s">
        <v>7494</v>
      </c>
      <c r="AF351" s="29" t="s">
        <v>7472</v>
      </c>
      <c r="AG351" s="27" t="str">
        <f>IF(ISERROR(IF(VLOOKUP(A351,'SAS Stations'!$B$2:$G$307,5,)="YES", "YES", "NO"))=TRUE,"NO","YES")</f>
        <v>NO</v>
      </c>
      <c r="AH351" s="27" t="str">
        <f t="shared" si="5"/>
        <v>YES</v>
      </c>
      <c r="AI351" s="92" t="str">
        <f t="array" ref="AI351">IF(ISERROR(IF(VLOOKUP(A351,'Stations Modelled'!$B$2:$D$310,3,)="YES", "YES", "NO"))=TRUE,"NO","YES")</f>
        <v>NO</v>
      </c>
    </row>
    <row r="352" spans="1:35" hidden="1">
      <c r="A352" s="29" t="s">
        <v>10354</v>
      </c>
      <c r="B352" s="28">
        <v>1396</v>
      </c>
      <c r="C352" s="28">
        <v>8161</v>
      </c>
      <c r="D352" s="30" t="s">
        <v>4923</v>
      </c>
      <c r="E352" s="29"/>
      <c r="F352" s="28">
        <v>33</v>
      </c>
      <c r="G352" s="28">
        <v>12</v>
      </c>
      <c r="H352" s="28">
        <v>8016</v>
      </c>
      <c r="I352" s="29" t="s">
        <v>385</v>
      </c>
      <c r="J352" s="28">
        <v>15</v>
      </c>
      <c r="K352" s="29" t="s">
        <v>666</v>
      </c>
      <c r="L352" s="28">
        <v>5090</v>
      </c>
      <c r="M352" s="29" t="s">
        <v>3806</v>
      </c>
      <c r="N352" s="29" t="s">
        <v>7471</v>
      </c>
      <c r="O352" s="31">
        <v>18264</v>
      </c>
      <c r="P352" s="31" t="s">
        <v>7472</v>
      </c>
      <c r="Q352" s="29" t="s">
        <v>7506</v>
      </c>
      <c r="R352" s="28">
        <v>3</v>
      </c>
      <c r="S352" s="28">
        <v>72</v>
      </c>
      <c r="T352" s="28">
        <v>4</v>
      </c>
      <c r="U352" s="28">
        <v>24</v>
      </c>
      <c r="V352" s="29" t="s">
        <v>7474</v>
      </c>
      <c r="W352" s="29" t="s">
        <v>10355</v>
      </c>
      <c r="X352" s="29" t="s">
        <v>477</v>
      </c>
      <c r="Y352" s="29" t="s">
        <v>10356</v>
      </c>
      <c r="Z352" s="29" t="s">
        <v>10354</v>
      </c>
      <c r="AA352" s="29" t="s">
        <v>7478</v>
      </c>
      <c r="AB352" s="28">
        <v>92398</v>
      </c>
      <c r="AC352" s="90">
        <v>34.957439999999998</v>
      </c>
      <c r="AD352" s="90">
        <v>-116.653195</v>
      </c>
      <c r="AE352" s="91" t="s">
        <v>7494</v>
      </c>
      <c r="AF352" s="29" t="s">
        <v>7472</v>
      </c>
      <c r="AG352" s="27" t="str">
        <f>IF(ISERROR(IF(VLOOKUP(A352,'SAS Stations'!$B$2:$G$307,5,)="YES", "YES", "NO"))=TRUE,"NO","YES")</f>
        <v>NO</v>
      </c>
      <c r="AH352" s="27" t="str">
        <f t="shared" si="5"/>
        <v>YES</v>
      </c>
      <c r="AI352" s="92" t="str">
        <f t="array" ref="AI352">IF(ISERROR(IF(VLOOKUP(A352,'Stations Modelled'!$B$2:$D$310,3,)="YES", "YES", "NO"))=TRUE,"NO","YES")</f>
        <v>NO</v>
      </c>
    </row>
    <row r="353" spans="1:35">
      <c r="A353" s="29" t="s">
        <v>579</v>
      </c>
      <c r="B353" s="28">
        <v>637</v>
      </c>
      <c r="C353" s="28">
        <v>5594</v>
      </c>
      <c r="D353" s="30" t="s">
        <v>4936</v>
      </c>
      <c r="E353" s="29"/>
      <c r="F353" s="28">
        <v>66</v>
      </c>
      <c r="G353" s="28">
        <v>16</v>
      </c>
      <c r="H353" s="28">
        <v>5051</v>
      </c>
      <c r="I353" s="29" t="s">
        <v>362</v>
      </c>
      <c r="J353" s="28">
        <v>13</v>
      </c>
      <c r="K353" s="29" t="s">
        <v>362</v>
      </c>
      <c r="L353" s="28">
        <v>5056</v>
      </c>
      <c r="M353" s="29" t="s">
        <v>698</v>
      </c>
      <c r="N353" s="29" t="s">
        <v>7471</v>
      </c>
      <c r="O353" s="31">
        <v>29373</v>
      </c>
      <c r="P353" s="31" t="s">
        <v>7472</v>
      </c>
      <c r="Q353" s="29" t="s">
        <v>7473</v>
      </c>
      <c r="R353" s="28">
        <v>5</v>
      </c>
      <c r="S353" s="28">
        <v>59</v>
      </c>
      <c r="T353" s="28">
        <v>3</v>
      </c>
      <c r="U353" s="28">
        <v>62</v>
      </c>
      <c r="V353" s="29" t="s">
        <v>2730</v>
      </c>
      <c r="W353" s="29" t="s">
        <v>10357</v>
      </c>
      <c r="X353" s="29" t="s">
        <v>459</v>
      </c>
      <c r="Y353" s="29" t="s">
        <v>10358</v>
      </c>
      <c r="Z353" s="29" t="s">
        <v>362</v>
      </c>
      <c r="AA353" s="29" t="s">
        <v>7478</v>
      </c>
      <c r="AB353" s="28">
        <v>91350</v>
      </c>
      <c r="AC353" s="90">
        <v>34.437871000000001</v>
      </c>
      <c r="AD353" s="90">
        <v>-118.515288</v>
      </c>
      <c r="AE353" s="91" t="s">
        <v>7494</v>
      </c>
      <c r="AF353" s="29" t="s">
        <v>7472</v>
      </c>
      <c r="AG353" s="27" t="str">
        <f>IF(ISERROR(IF(VLOOKUP(A353,'SAS Stations'!$B$2:$G$307,5,)="YES", "YES", "NO"))=TRUE,"NO","YES")</f>
        <v>YES</v>
      </c>
      <c r="AH353" s="27" t="str">
        <f t="shared" si="5"/>
        <v>NO</v>
      </c>
      <c r="AI353" s="92" t="str">
        <f t="array" ref="AI353">IF(ISERROR(IF(VLOOKUP(A353,'Stations Modelled'!$B$2:$D$310,3,)="YES", "YES", "NO"))=TRUE,"NO","YES")</f>
        <v>NO</v>
      </c>
    </row>
    <row r="354" spans="1:35" hidden="1">
      <c r="A354" s="29" t="s">
        <v>580</v>
      </c>
      <c r="B354" s="28">
        <v>738</v>
      </c>
      <c r="C354" s="28">
        <v>5726</v>
      </c>
      <c r="D354" s="30" t="s">
        <v>2822</v>
      </c>
      <c r="E354" s="29"/>
      <c r="F354" s="28">
        <v>66</v>
      </c>
      <c r="G354" s="28">
        <v>4</v>
      </c>
      <c r="H354" s="28">
        <v>1410</v>
      </c>
      <c r="I354" s="29" t="s">
        <v>340</v>
      </c>
      <c r="J354" s="28">
        <v>9</v>
      </c>
      <c r="K354" s="29" t="s">
        <v>652</v>
      </c>
      <c r="L354" s="28">
        <v>5073</v>
      </c>
      <c r="M354" s="29" t="s">
        <v>652</v>
      </c>
      <c r="N354" s="29" t="s">
        <v>7471</v>
      </c>
      <c r="O354" s="31">
        <v>11202</v>
      </c>
      <c r="P354" s="31" t="s">
        <v>7472</v>
      </c>
      <c r="Q354" s="29" t="s">
        <v>7473</v>
      </c>
      <c r="R354" s="28">
        <v>1</v>
      </c>
      <c r="S354" s="28">
        <v>46</v>
      </c>
      <c r="T354" s="28">
        <v>2</v>
      </c>
      <c r="U354" s="28">
        <v>51</v>
      </c>
      <c r="V354" s="29" t="s">
        <v>3386</v>
      </c>
      <c r="W354" s="29" t="s">
        <v>2824</v>
      </c>
      <c r="X354" s="29" t="s">
        <v>7500</v>
      </c>
      <c r="Y354" s="29" t="s">
        <v>4640</v>
      </c>
      <c r="Z354" s="29" t="s">
        <v>660</v>
      </c>
      <c r="AA354" s="29" t="s">
        <v>7478</v>
      </c>
      <c r="AB354" s="28">
        <v>90815</v>
      </c>
      <c r="AC354" s="90">
        <v>33.790937</v>
      </c>
      <c r="AD354" s="90">
        <v>-118.141977</v>
      </c>
      <c r="AE354" s="91" t="s">
        <v>7494</v>
      </c>
      <c r="AF354" s="29" t="s">
        <v>7472</v>
      </c>
      <c r="AG354" s="27" t="str">
        <f>IF(ISERROR(IF(VLOOKUP(A354,'SAS Stations'!$B$2:$G$307,5,)="YES", "YES", "NO"))=TRUE,"NO","YES")</f>
        <v>NO</v>
      </c>
      <c r="AH354" s="27" t="str">
        <f t="shared" si="5"/>
        <v>YES</v>
      </c>
      <c r="AI354" s="92" t="str">
        <f t="array" ref="AI354">IF(ISERROR(IF(VLOOKUP(A354,'Stations Modelled'!$B$2:$D$310,3,)="YES", "YES", "NO"))=TRUE,"NO","YES")</f>
        <v>YES</v>
      </c>
    </row>
    <row r="355" spans="1:35" hidden="1">
      <c r="A355" s="29" t="s">
        <v>580</v>
      </c>
      <c r="B355" s="28">
        <v>739</v>
      </c>
      <c r="C355" s="28">
        <v>5726</v>
      </c>
      <c r="D355" s="30" t="s">
        <v>2822</v>
      </c>
      <c r="E355" s="29"/>
      <c r="F355" s="28">
        <v>66</v>
      </c>
      <c r="G355" s="28">
        <v>12</v>
      </c>
      <c r="H355" s="28">
        <v>1410</v>
      </c>
      <c r="I355" s="29" t="s">
        <v>340</v>
      </c>
      <c r="J355" s="28">
        <v>9</v>
      </c>
      <c r="K355" s="29" t="s">
        <v>652</v>
      </c>
      <c r="L355" s="28">
        <v>5073</v>
      </c>
      <c r="M355" s="29" t="s">
        <v>652</v>
      </c>
      <c r="N355" s="29" t="s">
        <v>7471</v>
      </c>
      <c r="O355" s="31">
        <v>11202</v>
      </c>
      <c r="P355" s="31" t="s">
        <v>7472</v>
      </c>
      <c r="Q355" s="29" t="s">
        <v>7473</v>
      </c>
      <c r="R355" s="28">
        <v>1</v>
      </c>
      <c r="S355" s="28">
        <v>46</v>
      </c>
      <c r="T355" s="28">
        <v>2</v>
      </c>
      <c r="U355" s="28">
        <v>51</v>
      </c>
      <c r="V355" s="29" t="s">
        <v>3386</v>
      </c>
      <c r="W355" s="29" t="s">
        <v>2824</v>
      </c>
      <c r="X355" s="29" t="s">
        <v>7500</v>
      </c>
      <c r="Y355" s="29" t="s">
        <v>4640</v>
      </c>
      <c r="Z355" s="29" t="s">
        <v>660</v>
      </c>
      <c r="AA355" s="29" t="s">
        <v>7478</v>
      </c>
      <c r="AB355" s="28">
        <v>90815</v>
      </c>
      <c r="AC355" s="90"/>
      <c r="AD355" s="90"/>
      <c r="AE355" s="91"/>
      <c r="AF355" s="29" t="s">
        <v>7472</v>
      </c>
      <c r="AG355" s="27" t="str">
        <f>IF(ISERROR(IF(VLOOKUP(A355,'SAS Stations'!$B$2:$G$307,5,)="YES", "YES", "NO"))=TRUE,"NO","YES")</f>
        <v>NO</v>
      </c>
      <c r="AH355" s="27" t="str">
        <f t="shared" si="5"/>
        <v>YES</v>
      </c>
      <c r="AI355" s="92" t="str">
        <f t="array" ref="AI355">IF(ISERROR(IF(VLOOKUP(A355,'Stations Modelled'!$B$2:$D$310,3,)="YES", "YES", "NO"))=TRUE,"NO","YES")</f>
        <v>YES</v>
      </c>
    </row>
    <row r="356" spans="1:35" hidden="1">
      <c r="A356" s="29" t="s">
        <v>581</v>
      </c>
      <c r="B356" s="28">
        <v>701</v>
      </c>
      <c r="C356" s="28">
        <v>5665</v>
      </c>
      <c r="D356" s="30" t="s">
        <v>7470</v>
      </c>
      <c r="E356" s="29"/>
      <c r="F356" s="28">
        <v>66</v>
      </c>
      <c r="G356" s="28">
        <v>16</v>
      </c>
      <c r="H356" s="28">
        <v>4027</v>
      </c>
      <c r="I356" s="29" t="s">
        <v>7497</v>
      </c>
      <c r="J356" s="28">
        <v>6</v>
      </c>
      <c r="K356" s="29" t="s">
        <v>389</v>
      </c>
      <c r="L356" s="28">
        <v>5067</v>
      </c>
      <c r="M356" s="29" t="s">
        <v>389</v>
      </c>
      <c r="N356" s="29" t="s">
        <v>7471</v>
      </c>
      <c r="O356" s="31">
        <v>18264</v>
      </c>
      <c r="P356" s="31" t="s">
        <v>7472</v>
      </c>
      <c r="Q356" s="29" t="s">
        <v>7473</v>
      </c>
      <c r="R356" s="28">
        <v>3</v>
      </c>
      <c r="S356" s="28">
        <v>87</v>
      </c>
      <c r="T356" s="28">
        <v>4</v>
      </c>
      <c r="U356" s="28">
        <v>21</v>
      </c>
      <c r="V356" s="29" t="s">
        <v>7498</v>
      </c>
      <c r="W356" s="29" t="s">
        <v>7499</v>
      </c>
      <c r="X356" s="29" t="s">
        <v>7500</v>
      </c>
      <c r="Y356" s="29" t="s">
        <v>7501</v>
      </c>
      <c r="Z356" s="29" t="s">
        <v>7497</v>
      </c>
      <c r="AA356" s="29" t="s">
        <v>7502</v>
      </c>
      <c r="AB356" s="28">
        <v>85344</v>
      </c>
      <c r="AC356" s="90">
        <v>34.354303999999999</v>
      </c>
      <c r="AD356" s="90">
        <v>-114.261617</v>
      </c>
      <c r="AE356" s="91" t="s">
        <v>7503</v>
      </c>
      <c r="AF356" s="29" t="s">
        <v>7472</v>
      </c>
      <c r="AG356" s="27" t="str">
        <f>IF(ISERROR(IF(VLOOKUP(A356,'SAS Stations'!$B$2:$G$307,5,)="YES", "YES", "NO"))=TRUE,"NO","YES")</f>
        <v>NO</v>
      </c>
      <c r="AH356" s="27" t="str">
        <f t="shared" si="5"/>
        <v>YES</v>
      </c>
      <c r="AI356" s="92" t="str">
        <f t="array" ref="AI356">IF(ISERROR(IF(VLOOKUP(A356,'Stations Modelled'!$B$2:$D$310,3,)="YES", "YES", "NO"))=TRUE,"NO","YES")</f>
        <v>NO</v>
      </c>
    </row>
    <row r="357" spans="1:35" hidden="1">
      <c r="A357" s="29" t="s">
        <v>147</v>
      </c>
      <c r="B357" s="28">
        <v>1548</v>
      </c>
      <c r="C357" s="28">
        <v>8354</v>
      </c>
      <c r="D357" s="30"/>
      <c r="E357" s="29"/>
      <c r="F357" s="28">
        <v>33</v>
      </c>
      <c r="G357" s="28">
        <v>4</v>
      </c>
      <c r="H357" s="28">
        <v>4027</v>
      </c>
      <c r="I357" s="29" t="s">
        <v>7497</v>
      </c>
      <c r="J357" s="28">
        <v>6</v>
      </c>
      <c r="K357" s="29" t="s">
        <v>389</v>
      </c>
      <c r="L357" s="28">
        <v>4000</v>
      </c>
      <c r="M357" s="29" t="s">
        <v>7495</v>
      </c>
      <c r="N357" s="29" t="s">
        <v>7471</v>
      </c>
      <c r="O357" s="31">
        <v>30895</v>
      </c>
      <c r="P357" s="31" t="s">
        <v>7472</v>
      </c>
      <c r="Q357" s="29" t="s">
        <v>7473</v>
      </c>
      <c r="R357" s="28">
        <v>9</v>
      </c>
      <c r="S357" s="28">
        <v>87</v>
      </c>
      <c r="T357" s="28">
        <v>4</v>
      </c>
      <c r="U357" s="28">
        <v>10</v>
      </c>
      <c r="V357" s="29" t="s">
        <v>7472</v>
      </c>
      <c r="W357" s="29" t="s">
        <v>7472</v>
      </c>
      <c r="X357" s="29" t="s">
        <v>7472</v>
      </c>
      <c r="Y357" s="29" t="s">
        <v>7472</v>
      </c>
      <c r="Z357" s="29" t="s">
        <v>7472</v>
      </c>
      <c r="AA357" s="29" t="s">
        <v>7502</v>
      </c>
      <c r="AB357" s="28">
        <v>92267</v>
      </c>
      <c r="AC357" s="90"/>
      <c r="AD357" s="90"/>
      <c r="AE357" s="91"/>
      <c r="AF357" s="29" t="s">
        <v>7472</v>
      </c>
      <c r="AG357" s="27" t="str">
        <f>IF(ISERROR(IF(VLOOKUP(A357,'SAS Stations'!$B$2:$G$307,5,)="YES", "YES", "NO"))=TRUE,"NO","YES")</f>
        <v>NO</v>
      </c>
      <c r="AH357" s="27" t="str">
        <f t="shared" si="5"/>
        <v>YES</v>
      </c>
      <c r="AI357" s="92" t="str">
        <f t="array" ref="AI357">IF(ISERROR(IF(VLOOKUP(A357,'Stations Modelled'!$B$2:$D$310,3,)="YES", "YES", "NO"))=TRUE,"NO","YES")</f>
        <v>NO</v>
      </c>
    </row>
    <row r="358" spans="1:35" hidden="1">
      <c r="A358" s="29" t="s">
        <v>4641</v>
      </c>
      <c r="B358" s="28">
        <v>473</v>
      </c>
      <c r="C358" s="28">
        <v>5254</v>
      </c>
      <c r="D358" s="30"/>
      <c r="E358" s="29"/>
      <c r="F358" s="28">
        <v>16</v>
      </c>
      <c r="G358" s="28">
        <v>4</v>
      </c>
      <c r="H358" s="28">
        <v>5021</v>
      </c>
      <c r="I358" s="29" t="s">
        <v>625</v>
      </c>
      <c r="J358" s="28">
        <v>8</v>
      </c>
      <c r="K358" s="29" t="s">
        <v>337</v>
      </c>
      <c r="L358" s="28">
        <v>5023</v>
      </c>
      <c r="M358" s="29" t="s">
        <v>337</v>
      </c>
      <c r="N358" s="29" t="s">
        <v>7471</v>
      </c>
      <c r="O358" s="31">
        <v>18264</v>
      </c>
      <c r="P358" s="31" t="s">
        <v>7472</v>
      </c>
      <c r="Q358" s="29" t="s">
        <v>7506</v>
      </c>
      <c r="R358" s="28">
        <v>5</v>
      </c>
      <c r="S358" s="28">
        <v>44</v>
      </c>
      <c r="T358" s="28">
        <v>2</v>
      </c>
      <c r="U358" s="28">
        <v>56</v>
      </c>
      <c r="V358" s="29" t="s">
        <v>3386</v>
      </c>
      <c r="W358" s="29" t="s">
        <v>4642</v>
      </c>
      <c r="X358" s="29" t="s">
        <v>462</v>
      </c>
      <c r="Y358" s="29" t="s">
        <v>4643</v>
      </c>
      <c r="Z358" s="29" t="s">
        <v>913</v>
      </c>
      <c r="AA358" s="29" t="s">
        <v>7478</v>
      </c>
      <c r="AB358" s="28">
        <v>90505</v>
      </c>
      <c r="AC358" s="90">
        <v>33.825516999999998</v>
      </c>
      <c r="AD358" s="90">
        <v>-118.34398299999999</v>
      </c>
      <c r="AE358" s="91" t="s">
        <v>7494</v>
      </c>
      <c r="AF358" s="29" t="s">
        <v>7472</v>
      </c>
      <c r="AG358" s="27" t="str">
        <f>IF(ISERROR(IF(VLOOKUP(A358,'SAS Stations'!$B$2:$G$307,5,)="YES", "YES", "NO"))=TRUE,"NO","YES")</f>
        <v>NO</v>
      </c>
      <c r="AH358" s="27" t="str">
        <f t="shared" si="5"/>
        <v>YES</v>
      </c>
      <c r="AI358" s="92" t="str">
        <f t="array" ref="AI358">IF(ISERROR(IF(VLOOKUP(A358,'Stations Modelled'!$B$2:$D$310,3,)="YES", "YES", "NO"))=TRUE,"NO","YES")</f>
        <v>NO</v>
      </c>
    </row>
    <row r="359" spans="1:35" hidden="1">
      <c r="A359" s="29" t="s">
        <v>582</v>
      </c>
      <c r="B359" s="28">
        <v>508</v>
      </c>
      <c r="C359" s="28">
        <v>5311</v>
      </c>
      <c r="D359" s="30" t="s">
        <v>4954</v>
      </c>
      <c r="E359" s="29"/>
      <c r="F359" s="28">
        <v>66</v>
      </c>
      <c r="G359" s="28">
        <v>12</v>
      </c>
      <c r="H359" s="28">
        <v>5052</v>
      </c>
      <c r="I359" s="29" t="s">
        <v>357</v>
      </c>
      <c r="J359" s="28">
        <v>14</v>
      </c>
      <c r="K359" s="29" t="s">
        <v>940</v>
      </c>
      <c r="L359" s="28">
        <v>5033</v>
      </c>
      <c r="M359" s="29" t="s">
        <v>397</v>
      </c>
      <c r="N359" s="29" t="s">
        <v>7471</v>
      </c>
      <c r="O359" s="31">
        <v>23863</v>
      </c>
      <c r="P359" s="31" t="s">
        <v>7472</v>
      </c>
      <c r="Q359" s="29" t="s">
        <v>7473</v>
      </c>
      <c r="R359" s="28">
        <v>5</v>
      </c>
      <c r="S359" s="28">
        <v>53</v>
      </c>
      <c r="T359" s="28">
        <v>3</v>
      </c>
      <c r="U359" s="28">
        <v>31</v>
      </c>
      <c r="V359" s="29" t="s">
        <v>4926</v>
      </c>
      <c r="W359" s="29" t="s">
        <v>1726</v>
      </c>
      <c r="X359" s="29" t="s">
        <v>10297</v>
      </c>
      <c r="Y359" s="29" t="s">
        <v>5116</v>
      </c>
      <c r="Z359" s="29" t="s">
        <v>582</v>
      </c>
      <c r="AA359" s="29" t="s">
        <v>7478</v>
      </c>
      <c r="AB359" s="28">
        <v>93518</v>
      </c>
      <c r="AC359" s="90">
        <v>35.484090000000002</v>
      </c>
      <c r="AD359" s="90">
        <v>-118.527582</v>
      </c>
      <c r="AE359" s="91" t="s">
        <v>7494</v>
      </c>
      <c r="AF359" s="29" t="s">
        <v>7472</v>
      </c>
      <c r="AG359" s="27" t="str">
        <f>IF(ISERROR(IF(VLOOKUP(A359,'SAS Stations'!$B$2:$G$307,5,)="YES", "YES", "NO"))=TRUE,"NO","YES")</f>
        <v>NO</v>
      </c>
      <c r="AH359" s="27" t="str">
        <f t="shared" si="5"/>
        <v>YES</v>
      </c>
      <c r="AI359" s="92" t="str">
        <f t="array" ref="AI359">IF(ISERROR(IF(VLOOKUP(A359,'Stations Modelled'!$B$2:$D$310,3,)="YES", "YES", "NO"))=TRUE,"NO","YES")</f>
        <v>NO</v>
      </c>
    </row>
    <row r="360" spans="1:35" hidden="1">
      <c r="A360" s="29" t="s">
        <v>583</v>
      </c>
      <c r="B360" s="28">
        <v>793</v>
      </c>
      <c r="C360" s="28">
        <v>5784</v>
      </c>
      <c r="D360" s="30" t="s">
        <v>2822</v>
      </c>
      <c r="E360" s="29"/>
      <c r="F360" s="28">
        <v>12</v>
      </c>
      <c r="G360" s="28">
        <v>4</v>
      </c>
      <c r="H360" s="28">
        <v>5085</v>
      </c>
      <c r="I360" s="29" t="s">
        <v>3849</v>
      </c>
      <c r="J360" s="28">
        <v>9</v>
      </c>
      <c r="K360" s="29" t="s">
        <v>652</v>
      </c>
      <c r="L360" s="28">
        <v>5073</v>
      </c>
      <c r="M360" s="29" t="s">
        <v>652</v>
      </c>
      <c r="N360" s="29" t="s">
        <v>7471</v>
      </c>
      <c r="O360" s="31">
        <v>17838</v>
      </c>
      <c r="P360" s="31" t="s">
        <v>7472</v>
      </c>
      <c r="Q360" s="29" t="s">
        <v>7506</v>
      </c>
      <c r="R360" s="28">
        <v>1</v>
      </c>
      <c r="S360" s="28">
        <v>46</v>
      </c>
      <c r="T360" s="28">
        <v>2</v>
      </c>
      <c r="U360" s="28">
        <v>52</v>
      </c>
      <c r="V360" s="29" t="s">
        <v>3386</v>
      </c>
      <c r="W360" s="29" t="s">
        <v>4573</v>
      </c>
      <c r="X360" s="29" t="s">
        <v>3326</v>
      </c>
      <c r="Y360" s="29" t="s">
        <v>4644</v>
      </c>
      <c r="Z360" s="29" t="s">
        <v>4575</v>
      </c>
      <c r="AA360" s="29" t="s">
        <v>7478</v>
      </c>
      <c r="AB360" s="28">
        <v>90706</v>
      </c>
      <c r="AC360" s="90">
        <v>33.867739</v>
      </c>
      <c r="AD360" s="90">
        <v>-118.116761</v>
      </c>
      <c r="AE360" s="91" t="s">
        <v>7494</v>
      </c>
      <c r="AF360" s="29" t="s">
        <v>7472</v>
      </c>
      <c r="AG360" s="27" t="str">
        <f>IF(ISERROR(IF(VLOOKUP(A360,'SAS Stations'!$B$2:$G$307,5,)="YES", "YES", "NO"))=TRUE,"NO","YES")</f>
        <v>NO</v>
      </c>
      <c r="AH360" s="27" t="str">
        <f t="shared" si="5"/>
        <v>YES</v>
      </c>
      <c r="AI360" s="92" t="str">
        <f t="array" ref="AI360">IF(ISERROR(IF(VLOOKUP(A360,'Stations Modelled'!$B$2:$D$310,3,)="YES", "YES", "NO"))=TRUE,"NO","YES")</f>
        <v>YES</v>
      </c>
    </row>
    <row r="361" spans="1:35" hidden="1">
      <c r="A361" s="29" t="s">
        <v>5117</v>
      </c>
      <c r="B361" s="28">
        <v>1397</v>
      </c>
      <c r="C361" s="28">
        <v>8163</v>
      </c>
      <c r="D361" s="30" t="s">
        <v>4923</v>
      </c>
      <c r="E361" s="29"/>
      <c r="F361" s="28">
        <v>33</v>
      </c>
      <c r="G361" s="28">
        <v>12</v>
      </c>
      <c r="H361" s="28">
        <v>8027</v>
      </c>
      <c r="I361" s="29" t="s">
        <v>365</v>
      </c>
      <c r="J361" s="28">
        <v>15</v>
      </c>
      <c r="K361" s="29" t="s">
        <v>666</v>
      </c>
      <c r="L361" s="28">
        <v>5061</v>
      </c>
      <c r="M361" s="29" t="s">
        <v>666</v>
      </c>
      <c r="N361" s="29" t="s">
        <v>7471</v>
      </c>
      <c r="O361" s="31">
        <v>18264</v>
      </c>
      <c r="P361" s="31" t="s">
        <v>7472</v>
      </c>
      <c r="Q361" s="29" t="s">
        <v>7506</v>
      </c>
      <c r="R361" s="28">
        <v>3</v>
      </c>
      <c r="S361" s="28">
        <v>73</v>
      </c>
      <c r="T361" s="28">
        <v>4</v>
      </c>
      <c r="U361" s="28">
        <v>24</v>
      </c>
      <c r="V361" s="29" t="s">
        <v>7474</v>
      </c>
      <c r="W361" s="29" t="s">
        <v>5118</v>
      </c>
      <c r="X361" s="29" t="s">
        <v>465</v>
      </c>
      <c r="Y361" s="29" t="s">
        <v>5119</v>
      </c>
      <c r="Z361" s="29" t="s">
        <v>4959</v>
      </c>
      <c r="AA361" s="29" t="s">
        <v>7478</v>
      </c>
      <c r="AB361" s="28">
        <v>92368</v>
      </c>
      <c r="AC361" s="90">
        <v>34.740527</v>
      </c>
      <c r="AD361" s="90">
        <v>-117.323716</v>
      </c>
      <c r="AE361" s="91" t="s">
        <v>7494</v>
      </c>
      <c r="AF361" s="29" t="s">
        <v>7472</v>
      </c>
      <c r="AG361" s="27" t="str">
        <f>IF(ISERROR(IF(VLOOKUP(A361,'SAS Stations'!$B$2:$G$307,5,)="YES", "YES", "NO"))=TRUE,"NO","YES")</f>
        <v>NO</v>
      </c>
      <c r="AH361" s="27" t="str">
        <f t="shared" si="5"/>
        <v>YES</v>
      </c>
      <c r="AI361" s="92" t="str">
        <f t="array" ref="AI361">IF(ISERROR(IF(VLOOKUP(A361,'Stations Modelled'!$B$2:$D$310,3,)="YES", "YES", "NO"))=TRUE,"NO","YES")</f>
        <v>NO</v>
      </c>
    </row>
    <row r="362" spans="1:35" hidden="1">
      <c r="A362" s="29" t="s">
        <v>1717</v>
      </c>
      <c r="B362" s="28">
        <v>1398</v>
      </c>
      <c r="C362" s="28">
        <v>8164</v>
      </c>
      <c r="D362" s="30" t="s">
        <v>3410</v>
      </c>
      <c r="E362" s="29"/>
      <c r="F362" s="28">
        <v>33</v>
      </c>
      <c r="G362" s="28">
        <v>4.8</v>
      </c>
      <c r="H362" s="28">
        <v>5070</v>
      </c>
      <c r="I362" s="29" t="s">
        <v>347</v>
      </c>
      <c r="J362" s="28">
        <v>7</v>
      </c>
      <c r="K362" s="29" t="s">
        <v>347</v>
      </c>
      <c r="L362" s="28">
        <v>5070</v>
      </c>
      <c r="M362" s="29" t="s">
        <v>347</v>
      </c>
      <c r="N362" s="29" t="s">
        <v>7471</v>
      </c>
      <c r="O362" s="31">
        <v>18264</v>
      </c>
      <c r="P362" s="31" t="s">
        <v>7472</v>
      </c>
      <c r="Q362" s="29" t="s">
        <v>7506</v>
      </c>
      <c r="R362" s="28">
        <v>3</v>
      </c>
      <c r="S362" s="28">
        <v>77</v>
      </c>
      <c r="T362" s="28">
        <v>4</v>
      </c>
      <c r="U362" s="28">
        <v>16</v>
      </c>
      <c r="V362" s="29" t="s">
        <v>3411</v>
      </c>
      <c r="W362" s="29" t="s">
        <v>1718</v>
      </c>
      <c r="X362" s="29" t="s">
        <v>519</v>
      </c>
      <c r="Y362" s="29" t="s">
        <v>1719</v>
      </c>
      <c r="Z362" s="29" t="s">
        <v>1717</v>
      </c>
      <c r="AA362" s="29" t="s">
        <v>7478</v>
      </c>
      <c r="AB362" s="28">
        <v>92343</v>
      </c>
      <c r="AC362" s="90">
        <v>33.747739000000003</v>
      </c>
      <c r="AD362" s="90">
        <v>-116.97537199999999</v>
      </c>
      <c r="AE362" s="91" t="s">
        <v>7503</v>
      </c>
      <c r="AF362" s="29" t="s">
        <v>7472</v>
      </c>
      <c r="AG362" s="27" t="str">
        <f>IF(ISERROR(IF(VLOOKUP(A362,'SAS Stations'!$B$2:$G$307,5,)="YES", "YES", "NO"))=TRUE,"NO","YES")</f>
        <v>NO</v>
      </c>
      <c r="AH362" s="27" t="str">
        <f t="shared" si="5"/>
        <v>YES</v>
      </c>
      <c r="AI362" s="92" t="str">
        <f t="array" ref="AI362">IF(ISERROR(IF(VLOOKUP(A362,'Stations Modelled'!$B$2:$D$310,3,)="YES", "YES", "NO"))=TRUE,"NO","YES")</f>
        <v>NO</v>
      </c>
    </row>
    <row r="363" spans="1:35" hidden="1">
      <c r="A363" s="29" t="s">
        <v>1717</v>
      </c>
      <c r="B363" s="28">
        <v>1399</v>
      </c>
      <c r="C363" s="28">
        <v>8164</v>
      </c>
      <c r="D363" s="30" t="s">
        <v>3410</v>
      </c>
      <c r="E363" s="29"/>
      <c r="F363" s="28">
        <v>33</v>
      </c>
      <c r="G363" s="28">
        <v>12</v>
      </c>
      <c r="H363" s="28">
        <v>5070</v>
      </c>
      <c r="I363" s="29" t="s">
        <v>347</v>
      </c>
      <c r="J363" s="28">
        <v>7</v>
      </c>
      <c r="K363" s="29" t="s">
        <v>347</v>
      </c>
      <c r="L363" s="28">
        <v>5070</v>
      </c>
      <c r="M363" s="29" t="s">
        <v>347</v>
      </c>
      <c r="N363" s="29" t="s">
        <v>7471</v>
      </c>
      <c r="O363" s="31">
        <v>18264</v>
      </c>
      <c r="P363" s="31" t="s">
        <v>7472</v>
      </c>
      <c r="Q363" s="29" t="s">
        <v>7506</v>
      </c>
      <c r="R363" s="28">
        <v>3</v>
      </c>
      <c r="S363" s="28">
        <v>77</v>
      </c>
      <c r="T363" s="28">
        <v>4</v>
      </c>
      <c r="U363" s="28">
        <v>16</v>
      </c>
      <c r="V363" s="29" t="s">
        <v>3411</v>
      </c>
      <c r="W363" s="29" t="s">
        <v>1718</v>
      </c>
      <c r="X363" s="29" t="s">
        <v>519</v>
      </c>
      <c r="Y363" s="29" t="s">
        <v>1719</v>
      </c>
      <c r="Z363" s="29" t="s">
        <v>1717</v>
      </c>
      <c r="AA363" s="29" t="s">
        <v>7478</v>
      </c>
      <c r="AB363" s="28">
        <v>92343</v>
      </c>
      <c r="AC363" s="90">
        <v>33.747739000000003</v>
      </c>
      <c r="AD363" s="90">
        <v>-116.97537199999999</v>
      </c>
      <c r="AE363" s="91" t="s">
        <v>7503</v>
      </c>
      <c r="AF363" s="29" t="s">
        <v>7472</v>
      </c>
      <c r="AG363" s="27" t="str">
        <f>IF(ISERROR(IF(VLOOKUP(A363,'SAS Stations'!$B$2:$G$307,5,)="YES", "YES", "NO"))=TRUE,"NO","YES")</f>
        <v>NO</v>
      </c>
      <c r="AH363" s="27" t="str">
        <f t="shared" si="5"/>
        <v>YES</v>
      </c>
      <c r="AI363" s="92" t="str">
        <f t="array" ref="AI363">IF(ISERROR(IF(VLOOKUP(A363,'Stations Modelled'!$B$2:$D$310,3,)="YES", "YES", "NO"))=TRUE,"NO","YES")</f>
        <v>NO</v>
      </c>
    </row>
    <row r="364" spans="1:35" hidden="1">
      <c r="A364" s="29" t="s">
        <v>153</v>
      </c>
      <c r="B364" s="28">
        <v>1888</v>
      </c>
      <c r="C364" s="28">
        <v>5558</v>
      </c>
      <c r="D364" s="30"/>
      <c r="E364" s="29"/>
      <c r="F364" s="28">
        <v>66</v>
      </c>
      <c r="G364" s="28">
        <v>16</v>
      </c>
      <c r="H364" s="28">
        <v>5051</v>
      </c>
      <c r="I364" s="29" t="s">
        <v>362</v>
      </c>
      <c r="J364" s="28">
        <v>13</v>
      </c>
      <c r="K364" s="29" t="s">
        <v>362</v>
      </c>
      <c r="L364" s="28">
        <v>5056</v>
      </c>
      <c r="M364" s="29" t="s">
        <v>698</v>
      </c>
      <c r="N364" s="29" t="s">
        <v>7496</v>
      </c>
      <c r="O364" s="31">
        <v>38353</v>
      </c>
      <c r="P364" s="31" t="s">
        <v>7472</v>
      </c>
      <c r="Q364" s="29" t="s">
        <v>10579</v>
      </c>
      <c r="R364" s="28">
        <v>5</v>
      </c>
      <c r="S364" s="28">
        <v>59</v>
      </c>
      <c r="T364" s="28">
        <v>3</v>
      </c>
      <c r="U364" s="28">
        <v>60</v>
      </c>
      <c r="V364" s="29" t="s">
        <v>2730</v>
      </c>
      <c r="W364" s="29" t="s">
        <v>7472</v>
      </c>
      <c r="X364" s="29" t="s">
        <v>7472</v>
      </c>
      <c r="Y364" s="29" t="s">
        <v>7472</v>
      </c>
      <c r="Z364" s="29" t="s">
        <v>7472</v>
      </c>
      <c r="AA364" s="29" t="s">
        <v>7478</v>
      </c>
      <c r="AB364" s="28" t="s">
        <v>7472</v>
      </c>
      <c r="AC364" s="90"/>
      <c r="AD364" s="90"/>
      <c r="AE364" s="91"/>
      <c r="AF364" s="29" t="s">
        <v>7472</v>
      </c>
      <c r="AG364" s="27" t="str">
        <f>IF(ISERROR(IF(VLOOKUP(A364,'SAS Stations'!$B$2:$G$307,5,)="YES", "YES", "NO"))=TRUE,"NO","YES")</f>
        <v>NO</v>
      </c>
      <c r="AH364" s="27" t="str">
        <f t="shared" si="5"/>
        <v>YES</v>
      </c>
      <c r="AI364" s="92" t="str">
        <f t="array" ref="AI364">IF(ISERROR(IF(VLOOKUP(A364,'Stations Modelled'!$B$2:$D$310,3,)="YES", "YES", "NO"))=TRUE,"NO","YES")</f>
        <v>NO</v>
      </c>
    </row>
    <row r="365" spans="1:35" hidden="1">
      <c r="A365" s="29" t="s">
        <v>154</v>
      </c>
      <c r="B365" s="28">
        <v>1725</v>
      </c>
      <c r="C365" s="28">
        <v>5695</v>
      </c>
      <c r="D365" s="30"/>
      <c r="E365" s="29"/>
      <c r="F365" s="28">
        <v>66</v>
      </c>
      <c r="G365" s="28">
        <v>12</v>
      </c>
      <c r="H365" s="28">
        <v>5062</v>
      </c>
      <c r="I365" s="29" t="s">
        <v>3801</v>
      </c>
      <c r="J365" s="28">
        <v>4</v>
      </c>
      <c r="K365" s="29" t="s">
        <v>448</v>
      </c>
      <c r="L365" s="28">
        <v>5069</v>
      </c>
      <c r="M365" s="29" t="s">
        <v>687</v>
      </c>
      <c r="N365" s="29" t="s">
        <v>7496</v>
      </c>
      <c r="O365" s="31">
        <v>38353</v>
      </c>
      <c r="P365" s="31" t="s">
        <v>7472</v>
      </c>
      <c r="Q365" s="29" t="s">
        <v>10579</v>
      </c>
      <c r="R365" s="28">
        <v>3</v>
      </c>
      <c r="S365" s="28">
        <v>34</v>
      </c>
      <c r="T365" s="28">
        <v>3</v>
      </c>
      <c r="U365" s="28">
        <v>10</v>
      </c>
      <c r="V365" s="29" t="s">
        <v>7472</v>
      </c>
      <c r="W365" s="29" t="s">
        <v>7472</v>
      </c>
      <c r="X365" s="29" t="s">
        <v>7472</v>
      </c>
      <c r="Y365" s="29" t="s">
        <v>7472</v>
      </c>
      <c r="Z365" s="29" t="s">
        <v>7472</v>
      </c>
      <c r="AA365" s="29" t="s">
        <v>7478</v>
      </c>
      <c r="AB365" s="28" t="s">
        <v>7472</v>
      </c>
      <c r="AC365" s="90"/>
      <c r="AD365" s="90"/>
      <c r="AE365" s="91"/>
      <c r="AF365" s="29" t="s">
        <v>7472</v>
      </c>
      <c r="AG365" s="27" t="str">
        <f>IF(ISERROR(IF(VLOOKUP(A365,'SAS Stations'!$B$2:$G$307,5,)="YES", "YES", "NO"))=TRUE,"NO","YES")</f>
        <v>NO</v>
      </c>
      <c r="AH365" s="27" t="str">
        <f t="shared" si="5"/>
        <v>YES</v>
      </c>
      <c r="AI365" s="92" t="str">
        <f t="array" ref="AI365">IF(ISERROR(IF(VLOOKUP(A365,'Stations Modelled'!$B$2:$D$310,3,)="YES", "YES", "NO"))=TRUE,"NO","YES")</f>
        <v>NO</v>
      </c>
    </row>
    <row r="366" spans="1:35" hidden="1">
      <c r="A366" s="29" t="s">
        <v>585</v>
      </c>
      <c r="B366" s="28">
        <v>1522</v>
      </c>
      <c r="C366" s="28">
        <v>8298</v>
      </c>
      <c r="D366" s="30" t="s">
        <v>4923</v>
      </c>
      <c r="E366" s="29">
        <v>13365</v>
      </c>
      <c r="F366" s="28">
        <v>115</v>
      </c>
      <c r="G366" s="28">
        <v>12</v>
      </c>
      <c r="H366" s="28">
        <v>8027</v>
      </c>
      <c r="I366" s="29" t="s">
        <v>365</v>
      </c>
      <c r="J366" s="28">
        <v>15</v>
      </c>
      <c r="K366" s="29" t="s">
        <v>666</v>
      </c>
      <c r="L366" s="28">
        <v>5061</v>
      </c>
      <c r="M366" s="29" t="s">
        <v>666</v>
      </c>
      <c r="N366" s="29" t="s">
        <v>7471</v>
      </c>
      <c r="O366" s="31">
        <v>25416</v>
      </c>
      <c r="P366" s="31" t="s">
        <v>7472</v>
      </c>
      <c r="Q366" s="29" t="s">
        <v>7473</v>
      </c>
      <c r="R366" s="28">
        <v>3</v>
      </c>
      <c r="S366" s="28">
        <v>73</v>
      </c>
      <c r="T366" s="28">
        <v>4</v>
      </c>
      <c r="U366" s="28">
        <v>23</v>
      </c>
      <c r="V366" s="29" t="s">
        <v>7474</v>
      </c>
      <c r="W366" s="29" t="s">
        <v>5121</v>
      </c>
      <c r="X366" s="29" t="s">
        <v>569</v>
      </c>
      <c r="Y366" s="29" t="s">
        <v>5122</v>
      </c>
      <c r="Z366" s="29" t="s">
        <v>585</v>
      </c>
      <c r="AA366" s="29" t="s">
        <v>7478</v>
      </c>
      <c r="AB366" s="28">
        <v>92345</v>
      </c>
      <c r="AC366" s="90">
        <v>34.412779</v>
      </c>
      <c r="AD366" s="90">
        <v>-117.289625</v>
      </c>
      <c r="AE366" s="91" t="s">
        <v>7494</v>
      </c>
      <c r="AF366" s="29" t="s">
        <v>7472</v>
      </c>
      <c r="AG366" s="27" t="str">
        <f>IF(ISERROR(IF(VLOOKUP(A366,'SAS Stations'!$B$2:$G$307,5,)="YES", "YES", "NO"))=TRUE,"NO","YES")</f>
        <v>NO</v>
      </c>
      <c r="AH366" s="27" t="str">
        <f t="shared" si="5"/>
        <v>YES</v>
      </c>
      <c r="AI366" s="92" t="str">
        <f t="array" ref="AI366">IF(ISERROR(IF(VLOOKUP(A366,'Stations Modelled'!$B$2:$D$310,3,)="YES", "YES", "NO"))=TRUE,"NO","YES")</f>
        <v>NO</v>
      </c>
    </row>
    <row r="367" spans="1:35">
      <c r="A367" s="29" t="s">
        <v>586</v>
      </c>
      <c r="B367" s="28">
        <v>1505</v>
      </c>
      <c r="C367" s="28">
        <v>8284</v>
      </c>
      <c r="D367" s="30" t="s">
        <v>3416</v>
      </c>
      <c r="E367" s="29">
        <v>14553</v>
      </c>
      <c r="F367" s="28">
        <v>33</v>
      </c>
      <c r="G367" s="28">
        <v>25</v>
      </c>
      <c r="H367" s="28">
        <v>5067</v>
      </c>
      <c r="I367" s="29" t="s">
        <v>389</v>
      </c>
      <c r="J367" s="28">
        <v>6</v>
      </c>
      <c r="K367" s="29" t="s">
        <v>389</v>
      </c>
      <c r="L367" s="28">
        <v>5067</v>
      </c>
      <c r="M367" s="29" t="s">
        <v>389</v>
      </c>
      <c r="N367" s="29" t="s">
        <v>7471</v>
      </c>
      <c r="O367" s="31">
        <v>24473</v>
      </c>
      <c r="P367" s="31" t="s">
        <v>7472</v>
      </c>
      <c r="Q367" s="29" t="s">
        <v>7506</v>
      </c>
      <c r="R367" s="28">
        <v>3</v>
      </c>
      <c r="S367" s="28">
        <v>84</v>
      </c>
      <c r="T367" s="28">
        <v>4</v>
      </c>
      <c r="U367" s="28">
        <v>13</v>
      </c>
      <c r="V367" s="29" t="s">
        <v>3411</v>
      </c>
      <c r="W367" s="29" t="s">
        <v>1720</v>
      </c>
      <c r="X367" s="29" t="s">
        <v>546</v>
      </c>
      <c r="Y367" s="29" t="s">
        <v>1721</v>
      </c>
      <c r="Z367" s="29" t="s">
        <v>5064</v>
      </c>
      <c r="AA367" s="29" t="s">
        <v>7478</v>
      </c>
      <c r="AB367" s="28">
        <v>92277</v>
      </c>
      <c r="AC367" s="90">
        <v>34.136029999999998</v>
      </c>
      <c r="AD367" s="90">
        <v>-116.184708</v>
      </c>
      <c r="AE367" s="91" t="s">
        <v>7503</v>
      </c>
      <c r="AF367" s="29" t="s">
        <v>7472</v>
      </c>
      <c r="AG367" s="27" t="str">
        <f>IF(ISERROR(IF(VLOOKUP(A367,'SAS Stations'!$B$2:$G$307,5,)="YES", "YES", "NO"))=TRUE,"NO","YES")</f>
        <v>YES</v>
      </c>
      <c r="AH367" s="27" t="str">
        <f t="shared" si="5"/>
        <v>NO</v>
      </c>
      <c r="AI367" s="92" t="str">
        <f t="array" ref="AI367">IF(ISERROR(IF(VLOOKUP(A367,'Stations Modelled'!$B$2:$D$310,3,)="YES", "YES", "NO"))=TRUE,"NO","YES")</f>
        <v>YES</v>
      </c>
    </row>
    <row r="368" spans="1:35">
      <c r="A368" s="29" t="s">
        <v>586</v>
      </c>
      <c r="B368" s="28">
        <v>1506</v>
      </c>
      <c r="C368" s="28">
        <v>8284</v>
      </c>
      <c r="D368" s="30" t="s">
        <v>3416</v>
      </c>
      <c r="E368" s="29">
        <v>14553</v>
      </c>
      <c r="F368" s="28">
        <v>115</v>
      </c>
      <c r="G368" s="28">
        <v>33</v>
      </c>
      <c r="H368" s="28">
        <v>5067</v>
      </c>
      <c r="I368" s="29" t="s">
        <v>389</v>
      </c>
      <c r="J368" s="28">
        <v>6</v>
      </c>
      <c r="K368" s="29" t="s">
        <v>389</v>
      </c>
      <c r="L368" s="28">
        <v>5067</v>
      </c>
      <c r="M368" s="29" t="s">
        <v>389</v>
      </c>
      <c r="N368" s="29" t="s">
        <v>7471</v>
      </c>
      <c r="O368" s="31">
        <v>18264</v>
      </c>
      <c r="P368" s="31" t="s">
        <v>7472</v>
      </c>
      <c r="Q368" s="29" t="s">
        <v>7473</v>
      </c>
      <c r="R368" s="28">
        <v>3</v>
      </c>
      <c r="S368" s="28">
        <v>84</v>
      </c>
      <c r="T368" s="28">
        <v>4</v>
      </c>
      <c r="U368" s="28">
        <v>13</v>
      </c>
      <c r="V368" s="29" t="s">
        <v>3411</v>
      </c>
      <c r="W368" s="29" t="s">
        <v>1720</v>
      </c>
      <c r="X368" s="29" t="s">
        <v>546</v>
      </c>
      <c r="Y368" s="29" t="s">
        <v>1721</v>
      </c>
      <c r="Z368" s="29" t="s">
        <v>5064</v>
      </c>
      <c r="AA368" s="29" t="s">
        <v>7478</v>
      </c>
      <c r="AB368" s="28">
        <v>92277</v>
      </c>
      <c r="AC368" s="90">
        <v>34.136029999999998</v>
      </c>
      <c r="AD368" s="90">
        <v>-116.184708</v>
      </c>
      <c r="AE368" s="91" t="s">
        <v>7503</v>
      </c>
      <c r="AF368" s="29" t="s">
        <v>7472</v>
      </c>
      <c r="AG368" s="27" t="str">
        <f>IF(ISERROR(IF(VLOOKUP(A368,'SAS Stations'!$B$2:$G$307,5,)="YES", "YES", "NO"))=TRUE,"NO","YES")</f>
        <v>YES</v>
      </c>
      <c r="AH368" s="27" t="str">
        <f t="shared" si="5"/>
        <v>NO</v>
      </c>
      <c r="AI368" s="92" t="str">
        <f t="array" ref="AI368">IF(ISERROR(IF(VLOOKUP(A368,'Stations Modelled'!$B$2:$D$310,3,)="YES", "YES", "NO"))=TRUE,"NO","YES")</f>
        <v>YES</v>
      </c>
    </row>
    <row r="369" spans="1:35">
      <c r="A369" s="29" t="s">
        <v>588</v>
      </c>
      <c r="B369" s="28">
        <v>659</v>
      </c>
      <c r="C369" s="28">
        <v>5619</v>
      </c>
      <c r="D369" s="30" t="s">
        <v>3405</v>
      </c>
      <c r="E369" s="29" t="s">
        <v>1725</v>
      </c>
      <c r="F369" s="28">
        <v>66</v>
      </c>
      <c r="G369" s="28">
        <v>12</v>
      </c>
      <c r="H369" s="28">
        <v>1990</v>
      </c>
      <c r="I369" s="29" t="s">
        <v>7480</v>
      </c>
      <c r="J369" s="28">
        <v>5</v>
      </c>
      <c r="K369" s="29" t="s">
        <v>375</v>
      </c>
      <c r="L369" s="28">
        <v>5064</v>
      </c>
      <c r="M369" s="29" t="s">
        <v>375</v>
      </c>
      <c r="N369" s="29" t="s">
        <v>7471</v>
      </c>
      <c r="O369" s="31">
        <v>30072</v>
      </c>
      <c r="P369" s="31" t="s">
        <v>7472</v>
      </c>
      <c r="Q369" s="29" t="s">
        <v>7473</v>
      </c>
      <c r="R369" s="28">
        <v>3</v>
      </c>
      <c r="S369" s="28">
        <v>31</v>
      </c>
      <c r="T369" s="28">
        <v>4</v>
      </c>
      <c r="U369" s="28">
        <v>11</v>
      </c>
      <c r="V369" s="29" t="s">
        <v>7474</v>
      </c>
      <c r="W369" s="29" t="s">
        <v>1726</v>
      </c>
      <c r="X369" s="29" t="s">
        <v>5041</v>
      </c>
      <c r="Y369" s="29" t="s">
        <v>1727</v>
      </c>
      <c r="Z369" s="29" t="s">
        <v>588</v>
      </c>
      <c r="AA369" s="29" t="s">
        <v>7478</v>
      </c>
      <c r="AB369" s="28">
        <v>92346</v>
      </c>
      <c r="AC369" s="90">
        <v>34.107807999999999</v>
      </c>
      <c r="AD369" s="90">
        <v>-117.186815</v>
      </c>
      <c r="AE369" s="91" t="s">
        <v>7503</v>
      </c>
      <c r="AF369" s="29" t="s">
        <v>7472</v>
      </c>
      <c r="AG369" s="27" t="str">
        <f>IF(ISERROR(IF(VLOOKUP(A369,'SAS Stations'!$B$2:$G$307,5,)="YES", "YES", "NO"))=TRUE,"NO","YES")</f>
        <v>YES</v>
      </c>
      <c r="AH369" s="27" t="str">
        <f t="shared" si="5"/>
        <v>NO</v>
      </c>
      <c r="AI369" s="92" t="str">
        <f t="array" ref="AI369">IF(ISERROR(IF(VLOOKUP(A369,'Stations Modelled'!$B$2:$D$310,3,)="YES", "YES", "NO"))=TRUE,"NO","YES")</f>
        <v>NO</v>
      </c>
    </row>
    <row r="370" spans="1:35" hidden="1">
      <c r="A370" s="29" t="s">
        <v>5123</v>
      </c>
      <c r="B370" s="28">
        <v>1400</v>
      </c>
      <c r="C370" s="28">
        <v>8167</v>
      </c>
      <c r="D370" s="30" t="s">
        <v>4923</v>
      </c>
      <c r="E370" s="29"/>
      <c r="F370" s="28">
        <v>33</v>
      </c>
      <c r="G370" s="28">
        <v>12</v>
      </c>
      <c r="H370" s="28">
        <v>8016</v>
      </c>
      <c r="I370" s="29" t="s">
        <v>385</v>
      </c>
      <c r="J370" s="28">
        <v>15</v>
      </c>
      <c r="K370" s="29" t="s">
        <v>666</v>
      </c>
      <c r="L370" s="28">
        <v>5090</v>
      </c>
      <c r="M370" s="29" t="s">
        <v>3806</v>
      </c>
      <c r="N370" s="29" t="s">
        <v>7471</v>
      </c>
      <c r="O370" s="31">
        <v>18264</v>
      </c>
      <c r="P370" s="31" t="s">
        <v>7472</v>
      </c>
      <c r="Q370" s="29" t="s">
        <v>7506</v>
      </c>
      <c r="R370" s="28">
        <v>3</v>
      </c>
      <c r="S370" s="28">
        <v>72</v>
      </c>
      <c r="T370" s="28">
        <v>4</v>
      </c>
      <c r="U370" s="28">
        <v>24</v>
      </c>
      <c r="V370" s="29" t="s">
        <v>7474</v>
      </c>
      <c r="W370" s="29" t="s">
        <v>5124</v>
      </c>
      <c r="X370" s="29" t="s">
        <v>517</v>
      </c>
      <c r="Y370" s="29" t="s">
        <v>5125</v>
      </c>
      <c r="Z370" s="29" t="s">
        <v>5123</v>
      </c>
      <c r="AA370" s="29" t="s">
        <v>7478</v>
      </c>
      <c r="AB370" s="28">
        <v>92347</v>
      </c>
      <c r="AC370" s="90">
        <v>34.907273000000004</v>
      </c>
      <c r="AD370" s="90">
        <v>-117.154104</v>
      </c>
      <c r="AE370" s="91" t="s">
        <v>7494</v>
      </c>
      <c r="AF370" s="29" t="s">
        <v>7472</v>
      </c>
      <c r="AG370" s="27" t="str">
        <f>IF(ISERROR(IF(VLOOKUP(A370,'SAS Stations'!$B$2:$G$307,5,)="YES", "YES", "NO"))=TRUE,"NO","YES")</f>
        <v>NO</v>
      </c>
      <c r="AH370" s="27" t="str">
        <f t="shared" si="5"/>
        <v>YES</v>
      </c>
      <c r="AI370" s="92" t="str">
        <f t="array" ref="AI370">IF(ISERROR(IF(VLOOKUP(A370,'Stations Modelled'!$B$2:$D$310,3,)="YES", "YES", "NO"))=TRUE,"NO","YES")</f>
        <v>NO</v>
      </c>
    </row>
    <row r="371" spans="1:35" hidden="1">
      <c r="A371" s="29" t="s">
        <v>159</v>
      </c>
      <c r="B371" s="28">
        <v>1774</v>
      </c>
      <c r="C371" s="28">
        <v>5698</v>
      </c>
      <c r="D371" s="30"/>
      <c r="E371" s="29"/>
      <c r="F371" s="28">
        <v>220</v>
      </c>
      <c r="G371" s="28">
        <v>66</v>
      </c>
      <c r="H371" s="28">
        <v>5000</v>
      </c>
      <c r="I371" s="29" t="s">
        <v>7485</v>
      </c>
      <c r="J371" s="28">
        <v>6</v>
      </c>
      <c r="K371" s="29" t="s">
        <v>389</v>
      </c>
      <c r="L371" s="28">
        <v>5067</v>
      </c>
      <c r="M371" s="29" t="s">
        <v>389</v>
      </c>
      <c r="N371" s="29" t="s">
        <v>7496</v>
      </c>
      <c r="O371" s="31">
        <v>38353</v>
      </c>
      <c r="P371" s="31" t="s">
        <v>7472</v>
      </c>
      <c r="Q371" s="29" t="s">
        <v>10579</v>
      </c>
      <c r="R371" s="28">
        <v>3</v>
      </c>
      <c r="S371" s="28">
        <v>87</v>
      </c>
      <c r="T371" s="28">
        <v>4</v>
      </c>
      <c r="U371" s="28">
        <v>40</v>
      </c>
      <c r="V371" s="29" t="s">
        <v>3438</v>
      </c>
      <c r="W371" s="29" t="s">
        <v>5028</v>
      </c>
      <c r="X371" s="29" t="s">
        <v>562</v>
      </c>
      <c r="Y371" s="29" t="s">
        <v>160</v>
      </c>
      <c r="Z371" s="29" t="s">
        <v>402</v>
      </c>
      <c r="AA371" s="29" t="s">
        <v>7478</v>
      </c>
      <c r="AB371" s="28">
        <v>92225</v>
      </c>
      <c r="AC371" s="90"/>
      <c r="AD371" s="90"/>
      <c r="AE371" s="91"/>
      <c r="AF371" s="29" t="s">
        <v>7472</v>
      </c>
      <c r="AG371" s="27" t="str">
        <f>IF(ISERROR(IF(VLOOKUP(A371,'SAS Stations'!$B$2:$G$307,5,)="YES", "YES", "NO"))=TRUE,"NO","YES")</f>
        <v>NO</v>
      </c>
      <c r="AH371" s="27" t="str">
        <f t="shared" si="5"/>
        <v>YES</v>
      </c>
      <c r="AI371" s="92" t="str">
        <f t="array" ref="AI371">IF(ISERROR(IF(VLOOKUP(A371,'Stations Modelled'!$B$2:$D$310,3,)="YES", "YES", "NO"))=TRUE,"NO","YES")</f>
        <v>NO</v>
      </c>
    </row>
    <row r="372" spans="1:35" hidden="1">
      <c r="A372" s="29" t="s">
        <v>590</v>
      </c>
      <c r="B372" s="28">
        <v>1541</v>
      </c>
      <c r="C372" s="28">
        <v>8321</v>
      </c>
      <c r="D372" s="30" t="s">
        <v>4923</v>
      </c>
      <c r="E372" s="29">
        <v>15306</v>
      </c>
      <c r="F372" s="28">
        <v>115</v>
      </c>
      <c r="G372" s="28">
        <v>33</v>
      </c>
      <c r="H372" s="28">
        <v>8016</v>
      </c>
      <c r="I372" s="29" t="s">
        <v>385</v>
      </c>
      <c r="J372" s="28">
        <v>15</v>
      </c>
      <c r="K372" s="29" t="s">
        <v>666</v>
      </c>
      <c r="L372" s="28">
        <v>5061</v>
      </c>
      <c r="M372" s="29" t="s">
        <v>666</v>
      </c>
      <c r="N372" s="29" t="s">
        <v>7471</v>
      </c>
      <c r="O372" s="31">
        <v>29587</v>
      </c>
      <c r="P372" s="31" t="s">
        <v>7472</v>
      </c>
      <c r="Q372" s="29" t="s">
        <v>7473</v>
      </c>
      <c r="R372" s="28">
        <v>3</v>
      </c>
      <c r="S372" s="28">
        <v>86</v>
      </c>
      <c r="T372" s="28">
        <v>4</v>
      </c>
      <c r="U372" s="28">
        <v>24</v>
      </c>
      <c r="V372" s="29" t="s">
        <v>4926</v>
      </c>
      <c r="W372" s="29" t="s">
        <v>1757</v>
      </c>
      <c r="X372" s="29" t="s">
        <v>523</v>
      </c>
      <c r="Y372" s="29" t="s">
        <v>5126</v>
      </c>
      <c r="Z372" s="29" t="s">
        <v>4928</v>
      </c>
      <c r="AA372" s="29" t="s">
        <v>7478</v>
      </c>
      <c r="AB372" s="28">
        <v>93516</v>
      </c>
      <c r="AC372" s="90">
        <v>35.014364</v>
      </c>
      <c r="AD372" s="90">
        <v>-117.704049</v>
      </c>
      <c r="AE372" s="91" t="s">
        <v>7494</v>
      </c>
      <c r="AF372" s="29" t="s">
        <v>7472</v>
      </c>
      <c r="AG372" s="27" t="str">
        <f>IF(ISERROR(IF(VLOOKUP(A372,'SAS Stations'!$B$2:$G$307,5,)="YES", "YES", "NO"))=TRUE,"NO","YES")</f>
        <v>NO</v>
      </c>
      <c r="AH372" s="27" t="str">
        <f t="shared" si="5"/>
        <v>YES</v>
      </c>
      <c r="AI372" s="92" t="str">
        <f t="array" ref="AI372">IF(ISERROR(IF(VLOOKUP(A372,'Stations Modelled'!$B$2:$D$310,3,)="YES", "YES", "NO"))=TRUE,"NO","YES")</f>
        <v>NO</v>
      </c>
    </row>
    <row r="373" spans="1:35" hidden="1">
      <c r="A373" s="29" t="s">
        <v>590</v>
      </c>
      <c r="B373" s="28">
        <v>1540</v>
      </c>
      <c r="C373" s="28">
        <v>8321</v>
      </c>
      <c r="D373" s="30"/>
      <c r="E373" s="29">
        <v>15306</v>
      </c>
      <c r="F373" s="28">
        <v>33</v>
      </c>
      <c r="G373" s="28">
        <v>12</v>
      </c>
      <c r="H373" s="28">
        <v>8016</v>
      </c>
      <c r="I373" s="29" t="s">
        <v>385</v>
      </c>
      <c r="J373" s="28">
        <v>15</v>
      </c>
      <c r="K373" s="29" t="s">
        <v>666</v>
      </c>
      <c r="L373" s="28">
        <v>5061</v>
      </c>
      <c r="M373" s="29" t="s">
        <v>666</v>
      </c>
      <c r="N373" s="29" t="s">
        <v>7471</v>
      </c>
      <c r="O373" s="31">
        <v>29587</v>
      </c>
      <c r="P373" s="31" t="s">
        <v>7472</v>
      </c>
      <c r="Q373" s="29" t="s">
        <v>7506</v>
      </c>
      <c r="R373" s="28">
        <v>3</v>
      </c>
      <c r="S373" s="28">
        <v>86</v>
      </c>
      <c r="T373" s="28">
        <v>4</v>
      </c>
      <c r="U373" s="28">
        <v>24</v>
      </c>
      <c r="V373" s="29" t="s">
        <v>4926</v>
      </c>
      <c r="W373" s="29" t="s">
        <v>1757</v>
      </c>
      <c r="X373" s="29" t="s">
        <v>523</v>
      </c>
      <c r="Y373" s="29" t="s">
        <v>5126</v>
      </c>
      <c r="Z373" s="29" t="s">
        <v>4928</v>
      </c>
      <c r="AA373" s="29" t="s">
        <v>7478</v>
      </c>
      <c r="AB373" s="28">
        <v>93516</v>
      </c>
      <c r="AC373" s="27">
        <v>35.014364</v>
      </c>
      <c r="AD373" s="27">
        <v>-117.704049</v>
      </c>
      <c r="AE373" s="27" t="s">
        <v>7494</v>
      </c>
      <c r="AF373" s="29" t="s">
        <v>7472</v>
      </c>
      <c r="AG373" s="27" t="str">
        <f>IF(ISERROR(IF(VLOOKUP(A373,'SAS Stations'!$B$2:$G$307,5,)="YES", "YES", "NO"))=TRUE,"NO","YES")</f>
        <v>NO</v>
      </c>
      <c r="AH373" s="27" t="str">
        <f t="shared" si="5"/>
        <v>YES</v>
      </c>
      <c r="AI373" s="92" t="str">
        <f t="array" ref="AI373">IF(ISERROR(IF(VLOOKUP(A373,'Stations Modelled'!$B$2:$D$310,3,)="YES", "YES", "NO"))=TRUE,"NO","YES")</f>
        <v>NO</v>
      </c>
    </row>
    <row r="374" spans="1:35" hidden="1">
      <c r="A374" s="29" t="s">
        <v>1728</v>
      </c>
      <c r="B374" s="28">
        <v>1429</v>
      </c>
      <c r="C374" s="28">
        <v>8207</v>
      </c>
      <c r="D374" s="30" t="s">
        <v>3416</v>
      </c>
      <c r="E374" s="29"/>
      <c r="F374" s="28">
        <v>33</v>
      </c>
      <c r="G374" s="28">
        <v>4</v>
      </c>
      <c r="H374" s="28">
        <v>5067</v>
      </c>
      <c r="I374" s="29" t="s">
        <v>389</v>
      </c>
      <c r="J374" s="28">
        <v>6</v>
      </c>
      <c r="K374" s="29" t="s">
        <v>389</v>
      </c>
      <c r="L374" s="28">
        <v>5067</v>
      </c>
      <c r="M374" s="29" t="s">
        <v>389</v>
      </c>
      <c r="N374" s="29" t="s">
        <v>7471</v>
      </c>
      <c r="O374" s="31">
        <v>24320</v>
      </c>
      <c r="P374" s="31" t="s">
        <v>7472</v>
      </c>
      <c r="Q374" s="29" t="s">
        <v>7506</v>
      </c>
      <c r="R374" s="28">
        <v>3</v>
      </c>
      <c r="S374" s="28">
        <v>79</v>
      </c>
      <c r="T374" s="28">
        <v>4</v>
      </c>
      <c r="U374" s="28">
        <v>13</v>
      </c>
      <c r="V374" s="29" t="s">
        <v>3411</v>
      </c>
      <c r="W374" s="29" t="s">
        <v>1729</v>
      </c>
      <c r="X374" s="29" t="s">
        <v>506</v>
      </c>
      <c r="Y374" s="29" t="s">
        <v>1730</v>
      </c>
      <c r="Z374" s="29" t="s">
        <v>5021</v>
      </c>
      <c r="AA374" s="29" t="s">
        <v>7478</v>
      </c>
      <c r="AB374" s="28">
        <v>92262</v>
      </c>
      <c r="AC374" s="90">
        <v>33.846350000000001</v>
      </c>
      <c r="AD374" s="90">
        <v>-116.544816</v>
      </c>
      <c r="AE374" s="91" t="s">
        <v>7503</v>
      </c>
      <c r="AF374" s="29" t="s">
        <v>7472</v>
      </c>
      <c r="AG374" s="27" t="str">
        <f>IF(ISERROR(IF(VLOOKUP(A374,'SAS Stations'!$B$2:$G$307,5,)="YES", "YES", "NO"))=TRUE,"NO","YES")</f>
        <v>NO</v>
      </c>
      <c r="AH374" s="27" t="str">
        <f t="shared" si="5"/>
        <v>YES</v>
      </c>
      <c r="AI374" s="92" t="str">
        <f t="array" ref="AI374">IF(ISERROR(IF(VLOOKUP(A374,'Stations Modelled'!$B$2:$D$310,3,)="YES", "YES", "NO"))=TRUE,"NO","YES")</f>
        <v>NO</v>
      </c>
    </row>
    <row r="375" spans="1:35">
      <c r="A375" s="29" t="s">
        <v>591</v>
      </c>
      <c r="B375" s="28">
        <v>1521</v>
      </c>
      <c r="C375" s="28">
        <v>8297</v>
      </c>
      <c r="D375" s="30" t="s">
        <v>3405</v>
      </c>
      <c r="E375" s="29">
        <v>17343</v>
      </c>
      <c r="F375" s="28">
        <v>115</v>
      </c>
      <c r="G375" s="28">
        <v>12</v>
      </c>
      <c r="H375" s="28">
        <v>5064</v>
      </c>
      <c r="I375" s="29" t="s">
        <v>375</v>
      </c>
      <c r="J375" s="28">
        <v>5</v>
      </c>
      <c r="K375" s="29" t="s">
        <v>375</v>
      </c>
      <c r="L375" s="28">
        <v>5064</v>
      </c>
      <c r="M375" s="29" t="s">
        <v>375</v>
      </c>
      <c r="N375" s="29" t="s">
        <v>7471</v>
      </c>
      <c r="O375" s="31">
        <v>24563</v>
      </c>
      <c r="P375" s="31" t="s">
        <v>7472</v>
      </c>
      <c r="Q375" s="29" t="s">
        <v>7473</v>
      </c>
      <c r="R375" s="28">
        <v>3</v>
      </c>
      <c r="S375" s="28">
        <v>31</v>
      </c>
      <c r="T375" s="28">
        <v>4</v>
      </c>
      <c r="U375" s="28">
        <v>11</v>
      </c>
      <c r="V375" s="29" t="s">
        <v>7474</v>
      </c>
      <c r="W375" s="29" t="s">
        <v>5060</v>
      </c>
      <c r="X375" s="29" t="s">
        <v>462</v>
      </c>
      <c r="Y375" s="29" t="s">
        <v>1731</v>
      </c>
      <c r="Z375" s="29" t="s">
        <v>7480</v>
      </c>
      <c r="AA375" s="29" t="s">
        <v>7478</v>
      </c>
      <c r="AB375" s="28">
        <v>92409</v>
      </c>
      <c r="AC375" s="90">
        <v>34.075651999999998</v>
      </c>
      <c r="AD375" s="90">
        <v>-117.29168</v>
      </c>
      <c r="AE375" s="91" t="s">
        <v>7503</v>
      </c>
      <c r="AF375" s="29" t="s">
        <v>7472</v>
      </c>
      <c r="AG375" s="27" t="str">
        <f>IF(ISERROR(IF(VLOOKUP(A375,'SAS Stations'!$B$2:$G$307,5,)="YES", "YES", "NO"))=TRUE,"NO","YES")</f>
        <v>YES</v>
      </c>
      <c r="AH375" s="27" t="str">
        <f t="shared" si="5"/>
        <v>NO</v>
      </c>
      <c r="AI375" s="92" t="str">
        <f t="array" ref="AI375">IF(ISERROR(IF(VLOOKUP(A375,'Stations Modelled'!$B$2:$D$310,3,)="YES", "YES", "NO"))=TRUE,"NO","YES")</f>
        <v>NO</v>
      </c>
    </row>
    <row r="376" spans="1:35" hidden="1">
      <c r="A376" s="29" t="s">
        <v>167</v>
      </c>
      <c r="B376" s="28">
        <v>571</v>
      </c>
      <c r="C376" s="28">
        <v>5513</v>
      </c>
      <c r="D376" s="30"/>
      <c r="E376" s="29"/>
      <c r="F376" s="28">
        <v>16</v>
      </c>
      <c r="G376" s="28">
        <v>4</v>
      </c>
      <c r="H376" s="28">
        <v>5055</v>
      </c>
      <c r="I376" s="29" t="s">
        <v>446</v>
      </c>
      <c r="J376" s="28">
        <v>10</v>
      </c>
      <c r="K376" s="29" t="s">
        <v>446</v>
      </c>
      <c r="L376" s="28">
        <v>5056</v>
      </c>
      <c r="M376" s="29" t="s">
        <v>698</v>
      </c>
      <c r="N376" s="29" t="s">
        <v>7521</v>
      </c>
      <c r="O376" s="31">
        <v>18264</v>
      </c>
      <c r="P376" s="31">
        <v>35479</v>
      </c>
      <c r="Q376" s="29" t="s">
        <v>7506</v>
      </c>
      <c r="R376" s="28">
        <v>5</v>
      </c>
      <c r="S376" s="28">
        <v>49</v>
      </c>
      <c r="T376" s="28">
        <v>1</v>
      </c>
      <c r="U376" s="28">
        <v>63</v>
      </c>
      <c r="V376" s="29" t="s">
        <v>4996</v>
      </c>
      <c r="W376" s="29" t="s">
        <v>1678</v>
      </c>
      <c r="X376" s="29" t="s">
        <v>553</v>
      </c>
      <c r="Y376" s="29" t="s">
        <v>168</v>
      </c>
      <c r="Z376" s="29" t="s">
        <v>1048</v>
      </c>
      <c r="AA376" s="29" t="s">
        <v>7478</v>
      </c>
      <c r="AB376" s="28" t="s">
        <v>7472</v>
      </c>
      <c r="AC376" s="90"/>
      <c r="AD376" s="90"/>
      <c r="AE376" s="91"/>
      <c r="AF376" s="29" t="s">
        <v>7472</v>
      </c>
      <c r="AG376" s="27" t="str">
        <f>IF(ISERROR(IF(VLOOKUP(A376,'SAS Stations'!$B$2:$G$307,5,)="YES", "YES", "NO"))=TRUE,"NO","YES")</f>
        <v>NO</v>
      </c>
      <c r="AH376" s="27" t="str">
        <f t="shared" si="5"/>
        <v>YES</v>
      </c>
      <c r="AI376" s="92" t="str">
        <f t="array" ref="AI376">IF(ISERROR(IF(VLOOKUP(A376,'Stations Modelled'!$B$2:$D$310,3,)="YES", "YES", "NO"))=TRUE,"NO","YES")</f>
        <v>NO</v>
      </c>
    </row>
    <row r="377" spans="1:35">
      <c r="A377" s="29" t="s">
        <v>593</v>
      </c>
      <c r="B377" s="28">
        <v>421</v>
      </c>
      <c r="C377" s="28">
        <v>5210</v>
      </c>
      <c r="D377" s="30"/>
      <c r="E377" s="29"/>
      <c r="F377" s="28">
        <v>66</v>
      </c>
      <c r="G377" s="28">
        <v>4</v>
      </c>
      <c r="H377" s="28">
        <v>5021</v>
      </c>
      <c r="I377" s="29" t="s">
        <v>625</v>
      </c>
      <c r="J377" s="28">
        <v>8</v>
      </c>
      <c r="K377" s="29" t="s">
        <v>337</v>
      </c>
      <c r="L377" s="28">
        <v>5023</v>
      </c>
      <c r="M377" s="29" t="s">
        <v>337</v>
      </c>
      <c r="N377" s="29" t="s">
        <v>7471</v>
      </c>
      <c r="O377" s="31">
        <v>23651</v>
      </c>
      <c r="P377" s="31" t="s">
        <v>7472</v>
      </c>
      <c r="Q377" s="29" t="s">
        <v>7473</v>
      </c>
      <c r="R377" s="28">
        <v>5</v>
      </c>
      <c r="S377" s="28">
        <v>44</v>
      </c>
      <c r="T377" s="28">
        <v>2</v>
      </c>
      <c r="U377" s="28">
        <v>53</v>
      </c>
      <c r="V377" s="29" t="s">
        <v>3386</v>
      </c>
      <c r="W377" s="29" t="s">
        <v>1761</v>
      </c>
      <c r="X377" s="29" t="s">
        <v>462</v>
      </c>
      <c r="Y377" s="29" t="s">
        <v>4647</v>
      </c>
      <c r="Z377" s="29" t="s">
        <v>3386</v>
      </c>
      <c r="AA377" s="29" t="s">
        <v>7478</v>
      </c>
      <c r="AB377" s="28">
        <v>90047</v>
      </c>
      <c r="AC377" s="90">
        <v>33.922491000000001</v>
      </c>
      <c r="AD377" s="90">
        <v>-118.307271</v>
      </c>
      <c r="AE377" s="91" t="s">
        <v>7494</v>
      </c>
      <c r="AF377" s="29" t="s">
        <v>7472</v>
      </c>
      <c r="AG377" s="27" t="str">
        <f>IF(ISERROR(IF(VLOOKUP(A377,'SAS Stations'!$B$2:$G$307,5,)="YES", "YES", "NO"))=TRUE,"NO","YES")</f>
        <v>YES</v>
      </c>
      <c r="AH377" s="27" t="str">
        <f t="shared" si="5"/>
        <v>NO</v>
      </c>
      <c r="AI377" s="92" t="str">
        <f t="array" ref="AI377">IF(ISERROR(IF(VLOOKUP(A377,'Stations Modelled'!$B$2:$D$310,3,)="YES", "YES", "NO"))=TRUE,"NO","YES")</f>
        <v>NO</v>
      </c>
    </row>
    <row r="378" spans="1:35">
      <c r="A378" s="29" t="s">
        <v>1020</v>
      </c>
      <c r="B378" s="28">
        <v>372</v>
      </c>
      <c r="C378" s="28">
        <v>5151</v>
      </c>
      <c r="D378" s="30" t="s">
        <v>7535</v>
      </c>
      <c r="E378" s="29"/>
      <c r="F378" s="28">
        <v>16</v>
      </c>
      <c r="G378" s="28">
        <v>4</v>
      </c>
      <c r="H378" s="28">
        <v>5012</v>
      </c>
      <c r="I378" s="29" t="s">
        <v>3869</v>
      </c>
      <c r="J378" s="28">
        <v>3</v>
      </c>
      <c r="K378" s="29" t="s">
        <v>7529</v>
      </c>
      <c r="L378" s="28">
        <v>5012</v>
      </c>
      <c r="M378" s="29" t="s">
        <v>3869</v>
      </c>
      <c r="N378" s="29" t="s">
        <v>7471</v>
      </c>
      <c r="O378" s="31">
        <v>18264</v>
      </c>
      <c r="P378" s="31" t="s">
        <v>7472</v>
      </c>
      <c r="Q378" s="29" t="s">
        <v>7506</v>
      </c>
      <c r="R378" s="28">
        <v>1</v>
      </c>
      <c r="S378" s="28">
        <v>22</v>
      </c>
      <c r="T378" s="28">
        <v>3</v>
      </c>
      <c r="U378" s="28">
        <v>3</v>
      </c>
      <c r="V378" s="29" t="s">
        <v>7531</v>
      </c>
      <c r="W378" s="29" t="s">
        <v>533</v>
      </c>
      <c r="X378" s="29" t="s">
        <v>538</v>
      </c>
      <c r="Y378" s="29" t="s">
        <v>7822</v>
      </c>
      <c r="Z378" s="29" t="s">
        <v>7823</v>
      </c>
      <c r="AA378" s="29" t="s">
        <v>7478</v>
      </c>
      <c r="AB378" s="28">
        <v>91733</v>
      </c>
      <c r="AC378" s="90">
        <v>34.052461000000001</v>
      </c>
      <c r="AD378" s="90">
        <v>-118.047872</v>
      </c>
      <c r="AE378" s="91" t="s">
        <v>7503</v>
      </c>
      <c r="AF378" s="29" t="s">
        <v>7472</v>
      </c>
      <c r="AG378" s="27" t="str">
        <f>IF(ISERROR(IF(VLOOKUP(A378,'SAS Stations'!$B$2:$G$307,5,)="YES", "YES", "NO"))=TRUE,"NO","YES")</f>
        <v>YES</v>
      </c>
      <c r="AH378" s="27" t="str">
        <f t="shared" si="5"/>
        <v>NO</v>
      </c>
      <c r="AI378" s="92" t="str">
        <f t="array" ref="AI378">IF(ISERROR(IF(VLOOKUP(A378,'Stations Modelled'!$B$2:$D$310,3,)="YES", "YES", "NO"))=TRUE,"NO","YES")</f>
        <v>NO</v>
      </c>
    </row>
    <row r="379" spans="1:35" hidden="1">
      <c r="A379" s="29" t="s">
        <v>5127</v>
      </c>
      <c r="B379" s="28">
        <v>593</v>
      </c>
      <c r="C379" s="28">
        <v>5540</v>
      </c>
      <c r="D379" s="30" t="s">
        <v>4971</v>
      </c>
      <c r="E379" s="29"/>
      <c r="F379" s="28">
        <v>16</v>
      </c>
      <c r="G379" s="28">
        <v>4</v>
      </c>
      <c r="H379" s="28">
        <v>5053</v>
      </c>
      <c r="I379" s="29" t="s">
        <v>833</v>
      </c>
      <c r="J379" s="28">
        <v>12</v>
      </c>
      <c r="K379" s="29" t="s">
        <v>833</v>
      </c>
      <c r="L379" s="28">
        <v>5056</v>
      </c>
      <c r="M379" s="29" t="s">
        <v>698</v>
      </c>
      <c r="N379" s="29" t="s">
        <v>7521</v>
      </c>
      <c r="O379" s="31">
        <v>17685</v>
      </c>
      <c r="P379" s="31">
        <v>36130</v>
      </c>
      <c r="Q379" s="29" t="s">
        <v>7506</v>
      </c>
      <c r="R379" s="28">
        <v>5</v>
      </c>
      <c r="S379" s="28">
        <v>39</v>
      </c>
      <c r="T379" s="28">
        <v>1</v>
      </c>
      <c r="U379" s="28">
        <v>64</v>
      </c>
      <c r="V379" s="29" t="s">
        <v>935</v>
      </c>
      <c r="W379" s="29" t="s">
        <v>4868</v>
      </c>
      <c r="X379" s="29" t="s">
        <v>7553</v>
      </c>
      <c r="Y379" s="29" t="s">
        <v>5128</v>
      </c>
      <c r="Z379" s="29" t="s">
        <v>5127</v>
      </c>
      <c r="AA379" s="29" t="s">
        <v>7478</v>
      </c>
      <c r="AB379" s="28">
        <v>93041</v>
      </c>
      <c r="AC379" s="27"/>
      <c r="AD379" s="27"/>
      <c r="AE379" s="27"/>
      <c r="AF379" s="29" t="s">
        <v>7472</v>
      </c>
      <c r="AG379" s="27" t="str">
        <f>IF(ISERROR(IF(VLOOKUP(A379,'SAS Stations'!$B$2:$G$307,5,)="YES", "YES", "NO"))=TRUE,"NO","YES")</f>
        <v>NO</v>
      </c>
      <c r="AH379" s="27" t="str">
        <f t="shared" si="5"/>
        <v>YES</v>
      </c>
      <c r="AI379" s="92" t="str">
        <f t="array" ref="AI379">IF(ISERROR(IF(VLOOKUP(A379,'Stations Modelled'!$B$2:$D$310,3,)="YES", "YES", "NO"))=TRUE,"NO","YES")</f>
        <v>NO</v>
      </c>
    </row>
    <row r="380" spans="1:35">
      <c r="A380" s="29" t="s">
        <v>1021</v>
      </c>
      <c r="B380" s="28">
        <v>741</v>
      </c>
      <c r="C380" s="28">
        <v>5728</v>
      </c>
      <c r="D380" s="30" t="s">
        <v>2815</v>
      </c>
      <c r="E380" s="29" t="s">
        <v>4650</v>
      </c>
      <c r="F380" s="28">
        <v>16</v>
      </c>
      <c r="G380" s="28">
        <v>4</v>
      </c>
      <c r="H380" s="28">
        <v>5074</v>
      </c>
      <c r="I380" s="29" t="s">
        <v>631</v>
      </c>
      <c r="J380" s="28">
        <v>9</v>
      </c>
      <c r="K380" s="29" t="s">
        <v>652</v>
      </c>
      <c r="L380" s="28">
        <v>5073</v>
      </c>
      <c r="M380" s="29" t="s">
        <v>652</v>
      </c>
      <c r="N380" s="29" t="s">
        <v>7471</v>
      </c>
      <c r="O380" s="31">
        <v>18264</v>
      </c>
      <c r="P380" s="31" t="s">
        <v>7472</v>
      </c>
      <c r="Q380" s="29" t="s">
        <v>7506</v>
      </c>
      <c r="R380" s="28">
        <v>1</v>
      </c>
      <c r="S380" s="28">
        <v>32</v>
      </c>
      <c r="T380" s="28">
        <v>2</v>
      </c>
      <c r="U380" s="28">
        <v>57</v>
      </c>
      <c r="V380" s="29" t="s">
        <v>3386</v>
      </c>
      <c r="W380" s="29" t="s">
        <v>4651</v>
      </c>
      <c r="X380" s="29" t="s">
        <v>553</v>
      </c>
      <c r="Y380" s="29" t="s">
        <v>4652</v>
      </c>
      <c r="Z380" s="29" t="s">
        <v>1021</v>
      </c>
      <c r="AA380" s="29" t="s">
        <v>7478</v>
      </c>
      <c r="AB380" s="28">
        <v>90255</v>
      </c>
      <c r="AC380" s="90">
        <v>33.980623999999999</v>
      </c>
      <c r="AD380" s="90">
        <v>-118.226389</v>
      </c>
      <c r="AE380" s="91" t="s">
        <v>7494</v>
      </c>
      <c r="AF380" s="29" t="s">
        <v>7472</v>
      </c>
      <c r="AG380" s="27" t="str">
        <f>IF(ISERROR(IF(VLOOKUP(A380,'SAS Stations'!$B$2:$G$307,5,)="YES", "YES", "NO"))=TRUE,"NO","YES")</f>
        <v>YES</v>
      </c>
      <c r="AH380" s="27" t="str">
        <f t="shared" si="5"/>
        <v>NO</v>
      </c>
      <c r="AI380" s="92" t="str">
        <f t="array" ref="AI380">IF(ISERROR(IF(VLOOKUP(A380,'Stations Modelled'!$B$2:$D$310,3,)="YES", "YES", "NO"))=TRUE,"NO","YES")</f>
        <v>NO</v>
      </c>
    </row>
    <row r="381" spans="1:35">
      <c r="A381" s="29" t="s">
        <v>1022</v>
      </c>
      <c r="B381" s="28">
        <v>660</v>
      </c>
      <c r="C381" s="28">
        <v>5621</v>
      </c>
      <c r="D381" s="30" t="s">
        <v>3405</v>
      </c>
      <c r="E381" s="29"/>
      <c r="F381" s="28">
        <v>33</v>
      </c>
      <c r="G381" s="28">
        <v>2.4</v>
      </c>
      <c r="H381" s="28">
        <v>5064</v>
      </c>
      <c r="I381" s="29" t="s">
        <v>375</v>
      </c>
      <c r="J381" s="28">
        <v>5</v>
      </c>
      <c r="K381" s="29" t="s">
        <v>375</v>
      </c>
      <c r="L381" s="28">
        <v>5064</v>
      </c>
      <c r="M381" s="29" t="s">
        <v>375</v>
      </c>
      <c r="N381" s="29" t="s">
        <v>7471</v>
      </c>
      <c r="O381" s="31">
        <v>18264</v>
      </c>
      <c r="P381" s="31" t="s">
        <v>7472</v>
      </c>
      <c r="Q381" s="29" t="s">
        <v>7506</v>
      </c>
      <c r="R381" s="28">
        <v>3</v>
      </c>
      <c r="S381" s="28">
        <v>40</v>
      </c>
      <c r="T381" s="28">
        <v>2</v>
      </c>
      <c r="U381" s="28">
        <v>11</v>
      </c>
      <c r="V381" s="29" t="s">
        <v>7474</v>
      </c>
      <c r="W381" s="29" t="s">
        <v>1732</v>
      </c>
      <c r="X381" s="29" t="s">
        <v>7571</v>
      </c>
      <c r="Y381" s="29" t="s">
        <v>1733</v>
      </c>
      <c r="Z381" s="29" t="s">
        <v>1734</v>
      </c>
      <c r="AA381" s="29" t="s">
        <v>7478</v>
      </c>
      <c r="AB381" s="28">
        <v>92325</v>
      </c>
      <c r="AC381" s="90">
        <v>34.242671999999999</v>
      </c>
      <c r="AD381" s="90">
        <v>-117.28609</v>
      </c>
      <c r="AE381" s="91" t="s">
        <v>7503</v>
      </c>
      <c r="AF381" s="29" t="s">
        <v>7472</v>
      </c>
      <c r="AG381" s="27" t="str">
        <f>IF(ISERROR(IF(VLOOKUP(A381,'SAS Stations'!$B$2:$G$307,5,)="YES", "YES", "NO"))=TRUE,"NO","YES")</f>
        <v>YES</v>
      </c>
      <c r="AH381" s="27" t="str">
        <f t="shared" si="5"/>
        <v>NO</v>
      </c>
      <c r="AI381" s="92" t="str">
        <f t="array" ref="AI381">IF(ISERROR(IF(VLOOKUP(A381,'Stations Modelled'!$B$2:$D$310,3,)="YES", "YES", "NO"))=TRUE,"NO","YES")</f>
        <v>NO</v>
      </c>
    </row>
    <row r="382" spans="1:35">
      <c r="A382" s="29" t="s">
        <v>1022</v>
      </c>
      <c r="B382" s="28">
        <v>661</v>
      </c>
      <c r="C382" s="28">
        <v>5621</v>
      </c>
      <c r="D382" s="30" t="s">
        <v>3405</v>
      </c>
      <c r="E382" s="29"/>
      <c r="F382" s="28">
        <v>33</v>
      </c>
      <c r="G382" s="28">
        <v>12</v>
      </c>
      <c r="H382" s="28">
        <v>5064</v>
      </c>
      <c r="I382" s="29" t="s">
        <v>375</v>
      </c>
      <c r="J382" s="28">
        <v>5</v>
      </c>
      <c r="K382" s="29" t="s">
        <v>375</v>
      </c>
      <c r="L382" s="28">
        <v>5064</v>
      </c>
      <c r="M382" s="29" t="s">
        <v>375</v>
      </c>
      <c r="N382" s="29" t="s">
        <v>7471</v>
      </c>
      <c r="O382" s="31">
        <v>18264</v>
      </c>
      <c r="P382" s="31" t="s">
        <v>7472</v>
      </c>
      <c r="Q382" s="29" t="s">
        <v>7506</v>
      </c>
      <c r="R382" s="28">
        <v>3</v>
      </c>
      <c r="S382" s="28">
        <v>40</v>
      </c>
      <c r="T382" s="28">
        <v>2</v>
      </c>
      <c r="U382" s="28">
        <v>11</v>
      </c>
      <c r="V382" s="29" t="s">
        <v>7474</v>
      </c>
      <c r="W382" s="29" t="s">
        <v>1732</v>
      </c>
      <c r="X382" s="29" t="s">
        <v>7571</v>
      </c>
      <c r="Y382" s="29" t="s">
        <v>1733</v>
      </c>
      <c r="Z382" s="29" t="s">
        <v>1734</v>
      </c>
      <c r="AA382" s="29" t="s">
        <v>7478</v>
      </c>
      <c r="AB382" s="28">
        <v>92325</v>
      </c>
      <c r="AC382" s="90">
        <v>34.242671999999999</v>
      </c>
      <c r="AD382" s="90">
        <v>-117.28609</v>
      </c>
      <c r="AE382" s="91" t="s">
        <v>7503</v>
      </c>
      <c r="AF382" s="29" t="s">
        <v>7472</v>
      </c>
      <c r="AG382" s="27" t="str">
        <f>IF(ISERROR(IF(VLOOKUP(A382,'SAS Stations'!$B$2:$G$307,5,)="YES", "YES", "NO"))=TRUE,"NO","YES")</f>
        <v>YES</v>
      </c>
      <c r="AH382" s="27" t="str">
        <f t="shared" si="5"/>
        <v>NO</v>
      </c>
      <c r="AI382" s="92" t="str">
        <f t="array" ref="AI382">IF(ISERROR(IF(VLOOKUP(A382,'Stations Modelled'!$B$2:$D$310,3,)="YES", "YES", "NO"))=TRUE,"NO","YES")</f>
        <v>NO</v>
      </c>
    </row>
    <row r="383" spans="1:35" hidden="1">
      <c r="A383" s="29" t="s">
        <v>1735</v>
      </c>
      <c r="B383" s="28">
        <v>1401</v>
      </c>
      <c r="C383" s="28">
        <v>8168</v>
      </c>
      <c r="D383" s="30" t="s">
        <v>3410</v>
      </c>
      <c r="E383" s="29">
        <v>49935</v>
      </c>
      <c r="F383" s="28">
        <v>33</v>
      </c>
      <c r="G383" s="28">
        <v>2.4</v>
      </c>
      <c r="H383" s="28">
        <v>5070</v>
      </c>
      <c r="I383" s="29" t="s">
        <v>347</v>
      </c>
      <c r="J383" s="28">
        <v>7</v>
      </c>
      <c r="K383" s="29" t="s">
        <v>347</v>
      </c>
      <c r="L383" s="28">
        <v>5070</v>
      </c>
      <c r="M383" s="29" t="s">
        <v>347</v>
      </c>
      <c r="N383" s="29" t="s">
        <v>7471</v>
      </c>
      <c r="O383" s="31">
        <v>18264</v>
      </c>
      <c r="P383" s="31" t="s">
        <v>7472</v>
      </c>
      <c r="Q383" s="29" t="s">
        <v>7506</v>
      </c>
      <c r="R383" s="28">
        <v>3</v>
      </c>
      <c r="S383" s="28">
        <v>77</v>
      </c>
      <c r="T383" s="28">
        <v>2</v>
      </c>
      <c r="U383" s="28">
        <v>16</v>
      </c>
      <c r="V383" s="29" t="s">
        <v>3411</v>
      </c>
      <c r="W383" s="29" t="s">
        <v>1736</v>
      </c>
      <c r="X383" s="29" t="s">
        <v>7558</v>
      </c>
      <c r="Y383" s="29" t="s">
        <v>1737</v>
      </c>
      <c r="Z383" s="29" t="s">
        <v>1735</v>
      </c>
      <c r="AA383" s="29" t="s">
        <v>7478</v>
      </c>
      <c r="AB383" s="28">
        <v>92349</v>
      </c>
      <c r="AC383" s="90">
        <v>33.747739000000003</v>
      </c>
      <c r="AD383" s="90">
        <v>-116.713705</v>
      </c>
      <c r="AE383" s="91" t="s">
        <v>7503</v>
      </c>
      <c r="AF383" s="29" t="s">
        <v>7472</v>
      </c>
      <c r="AG383" s="27" t="str">
        <f>IF(ISERROR(IF(VLOOKUP(A383,'SAS Stations'!$B$2:$G$307,5,)="YES", "YES", "NO"))=TRUE,"NO","YES")</f>
        <v>NO</v>
      </c>
      <c r="AH383" s="27" t="str">
        <f t="shared" si="5"/>
        <v>YES</v>
      </c>
      <c r="AI383" s="92" t="str">
        <f t="array" ref="AI383">IF(ISERROR(IF(VLOOKUP(A383,'Stations Modelled'!$B$2:$D$310,3,)="YES", "YES", "NO"))=TRUE,"NO","YES")</f>
        <v>NO</v>
      </c>
    </row>
    <row r="384" spans="1:35" hidden="1">
      <c r="A384" s="29" t="s">
        <v>1735</v>
      </c>
      <c r="B384" s="28">
        <v>1402</v>
      </c>
      <c r="C384" s="28">
        <v>8168</v>
      </c>
      <c r="D384" s="30" t="s">
        <v>3410</v>
      </c>
      <c r="E384" s="29">
        <v>49935</v>
      </c>
      <c r="F384" s="28">
        <v>33</v>
      </c>
      <c r="G384" s="28">
        <v>12</v>
      </c>
      <c r="H384" s="28">
        <v>5070</v>
      </c>
      <c r="I384" s="29" t="s">
        <v>347</v>
      </c>
      <c r="J384" s="28">
        <v>7</v>
      </c>
      <c r="K384" s="29" t="s">
        <v>347</v>
      </c>
      <c r="L384" s="28">
        <v>5070</v>
      </c>
      <c r="M384" s="29" t="s">
        <v>347</v>
      </c>
      <c r="N384" s="29" t="s">
        <v>7471</v>
      </c>
      <c r="O384" s="31">
        <v>18264</v>
      </c>
      <c r="P384" s="31" t="s">
        <v>7472</v>
      </c>
      <c r="Q384" s="29" t="s">
        <v>7506</v>
      </c>
      <c r="R384" s="28">
        <v>3</v>
      </c>
      <c r="S384" s="28">
        <v>77</v>
      </c>
      <c r="T384" s="28">
        <v>2</v>
      </c>
      <c r="U384" s="28">
        <v>16</v>
      </c>
      <c r="V384" s="29" t="s">
        <v>3411</v>
      </c>
      <c r="W384" s="29" t="s">
        <v>1736</v>
      </c>
      <c r="X384" s="29" t="s">
        <v>7558</v>
      </c>
      <c r="Y384" s="29" t="s">
        <v>1737</v>
      </c>
      <c r="Z384" s="29" t="s">
        <v>1735</v>
      </c>
      <c r="AA384" s="29" t="s">
        <v>7478</v>
      </c>
      <c r="AB384" s="28">
        <v>92349</v>
      </c>
      <c r="AC384" s="90">
        <v>33.747739000000003</v>
      </c>
      <c r="AD384" s="90">
        <v>-116.713705</v>
      </c>
      <c r="AE384" s="91" t="s">
        <v>7503</v>
      </c>
      <c r="AF384" s="29" t="s">
        <v>7472</v>
      </c>
      <c r="AG384" s="27" t="str">
        <f>IF(ISERROR(IF(VLOOKUP(A384,'SAS Stations'!$B$2:$G$307,5,)="YES", "YES", "NO"))=TRUE,"NO","YES")</f>
        <v>NO</v>
      </c>
      <c r="AH384" s="27" t="str">
        <f t="shared" si="5"/>
        <v>YES</v>
      </c>
      <c r="AI384" s="92" t="str">
        <f t="array" ref="AI384">IF(ISERROR(IF(VLOOKUP(A384,'Stations Modelled'!$B$2:$D$310,3,)="YES", "YES", "NO"))=TRUE,"NO","YES")</f>
        <v>NO</v>
      </c>
    </row>
    <row r="385" spans="1:35">
      <c r="A385" s="29" t="s">
        <v>598</v>
      </c>
      <c r="B385" s="28">
        <v>783</v>
      </c>
      <c r="C385" s="28">
        <v>5772</v>
      </c>
      <c r="D385" s="30" t="s">
        <v>2822</v>
      </c>
      <c r="E385" s="29">
        <v>37519</v>
      </c>
      <c r="F385" s="28">
        <v>66</v>
      </c>
      <c r="G385" s="28">
        <v>4</v>
      </c>
      <c r="H385" s="28">
        <v>5084</v>
      </c>
      <c r="I385" s="29" t="s">
        <v>3790</v>
      </c>
      <c r="J385" s="28">
        <v>9</v>
      </c>
      <c r="K385" s="29" t="s">
        <v>652</v>
      </c>
      <c r="L385" s="28">
        <v>5073</v>
      </c>
      <c r="M385" s="29" t="s">
        <v>652</v>
      </c>
      <c r="N385" s="29" t="s">
        <v>7471</v>
      </c>
      <c r="O385" s="31">
        <v>17868</v>
      </c>
      <c r="P385" s="31" t="s">
        <v>7472</v>
      </c>
      <c r="Q385" s="29" t="s">
        <v>7473</v>
      </c>
      <c r="R385" s="28">
        <v>1</v>
      </c>
      <c r="S385" s="28">
        <v>47</v>
      </c>
      <c r="T385" s="28">
        <v>2</v>
      </c>
      <c r="U385" s="28">
        <v>57</v>
      </c>
      <c r="V385" s="29" t="s">
        <v>3386</v>
      </c>
      <c r="W385" s="29" t="s">
        <v>4573</v>
      </c>
      <c r="X385" s="29" t="s">
        <v>457</v>
      </c>
      <c r="Y385" s="29" t="s">
        <v>4654</v>
      </c>
      <c r="Z385" s="29" t="s">
        <v>1007</v>
      </c>
      <c r="AA385" s="29" t="s">
        <v>7478</v>
      </c>
      <c r="AB385" s="28">
        <v>90242</v>
      </c>
      <c r="AC385" s="90">
        <v>33.911884000000001</v>
      </c>
      <c r="AD385" s="90">
        <v>-118.147654</v>
      </c>
      <c r="AE385" s="91" t="s">
        <v>7494</v>
      </c>
      <c r="AF385" s="29" t="s">
        <v>7472</v>
      </c>
      <c r="AG385" s="27" t="str">
        <f>IF(ISERROR(IF(VLOOKUP(A385,'SAS Stations'!$B$2:$G$307,5,)="YES", "YES", "NO"))=TRUE,"NO","YES")</f>
        <v>YES</v>
      </c>
      <c r="AH385" s="27" t="str">
        <f t="shared" si="5"/>
        <v>NO</v>
      </c>
      <c r="AI385" s="92" t="str">
        <f t="array" ref="AI385">IF(ISERROR(IF(VLOOKUP(A385,'Stations Modelled'!$B$2:$D$310,3,)="YES", "YES", "NO"))=TRUE,"NO","YES")</f>
        <v>YES</v>
      </c>
    </row>
    <row r="386" spans="1:35">
      <c r="A386" s="29" t="s">
        <v>598</v>
      </c>
      <c r="B386" s="28">
        <v>784</v>
      </c>
      <c r="C386" s="28">
        <v>5772</v>
      </c>
      <c r="D386" s="30" t="s">
        <v>2822</v>
      </c>
      <c r="E386" s="29">
        <v>37519</v>
      </c>
      <c r="F386" s="28">
        <v>66</v>
      </c>
      <c r="G386" s="28">
        <v>12</v>
      </c>
      <c r="H386" s="28">
        <v>5084</v>
      </c>
      <c r="I386" s="29" t="s">
        <v>3790</v>
      </c>
      <c r="J386" s="28">
        <v>9</v>
      </c>
      <c r="K386" s="29" t="s">
        <v>652</v>
      </c>
      <c r="L386" s="28">
        <v>5073</v>
      </c>
      <c r="M386" s="29" t="s">
        <v>652</v>
      </c>
      <c r="N386" s="29" t="s">
        <v>7471</v>
      </c>
      <c r="O386" s="31">
        <v>17868</v>
      </c>
      <c r="P386" s="31" t="s">
        <v>7472</v>
      </c>
      <c r="Q386" s="29" t="s">
        <v>7473</v>
      </c>
      <c r="R386" s="28">
        <v>1</v>
      </c>
      <c r="S386" s="28">
        <v>47</v>
      </c>
      <c r="T386" s="28">
        <v>2</v>
      </c>
      <c r="U386" s="28">
        <v>57</v>
      </c>
      <c r="V386" s="29" t="s">
        <v>3386</v>
      </c>
      <c r="W386" s="29" t="s">
        <v>4573</v>
      </c>
      <c r="X386" s="29" t="s">
        <v>457</v>
      </c>
      <c r="Y386" s="29" t="s">
        <v>4654</v>
      </c>
      <c r="Z386" s="29" t="s">
        <v>1007</v>
      </c>
      <c r="AA386" s="29" t="s">
        <v>7478</v>
      </c>
      <c r="AB386" s="28">
        <v>90242</v>
      </c>
      <c r="AC386" s="90">
        <v>33.911884000000001</v>
      </c>
      <c r="AD386" s="90">
        <v>-118.147654</v>
      </c>
      <c r="AE386" s="91" t="s">
        <v>7494</v>
      </c>
      <c r="AF386" s="29" t="s">
        <v>7472</v>
      </c>
      <c r="AG386" s="27" t="str">
        <f>IF(ISERROR(IF(VLOOKUP(A386,'SAS Stations'!$B$2:$G$307,5,)="YES", "YES", "NO"))=TRUE,"NO","YES")</f>
        <v>YES</v>
      </c>
      <c r="AH386" s="27" t="str">
        <f t="shared" ref="AH386:AH449" si="6">IF(AG386="YES", "NO", "YES")</f>
        <v>NO</v>
      </c>
      <c r="AI386" s="92" t="str">
        <f t="array" ref="AI386">IF(ISERROR(IF(VLOOKUP(A386,'Stations Modelled'!$B$2:$D$310,3,)="YES", "YES", "NO"))=TRUE,"NO","YES")</f>
        <v>YES</v>
      </c>
    </row>
    <row r="387" spans="1:35" hidden="1">
      <c r="A387" s="29" t="s">
        <v>599</v>
      </c>
      <c r="B387" s="28">
        <v>1404</v>
      </c>
      <c r="C387" s="28">
        <v>8169</v>
      </c>
      <c r="D387" s="30" t="s">
        <v>3416</v>
      </c>
      <c r="E387" s="29">
        <v>14769</v>
      </c>
      <c r="F387" s="28">
        <v>115</v>
      </c>
      <c r="G387" s="28">
        <v>12</v>
      </c>
      <c r="H387" s="28">
        <v>5067</v>
      </c>
      <c r="I387" s="29" t="s">
        <v>389</v>
      </c>
      <c r="J387" s="28">
        <v>6</v>
      </c>
      <c r="K387" s="29" t="s">
        <v>389</v>
      </c>
      <c r="L387" s="28">
        <v>5067</v>
      </c>
      <c r="M387" s="29" t="s">
        <v>389</v>
      </c>
      <c r="N387" s="29" t="s">
        <v>7471</v>
      </c>
      <c r="O387" s="31">
        <v>33722</v>
      </c>
      <c r="P387" s="31" t="s">
        <v>7472</v>
      </c>
      <c r="Q387" s="29" t="s">
        <v>7473</v>
      </c>
      <c r="R387" s="28">
        <v>3</v>
      </c>
      <c r="S387" s="28">
        <v>79</v>
      </c>
      <c r="T387" s="28">
        <v>4</v>
      </c>
      <c r="U387" s="28">
        <v>13</v>
      </c>
      <c r="V387" s="29" t="s">
        <v>3411</v>
      </c>
      <c r="W387" s="29" t="s">
        <v>1738</v>
      </c>
      <c r="X387" s="29" t="s">
        <v>457</v>
      </c>
      <c r="Y387" s="29" t="s">
        <v>1739</v>
      </c>
      <c r="Z387" s="29" t="s">
        <v>599</v>
      </c>
      <c r="AA387" s="29" t="s">
        <v>7478</v>
      </c>
      <c r="AB387" s="28">
        <v>92211</v>
      </c>
      <c r="AC387" s="90">
        <v>33.730265000000003</v>
      </c>
      <c r="AD387" s="90">
        <v>-116.347774</v>
      </c>
      <c r="AE387" s="91" t="s">
        <v>7503</v>
      </c>
      <c r="AF387" s="29" t="s">
        <v>7472</v>
      </c>
      <c r="AG387" s="27" t="str">
        <f>IF(ISERROR(IF(VLOOKUP(A387,'SAS Stations'!$B$2:$G$307,5,)="YES", "YES", "NO"))=TRUE,"NO","YES")</f>
        <v>NO</v>
      </c>
      <c r="AH387" s="27" t="str">
        <f t="shared" si="6"/>
        <v>YES</v>
      </c>
      <c r="AI387" s="92" t="str">
        <f t="array" ref="AI387">IF(ISERROR(IF(VLOOKUP(A387,'Stations Modelled'!$B$2:$D$310,3,)="YES", "YES", "NO"))=TRUE,"NO","YES")</f>
        <v>NO</v>
      </c>
    </row>
    <row r="388" spans="1:35" hidden="1">
      <c r="A388" s="29" t="s">
        <v>599</v>
      </c>
      <c r="B388" s="28">
        <v>1403</v>
      </c>
      <c r="C388" s="28">
        <v>8169</v>
      </c>
      <c r="D388" s="30"/>
      <c r="E388" s="29">
        <v>14769</v>
      </c>
      <c r="F388" s="28">
        <v>33</v>
      </c>
      <c r="G388" s="28">
        <v>4.8</v>
      </c>
      <c r="H388" s="28">
        <v>5067</v>
      </c>
      <c r="I388" s="29" t="s">
        <v>389</v>
      </c>
      <c r="J388" s="28">
        <v>6</v>
      </c>
      <c r="K388" s="29" t="s">
        <v>389</v>
      </c>
      <c r="L388" s="28">
        <v>5067</v>
      </c>
      <c r="M388" s="29" t="s">
        <v>389</v>
      </c>
      <c r="N388" s="29" t="s">
        <v>7521</v>
      </c>
      <c r="O388" s="31">
        <v>18264</v>
      </c>
      <c r="P388" s="31">
        <v>33668</v>
      </c>
      <c r="Q388" s="29" t="s">
        <v>7506</v>
      </c>
      <c r="R388" s="28">
        <v>3</v>
      </c>
      <c r="S388" s="28">
        <v>79</v>
      </c>
      <c r="T388" s="28">
        <v>4</v>
      </c>
      <c r="U388" s="28">
        <v>13</v>
      </c>
      <c r="V388" s="29" t="s">
        <v>3411</v>
      </c>
      <c r="W388" s="29" t="s">
        <v>1738</v>
      </c>
      <c r="X388" s="29" t="s">
        <v>457</v>
      </c>
      <c r="Y388" s="29" t="s">
        <v>1739</v>
      </c>
      <c r="Z388" s="29" t="s">
        <v>599</v>
      </c>
      <c r="AA388" s="29" t="s">
        <v>7478</v>
      </c>
      <c r="AB388" s="28">
        <v>92211</v>
      </c>
      <c r="AC388" s="90">
        <v>33.730265000000003</v>
      </c>
      <c r="AD388" s="90">
        <v>-116.347774</v>
      </c>
      <c r="AE388" s="91" t="s">
        <v>7503</v>
      </c>
      <c r="AF388" s="29" t="s">
        <v>7472</v>
      </c>
      <c r="AG388" s="27" t="str">
        <f>IF(ISERROR(IF(VLOOKUP(A388,'SAS Stations'!$B$2:$G$307,5,)="YES", "YES", "NO"))=TRUE,"NO","YES")</f>
        <v>NO</v>
      </c>
      <c r="AH388" s="27" t="str">
        <f t="shared" si="6"/>
        <v>YES</v>
      </c>
      <c r="AI388" s="92" t="str">
        <f t="array" ref="AI388">IF(ISERROR(IF(VLOOKUP(A388,'Stations Modelled'!$B$2:$D$310,3,)="YES", "YES", "NO"))=TRUE,"NO","YES")</f>
        <v>NO</v>
      </c>
    </row>
    <row r="389" spans="1:35">
      <c r="A389" s="29" t="s">
        <v>601</v>
      </c>
      <c r="B389" s="28">
        <v>403</v>
      </c>
      <c r="C389" s="28">
        <v>5191</v>
      </c>
      <c r="D389" s="30" t="s">
        <v>7528</v>
      </c>
      <c r="E389" s="29"/>
      <c r="F389" s="28">
        <v>66</v>
      </c>
      <c r="G389" s="28">
        <v>12</v>
      </c>
      <c r="H389" s="28">
        <v>5014</v>
      </c>
      <c r="I389" s="29" t="s">
        <v>392</v>
      </c>
      <c r="J389" s="28">
        <v>4</v>
      </c>
      <c r="K389" s="29" t="s">
        <v>448</v>
      </c>
      <c r="L389" s="28">
        <v>5014</v>
      </c>
      <c r="M389" s="29" t="s">
        <v>687</v>
      </c>
      <c r="N389" s="29" t="s">
        <v>7471</v>
      </c>
      <c r="O389" s="31">
        <v>23590</v>
      </c>
      <c r="P389" s="31" t="s">
        <v>7472</v>
      </c>
      <c r="Q389" s="29" t="s">
        <v>7473</v>
      </c>
      <c r="R389" s="28">
        <v>1</v>
      </c>
      <c r="S389" s="28">
        <v>26</v>
      </c>
      <c r="T389" s="28">
        <v>2</v>
      </c>
      <c r="U389" s="28">
        <v>1</v>
      </c>
      <c r="V389" s="29" t="s">
        <v>7531</v>
      </c>
      <c r="W389" s="29" t="s">
        <v>533</v>
      </c>
      <c r="X389" s="29" t="s">
        <v>7825</v>
      </c>
      <c r="Y389" s="29" t="s">
        <v>7826</v>
      </c>
      <c r="Z389" s="29" t="s">
        <v>601</v>
      </c>
      <c r="AA389" s="29" t="s">
        <v>7478</v>
      </c>
      <c r="AB389" s="28">
        <v>91746</v>
      </c>
      <c r="AC389" s="90">
        <v>34.051394000000002</v>
      </c>
      <c r="AD389" s="90">
        <v>-117.990666</v>
      </c>
      <c r="AE389" s="91" t="s">
        <v>7503</v>
      </c>
      <c r="AF389" s="29" t="s">
        <v>7472</v>
      </c>
      <c r="AG389" s="27" t="str">
        <f>IF(ISERROR(IF(VLOOKUP(A389,'SAS Stations'!$B$2:$G$307,5,)="YES", "YES", "NO"))=TRUE,"NO","YES")</f>
        <v>YES</v>
      </c>
      <c r="AH389" s="27" t="str">
        <f t="shared" si="6"/>
        <v>NO</v>
      </c>
      <c r="AI389" s="92" t="str">
        <f t="array" ref="AI389">IF(ISERROR(IF(VLOOKUP(A389,'Stations Modelled'!$B$2:$D$310,3,)="YES", "YES", "NO"))=TRUE,"NO","YES")</f>
        <v>NO</v>
      </c>
    </row>
    <row r="390" spans="1:35">
      <c r="A390" s="29" t="s">
        <v>602</v>
      </c>
      <c r="B390" s="28">
        <v>422</v>
      </c>
      <c r="C390" s="28">
        <v>5211</v>
      </c>
      <c r="D390" s="30" t="s">
        <v>2821</v>
      </c>
      <c r="E390" s="29">
        <v>37528</v>
      </c>
      <c r="F390" s="28">
        <v>66</v>
      </c>
      <c r="G390" s="28">
        <v>4</v>
      </c>
      <c r="H390" s="28">
        <v>5023</v>
      </c>
      <c r="I390" s="29" t="s">
        <v>337</v>
      </c>
      <c r="J390" s="28">
        <v>8</v>
      </c>
      <c r="K390" s="29" t="s">
        <v>337</v>
      </c>
      <c r="L390" s="28">
        <v>5023</v>
      </c>
      <c r="M390" s="29" t="s">
        <v>337</v>
      </c>
      <c r="N390" s="29" t="s">
        <v>7471</v>
      </c>
      <c r="O390" s="31">
        <v>18264</v>
      </c>
      <c r="P390" s="31" t="s">
        <v>7472</v>
      </c>
      <c r="Q390" s="29" t="s">
        <v>7473</v>
      </c>
      <c r="R390" s="28">
        <v>5</v>
      </c>
      <c r="S390" s="28">
        <v>44</v>
      </c>
      <c r="T390" s="28">
        <v>2</v>
      </c>
      <c r="U390" s="28">
        <v>54</v>
      </c>
      <c r="V390" s="29" t="s">
        <v>3386</v>
      </c>
      <c r="W390" s="29" t="s">
        <v>1718</v>
      </c>
      <c r="X390" s="29" t="s">
        <v>7816</v>
      </c>
      <c r="Y390" s="29" t="s">
        <v>4655</v>
      </c>
      <c r="Z390" s="29" t="s">
        <v>602</v>
      </c>
      <c r="AA390" s="29" t="s">
        <v>7478</v>
      </c>
      <c r="AB390" s="28">
        <v>90301</v>
      </c>
      <c r="AC390" s="90">
        <v>33.965859000000002</v>
      </c>
      <c r="AD390" s="90">
        <v>-118.357708</v>
      </c>
      <c r="AE390" s="91" t="s">
        <v>7494</v>
      </c>
      <c r="AF390" s="29" t="s">
        <v>7472</v>
      </c>
      <c r="AG390" s="27" t="str">
        <f>IF(ISERROR(IF(VLOOKUP(A390,'SAS Stations'!$B$2:$G$307,5,)="YES", "YES", "NO"))=TRUE,"NO","YES")</f>
        <v>YES</v>
      </c>
      <c r="AH390" s="27" t="str">
        <f t="shared" si="6"/>
        <v>NO</v>
      </c>
      <c r="AI390" s="92" t="str">
        <f t="array" ref="AI390">IF(ISERROR(IF(VLOOKUP(A390,'Stations Modelled'!$B$2:$D$310,3,)="YES", "YES", "NO"))=TRUE,"NO","YES")</f>
        <v>YES</v>
      </c>
    </row>
    <row r="391" spans="1:35">
      <c r="A391" s="29" t="s">
        <v>602</v>
      </c>
      <c r="B391" s="28">
        <v>423</v>
      </c>
      <c r="C391" s="28">
        <v>5211</v>
      </c>
      <c r="D391" s="30" t="s">
        <v>2821</v>
      </c>
      <c r="E391" s="29">
        <v>37528</v>
      </c>
      <c r="F391" s="28">
        <v>66</v>
      </c>
      <c r="G391" s="28">
        <v>16</v>
      </c>
      <c r="H391" s="28">
        <v>5023</v>
      </c>
      <c r="I391" s="29" t="s">
        <v>337</v>
      </c>
      <c r="J391" s="28">
        <v>8</v>
      </c>
      <c r="K391" s="29" t="s">
        <v>337</v>
      </c>
      <c r="L391" s="28">
        <v>5023</v>
      </c>
      <c r="M391" s="29" t="s">
        <v>337</v>
      </c>
      <c r="N391" s="29" t="s">
        <v>7471</v>
      </c>
      <c r="O391" s="31">
        <v>18264</v>
      </c>
      <c r="P391" s="31" t="s">
        <v>7472</v>
      </c>
      <c r="Q391" s="29" t="s">
        <v>7473</v>
      </c>
      <c r="R391" s="28">
        <v>5</v>
      </c>
      <c r="S391" s="28">
        <v>44</v>
      </c>
      <c r="T391" s="28">
        <v>2</v>
      </c>
      <c r="U391" s="28">
        <v>54</v>
      </c>
      <c r="V391" s="29" t="s">
        <v>3386</v>
      </c>
      <c r="W391" s="29" t="s">
        <v>1718</v>
      </c>
      <c r="X391" s="29" t="s">
        <v>7816</v>
      </c>
      <c r="Y391" s="29" t="s">
        <v>4655</v>
      </c>
      <c r="Z391" s="29" t="s">
        <v>602</v>
      </c>
      <c r="AA391" s="29" t="s">
        <v>7478</v>
      </c>
      <c r="AB391" s="28">
        <v>90301</v>
      </c>
      <c r="AC391" s="90">
        <v>33.965859000000002</v>
      </c>
      <c r="AD391" s="90">
        <v>-118.357708</v>
      </c>
      <c r="AE391" s="91" t="s">
        <v>7494</v>
      </c>
      <c r="AF391" s="29" t="s">
        <v>7472</v>
      </c>
      <c r="AG391" s="27" t="str">
        <f>IF(ISERROR(IF(VLOOKUP(A391,'SAS Stations'!$B$2:$G$307,5,)="YES", "YES", "NO"))=TRUE,"NO","YES")</f>
        <v>YES</v>
      </c>
      <c r="AH391" s="27" t="str">
        <f t="shared" si="6"/>
        <v>NO</v>
      </c>
      <c r="AI391" s="92" t="str">
        <f t="array" ref="AI391">IF(ISERROR(IF(VLOOKUP(A391,'Stations Modelled'!$B$2:$D$310,3,)="YES", "YES", "NO"))=TRUE,"NO","YES")</f>
        <v>YES</v>
      </c>
    </row>
    <row r="392" spans="1:35" hidden="1">
      <c r="A392" s="29" t="s">
        <v>605</v>
      </c>
      <c r="B392" s="28">
        <v>1639</v>
      </c>
      <c r="C392" s="28">
        <v>8001</v>
      </c>
      <c r="D392" s="30" t="s">
        <v>4923</v>
      </c>
      <c r="E392" s="29" t="s">
        <v>5129</v>
      </c>
      <c r="F392" s="28">
        <v>33</v>
      </c>
      <c r="G392" s="28">
        <v>12</v>
      </c>
      <c r="H392" s="28">
        <v>8016</v>
      </c>
      <c r="I392" s="29" t="s">
        <v>385</v>
      </c>
      <c r="J392" s="28">
        <v>15</v>
      </c>
      <c r="K392" s="29" t="s">
        <v>666</v>
      </c>
      <c r="L392" s="28">
        <v>5061</v>
      </c>
      <c r="M392" s="29" t="s">
        <v>666</v>
      </c>
      <c r="N392" s="29" t="s">
        <v>7471</v>
      </c>
      <c r="O392" s="31">
        <v>18264</v>
      </c>
      <c r="P392" s="31" t="s">
        <v>7472</v>
      </c>
      <c r="Q392" s="29" t="s">
        <v>7506</v>
      </c>
      <c r="R392" s="28">
        <v>3</v>
      </c>
      <c r="S392" s="28">
        <v>86</v>
      </c>
      <c r="T392" s="28">
        <v>4</v>
      </c>
      <c r="U392" s="28">
        <v>24</v>
      </c>
      <c r="V392" s="29" t="s">
        <v>4926</v>
      </c>
      <c r="W392" s="29" t="s">
        <v>5087</v>
      </c>
      <c r="X392" s="29" t="s">
        <v>538</v>
      </c>
      <c r="Y392" s="29" t="s">
        <v>5130</v>
      </c>
      <c r="Z392" s="29" t="s">
        <v>605</v>
      </c>
      <c r="AA392" s="29" t="s">
        <v>7478</v>
      </c>
      <c r="AB392" s="28">
        <v>93527</v>
      </c>
      <c r="AC392" s="90">
        <v>35.650216</v>
      </c>
      <c r="AD392" s="90">
        <v>-117.79643299999999</v>
      </c>
      <c r="AE392" s="91" t="s">
        <v>7494</v>
      </c>
      <c r="AF392" s="29" t="s">
        <v>7472</v>
      </c>
      <c r="AG392" s="27" t="str">
        <f>IF(ISERROR(IF(VLOOKUP(A392,'SAS Stations'!$B$2:$G$307,5,)="YES", "YES", "NO"))=TRUE,"NO","YES")</f>
        <v>NO</v>
      </c>
      <c r="AH392" s="27" t="str">
        <f t="shared" si="6"/>
        <v>YES</v>
      </c>
      <c r="AI392" s="92" t="str">
        <f t="array" ref="AI392">IF(ISERROR(IF(VLOOKUP(A392,'Stations Modelled'!$B$2:$D$310,3,)="YES", "YES", "NO"))=TRUE,"NO","YES")</f>
        <v>YES</v>
      </c>
    </row>
    <row r="393" spans="1:35" hidden="1">
      <c r="A393" s="29" t="s">
        <v>605</v>
      </c>
      <c r="B393" s="28">
        <v>1325</v>
      </c>
      <c r="C393" s="28">
        <v>8001</v>
      </c>
      <c r="D393" s="30"/>
      <c r="E393" s="29" t="s">
        <v>5129</v>
      </c>
      <c r="F393" s="28">
        <v>115</v>
      </c>
      <c r="G393" s="28">
        <v>33</v>
      </c>
      <c r="H393" s="28">
        <v>8016</v>
      </c>
      <c r="I393" s="29" t="s">
        <v>385</v>
      </c>
      <c r="J393" s="28">
        <v>15</v>
      </c>
      <c r="K393" s="29" t="s">
        <v>666</v>
      </c>
      <c r="L393" s="28">
        <v>5061</v>
      </c>
      <c r="M393" s="29" t="s">
        <v>666</v>
      </c>
      <c r="N393" s="29" t="s">
        <v>7471</v>
      </c>
      <c r="O393" s="31">
        <v>18264</v>
      </c>
      <c r="P393" s="31" t="s">
        <v>7472</v>
      </c>
      <c r="Q393" s="29" t="s">
        <v>7473</v>
      </c>
      <c r="R393" s="28">
        <v>3</v>
      </c>
      <c r="S393" s="28">
        <v>86</v>
      </c>
      <c r="T393" s="28">
        <v>4</v>
      </c>
      <c r="U393" s="28">
        <v>24</v>
      </c>
      <c r="V393" s="29" t="s">
        <v>4926</v>
      </c>
      <c r="W393" s="29" t="s">
        <v>5087</v>
      </c>
      <c r="X393" s="29" t="s">
        <v>538</v>
      </c>
      <c r="Y393" s="29" t="s">
        <v>5130</v>
      </c>
      <c r="Z393" s="29" t="s">
        <v>605</v>
      </c>
      <c r="AA393" s="29" t="s">
        <v>7478</v>
      </c>
      <c r="AB393" s="28">
        <v>93527</v>
      </c>
      <c r="AC393" s="90">
        <v>35.650216</v>
      </c>
      <c r="AD393" s="90">
        <v>-117.79643299999999</v>
      </c>
      <c r="AE393" s="91" t="s">
        <v>7494</v>
      </c>
      <c r="AF393" s="29" t="s">
        <v>7472</v>
      </c>
      <c r="AG393" s="27" t="str">
        <f>IF(ISERROR(IF(VLOOKUP(A393,'SAS Stations'!$B$2:$G$307,5,)="YES", "YES", "NO"))=TRUE,"NO","YES")</f>
        <v>NO</v>
      </c>
      <c r="AH393" s="27" t="str">
        <f t="shared" si="6"/>
        <v>YES</v>
      </c>
      <c r="AI393" s="92" t="str">
        <f t="array" ref="AI393">IF(ISERROR(IF(VLOOKUP(A393,'Stations Modelled'!$B$2:$D$310,3,)="YES", "YES", "NO"))=TRUE,"NO","YES")</f>
        <v>YES</v>
      </c>
    </row>
    <row r="394" spans="1:35" hidden="1">
      <c r="A394" s="29" t="s">
        <v>5131</v>
      </c>
      <c r="B394" s="28">
        <v>1406</v>
      </c>
      <c r="C394" s="28">
        <v>8171</v>
      </c>
      <c r="D394" s="30" t="s">
        <v>4923</v>
      </c>
      <c r="E394" s="29"/>
      <c r="F394" s="28">
        <v>33</v>
      </c>
      <c r="G394" s="28">
        <v>4.8</v>
      </c>
      <c r="H394" s="28">
        <v>8016</v>
      </c>
      <c r="I394" s="29" t="s">
        <v>385</v>
      </c>
      <c r="J394" s="28">
        <v>15</v>
      </c>
      <c r="K394" s="29" t="s">
        <v>666</v>
      </c>
      <c r="L394" s="28">
        <v>5061</v>
      </c>
      <c r="M394" s="29" t="s">
        <v>666</v>
      </c>
      <c r="N394" s="29" t="s">
        <v>7471</v>
      </c>
      <c r="O394" s="31">
        <v>18264</v>
      </c>
      <c r="P394" s="31" t="s">
        <v>7472</v>
      </c>
      <c r="Q394" s="29" t="s">
        <v>7506</v>
      </c>
      <c r="R394" s="28">
        <v>3</v>
      </c>
      <c r="S394" s="28">
        <v>86</v>
      </c>
      <c r="T394" s="28">
        <v>4</v>
      </c>
      <c r="U394" s="28">
        <v>24</v>
      </c>
      <c r="V394" s="29" t="s">
        <v>4926</v>
      </c>
      <c r="W394" s="29" t="s">
        <v>5087</v>
      </c>
      <c r="X394" s="29" t="s">
        <v>538</v>
      </c>
      <c r="Y394" s="29" t="s">
        <v>5132</v>
      </c>
      <c r="Z394" s="29" t="s">
        <v>605</v>
      </c>
      <c r="AA394" s="29" t="s">
        <v>7478</v>
      </c>
      <c r="AB394" s="28">
        <v>93527</v>
      </c>
      <c r="AC394" s="90">
        <v>35.648784999999997</v>
      </c>
      <c r="AD394" s="90">
        <v>-117.816531</v>
      </c>
      <c r="AE394" s="91" t="s">
        <v>7494</v>
      </c>
      <c r="AF394" s="29" t="s">
        <v>7472</v>
      </c>
      <c r="AG394" s="27" t="str">
        <f>IF(ISERROR(IF(VLOOKUP(A394,'SAS Stations'!$B$2:$G$307,5,)="YES", "YES", "NO"))=TRUE,"NO","YES")</f>
        <v>NO</v>
      </c>
      <c r="AH394" s="27" t="str">
        <f t="shared" si="6"/>
        <v>YES</v>
      </c>
      <c r="AI394" s="92" t="str">
        <f t="array" ref="AI394">IF(ISERROR(IF(VLOOKUP(A394,'Stations Modelled'!$B$2:$D$310,3,)="YES", "YES", "NO"))=TRUE,"NO","YES")</f>
        <v>NO</v>
      </c>
    </row>
    <row r="395" spans="1:35" hidden="1">
      <c r="A395" s="29" t="s">
        <v>1743</v>
      </c>
      <c r="B395" s="28">
        <v>1670</v>
      </c>
      <c r="C395" s="28">
        <v>4069</v>
      </c>
      <c r="D395" s="30" t="s">
        <v>3416</v>
      </c>
      <c r="E395" s="29"/>
      <c r="F395" s="28">
        <v>7</v>
      </c>
      <c r="G395" s="28">
        <v>16</v>
      </c>
      <c r="H395" s="28">
        <v>4060</v>
      </c>
      <c r="I395" s="29" t="s">
        <v>7479</v>
      </c>
      <c r="J395" s="28">
        <v>6</v>
      </c>
      <c r="K395" s="29" t="s">
        <v>389</v>
      </c>
      <c r="L395" s="28">
        <v>5067</v>
      </c>
      <c r="M395" s="29" t="s">
        <v>389</v>
      </c>
      <c r="N395" s="29" t="s">
        <v>7471</v>
      </c>
      <c r="O395" s="31">
        <v>18264</v>
      </c>
      <c r="P395" s="31" t="s">
        <v>7472</v>
      </c>
      <c r="Q395" s="29" t="s">
        <v>7506</v>
      </c>
      <c r="R395" s="28">
        <v>9</v>
      </c>
      <c r="S395" s="28">
        <v>87</v>
      </c>
      <c r="T395" s="28">
        <v>4</v>
      </c>
      <c r="U395" s="28">
        <v>13</v>
      </c>
      <c r="V395" s="29" t="s">
        <v>3411</v>
      </c>
      <c r="W395" s="29" t="s">
        <v>5110</v>
      </c>
      <c r="X395" s="29" t="s">
        <v>1744</v>
      </c>
      <c r="Y395" s="29" t="s">
        <v>1745</v>
      </c>
      <c r="Z395" s="29" t="s">
        <v>5054</v>
      </c>
      <c r="AA395" s="29" t="s">
        <v>7478</v>
      </c>
      <c r="AB395" s="28">
        <v>92239</v>
      </c>
      <c r="AC395" s="90">
        <v>34.146349999999998</v>
      </c>
      <c r="AD395" s="90">
        <v>-115.12065</v>
      </c>
      <c r="AE395" s="91" t="s">
        <v>7503</v>
      </c>
      <c r="AF395" s="29" t="s">
        <v>7472</v>
      </c>
      <c r="AG395" s="27" t="str">
        <f>IF(ISERROR(IF(VLOOKUP(A395,'SAS Stations'!$B$2:$G$307,5,)="YES", "YES", "NO"))=TRUE,"NO","YES")</f>
        <v>NO</v>
      </c>
      <c r="AH395" s="27" t="str">
        <f t="shared" si="6"/>
        <v>YES</v>
      </c>
      <c r="AI395" s="92" t="str">
        <f t="array" ref="AI395">IF(ISERROR(IF(VLOOKUP(A395,'Stations Modelled'!$B$2:$D$310,3,)="YES", "YES", "NO"))=TRUE,"NO","YES")</f>
        <v>NO</v>
      </c>
    </row>
    <row r="396" spans="1:35">
      <c r="A396" s="29" t="s">
        <v>606</v>
      </c>
      <c r="B396" s="28">
        <v>828</v>
      </c>
      <c r="C396" s="28">
        <v>5829</v>
      </c>
      <c r="D396" s="30" t="s">
        <v>482</v>
      </c>
      <c r="E396" s="29">
        <v>52005</v>
      </c>
      <c r="F396" s="28">
        <v>66</v>
      </c>
      <c r="G396" s="28">
        <v>12</v>
      </c>
      <c r="H396" s="28">
        <v>5088</v>
      </c>
      <c r="I396" s="29" t="s">
        <v>838</v>
      </c>
      <c r="J396" s="28">
        <v>2</v>
      </c>
      <c r="K396" s="29" t="s">
        <v>394</v>
      </c>
      <c r="L396" s="28">
        <v>5086</v>
      </c>
      <c r="M396" s="29" t="s">
        <v>394</v>
      </c>
      <c r="N396" s="29" t="s">
        <v>7471</v>
      </c>
      <c r="O396" s="31">
        <v>18264</v>
      </c>
      <c r="P396" s="31" t="s">
        <v>7472</v>
      </c>
      <c r="Q396" s="29" t="s">
        <v>7473</v>
      </c>
      <c r="R396" s="28">
        <v>1</v>
      </c>
      <c r="S396" s="28">
        <v>43</v>
      </c>
      <c r="T396" s="28">
        <v>2</v>
      </c>
      <c r="U396" s="28">
        <v>44</v>
      </c>
      <c r="V396" s="29" t="s">
        <v>7556</v>
      </c>
      <c r="W396" s="29" t="s">
        <v>7827</v>
      </c>
      <c r="X396" s="29" t="s">
        <v>527</v>
      </c>
      <c r="Y396" s="29" t="s">
        <v>7828</v>
      </c>
      <c r="Z396" s="29" t="s">
        <v>606</v>
      </c>
      <c r="AA396" s="29" t="s">
        <v>7478</v>
      </c>
      <c r="AB396" s="28">
        <v>92718</v>
      </c>
      <c r="AC396" s="90">
        <v>33.683315</v>
      </c>
      <c r="AD396" s="90">
        <v>-117.74234</v>
      </c>
      <c r="AE396" s="91" t="s">
        <v>7503</v>
      </c>
      <c r="AF396" s="29" t="s">
        <v>7472</v>
      </c>
      <c r="AG396" s="27" t="str">
        <f>IF(ISERROR(IF(VLOOKUP(A396,'SAS Stations'!$B$2:$G$307,5,)="YES", "YES", "NO"))=TRUE,"NO","YES")</f>
        <v>YES</v>
      </c>
      <c r="AH396" s="27" t="str">
        <f t="shared" si="6"/>
        <v>NO</v>
      </c>
      <c r="AI396" s="92" t="str">
        <f t="array" ref="AI396">IF(ISERROR(IF(VLOOKUP(A396,'Stations Modelled'!$B$2:$D$310,3,)="YES", "YES", "NO"))=TRUE,"NO","YES")</f>
        <v>NO</v>
      </c>
    </row>
    <row r="397" spans="1:35" hidden="1">
      <c r="A397" s="29" t="s">
        <v>607</v>
      </c>
      <c r="B397" s="28">
        <v>544</v>
      </c>
      <c r="C397" s="28">
        <v>5347</v>
      </c>
      <c r="D397" s="30" t="s">
        <v>4954</v>
      </c>
      <c r="E397" s="29"/>
      <c r="F397" s="28">
        <v>66</v>
      </c>
      <c r="G397" s="28">
        <v>12</v>
      </c>
      <c r="H397" s="28">
        <v>5035</v>
      </c>
      <c r="I397" s="29" t="s">
        <v>423</v>
      </c>
      <c r="J397" s="28">
        <v>17</v>
      </c>
      <c r="K397" s="29" t="s">
        <v>4950</v>
      </c>
      <c r="L397" s="28">
        <v>5033</v>
      </c>
      <c r="M397" s="29" t="s">
        <v>397</v>
      </c>
      <c r="N397" s="29" t="s">
        <v>7471</v>
      </c>
      <c r="O397" s="31">
        <v>19329</v>
      </c>
      <c r="P397" s="31" t="s">
        <v>7472</v>
      </c>
      <c r="Q397" s="29" t="s">
        <v>7473</v>
      </c>
      <c r="R397" s="28">
        <v>5</v>
      </c>
      <c r="S397" s="28">
        <v>53</v>
      </c>
      <c r="T397" s="28">
        <v>3</v>
      </c>
      <c r="U397" s="28">
        <v>31</v>
      </c>
      <c r="V397" s="29" t="s">
        <v>4926</v>
      </c>
      <c r="W397" s="29" t="s">
        <v>2741</v>
      </c>
      <c r="X397" s="29" t="s">
        <v>564</v>
      </c>
      <c r="Y397" s="29" t="s">
        <v>5133</v>
      </c>
      <c r="Z397" s="29" t="s">
        <v>607</v>
      </c>
      <c r="AA397" s="29" t="s">
        <v>7478</v>
      </c>
      <c r="AB397" s="28">
        <v>93240</v>
      </c>
      <c r="AC397" s="27">
        <v>35.632499000000003</v>
      </c>
      <c r="AD397" s="27">
        <v>-118.47839399999999</v>
      </c>
      <c r="AE397" s="27" t="s">
        <v>7494</v>
      </c>
      <c r="AF397" s="29" t="s">
        <v>7472</v>
      </c>
      <c r="AG397" s="27" t="str">
        <f>IF(ISERROR(IF(VLOOKUP(A397,'SAS Stations'!$B$2:$G$307,5,)="YES", "YES", "NO"))=TRUE,"NO","YES")</f>
        <v>NO</v>
      </c>
      <c r="AH397" s="27" t="str">
        <f t="shared" si="6"/>
        <v>YES</v>
      </c>
      <c r="AI397" s="92" t="str">
        <f t="array" ref="AI397">IF(ISERROR(IF(VLOOKUP(A397,'Stations Modelled'!$B$2:$D$310,3,)="YES", "YES", "NO"))=TRUE,"NO","YES")</f>
        <v>NO</v>
      </c>
    </row>
    <row r="398" spans="1:35">
      <c r="A398" s="29" t="s">
        <v>608</v>
      </c>
      <c r="B398" s="28">
        <v>639</v>
      </c>
      <c r="C398" s="28">
        <v>5597</v>
      </c>
      <c r="D398" s="30" t="s">
        <v>4981</v>
      </c>
      <c r="E398" s="29" t="s">
        <v>5134</v>
      </c>
      <c r="F398" s="28">
        <v>66</v>
      </c>
      <c r="G398" s="28">
        <v>16</v>
      </c>
      <c r="H398" s="28">
        <v>5055</v>
      </c>
      <c r="I398" s="29" t="s">
        <v>446</v>
      </c>
      <c r="J398" s="28">
        <v>10</v>
      </c>
      <c r="K398" s="29" t="s">
        <v>446</v>
      </c>
      <c r="L398" s="28">
        <v>5056</v>
      </c>
      <c r="M398" s="29" t="s">
        <v>698</v>
      </c>
      <c r="N398" s="29" t="s">
        <v>7471</v>
      </c>
      <c r="O398" s="31">
        <v>25842</v>
      </c>
      <c r="P398" s="31" t="s">
        <v>7472</v>
      </c>
      <c r="Q398" s="29" t="s">
        <v>7473</v>
      </c>
      <c r="R398" s="28">
        <v>5</v>
      </c>
      <c r="S398" s="28">
        <v>49</v>
      </c>
      <c r="T398" s="28">
        <v>1</v>
      </c>
      <c r="U398" s="28">
        <v>63</v>
      </c>
      <c r="V398" s="29" t="s">
        <v>4996</v>
      </c>
      <c r="W398" s="29" t="s">
        <v>5076</v>
      </c>
      <c r="X398" s="29" t="s">
        <v>7582</v>
      </c>
      <c r="Y398" s="29" t="s">
        <v>5135</v>
      </c>
      <c r="Z398" s="29" t="s">
        <v>446</v>
      </c>
      <c r="AA398" s="29" t="s">
        <v>7478</v>
      </c>
      <c r="AB398" s="28">
        <v>93117</v>
      </c>
      <c r="AC398" s="90">
        <v>34.431941999999999</v>
      </c>
      <c r="AD398" s="90">
        <v>-119.87083800000001</v>
      </c>
      <c r="AE398" s="91" t="s">
        <v>7494</v>
      </c>
      <c r="AF398" s="29" t="s">
        <v>7472</v>
      </c>
      <c r="AG398" s="27" t="str">
        <f>IF(ISERROR(IF(VLOOKUP(A398,'SAS Stations'!$B$2:$G$307,5,)="YES", "YES", "NO"))=TRUE,"NO","YES")</f>
        <v>YES</v>
      </c>
      <c r="AH398" s="27" t="str">
        <f t="shared" si="6"/>
        <v>NO</v>
      </c>
      <c r="AI398" s="92" t="str">
        <f t="array" ref="AI398">IF(ISERROR(IF(VLOOKUP(A398,'Stations Modelled'!$B$2:$D$310,3,)="YES", "YES", "NO"))=TRUE,"NO","YES")</f>
        <v>NO</v>
      </c>
    </row>
    <row r="399" spans="1:35">
      <c r="A399" s="29" t="s">
        <v>1023</v>
      </c>
      <c r="B399" s="28">
        <v>373</v>
      </c>
      <c r="C399" s="28">
        <v>5153</v>
      </c>
      <c r="D399" s="30" t="s">
        <v>7535</v>
      </c>
      <c r="E399" s="29"/>
      <c r="F399" s="28">
        <v>16</v>
      </c>
      <c r="G399" s="28">
        <v>4</v>
      </c>
      <c r="H399" s="28">
        <v>5012</v>
      </c>
      <c r="I399" s="29" t="s">
        <v>3869</v>
      </c>
      <c r="J399" s="28">
        <v>3</v>
      </c>
      <c r="K399" s="29" t="s">
        <v>7529</v>
      </c>
      <c r="L399" s="28">
        <v>5012</v>
      </c>
      <c r="M399" s="29" t="s">
        <v>3869</v>
      </c>
      <c r="N399" s="29" t="s">
        <v>7471</v>
      </c>
      <c r="O399" s="31">
        <v>18264</v>
      </c>
      <c r="P399" s="31" t="s">
        <v>7472</v>
      </c>
      <c r="Q399" s="29" t="s">
        <v>7506</v>
      </c>
      <c r="R399" s="28">
        <v>1</v>
      </c>
      <c r="S399" s="28">
        <v>22</v>
      </c>
      <c r="T399" s="28">
        <v>3</v>
      </c>
      <c r="U399" s="28">
        <v>3</v>
      </c>
      <c r="V399" s="29" t="s">
        <v>7531</v>
      </c>
      <c r="W399" s="29" t="s">
        <v>7811</v>
      </c>
      <c r="X399" s="29" t="s">
        <v>490</v>
      </c>
      <c r="Y399" s="29" t="s">
        <v>7829</v>
      </c>
      <c r="Z399" s="29" t="s">
        <v>821</v>
      </c>
      <c r="AA399" s="29" t="s">
        <v>7478</v>
      </c>
      <c r="AB399" s="28">
        <v>91770</v>
      </c>
      <c r="AC399" s="90">
        <v>34.088295000000002</v>
      </c>
      <c r="AD399" s="90">
        <v>-118.074538</v>
      </c>
      <c r="AE399" s="91" t="s">
        <v>7503</v>
      </c>
      <c r="AF399" s="29" t="s">
        <v>7472</v>
      </c>
      <c r="AG399" s="27" t="str">
        <f>IF(ISERROR(IF(VLOOKUP(A399,'SAS Stations'!$B$2:$G$307,5,)="YES", "YES", "NO"))=TRUE,"NO","YES")</f>
        <v>YES</v>
      </c>
      <c r="AH399" s="27" t="str">
        <f t="shared" si="6"/>
        <v>NO</v>
      </c>
      <c r="AI399" s="92" t="str">
        <f t="array" ref="AI399">IF(ISERROR(IF(VLOOKUP(A399,'Stations Modelled'!$B$2:$D$310,3,)="YES", "YES", "NO"))=TRUE,"NO","YES")</f>
        <v>NO</v>
      </c>
    </row>
    <row r="400" spans="1:35" hidden="1">
      <c r="A400" s="29" t="s">
        <v>609</v>
      </c>
      <c r="B400" s="28">
        <v>1543</v>
      </c>
      <c r="C400" s="28">
        <v>8327</v>
      </c>
      <c r="D400" s="30" t="s">
        <v>3420</v>
      </c>
      <c r="E400" s="29"/>
      <c r="F400" s="28">
        <v>115</v>
      </c>
      <c r="G400" s="28">
        <v>12</v>
      </c>
      <c r="H400" s="28">
        <v>5070</v>
      </c>
      <c r="I400" s="29" t="s">
        <v>347</v>
      </c>
      <c r="J400" s="28">
        <v>7</v>
      </c>
      <c r="K400" s="29" t="s">
        <v>347</v>
      </c>
      <c r="L400" s="28">
        <v>5070</v>
      </c>
      <c r="M400" s="29" t="s">
        <v>347</v>
      </c>
      <c r="N400" s="29" t="s">
        <v>7471</v>
      </c>
      <c r="O400" s="31">
        <v>32629</v>
      </c>
      <c r="P400" s="31" t="s">
        <v>7472</v>
      </c>
      <c r="Q400" s="29" t="s">
        <v>7473</v>
      </c>
      <c r="R400" s="28">
        <v>3</v>
      </c>
      <c r="S400" s="28">
        <v>77</v>
      </c>
      <c r="T400" s="28">
        <v>3</v>
      </c>
      <c r="U400" s="28">
        <v>12</v>
      </c>
      <c r="V400" s="29" t="s">
        <v>3438</v>
      </c>
      <c r="W400" s="29" t="s">
        <v>5076</v>
      </c>
      <c r="X400" s="29" t="s">
        <v>7482</v>
      </c>
      <c r="Y400" s="29" t="s">
        <v>1746</v>
      </c>
      <c r="Z400" s="29" t="s">
        <v>1714</v>
      </c>
      <c r="AA400" s="29" t="s">
        <v>7478</v>
      </c>
      <c r="AB400" s="28">
        <v>91720</v>
      </c>
      <c r="AC400" s="90">
        <v>33.760238999999999</v>
      </c>
      <c r="AD400" s="90">
        <v>-117.48009399999999</v>
      </c>
      <c r="AE400" s="91" t="s">
        <v>7503</v>
      </c>
      <c r="AF400" s="29" t="s">
        <v>7472</v>
      </c>
      <c r="AG400" s="27" t="str">
        <f>IF(ISERROR(IF(VLOOKUP(A400,'SAS Stations'!$B$2:$G$307,5,)="YES", "YES", "NO"))=TRUE,"NO","YES")</f>
        <v>NO</v>
      </c>
      <c r="AH400" s="27" t="str">
        <f t="shared" si="6"/>
        <v>YES</v>
      </c>
      <c r="AI400" s="92" t="str">
        <f t="array" ref="AI400">IF(ISERROR(IF(VLOOKUP(A400,'Stations Modelled'!$B$2:$D$310,3,)="YES", "YES", "NO"))=TRUE,"NO","YES")</f>
        <v>NO</v>
      </c>
    </row>
    <row r="401" spans="1:35">
      <c r="A401" s="29" t="s">
        <v>610</v>
      </c>
      <c r="B401" s="28">
        <v>1494</v>
      </c>
      <c r="C401" s="28">
        <v>8275</v>
      </c>
      <c r="D401" s="30" t="s">
        <v>3420</v>
      </c>
      <c r="E401" s="29">
        <v>17458</v>
      </c>
      <c r="F401" s="28">
        <v>66</v>
      </c>
      <c r="G401" s="28">
        <v>12</v>
      </c>
      <c r="H401" s="28">
        <v>5069</v>
      </c>
      <c r="I401" s="29" t="s">
        <v>687</v>
      </c>
      <c r="J401" s="28">
        <v>4</v>
      </c>
      <c r="K401" s="29" t="s">
        <v>448</v>
      </c>
      <c r="L401" s="28">
        <v>5069</v>
      </c>
      <c r="M401" s="29" t="s">
        <v>687</v>
      </c>
      <c r="N401" s="29" t="s">
        <v>7471</v>
      </c>
      <c r="O401" s="31">
        <v>23955</v>
      </c>
      <c r="P401" s="31" t="s">
        <v>7472</v>
      </c>
      <c r="Q401" s="29" t="s">
        <v>7473</v>
      </c>
      <c r="R401" s="28">
        <v>3</v>
      </c>
      <c r="S401" s="28">
        <v>34</v>
      </c>
      <c r="T401" s="28">
        <v>3</v>
      </c>
      <c r="U401" s="28">
        <v>12</v>
      </c>
      <c r="V401" s="29" t="s">
        <v>3438</v>
      </c>
      <c r="W401" s="29" t="s">
        <v>1741</v>
      </c>
      <c r="X401" s="29" t="s">
        <v>5041</v>
      </c>
      <c r="Y401" s="29" t="s">
        <v>1747</v>
      </c>
      <c r="Z401" s="29" t="s">
        <v>3826</v>
      </c>
      <c r="AA401" s="29" t="s">
        <v>7478</v>
      </c>
      <c r="AB401" s="28">
        <v>91720</v>
      </c>
      <c r="AC401" s="90">
        <v>33.85819</v>
      </c>
      <c r="AD401" s="90">
        <v>-117.588832</v>
      </c>
      <c r="AE401" s="91" t="s">
        <v>7503</v>
      </c>
      <c r="AF401" s="29" t="s">
        <v>7472</v>
      </c>
      <c r="AG401" s="27" t="str">
        <f>IF(ISERROR(IF(VLOOKUP(A401,'SAS Stations'!$B$2:$G$307,5,)="YES", "YES", "NO"))=TRUE,"NO","YES")</f>
        <v>YES</v>
      </c>
      <c r="AH401" s="27" t="str">
        <f t="shared" si="6"/>
        <v>NO</v>
      </c>
      <c r="AI401" s="92" t="str">
        <f t="array" ref="AI401">IF(ISERROR(IF(VLOOKUP(A401,'Stations Modelled'!$B$2:$D$310,3,)="YES", "YES", "NO"))=TRUE,"NO","YES")</f>
        <v>NO</v>
      </c>
    </row>
    <row r="402" spans="1:35">
      <c r="A402" s="29" t="s">
        <v>611</v>
      </c>
      <c r="B402" s="28">
        <v>786</v>
      </c>
      <c r="C402" s="28">
        <v>5776</v>
      </c>
      <c r="D402" s="30" t="s">
        <v>2815</v>
      </c>
      <c r="E402" s="29"/>
      <c r="F402" s="28">
        <v>66</v>
      </c>
      <c r="G402" s="28">
        <v>16</v>
      </c>
      <c r="H402" s="28">
        <v>5073</v>
      </c>
      <c r="I402" s="29" t="s">
        <v>652</v>
      </c>
      <c r="J402" s="28">
        <v>9</v>
      </c>
      <c r="K402" s="29" t="s">
        <v>652</v>
      </c>
      <c r="L402" s="28">
        <v>5073</v>
      </c>
      <c r="M402" s="29" t="s">
        <v>652</v>
      </c>
      <c r="N402" s="29" t="s">
        <v>7471</v>
      </c>
      <c r="O402" s="31">
        <v>21155</v>
      </c>
      <c r="P402" s="31" t="s">
        <v>7472</v>
      </c>
      <c r="Q402" s="29" t="s">
        <v>7473</v>
      </c>
      <c r="R402" s="28">
        <v>1</v>
      </c>
      <c r="S402" s="28">
        <v>32</v>
      </c>
      <c r="T402" s="28">
        <v>2</v>
      </c>
      <c r="U402" s="28">
        <v>57</v>
      </c>
      <c r="V402" s="29" t="s">
        <v>3386</v>
      </c>
      <c r="W402" s="29" t="s">
        <v>2826</v>
      </c>
      <c r="X402" s="29" t="s">
        <v>477</v>
      </c>
      <c r="Y402" s="29" t="s">
        <v>4657</v>
      </c>
      <c r="Z402" s="29" t="s">
        <v>3787</v>
      </c>
      <c r="AA402" s="29" t="s">
        <v>7478</v>
      </c>
      <c r="AB402" s="28">
        <v>90746</v>
      </c>
      <c r="AC402" s="90">
        <v>33.879581999999999</v>
      </c>
      <c r="AD402" s="90">
        <v>-118.24803300000001</v>
      </c>
      <c r="AE402" s="91" t="s">
        <v>7494</v>
      </c>
      <c r="AF402" s="29" t="s">
        <v>7472</v>
      </c>
      <c r="AG402" s="27" t="str">
        <f>IF(ISERROR(IF(VLOOKUP(A402,'SAS Stations'!$B$2:$G$307,5,)="YES", "YES", "NO"))=TRUE,"NO","YES")</f>
        <v>YES</v>
      </c>
      <c r="AH402" s="27" t="str">
        <f t="shared" si="6"/>
        <v>NO</v>
      </c>
      <c r="AI402" s="92" t="str">
        <f t="array" ref="AI402">IF(ISERROR(IF(VLOOKUP(A402,'Stations Modelled'!$B$2:$D$310,3,)="YES", "YES", "NO"))=TRUE,"NO","YES")</f>
        <v>NO</v>
      </c>
    </row>
    <row r="403" spans="1:35" hidden="1">
      <c r="A403" s="29" t="s">
        <v>430</v>
      </c>
      <c r="B403" s="28">
        <v>270</v>
      </c>
      <c r="C403" s="28">
        <v>5017</v>
      </c>
      <c r="D403" s="30" t="s">
        <v>482</v>
      </c>
      <c r="E403" s="29">
        <v>53753</v>
      </c>
      <c r="F403" s="28">
        <v>66</v>
      </c>
      <c r="G403" s="28">
        <v>12</v>
      </c>
      <c r="H403" s="28">
        <v>5017</v>
      </c>
      <c r="I403" s="29" t="s">
        <v>430</v>
      </c>
      <c r="J403" s="28">
        <v>2</v>
      </c>
      <c r="K403" s="29" t="s">
        <v>394</v>
      </c>
      <c r="L403" s="28">
        <v>5086</v>
      </c>
      <c r="M403" s="29" t="s">
        <v>394</v>
      </c>
      <c r="N403" s="29" t="s">
        <v>7471</v>
      </c>
      <c r="O403" s="31">
        <v>30437</v>
      </c>
      <c r="P403" s="31" t="s">
        <v>7472</v>
      </c>
      <c r="Q403" s="29" t="s">
        <v>7473</v>
      </c>
      <c r="R403" s="28">
        <v>1</v>
      </c>
      <c r="S403" s="28">
        <v>29</v>
      </c>
      <c r="T403" s="28">
        <v>2</v>
      </c>
      <c r="U403" s="28">
        <v>44</v>
      </c>
      <c r="V403" s="29" t="s">
        <v>7556</v>
      </c>
      <c r="W403" s="29" t="s">
        <v>476</v>
      </c>
      <c r="X403" s="29" t="s">
        <v>7549</v>
      </c>
      <c r="Y403" s="29" t="s">
        <v>7830</v>
      </c>
      <c r="Z403" s="29" t="s">
        <v>1047</v>
      </c>
      <c r="AA403" s="29" t="s">
        <v>7478</v>
      </c>
      <c r="AB403" s="28">
        <v>92707</v>
      </c>
      <c r="AC403" s="90">
        <v>33.715238999999997</v>
      </c>
      <c r="AD403" s="90">
        <v>-117.85065</v>
      </c>
      <c r="AE403" s="91" t="s">
        <v>7503</v>
      </c>
      <c r="AF403" s="29" t="s">
        <v>7472</v>
      </c>
      <c r="AG403" s="27" t="str">
        <f>IF(ISERROR(IF(VLOOKUP(A403,'SAS Stations'!$B$2:$G$307,5,)="YES", "YES", "NO"))=TRUE,"NO","YES")</f>
        <v>NO</v>
      </c>
      <c r="AH403" s="27" t="str">
        <f t="shared" si="6"/>
        <v>YES</v>
      </c>
      <c r="AI403" s="92" t="str">
        <f t="array" ref="AI403">IF(ISERROR(IF(VLOOKUP(A403,'Stations Modelled'!$B$2:$D$310,3,)="YES", "YES", "NO"))=TRUE,"NO","YES")</f>
        <v>NO</v>
      </c>
    </row>
    <row r="404" spans="1:35" hidden="1">
      <c r="A404" s="29" t="s">
        <v>1748</v>
      </c>
      <c r="B404" s="28">
        <v>1407</v>
      </c>
      <c r="C404" s="28">
        <v>8172</v>
      </c>
      <c r="D404" s="30" t="s">
        <v>3416</v>
      </c>
      <c r="E404" s="29"/>
      <c r="F404" s="28">
        <v>33</v>
      </c>
      <c r="G404" s="28">
        <v>12</v>
      </c>
      <c r="H404" s="28">
        <v>5067</v>
      </c>
      <c r="I404" s="29" t="s">
        <v>389</v>
      </c>
      <c r="J404" s="28">
        <v>6</v>
      </c>
      <c r="K404" s="29" t="s">
        <v>389</v>
      </c>
      <c r="L404" s="28">
        <v>5067</v>
      </c>
      <c r="M404" s="29" t="s">
        <v>389</v>
      </c>
      <c r="N404" s="29" t="s">
        <v>7471</v>
      </c>
      <c r="O404" s="31">
        <v>18264</v>
      </c>
      <c r="P404" s="31" t="s">
        <v>7472</v>
      </c>
      <c r="Q404" s="29" t="s">
        <v>7506</v>
      </c>
      <c r="R404" s="28">
        <v>3</v>
      </c>
      <c r="S404" s="28">
        <v>84</v>
      </c>
      <c r="T404" s="28">
        <v>4</v>
      </c>
      <c r="U404" s="28">
        <v>13</v>
      </c>
      <c r="V404" s="29" t="s">
        <v>7480</v>
      </c>
      <c r="W404" s="29" t="s">
        <v>1749</v>
      </c>
      <c r="X404" s="29" t="s">
        <v>5088</v>
      </c>
      <c r="Y404" s="29" t="s">
        <v>1750</v>
      </c>
      <c r="Z404" s="29" t="s">
        <v>1748</v>
      </c>
      <c r="AA404" s="29" t="s">
        <v>7478</v>
      </c>
      <c r="AB404" s="28">
        <v>92256</v>
      </c>
      <c r="AC404" s="90">
        <v>34.082183999999998</v>
      </c>
      <c r="AD404" s="90">
        <v>-116.342038</v>
      </c>
      <c r="AE404" s="91" t="s">
        <v>7503</v>
      </c>
      <c r="AF404" s="29" t="s">
        <v>7472</v>
      </c>
      <c r="AG404" s="27" t="str">
        <f>IF(ISERROR(IF(VLOOKUP(A404,'SAS Stations'!$B$2:$G$307,5,)="YES", "YES", "NO"))=TRUE,"NO","YES")</f>
        <v>NO</v>
      </c>
      <c r="AH404" s="27" t="str">
        <f t="shared" si="6"/>
        <v>YES</v>
      </c>
      <c r="AI404" s="92" t="str">
        <f t="array" ref="AI404">IF(ISERROR(IF(VLOOKUP(A404,'Stations Modelled'!$B$2:$D$310,3,)="YES", "YES", "NO"))=TRUE,"NO","YES")</f>
        <v>NO</v>
      </c>
    </row>
    <row r="405" spans="1:35" hidden="1">
      <c r="A405" s="29" t="s">
        <v>7504</v>
      </c>
      <c r="B405" s="28">
        <v>663</v>
      </c>
      <c r="C405" s="28">
        <v>5622</v>
      </c>
      <c r="D405" s="30" t="s">
        <v>7470</v>
      </c>
      <c r="E405" s="29"/>
      <c r="F405" s="28">
        <v>33</v>
      </c>
      <c r="G405" s="28">
        <v>33</v>
      </c>
      <c r="H405" s="28">
        <v>4020</v>
      </c>
      <c r="I405" s="29" t="s">
        <v>7505</v>
      </c>
      <c r="J405" s="28">
        <v>16</v>
      </c>
      <c r="K405" s="29" t="s">
        <v>3806</v>
      </c>
      <c r="L405" s="28">
        <v>5090</v>
      </c>
      <c r="M405" s="29" t="s">
        <v>3806</v>
      </c>
      <c r="N405" s="29" t="s">
        <v>7471</v>
      </c>
      <c r="O405" s="31">
        <v>23043</v>
      </c>
      <c r="P405" s="31" t="s">
        <v>7472</v>
      </c>
      <c r="Q405" s="29" t="s">
        <v>7506</v>
      </c>
      <c r="R405" s="28">
        <v>9</v>
      </c>
      <c r="S405" s="28">
        <v>86</v>
      </c>
      <c r="T405" s="28">
        <v>4</v>
      </c>
      <c r="U405" s="28">
        <v>21</v>
      </c>
      <c r="V405" s="29" t="s">
        <v>7498</v>
      </c>
      <c r="W405" s="29" t="s">
        <v>7507</v>
      </c>
      <c r="X405" s="29" t="s">
        <v>7508</v>
      </c>
      <c r="Y405" s="29" t="s">
        <v>7509</v>
      </c>
      <c r="Z405" s="29" t="s">
        <v>7510</v>
      </c>
      <c r="AA405" s="29" t="s">
        <v>7478</v>
      </c>
      <c r="AB405" s="28">
        <v>92384</v>
      </c>
      <c r="AC405" s="90">
        <v>36.104835999999999</v>
      </c>
      <c r="AD405" s="90">
        <v>-116.28806400000001</v>
      </c>
      <c r="AE405" s="91" t="s">
        <v>7494</v>
      </c>
      <c r="AF405" s="29" t="s">
        <v>7472</v>
      </c>
      <c r="AG405" s="27" t="str">
        <f>IF(ISERROR(IF(VLOOKUP(A405,'SAS Stations'!$B$2:$G$307,5,)="YES", "YES", "NO"))=TRUE,"NO","YES")</f>
        <v>NO</v>
      </c>
      <c r="AH405" s="27" t="str">
        <f t="shared" si="6"/>
        <v>YES</v>
      </c>
      <c r="AI405" s="92" t="str">
        <f t="array" ref="AI405">IF(ISERROR(IF(VLOOKUP(A405,'Stations Modelled'!$B$2:$D$310,3,)="YES", "YES", "NO"))=TRUE,"NO","YES")</f>
        <v>NO</v>
      </c>
    </row>
    <row r="406" spans="1:35" hidden="1">
      <c r="A406" s="29" t="s">
        <v>614</v>
      </c>
      <c r="B406" s="28">
        <v>181</v>
      </c>
      <c r="C406" s="28">
        <v>2583</v>
      </c>
      <c r="D406" s="30"/>
      <c r="E406" s="29"/>
      <c r="F406" s="28">
        <v>2.4</v>
      </c>
      <c r="G406" s="28">
        <v>12</v>
      </c>
      <c r="H406" s="28">
        <v>8015</v>
      </c>
      <c r="I406" s="29" t="s">
        <v>5394</v>
      </c>
      <c r="J406" s="28">
        <v>15</v>
      </c>
      <c r="K406" s="29" t="s">
        <v>666</v>
      </c>
      <c r="L406" s="28">
        <v>2556</v>
      </c>
      <c r="M406" s="29" t="s">
        <v>3822</v>
      </c>
      <c r="N406" s="29" t="s">
        <v>7471</v>
      </c>
      <c r="O406" s="31">
        <v>5997</v>
      </c>
      <c r="P406" s="31" t="s">
        <v>7472</v>
      </c>
      <c r="Q406" s="29" t="s">
        <v>7506</v>
      </c>
      <c r="R406" s="28">
        <v>3</v>
      </c>
      <c r="S406" s="28">
        <v>85</v>
      </c>
      <c r="T406" s="28">
        <v>2</v>
      </c>
      <c r="U406" s="28">
        <v>92</v>
      </c>
      <c r="V406" s="29" t="s">
        <v>7498</v>
      </c>
      <c r="W406" s="29" t="s">
        <v>4583</v>
      </c>
      <c r="X406" s="29" t="s">
        <v>7540</v>
      </c>
      <c r="Y406" s="29" t="s">
        <v>216</v>
      </c>
      <c r="Z406" s="29" t="s">
        <v>614</v>
      </c>
      <c r="AA406" s="29" t="s">
        <v>7478</v>
      </c>
      <c r="AB406" s="28">
        <v>93529</v>
      </c>
      <c r="AC406" s="90"/>
      <c r="AD406" s="90"/>
      <c r="AE406" s="91"/>
      <c r="AF406" s="29" t="s">
        <v>7472</v>
      </c>
      <c r="AG406" s="27" t="str">
        <f>IF(ISERROR(IF(VLOOKUP(A406,'SAS Stations'!$B$2:$G$307,5,)="YES", "YES", "NO"))=TRUE,"NO","YES")</f>
        <v>NO</v>
      </c>
      <c r="AH406" s="27" t="str">
        <f t="shared" si="6"/>
        <v>YES</v>
      </c>
      <c r="AI406" s="92" t="str">
        <f t="array" ref="AI406">IF(ISERROR(IF(VLOOKUP(A406,'Stations Modelled'!$B$2:$D$310,3,)="YES", "YES", "NO"))=TRUE,"NO","YES")</f>
        <v>YES</v>
      </c>
    </row>
    <row r="407" spans="1:35" hidden="1">
      <c r="A407" s="29" t="s">
        <v>218</v>
      </c>
      <c r="B407" s="28">
        <v>1408</v>
      </c>
      <c r="C407" s="28">
        <v>8174</v>
      </c>
      <c r="D407" s="30"/>
      <c r="E407" s="29"/>
      <c r="F407" s="28">
        <v>33</v>
      </c>
      <c r="G407" s="28">
        <v>2.4</v>
      </c>
      <c r="H407" s="28">
        <v>5064</v>
      </c>
      <c r="I407" s="29" t="s">
        <v>375</v>
      </c>
      <c r="J407" s="28">
        <v>5</v>
      </c>
      <c r="K407" s="29" t="s">
        <v>375</v>
      </c>
      <c r="L407" s="28">
        <v>5064</v>
      </c>
      <c r="M407" s="29" t="s">
        <v>375</v>
      </c>
      <c r="N407" s="29" t="s">
        <v>7521</v>
      </c>
      <c r="O407" s="31">
        <v>18264</v>
      </c>
      <c r="P407" s="31">
        <v>31809</v>
      </c>
      <c r="Q407" s="29" t="s">
        <v>7506</v>
      </c>
      <c r="R407" s="28">
        <v>3</v>
      </c>
      <c r="S407" s="28">
        <v>31</v>
      </c>
      <c r="T407" s="28">
        <v>2</v>
      </c>
      <c r="U407" s="28">
        <v>20</v>
      </c>
      <c r="V407" s="29" t="s">
        <v>7474</v>
      </c>
      <c r="W407" s="29" t="s">
        <v>7472</v>
      </c>
      <c r="X407" s="29" t="s">
        <v>7472</v>
      </c>
      <c r="Y407" s="29" t="s">
        <v>7472</v>
      </c>
      <c r="Z407" s="29" t="s">
        <v>7472</v>
      </c>
      <c r="AA407" s="29" t="s">
        <v>7478</v>
      </c>
      <c r="AB407" s="28" t="s">
        <v>7472</v>
      </c>
      <c r="AC407" s="90"/>
      <c r="AD407" s="90"/>
      <c r="AE407" s="91"/>
      <c r="AF407" s="29" t="s">
        <v>7472</v>
      </c>
      <c r="AG407" s="27" t="str">
        <f>IF(ISERROR(IF(VLOOKUP(A407,'SAS Stations'!$B$2:$G$307,5,)="YES", "YES", "NO"))=TRUE,"NO","YES")</f>
        <v>NO</v>
      </c>
      <c r="AH407" s="27" t="str">
        <f t="shared" si="6"/>
        <v>YES</v>
      </c>
      <c r="AI407" s="92" t="str">
        <f t="array" ref="AI407">IF(ISERROR(IF(VLOOKUP(A407,'Stations Modelled'!$B$2:$D$310,3,)="YES", "YES", "NO"))=TRUE,"NO","YES")</f>
        <v>NO</v>
      </c>
    </row>
    <row r="408" spans="1:35" hidden="1">
      <c r="A408" s="29" t="s">
        <v>219</v>
      </c>
      <c r="B408" s="28"/>
      <c r="C408" s="28"/>
      <c r="D408" s="30"/>
      <c r="E408" s="29"/>
      <c r="F408" s="28"/>
      <c r="G408" s="28"/>
      <c r="H408" s="28"/>
      <c r="I408" s="29"/>
      <c r="J408" s="28"/>
      <c r="K408" s="29"/>
      <c r="L408" s="28"/>
      <c r="M408" s="29"/>
      <c r="N408" s="29"/>
      <c r="O408" s="31"/>
      <c r="P408" s="31"/>
      <c r="Q408" s="29"/>
      <c r="R408" s="28"/>
      <c r="S408" s="28"/>
      <c r="T408" s="28"/>
      <c r="U408" s="28"/>
      <c r="V408" s="29"/>
      <c r="W408" s="29"/>
      <c r="X408" s="29"/>
      <c r="Y408" s="29"/>
      <c r="Z408" s="29"/>
      <c r="AA408" s="29"/>
      <c r="AB408" s="28"/>
      <c r="AC408" s="90">
        <v>33.804155999999999</v>
      </c>
      <c r="AD408" s="90">
        <v>-117.90226199999999</v>
      </c>
      <c r="AE408" s="91" t="s">
        <v>5182</v>
      </c>
      <c r="AF408" s="29"/>
      <c r="AG408" s="27" t="str">
        <f>IF(ISERROR(IF(VLOOKUP(A408,'SAS Stations'!$B$2:$G$307,5,)="YES", "YES", "NO"))=TRUE,"NO","YES")</f>
        <v>NO</v>
      </c>
      <c r="AH408" s="27" t="str">
        <f t="shared" si="6"/>
        <v>YES</v>
      </c>
      <c r="AI408" s="92" t="str">
        <f t="array" ref="AI408">IF(ISERROR(IF(VLOOKUP(A408,'Stations Modelled'!$B$2:$D$310,3,)="YES", "YES", "NO"))=TRUE,"NO","YES")</f>
        <v>NO</v>
      </c>
    </row>
    <row r="409" spans="1:35" hidden="1">
      <c r="A409" s="29" t="s">
        <v>226</v>
      </c>
      <c r="B409" s="28">
        <v>1732</v>
      </c>
      <c r="C409" s="28">
        <v>1157</v>
      </c>
      <c r="D409" s="30"/>
      <c r="E409" s="29"/>
      <c r="F409" s="28">
        <v>115</v>
      </c>
      <c r="G409" s="28">
        <v>12</v>
      </c>
      <c r="H409" s="28">
        <v>5067</v>
      </c>
      <c r="I409" s="29" t="s">
        <v>389</v>
      </c>
      <c r="J409" s="28">
        <v>6</v>
      </c>
      <c r="K409" s="29" t="s">
        <v>389</v>
      </c>
      <c r="L409" s="28">
        <v>5067</v>
      </c>
      <c r="M409" s="29" t="s">
        <v>389</v>
      </c>
      <c r="N409" s="29" t="s">
        <v>7496</v>
      </c>
      <c r="O409" s="31">
        <v>40179</v>
      </c>
      <c r="P409" s="31" t="s">
        <v>7472</v>
      </c>
      <c r="Q409" s="29" t="s">
        <v>10579</v>
      </c>
      <c r="R409" s="28">
        <v>3</v>
      </c>
      <c r="S409" s="28">
        <v>79</v>
      </c>
      <c r="T409" s="28">
        <v>4</v>
      </c>
      <c r="U409" s="28">
        <v>13</v>
      </c>
      <c r="V409" s="29" t="s">
        <v>7472</v>
      </c>
      <c r="W409" s="29" t="s">
        <v>7472</v>
      </c>
      <c r="X409" s="29" t="s">
        <v>7472</v>
      </c>
      <c r="Y409" s="29" t="s">
        <v>7472</v>
      </c>
      <c r="Z409" s="29" t="s">
        <v>7472</v>
      </c>
      <c r="AA409" s="29" t="s">
        <v>7478</v>
      </c>
      <c r="AB409" s="28" t="s">
        <v>7472</v>
      </c>
      <c r="AC409" s="90"/>
      <c r="AD409" s="90"/>
      <c r="AE409" s="91"/>
      <c r="AF409" s="29" t="s">
        <v>7472</v>
      </c>
      <c r="AG409" s="27" t="str">
        <f>IF(ISERROR(IF(VLOOKUP(A409,'SAS Stations'!$B$2:$G$307,5,)="YES", "YES", "NO"))=TRUE,"NO","YES")</f>
        <v>NO</v>
      </c>
      <c r="AH409" s="27" t="str">
        <f t="shared" si="6"/>
        <v>YES</v>
      </c>
      <c r="AI409" s="92" t="str">
        <f t="array" ref="AI409">IF(ISERROR(IF(VLOOKUP(A409,'Stations Modelled'!$B$2:$D$310,3,)="YES", "YES", "NO"))=TRUE,"NO","YES")</f>
        <v>NO</v>
      </c>
    </row>
    <row r="410" spans="1:35" hidden="1">
      <c r="A410" s="29" t="s">
        <v>230</v>
      </c>
      <c r="B410" s="28">
        <v>1880</v>
      </c>
      <c r="C410" s="28">
        <v>8201</v>
      </c>
      <c r="D410" s="30"/>
      <c r="E410" s="29"/>
      <c r="F410" s="28">
        <v>33</v>
      </c>
      <c r="G410" s="28">
        <v>12</v>
      </c>
      <c r="H410" s="28">
        <v>5090</v>
      </c>
      <c r="I410" s="29" t="s">
        <v>3806</v>
      </c>
      <c r="J410" s="28">
        <v>16</v>
      </c>
      <c r="K410" s="29" t="s">
        <v>3806</v>
      </c>
      <c r="L410" s="28">
        <v>5090</v>
      </c>
      <c r="M410" s="29" t="s">
        <v>3806</v>
      </c>
      <c r="N410" s="29" t="s">
        <v>7496</v>
      </c>
      <c r="O410" s="31">
        <v>38353</v>
      </c>
      <c r="P410" s="31" t="s">
        <v>7472</v>
      </c>
      <c r="Q410" s="29" t="s">
        <v>10579</v>
      </c>
      <c r="R410" s="28">
        <v>3</v>
      </c>
      <c r="S410" s="28">
        <v>73</v>
      </c>
      <c r="T410" s="28">
        <v>4</v>
      </c>
      <c r="U410" s="28">
        <v>30</v>
      </c>
      <c r="V410" s="29" t="s">
        <v>7474</v>
      </c>
      <c r="W410" s="29" t="s">
        <v>7472</v>
      </c>
      <c r="X410" s="29" t="s">
        <v>7472</v>
      </c>
      <c r="Y410" s="29" t="s">
        <v>7472</v>
      </c>
      <c r="Z410" s="29" t="s">
        <v>7472</v>
      </c>
      <c r="AA410" s="29" t="s">
        <v>7478</v>
      </c>
      <c r="AB410" s="28" t="s">
        <v>7472</v>
      </c>
      <c r="AC410" s="90"/>
      <c r="AD410" s="90"/>
      <c r="AE410" s="91"/>
      <c r="AF410" s="29" t="s">
        <v>7472</v>
      </c>
      <c r="AG410" s="27" t="str">
        <f>IF(ISERROR(IF(VLOOKUP(A410,'SAS Stations'!$B$2:$G$307,5,)="YES", "YES", "NO"))=TRUE,"NO","YES")</f>
        <v>NO</v>
      </c>
      <c r="AH410" s="27" t="str">
        <f t="shared" si="6"/>
        <v>YES</v>
      </c>
      <c r="AI410" s="92" t="str">
        <f t="array" ref="AI410">IF(ISERROR(IF(VLOOKUP(A410,'Stations Modelled'!$B$2:$D$310,3,)="YES", "YES", "NO"))=TRUE,"NO","YES")</f>
        <v>NO</v>
      </c>
    </row>
    <row r="411" spans="1:35" hidden="1">
      <c r="A411" s="29" t="s">
        <v>231</v>
      </c>
      <c r="B411" s="28">
        <v>1726</v>
      </c>
      <c r="C411" s="28">
        <v>5623</v>
      </c>
      <c r="D411" s="30"/>
      <c r="E411" s="29"/>
      <c r="F411" s="28">
        <v>66</v>
      </c>
      <c r="G411" s="28">
        <v>12</v>
      </c>
      <c r="H411" s="28">
        <v>5062</v>
      </c>
      <c r="I411" s="29" t="s">
        <v>3801</v>
      </c>
      <c r="J411" s="28">
        <v>4</v>
      </c>
      <c r="K411" s="29" t="s">
        <v>448</v>
      </c>
      <c r="L411" s="28">
        <v>5069</v>
      </c>
      <c r="M411" s="29" t="s">
        <v>687</v>
      </c>
      <c r="N411" s="29" t="s">
        <v>7496</v>
      </c>
      <c r="O411" s="31">
        <v>38353</v>
      </c>
      <c r="P411" s="31" t="s">
        <v>7472</v>
      </c>
      <c r="Q411" s="29" t="s">
        <v>10579</v>
      </c>
      <c r="R411" s="28">
        <v>3</v>
      </c>
      <c r="S411" s="28">
        <v>34</v>
      </c>
      <c r="T411" s="28">
        <v>3</v>
      </c>
      <c r="U411" s="28">
        <v>10</v>
      </c>
      <c r="V411" s="29" t="s">
        <v>7474</v>
      </c>
      <c r="W411" s="29" t="s">
        <v>7472</v>
      </c>
      <c r="X411" s="29" t="s">
        <v>7472</v>
      </c>
      <c r="Y411" s="29" t="s">
        <v>7472</v>
      </c>
      <c r="Z411" s="29" t="s">
        <v>7472</v>
      </c>
      <c r="AA411" s="29" t="s">
        <v>7478</v>
      </c>
      <c r="AB411" s="28" t="s">
        <v>7472</v>
      </c>
      <c r="AC411" s="90"/>
      <c r="AD411" s="90"/>
      <c r="AE411" s="91"/>
      <c r="AF411" s="29" t="s">
        <v>7472</v>
      </c>
      <c r="AG411" s="27" t="str">
        <f>IF(ISERROR(IF(VLOOKUP(A411,'SAS Stations'!$B$2:$G$307,5,)="YES", "YES", "NO"))=TRUE,"NO","YES")</f>
        <v>NO</v>
      </c>
      <c r="AH411" s="27" t="str">
        <f t="shared" si="6"/>
        <v>YES</v>
      </c>
      <c r="AI411" s="92" t="str">
        <f t="array" ref="AI411">IF(ISERROR(IF(VLOOKUP(A411,'Stations Modelled'!$B$2:$D$310,3,)="YES", "YES", "NO"))=TRUE,"NO","YES")</f>
        <v>NO</v>
      </c>
    </row>
    <row r="412" spans="1:35" hidden="1">
      <c r="A412" s="29" t="s">
        <v>1754</v>
      </c>
      <c r="B412" s="28">
        <v>1410</v>
      </c>
      <c r="C412" s="28">
        <v>8176</v>
      </c>
      <c r="D412" s="30" t="s">
        <v>3405</v>
      </c>
      <c r="E412" s="29"/>
      <c r="F412" s="28">
        <v>33</v>
      </c>
      <c r="G412" s="28">
        <v>4</v>
      </c>
      <c r="H412" s="28">
        <v>5064</v>
      </c>
      <c r="I412" s="29" t="s">
        <v>375</v>
      </c>
      <c r="J412" s="28">
        <v>5</v>
      </c>
      <c r="K412" s="29" t="s">
        <v>375</v>
      </c>
      <c r="L412" s="28">
        <v>5064</v>
      </c>
      <c r="M412" s="29" t="s">
        <v>375</v>
      </c>
      <c r="N412" s="29" t="s">
        <v>7471</v>
      </c>
      <c r="O412" s="31">
        <v>18264</v>
      </c>
      <c r="P412" s="31" t="s">
        <v>7472</v>
      </c>
      <c r="Q412" s="29" t="s">
        <v>7506</v>
      </c>
      <c r="R412" s="28">
        <v>3</v>
      </c>
      <c r="S412" s="28">
        <v>30</v>
      </c>
      <c r="T412" s="28">
        <v>3</v>
      </c>
      <c r="U412" s="28">
        <v>15</v>
      </c>
      <c r="V412" s="29" t="s">
        <v>7474</v>
      </c>
      <c r="W412" s="29" t="s">
        <v>5114</v>
      </c>
      <c r="X412" s="29" t="s">
        <v>3326</v>
      </c>
      <c r="Y412" s="29" t="s">
        <v>1755</v>
      </c>
      <c r="Z412" s="29" t="s">
        <v>5095</v>
      </c>
      <c r="AA412" s="29" t="s">
        <v>7478</v>
      </c>
      <c r="AB412" s="28">
        <v>92335</v>
      </c>
      <c r="AC412" s="90">
        <v>34.076824000000002</v>
      </c>
      <c r="AD412" s="90">
        <v>-117.43469399999999</v>
      </c>
      <c r="AE412" s="91" t="s">
        <v>7503</v>
      </c>
      <c r="AF412" s="29" t="s">
        <v>7472</v>
      </c>
      <c r="AG412" s="27" t="str">
        <f>IF(ISERROR(IF(VLOOKUP(A412,'SAS Stations'!$B$2:$G$307,5,)="YES", "YES", "NO"))=TRUE,"NO","YES")</f>
        <v>NO</v>
      </c>
      <c r="AH412" s="27" t="str">
        <f t="shared" si="6"/>
        <v>YES</v>
      </c>
      <c r="AI412" s="92" t="str">
        <f t="array" ref="AI412">IF(ISERROR(IF(VLOOKUP(A412,'Stations Modelled'!$B$2:$D$310,3,)="YES", "YES", "NO"))=TRUE,"NO","YES")</f>
        <v>NO</v>
      </c>
    </row>
    <row r="413" spans="1:35" hidden="1">
      <c r="A413" s="29" t="s">
        <v>233</v>
      </c>
      <c r="B413" s="28"/>
      <c r="C413" s="28"/>
      <c r="D413" s="30"/>
      <c r="E413" s="29"/>
      <c r="F413" s="28"/>
      <c r="G413" s="28"/>
      <c r="H413" s="28"/>
      <c r="I413" s="29"/>
      <c r="J413" s="28"/>
      <c r="K413" s="29"/>
      <c r="L413" s="28"/>
      <c r="M413" s="29"/>
      <c r="N413" s="29"/>
      <c r="O413" s="31"/>
      <c r="P413" s="31"/>
      <c r="Q413" s="29"/>
      <c r="R413" s="28"/>
      <c r="S413" s="28"/>
      <c r="T413" s="28"/>
      <c r="U413" s="28"/>
      <c r="V413" s="29"/>
      <c r="W413" s="29"/>
      <c r="X413" s="29"/>
      <c r="Y413" s="29"/>
      <c r="Z413" s="29"/>
      <c r="AA413" s="29"/>
      <c r="AB413" s="28"/>
      <c r="AC413" s="90">
        <v>33.861908999999997</v>
      </c>
      <c r="AD413" s="90">
        <v>-115.492272</v>
      </c>
      <c r="AE413" s="91" t="s">
        <v>7503</v>
      </c>
      <c r="AF413" s="29"/>
      <c r="AG413" s="27" t="str">
        <f>IF(ISERROR(IF(VLOOKUP(A413,'SAS Stations'!$B$2:$G$307,5,)="YES", "YES", "NO"))=TRUE,"NO","YES")</f>
        <v>NO</v>
      </c>
      <c r="AH413" s="27" t="str">
        <f t="shared" si="6"/>
        <v>YES</v>
      </c>
      <c r="AI413" s="92" t="str">
        <f t="array" ref="AI413">IF(ISERROR(IF(VLOOKUP(A413,'Stations Modelled'!$B$2:$D$310,3,)="YES", "YES", "NO"))=TRUE,"NO","YES")</f>
        <v>NO</v>
      </c>
    </row>
    <row r="414" spans="1:35" hidden="1">
      <c r="A414" s="29" t="s">
        <v>237</v>
      </c>
      <c r="B414" s="28"/>
      <c r="C414" s="28"/>
      <c r="D414" s="30"/>
      <c r="E414" s="29"/>
      <c r="F414" s="28"/>
      <c r="G414" s="28"/>
      <c r="H414" s="28"/>
      <c r="I414" s="29"/>
      <c r="J414" s="28"/>
      <c r="K414" s="29"/>
      <c r="L414" s="28"/>
      <c r="M414" s="29"/>
      <c r="N414" s="29"/>
      <c r="O414" s="31"/>
      <c r="P414" s="31"/>
      <c r="Q414" s="29"/>
      <c r="R414" s="28"/>
      <c r="S414" s="28"/>
      <c r="T414" s="28"/>
      <c r="U414" s="28"/>
      <c r="V414" s="29"/>
      <c r="W414" s="29"/>
      <c r="X414" s="29"/>
      <c r="Y414" s="29"/>
      <c r="Z414" s="29"/>
      <c r="AA414" s="29"/>
      <c r="AB414" s="28"/>
      <c r="AC414" s="90">
        <v>35.374684000000002</v>
      </c>
      <c r="AD414" s="90">
        <v>-118.98342700000001</v>
      </c>
      <c r="AE414" s="91" t="s">
        <v>5182</v>
      </c>
      <c r="AF414" s="29"/>
      <c r="AG414" s="27" t="str">
        <f>IF(ISERROR(IF(VLOOKUP(A414,'SAS Stations'!$B$2:$G$307,5,)="YES", "YES", "NO"))=TRUE,"NO","YES")</f>
        <v>NO</v>
      </c>
      <c r="AH414" s="27" t="str">
        <f t="shared" si="6"/>
        <v>YES</v>
      </c>
      <c r="AI414" s="92" t="str">
        <f t="array" ref="AI414">IF(ISERROR(IF(VLOOKUP(A414,'Stations Modelled'!$B$2:$D$310,3,)="YES", "YES", "NO"))=TRUE,"NO","YES")</f>
        <v>NO</v>
      </c>
    </row>
    <row r="415" spans="1:35" hidden="1">
      <c r="A415" s="29" t="s">
        <v>618</v>
      </c>
      <c r="B415" s="28">
        <v>551</v>
      </c>
      <c r="C415" s="28">
        <v>5356</v>
      </c>
      <c r="D415" s="30" t="s">
        <v>4954</v>
      </c>
      <c r="E415" s="29"/>
      <c r="F415" s="28">
        <v>66</v>
      </c>
      <c r="G415" s="28">
        <v>12</v>
      </c>
      <c r="H415" s="28">
        <v>5035</v>
      </c>
      <c r="I415" s="29" t="s">
        <v>423</v>
      </c>
      <c r="J415" s="28">
        <v>17</v>
      </c>
      <c r="K415" s="29" t="s">
        <v>4950</v>
      </c>
      <c r="L415" s="28">
        <v>5033</v>
      </c>
      <c r="M415" s="29" t="s">
        <v>397</v>
      </c>
      <c r="N415" s="29" t="s">
        <v>7471</v>
      </c>
      <c r="O415" s="31">
        <v>24259</v>
      </c>
      <c r="P415" s="31" t="s">
        <v>7472</v>
      </c>
      <c r="Q415" s="29" t="s">
        <v>7473</v>
      </c>
      <c r="R415" s="28">
        <v>5</v>
      </c>
      <c r="S415" s="28">
        <v>53</v>
      </c>
      <c r="T415" s="28">
        <v>3</v>
      </c>
      <c r="U415" s="28">
        <v>31</v>
      </c>
      <c r="V415" s="29" t="s">
        <v>4926</v>
      </c>
      <c r="W415" s="29" t="s">
        <v>2741</v>
      </c>
      <c r="X415" s="29" t="s">
        <v>1753</v>
      </c>
      <c r="Y415" s="29" t="s">
        <v>5137</v>
      </c>
      <c r="Z415" s="29" t="s">
        <v>618</v>
      </c>
      <c r="AA415" s="29" t="s">
        <v>7478</v>
      </c>
      <c r="AB415" s="28">
        <v>93238</v>
      </c>
      <c r="AC415" s="90">
        <v>35.773294999999997</v>
      </c>
      <c r="AD415" s="90">
        <v>-118.432316</v>
      </c>
      <c r="AE415" s="91" t="s">
        <v>7494</v>
      </c>
      <c r="AF415" s="29" t="s">
        <v>7472</v>
      </c>
      <c r="AG415" s="27" t="str">
        <f>IF(ISERROR(IF(VLOOKUP(A415,'SAS Stations'!$B$2:$G$307,5,)="YES", "YES", "NO"))=TRUE,"NO","YES")</f>
        <v>NO</v>
      </c>
      <c r="AH415" s="27" t="str">
        <f t="shared" si="6"/>
        <v>YES</v>
      </c>
      <c r="AI415" s="92" t="str">
        <f t="array" ref="AI415">IF(ISERROR(IF(VLOOKUP(A415,'Stations Modelled'!$B$2:$D$310,3,)="YES", "YES", "NO"))=TRUE,"NO","YES")</f>
        <v>YES</v>
      </c>
    </row>
    <row r="416" spans="1:35" hidden="1">
      <c r="A416" s="29" t="s">
        <v>618</v>
      </c>
      <c r="B416" s="28">
        <v>552</v>
      </c>
      <c r="C416" s="28">
        <v>5356</v>
      </c>
      <c r="D416" s="30" t="s">
        <v>4954</v>
      </c>
      <c r="E416" s="29"/>
      <c r="F416" s="28">
        <v>66</v>
      </c>
      <c r="G416" s="28">
        <v>16</v>
      </c>
      <c r="H416" s="28">
        <v>5035</v>
      </c>
      <c r="I416" s="29" t="s">
        <v>423</v>
      </c>
      <c r="J416" s="28">
        <v>17</v>
      </c>
      <c r="K416" s="29" t="s">
        <v>4950</v>
      </c>
      <c r="L416" s="28">
        <v>5033</v>
      </c>
      <c r="M416" s="29" t="s">
        <v>397</v>
      </c>
      <c r="N416" s="29" t="s">
        <v>7471</v>
      </c>
      <c r="O416" s="31">
        <v>24077</v>
      </c>
      <c r="P416" s="31" t="s">
        <v>7472</v>
      </c>
      <c r="Q416" s="29" t="s">
        <v>7473</v>
      </c>
      <c r="R416" s="28">
        <v>5</v>
      </c>
      <c r="S416" s="28">
        <v>53</v>
      </c>
      <c r="T416" s="28">
        <v>3</v>
      </c>
      <c r="U416" s="28">
        <v>31</v>
      </c>
      <c r="V416" s="29" t="s">
        <v>4926</v>
      </c>
      <c r="W416" s="29" t="s">
        <v>2741</v>
      </c>
      <c r="X416" s="29" t="s">
        <v>1753</v>
      </c>
      <c r="Y416" s="29" t="s">
        <v>5137</v>
      </c>
      <c r="Z416" s="29" t="s">
        <v>618</v>
      </c>
      <c r="AA416" s="29" t="s">
        <v>7478</v>
      </c>
      <c r="AB416" s="28">
        <v>93238</v>
      </c>
      <c r="AC416" s="90">
        <v>35.773294999999997</v>
      </c>
      <c r="AD416" s="90">
        <v>-118.432316</v>
      </c>
      <c r="AE416" s="91" t="s">
        <v>7494</v>
      </c>
      <c r="AF416" s="29" t="s">
        <v>7472</v>
      </c>
      <c r="AG416" s="27" t="str">
        <f>IF(ISERROR(IF(VLOOKUP(A416,'SAS Stations'!$B$2:$G$307,5,)="YES", "YES", "NO"))=TRUE,"NO","YES")</f>
        <v>NO</v>
      </c>
      <c r="AH416" s="27" t="str">
        <f t="shared" si="6"/>
        <v>YES</v>
      </c>
      <c r="AI416" s="92" t="str">
        <f t="array" ref="AI416">IF(ISERROR(IF(VLOOKUP(A416,'Stations Modelled'!$B$2:$D$310,3,)="YES", "YES", "NO"))=TRUE,"NO","YES")</f>
        <v>YES</v>
      </c>
    </row>
    <row r="417" spans="1:35">
      <c r="A417" s="29" t="s">
        <v>619</v>
      </c>
      <c r="B417" s="28">
        <v>1772</v>
      </c>
      <c r="C417" s="28">
        <v>5681</v>
      </c>
      <c r="D417" s="30"/>
      <c r="E417" s="29"/>
      <c r="F417" s="28">
        <v>66</v>
      </c>
      <c r="G417" s="28">
        <v>12</v>
      </c>
      <c r="H417" s="28">
        <v>5069</v>
      </c>
      <c r="I417" s="29" t="s">
        <v>687</v>
      </c>
      <c r="J417" s="28">
        <v>4</v>
      </c>
      <c r="K417" s="29" t="s">
        <v>448</v>
      </c>
      <c r="L417" s="28">
        <v>5069</v>
      </c>
      <c r="M417" s="29" t="s">
        <v>687</v>
      </c>
      <c r="N417" s="29" t="s">
        <v>7496</v>
      </c>
      <c r="O417" s="31">
        <v>38353</v>
      </c>
      <c r="P417" s="31" t="s">
        <v>7472</v>
      </c>
      <c r="Q417" s="29" t="s">
        <v>10579</v>
      </c>
      <c r="R417" s="28">
        <v>3</v>
      </c>
      <c r="S417" s="28">
        <v>34</v>
      </c>
      <c r="T417" s="28">
        <v>3</v>
      </c>
      <c r="U417" s="28">
        <v>20</v>
      </c>
      <c r="V417" s="29" t="s">
        <v>7474</v>
      </c>
      <c r="W417" s="29" t="s">
        <v>7472</v>
      </c>
      <c r="X417" s="29" t="s">
        <v>7472</v>
      </c>
      <c r="Y417" s="29" t="s">
        <v>7472</v>
      </c>
      <c r="Z417" s="29" t="s">
        <v>7472</v>
      </c>
      <c r="AA417" s="29" t="s">
        <v>7478</v>
      </c>
      <c r="AB417" s="28" t="s">
        <v>7472</v>
      </c>
      <c r="AC417" s="90"/>
      <c r="AD417" s="90"/>
      <c r="AE417" s="91"/>
      <c r="AF417" s="29" t="s">
        <v>7472</v>
      </c>
      <c r="AG417" s="27" t="str">
        <f>IF(ISERROR(IF(VLOOKUP(A417,'SAS Stations'!$B$2:$G$307,5,)="YES", "YES", "NO"))=TRUE,"NO","YES")</f>
        <v>YES</v>
      </c>
      <c r="AH417" s="27" t="str">
        <f t="shared" si="6"/>
        <v>NO</v>
      </c>
      <c r="AI417" s="92" t="str">
        <f t="array" ref="AI417">IF(ISERROR(IF(VLOOKUP(A417,'Stations Modelled'!$B$2:$D$310,3,)="YES", "YES", "NO"))=TRUE,"NO","YES")</f>
        <v>YES</v>
      </c>
    </row>
    <row r="418" spans="1:35" hidden="1">
      <c r="A418" s="29" t="s">
        <v>241</v>
      </c>
      <c r="B418" s="28">
        <v>1755</v>
      </c>
      <c r="C418" s="28">
        <v>5019</v>
      </c>
      <c r="D418" s="30"/>
      <c r="E418" s="29"/>
      <c r="F418" s="28">
        <v>220</v>
      </c>
      <c r="G418" s="28">
        <v>66</v>
      </c>
      <c r="H418" s="28">
        <v>5000</v>
      </c>
      <c r="I418" s="29" t="s">
        <v>7485</v>
      </c>
      <c r="J418" s="28">
        <v>3</v>
      </c>
      <c r="K418" s="29" t="s">
        <v>7529</v>
      </c>
      <c r="L418" s="28">
        <v>5012</v>
      </c>
      <c r="M418" s="29" t="s">
        <v>3869</v>
      </c>
      <c r="N418" s="29" t="s">
        <v>7496</v>
      </c>
      <c r="O418" s="31">
        <v>38353</v>
      </c>
      <c r="P418" s="31" t="s">
        <v>7472</v>
      </c>
      <c r="Q418" s="29" t="s">
        <v>10579</v>
      </c>
      <c r="R418" s="28">
        <v>1</v>
      </c>
      <c r="S418" s="28">
        <v>22</v>
      </c>
      <c r="T418" s="28">
        <v>3</v>
      </c>
      <c r="U418" s="28">
        <v>60</v>
      </c>
      <c r="V418" s="29" t="s">
        <v>7472</v>
      </c>
      <c r="W418" s="29" t="s">
        <v>7472</v>
      </c>
      <c r="X418" s="29" t="s">
        <v>7472</v>
      </c>
      <c r="Y418" s="29" t="s">
        <v>7472</v>
      </c>
      <c r="Z418" s="29" t="s">
        <v>7472</v>
      </c>
      <c r="AA418" s="29" t="s">
        <v>7478</v>
      </c>
      <c r="AB418" s="28" t="s">
        <v>7472</v>
      </c>
      <c r="AC418" s="90"/>
      <c r="AD418" s="90"/>
      <c r="AE418" s="91"/>
      <c r="AF418" s="29" t="s">
        <v>7472</v>
      </c>
      <c r="AG418" s="27" t="str">
        <f>IF(ISERROR(IF(VLOOKUP(A418,'SAS Stations'!$B$2:$G$307,5,)="YES", "YES", "NO"))=TRUE,"NO","YES")</f>
        <v>NO</v>
      </c>
      <c r="AH418" s="27" t="str">
        <f t="shared" si="6"/>
        <v>YES</v>
      </c>
      <c r="AI418" s="92" t="str">
        <f t="array" ref="AI418">IF(ISERROR(IF(VLOOKUP(A418,'Stations Modelled'!$B$2:$D$310,3,)="YES", "YES", "NO"))=TRUE,"NO","YES")</f>
        <v>NO</v>
      </c>
    </row>
    <row r="419" spans="1:35" hidden="1">
      <c r="A419" s="29" t="s">
        <v>248</v>
      </c>
      <c r="B419" s="28">
        <v>939</v>
      </c>
      <c r="C419" s="28">
        <v>6130</v>
      </c>
      <c r="D419" s="30"/>
      <c r="E419" s="29"/>
      <c r="F419" s="28">
        <v>33</v>
      </c>
      <c r="G419" s="28">
        <v>12</v>
      </c>
      <c r="H419" s="28">
        <v>8016</v>
      </c>
      <c r="I419" s="29" t="s">
        <v>385</v>
      </c>
      <c r="J419" s="28">
        <v>15</v>
      </c>
      <c r="K419" s="29" t="s">
        <v>666</v>
      </c>
      <c r="L419" s="28">
        <v>5061</v>
      </c>
      <c r="M419" s="29" t="s">
        <v>666</v>
      </c>
      <c r="N419" s="29" t="s">
        <v>7521</v>
      </c>
      <c r="O419" s="31">
        <v>27120</v>
      </c>
      <c r="P419" s="31">
        <v>32234</v>
      </c>
      <c r="Q419" s="29" t="s">
        <v>7506</v>
      </c>
      <c r="R419" s="28">
        <v>3</v>
      </c>
      <c r="S419" s="28">
        <v>86</v>
      </c>
      <c r="T419" s="28">
        <v>4</v>
      </c>
      <c r="U419" s="28">
        <v>40</v>
      </c>
      <c r="V419" s="29" t="s">
        <v>4926</v>
      </c>
      <c r="W419" s="29" t="s">
        <v>7472</v>
      </c>
      <c r="X419" s="29" t="s">
        <v>7472</v>
      </c>
      <c r="Y419" s="29" t="s">
        <v>7472</v>
      </c>
      <c r="Z419" s="29" t="s">
        <v>7472</v>
      </c>
      <c r="AA419" s="29" t="s">
        <v>7478</v>
      </c>
      <c r="AB419" s="28" t="s">
        <v>7472</v>
      </c>
      <c r="AC419" s="90"/>
      <c r="AD419" s="90"/>
      <c r="AE419" s="91"/>
      <c r="AF419" s="29" t="s">
        <v>7472</v>
      </c>
      <c r="AG419" s="27" t="str">
        <f>IF(ISERROR(IF(VLOOKUP(A419,'SAS Stations'!$B$2:$G$307,5,)="YES", "YES", "NO"))=TRUE,"NO","YES")</f>
        <v>NO</v>
      </c>
      <c r="AH419" s="27" t="str">
        <f t="shared" si="6"/>
        <v>YES</v>
      </c>
      <c r="AI419" s="92" t="str">
        <f t="array" ref="AI419">IF(ISERROR(IF(VLOOKUP(A419,'Stations Modelled'!$B$2:$D$310,3,)="YES", "YES", "NO"))=TRUE,"NO","YES")</f>
        <v>NO</v>
      </c>
    </row>
    <row r="420" spans="1:35" hidden="1">
      <c r="A420" s="29" t="s">
        <v>385</v>
      </c>
      <c r="B420" s="28">
        <v>1332</v>
      </c>
      <c r="C420" s="28">
        <v>8016</v>
      </c>
      <c r="D420" s="30" t="s">
        <v>4923</v>
      </c>
      <c r="E420" s="29">
        <v>13351</v>
      </c>
      <c r="F420" s="28">
        <v>33</v>
      </c>
      <c r="G420" s="28">
        <v>2.4</v>
      </c>
      <c r="H420" s="28">
        <v>8016</v>
      </c>
      <c r="I420" s="29" t="s">
        <v>385</v>
      </c>
      <c r="J420" s="28">
        <v>15</v>
      </c>
      <c r="K420" s="29" t="s">
        <v>666</v>
      </c>
      <c r="L420" s="28">
        <v>5061</v>
      </c>
      <c r="M420" s="29" t="s">
        <v>666</v>
      </c>
      <c r="N420" s="29" t="s">
        <v>7471</v>
      </c>
      <c r="O420" s="31">
        <v>18264</v>
      </c>
      <c r="P420" s="31" t="s">
        <v>7472</v>
      </c>
      <c r="Q420" s="29" t="s">
        <v>7506</v>
      </c>
      <c r="R420" s="28">
        <v>3</v>
      </c>
      <c r="S420" s="28">
        <v>86</v>
      </c>
      <c r="T420" s="28">
        <v>4</v>
      </c>
      <c r="U420" s="28">
        <v>24</v>
      </c>
      <c r="V420" s="29" t="s">
        <v>7474</v>
      </c>
      <c r="W420" s="29" t="s">
        <v>10352</v>
      </c>
      <c r="X420" s="29" t="s">
        <v>7562</v>
      </c>
      <c r="Y420" s="29" t="s">
        <v>5138</v>
      </c>
      <c r="Z420" s="29" t="s">
        <v>385</v>
      </c>
      <c r="AA420" s="29" t="s">
        <v>7478</v>
      </c>
      <c r="AB420" s="28">
        <v>93516</v>
      </c>
      <c r="AC420" s="90"/>
      <c r="AD420" s="90"/>
      <c r="AE420" s="91"/>
      <c r="AF420" s="29" t="s">
        <v>7472</v>
      </c>
      <c r="AG420" s="27" t="str">
        <f>IF(ISERROR(IF(VLOOKUP(A420,'SAS Stations'!$B$2:$G$307,5,)="YES", "YES", "NO"))=TRUE,"NO","YES")</f>
        <v>NO</v>
      </c>
      <c r="AH420" s="27" t="str">
        <f t="shared" si="6"/>
        <v>YES</v>
      </c>
      <c r="AI420" s="92" t="str">
        <f t="array" ref="AI420">IF(ISERROR(IF(VLOOKUP(A420,'Stations Modelled'!$B$2:$D$310,3,)="YES", "YES", "NO"))=TRUE,"NO","YES")</f>
        <v>NO</v>
      </c>
    </row>
    <row r="421" spans="1:35" hidden="1">
      <c r="A421" s="29" t="s">
        <v>385</v>
      </c>
      <c r="B421" s="28">
        <v>1333</v>
      </c>
      <c r="C421" s="28">
        <v>8016</v>
      </c>
      <c r="D421" s="30" t="s">
        <v>4923</v>
      </c>
      <c r="E421" s="29">
        <v>13351</v>
      </c>
      <c r="F421" s="28">
        <v>115</v>
      </c>
      <c r="G421" s="28">
        <v>33</v>
      </c>
      <c r="H421" s="28">
        <v>8016</v>
      </c>
      <c r="I421" s="29" t="s">
        <v>385</v>
      </c>
      <c r="J421" s="28">
        <v>15</v>
      </c>
      <c r="K421" s="29" t="s">
        <v>666</v>
      </c>
      <c r="L421" s="28">
        <v>5061</v>
      </c>
      <c r="M421" s="29" t="s">
        <v>666</v>
      </c>
      <c r="N421" s="29" t="s">
        <v>7471</v>
      </c>
      <c r="O421" s="31">
        <v>28369</v>
      </c>
      <c r="P421" s="31" t="s">
        <v>7472</v>
      </c>
      <c r="Q421" s="29" t="s">
        <v>7473</v>
      </c>
      <c r="R421" s="28">
        <v>3</v>
      </c>
      <c r="S421" s="28">
        <v>86</v>
      </c>
      <c r="T421" s="28">
        <v>4</v>
      </c>
      <c r="U421" s="28">
        <v>24</v>
      </c>
      <c r="V421" s="29" t="s">
        <v>7474</v>
      </c>
      <c r="W421" s="29" t="s">
        <v>10352</v>
      </c>
      <c r="X421" s="29" t="s">
        <v>7562</v>
      </c>
      <c r="Y421" s="29" t="s">
        <v>5138</v>
      </c>
      <c r="Z421" s="29" t="s">
        <v>385</v>
      </c>
      <c r="AA421" s="29" t="s">
        <v>7478</v>
      </c>
      <c r="AB421" s="28">
        <v>93516</v>
      </c>
      <c r="AC421" s="27"/>
      <c r="AD421" s="27"/>
      <c r="AE421" s="27"/>
      <c r="AF421" s="29" t="s">
        <v>7472</v>
      </c>
      <c r="AG421" s="27" t="str">
        <f>IF(ISERROR(IF(VLOOKUP(A421,'SAS Stations'!$B$2:$G$307,5,)="YES", "YES", "NO"))=TRUE,"NO","YES")</f>
        <v>NO</v>
      </c>
      <c r="AH421" s="27" t="str">
        <f t="shared" si="6"/>
        <v>YES</v>
      </c>
      <c r="AI421" s="92" t="str">
        <f t="array" ref="AI421">IF(ISERROR(IF(VLOOKUP(A421,'Stations Modelled'!$B$2:$D$310,3,)="YES", "YES", "NO"))=TRUE,"NO","YES")</f>
        <v>NO</v>
      </c>
    </row>
    <row r="422" spans="1:35">
      <c r="A422" s="29" t="s">
        <v>623</v>
      </c>
      <c r="B422" s="28">
        <v>355</v>
      </c>
      <c r="C422" s="28">
        <v>5130</v>
      </c>
      <c r="D422" s="30" t="s">
        <v>7535</v>
      </c>
      <c r="E422" s="29" t="s">
        <v>7836</v>
      </c>
      <c r="F422" s="28">
        <v>16</v>
      </c>
      <c r="G422" s="28">
        <v>4</v>
      </c>
      <c r="H422" s="28">
        <v>5015</v>
      </c>
      <c r="I422" s="29" t="s">
        <v>377</v>
      </c>
      <c r="J422" s="28">
        <v>3</v>
      </c>
      <c r="K422" s="29" t="s">
        <v>7529</v>
      </c>
      <c r="L422" s="28">
        <v>5012</v>
      </c>
      <c r="M422" s="29" t="s">
        <v>3869</v>
      </c>
      <c r="N422" s="29" t="s">
        <v>7471</v>
      </c>
      <c r="O422" s="31">
        <v>18264</v>
      </c>
      <c r="P422" s="31" t="s">
        <v>7472</v>
      </c>
      <c r="Q422" s="29" t="s">
        <v>7473</v>
      </c>
      <c r="R422" s="28">
        <v>1</v>
      </c>
      <c r="S422" s="28">
        <v>27</v>
      </c>
      <c r="T422" s="28">
        <v>3</v>
      </c>
      <c r="U422" s="28">
        <v>5</v>
      </c>
      <c r="V422" s="29" t="s">
        <v>7531</v>
      </c>
      <c r="W422" s="29" t="s">
        <v>7570</v>
      </c>
      <c r="X422" s="29" t="s">
        <v>564</v>
      </c>
      <c r="Y422" s="29" t="s">
        <v>7837</v>
      </c>
      <c r="Z422" s="29" t="s">
        <v>623</v>
      </c>
      <c r="AA422" s="29" t="s">
        <v>7478</v>
      </c>
      <c r="AB422" s="28">
        <v>91011</v>
      </c>
      <c r="AC422" s="90">
        <v>34.205097000000002</v>
      </c>
      <c r="AD422" s="90">
        <v>-118.208107</v>
      </c>
      <c r="AE422" s="91" t="s">
        <v>7503</v>
      </c>
      <c r="AF422" s="29" t="s">
        <v>7472</v>
      </c>
      <c r="AG422" s="27" t="str">
        <f>IF(ISERROR(IF(VLOOKUP(A422,'SAS Stations'!$B$2:$G$307,5,)="YES", "YES", "NO"))=TRUE,"NO","YES")</f>
        <v>YES</v>
      </c>
      <c r="AH422" s="27" t="str">
        <f t="shared" si="6"/>
        <v>NO</v>
      </c>
      <c r="AI422" s="92" t="str">
        <f t="array" ref="AI422">IF(ISERROR(IF(VLOOKUP(A422,'Stations Modelled'!$B$2:$D$310,3,)="YES", "YES", "NO"))=TRUE,"NO","YES")</f>
        <v>NO</v>
      </c>
    </row>
    <row r="423" spans="1:35">
      <c r="A423" s="29" t="s">
        <v>623</v>
      </c>
      <c r="B423" s="28">
        <v>356</v>
      </c>
      <c r="C423" s="28">
        <v>5130</v>
      </c>
      <c r="D423" s="30" t="s">
        <v>7535</v>
      </c>
      <c r="E423" s="29" t="s">
        <v>7836</v>
      </c>
      <c r="F423" s="28">
        <v>66</v>
      </c>
      <c r="G423" s="28">
        <v>16</v>
      </c>
      <c r="H423" s="28">
        <v>5015</v>
      </c>
      <c r="I423" s="29" t="s">
        <v>377</v>
      </c>
      <c r="J423" s="28">
        <v>3</v>
      </c>
      <c r="K423" s="29" t="s">
        <v>7529</v>
      </c>
      <c r="L423" s="28">
        <v>5012</v>
      </c>
      <c r="M423" s="29" t="s">
        <v>3869</v>
      </c>
      <c r="N423" s="29" t="s">
        <v>7471</v>
      </c>
      <c r="O423" s="31">
        <v>18264</v>
      </c>
      <c r="P423" s="31" t="s">
        <v>7472</v>
      </c>
      <c r="Q423" s="29" t="s">
        <v>7473</v>
      </c>
      <c r="R423" s="28">
        <v>1</v>
      </c>
      <c r="S423" s="28">
        <v>27</v>
      </c>
      <c r="T423" s="28">
        <v>3</v>
      </c>
      <c r="U423" s="28">
        <v>5</v>
      </c>
      <c r="V423" s="29" t="s">
        <v>7531</v>
      </c>
      <c r="W423" s="29" t="s">
        <v>7570</v>
      </c>
      <c r="X423" s="29" t="s">
        <v>564</v>
      </c>
      <c r="Y423" s="29" t="s">
        <v>7837</v>
      </c>
      <c r="Z423" s="29" t="s">
        <v>623</v>
      </c>
      <c r="AA423" s="29" t="s">
        <v>7478</v>
      </c>
      <c r="AB423" s="28">
        <v>91011</v>
      </c>
      <c r="AC423" s="90">
        <v>34.205097000000002</v>
      </c>
      <c r="AD423" s="90">
        <v>-118.208107</v>
      </c>
      <c r="AE423" s="91" t="s">
        <v>7503</v>
      </c>
      <c r="AF423" s="29" t="s">
        <v>7472</v>
      </c>
      <c r="AG423" s="27" t="str">
        <f>IF(ISERROR(IF(VLOOKUP(A423,'SAS Stations'!$B$2:$G$307,5,)="YES", "YES", "NO"))=TRUE,"NO","YES")</f>
        <v>YES</v>
      </c>
      <c r="AH423" s="27" t="str">
        <f t="shared" si="6"/>
        <v>NO</v>
      </c>
      <c r="AI423" s="92" t="str">
        <f t="array" ref="AI423">IF(ISERROR(IF(VLOOKUP(A423,'Stations Modelled'!$B$2:$D$310,3,)="YES", "YES", "NO"))=TRUE,"NO","YES")</f>
        <v>NO</v>
      </c>
    </row>
    <row r="424" spans="1:35" hidden="1">
      <c r="A424" s="29" t="s">
        <v>625</v>
      </c>
      <c r="B424" s="28">
        <v>272</v>
      </c>
      <c r="C424" s="28">
        <v>5021</v>
      </c>
      <c r="D424" s="30"/>
      <c r="E424" s="29" t="s">
        <v>4659</v>
      </c>
      <c r="F424" s="28">
        <v>66</v>
      </c>
      <c r="G424" s="28">
        <v>16</v>
      </c>
      <c r="H424" s="28">
        <v>5021</v>
      </c>
      <c r="I424" s="29" t="s">
        <v>625</v>
      </c>
      <c r="J424" s="28">
        <v>8</v>
      </c>
      <c r="K424" s="29" t="s">
        <v>337</v>
      </c>
      <c r="L424" s="28">
        <v>5023</v>
      </c>
      <c r="M424" s="29" t="s">
        <v>337</v>
      </c>
      <c r="N424" s="29" t="s">
        <v>7471</v>
      </c>
      <c r="O424" s="31">
        <v>18264</v>
      </c>
      <c r="P424" s="31" t="s">
        <v>7472</v>
      </c>
      <c r="Q424" s="29" t="s">
        <v>7473</v>
      </c>
      <c r="R424" s="28">
        <v>5</v>
      </c>
      <c r="S424" s="28">
        <v>44</v>
      </c>
      <c r="T424" s="28">
        <v>2</v>
      </c>
      <c r="U424" s="28">
        <v>56</v>
      </c>
      <c r="V424" s="29" t="s">
        <v>3386</v>
      </c>
      <c r="W424" s="29" t="s">
        <v>2817</v>
      </c>
      <c r="X424" s="29" t="s">
        <v>7500</v>
      </c>
      <c r="Y424" s="29" t="s">
        <v>4660</v>
      </c>
      <c r="Z424" s="29" t="s">
        <v>913</v>
      </c>
      <c r="AA424" s="29" t="s">
        <v>7478</v>
      </c>
      <c r="AB424" s="28">
        <v>90504</v>
      </c>
      <c r="AC424" s="90">
        <v>33.869995000000003</v>
      </c>
      <c r="AD424" s="90">
        <v>-118.33216899999999</v>
      </c>
      <c r="AE424" s="91" t="s">
        <v>7494</v>
      </c>
      <c r="AF424" s="29" t="s">
        <v>7472</v>
      </c>
      <c r="AG424" s="27" t="str">
        <f>IF(ISERROR(IF(VLOOKUP(A424,'SAS Stations'!$B$2:$G$307,5,)="YES", "YES", "NO"))=TRUE,"NO","YES")</f>
        <v>NO</v>
      </c>
      <c r="AH424" s="27" t="str">
        <f t="shared" si="6"/>
        <v>YES</v>
      </c>
      <c r="AI424" s="92" t="str">
        <f t="array" ref="AI424">IF(ISERROR(IF(VLOOKUP(A424,'Stations Modelled'!$B$2:$D$310,3,)="YES", "YES", "NO"))=TRUE,"NO","YES")</f>
        <v>NO</v>
      </c>
    </row>
    <row r="425" spans="1:35">
      <c r="A425" s="29" t="s">
        <v>626</v>
      </c>
      <c r="B425" s="28">
        <v>831</v>
      </c>
      <c r="C425" s="28">
        <v>5832</v>
      </c>
      <c r="D425" s="30" t="s">
        <v>7573</v>
      </c>
      <c r="E425" s="29" t="s">
        <v>7838</v>
      </c>
      <c r="F425" s="28">
        <v>66</v>
      </c>
      <c r="G425" s="28">
        <v>12</v>
      </c>
      <c r="H425" s="28">
        <v>5087</v>
      </c>
      <c r="I425" s="29" t="s">
        <v>415</v>
      </c>
      <c r="J425" s="28">
        <v>1</v>
      </c>
      <c r="K425" s="29" t="s">
        <v>939</v>
      </c>
      <c r="L425" s="28">
        <v>5082</v>
      </c>
      <c r="M425" s="29" t="s">
        <v>939</v>
      </c>
      <c r="N425" s="29" t="s">
        <v>7471</v>
      </c>
      <c r="O425" s="31">
        <v>18264</v>
      </c>
      <c r="P425" s="31" t="s">
        <v>7472</v>
      </c>
      <c r="Q425" s="29" t="s">
        <v>7473</v>
      </c>
      <c r="R425" s="28">
        <v>1</v>
      </c>
      <c r="S425" s="28">
        <v>48</v>
      </c>
      <c r="T425" s="28">
        <v>2</v>
      </c>
      <c r="U425" s="28">
        <v>43</v>
      </c>
      <c r="V425" s="29" t="s">
        <v>7556</v>
      </c>
      <c r="W425" s="29" t="s">
        <v>7839</v>
      </c>
      <c r="X425" s="29" t="s">
        <v>7578</v>
      </c>
      <c r="Y425" s="29" t="s">
        <v>7840</v>
      </c>
      <c r="Z425" s="29" t="s">
        <v>626</v>
      </c>
      <c r="AA425" s="29" t="s">
        <v>7478</v>
      </c>
      <c r="AB425" s="28">
        <v>90631</v>
      </c>
      <c r="AC425" s="90">
        <v>33.925303</v>
      </c>
      <c r="AD425" s="90">
        <v>-117.93396</v>
      </c>
      <c r="AE425" s="91" t="s">
        <v>7503</v>
      </c>
      <c r="AF425" s="29" t="s">
        <v>7472</v>
      </c>
      <c r="AG425" s="27" t="str">
        <f>IF(ISERROR(IF(VLOOKUP(A425,'SAS Stations'!$B$2:$G$307,5,)="YES", "YES", "NO"))=TRUE,"NO","YES")</f>
        <v>YES</v>
      </c>
      <c r="AH425" s="27" t="str">
        <f t="shared" si="6"/>
        <v>NO</v>
      </c>
      <c r="AI425" s="92" t="str">
        <f t="array" ref="AI425">IF(ISERROR(IF(VLOOKUP(A425,'Stations Modelled'!$B$2:$D$310,3,)="YES", "YES", "NO"))=TRUE,"NO","YES")</f>
        <v>NO</v>
      </c>
    </row>
    <row r="426" spans="1:35">
      <c r="A426" s="29" t="s">
        <v>627</v>
      </c>
      <c r="B426" s="28">
        <v>833</v>
      </c>
      <c r="C426" s="28">
        <v>5834</v>
      </c>
      <c r="D426" s="30" t="s">
        <v>2822</v>
      </c>
      <c r="E426" s="29"/>
      <c r="F426" s="28">
        <v>66</v>
      </c>
      <c r="G426" s="28">
        <v>12</v>
      </c>
      <c r="H426" s="28">
        <v>5085</v>
      </c>
      <c r="I426" s="29" t="s">
        <v>3849</v>
      </c>
      <c r="J426" s="28">
        <v>9</v>
      </c>
      <c r="K426" s="29" t="s">
        <v>652</v>
      </c>
      <c r="L426" s="28">
        <v>5073</v>
      </c>
      <c r="M426" s="29" t="s">
        <v>652</v>
      </c>
      <c r="N426" s="29" t="s">
        <v>7471</v>
      </c>
      <c r="O426" s="31">
        <v>22555</v>
      </c>
      <c r="P426" s="31" t="s">
        <v>7472</v>
      </c>
      <c r="Q426" s="29" t="s">
        <v>7473</v>
      </c>
      <c r="R426" s="28">
        <v>1</v>
      </c>
      <c r="S426" s="28">
        <v>47</v>
      </c>
      <c r="T426" s="28">
        <v>2</v>
      </c>
      <c r="U426" s="28">
        <v>52</v>
      </c>
      <c r="V426" s="29" t="s">
        <v>3386</v>
      </c>
      <c r="W426" s="29" t="s">
        <v>4661</v>
      </c>
      <c r="X426" s="29" t="s">
        <v>465</v>
      </c>
      <c r="Y426" s="29" t="s">
        <v>4662</v>
      </c>
      <c r="Z426" s="29" t="s">
        <v>627</v>
      </c>
      <c r="AA426" s="29" t="s">
        <v>7478</v>
      </c>
      <c r="AB426" s="28">
        <v>90638</v>
      </c>
      <c r="AC426" s="90">
        <v>33.888649999999998</v>
      </c>
      <c r="AD426" s="90">
        <v>-118.014573</v>
      </c>
      <c r="AE426" s="91" t="s">
        <v>7494</v>
      </c>
      <c r="AF426" s="29" t="s">
        <v>7472</v>
      </c>
      <c r="AG426" s="27" t="str">
        <f>IF(ISERROR(IF(VLOOKUP(A426,'SAS Stations'!$B$2:$G$307,5,)="YES", "YES", "NO"))=TRUE,"NO","YES")</f>
        <v>YES</v>
      </c>
      <c r="AH426" s="27" t="str">
        <f t="shared" si="6"/>
        <v>NO</v>
      </c>
      <c r="AI426" s="92" t="str">
        <f t="array" ref="AI426">IF(ISERROR(IF(VLOOKUP(A426,'Stations Modelled'!$B$2:$D$310,3,)="YES", "YES", "NO"))=TRUE,"NO","YES")</f>
        <v>NO</v>
      </c>
    </row>
    <row r="427" spans="1:35">
      <c r="A427" s="29" t="s">
        <v>628</v>
      </c>
      <c r="B427" s="28">
        <v>870</v>
      </c>
      <c r="C427" s="28">
        <v>5873</v>
      </c>
      <c r="D427" s="30" t="s">
        <v>7573</v>
      </c>
      <c r="E427" s="29">
        <v>53945</v>
      </c>
      <c r="F427" s="28">
        <v>66</v>
      </c>
      <c r="G427" s="28">
        <v>12</v>
      </c>
      <c r="H427" s="28">
        <v>5081</v>
      </c>
      <c r="I427" s="29" t="s">
        <v>360</v>
      </c>
      <c r="J427" s="28">
        <v>1</v>
      </c>
      <c r="K427" s="29" t="s">
        <v>939</v>
      </c>
      <c r="L427" s="28">
        <v>5082</v>
      </c>
      <c r="M427" s="29" t="s">
        <v>939</v>
      </c>
      <c r="N427" s="29" t="s">
        <v>7471</v>
      </c>
      <c r="O427" s="31">
        <v>18233</v>
      </c>
      <c r="P427" s="31" t="s">
        <v>7472</v>
      </c>
      <c r="Q427" s="29" t="s">
        <v>7473</v>
      </c>
      <c r="R427" s="28">
        <v>1</v>
      </c>
      <c r="S427" s="28">
        <v>48</v>
      </c>
      <c r="T427" s="28">
        <v>2</v>
      </c>
      <c r="U427" s="28">
        <v>41</v>
      </c>
      <c r="V427" s="29" t="s">
        <v>7556</v>
      </c>
      <c r="W427" s="29" t="s">
        <v>7841</v>
      </c>
      <c r="X427" s="29" t="s">
        <v>564</v>
      </c>
      <c r="Y427" s="29" t="s">
        <v>7842</v>
      </c>
      <c r="Z427" s="29" t="s">
        <v>557</v>
      </c>
      <c r="AA427" s="29" t="s">
        <v>7478</v>
      </c>
      <c r="AB427" s="28">
        <v>90620</v>
      </c>
      <c r="AC427" s="90">
        <v>33.846271000000002</v>
      </c>
      <c r="AD427" s="90">
        <v>-117.97981299999999</v>
      </c>
      <c r="AE427" s="91" t="s">
        <v>7503</v>
      </c>
      <c r="AF427" s="29" t="s">
        <v>7472</v>
      </c>
      <c r="AG427" s="27" t="str">
        <f>IF(ISERROR(IF(VLOOKUP(A427,'SAS Stations'!$B$2:$G$307,5,)="YES", "YES", "NO"))=TRUE,"NO","YES")</f>
        <v>YES</v>
      </c>
      <c r="AH427" s="27" t="str">
        <f t="shared" si="6"/>
        <v>NO</v>
      </c>
      <c r="AI427" s="92" t="str">
        <f t="array" ref="AI427">IF(ISERROR(IF(VLOOKUP(A427,'Stations Modelled'!$B$2:$D$310,3,)="YES", "YES", "NO"))=TRUE,"NO","YES")</f>
        <v>NO</v>
      </c>
    </row>
    <row r="428" spans="1:35">
      <c r="A428" s="29" t="s">
        <v>629</v>
      </c>
      <c r="B428" s="28">
        <v>834</v>
      </c>
      <c r="C428" s="28">
        <v>5835</v>
      </c>
      <c r="D428" s="30" t="s">
        <v>482</v>
      </c>
      <c r="E428" s="29"/>
      <c r="F428" s="28">
        <v>66</v>
      </c>
      <c r="G428" s="28">
        <v>12</v>
      </c>
      <c r="H428" s="28">
        <v>5082</v>
      </c>
      <c r="I428" s="29" t="s">
        <v>939</v>
      </c>
      <c r="J428" s="28">
        <v>1</v>
      </c>
      <c r="K428" s="29" t="s">
        <v>939</v>
      </c>
      <c r="L428" s="28">
        <v>5082</v>
      </c>
      <c r="M428" s="29" t="s">
        <v>939</v>
      </c>
      <c r="N428" s="29" t="s">
        <v>7471</v>
      </c>
      <c r="O428" s="31">
        <v>22920</v>
      </c>
      <c r="P428" s="31" t="s">
        <v>7472</v>
      </c>
      <c r="Q428" s="29" t="s">
        <v>7473</v>
      </c>
      <c r="R428" s="28">
        <v>1</v>
      </c>
      <c r="S428" s="28">
        <v>29</v>
      </c>
      <c r="T428" s="28">
        <v>2</v>
      </c>
      <c r="U428" s="28">
        <v>45</v>
      </c>
      <c r="V428" s="29" t="s">
        <v>7556</v>
      </c>
      <c r="W428" s="29" t="s">
        <v>7843</v>
      </c>
      <c r="X428" s="29" t="s">
        <v>7533</v>
      </c>
      <c r="Y428" s="29" t="s">
        <v>7844</v>
      </c>
      <c r="Z428" s="29" t="s">
        <v>1047</v>
      </c>
      <c r="AA428" s="29" t="s">
        <v>7478</v>
      </c>
      <c r="AB428" s="28">
        <v>92705</v>
      </c>
      <c r="AC428" s="90">
        <v>33.766438000000001</v>
      </c>
      <c r="AD428" s="90">
        <v>-117.852486</v>
      </c>
      <c r="AE428" s="91" t="s">
        <v>7503</v>
      </c>
      <c r="AF428" s="29" t="s">
        <v>7472</v>
      </c>
      <c r="AG428" s="27" t="str">
        <f>IF(ISERROR(IF(VLOOKUP(A428,'SAS Stations'!$B$2:$G$307,5,)="YES", "YES", "NO"))=TRUE,"NO","YES")</f>
        <v>YES</v>
      </c>
      <c r="AH428" s="27" t="str">
        <f t="shared" si="6"/>
        <v>NO</v>
      </c>
      <c r="AI428" s="92" t="str">
        <f t="array" ref="AI428">IF(ISERROR(IF(VLOOKUP(A428,'Stations Modelled'!$B$2:$D$310,3,)="YES", "YES", "NO"))=TRUE,"NO","YES")</f>
        <v>NO</v>
      </c>
    </row>
    <row r="429" spans="1:35">
      <c r="A429" s="29" t="s">
        <v>630</v>
      </c>
      <c r="B429" s="28">
        <v>869</v>
      </c>
      <c r="C429" s="28">
        <v>5872</v>
      </c>
      <c r="D429" s="30" t="s">
        <v>7555</v>
      </c>
      <c r="E429" s="29" t="s">
        <v>7845</v>
      </c>
      <c r="F429" s="28">
        <v>66</v>
      </c>
      <c r="G429" s="28">
        <v>12</v>
      </c>
      <c r="H429" s="28">
        <v>5086</v>
      </c>
      <c r="I429" s="29" t="s">
        <v>394</v>
      </c>
      <c r="J429" s="28">
        <v>2</v>
      </c>
      <c r="K429" s="29" t="s">
        <v>394</v>
      </c>
      <c r="L429" s="28">
        <v>5086</v>
      </c>
      <c r="M429" s="29" t="s">
        <v>394</v>
      </c>
      <c r="N429" s="29" t="s">
        <v>7471</v>
      </c>
      <c r="O429" s="31">
        <v>24777</v>
      </c>
      <c r="P429" s="31" t="s">
        <v>7472</v>
      </c>
      <c r="Q429" s="29" t="s">
        <v>7473</v>
      </c>
      <c r="R429" s="28">
        <v>1</v>
      </c>
      <c r="S429" s="28">
        <v>33</v>
      </c>
      <c r="T429" s="28">
        <v>1</v>
      </c>
      <c r="U429" s="28">
        <v>42</v>
      </c>
      <c r="V429" s="29" t="s">
        <v>7556</v>
      </c>
      <c r="W429" s="29" t="s">
        <v>521</v>
      </c>
      <c r="X429" s="29" t="s">
        <v>7846</v>
      </c>
      <c r="Y429" s="29" t="s">
        <v>7847</v>
      </c>
      <c r="Z429" s="29" t="s">
        <v>1003</v>
      </c>
      <c r="AA429" s="29" t="s">
        <v>7478</v>
      </c>
      <c r="AB429" s="28">
        <v>92627</v>
      </c>
      <c r="AC429" s="90">
        <v>33.635478999999997</v>
      </c>
      <c r="AD429" s="90">
        <v>-117.935655</v>
      </c>
      <c r="AE429" s="91" t="s">
        <v>7503</v>
      </c>
      <c r="AF429" s="29" t="s">
        <v>7472</v>
      </c>
      <c r="AG429" s="27" t="str">
        <f>IF(ISERROR(IF(VLOOKUP(A429,'SAS Stations'!$B$2:$G$307,5,)="YES", "YES", "NO"))=TRUE,"NO","YES")</f>
        <v>YES</v>
      </c>
      <c r="AH429" s="27" t="str">
        <f t="shared" si="6"/>
        <v>NO</v>
      </c>
      <c r="AI429" s="92" t="str">
        <f t="array" ref="AI429">IF(ISERROR(IF(VLOOKUP(A429,'Stations Modelled'!$B$2:$D$310,3,)="YES", "YES", "NO"))=TRUE,"NO","YES")</f>
        <v>NO</v>
      </c>
    </row>
    <row r="430" spans="1:35" hidden="1">
      <c r="A430" s="29" t="s">
        <v>7568</v>
      </c>
      <c r="B430" s="28">
        <v>829</v>
      </c>
      <c r="C430" s="28">
        <v>5831</v>
      </c>
      <c r="D430" s="30" t="s">
        <v>7555</v>
      </c>
      <c r="E430" s="29"/>
      <c r="F430" s="28">
        <v>12</v>
      </c>
      <c r="G430" s="28">
        <v>4</v>
      </c>
      <c r="H430" s="28">
        <v>5088</v>
      </c>
      <c r="I430" s="29" t="s">
        <v>838</v>
      </c>
      <c r="J430" s="28">
        <v>2</v>
      </c>
      <c r="K430" s="29" t="s">
        <v>394</v>
      </c>
      <c r="L430" s="28">
        <v>5082</v>
      </c>
      <c r="M430" s="29" t="s">
        <v>939</v>
      </c>
      <c r="N430" s="29" t="s">
        <v>7521</v>
      </c>
      <c r="O430" s="31">
        <v>18264</v>
      </c>
      <c r="P430" s="31">
        <v>32599</v>
      </c>
      <c r="Q430" s="29" t="s">
        <v>7506</v>
      </c>
      <c r="R430" s="28">
        <v>1</v>
      </c>
      <c r="S430" s="28">
        <v>43</v>
      </c>
      <c r="T430" s="28" t="s">
        <v>7472</v>
      </c>
      <c r="U430" s="28">
        <v>44</v>
      </c>
      <c r="V430" s="29" t="s">
        <v>7848</v>
      </c>
      <c r="W430" s="29" t="s">
        <v>7565</v>
      </c>
      <c r="X430" s="29" t="s">
        <v>7849</v>
      </c>
      <c r="Y430" s="29" t="s">
        <v>7850</v>
      </c>
      <c r="Z430" s="29" t="s">
        <v>7568</v>
      </c>
      <c r="AA430" s="29" t="s">
        <v>7478</v>
      </c>
      <c r="AB430" s="28">
        <v>92651</v>
      </c>
      <c r="AC430" s="90"/>
      <c r="AD430" s="90"/>
      <c r="AE430" s="91" t="s">
        <v>7503</v>
      </c>
      <c r="AF430" s="29" t="s">
        <v>7472</v>
      </c>
      <c r="AG430" s="27" t="str">
        <f>IF(ISERROR(IF(VLOOKUP(A430,'SAS Stations'!$B$2:$G$307,5,)="YES", "YES", "NO"))=TRUE,"NO","YES")</f>
        <v>NO</v>
      </c>
      <c r="AH430" s="27" t="str">
        <f t="shared" si="6"/>
        <v>YES</v>
      </c>
      <c r="AI430" s="92" t="str">
        <f t="array" ref="AI430">IF(ISERROR(IF(VLOOKUP(A430,'Stations Modelled'!$B$2:$D$310,3,)="YES", "YES", "NO"))=TRUE,"NO","YES")</f>
        <v>NO</v>
      </c>
    </row>
    <row r="431" spans="1:35" hidden="1">
      <c r="A431" s="29" t="s">
        <v>7568</v>
      </c>
      <c r="B431" s="28">
        <v>830</v>
      </c>
      <c r="C431" s="28">
        <v>5831</v>
      </c>
      <c r="D431" s="30" t="s">
        <v>7555</v>
      </c>
      <c r="E431" s="29"/>
      <c r="F431" s="28">
        <v>12</v>
      </c>
      <c r="G431" s="28">
        <v>12</v>
      </c>
      <c r="H431" s="28">
        <v>5088</v>
      </c>
      <c r="I431" s="29" t="s">
        <v>838</v>
      </c>
      <c r="J431" s="28">
        <v>2</v>
      </c>
      <c r="K431" s="29" t="s">
        <v>394</v>
      </c>
      <c r="L431" s="28">
        <v>5082</v>
      </c>
      <c r="M431" s="29" t="s">
        <v>939</v>
      </c>
      <c r="N431" s="29" t="s">
        <v>7521</v>
      </c>
      <c r="O431" s="31">
        <v>18264</v>
      </c>
      <c r="P431" s="31">
        <v>32599</v>
      </c>
      <c r="Q431" s="29" t="s">
        <v>7506</v>
      </c>
      <c r="R431" s="28">
        <v>1</v>
      </c>
      <c r="S431" s="28">
        <v>43</v>
      </c>
      <c r="T431" s="28" t="s">
        <v>7472</v>
      </c>
      <c r="U431" s="28">
        <v>44</v>
      </c>
      <c r="V431" s="29" t="s">
        <v>7848</v>
      </c>
      <c r="W431" s="29" t="s">
        <v>7565</v>
      </c>
      <c r="X431" s="29" t="s">
        <v>7849</v>
      </c>
      <c r="Y431" s="29" t="s">
        <v>7850</v>
      </c>
      <c r="Z431" s="29" t="s">
        <v>7568</v>
      </c>
      <c r="AA431" s="29" t="s">
        <v>7478</v>
      </c>
      <c r="AB431" s="28">
        <v>92651</v>
      </c>
      <c r="AC431" s="90"/>
      <c r="AD431" s="90"/>
      <c r="AE431" s="91" t="s">
        <v>7503</v>
      </c>
      <c r="AF431" s="29" t="s">
        <v>7472</v>
      </c>
      <c r="AG431" s="27" t="str">
        <f>IF(ISERROR(IF(VLOOKUP(A431,'SAS Stations'!$B$2:$G$307,5,)="YES", "YES", "NO"))=TRUE,"NO","YES")</f>
        <v>NO</v>
      </c>
      <c r="AH431" s="27" t="str">
        <f t="shared" si="6"/>
        <v>YES</v>
      </c>
      <c r="AI431" s="92" t="str">
        <f t="array" ref="AI431">IF(ISERROR(IF(VLOOKUP(A431,'Stations Modelled'!$B$2:$D$310,3,)="YES", "YES", "NO"))=TRUE,"NO","YES")</f>
        <v>NO</v>
      </c>
    </row>
    <row r="432" spans="1:35">
      <c r="A432" s="29" t="s">
        <v>631</v>
      </c>
      <c r="B432" s="28">
        <v>317</v>
      </c>
      <c r="C432" s="28">
        <v>5074</v>
      </c>
      <c r="D432" s="30" t="s">
        <v>7584</v>
      </c>
      <c r="E432" s="29" t="s">
        <v>4663</v>
      </c>
      <c r="F432" s="28">
        <v>66</v>
      </c>
      <c r="G432" s="28">
        <v>16</v>
      </c>
      <c r="H432" s="28">
        <v>5074</v>
      </c>
      <c r="I432" s="29" t="s">
        <v>631</v>
      </c>
      <c r="J432" s="28">
        <v>9</v>
      </c>
      <c r="K432" s="29" t="s">
        <v>652</v>
      </c>
      <c r="L432" s="28">
        <v>5073</v>
      </c>
      <c r="M432" s="29" t="s">
        <v>652</v>
      </c>
      <c r="N432" s="29" t="s">
        <v>7471</v>
      </c>
      <c r="O432" s="31">
        <v>18264</v>
      </c>
      <c r="P432" s="31" t="s">
        <v>7472</v>
      </c>
      <c r="Q432" s="29" t="s">
        <v>7473</v>
      </c>
      <c r="R432" s="28">
        <v>1</v>
      </c>
      <c r="S432" s="28">
        <v>32</v>
      </c>
      <c r="T432" s="28">
        <v>2</v>
      </c>
      <c r="U432" s="28">
        <v>2</v>
      </c>
      <c r="V432" s="29" t="s">
        <v>7531</v>
      </c>
      <c r="W432" s="29" t="s">
        <v>7585</v>
      </c>
      <c r="X432" s="29" t="s">
        <v>3283</v>
      </c>
      <c r="Y432" s="29" t="s">
        <v>4664</v>
      </c>
      <c r="Z432" s="29" t="s">
        <v>7588</v>
      </c>
      <c r="AA432" s="29" t="s">
        <v>7478</v>
      </c>
      <c r="AB432" s="28">
        <v>90040</v>
      </c>
      <c r="AC432" s="90">
        <v>33.976063000000003</v>
      </c>
      <c r="AD432" s="90">
        <v>-118.147621</v>
      </c>
      <c r="AE432" s="91" t="s">
        <v>7494</v>
      </c>
      <c r="AF432" s="29" t="s">
        <v>7472</v>
      </c>
      <c r="AG432" s="27" t="str">
        <f>IF(ISERROR(IF(VLOOKUP(A432,'SAS Stations'!$B$2:$G$307,5,)="YES", "YES", "NO"))=TRUE,"NO","YES")</f>
        <v>YES</v>
      </c>
      <c r="AH432" s="27" t="str">
        <f t="shared" si="6"/>
        <v>NO</v>
      </c>
      <c r="AI432" s="92" t="str">
        <f t="array" ref="AI432">IF(ISERROR(IF(VLOOKUP(A432,'Stations Modelled'!$B$2:$D$310,3,)="YES", "YES", "NO"))=TRUE,"NO","YES")</f>
        <v>YES</v>
      </c>
    </row>
    <row r="433" spans="1:35" hidden="1">
      <c r="A433" s="29" t="s">
        <v>633</v>
      </c>
      <c r="B433" s="28">
        <v>745</v>
      </c>
      <c r="C433" s="28">
        <v>5733</v>
      </c>
      <c r="D433" s="30" t="s">
        <v>2822</v>
      </c>
      <c r="E433" s="29"/>
      <c r="F433" s="28">
        <v>66</v>
      </c>
      <c r="G433" s="28">
        <v>4</v>
      </c>
      <c r="H433" s="28">
        <v>5085</v>
      </c>
      <c r="I433" s="29" t="s">
        <v>3849</v>
      </c>
      <c r="J433" s="28">
        <v>9</v>
      </c>
      <c r="K433" s="29" t="s">
        <v>652</v>
      </c>
      <c r="L433" s="28">
        <v>5073</v>
      </c>
      <c r="M433" s="29" t="s">
        <v>652</v>
      </c>
      <c r="N433" s="29" t="s">
        <v>7471</v>
      </c>
      <c r="O433" s="31">
        <v>21885</v>
      </c>
      <c r="P433" s="31" t="s">
        <v>7472</v>
      </c>
      <c r="Q433" s="29" t="s">
        <v>7473</v>
      </c>
      <c r="R433" s="28">
        <v>1</v>
      </c>
      <c r="S433" s="28">
        <v>46</v>
      </c>
      <c r="T433" s="28">
        <v>2</v>
      </c>
      <c r="U433" s="28">
        <v>52</v>
      </c>
      <c r="V433" s="29" t="s">
        <v>1700</v>
      </c>
      <c r="W433" s="29" t="s">
        <v>4665</v>
      </c>
      <c r="X433" s="29" t="s">
        <v>7482</v>
      </c>
      <c r="Y433" s="29" t="s">
        <v>4666</v>
      </c>
      <c r="Z433" s="29" t="s">
        <v>660</v>
      </c>
      <c r="AA433" s="29" t="s">
        <v>7478</v>
      </c>
      <c r="AB433" s="28">
        <v>90808</v>
      </c>
      <c r="AC433" s="90">
        <v>33.830371</v>
      </c>
      <c r="AD433" s="90">
        <v>-118.12457999999999</v>
      </c>
      <c r="AE433" s="91" t="s">
        <v>7494</v>
      </c>
      <c r="AF433" s="29" t="s">
        <v>7472</v>
      </c>
      <c r="AG433" s="27" t="str">
        <f>IF(ISERROR(IF(VLOOKUP(A433,'SAS Stations'!$B$2:$G$307,5,)="YES", "YES", "NO"))=TRUE,"NO","YES")</f>
        <v>NO</v>
      </c>
      <c r="AH433" s="27" t="str">
        <f t="shared" si="6"/>
        <v>YES</v>
      </c>
      <c r="AI433" s="92" t="str">
        <f t="array" ref="AI433">IF(ISERROR(IF(VLOOKUP(A433,'Stations Modelled'!$B$2:$D$310,3,)="YES", "YES", "NO"))=TRUE,"NO","YES")</f>
        <v>NO</v>
      </c>
    </row>
    <row r="434" spans="1:35">
      <c r="A434" s="29" t="s">
        <v>635</v>
      </c>
      <c r="B434" s="28">
        <v>867</v>
      </c>
      <c r="C434" s="28">
        <v>5870</v>
      </c>
      <c r="D434" s="30" t="s">
        <v>7573</v>
      </c>
      <c r="E434" s="29"/>
      <c r="F434" s="28">
        <v>66</v>
      </c>
      <c r="G434" s="28">
        <v>12</v>
      </c>
      <c r="H434" s="28">
        <v>5081</v>
      </c>
      <c r="I434" s="29" t="s">
        <v>360</v>
      </c>
      <c r="J434" s="28">
        <v>1</v>
      </c>
      <c r="K434" s="29" t="s">
        <v>939</v>
      </c>
      <c r="L434" s="28">
        <v>5082</v>
      </c>
      <c r="M434" s="29" t="s">
        <v>939</v>
      </c>
      <c r="N434" s="29" t="s">
        <v>7471</v>
      </c>
      <c r="O434" s="31">
        <v>24777</v>
      </c>
      <c r="P434" s="31" t="s">
        <v>7472</v>
      </c>
      <c r="Q434" s="29" t="s">
        <v>7473</v>
      </c>
      <c r="R434" s="28">
        <v>1</v>
      </c>
      <c r="S434" s="28">
        <v>29</v>
      </c>
      <c r="T434" s="28">
        <v>2</v>
      </c>
      <c r="U434" s="28">
        <v>45</v>
      </c>
      <c r="V434" s="29" t="s">
        <v>7556</v>
      </c>
      <c r="W434" s="29" t="s">
        <v>7843</v>
      </c>
      <c r="X434" s="29" t="s">
        <v>7582</v>
      </c>
      <c r="Y434" s="29" t="s">
        <v>7852</v>
      </c>
      <c r="Z434" s="29" t="s">
        <v>7853</v>
      </c>
      <c r="AA434" s="29" t="s">
        <v>7478</v>
      </c>
      <c r="AB434" s="28">
        <v>92640</v>
      </c>
      <c r="AC434" s="90">
        <v>33.778573000000002</v>
      </c>
      <c r="AD434" s="90">
        <v>-117.89815</v>
      </c>
      <c r="AE434" s="91" t="s">
        <v>7503</v>
      </c>
      <c r="AF434" s="29" t="s">
        <v>7472</v>
      </c>
      <c r="AG434" s="27" t="str">
        <f>IF(ISERROR(IF(VLOOKUP(A434,'SAS Stations'!$B$2:$G$307,5,)="YES", "YES", "NO"))=TRUE,"NO","YES")</f>
        <v>YES</v>
      </c>
      <c r="AH434" s="27" t="str">
        <f t="shared" si="6"/>
        <v>NO</v>
      </c>
      <c r="AI434" s="92" t="str">
        <f t="array" ref="AI434">IF(ISERROR(IF(VLOOKUP(A434,'Stations Modelled'!$B$2:$D$310,3,)="YES", "YES", "NO"))=TRUE,"NO","YES")</f>
        <v>YES</v>
      </c>
    </row>
    <row r="435" spans="1:35" hidden="1">
      <c r="A435" s="29" t="s">
        <v>636</v>
      </c>
      <c r="B435" s="28">
        <v>572</v>
      </c>
      <c r="C435" s="28">
        <v>5514</v>
      </c>
      <c r="D435" s="30" t="s">
        <v>4919</v>
      </c>
      <c r="E435" s="29">
        <v>41418</v>
      </c>
      <c r="F435" s="28">
        <v>12</v>
      </c>
      <c r="G435" s="28">
        <v>4</v>
      </c>
      <c r="H435" s="28">
        <v>5052</v>
      </c>
      <c r="I435" s="29" t="s">
        <v>357</v>
      </c>
      <c r="J435" s="28">
        <v>14</v>
      </c>
      <c r="K435" s="29" t="s">
        <v>940</v>
      </c>
      <c r="L435" s="28">
        <v>5054</v>
      </c>
      <c r="M435" s="29" t="s">
        <v>940</v>
      </c>
      <c r="N435" s="29" t="s">
        <v>7471</v>
      </c>
      <c r="O435" s="31">
        <v>18264</v>
      </c>
      <c r="P435" s="31" t="s">
        <v>7472</v>
      </c>
      <c r="Q435" s="29" t="s">
        <v>7506</v>
      </c>
      <c r="R435" s="28">
        <v>5</v>
      </c>
      <c r="S435" s="28">
        <v>36</v>
      </c>
      <c r="T435" s="28">
        <v>3</v>
      </c>
      <c r="U435" s="28">
        <v>22</v>
      </c>
      <c r="V435" s="29" t="s">
        <v>3386</v>
      </c>
      <c r="W435" s="29" t="s">
        <v>5139</v>
      </c>
      <c r="X435" s="29" t="s">
        <v>494</v>
      </c>
      <c r="Y435" s="29" t="s">
        <v>5140</v>
      </c>
      <c r="Z435" s="29" t="s">
        <v>636</v>
      </c>
      <c r="AA435" s="29" t="s">
        <v>7478</v>
      </c>
      <c r="AB435" s="28">
        <v>93534</v>
      </c>
      <c r="AC435" s="90">
        <v>34.700364</v>
      </c>
      <c r="AD435" s="90">
        <v>-118.14569400000001</v>
      </c>
      <c r="AE435" s="91" t="s">
        <v>7494</v>
      </c>
      <c r="AF435" s="29" t="s">
        <v>7472</v>
      </c>
      <c r="AG435" s="27" t="str">
        <f>IF(ISERROR(IF(VLOOKUP(A435,'SAS Stations'!$B$2:$G$307,5,)="YES", "YES", "NO"))=TRUE,"NO","YES")</f>
        <v>NO</v>
      </c>
      <c r="AH435" s="27" t="str">
        <f t="shared" si="6"/>
        <v>YES</v>
      </c>
      <c r="AI435" s="92" t="str">
        <f t="array" ref="AI435">IF(ISERROR(IF(VLOOKUP(A435,'Stations Modelled'!$B$2:$D$310,3,)="YES", "YES", "NO"))=TRUE,"NO","YES")</f>
        <v>NO</v>
      </c>
    </row>
    <row r="436" spans="1:35" hidden="1">
      <c r="A436" s="29" t="s">
        <v>636</v>
      </c>
      <c r="B436" s="28">
        <v>573</v>
      </c>
      <c r="C436" s="28">
        <v>5514</v>
      </c>
      <c r="D436" s="30" t="s">
        <v>4919</v>
      </c>
      <c r="E436" s="29">
        <v>41418</v>
      </c>
      <c r="F436" s="28">
        <v>66</v>
      </c>
      <c r="G436" s="28">
        <v>12</v>
      </c>
      <c r="H436" s="28">
        <v>5052</v>
      </c>
      <c r="I436" s="29" t="s">
        <v>357</v>
      </c>
      <c r="J436" s="28">
        <v>14</v>
      </c>
      <c r="K436" s="29" t="s">
        <v>940</v>
      </c>
      <c r="L436" s="28">
        <v>5054</v>
      </c>
      <c r="M436" s="29" t="s">
        <v>940</v>
      </c>
      <c r="N436" s="29" t="s">
        <v>7471</v>
      </c>
      <c r="O436" s="31">
        <v>18264</v>
      </c>
      <c r="P436" s="31" t="s">
        <v>7472</v>
      </c>
      <c r="Q436" s="29" t="s">
        <v>7473</v>
      </c>
      <c r="R436" s="28">
        <v>5</v>
      </c>
      <c r="S436" s="28">
        <v>36</v>
      </c>
      <c r="T436" s="28">
        <v>3</v>
      </c>
      <c r="U436" s="28">
        <v>22</v>
      </c>
      <c r="V436" s="29" t="s">
        <v>3386</v>
      </c>
      <c r="W436" s="29" t="s">
        <v>5139</v>
      </c>
      <c r="X436" s="29" t="s">
        <v>494</v>
      </c>
      <c r="Y436" s="29" t="s">
        <v>5140</v>
      </c>
      <c r="Z436" s="29" t="s">
        <v>636</v>
      </c>
      <c r="AA436" s="29" t="s">
        <v>7478</v>
      </c>
      <c r="AB436" s="28">
        <v>93534</v>
      </c>
      <c r="AC436" s="90">
        <v>34.700364</v>
      </c>
      <c r="AD436" s="90">
        <v>-118.14569400000001</v>
      </c>
      <c r="AE436" s="91" t="s">
        <v>7494</v>
      </c>
      <c r="AF436" s="29" t="s">
        <v>7472</v>
      </c>
      <c r="AG436" s="27" t="str">
        <f>IF(ISERROR(IF(VLOOKUP(A436,'SAS Stations'!$B$2:$G$307,5,)="YES", "YES", "NO"))=TRUE,"NO","YES")</f>
        <v>NO</v>
      </c>
      <c r="AH436" s="27" t="str">
        <f t="shared" si="6"/>
        <v>YES</v>
      </c>
      <c r="AI436" s="92" t="str">
        <f t="array" ref="AI436">IF(ISERROR(IF(VLOOKUP(A436,'Stations Modelled'!$B$2:$D$310,3,)="YES", "YES", "NO"))=TRUE,"NO","YES")</f>
        <v>NO</v>
      </c>
    </row>
    <row r="437" spans="1:35" hidden="1">
      <c r="A437" s="29" t="s">
        <v>637</v>
      </c>
      <c r="B437" s="28">
        <v>1549</v>
      </c>
      <c r="C437" s="28">
        <v>8355</v>
      </c>
      <c r="D437" s="30" t="s">
        <v>7470</v>
      </c>
      <c r="E437" s="29"/>
      <c r="F437" s="28">
        <v>66</v>
      </c>
      <c r="G437" s="28">
        <v>16</v>
      </c>
      <c r="H437" s="28">
        <v>4027</v>
      </c>
      <c r="I437" s="29" t="s">
        <v>7497</v>
      </c>
      <c r="J437" s="28">
        <v>6</v>
      </c>
      <c r="K437" s="29" t="s">
        <v>389</v>
      </c>
      <c r="L437" s="28">
        <v>5067</v>
      </c>
      <c r="M437" s="29" t="s">
        <v>389</v>
      </c>
      <c r="N437" s="29" t="s">
        <v>7471</v>
      </c>
      <c r="O437" s="31">
        <v>31229</v>
      </c>
      <c r="P437" s="31" t="s">
        <v>7472</v>
      </c>
      <c r="Q437" s="29" t="s">
        <v>7473</v>
      </c>
      <c r="R437" s="28">
        <v>3</v>
      </c>
      <c r="S437" s="28">
        <v>87</v>
      </c>
      <c r="T437" s="28">
        <v>4</v>
      </c>
      <c r="U437" s="28">
        <v>21</v>
      </c>
      <c r="V437" s="29" t="s">
        <v>7480</v>
      </c>
      <c r="W437" s="29" t="s">
        <v>7511</v>
      </c>
      <c r="X437" s="29" t="s">
        <v>7512</v>
      </c>
      <c r="Y437" s="29" t="s">
        <v>7472</v>
      </c>
      <c r="Z437" s="29" t="s">
        <v>7513</v>
      </c>
      <c r="AA437" s="29" t="s">
        <v>7478</v>
      </c>
      <c r="AB437" s="28">
        <v>92363</v>
      </c>
      <c r="AC437" s="90">
        <v>34.478555</v>
      </c>
      <c r="AD437" s="90">
        <v>-114.41673</v>
      </c>
      <c r="AE437" s="91" t="s">
        <v>7503</v>
      </c>
      <c r="AF437" s="29" t="s">
        <v>7472</v>
      </c>
      <c r="AG437" s="27" t="str">
        <f>IF(ISERROR(IF(VLOOKUP(A437,'SAS Stations'!$B$2:$G$307,5,)="YES", "YES", "NO"))=TRUE,"NO","YES")</f>
        <v>NO</v>
      </c>
      <c r="AH437" s="27" t="str">
        <f t="shared" si="6"/>
        <v>YES</v>
      </c>
      <c r="AI437" s="92" t="str">
        <f t="array" ref="AI437">IF(ISERROR(IF(VLOOKUP(A437,'Stations Modelled'!$B$2:$D$310,3,)="YES", "YES", "NO"))=TRUE,"NO","YES")</f>
        <v>NO</v>
      </c>
    </row>
    <row r="438" spans="1:35" hidden="1">
      <c r="A438" s="29" t="s">
        <v>639</v>
      </c>
      <c r="B438" s="28">
        <v>756</v>
      </c>
      <c r="C438" s="28">
        <v>5745</v>
      </c>
      <c r="D438" s="30" t="s">
        <v>2815</v>
      </c>
      <c r="E438" s="29"/>
      <c r="F438" s="28">
        <v>12</v>
      </c>
      <c r="G438" s="28">
        <v>4</v>
      </c>
      <c r="H438" s="28">
        <v>5071</v>
      </c>
      <c r="I438" s="29" t="s">
        <v>339</v>
      </c>
      <c r="J438" s="28">
        <v>9</v>
      </c>
      <c r="K438" s="29" t="s">
        <v>652</v>
      </c>
      <c r="L438" s="28">
        <v>5073</v>
      </c>
      <c r="M438" s="29" t="s">
        <v>652</v>
      </c>
      <c r="N438" s="29" t="s">
        <v>7471</v>
      </c>
      <c r="O438" s="31">
        <v>10349</v>
      </c>
      <c r="P438" s="31" t="s">
        <v>7472</v>
      </c>
      <c r="Q438" s="29" t="s">
        <v>7506</v>
      </c>
      <c r="R438" s="28">
        <v>1</v>
      </c>
      <c r="S438" s="28">
        <v>46</v>
      </c>
      <c r="T438" s="28">
        <v>1</v>
      </c>
      <c r="U438" s="28">
        <v>51</v>
      </c>
      <c r="V438" s="29" t="s">
        <v>3386</v>
      </c>
      <c r="W438" s="29" t="s">
        <v>1620</v>
      </c>
      <c r="X438" s="29" t="s">
        <v>465</v>
      </c>
      <c r="Y438" s="29" t="s">
        <v>4667</v>
      </c>
      <c r="Z438" s="29" t="s">
        <v>660</v>
      </c>
      <c r="AA438" s="29" t="s">
        <v>7478</v>
      </c>
      <c r="AB438" s="28">
        <v>90810</v>
      </c>
      <c r="AC438" s="90">
        <v>33.795976000000003</v>
      </c>
      <c r="AD438" s="90">
        <v>-118.21526299999999</v>
      </c>
      <c r="AE438" s="91" t="s">
        <v>7494</v>
      </c>
      <c r="AF438" s="29" t="s">
        <v>7472</v>
      </c>
      <c r="AG438" s="27" t="str">
        <f>IF(ISERROR(IF(VLOOKUP(A438,'SAS Stations'!$B$2:$G$307,5,)="YES", "YES", "NO"))=TRUE,"NO","YES")</f>
        <v>NO</v>
      </c>
      <c r="AH438" s="27" t="str">
        <f t="shared" si="6"/>
        <v>YES</v>
      </c>
      <c r="AI438" s="92" t="str">
        <f t="array" ref="AI438">IF(ISERROR(IF(VLOOKUP(A438,'Stations Modelled'!$B$2:$D$310,3,)="YES", "YES", "NO"))=TRUE,"NO","YES")</f>
        <v>YES</v>
      </c>
    </row>
    <row r="439" spans="1:35" hidden="1">
      <c r="A439" s="29" t="s">
        <v>264</v>
      </c>
      <c r="B439" s="28">
        <v>1748</v>
      </c>
      <c r="C439" s="28">
        <v>5797</v>
      </c>
      <c r="D439" s="30"/>
      <c r="E439" s="29"/>
      <c r="F439" s="28">
        <v>66</v>
      </c>
      <c r="G439" s="28">
        <v>4</v>
      </c>
      <c r="H439" s="28">
        <v>5071</v>
      </c>
      <c r="I439" s="29" t="s">
        <v>339</v>
      </c>
      <c r="J439" s="28">
        <v>9</v>
      </c>
      <c r="K439" s="29" t="s">
        <v>652</v>
      </c>
      <c r="L439" s="28">
        <v>5073</v>
      </c>
      <c r="M439" s="29" t="s">
        <v>652</v>
      </c>
      <c r="N439" s="29" t="s">
        <v>7496</v>
      </c>
      <c r="O439" s="31">
        <v>38353</v>
      </c>
      <c r="P439" s="31" t="s">
        <v>7472</v>
      </c>
      <c r="Q439" s="29" t="s">
        <v>10579</v>
      </c>
      <c r="R439" s="28">
        <v>1</v>
      </c>
      <c r="S439" s="28">
        <v>46</v>
      </c>
      <c r="T439" s="28">
        <v>2</v>
      </c>
      <c r="U439" s="28">
        <v>50</v>
      </c>
      <c r="V439" s="29" t="s">
        <v>2730</v>
      </c>
      <c r="W439" s="29" t="s">
        <v>1635</v>
      </c>
      <c r="X439" s="29" t="s">
        <v>517</v>
      </c>
      <c r="Y439" s="29" t="s">
        <v>265</v>
      </c>
      <c r="Z439" s="29" t="s">
        <v>857</v>
      </c>
      <c r="AA439" s="29" t="s">
        <v>7478</v>
      </c>
      <c r="AB439" s="28">
        <v>90806</v>
      </c>
      <c r="AC439" s="90"/>
      <c r="AD439" s="90"/>
      <c r="AE439" s="91"/>
      <c r="AF439" s="29" t="s">
        <v>7472</v>
      </c>
      <c r="AG439" s="27" t="str">
        <f>IF(ISERROR(IF(VLOOKUP(A439,'SAS Stations'!$B$2:$G$307,5,)="YES", "YES", "NO"))=TRUE,"NO","YES")</f>
        <v>NO</v>
      </c>
      <c r="AH439" s="27" t="str">
        <f t="shared" si="6"/>
        <v>YES</v>
      </c>
      <c r="AI439" s="92" t="str">
        <f t="array" ref="AI439">IF(ISERROR(IF(VLOOKUP(A439,'Stations Modelled'!$B$2:$D$310,3,)="YES", "YES", "NO"))=TRUE,"NO","YES")</f>
        <v>NO</v>
      </c>
    </row>
    <row r="440" spans="1:35">
      <c r="A440" s="29" t="s">
        <v>640</v>
      </c>
      <c r="B440" s="28">
        <v>404</v>
      </c>
      <c r="C440" s="28">
        <v>5192</v>
      </c>
      <c r="D440" s="30" t="s">
        <v>7528</v>
      </c>
      <c r="E440" s="29" t="s">
        <v>7854</v>
      </c>
      <c r="F440" s="28">
        <v>66</v>
      </c>
      <c r="G440" s="28">
        <v>12</v>
      </c>
      <c r="H440" s="28">
        <v>5013</v>
      </c>
      <c r="I440" s="29" t="s">
        <v>812</v>
      </c>
      <c r="J440" s="28">
        <v>3</v>
      </c>
      <c r="K440" s="29" t="s">
        <v>7529</v>
      </c>
      <c r="L440" s="28">
        <v>5014</v>
      </c>
      <c r="M440" s="29" t="s">
        <v>3869</v>
      </c>
      <c r="N440" s="29" t="s">
        <v>7471</v>
      </c>
      <c r="O440" s="31">
        <v>18264</v>
      </c>
      <c r="P440" s="31" t="s">
        <v>7472</v>
      </c>
      <c r="Q440" s="29" t="s">
        <v>7473</v>
      </c>
      <c r="R440" s="28">
        <v>1</v>
      </c>
      <c r="S440" s="28">
        <v>26</v>
      </c>
      <c r="T440" s="28">
        <v>3</v>
      </c>
      <c r="U440" s="28">
        <v>6</v>
      </c>
      <c r="V440" s="29" t="s">
        <v>7531</v>
      </c>
      <c r="W440" s="29" t="s">
        <v>7577</v>
      </c>
      <c r="X440" s="29" t="s">
        <v>7846</v>
      </c>
      <c r="Y440" s="29" t="s">
        <v>7855</v>
      </c>
      <c r="Z440" s="29" t="s">
        <v>7580</v>
      </c>
      <c r="AA440" s="29" t="s">
        <v>7478</v>
      </c>
      <c r="AB440" s="28">
        <v>91790</v>
      </c>
      <c r="AC440" s="90">
        <v>34.087657999999998</v>
      </c>
      <c r="AD440" s="90">
        <v>-117.926283</v>
      </c>
      <c r="AE440" s="91" t="s">
        <v>7503</v>
      </c>
      <c r="AF440" s="29" t="s">
        <v>7472</v>
      </c>
      <c r="AG440" s="27" t="str">
        <f>IF(ISERROR(IF(VLOOKUP(A440,'SAS Stations'!$B$2:$G$307,5,)="YES", "YES", "NO"))=TRUE,"NO","YES")</f>
        <v>YES</v>
      </c>
      <c r="AH440" s="27" t="str">
        <f t="shared" si="6"/>
        <v>NO</v>
      </c>
      <c r="AI440" s="92" t="str">
        <f t="array" ref="AI440">IF(ISERROR(IF(VLOOKUP(A440,'Stations Modelled'!$B$2:$D$310,3,)="YES", "YES", "NO"))=TRUE,"NO","YES")</f>
        <v>NO</v>
      </c>
    </row>
    <row r="441" spans="1:35" hidden="1">
      <c r="A441" s="29" t="s">
        <v>266</v>
      </c>
      <c r="B441" s="28">
        <v>424</v>
      </c>
      <c r="C441" s="28">
        <v>5212</v>
      </c>
      <c r="D441" s="30"/>
      <c r="E441" s="29"/>
      <c r="F441" s="28">
        <v>16</v>
      </c>
      <c r="G441" s="28">
        <v>4</v>
      </c>
      <c r="H441" s="28">
        <v>5056</v>
      </c>
      <c r="I441" s="29" t="s">
        <v>698</v>
      </c>
      <c r="J441" s="28">
        <v>11</v>
      </c>
      <c r="K441" s="29" t="s">
        <v>698</v>
      </c>
      <c r="L441" s="28">
        <v>5056</v>
      </c>
      <c r="M441" s="29" t="s">
        <v>698</v>
      </c>
      <c r="N441" s="29" t="s">
        <v>7521</v>
      </c>
      <c r="O441" s="31">
        <v>18264</v>
      </c>
      <c r="P441" s="31">
        <v>30590</v>
      </c>
      <c r="Q441" s="29" t="s">
        <v>7506</v>
      </c>
      <c r="R441" s="28">
        <v>5</v>
      </c>
      <c r="S441" s="28">
        <v>35</v>
      </c>
      <c r="T441" s="28">
        <v>2</v>
      </c>
      <c r="U441" s="28">
        <v>61</v>
      </c>
      <c r="V441" s="29" t="s">
        <v>4972</v>
      </c>
      <c r="W441" s="29" t="s">
        <v>7472</v>
      </c>
      <c r="X441" s="29" t="s">
        <v>7472</v>
      </c>
      <c r="Y441" s="29" t="s">
        <v>7472</v>
      </c>
      <c r="Z441" s="29" t="s">
        <v>7472</v>
      </c>
      <c r="AA441" s="29" t="s">
        <v>7478</v>
      </c>
      <c r="AB441" s="28" t="s">
        <v>7472</v>
      </c>
      <c r="AC441" s="90"/>
      <c r="AD441" s="90"/>
      <c r="AE441" s="91"/>
      <c r="AF441" s="29" t="s">
        <v>7472</v>
      </c>
      <c r="AG441" s="27" t="str">
        <f>IF(ISERROR(IF(VLOOKUP(A441,'SAS Stations'!$B$2:$G$307,5,)="YES", "YES", "NO"))=TRUE,"NO","YES")</f>
        <v>NO</v>
      </c>
      <c r="AH441" s="27" t="str">
        <f t="shared" si="6"/>
        <v>YES</v>
      </c>
      <c r="AI441" s="92" t="str">
        <f t="array" ref="AI441">IF(ISERROR(IF(VLOOKUP(A441,'Stations Modelled'!$B$2:$D$310,3,)="YES", "YES", "NO"))=TRUE,"NO","YES")</f>
        <v>NO</v>
      </c>
    </row>
    <row r="442" spans="1:35" hidden="1">
      <c r="A442" s="29" t="s">
        <v>268</v>
      </c>
      <c r="B442" s="28">
        <v>1779</v>
      </c>
      <c r="C442" s="28">
        <v>5285</v>
      </c>
      <c r="D442" s="30"/>
      <c r="E442" s="29"/>
      <c r="F442" s="28">
        <v>66</v>
      </c>
      <c r="G442" s="28">
        <v>16</v>
      </c>
      <c r="H442" s="28">
        <v>5056</v>
      </c>
      <c r="I442" s="29" t="s">
        <v>698</v>
      </c>
      <c r="J442" s="28">
        <v>11</v>
      </c>
      <c r="K442" s="29" t="s">
        <v>698</v>
      </c>
      <c r="L442" s="28">
        <v>5056</v>
      </c>
      <c r="M442" s="29" t="s">
        <v>698</v>
      </c>
      <c r="N442" s="29" t="s">
        <v>7496</v>
      </c>
      <c r="O442" s="31">
        <v>38353</v>
      </c>
      <c r="P442" s="31" t="s">
        <v>7472</v>
      </c>
      <c r="Q442" s="29" t="s">
        <v>10579</v>
      </c>
      <c r="R442" s="28">
        <v>5</v>
      </c>
      <c r="S442" s="28">
        <v>35</v>
      </c>
      <c r="T442" s="28">
        <v>3</v>
      </c>
      <c r="U442" s="28">
        <v>60</v>
      </c>
      <c r="V442" s="29" t="s">
        <v>2730</v>
      </c>
      <c r="W442" s="29" t="s">
        <v>7472</v>
      </c>
      <c r="X442" s="29" t="s">
        <v>7472</v>
      </c>
      <c r="Y442" s="29" t="s">
        <v>269</v>
      </c>
      <c r="Z442" s="29" t="s">
        <v>5013</v>
      </c>
      <c r="AA442" s="29" t="s">
        <v>7478</v>
      </c>
      <c r="AB442" s="28">
        <v>91301</v>
      </c>
      <c r="AC442" s="90"/>
      <c r="AD442" s="90"/>
      <c r="AE442" s="91"/>
      <c r="AF442" s="29" t="s">
        <v>7472</v>
      </c>
      <c r="AG442" s="27" t="str">
        <f>IF(ISERROR(IF(VLOOKUP(A442,'SAS Stations'!$B$2:$G$307,5,)="YES", "YES", "NO"))=TRUE,"NO","YES")</f>
        <v>NO</v>
      </c>
      <c r="AH442" s="27" t="str">
        <f t="shared" si="6"/>
        <v>YES</v>
      </c>
      <c r="AI442" s="92" t="str">
        <f t="array" ref="AI442">IF(ISERROR(IF(VLOOKUP(A442,'Stations Modelled'!$B$2:$D$310,3,)="YES", "YES", "NO"))=TRUE,"NO","YES")</f>
        <v>NO</v>
      </c>
    </row>
    <row r="443" spans="1:35" hidden="1">
      <c r="A443" s="29" t="s">
        <v>270</v>
      </c>
      <c r="B443" s="28">
        <v>1807</v>
      </c>
      <c r="C443" s="28">
        <v>6312</v>
      </c>
      <c r="D443" s="30"/>
      <c r="E443" s="29"/>
      <c r="F443" s="28">
        <v>66</v>
      </c>
      <c r="G443" s="28">
        <v>12</v>
      </c>
      <c r="H443" s="28">
        <v>5051</v>
      </c>
      <c r="I443" s="29" t="s">
        <v>362</v>
      </c>
      <c r="J443" s="28">
        <v>13</v>
      </c>
      <c r="K443" s="29" t="s">
        <v>362</v>
      </c>
      <c r="L443" s="28">
        <v>5056</v>
      </c>
      <c r="M443" s="29" t="s">
        <v>698</v>
      </c>
      <c r="N443" s="29" t="s">
        <v>7496</v>
      </c>
      <c r="O443" s="31">
        <v>38353</v>
      </c>
      <c r="P443" s="31" t="s">
        <v>7472</v>
      </c>
      <c r="Q443" s="29" t="s">
        <v>10579</v>
      </c>
      <c r="R443" s="28">
        <v>5</v>
      </c>
      <c r="S443" s="28">
        <v>59</v>
      </c>
      <c r="T443" s="28">
        <v>3</v>
      </c>
      <c r="U443" s="28">
        <v>60</v>
      </c>
      <c r="V443" s="29" t="s">
        <v>1290</v>
      </c>
      <c r="W443" s="29" t="s">
        <v>7472</v>
      </c>
      <c r="X443" s="29" t="s">
        <v>7472</v>
      </c>
      <c r="Y443" s="29" t="s">
        <v>7472</v>
      </c>
      <c r="Z443" s="29" t="s">
        <v>7472</v>
      </c>
      <c r="AA443" s="29" t="s">
        <v>7478</v>
      </c>
      <c r="AB443" s="28" t="s">
        <v>7472</v>
      </c>
      <c r="AC443" s="90"/>
      <c r="AD443" s="90"/>
      <c r="AE443" s="91"/>
      <c r="AF443" s="29" t="s">
        <v>7472</v>
      </c>
      <c r="AG443" s="27" t="str">
        <f>IF(ISERROR(IF(VLOOKUP(A443,'SAS Stations'!$B$2:$G$307,5,)="YES", "YES", "NO"))=TRUE,"NO","YES")</f>
        <v>NO</v>
      </c>
      <c r="AH443" s="27" t="str">
        <f t="shared" si="6"/>
        <v>YES</v>
      </c>
      <c r="AI443" s="92" t="str">
        <f t="array" ref="AI443">IF(ISERROR(IF(VLOOKUP(A443,'Stations Modelled'!$B$2:$D$310,3,)="YES", "YES", "NO"))=TRUE,"NO","YES")</f>
        <v>NO</v>
      </c>
    </row>
    <row r="444" spans="1:35" hidden="1">
      <c r="A444" s="29" t="s">
        <v>641</v>
      </c>
      <c r="B444" s="28">
        <v>489</v>
      </c>
      <c r="C444" s="28">
        <v>5272</v>
      </c>
      <c r="D444" s="30" t="s">
        <v>4971</v>
      </c>
      <c r="E444" s="29" t="s">
        <v>5141</v>
      </c>
      <c r="F444" s="28">
        <v>66</v>
      </c>
      <c r="G444" s="28">
        <v>16</v>
      </c>
      <c r="H444" s="28">
        <v>5056</v>
      </c>
      <c r="I444" s="29" t="s">
        <v>698</v>
      </c>
      <c r="J444" s="28">
        <v>11</v>
      </c>
      <c r="K444" s="29" t="s">
        <v>698</v>
      </c>
      <c r="L444" s="28">
        <v>5056</v>
      </c>
      <c r="M444" s="29" t="s">
        <v>698</v>
      </c>
      <c r="N444" s="29" t="s">
        <v>7471</v>
      </c>
      <c r="O444" s="31">
        <v>24807</v>
      </c>
      <c r="P444" s="31" t="s">
        <v>7472</v>
      </c>
      <c r="Q444" s="29" t="s">
        <v>7473</v>
      </c>
      <c r="R444" s="28">
        <v>5</v>
      </c>
      <c r="S444" s="28">
        <v>35</v>
      </c>
      <c r="T444" s="28">
        <v>2</v>
      </c>
      <c r="U444" s="28">
        <v>61</v>
      </c>
      <c r="V444" s="29" t="s">
        <v>2730</v>
      </c>
      <c r="W444" s="29" t="s">
        <v>5142</v>
      </c>
      <c r="X444" s="29" t="s">
        <v>7571</v>
      </c>
      <c r="Y444" s="29" t="s">
        <v>5143</v>
      </c>
      <c r="Z444" s="29" t="s">
        <v>671</v>
      </c>
      <c r="AA444" s="29" t="s">
        <v>7478</v>
      </c>
      <c r="AB444" s="28">
        <v>90265</v>
      </c>
      <c r="AC444" s="90">
        <v>34.045516999999997</v>
      </c>
      <c r="AD444" s="90">
        <v>-118.775927</v>
      </c>
      <c r="AE444" s="91" t="s">
        <v>7494</v>
      </c>
      <c r="AF444" s="29" t="s">
        <v>7472</v>
      </c>
      <c r="AG444" s="27" t="str">
        <f>IF(ISERROR(IF(VLOOKUP(A444,'SAS Stations'!$B$2:$G$307,5,)="YES", "YES", "NO"))=TRUE,"NO","YES")</f>
        <v>NO</v>
      </c>
      <c r="AH444" s="27" t="str">
        <f t="shared" si="6"/>
        <v>YES</v>
      </c>
      <c r="AI444" s="92" t="str">
        <f t="array" ref="AI444">IF(ISERROR(IF(VLOOKUP(A444,'Stations Modelled'!$B$2:$D$310,3,)="YES", "YES", "NO"))=TRUE,"NO","YES")</f>
        <v>YES</v>
      </c>
    </row>
    <row r="445" spans="1:35" hidden="1">
      <c r="A445" s="29" t="s">
        <v>642</v>
      </c>
      <c r="B445" s="28">
        <v>511</v>
      </c>
      <c r="C445" s="28">
        <v>5315</v>
      </c>
      <c r="D445" s="30" t="s">
        <v>4949</v>
      </c>
      <c r="E445" s="29"/>
      <c r="F445" s="28">
        <v>66</v>
      </c>
      <c r="G445" s="28">
        <v>12</v>
      </c>
      <c r="H445" s="28">
        <v>5033</v>
      </c>
      <c r="I445" s="29" t="s">
        <v>397</v>
      </c>
      <c r="J445" s="28">
        <v>17</v>
      </c>
      <c r="K445" s="29" t="s">
        <v>4950</v>
      </c>
      <c r="L445" s="28">
        <v>5033</v>
      </c>
      <c r="M445" s="29" t="s">
        <v>397</v>
      </c>
      <c r="N445" s="29" t="s">
        <v>7471</v>
      </c>
      <c r="O445" s="31">
        <v>9133</v>
      </c>
      <c r="P445" s="31" t="s">
        <v>7472</v>
      </c>
      <c r="Q445" s="29" t="s">
        <v>7473</v>
      </c>
      <c r="R445" s="28">
        <v>5</v>
      </c>
      <c r="S445" s="28">
        <v>51</v>
      </c>
      <c r="T445" s="28">
        <v>3</v>
      </c>
      <c r="U445" s="28">
        <v>32</v>
      </c>
      <c r="V445" s="29" t="s">
        <v>4926</v>
      </c>
      <c r="W445" s="29" t="s">
        <v>5114</v>
      </c>
      <c r="X445" s="29" t="s">
        <v>501</v>
      </c>
      <c r="Y445" s="29" t="s">
        <v>5144</v>
      </c>
      <c r="Z445" s="29" t="s">
        <v>920</v>
      </c>
      <c r="AA445" s="29" t="s">
        <v>7478</v>
      </c>
      <c r="AB445" s="28">
        <v>93274</v>
      </c>
      <c r="AC445" s="90">
        <v>36.239763000000004</v>
      </c>
      <c r="AD445" s="90">
        <v>-119.475131</v>
      </c>
      <c r="AE445" s="91" t="s">
        <v>7494</v>
      </c>
      <c r="AF445" s="29" t="s">
        <v>7472</v>
      </c>
      <c r="AG445" s="27" t="str">
        <f>IF(ISERROR(IF(VLOOKUP(A445,'SAS Stations'!$B$2:$G$307,5,)="YES", "YES", "NO"))=TRUE,"NO","YES")</f>
        <v>NO</v>
      </c>
      <c r="AH445" s="27" t="str">
        <f t="shared" si="6"/>
        <v>YES</v>
      </c>
      <c r="AI445" s="92" t="str">
        <f t="array" ref="AI445">IF(ISERROR(IF(VLOOKUP(A445,'Stations Modelled'!$B$2:$D$310,3,)="YES", "YES", "NO"))=TRUE,"NO","YES")</f>
        <v>NO</v>
      </c>
    </row>
    <row r="446" spans="1:35" hidden="1">
      <c r="A446" s="29" t="s">
        <v>4668</v>
      </c>
      <c r="B446" s="28">
        <v>452</v>
      </c>
      <c r="C446" s="28">
        <v>5238</v>
      </c>
      <c r="D446" s="30"/>
      <c r="E446" s="29">
        <v>37534</v>
      </c>
      <c r="F446" s="28">
        <v>16</v>
      </c>
      <c r="G446" s="28">
        <v>4</v>
      </c>
      <c r="H446" s="28">
        <v>5023</v>
      </c>
      <c r="I446" s="29" t="s">
        <v>337</v>
      </c>
      <c r="J446" s="28">
        <v>8</v>
      </c>
      <c r="K446" s="29" t="s">
        <v>337</v>
      </c>
      <c r="L446" s="28">
        <v>5023</v>
      </c>
      <c r="M446" s="29" t="s">
        <v>337</v>
      </c>
      <c r="N446" s="29" t="s">
        <v>7471</v>
      </c>
      <c r="O446" s="31">
        <v>18264</v>
      </c>
      <c r="P446" s="31" t="s">
        <v>7472</v>
      </c>
      <c r="Q446" s="29" t="s">
        <v>7506</v>
      </c>
      <c r="R446" s="28">
        <v>5</v>
      </c>
      <c r="S446" s="28">
        <v>44</v>
      </c>
      <c r="T446" s="28">
        <v>1</v>
      </c>
      <c r="U446" s="28">
        <v>53</v>
      </c>
      <c r="V446" s="29" t="s">
        <v>3386</v>
      </c>
      <c r="W446" s="29" t="s">
        <v>1649</v>
      </c>
      <c r="X446" s="29" t="s">
        <v>564</v>
      </c>
      <c r="Y446" s="29" t="s">
        <v>4669</v>
      </c>
      <c r="Z446" s="29" t="s">
        <v>4668</v>
      </c>
      <c r="AA446" s="29" t="s">
        <v>7478</v>
      </c>
      <c r="AB446" s="28">
        <v>90260</v>
      </c>
      <c r="AC446" s="90">
        <v>33.895192999999999</v>
      </c>
      <c r="AD446" s="90">
        <v>-118.35704800000001</v>
      </c>
      <c r="AE446" s="91" t="s">
        <v>7494</v>
      </c>
      <c r="AF446" s="29" t="s">
        <v>7472</v>
      </c>
      <c r="AG446" s="27" t="str">
        <f>IF(ISERROR(IF(VLOOKUP(A446,'SAS Stations'!$B$2:$G$307,5,)="YES", "YES", "NO"))=TRUE,"NO","YES")</f>
        <v>NO</v>
      </c>
      <c r="AH446" s="27" t="str">
        <f t="shared" si="6"/>
        <v>YES</v>
      </c>
      <c r="AI446" s="92" t="str">
        <f t="array" ref="AI446">IF(ISERROR(IF(VLOOKUP(A446,'Stations Modelled'!$B$2:$D$310,3,)="YES", "YES", "NO"))=TRUE,"NO","YES")</f>
        <v>NO</v>
      </c>
    </row>
    <row r="447" spans="1:35">
      <c r="A447" s="29" t="s">
        <v>643</v>
      </c>
      <c r="B447" s="28">
        <v>686</v>
      </c>
      <c r="C447" s="28">
        <v>5645</v>
      </c>
      <c r="D447" s="30" t="s">
        <v>7528</v>
      </c>
      <c r="E447" s="29" t="s">
        <v>3257</v>
      </c>
      <c r="F447" s="28">
        <v>66</v>
      </c>
      <c r="G447" s="28">
        <v>4</v>
      </c>
      <c r="H447" s="28">
        <v>5045</v>
      </c>
      <c r="I447" s="29" t="s">
        <v>3810</v>
      </c>
      <c r="J447" s="28">
        <v>4</v>
      </c>
      <c r="K447" s="29" t="s">
        <v>448</v>
      </c>
      <c r="L447" s="28">
        <v>5069</v>
      </c>
      <c r="M447" s="29" t="s">
        <v>687</v>
      </c>
      <c r="N447" s="29" t="s">
        <v>7471</v>
      </c>
      <c r="O447" s="31">
        <v>18264</v>
      </c>
      <c r="P447" s="31" t="s">
        <v>7472</v>
      </c>
      <c r="Q447" s="29" t="s">
        <v>7473</v>
      </c>
      <c r="R447" s="28">
        <v>1</v>
      </c>
      <c r="S447" s="28">
        <v>26</v>
      </c>
      <c r="T447" s="28">
        <v>3</v>
      </c>
      <c r="U447" s="28">
        <v>6</v>
      </c>
      <c r="V447" s="29" t="s">
        <v>7531</v>
      </c>
      <c r="W447" s="29" t="s">
        <v>3258</v>
      </c>
      <c r="X447" s="29" t="s">
        <v>3259</v>
      </c>
      <c r="Y447" s="29" t="s">
        <v>3260</v>
      </c>
      <c r="Z447" s="29" t="s">
        <v>3261</v>
      </c>
      <c r="AA447" s="29" t="s">
        <v>7478</v>
      </c>
      <c r="AB447" s="28">
        <v>91750</v>
      </c>
      <c r="AC447" s="90">
        <v>34.089722000000002</v>
      </c>
      <c r="AD447" s="90">
        <v>-117.769932</v>
      </c>
      <c r="AE447" s="91" t="s">
        <v>7503</v>
      </c>
      <c r="AF447" s="29" t="s">
        <v>7472</v>
      </c>
      <c r="AG447" s="27" t="str">
        <f>IF(ISERROR(IF(VLOOKUP(A447,'SAS Stations'!$B$2:$G$307,5,)="YES", "YES", "NO"))=TRUE,"NO","YES")</f>
        <v>YES</v>
      </c>
      <c r="AH447" s="27" t="str">
        <f t="shared" si="6"/>
        <v>NO</v>
      </c>
      <c r="AI447" s="92" t="str">
        <f t="array" ref="AI447">IF(ISERROR(IF(VLOOKUP(A447,'Stations Modelled'!$B$2:$D$310,3,)="YES", "YES", "NO"))=TRUE,"NO","YES")</f>
        <v>NO</v>
      </c>
    </row>
    <row r="448" spans="1:35">
      <c r="A448" s="29" t="s">
        <v>643</v>
      </c>
      <c r="B448" s="28">
        <v>687</v>
      </c>
      <c r="C448" s="28">
        <v>5645</v>
      </c>
      <c r="D448" s="30" t="s">
        <v>7528</v>
      </c>
      <c r="E448" s="29" t="s">
        <v>3257</v>
      </c>
      <c r="F448" s="28">
        <v>66</v>
      </c>
      <c r="G448" s="28">
        <v>12</v>
      </c>
      <c r="H448" s="28">
        <v>5045</v>
      </c>
      <c r="I448" s="29" t="s">
        <v>3810</v>
      </c>
      <c r="J448" s="28">
        <v>4</v>
      </c>
      <c r="K448" s="29" t="s">
        <v>448</v>
      </c>
      <c r="L448" s="28">
        <v>5069</v>
      </c>
      <c r="M448" s="29" t="s">
        <v>687</v>
      </c>
      <c r="N448" s="29" t="s">
        <v>7471</v>
      </c>
      <c r="O448" s="31">
        <v>18264</v>
      </c>
      <c r="P448" s="31" t="s">
        <v>7472</v>
      </c>
      <c r="Q448" s="29" t="s">
        <v>7473</v>
      </c>
      <c r="R448" s="28">
        <v>1</v>
      </c>
      <c r="S448" s="28">
        <v>26</v>
      </c>
      <c r="T448" s="28">
        <v>3</v>
      </c>
      <c r="U448" s="28">
        <v>6</v>
      </c>
      <c r="V448" s="29" t="s">
        <v>7531</v>
      </c>
      <c r="W448" s="29" t="s">
        <v>3258</v>
      </c>
      <c r="X448" s="29" t="s">
        <v>3259</v>
      </c>
      <c r="Y448" s="29" t="s">
        <v>3260</v>
      </c>
      <c r="Z448" s="29" t="s">
        <v>3261</v>
      </c>
      <c r="AA448" s="29" t="s">
        <v>7478</v>
      </c>
      <c r="AB448" s="28">
        <v>91750</v>
      </c>
      <c r="AC448" s="90">
        <v>34.089722000000002</v>
      </c>
      <c r="AD448" s="90">
        <v>-117.769932</v>
      </c>
      <c r="AE448" s="91" t="s">
        <v>7503</v>
      </c>
      <c r="AF448" s="29" t="s">
        <v>7472</v>
      </c>
      <c r="AG448" s="27" t="str">
        <f>IF(ISERROR(IF(VLOOKUP(A448,'SAS Stations'!$B$2:$G$307,5,)="YES", "YES", "NO"))=TRUE,"NO","YES")</f>
        <v>YES</v>
      </c>
      <c r="AH448" s="27" t="str">
        <f t="shared" si="6"/>
        <v>NO</v>
      </c>
      <c r="AI448" s="92" t="str">
        <f t="array" ref="AI448">IF(ISERROR(IF(VLOOKUP(A448,'Stations Modelled'!$B$2:$D$310,3,)="YES", "YES", "NO"))=TRUE,"NO","YES")</f>
        <v>NO</v>
      </c>
    </row>
    <row r="449" spans="1:35" hidden="1">
      <c r="A449" s="29" t="s">
        <v>276</v>
      </c>
      <c r="B449" s="28">
        <v>1877</v>
      </c>
      <c r="C449" s="28">
        <v>5841</v>
      </c>
      <c r="D449" s="30"/>
      <c r="E449" s="29"/>
      <c r="F449" s="28">
        <v>66</v>
      </c>
      <c r="G449" s="28">
        <v>12</v>
      </c>
      <c r="H449" s="28">
        <v>5017</v>
      </c>
      <c r="I449" s="29" t="s">
        <v>430</v>
      </c>
      <c r="J449" s="28">
        <v>2</v>
      </c>
      <c r="K449" s="29" t="s">
        <v>394</v>
      </c>
      <c r="L449" s="28">
        <v>5086</v>
      </c>
      <c r="M449" s="29" t="s">
        <v>394</v>
      </c>
      <c r="N449" s="29" t="s">
        <v>7496</v>
      </c>
      <c r="O449" s="31">
        <v>38353</v>
      </c>
      <c r="P449" s="31" t="s">
        <v>7472</v>
      </c>
      <c r="Q449" s="29" t="s">
        <v>10579</v>
      </c>
      <c r="R449" s="28">
        <v>1</v>
      </c>
      <c r="S449" s="28">
        <v>29</v>
      </c>
      <c r="T449" s="28">
        <v>2</v>
      </c>
      <c r="U449" s="28">
        <v>80</v>
      </c>
      <c r="V449" s="29" t="s">
        <v>7848</v>
      </c>
      <c r="W449" s="29" t="s">
        <v>2716</v>
      </c>
      <c r="X449" s="29" t="s">
        <v>494</v>
      </c>
      <c r="Y449" s="29" t="s">
        <v>277</v>
      </c>
      <c r="Z449" s="29" t="s">
        <v>606</v>
      </c>
      <c r="AA449" s="29" t="s">
        <v>7478</v>
      </c>
      <c r="AB449" s="28">
        <v>92712</v>
      </c>
      <c r="AC449" s="90"/>
      <c r="AD449" s="90"/>
      <c r="AE449" s="91"/>
      <c r="AF449" s="29" t="s">
        <v>7472</v>
      </c>
      <c r="AG449" s="27" t="str">
        <f>IF(ISERROR(IF(VLOOKUP(A449,'SAS Stations'!$B$2:$G$307,5,)="YES", "YES", "NO"))=TRUE,"NO","YES")</f>
        <v>NO</v>
      </c>
      <c r="AH449" s="27" t="str">
        <f t="shared" si="6"/>
        <v>YES</v>
      </c>
      <c r="AI449" s="92" t="str">
        <f t="array" ref="AI449">IF(ISERROR(IF(VLOOKUP(A449,'Stations Modelled'!$B$2:$D$310,3,)="YES", "YES", "NO"))=TRUE,"NO","YES")</f>
        <v>NO</v>
      </c>
    </row>
    <row r="450" spans="1:35" hidden="1">
      <c r="A450" s="29" t="s">
        <v>645</v>
      </c>
      <c r="B450" s="28">
        <v>173</v>
      </c>
      <c r="C450" s="28">
        <v>2561</v>
      </c>
      <c r="D450" s="30"/>
      <c r="E450" s="29">
        <v>13709</v>
      </c>
      <c r="F450" s="28">
        <v>115</v>
      </c>
      <c r="G450" s="28">
        <v>55</v>
      </c>
      <c r="H450" s="28">
        <v>8015</v>
      </c>
      <c r="I450" s="29" t="s">
        <v>5394</v>
      </c>
      <c r="J450" s="28">
        <v>15</v>
      </c>
      <c r="K450" s="29" t="s">
        <v>666</v>
      </c>
      <c r="L450" s="28">
        <v>2556</v>
      </c>
      <c r="M450" s="29" t="s">
        <v>3822</v>
      </c>
      <c r="N450" s="29" t="s">
        <v>7471</v>
      </c>
      <c r="O450" s="31">
        <v>8919</v>
      </c>
      <c r="P450" s="31" t="s">
        <v>7472</v>
      </c>
      <c r="Q450" s="29" t="s">
        <v>7473</v>
      </c>
      <c r="R450" s="28">
        <v>3</v>
      </c>
      <c r="S450" s="28">
        <v>85</v>
      </c>
      <c r="T450" s="28">
        <v>2</v>
      </c>
      <c r="U450" s="28">
        <v>92</v>
      </c>
      <c r="V450" s="29" t="s">
        <v>7498</v>
      </c>
      <c r="W450" s="29" t="s">
        <v>2422</v>
      </c>
      <c r="X450" s="29" t="s">
        <v>5088</v>
      </c>
      <c r="Y450" s="29" t="s">
        <v>2474</v>
      </c>
      <c r="Z450" s="29" t="s">
        <v>645</v>
      </c>
      <c r="AA450" s="29" t="s">
        <v>7478</v>
      </c>
      <c r="AB450" s="28">
        <v>93541</v>
      </c>
      <c r="AC450" s="27">
        <v>37.951996999999999</v>
      </c>
      <c r="AD450" s="27">
        <v>-119.116349</v>
      </c>
      <c r="AE450" s="27" t="s">
        <v>7494</v>
      </c>
      <c r="AF450" s="29" t="s">
        <v>7472</v>
      </c>
      <c r="AG450" s="27" t="str">
        <f>IF(ISERROR(IF(VLOOKUP(A450,'SAS Stations'!$B$2:$G$307,5,)="YES", "YES", "NO"))=TRUE,"NO","YES")</f>
        <v>NO</v>
      </c>
      <c r="AH450" s="27" t="str">
        <f t="shared" ref="AH450:AH513" si="7">IF(AG450="YES", "NO", "YES")</f>
        <v>YES</v>
      </c>
      <c r="AI450" s="92" t="str">
        <f t="array" ref="AI450">IF(ISERROR(IF(VLOOKUP(A450,'Stations Modelled'!$B$2:$D$310,3,)="YES", "YES", "NO"))=TRUE,"NO","YES")</f>
        <v>NO</v>
      </c>
    </row>
    <row r="451" spans="1:35" hidden="1">
      <c r="A451" s="29" t="s">
        <v>647</v>
      </c>
      <c r="B451" s="28">
        <v>512</v>
      </c>
      <c r="C451" s="28">
        <v>5316</v>
      </c>
      <c r="D451" s="30" t="s">
        <v>4949</v>
      </c>
      <c r="E451" s="29"/>
      <c r="F451" s="28">
        <v>66</v>
      </c>
      <c r="G451" s="28">
        <v>12</v>
      </c>
      <c r="H451" s="28">
        <v>5033</v>
      </c>
      <c r="I451" s="29" t="s">
        <v>397</v>
      </c>
      <c r="J451" s="28">
        <v>17</v>
      </c>
      <c r="K451" s="29" t="s">
        <v>4950</v>
      </c>
      <c r="L451" s="28">
        <v>5033</v>
      </c>
      <c r="M451" s="29" t="s">
        <v>397</v>
      </c>
      <c r="N451" s="29" t="s">
        <v>7471</v>
      </c>
      <c r="O451" s="31">
        <v>17015</v>
      </c>
      <c r="P451" s="31" t="s">
        <v>7472</v>
      </c>
      <c r="Q451" s="29" t="s">
        <v>7473</v>
      </c>
      <c r="R451" s="28">
        <v>5</v>
      </c>
      <c r="S451" s="28">
        <v>51</v>
      </c>
      <c r="T451" s="28">
        <v>3</v>
      </c>
      <c r="U451" s="28">
        <v>32</v>
      </c>
      <c r="V451" s="29" t="s">
        <v>4926</v>
      </c>
      <c r="W451" s="29" t="s">
        <v>7472</v>
      </c>
      <c r="X451" s="29" t="s">
        <v>7472</v>
      </c>
      <c r="Y451" s="29" t="s">
        <v>5145</v>
      </c>
      <c r="Z451" s="29" t="s">
        <v>647</v>
      </c>
      <c r="AA451" s="29" t="s">
        <v>7478</v>
      </c>
      <c r="AB451" s="28">
        <v>93244</v>
      </c>
      <c r="AC451" s="90">
        <v>36.387300000000003</v>
      </c>
      <c r="AD451" s="90">
        <v>-119.026421</v>
      </c>
      <c r="AE451" s="91" t="s">
        <v>7494</v>
      </c>
      <c r="AF451" s="29" t="s">
        <v>7472</v>
      </c>
      <c r="AG451" s="27" t="str">
        <f>IF(ISERROR(IF(VLOOKUP(A451,'SAS Stations'!$B$2:$G$307,5,)="YES", "YES", "NO"))=TRUE,"NO","YES")</f>
        <v>NO</v>
      </c>
      <c r="AH451" s="27" t="str">
        <f t="shared" si="7"/>
        <v>YES</v>
      </c>
      <c r="AI451" s="92" t="str">
        <f t="array" ref="AI451">IF(ISERROR(IF(VLOOKUP(A451,'Stations Modelled'!$B$2:$D$310,3,)="YES", "YES", "NO"))=TRUE,"NO","YES")</f>
        <v>NO</v>
      </c>
    </row>
    <row r="452" spans="1:35">
      <c r="A452" s="29" t="s">
        <v>648</v>
      </c>
      <c r="B452" s="28">
        <v>425</v>
      </c>
      <c r="C452" s="28">
        <v>5213</v>
      </c>
      <c r="D452" s="30" t="s">
        <v>2821</v>
      </c>
      <c r="E452" s="29">
        <v>37540</v>
      </c>
      <c r="F452" s="28">
        <v>16</v>
      </c>
      <c r="G452" s="28">
        <v>4</v>
      </c>
      <c r="H452" s="28">
        <v>5023</v>
      </c>
      <c r="I452" s="29" t="s">
        <v>337</v>
      </c>
      <c r="J452" s="28">
        <v>8</v>
      </c>
      <c r="K452" s="29" t="s">
        <v>337</v>
      </c>
      <c r="L452" s="28">
        <v>5023</v>
      </c>
      <c r="M452" s="29" t="s">
        <v>337</v>
      </c>
      <c r="N452" s="29" t="s">
        <v>7471</v>
      </c>
      <c r="O452" s="31">
        <v>18264</v>
      </c>
      <c r="P452" s="31" t="s">
        <v>7472</v>
      </c>
      <c r="Q452" s="29" t="s">
        <v>7506</v>
      </c>
      <c r="R452" s="28">
        <v>5</v>
      </c>
      <c r="S452" s="28">
        <v>44</v>
      </c>
      <c r="T452" s="28">
        <v>2</v>
      </c>
      <c r="U452" s="28">
        <v>53</v>
      </c>
      <c r="V452" s="29" t="s">
        <v>4670</v>
      </c>
      <c r="W452" s="29" t="s">
        <v>7518</v>
      </c>
      <c r="X452" s="29" t="s">
        <v>7562</v>
      </c>
      <c r="Y452" s="29" t="s">
        <v>4671</v>
      </c>
      <c r="Z452" s="29" t="s">
        <v>602</v>
      </c>
      <c r="AA452" s="29" t="s">
        <v>7478</v>
      </c>
      <c r="AB452" s="28">
        <v>90304</v>
      </c>
      <c r="AC452" s="90">
        <v>33.942351000000002</v>
      </c>
      <c r="AD452" s="90">
        <v>-118.346481</v>
      </c>
      <c r="AE452" s="91" t="s">
        <v>7494</v>
      </c>
      <c r="AF452" s="29" t="s">
        <v>7472</v>
      </c>
      <c r="AG452" s="27" t="str">
        <f>IF(ISERROR(IF(VLOOKUP(A452,'SAS Stations'!$B$2:$G$307,5,)="YES", "YES", "NO"))=TRUE,"NO","YES")</f>
        <v>YES</v>
      </c>
      <c r="AH452" s="27" t="str">
        <f t="shared" si="7"/>
        <v>NO</v>
      </c>
      <c r="AI452" s="92" t="str">
        <f t="array" ref="AI452">IF(ISERROR(IF(VLOOKUP(A452,'Stations Modelled'!$B$2:$D$310,3,)="YES", "YES", "NO"))=TRUE,"NO","YES")</f>
        <v>YES</v>
      </c>
    </row>
    <row r="453" spans="1:35">
      <c r="A453" s="29" t="s">
        <v>648</v>
      </c>
      <c r="B453" s="28">
        <v>426</v>
      </c>
      <c r="C453" s="28">
        <v>5213</v>
      </c>
      <c r="D453" s="30" t="s">
        <v>2821</v>
      </c>
      <c r="E453" s="29">
        <v>37540</v>
      </c>
      <c r="F453" s="28">
        <v>66</v>
      </c>
      <c r="G453" s="28">
        <v>16</v>
      </c>
      <c r="H453" s="28">
        <v>5023</v>
      </c>
      <c r="I453" s="29" t="s">
        <v>337</v>
      </c>
      <c r="J453" s="28">
        <v>8</v>
      </c>
      <c r="K453" s="29" t="s">
        <v>337</v>
      </c>
      <c r="L453" s="28">
        <v>5023</v>
      </c>
      <c r="M453" s="29" t="s">
        <v>337</v>
      </c>
      <c r="N453" s="29" t="s">
        <v>7471</v>
      </c>
      <c r="O453" s="31">
        <v>24442</v>
      </c>
      <c r="P453" s="31" t="s">
        <v>7472</v>
      </c>
      <c r="Q453" s="29" t="s">
        <v>7473</v>
      </c>
      <c r="R453" s="28">
        <v>5</v>
      </c>
      <c r="S453" s="28">
        <v>44</v>
      </c>
      <c r="T453" s="28">
        <v>2</v>
      </c>
      <c r="U453" s="28">
        <v>53</v>
      </c>
      <c r="V453" s="29" t="s">
        <v>4670</v>
      </c>
      <c r="W453" s="29" t="s">
        <v>7518</v>
      </c>
      <c r="X453" s="29" t="s">
        <v>7562</v>
      </c>
      <c r="Y453" s="29" t="s">
        <v>4671</v>
      </c>
      <c r="Z453" s="29" t="s">
        <v>602</v>
      </c>
      <c r="AA453" s="29" t="s">
        <v>7478</v>
      </c>
      <c r="AB453" s="28">
        <v>90304</v>
      </c>
      <c r="AC453" s="90">
        <v>33.942351000000002</v>
      </c>
      <c r="AD453" s="90">
        <v>-118.346481</v>
      </c>
      <c r="AE453" s="91" t="s">
        <v>7494</v>
      </c>
      <c r="AF453" s="29" t="s">
        <v>7472</v>
      </c>
      <c r="AG453" s="27" t="str">
        <f>IF(ISERROR(IF(VLOOKUP(A453,'SAS Stations'!$B$2:$G$307,5,)="YES", "YES", "NO"))=TRUE,"NO","YES")</f>
        <v>YES</v>
      </c>
      <c r="AH453" s="27" t="str">
        <f t="shared" si="7"/>
        <v>NO</v>
      </c>
      <c r="AI453" s="92" t="str">
        <f t="array" ref="AI453">IF(ISERROR(IF(VLOOKUP(A453,'Stations Modelled'!$B$2:$D$310,3,)="YES", "YES", "NO"))=TRUE,"NO","YES")</f>
        <v>YES</v>
      </c>
    </row>
    <row r="454" spans="1:35">
      <c r="A454" s="29" t="s">
        <v>649</v>
      </c>
      <c r="B454" s="28">
        <v>603</v>
      </c>
      <c r="C454" s="28">
        <v>5552</v>
      </c>
      <c r="D454" s="30"/>
      <c r="E454" s="29" t="s">
        <v>283</v>
      </c>
      <c r="F454" s="28">
        <v>16</v>
      </c>
      <c r="G454" s="28">
        <v>4</v>
      </c>
      <c r="H454" s="28">
        <v>5053</v>
      </c>
      <c r="I454" s="29" t="s">
        <v>833</v>
      </c>
      <c r="J454" s="28">
        <v>12</v>
      </c>
      <c r="K454" s="29" t="s">
        <v>833</v>
      </c>
      <c r="L454" s="28">
        <v>5056</v>
      </c>
      <c r="M454" s="29" t="s">
        <v>698</v>
      </c>
      <c r="N454" s="29" t="s">
        <v>7521</v>
      </c>
      <c r="O454" s="31">
        <v>22007</v>
      </c>
      <c r="P454" s="31">
        <v>30225</v>
      </c>
      <c r="Q454" s="29" t="s">
        <v>7506</v>
      </c>
      <c r="R454" s="28">
        <v>5</v>
      </c>
      <c r="S454" s="28">
        <v>39</v>
      </c>
      <c r="T454" s="28">
        <v>1</v>
      </c>
      <c r="U454" s="28">
        <v>64</v>
      </c>
      <c r="V454" s="29" t="s">
        <v>935</v>
      </c>
      <c r="W454" s="29" t="s">
        <v>1620</v>
      </c>
      <c r="X454" s="29" t="s">
        <v>494</v>
      </c>
      <c r="Y454" s="29" t="s">
        <v>284</v>
      </c>
      <c r="Z454" s="29" t="s">
        <v>742</v>
      </c>
      <c r="AA454" s="29" t="s">
        <v>7478</v>
      </c>
      <c r="AB454" s="28">
        <v>93033</v>
      </c>
      <c r="AC454" s="90">
        <v>34.173558</v>
      </c>
      <c r="AD454" s="90">
        <v>-119.15651</v>
      </c>
      <c r="AE454" s="91" t="s">
        <v>7494</v>
      </c>
      <c r="AF454" s="29" t="s">
        <v>7472</v>
      </c>
      <c r="AG454" s="27" t="str">
        <f>IF(ISERROR(IF(VLOOKUP(A454,'SAS Stations'!$B$2:$G$307,5,)="YES", "YES", "NO"))=TRUE,"NO","YES")</f>
        <v>YES</v>
      </c>
      <c r="AH454" s="27" t="str">
        <f t="shared" si="7"/>
        <v>NO</v>
      </c>
      <c r="AI454" s="92" t="str">
        <f t="array" ref="AI454">IF(ISERROR(IF(VLOOKUP(A454,'Stations Modelled'!$B$2:$D$310,3,)="YES", "YES", "NO"))=TRUE,"NO","YES")</f>
        <v>NO</v>
      </c>
    </row>
    <row r="455" spans="1:35">
      <c r="A455" s="29" t="s">
        <v>649</v>
      </c>
      <c r="B455" s="28">
        <v>604</v>
      </c>
      <c r="C455" s="28">
        <v>5552</v>
      </c>
      <c r="D455" s="30"/>
      <c r="E455" s="29" t="s">
        <v>283</v>
      </c>
      <c r="F455" s="28">
        <v>66</v>
      </c>
      <c r="G455" s="28">
        <v>16</v>
      </c>
      <c r="H455" s="28">
        <v>5053</v>
      </c>
      <c r="I455" s="29" t="s">
        <v>833</v>
      </c>
      <c r="J455" s="28">
        <v>12</v>
      </c>
      <c r="K455" s="29" t="s">
        <v>833</v>
      </c>
      <c r="L455" s="28">
        <v>5056</v>
      </c>
      <c r="M455" s="29" t="s">
        <v>698</v>
      </c>
      <c r="N455" s="29" t="s">
        <v>7471</v>
      </c>
      <c r="O455" s="31">
        <v>20090</v>
      </c>
      <c r="P455" s="31" t="s">
        <v>7472</v>
      </c>
      <c r="Q455" s="29" t="s">
        <v>7473</v>
      </c>
      <c r="R455" s="28">
        <v>5</v>
      </c>
      <c r="S455" s="28">
        <v>39</v>
      </c>
      <c r="T455" s="28">
        <v>1</v>
      </c>
      <c r="U455" s="28">
        <v>64</v>
      </c>
      <c r="V455" s="29" t="s">
        <v>935</v>
      </c>
      <c r="W455" s="29" t="s">
        <v>1620</v>
      </c>
      <c r="X455" s="29" t="s">
        <v>494</v>
      </c>
      <c r="Y455" s="29" t="s">
        <v>284</v>
      </c>
      <c r="Z455" s="29" t="s">
        <v>742</v>
      </c>
      <c r="AA455" s="29" t="s">
        <v>7478</v>
      </c>
      <c r="AB455" s="28">
        <v>93033</v>
      </c>
      <c r="AC455" s="90">
        <v>34.173558</v>
      </c>
      <c r="AD455" s="90">
        <v>-119.15651</v>
      </c>
      <c r="AE455" s="91" t="s">
        <v>7494</v>
      </c>
      <c r="AF455" s="29" t="s">
        <v>7472</v>
      </c>
      <c r="AG455" s="27" t="str">
        <f>IF(ISERROR(IF(VLOOKUP(A455,'SAS Stations'!$B$2:$G$307,5,)="YES", "YES", "NO"))=TRUE,"NO","YES")</f>
        <v>YES</v>
      </c>
      <c r="AH455" s="27" t="str">
        <f t="shared" si="7"/>
        <v>NO</v>
      </c>
      <c r="AI455" s="92" t="str">
        <f t="array" ref="AI455">IF(ISERROR(IF(VLOOKUP(A455,'Stations Modelled'!$B$2:$D$310,3,)="YES", "YES", "NO"))=TRUE,"NO","YES")</f>
        <v>NO</v>
      </c>
    </row>
    <row r="456" spans="1:35" hidden="1">
      <c r="A456" s="29" t="s">
        <v>650</v>
      </c>
      <c r="B456" s="28"/>
      <c r="C456" s="28"/>
      <c r="D456" s="30" t="s">
        <v>4971</v>
      </c>
      <c r="E456" s="29"/>
      <c r="F456" s="28"/>
      <c r="G456" s="28"/>
      <c r="H456" s="28"/>
      <c r="I456" s="29"/>
      <c r="J456" s="28"/>
      <c r="K456" s="29"/>
      <c r="L456" s="28"/>
      <c r="M456" s="29"/>
      <c r="N456" s="29"/>
      <c r="O456" s="31"/>
      <c r="P456" s="31"/>
      <c r="Q456" s="29"/>
      <c r="R456" s="28"/>
      <c r="S456" s="28"/>
      <c r="T456" s="28"/>
      <c r="U456" s="28"/>
      <c r="V456" s="29"/>
      <c r="W456" s="29"/>
      <c r="X456" s="29"/>
      <c r="Y456" s="29"/>
      <c r="Z456" s="29"/>
      <c r="AA456" s="29"/>
      <c r="AB456" s="28"/>
      <c r="AC456" s="90">
        <v>33.810555999999998</v>
      </c>
      <c r="AD456" s="90">
        <v>-117.898056</v>
      </c>
      <c r="AE456" s="91" t="s">
        <v>7503</v>
      </c>
      <c r="AF456" s="29"/>
      <c r="AG456" s="27" t="str">
        <f>IF(ISERROR(IF(VLOOKUP(A456,'SAS Stations'!$B$2:$G$307,5,)="YES", "YES", "NO"))=TRUE,"NO","YES")</f>
        <v>NO</v>
      </c>
      <c r="AH456" s="27" t="str">
        <f t="shared" si="7"/>
        <v>YES</v>
      </c>
      <c r="AI456" s="92" t="str">
        <f t="array" ref="AI456">IF(ISERROR(IF(VLOOKUP(A456,'Stations Modelled'!$B$2:$D$310,3,)="YES", "YES", "NO"))=TRUE,"NO","YES")</f>
        <v>NO</v>
      </c>
    </row>
    <row r="457" spans="1:35" hidden="1">
      <c r="A457" s="29" t="s">
        <v>651</v>
      </c>
      <c r="B457" s="28">
        <v>509</v>
      </c>
      <c r="C457" s="28">
        <v>5312</v>
      </c>
      <c r="D457" s="30" t="s">
        <v>4949</v>
      </c>
      <c r="E457" s="29">
        <v>49905</v>
      </c>
      <c r="F457" s="28">
        <v>66</v>
      </c>
      <c r="G457" s="28">
        <v>12</v>
      </c>
      <c r="H457" s="28">
        <v>5033</v>
      </c>
      <c r="I457" s="29" t="s">
        <v>397</v>
      </c>
      <c r="J457" s="28">
        <v>17</v>
      </c>
      <c r="K457" s="29" t="s">
        <v>4950</v>
      </c>
      <c r="L457" s="28">
        <v>5033</v>
      </c>
      <c r="M457" s="29" t="s">
        <v>397</v>
      </c>
      <c r="N457" s="29" t="s">
        <v>7471</v>
      </c>
      <c r="O457" s="31">
        <v>24990</v>
      </c>
      <c r="P457" s="31" t="s">
        <v>7472</v>
      </c>
      <c r="Q457" s="29" t="s">
        <v>7473</v>
      </c>
      <c r="R457" s="28">
        <v>5</v>
      </c>
      <c r="S457" s="28">
        <v>51</v>
      </c>
      <c r="T457" s="28">
        <v>3</v>
      </c>
      <c r="U457" s="28">
        <v>32</v>
      </c>
      <c r="V457" s="29" t="s">
        <v>4926</v>
      </c>
      <c r="W457" s="29" t="s">
        <v>5146</v>
      </c>
      <c r="X457" s="29" t="s">
        <v>5088</v>
      </c>
      <c r="Y457" s="29" t="s">
        <v>5147</v>
      </c>
      <c r="Z457" s="29" t="s">
        <v>941</v>
      </c>
      <c r="AA457" s="29" t="s">
        <v>7478</v>
      </c>
      <c r="AB457" s="28">
        <v>93277</v>
      </c>
      <c r="AC457" s="90">
        <v>36.283065000000001</v>
      </c>
      <c r="AD457" s="90">
        <v>-119.33224300000001</v>
      </c>
      <c r="AE457" s="91" t="s">
        <v>7494</v>
      </c>
      <c r="AF457" s="29" t="s">
        <v>7472</v>
      </c>
      <c r="AG457" s="27" t="str">
        <f>IF(ISERROR(IF(VLOOKUP(A457,'SAS Stations'!$B$2:$G$307,5,)="YES", "YES", "NO"))=TRUE,"NO","YES")</f>
        <v>NO</v>
      </c>
      <c r="AH457" s="27" t="str">
        <f t="shared" si="7"/>
        <v>YES</v>
      </c>
      <c r="AI457" s="92" t="str">
        <f t="array" ref="AI457">IF(ISERROR(IF(VLOOKUP(A457,'Stations Modelled'!$B$2:$D$310,3,)="YES", "YES", "NO"))=TRUE,"NO","YES")</f>
        <v>NO</v>
      </c>
    </row>
    <row r="458" spans="1:35" hidden="1">
      <c r="A458" s="29" t="s">
        <v>652</v>
      </c>
      <c r="B458" s="28">
        <v>315</v>
      </c>
      <c r="C458" s="28">
        <v>5073</v>
      </c>
      <c r="D458" s="30" t="s">
        <v>2815</v>
      </c>
      <c r="E458" s="29" t="s">
        <v>1246</v>
      </c>
      <c r="F458" s="28">
        <v>66</v>
      </c>
      <c r="G458" s="28">
        <v>12</v>
      </c>
      <c r="H458" s="28">
        <v>5073</v>
      </c>
      <c r="I458" s="29" t="s">
        <v>652</v>
      </c>
      <c r="J458" s="28">
        <v>9</v>
      </c>
      <c r="K458" s="29" t="s">
        <v>652</v>
      </c>
      <c r="L458" s="28">
        <v>5073</v>
      </c>
      <c r="M458" s="29" t="s">
        <v>652</v>
      </c>
      <c r="N458" s="29" t="s">
        <v>7471</v>
      </c>
      <c r="O458" s="31">
        <v>26481</v>
      </c>
      <c r="P458" s="31" t="s">
        <v>7472</v>
      </c>
      <c r="Q458" s="29" t="s">
        <v>7473</v>
      </c>
      <c r="R458" s="28">
        <v>1</v>
      </c>
      <c r="S458" s="28">
        <v>46</v>
      </c>
      <c r="T458" s="28">
        <v>2</v>
      </c>
      <c r="U458" s="28">
        <v>57</v>
      </c>
      <c r="V458" s="29" t="s">
        <v>3386</v>
      </c>
      <c r="W458" s="29" t="s">
        <v>1644</v>
      </c>
      <c r="X458" s="29" t="s">
        <v>450</v>
      </c>
      <c r="Y458" s="29" t="s">
        <v>1247</v>
      </c>
      <c r="Z458" s="29" t="s">
        <v>660</v>
      </c>
      <c r="AA458" s="29" t="s">
        <v>7478</v>
      </c>
      <c r="AB458" s="28">
        <v>90805</v>
      </c>
      <c r="AC458" s="90">
        <v>33.880209999999998</v>
      </c>
      <c r="AD458" s="90">
        <v>-118.175285</v>
      </c>
      <c r="AE458" s="91" t="s">
        <v>7494</v>
      </c>
      <c r="AF458" s="29" t="s">
        <v>7472</v>
      </c>
      <c r="AG458" s="27" t="str">
        <f>IF(ISERROR(IF(VLOOKUP(A458,'SAS Stations'!$B$2:$G$307,5,)="YES", "YES", "NO"))=TRUE,"NO","YES")</f>
        <v>NO</v>
      </c>
      <c r="AH458" s="27" t="str">
        <f t="shared" si="7"/>
        <v>YES</v>
      </c>
      <c r="AI458" s="92" t="str">
        <f t="array" ref="AI458">IF(ISERROR(IF(VLOOKUP(A458,'Stations Modelled'!$B$2:$D$310,3,)="YES", "YES", "NO"))=TRUE,"NO","YES")</f>
        <v>YES</v>
      </c>
    </row>
    <row r="459" spans="1:35">
      <c r="A459" s="29" t="s">
        <v>653</v>
      </c>
      <c r="B459" s="28">
        <v>902</v>
      </c>
      <c r="C459" s="28">
        <v>5921</v>
      </c>
      <c r="D459" s="30" t="s">
        <v>7564</v>
      </c>
      <c r="E459" s="29" t="s">
        <v>3267</v>
      </c>
      <c r="F459" s="28">
        <v>66</v>
      </c>
      <c r="G459" s="28">
        <v>12</v>
      </c>
      <c r="H459" s="28">
        <v>5088</v>
      </c>
      <c r="I459" s="29" t="s">
        <v>838</v>
      </c>
      <c r="J459" s="28">
        <v>2</v>
      </c>
      <c r="K459" s="29" t="s">
        <v>394</v>
      </c>
      <c r="L459" s="28">
        <v>5086</v>
      </c>
      <c r="M459" s="29" t="s">
        <v>394</v>
      </c>
      <c r="N459" s="29" t="s">
        <v>7471</v>
      </c>
      <c r="O459" s="31">
        <v>26634</v>
      </c>
      <c r="P459" s="31" t="s">
        <v>7472</v>
      </c>
      <c r="Q459" s="29" t="s">
        <v>7473</v>
      </c>
      <c r="R459" s="28">
        <v>1</v>
      </c>
      <c r="S459" s="28">
        <v>43</v>
      </c>
      <c r="T459" s="28">
        <v>2</v>
      </c>
      <c r="U459" s="28">
        <v>46</v>
      </c>
      <c r="V459" s="29" t="s">
        <v>7556</v>
      </c>
      <c r="W459" s="29" t="s">
        <v>3268</v>
      </c>
      <c r="X459" s="29" t="s">
        <v>497</v>
      </c>
      <c r="Y459" s="29" t="s">
        <v>3269</v>
      </c>
      <c r="Z459" s="29" t="s">
        <v>3270</v>
      </c>
      <c r="AA459" s="29" t="s">
        <v>7478</v>
      </c>
      <c r="AB459" s="28">
        <v>92630</v>
      </c>
      <c r="AC459" s="90">
        <v>33.650219999999997</v>
      </c>
      <c r="AD459" s="90">
        <v>-117.68843099999999</v>
      </c>
      <c r="AE459" s="91" t="s">
        <v>7503</v>
      </c>
      <c r="AF459" s="29" t="s">
        <v>7472</v>
      </c>
      <c r="AG459" s="27" t="str">
        <f>IF(ISERROR(IF(VLOOKUP(A459,'SAS Stations'!$B$2:$G$307,5,)="YES", "YES", "NO"))=TRUE,"NO","YES")</f>
        <v>YES</v>
      </c>
      <c r="AH459" s="27" t="str">
        <f t="shared" si="7"/>
        <v>NO</v>
      </c>
      <c r="AI459" s="92" t="str">
        <f t="array" ref="AI459">IF(ISERROR(IF(VLOOKUP(A459,'Stations Modelled'!$B$2:$D$310,3,)="YES", "YES", "NO"))=TRUE,"NO","YES")</f>
        <v>YES</v>
      </c>
    </row>
    <row r="460" spans="1:35" hidden="1">
      <c r="A460" s="29" t="s">
        <v>289</v>
      </c>
      <c r="B460" s="28">
        <v>1413</v>
      </c>
      <c r="C460" s="28">
        <v>8180</v>
      </c>
      <c r="D460" s="30"/>
      <c r="E460" s="29"/>
      <c r="F460" s="28">
        <v>33</v>
      </c>
      <c r="G460" s="28">
        <v>4</v>
      </c>
      <c r="H460" s="28">
        <v>5062</v>
      </c>
      <c r="I460" s="29" t="s">
        <v>3801</v>
      </c>
      <c r="J460" s="28">
        <v>4</v>
      </c>
      <c r="K460" s="29" t="s">
        <v>448</v>
      </c>
      <c r="L460" s="28">
        <v>5069</v>
      </c>
      <c r="M460" s="29" t="s">
        <v>687</v>
      </c>
      <c r="N460" s="29" t="s">
        <v>7521</v>
      </c>
      <c r="O460" s="31">
        <v>18264</v>
      </c>
      <c r="P460" s="31">
        <v>34396</v>
      </c>
      <c r="Q460" s="29" t="s">
        <v>7506</v>
      </c>
      <c r="R460" s="28">
        <v>3</v>
      </c>
      <c r="S460" s="28">
        <v>34</v>
      </c>
      <c r="T460" s="28">
        <v>3</v>
      </c>
      <c r="U460" s="28">
        <v>12</v>
      </c>
      <c r="V460" s="29" t="s">
        <v>3438</v>
      </c>
      <c r="W460" s="29" t="s">
        <v>5022</v>
      </c>
      <c r="X460" s="29" t="s">
        <v>527</v>
      </c>
      <c r="Y460" s="29" t="s">
        <v>290</v>
      </c>
      <c r="Z460" s="29" t="s">
        <v>3826</v>
      </c>
      <c r="AA460" s="29" t="s">
        <v>7478</v>
      </c>
      <c r="AB460" s="28">
        <v>91720</v>
      </c>
      <c r="AC460" s="90"/>
      <c r="AD460" s="90"/>
      <c r="AE460" s="91"/>
      <c r="AF460" s="29" t="s">
        <v>7472</v>
      </c>
      <c r="AG460" s="27" t="str">
        <f>IF(ISERROR(IF(VLOOKUP(A460,'SAS Stations'!$B$2:$G$307,5,)="YES", "YES", "NO"))=TRUE,"NO","YES")</f>
        <v>NO</v>
      </c>
      <c r="AH460" s="27" t="str">
        <f t="shared" si="7"/>
        <v>YES</v>
      </c>
      <c r="AI460" s="92" t="str">
        <f t="array" ref="AI460">IF(ISERROR(IF(VLOOKUP(A460,'Stations Modelled'!$B$2:$D$310,3,)="YES", "YES", "NO"))=TRUE,"NO","YES")</f>
        <v>NO</v>
      </c>
    </row>
    <row r="461" spans="1:35" hidden="1">
      <c r="A461" s="29" t="s">
        <v>1248</v>
      </c>
      <c r="B461" s="28">
        <v>746</v>
      </c>
      <c r="C461" s="28">
        <v>5734</v>
      </c>
      <c r="D461" s="30" t="s">
        <v>2815</v>
      </c>
      <c r="E461" s="29"/>
      <c r="F461" s="28">
        <v>12</v>
      </c>
      <c r="G461" s="28">
        <v>4</v>
      </c>
      <c r="H461" s="28">
        <v>5073</v>
      </c>
      <c r="I461" s="29" t="s">
        <v>652</v>
      </c>
      <c r="J461" s="28">
        <v>9</v>
      </c>
      <c r="K461" s="29" t="s">
        <v>652</v>
      </c>
      <c r="L461" s="28">
        <v>5073</v>
      </c>
      <c r="M461" s="29" t="s">
        <v>652</v>
      </c>
      <c r="N461" s="29" t="s">
        <v>7471</v>
      </c>
      <c r="O461" s="31">
        <v>10898</v>
      </c>
      <c r="P461" s="31" t="s">
        <v>7472</v>
      </c>
      <c r="Q461" s="29" t="s">
        <v>7506</v>
      </c>
      <c r="R461" s="28">
        <v>1</v>
      </c>
      <c r="S461" s="28">
        <v>46</v>
      </c>
      <c r="T461" s="28">
        <v>1</v>
      </c>
      <c r="U461" s="28">
        <v>57</v>
      </c>
      <c r="V461" s="29" t="s">
        <v>3386</v>
      </c>
      <c r="W461" s="29" t="s">
        <v>1620</v>
      </c>
      <c r="X461" s="29" t="s">
        <v>7508</v>
      </c>
      <c r="Y461" s="29" t="s">
        <v>1249</v>
      </c>
      <c r="Z461" s="29" t="s">
        <v>660</v>
      </c>
      <c r="AA461" s="29" t="s">
        <v>7478</v>
      </c>
      <c r="AB461" s="28">
        <v>90805</v>
      </c>
      <c r="AC461" s="90">
        <v>33.858849999999997</v>
      </c>
      <c r="AD461" s="90">
        <v>-118.184816</v>
      </c>
      <c r="AE461" s="91" t="s">
        <v>7494</v>
      </c>
      <c r="AF461" s="29" t="s">
        <v>7472</v>
      </c>
      <c r="AG461" s="27" t="str">
        <f>IF(ISERROR(IF(VLOOKUP(A461,'SAS Stations'!$B$2:$G$307,5,)="YES", "YES", "NO"))=TRUE,"NO","YES")</f>
        <v>NO</v>
      </c>
      <c r="AH461" s="27" t="str">
        <f t="shared" si="7"/>
        <v>YES</v>
      </c>
      <c r="AI461" s="92" t="str">
        <f t="array" ref="AI461">IF(ISERROR(IF(VLOOKUP(A461,'Stations Modelled'!$B$2:$D$310,3,)="YES", "YES", "NO"))=TRUE,"NO","YES")</f>
        <v>NO</v>
      </c>
    </row>
    <row r="462" spans="1:35" hidden="1">
      <c r="A462" s="29" t="s">
        <v>654</v>
      </c>
      <c r="B462" s="28">
        <v>513</v>
      </c>
      <c r="C462" s="28">
        <v>5317</v>
      </c>
      <c r="D462" s="30" t="s">
        <v>4949</v>
      </c>
      <c r="E462" s="29" t="s">
        <v>5148</v>
      </c>
      <c r="F462" s="28">
        <v>66</v>
      </c>
      <c r="G462" s="28">
        <v>4</v>
      </c>
      <c r="H462" s="28">
        <v>5034</v>
      </c>
      <c r="I462" s="29" t="s">
        <v>875</v>
      </c>
      <c r="J462" s="28">
        <v>17</v>
      </c>
      <c r="K462" s="29" t="s">
        <v>4950</v>
      </c>
      <c r="L462" s="28">
        <v>5033</v>
      </c>
      <c r="M462" s="29" t="s">
        <v>397</v>
      </c>
      <c r="N462" s="29" t="s">
        <v>7471</v>
      </c>
      <c r="O462" s="31">
        <v>2</v>
      </c>
      <c r="P462" s="31" t="s">
        <v>7472</v>
      </c>
      <c r="Q462" s="29" t="s">
        <v>7473</v>
      </c>
      <c r="R462" s="28">
        <v>5</v>
      </c>
      <c r="S462" s="28">
        <v>51</v>
      </c>
      <c r="T462" s="28">
        <v>3</v>
      </c>
      <c r="U462" s="28">
        <v>33</v>
      </c>
      <c r="V462" s="29" t="s">
        <v>4926</v>
      </c>
      <c r="W462" s="29" t="s">
        <v>2641</v>
      </c>
      <c r="X462" s="29" t="s">
        <v>450</v>
      </c>
      <c r="Y462" s="29" t="s">
        <v>5149</v>
      </c>
      <c r="Z462" s="29" t="s">
        <v>654</v>
      </c>
      <c r="AA462" s="29" t="s">
        <v>7478</v>
      </c>
      <c r="AB462" s="28">
        <v>93247</v>
      </c>
      <c r="AC462" s="90">
        <v>36.204351000000003</v>
      </c>
      <c r="AD462" s="90">
        <v>-119.092027</v>
      </c>
      <c r="AE462" s="91" t="s">
        <v>7494</v>
      </c>
      <c r="AF462" s="29" t="s">
        <v>7472</v>
      </c>
      <c r="AG462" s="27" t="str">
        <f>IF(ISERROR(IF(VLOOKUP(A462,'SAS Stations'!$B$2:$G$307,5,)="YES", "YES", "NO"))=TRUE,"NO","YES")</f>
        <v>NO</v>
      </c>
      <c r="AH462" s="27" t="str">
        <f t="shared" si="7"/>
        <v>YES</v>
      </c>
      <c r="AI462" s="92" t="str">
        <f t="array" ref="AI462">IF(ISERROR(IF(VLOOKUP(A462,'Stations Modelled'!$B$2:$D$310,3,)="YES", "YES", "NO"))=TRUE,"NO","YES")</f>
        <v>NO</v>
      </c>
    </row>
    <row r="463" spans="1:35" hidden="1">
      <c r="A463" s="29" t="s">
        <v>654</v>
      </c>
      <c r="B463" s="28">
        <v>514</v>
      </c>
      <c r="C463" s="28">
        <v>5317</v>
      </c>
      <c r="D463" s="30" t="s">
        <v>4949</v>
      </c>
      <c r="E463" s="29"/>
      <c r="F463" s="28">
        <v>66</v>
      </c>
      <c r="G463" s="28">
        <v>12</v>
      </c>
      <c r="H463" s="28">
        <v>5034</v>
      </c>
      <c r="I463" s="29" t="s">
        <v>875</v>
      </c>
      <c r="J463" s="28">
        <v>17</v>
      </c>
      <c r="K463" s="29" t="s">
        <v>4950</v>
      </c>
      <c r="L463" s="28">
        <v>5033</v>
      </c>
      <c r="M463" s="29" t="s">
        <v>397</v>
      </c>
      <c r="N463" s="29" t="s">
        <v>7471</v>
      </c>
      <c r="O463" s="31">
        <v>18264</v>
      </c>
      <c r="P463" s="31" t="s">
        <v>7472</v>
      </c>
      <c r="Q463" s="29" t="s">
        <v>7473</v>
      </c>
      <c r="R463" s="28">
        <v>5</v>
      </c>
      <c r="S463" s="28">
        <v>51</v>
      </c>
      <c r="T463" s="28">
        <v>3</v>
      </c>
      <c r="U463" s="28">
        <v>33</v>
      </c>
      <c r="V463" s="29" t="s">
        <v>4926</v>
      </c>
      <c r="W463" s="29" t="s">
        <v>2641</v>
      </c>
      <c r="X463" s="29" t="s">
        <v>450</v>
      </c>
      <c r="Y463" s="29" t="s">
        <v>5149</v>
      </c>
      <c r="Z463" s="29" t="s">
        <v>654</v>
      </c>
      <c r="AA463" s="29" t="s">
        <v>7478</v>
      </c>
      <c r="AB463" s="28">
        <v>93247</v>
      </c>
      <c r="AC463" s="90">
        <v>36.204351000000003</v>
      </c>
      <c r="AD463" s="90">
        <v>-119.092027</v>
      </c>
      <c r="AE463" s="91" t="s">
        <v>7494</v>
      </c>
      <c r="AF463" s="29" t="s">
        <v>7472</v>
      </c>
      <c r="AG463" s="27" t="str">
        <f>IF(ISERROR(IF(VLOOKUP(A463,'SAS Stations'!$B$2:$G$307,5,)="YES", "YES", "NO"))=TRUE,"NO","YES")</f>
        <v>NO</v>
      </c>
      <c r="AH463" s="27" t="str">
        <f t="shared" si="7"/>
        <v>YES</v>
      </c>
      <c r="AI463" s="92" t="str">
        <f t="array" ref="AI463">IF(ISERROR(IF(VLOOKUP(A463,'Stations Modelled'!$B$2:$D$310,3,)="YES", "YES", "NO"))=TRUE,"NO","YES")</f>
        <v>NO</v>
      </c>
    </row>
    <row r="464" spans="1:35" hidden="1">
      <c r="A464" s="29" t="s">
        <v>292</v>
      </c>
      <c r="B464" s="28">
        <v>548</v>
      </c>
      <c r="C464" s="28">
        <v>5352</v>
      </c>
      <c r="D464" s="30"/>
      <c r="E464" s="29"/>
      <c r="F464" s="28">
        <v>33</v>
      </c>
      <c r="G464" s="28">
        <v>4</v>
      </c>
      <c r="H464" s="28">
        <v>2202</v>
      </c>
      <c r="I464" s="29" t="s">
        <v>2380</v>
      </c>
      <c r="J464" s="28">
        <v>17</v>
      </c>
      <c r="K464" s="29" t="s">
        <v>4950</v>
      </c>
      <c r="L464" s="28">
        <v>5033</v>
      </c>
      <c r="M464" s="29" t="s">
        <v>397</v>
      </c>
      <c r="N464" s="29" t="s">
        <v>7471</v>
      </c>
      <c r="O464" s="31">
        <v>20941</v>
      </c>
      <c r="P464" s="31" t="s">
        <v>7472</v>
      </c>
      <c r="Q464" s="29" t="s">
        <v>7506</v>
      </c>
      <c r="R464" s="28">
        <v>5</v>
      </c>
      <c r="S464" s="28">
        <v>50</v>
      </c>
      <c r="T464" s="28">
        <v>2</v>
      </c>
      <c r="U464" s="28">
        <v>32</v>
      </c>
      <c r="V464" s="29" t="s">
        <v>4926</v>
      </c>
      <c r="W464" s="29" t="s">
        <v>7472</v>
      </c>
      <c r="X464" s="29" t="s">
        <v>7472</v>
      </c>
      <c r="Y464" s="29" t="s">
        <v>293</v>
      </c>
      <c r="Z464" s="29" t="s">
        <v>294</v>
      </c>
      <c r="AA464" s="29" t="s">
        <v>7478</v>
      </c>
      <c r="AB464" s="28">
        <v>93634</v>
      </c>
      <c r="AC464" s="90">
        <v>37.247739000000003</v>
      </c>
      <c r="AD464" s="90">
        <v>-119.18565</v>
      </c>
      <c r="AE464" s="91" t="s">
        <v>7494</v>
      </c>
      <c r="AF464" s="29" t="s">
        <v>7472</v>
      </c>
      <c r="AG464" s="27" t="str">
        <f>IF(ISERROR(IF(VLOOKUP(A464,'SAS Stations'!$B$2:$G$307,5,)="YES", "YES", "NO"))=TRUE,"NO","YES")</f>
        <v>NO</v>
      </c>
      <c r="AH464" s="27" t="str">
        <f t="shared" si="7"/>
        <v>YES</v>
      </c>
      <c r="AI464" s="92" t="str">
        <f t="array" ref="AI464">IF(ISERROR(IF(VLOOKUP(A464,'Stations Modelled'!$B$2:$D$310,3,)="YES", "YES", "NO"))=TRUE,"NO","YES")</f>
        <v>NO</v>
      </c>
    </row>
    <row r="465" spans="1:35" hidden="1">
      <c r="A465" s="29" t="s">
        <v>5150</v>
      </c>
      <c r="B465" s="28">
        <v>185</v>
      </c>
      <c r="C465" s="28">
        <v>2588</v>
      </c>
      <c r="D465" s="30" t="s">
        <v>4923</v>
      </c>
      <c r="E465" s="29"/>
      <c r="F465" s="28">
        <v>33</v>
      </c>
      <c r="G465" s="28">
        <v>12</v>
      </c>
      <c r="H465" s="28">
        <v>4090</v>
      </c>
      <c r="I465" s="29" t="s">
        <v>5151</v>
      </c>
      <c r="J465" s="28">
        <v>15</v>
      </c>
      <c r="K465" s="29" t="s">
        <v>666</v>
      </c>
      <c r="L465" s="28">
        <v>2556</v>
      </c>
      <c r="M465" s="29" t="s">
        <v>3822</v>
      </c>
      <c r="N465" s="29" t="s">
        <v>7471</v>
      </c>
      <c r="O465" s="31">
        <v>18264</v>
      </c>
      <c r="P465" s="31" t="s">
        <v>7472</v>
      </c>
      <c r="Q465" s="29" t="s">
        <v>7506</v>
      </c>
      <c r="R465" s="28">
        <v>3</v>
      </c>
      <c r="S465" s="28">
        <v>86</v>
      </c>
      <c r="T465" s="28">
        <v>4</v>
      </c>
      <c r="U465" s="28">
        <v>24</v>
      </c>
      <c r="V465" s="29" t="s">
        <v>7498</v>
      </c>
      <c r="W465" s="29" t="s">
        <v>1620</v>
      </c>
      <c r="X465" s="29" t="s">
        <v>5041</v>
      </c>
      <c r="Y465" s="29" t="s">
        <v>5152</v>
      </c>
      <c r="Z465" s="29" t="s">
        <v>5150</v>
      </c>
      <c r="AA465" s="29" t="s">
        <v>7478</v>
      </c>
      <c r="AB465" s="28">
        <v>93542</v>
      </c>
      <c r="AC465" s="90">
        <v>36.174332999999997</v>
      </c>
      <c r="AD465" s="90">
        <v>-117.973691</v>
      </c>
      <c r="AE465" s="91" t="s">
        <v>7494</v>
      </c>
      <c r="AF465" s="29" t="s">
        <v>7472</v>
      </c>
      <c r="AG465" s="27" t="str">
        <f>IF(ISERROR(IF(VLOOKUP(A465,'SAS Stations'!$B$2:$G$307,5,)="YES", "YES", "NO"))=TRUE,"NO","YES")</f>
        <v>NO</v>
      </c>
      <c r="AH465" s="27" t="str">
        <f t="shared" si="7"/>
        <v>YES</v>
      </c>
      <c r="AI465" s="92" t="str">
        <f t="array" ref="AI465">IF(ISERROR(IF(VLOOKUP(A465,'Stations Modelled'!$B$2:$D$310,3,)="YES", "YES", "NO"))=TRUE,"NO","YES")</f>
        <v>NO</v>
      </c>
    </row>
    <row r="466" spans="1:35">
      <c r="A466" s="29" t="s">
        <v>656</v>
      </c>
      <c r="B466" s="28">
        <v>574</v>
      </c>
      <c r="C466" s="28">
        <v>5518</v>
      </c>
      <c r="D466" s="30" t="s">
        <v>4919</v>
      </c>
      <c r="E466" s="29">
        <v>49963</v>
      </c>
      <c r="F466" s="28">
        <v>66</v>
      </c>
      <c r="G466" s="28">
        <v>12</v>
      </c>
      <c r="H466" s="28">
        <v>5052</v>
      </c>
      <c r="I466" s="29" t="s">
        <v>357</v>
      </c>
      <c r="J466" s="28">
        <v>14</v>
      </c>
      <c r="K466" s="29" t="s">
        <v>940</v>
      </c>
      <c r="L466" s="28">
        <v>5054</v>
      </c>
      <c r="M466" s="29" t="s">
        <v>940</v>
      </c>
      <c r="N466" s="29" t="s">
        <v>7471</v>
      </c>
      <c r="O466" s="31">
        <v>18264</v>
      </c>
      <c r="P466" s="31" t="s">
        <v>7472</v>
      </c>
      <c r="Q466" s="29" t="s">
        <v>7473</v>
      </c>
      <c r="R466" s="28">
        <v>5</v>
      </c>
      <c r="S466" s="28">
        <v>36</v>
      </c>
      <c r="T466" s="28">
        <v>3</v>
      </c>
      <c r="U466" s="28">
        <v>25</v>
      </c>
      <c r="V466" s="29" t="s">
        <v>2730</v>
      </c>
      <c r="W466" s="29" t="s">
        <v>5146</v>
      </c>
      <c r="X466" s="29" t="s">
        <v>3259</v>
      </c>
      <c r="Y466" s="29" t="s">
        <v>5153</v>
      </c>
      <c r="Z466" s="29" t="s">
        <v>745</v>
      </c>
      <c r="AA466" s="29" t="s">
        <v>7478</v>
      </c>
      <c r="AB466" s="28">
        <v>93550</v>
      </c>
      <c r="AC466" s="27">
        <v>34.615665999999997</v>
      </c>
      <c r="AD466" s="27">
        <v>-117.967944</v>
      </c>
      <c r="AE466" s="27" t="s">
        <v>7494</v>
      </c>
      <c r="AF466" s="29" t="s">
        <v>7472</v>
      </c>
      <c r="AG466" s="27" t="str">
        <f>IF(ISERROR(IF(VLOOKUP(A466,'SAS Stations'!$B$2:$G$307,5,)="YES", "YES", "NO"))=TRUE,"NO","YES")</f>
        <v>YES</v>
      </c>
      <c r="AH466" s="27" t="str">
        <f t="shared" si="7"/>
        <v>NO</v>
      </c>
      <c r="AI466" s="92" t="str">
        <f t="array" ref="AI466">IF(ISERROR(IF(VLOOKUP(A466,'Stations Modelled'!$B$2:$D$310,3,)="YES", "YES", "NO"))=TRUE,"NO","YES")</f>
        <v>NO</v>
      </c>
    </row>
    <row r="467" spans="1:35">
      <c r="A467" s="29" t="s">
        <v>657</v>
      </c>
      <c r="B467" s="28">
        <v>648</v>
      </c>
      <c r="C467" s="28">
        <v>5611</v>
      </c>
      <c r="D467" s="30" t="s">
        <v>7528</v>
      </c>
      <c r="E467" s="29">
        <v>17450</v>
      </c>
      <c r="F467" s="28">
        <v>66</v>
      </c>
      <c r="G467" s="28">
        <v>12</v>
      </c>
      <c r="H467" s="28">
        <v>5045</v>
      </c>
      <c r="I467" s="29" t="s">
        <v>3810</v>
      </c>
      <c r="J467" s="28">
        <v>4</v>
      </c>
      <c r="K467" s="29" t="s">
        <v>448</v>
      </c>
      <c r="L467" s="28">
        <v>5069</v>
      </c>
      <c r="M467" s="29" t="s">
        <v>687</v>
      </c>
      <c r="N467" s="29" t="s">
        <v>7471</v>
      </c>
      <c r="O467" s="31">
        <v>23894</v>
      </c>
      <c r="P467" s="31" t="s">
        <v>7472</v>
      </c>
      <c r="Q467" s="29" t="s">
        <v>7473</v>
      </c>
      <c r="R467" s="28">
        <v>1</v>
      </c>
      <c r="S467" s="28">
        <v>26</v>
      </c>
      <c r="T467" s="28">
        <v>3</v>
      </c>
      <c r="U467" s="28">
        <v>6</v>
      </c>
      <c r="V467" s="29" t="s">
        <v>7531</v>
      </c>
      <c r="W467" s="29" t="s">
        <v>3272</v>
      </c>
      <c r="X467" s="29" t="s">
        <v>3273</v>
      </c>
      <c r="Y467" s="29" t="s">
        <v>3274</v>
      </c>
      <c r="Z467" s="29" t="s">
        <v>3809</v>
      </c>
      <c r="AA467" s="29" t="s">
        <v>7478</v>
      </c>
      <c r="AB467" s="28">
        <v>91711</v>
      </c>
      <c r="AC467" s="90">
        <v>34.120891</v>
      </c>
      <c r="AD467" s="90">
        <v>-117.73248</v>
      </c>
      <c r="AE467" s="91" t="s">
        <v>7503</v>
      </c>
      <c r="AF467" s="29" t="s">
        <v>7472</v>
      </c>
      <c r="AG467" s="27" t="str">
        <f>IF(ISERROR(IF(VLOOKUP(A467,'SAS Stations'!$B$2:$G$307,5,)="YES", "YES", "NO"))=TRUE,"NO","YES")</f>
        <v>YES</v>
      </c>
      <c r="AH467" s="27" t="str">
        <f t="shared" si="7"/>
        <v>NO</v>
      </c>
      <c r="AI467" s="92" t="str">
        <f t="array" ref="AI467">IF(ISERROR(IF(VLOOKUP(A467,'Stations Modelled'!$B$2:$D$310,3,)="YES", "YES", "NO"))=TRUE,"NO","YES")</f>
        <v>NO</v>
      </c>
    </row>
    <row r="468" spans="1:35" hidden="1">
      <c r="A468" s="29" t="s">
        <v>299</v>
      </c>
      <c r="B468" s="28">
        <v>1711</v>
      </c>
      <c r="C468" s="28">
        <v>5363</v>
      </c>
      <c r="D468" s="30"/>
      <c r="E468" s="29"/>
      <c r="F468" s="28">
        <v>66</v>
      </c>
      <c r="G468" s="28">
        <v>12</v>
      </c>
      <c r="H468" s="28">
        <v>5052</v>
      </c>
      <c r="I468" s="29" t="s">
        <v>357</v>
      </c>
      <c r="J468" s="28">
        <v>14</v>
      </c>
      <c r="K468" s="29" t="s">
        <v>940</v>
      </c>
      <c r="L468" s="28">
        <v>5054</v>
      </c>
      <c r="M468" s="29" t="s">
        <v>940</v>
      </c>
      <c r="N468" s="29" t="s">
        <v>7496</v>
      </c>
      <c r="O468" s="31">
        <v>38353</v>
      </c>
      <c r="P468" s="31" t="s">
        <v>7472</v>
      </c>
      <c r="Q468" s="29" t="s">
        <v>10579</v>
      </c>
      <c r="R468" s="28">
        <v>5</v>
      </c>
      <c r="S468" s="28">
        <v>36</v>
      </c>
      <c r="T468" s="28">
        <v>3</v>
      </c>
      <c r="U468" s="28">
        <v>40</v>
      </c>
      <c r="V468" s="29" t="s">
        <v>7472</v>
      </c>
      <c r="W468" s="29" t="s">
        <v>7472</v>
      </c>
      <c r="X468" s="29" t="s">
        <v>7472</v>
      </c>
      <c r="Y468" s="29" t="s">
        <v>7472</v>
      </c>
      <c r="Z468" s="29" t="s">
        <v>7472</v>
      </c>
      <c r="AA468" s="29" t="s">
        <v>7478</v>
      </c>
      <c r="AB468" s="28" t="s">
        <v>7472</v>
      </c>
      <c r="AC468" s="90"/>
      <c r="AD468" s="90"/>
      <c r="AE468" s="91"/>
      <c r="AF468" s="29" t="s">
        <v>7472</v>
      </c>
      <c r="AG468" s="27" t="str">
        <f>IF(ISERROR(IF(VLOOKUP(A468,'SAS Stations'!$B$2:$G$307,5,)="YES", "YES", "NO"))=TRUE,"NO","YES")</f>
        <v>NO</v>
      </c>
      <c r="AH468" s="27" t="str">
        <f t="shared" si="7"/>
        <v>YES</v>
      </c>
      <c r="AI468" s="92" t="str">
        <f t="array" ref="AI468">IF(ISERROR(IF(VLOOKUP(A468,'Stations Modelled'!$B$2:$D$310,3,)="YES", "YES", "NO"))=TRUE,"NO","YES")</f>
        <v>NO</v>
      </c>
    </row>
    <row r="469" spans="1:35" hidden="1">
      <c r="A469" s="29" t="s">
        <v>658</v>
      </c>
      <c r="B469" s="28">
        <v>1946</v>
      </c>
      <c r="C469" s="28">
        <v>5568</v>
      </c>
      <c r="D469" s="30" t="s">
        <v>4936</v>
      </c>
      <c r="E469" s="29"/>
      <c r="F469" s="28">
        <v>66</v>
      </c>
      <c r="G469" s="28">
        <v>16</v>
      </c>
      <c r="H469" s="28">
        <v>5051</v>
      </c>
      <c r="I469" s="29" t="s">
        <v>362</v>
      </c>
      <c r="J469" s="28">
        <v>13</v>
      </c>
      <c r="K469" s="29" t="s">
        <v>362</v>
      </c>
      <c r="L469" s="28">
        <v>5056</v>
      </c>
      <c r="M469" s="29" t="s">
        <v>698</v>
      </c>
      <c r="N469" s="29" t="s">
        <v>7471</v>
      </c>
      <c r="O469" s="31">
        <v>35913</v>
      </c>
      <c r="P469" s="31" t="s">
        <v>7472</v>
      </c>
      <c r="Q469" s="29" t="s">
        <v>7506</v>
      </c>
      <c r="R469" s="28">
        <v>5</v>
      </c>
      <c r="S469" s="28">
        <v>59</v>
      </c>
      <c r="T469" s="28">
        <v>3</v>
      </c>
      <c r="U469" s="28">
        <v>62</v>
      </c>
      <c r="V469" s="29" t="s">
        <v>2730</v>
      </c>
      <c r="W469" s="29" t="s">
        <v>7472</v>
      </c>
      <c r="X469" s="29" t="s">
        <v>7472</v>
      </c>
      <c r="Y469" s="29" t="s">
        <v>5154</v>
      </c>
      <c r="Z469" s="29" t="s">
        <v>362</v>
      </c>
      <c r="AA469" s="29" t="s">
        <v>7478</v>
      </c>
      <c r="AB469" s="28">
        <v>91355</v>
      </c>
      <c r="AC469" s="27"/>
      <c r="AD469" s="27"/>
      <c r="AE469" s="27"/>
      <c r="AF469" s="29" t="s">
        <v>7472</v>
      </c>
      <c r="AG469" s="27" t="str">
        <f>IF(ISERROR(IF(VLOOKUP(A469,'SAS Stations'!$B$2:$G$307,5,)="YES", "YES", "NO"))=TRUE,"NO","YES")</f>
        <v>NO</v>
      </c>
      <c r="AH469" s="27" t="str">
        <f t="shared" si="7"/>
        <v>YES</v>
      </c>
      <c r="AI469" s="92" t="str">
        <f t="array" ref="AI469">IF(ISERROR(IF(VLOOKUP(A469,'Stations Modelled'!$B$2:$D$310,3,)="YES", "YES", "NO"))=TRUE,"NO","YES")</f>
        <v>NO</v>
      </c>
    </row>
    <row r="470" spans="1:35" hidden="1">
      <c r="A470" s="29" t="s">
        <v>659</v>
      </c>
      <c r="B470" s="28">
        <v>747</v>
      </c>
      <c r="C470" s="28">
        <v>5735</v>
      </c>
      <c r="D470" s="30" t="s">
        <v>2815</v>
      </c>
      <c r="E470" s="29"/>
      <c r="F470" s="28">
        <v>12</v>
      </c>
      <c r="G470" s="28">
        <v>4</v>
      </c>
      <c r="H470" s="28">
        <v>5071</v>
      </c>
      <c r="I470" s="29" t="s">
        <v>339</v>
      </c>
      <c r="J470" s="28">
        <v>9</v>
      </c>
      <c r="K470" s="29" t="s">
        <v>652</v>
      </c>
      <c r="L470" s="28">
        <v>5073</v>
      </c>
      <c r="M470" s="29" t="s">
        <v>652</v>
      </c>
      <c r="N470" s="29" t="s">
        <v>7471</v>
      </c>
      <c r="O470" s="31">
        <v>9802</v>
      </c>
      <c r="P470" s="31" t="s">
        <v>7472</v>
      </c>
      <c r="Q470" s="29" t="s">
        <v>7506</v>
      </c>
      <c r="R470" s="28">
        <v>1</v>
      </c>
      <c r="S470" s="28">
        <v>46</v>
      </c>
      <c r="T470" s="28">
        <v>1</v>
      </c>
      <c r="U470" s="28">
        <v>51</v>
      </c>
      <c r="V470" s="29" t="s">
        <v>3386</v>
      </c>
      <c r="W470" s="29" t="s">
        <v>1635</v>
      </c>
      <c r="X470" s="29" t="s">
        <v>3324</v>
      </c>
      <c r="Y470" s="29" t="s">
        <v>1250</v>
      </c>
      <c r="Z470" s="29" t="s">
        <v>660</v>
      </c>
      <c r="AA470" s="29" t="s">
        <v>7478</v>
      </c>
      <c r="AB470" s="28">
        <v>90813</v>
      </c>
      <c r="AC470" s="90">
        <v>33.783158</v>
      </c>
      <c r="AD470" s="90">
        <v>-118.19128000000001</v>
      </c>
      <c r="AE470" s="91" t="s">
        <v>7494</v>
      </c>
      <c r="AF470" s="29" t="s">
        <v>7472</v>
      </c>
      <c r="AG470" s="27" t="str">
        <f>IF(ISERROR(IF(VLOOKUP(A470,'SAS Stations'!$B$2:$G$307,5,)="YES", "YES", "NO"))=TRUE,"NO","YES")</f>
        <v>NO</v>
      </c>
      <c r="AH470" s="27" t="str">
        <f t="shared" si="7"/>
        <v>YES</v>
      </c>
      <c r="AI470" s="92" t="str">
        <f t="array" ref="AI470">IF(ISERROR(IF(VLOOKUP(A470,'Stations Modelled'!$B$2:$D$310,3,)="YES", "YES", "NO"))=TRUE,"NO","YES")</f>
        <v>YES</v>
      </c>
    </row>
    <row r="471" spans="1:35" hidden="1">
      <c r="A471" s="29" t="s">
        <v>305</v>
      </c>
      <c r="B471" s="28">
        <v>1721</v>
      </c>
      <c r="C471" s="28">
        <v>5177</v>
      </c>
      <c r="D471" s="30"/>
      <c r="E471" s="29"/>
      <c r="F471" s="28">
        <v>66</v>
      </c>
      <c r="G471" s="28">
        <v>12</v>
      </c>
      <c r="H471" s="28">
        <v>5084</v>
      </c>
      <c r="I471" s="29" t="s">
        <v>3790</v>
      </c>
      <c r="J471" s="28">
        <v>9</v>
      </c>
      <c r="K471" s="29" t="s">
        <v>652</v>
      </c>
      <c r="L471" s="28">
        <v>5073</v>
      </c>
      <c r="M471" s="29" t="s">
        <v>652</v>
      </c>
      <c r="N471" s="29" t="s">
        <v>7496</v>
      </c>
      <c r="O471" s="31">
        <v>38353</v>
      </c>
      <c r="P471" s="31" t="s">
        <v>7472</v>
      </c>
      <c r="Q471" s="29" t="s">
        <v>10579</v>
      </c>
      <c r="R471" s="28">
        <v>1</v>
      </c>
      <c r="S471" s="28">
        <v>47</v>
      </c>
      <c r="T471" s="28">
        <v>2</v>
      </c>
      <c r="U471" s="28">
        <v>80</v>
      </c>
      <c r="V471" s="29" t="s">
        <v>2730</v>
      </c>
      <c r="W471" s="29" t="s">
        <v>7472</v>
      </c>
      <c r="X471" s="29" t="s">
        <v>7472</v>
      </c>
      <c r="Y471" s="29" t="s">
        <v>7472</v>
      </c>
      <c r="Z471" s="29" t="s">
        <v>7820</v>
      </c>
      <c r="AA471" s="29" t="s">
        <v>7478</v>
      </c>
      <c r="AB471" s="28" t="s">
        <v>7472</v>
      </c>
      <c r="AC471" s="90"/>
      <c r="AD471" s="90"/>
      <c r="AE471" s="91"/>
      <c r="AF471" s="29" t="s">
        <v>7472</v>
      </c>
      <c r="AG471" s="27" t="str">
        <f>IF(ISERROR(IF(VLOOKUP(A471,'SAS Stations'!$B$2:$G$307,5,)="YES", "YES", "NO"))=TRUE,"NO","YES")</f>
        <v>NO</v>
      </c>
      <c r="AH471" s="27" t="str">
        <f t="shared" si="7"/>
        <v>YES</v>
      </c>
      <c r="AI471" s="92" t="str">
        <f t="array" ref="AI471">IF(ISERROR(IF(VLOOKUP(A471,'Stations Modelled'!$B$2:$D$310,3,)="YES", "YES", "NO"))=TRUE,"NO","YES")</f>
        <v>NO</v>
      </c>
    </row>
    <row r="472" spans="1:35" hidden="1">
      <c r="A472" s="29" t="s">
        <v>660</v>
      </c>
      <c r="B472" s="28">
        <v>1988</v>
      </c>
      <c r="C472" s="28">
        <v>1113</v>
      </c>
      <c r="D472" s="30" t="s">
        <v>2815</v>
      </c>
      <c r="E472" s="29" t="s">
        <v>1251</v>
      </c>
      <c r="F472" s="28">
        <v>12</v>
      </c>
      <c r="G472" s="28">
        <v>66</v>
      </c>
      <c r="H472" s="28">
        <v>5071</v>
      </c>
      <c r="I472" s="29" t="s">
        <v>339</v>
      </c>
      <c r="J472" s="28">
        <v>9</v>
      </c>
      <c r="K472" s="29" t="s">
        <v>652</v>
      </c>
      <c r="L472" s="28">
        <v>5073</v>
      </c>
      <c r="M472" s="29" t="s">
        <v>652</v>
      </c>
      <c r="N472" s="29" t="s">
        <v>7471</v>
      </c>
      <c r="O472" s="31">
        <v>18264</v>
      </c>
      <c r="P472" s="31" t="s">
        <v>7472</v>
      </c>
      <c r="Q472" s="29" t="s">
        <v>7473</v>
      </c>
      <c r="R472" s="28">
        <v>1</v>
      </c>
      <c r="S472" s="28">
        <v>46</v>
      </c>
      <c r="T472" s="28">
        <v>1</v>
      </c>
      <c r="U472" s="28">
        <v>51</v>
      </c>
      <c r="V472" s="29" t="s">
        <v>3386</v>
      </c>
      <c r="W472" s="29" t="s">
        <v>4565</v>
      </c>
      <c r="X472" s="29" t="s">
        <v>527</v>
      </c>
      <c r="Y472" s="29" t="s">
        <v>1252</v>
      </c>
      <c r="Z472" s="29" t="s">
        <v>660</v>
      </c>
      <c r="AA472" s="29" t="s">
        <v>7478</v>
      </c>
      <c r="AB472" s="28">
        <v>90822</v>
      </c>
      <c r="AC472" s="90">
        <v>33.765453000000001</v>
      </c>
      <c r="AD472" s="90">
        <v>-118.225089</v>
      </c>
      <c r="AE472" s="91" t="s">
        <v>7494</v>
      </c>
      <c r="AF472" s="29" t="s">
        <v>7472</v>
      </c>
      <c r="AG472" s="27" t="str">
        <f>IF(ISERROR(IF(VLOOKUP(A472,'SAS Stations'!$B$2:$G$307,5,)="YES", "YES", "NO"))=TRUE,"NO","YES")</f>
        <v>NO</v>
      </c>
      <c r="AH472" s="27" t="str">
        <f t="shared" si="7"/>
        <v>YES</v>
      </c>
      <c r="AI472" s="92" t="str">
        <f t="array" ref="AI472">IF(ISERROR(IF(VLOOKUP(A472,'Stations Modelled'!$B$2:$D$310,3,)="YES", "YES", "NO"))=TRUE,"NO","YES")</f>
        <v>NO</v>
      </c>
    </row>
    <row r="473" spans="1:35" hidden="1">
      <c r="A473" s="29" t="s">
        <v>308</v>
      </c>
      <c r="B473" s="28">
        <v>748</v>
      </c>
      <c r="C473" s="28">
        <v>5736</v>
      </c>
      <c r="D473" s="30"/>
      <c r="E473" s="29" t="s">
        <v>1251</v>
      </c>
      <c r="F473" s="28">
        <v>12</v>
      </c>
      <c r="G473" s="28">
        <v>66</v>
      </c>
      <c r="H473" s="28">
        <v>5071</v>
      </c>
      <c r="I473" s="29" t="s">
        <v>339</v>
      </c>
      <c r="J473" s="28">
        <v>9</v>
      </c>
      <c r="K473" s="29" t="s">
        <v>652</v>
      </c>
      <c r="L473" s="28">
        <v>5073</v>
      </c>
      <c r="M473" s="29" t="s">
        <v>652</v>
      </c>
      <c r="N473" s="29" t="s">
        <v>7521</v>
      </c>
      <c r="O473" s="31">
        <v>18264</v>
      </c>
      <c r="P473" s="31">
        <v>36908</v>
      </c>
      <c r="Q473" s="29" t="s">
        <v>7473</v>
      </c>
      <c r="R473" s="28">
        <v>1</v>
      </c>
      <c r="S473" s="28">
        <v>46</v>
      </c>
      <c r="T473" s="28" t="s">
        <v>7472</v>
      </c>
      <c r="U473" s="28">
        <v>51</v>
      </c>
      <c r="V473" s="29" t="s">
        <v>307</v>
      </c>
      <c r="W473" s="29" t="s">
        <v>4600</v>
      </c>
      <c r="X473" s="29" t="s">
        <v>497</v>
      </c>
      <c r="Y473" s="29" t="s">
        <v>1252</v>
      </c>
      <c r="Z473" s="29" t="s">
        <v>660</v>
      </c>
      <c r="AA473" s="29" t="s">
        <v>7478</v>
      </c>
      <c r="AB473" s="28">
        <v>90822</v>
      </c>
      <c r="AC473" s="90"/>
      <c r="AD473" s="90"/>
      <c r="AE473" s="91"/>
      <c r="AF473" s="29" t="s">
        <v>7472</v>
      </c>
      <c r="AG473" s="27" t="str">
        <f>IF(ISERROR(IF(VLOOKUP(A473,'SAS Stations'!$B$2:$G$307,5,)="YES", "YES", "NO"))=TRUE,"NO","YES")</f>
        <v>NO</v>
      </c>
      <c r="AH473" s="27" t="str">
        <f t="shared" si="7"/>
        <v>YES</v>
      </c>
      <c r="AI473" s="92" t="str">
        <f t="array" ref="AI473">IF(ISERROR(IF(VLOOKUP(A473,'Stations Modelled'!$B$2:$D$310,3,)="YES", "YES", "NO"))=TRUE,"NO","YES")</f>
        <v>NO</v>
      </c>
    </row>
    <row r="474" spans="1:35" hidden="1">
      <c r="A474" s="29" t="s">
        <v>1253</v>
      </c>
      <c r="B474" s="28">
        <v>785</v>
      </c>
      <c r="C474" s="28">
        <v>5774</v>
      </c>
      <c r="D474" s="30" t="s">
        <v>2815</v>
      </c>
      <c r="E474" s="29"/>
      <c r="F474" s="28">
        <v>16</v>
      </c>
      <c r="G474" s="28">
        <v>4</v>
      </c>
      <c r="H474" s="28">
        <v>5073</v>
      </c>
      <c r="I474" s="29" t="s">
        <v>652</v>
      </c>
      <c r="J474" s="28">
        <v>9</v>
      </c>
      <c r="K474" s="29" t="s">
        <v>652</v>
      </c>
      <c r="L474" s="28">
        <v>5073</v>
      </c>
      <c r="M474" s="29" t="s">
        <v>652</v>
      </c>
      <c r="N474" s="29" t="s">
        <v>7471</v>
      </c>
      <c r="O474" s="31">
        <v>17472</v>
      </c>
      <c r="P474" s="31" t="s">
        <v>7472</v>
      </c>
      <c r="Q474" s="29" t="s">
        <v>7506</v>
      </c>
      <c r="R474" s="28">
        <v>1</v>
      </c>
      <c r="S474" s="28">
        <v>32</v>
      </c>
      <c r="T474" s="28">
        <v>2</v>
      </c>
      <c r="U474" s="28">
        <v>57</v>
      </c>
      <c r="V474" s="29" t="s">
        <v>2730</v>
      </c>
      <c r="W474" s="29" t="s">
        <v>7472</v>
      </c>
      <c r="X474" s="29" t="s">
        <v>7472</v>
      </c>
      <c r="Y474" s="29" t="s">
        <v>1254</v>
      </c>
      <c r="Z474" s="29" t="s">
        <v>3820</v>
      </c>
      <c r="AA474" s="29" t="s">
        <v>7478</v>
      </c>
      <c r="AB474" s="28">
        <v>90805</v>
      </c>
      <c r="AC474" s="90">
        <v>33.881731000000002</v>
      </c>
      <c r="AD474" s="90">
        <v>-118.195705</v>
      </c>
      <c r="AE474" s="91" t="s">
        <v>7494</v>
      </c>
      <c r="AF474" s="29" t="s">
        <v>7472</v>
      </c>
      <c r="AG474" s="27" t="str">
        <f>IF(ISERROR(IF(VLOOKUP(A474,'SAS Stations'!$B$2:$G$307,5,)="YES", "YES", "NO"))=TRUE,"NO","YES")</f>
        <v>NO</v>
      </c>
      <c r="AH474" s="27" t="str">
        <f t="shared" si="7"/>
        <v>YES</v>
      </c>
      <c r="AI474" s="92" t="str">
        <f t="array" ref="AI474">IF(ISERROR(IF(VLOOKUP(A474,'Stations Modelled'!$B$2:$D$310,3,)="YES", "YES", "NO"))=TRUE,"NO","YES")</f>
        <v>NO</v>
      </c>
    </row>
    <row r="475" spans="1:35" hidden="1">
      <c r="A475" s="29" t="s">
        <v>1253</v>
      </c>
      <c r="B475" s="28">
        <v>1768</v>
      </c>
      <c r="C475" s="28">
        <v>5774</v>
      </c>
      <c r="D475" s="30" t="s">
        <v>2815</v>
      </c>
      <c r="E475" s="29"/>
      <c r="F475" s="28">
        <v>66</v>
      </c>
      <c r="G475" s="28">
        <v>16</v>
      </c>
      <c r="H475" s="28">
        <v>5073</v>
      </c>
      <c r="I475" s="29" t="s">
        <v>652</v>
      </c>
      <c r="J475" s="28">
        <v>9</v>
      </c>
      <c r="K475" s="29" t="s">
        <v>652</v>
      </c>
      <c r="L475" s="28">
        <v>5073</v>
      </c>
      <c r="M475" s="29" t="s">
        <v>652</v>
      </c>
      <c r="N475" s="29" t="s">
        <v>7496</v>
      </c>
      <c r="O475" s="31">
        <v>40179</v>
      </c>
      <c r="P475" s="31" t="s">
        <v>7472</v>
      </c>
      <c r="Q475" s="29" t="s">
        <v>7473</v>
      </c>
      <c r="R475" s="28">
        <v>1</v>
      </c>
      <c r="S475" s="28">
        <v>32</v>
      </c>
      <c r="T475" s="28">
        <v>2</v>
      </c>
      <c r="U475" s="28">
        <v>57</v>
      </c>
      <c r="V475" s="29" t="s">
        <v>2730</v>
      </c>
      <c r="W475" s="29" t="s">
        <v>7472</v>
      </c>
      <c r="X475" s="29" t="s">
        <v>7472</v>
      </c>
      <c r="Y475" s="29" t="s">
        <v>1254</v>
      </c>
      <c r="Z475" s="29" t="s">
        <v>3820</v>
      </c>
      <c r="AA475" s="29" t="s">
        <v>7478</v>
      </c>
      <c r="AB475" s="28">
        <v>90805</v>
      </c>
      <c r="AC475" s="90">
        <v>33.881731000000002</v>
      </c>
      <c r="AD475" s="90">
        <v>-118.195705</v>
      </c>
      <c r="AE475" s="91" t="s">
        <v>7494</v>
      </c>
      <c r="AF475" s="29" t="s">
        <v>7472</v>
      </c>
      <c r="AG475" s="27" t="str">
        <f>IF(ISERROR(IF(VLOOKUP(A475,'SAS Stations'!$B$2:$G$307,5,)="YES", "YES", "NO"))=TRUE,"NO","YES")</f>
        <v>NO</v>
      </c>
      <c r="AH475" s="27" t="str">
        <f t="shared" si="7"/>
        <v>YES</v>
      </c>
      <c r="AI475" s="92" t="str">
        <f t="array" ref="AI475">IF(ISERROR(IF(VLOOKUP(A475,'Stations Modelled'!$B$2:$D$310,3,)="YES", "YES", "NO"))=TRUE,"NO","YES")</f>
        <v>NO</v>
      </c>
    </row>
    <row r="476" spans="1:35" hidden="1">
      <c r="A476" s="29" t="s">
        <v>661</v>
      </c>
      <c r="B476" s="28">
        <v>515</v>
      </c>
      <c r="C476" s="28">
        <v>5318</v>
      </c>
      <c r="D476" s="30" t="s">
        <v>4954</v>
      </c>
      <c r="E476" s="29"/>
      <c r="F476" s="28">
        <v>66</v>
      </c>
      <c r="G476" s="28">
        <v>12</v>
      </c>
      <c r="H476" s="28">
        <v>5052</v>
      </c>
      <c r="I476" s="29" t="s">
        <v>357</v>
      </c>
      <c r="J476" s="28">
        <v>14</v>
      </c>
      <c r="K476" s="29" t="s">
        <v>940</v>
      </c>
      <c r="L476" s="28">
        <v>5033</v>
      </c>
      <c r="M476" s="29" t="s">
        <v>397</v>
      </c>
      <c r="N476" s="29" t="s">
        <v>7471</v>
      </c>
      <c r="O476" s="31">
        <v>18264</v>
      </c>
      <c r="P476" s="31" t="s">
        <v>7472</v>
      </c>
      <c r="Q476" s="29" t="s">
        <v>7473</v>
      </c>
      <c r="R476" s="28">
        <v>5</v>
      </c>
      <c r="S476" s="28">
        <v>52</v>
      </c>
      <c r="T476" s="28">
        <v>3</v>
      </c>
      <c r="U476" s="28">
        <v>31</v>
      </c>
      <c r="V476" s="29" t="s">
        <v>4926</v>
      </c>
      <c r="W476" s="29" t="s">
        <v>1726</v>
      </c>
      <c r="X476" s="29" t="s">
        <v>5155</v>
      </c>
      <c r="Y476" s="29" t="s">
        <v>5156</v>
      </c>
      <c r="Z476" s="29" t="s">
        <v>661</v>
      </c>
      <c r="AA476" s="29" t="s">
        <v>7478</v>
      </c>
      <c r="AB476" s="28">
        <v>93518</v>
      </c>
      <c r="AC476" s="90">
        <v>35.308295000000001</v>
      </c>
      <c r="AD476" s="90">
        <v>-118.42481600000001</v>
      </c>
      <c r="AE476" s="91" t="s">
        <v>7494</v>
      </c>
      <c r="AF476" s="29" t="s">
        <v>7472</v>
      </c>
      <c r="AG476" s="27" t="str">
        <f>IF(ISERROR(IF(VLOOKUP(A476,'SAS Stations'!$B$2:$G$307,5,)="YES", "YES", "NO"))=TRUE,"NO","YES")</f>
        <v>NO</v>
      </c>
      <c r="AH476" s="27" t="str">
        <f t="shared" si="7"/>
        <v>YES</v>
      </c>
      <c r="AI476" s="92" t="str">
        <f t="array" ref="AI476">IF(ISERROR(IF(VLOOKUP(A476,'Stations Modelled'!$B$2:$D$310,3,)="YES", "YES", "NO"))=TRUE,"NO","YES")</f>
        <v>NO</v>
      </c>
    </row>
    <row r="477" spans="1:35">
      <c r="A477" s="29" t="s">
        <v>662</v>
      </c>
      <c r="B477" s="28">
        <v>749</v>
      </c>
      <c r="C477" s="28">
        <v>5738</v>
      </c>
      <c r="D477" s="30" t="s">
        <v>2822</v>
      </c>
      <c r="E477" s="29"/>
      <c r="F477" s="28">
        <v>12</v>
      </c>
      <c r="G477" s="28">
        <v>4</v>
      </c>
      <c r="H477" s="28">
        <v>5071</v>
      </c>
      <c r="I477" s="29" t="s">
        <v>339</v>
      </c>
      <c r="J477" s="28">
        <v>9</v>
      </c>
      <c r="K477" s="29" t="s">
        <v>652</v>
      </c>
      <c r="L477" s="28">
        <v>5073</v>
      </c>
      <c r="M477" s="29" t="s">
        <v>652</v>
      </c>
      <c r="N477" s="29" t="s">
        <v>7471</v>
      </c>
      <c r="O477" s="31">
        <v>8706</v>
      </c>
      <c r="P477" s="31" t="s">
        <v>7472</v>
      </c>
      <c r="Q477" s="29" t="s">
        <v>7506</v>
      </c>
      <c r="R477" s="28">
        <v>1</v>
      </c>
      <c r="S477" s="28">
        <v>46</v>
      </c>
      <c r="T477" s="28">
        <v>2</v>
      </c>
      <c r="U477" s="28">
        <v>51</v>
      </c>
      <c r="V477" s="29" t="s">
        <v>3386</v>
      </c>
      <c r="W477" s="29" t="s">
        <v>1635</v>
      </c>
      <c r="X477" s="29" t="s">
        <v>7540</v>
      </c>
      <c r="Y477" s="29" t="s">
        <v>1255</v>
      </c>
      <c r="Z477" s="29" t="s">
        <v>660</v>
      </c>
      <c r="AA477" s="29" t="s">
        <v>7478</v>
      </c>
      <c r="AB477" s="28">
        <v>90806</v>
      </c>
      <c r="AC477" s="90">
        <v>33.811196000000002</v>
      </c>
      <c r="AD477" s="90">
        <v>-118.190206</v>
      </c>
      <c r="AE477" s="91" t="s">
        <v>7494</v>
      </c>
      <c r="AF477" s="29" t="s">
        <v>7472</v>
      </c>
      <c r="AG477" s="27" t="str">
        <f>IF(ISERROR(IF(VLOOKUP(A477,'SAS Stations'!$B$2:$G$307,5,)="YES", "YES", "NO"))=TRUE,"NO","YES")</f>
        <v>YES</v>
      </c>
      <c r="AH477" s="27" t="str">
        <f t="shared" si="7"/>
        <v>NO</v>
      </c>
      <c r="AI477" s="92" t="str">
        <f t="array" ref="AI477">IF(ISERROR(IF(VLOOKUP(A477,'Stations Modelled'!$B$2:$D$310,3,)="YES", "YES", "NO"))=TRUE,"NO","YES")</f>
        <v>YES</v>
      </c>
    </row>
    <row r="478" spans="1:35">
      <c r="A478" s="29" t="s">
        <v>662</v>
      </c>
      <c r="B478" s="28">
        <v>750</v>
      </c>
      <c r="C478" s="28">
        <v>5738</v>
      </c>
      <c r="D478" s="30" t="s">
        <v>2822</v>
      </c>
      <c r="E478" s="29"/>
      <c r="F478" s="28">
        <v>66</v>
      </c>
      <c r="G478" s="28">
        <v>12</v>
      </c>
      <c r="H478" s="28">
        <v>5071</v>
      </c>
      <c r="I478" s="29" t="s">
        <v>339</v>
      </c>
      <c r="J478" s="28">
        <v>9</v>
      </c>
      <c r="K478" s="29" t="s">
        <v>652</v>
      </c>
      <c r="L478" s="28">
        <v>5073</v>
      </c>
      <c r="M478" s="29" t="s">
        <v>652</v>
      </c>
      <c r="N478" s="29" t="s">
        <v>7471</v>
      </c>
      <c r="O478" s="31">
        <v>26481</v>
      </c>
      <c r="P478" s="31" t="s">
        <v>7472</v>
      </c>
      <c r="Q478" s="29" t="s">
        <v>7473</v>
      </c>
      <c r="R478" s="28">
        <v>1</v>
      </c>
      <c r="S478" s="28">
        <v>46</v>
      </c>
      <c r="T478" s="28">
        <v>2</v>
      </c>
      <c r="U478" s="28">
        <v>51</v>
      </c>
      <c r="V478" s="29" t="s">
        <v>3386</v>
      </c>
      <c r="W478" s="29" t="s">
        <v>1635</v>
      </c>
      <c r="X478" s="29" t="s">
        <v>7540</v>
      </c>
      <c r="Y478" s="29" t="s">
        <v>1255</v>
      </c>
      <c r="Z478" s="29" t="s">
        <v>660</v>
      </c>
      <c r="AA478" s="29" t="s">
        <v>7478</v>
      </c>
      <c r="AB478" s="28">
        <v>90806</v>
      </c>
      <c r="AC478" s="90">
        <v>33.811196000000002</v>
      </c>
      <c r="AD478" s="90">
        <v>-118.190206</v>
      </c>
      <c r="AE478" s="91" t="s">
        <v>7494</v>
      </c>
      <c r="AF478" s="29" t="s">
        <v>7472</v>
      </c>
      <c r="AG478" s="27" t="str">
        <f>IF(ISERROR(IF(VLOOKUP(A478,'SAS Stations'!$B$2:$G$307,5,)="YES", "YES", "NO"))=TRUE,"NO","YES")</f>
        <v>YES</v>
      </c>
      <c r="AH478" s="27" t="str">
        <f t="shared" si="7"/>
        <v>NO</v>
      </c>
      <c r="AI478" s="92" t="str">
        <f t="array" ref="AI478">IF(ISERROR(IF(VLOOKUP(A478,'Stations Modelled'!$B$2:$D$310,3,)="YES", "YES", "NO"))=TRUE,"NO","YES")</f>
        <v>YES</v>
      </c>
    </row>
    <row r="479" spans="1:35" hidden="1">
      <c r="A479" s="29" t="s">
        <v>310</v>
      </c>
      <c r="B479" s="28">
        <v>380</v>
      </c>
      <c r="C479" s="28">
        <v>5163</v>
      </c>
      <c r="D479" s="30"/>
      <c r="E479" s="29"/>
      <c r="F479" s="28">
        <v>16</v>
      </c>
      <c r="G479" s="28">
        <v>4</v>
      </c>
      <c r="H479" s="28">
        <v>5012</v>
      </c>
      <c r="I479" s="29" t="s">
        <v>3869</v>
      </c>
      <c r="J479" s="28">
        <v>3</v>
      </c>
      <c r="K479" s="29" t="s">
        <v>7529</v>
      </c>
      <c r="L479" s="28">
        <v>5012</v>
      </c>
      <c r="M479" s="29" t="s">
        <v>3869</v>
      </c>
      <c r="N479" s="29" t="s">
        <v>7521</v>
      </c>
      <c r="O479" s="31">
        <v>18264</v>
      </c>
      <c r="P479" s="31">
        <v>31321</v>
      </c>
      <c r="Q479" s="29" t="s">
        <v>7506</v>
      </c>
      <c r="R479" s="28">
        <v>1</v>
      </c>
      <c r="S479" s="28">
        <v>22</v>
      </c>
      <c r="T479" s="28">
        <v>3</v>
      </c>
      <c r="U479" s="28">
        <v>5</v>
      </c>
      <c r="V479" s="29" t="s">
        <v>7472</v>
      </c>
      <c r="W479" s="29" t="s">
        <v>7472</v>
      </c>
      <c r="X479" s="29" t="s">
        <v>7472</v>
      </c>
      <c r="Y479" s="29" t="s">
        <v>7472</v>
      </c>
      <c r="Z479" s="29" t="s">
        <v>7472</v>
      </c>
      <c r="AA479" s="29" t="s">
        <v>7478</v>
      </c>
      <c r="AB479" s="28" t="s">
        <v>7472</v>
      </c>
      <c r="AC479" s="90"/>
      <c r="AD479" s="90"/>
      <c r="AE479" s="91"/>
      <c r="AF479" s="29" t="s">
        <v>7472</v>
      </c>
      <c r="AG479" s="27" t="str">
        <f>IF(ISERROR(IF(VLOOKUP(A479,'SAS Stations'!$B$2:$G$307,5,)="YES", "YES", "NO"))=TRUE,"NO","YES")</f>
        <v>NO</v>
      </c>
      <c r="AH479" s="27" t="str">
        <f t="shared" si="7"/>
        <v>YES</v>
      </c>
      <c r="AI479" s="92" t="str">
        <f t="array" ref="AI479">IF(ISERROR(IF(VLOOKUP(A479,'Stations Modelled'!$B$2:$D$310,3,)="YES", "YES", "NO"))=TRUE,"NO","YES")</f>
        <v>NO</v>
      </c>
    </row>
    <row r="480" spans="1:35" hidden="1">
      <c r="A480" s="29" t="s">
        <v>313</v>
      </c>
      <c r="B480" s="28"/>
      <c r="C480" s="28"/>
      <c r="D480" s="30"/>
      <c r="E480" s="29"/>
      <c r="F480" s="28"/>
      <c r="G480" s="28"/>
      <c r="H480" s="28"/>
      <c r="I480" s="29"/>
      <c r="J480" s="28"/>
      <c r="K480" s="29"/>
      <c r="L480" s="28"/>
      <c r="M480" s="29"/>
      <c r="N480" s="29"/>
      <c r="O480" s="31"/>
      <c r="P480" s="31"/>
      <c r="Q480" s="29"/>
      <c r="R480" s="28"/>
      <c r="S480" s="28"/>
      <c r="T480" s="28"/>
      <c r="U480" s="28"/>
      <c r="V480" s="29"/>
      <c r="W480" s="29"/>
      <c r="X480" s="29"/>
      <c r="Y480" s="29"/>
      <c r="Z480" s="29"/>
      <c r="AA480" s="29"/>
      <c r="AB480" s="28"/>
      <c r="AC480" s="90">
        <v>34.238573000000002</v>
      </c>
      <c r="AD480" s="90">
        <v>-118.682872</v>
      </c>
      <c r="AE480" s="91" t="s">
        <v>7494</v>
      </c>
      <c r="AF480" s="29"/>
      <c r="AG480" s="27" t="str">
        <f>IF(ISERROR(IF(VLOOKUP(A480,'SAS Stations'!$B$2:$G$307,5,)="YES", "YES", "NO"))=TRUE,"NO","YES")</f>
        <v>NO</v>
      </c>
      <c r="AH480" s="27" t="str">
        <f t="shared" si="7"/>
        <v>YES</v>
      </c>
      <c r="AI480" s="92" t="str">
        <f t="array" ref="AI480">IF(ISERROR(IF(VLOOKUP(A480,'Stations Modelled'!$B$2:$D$310,3,)="YES", "YES", "NO"))=TRUE,"NO","YES")</f>
        <v>NO</v>
      </c>
    </row>
    <row r="481" spans="1:35">
      <c r="A481" s="29" t="s">
        <v>665</v>
      </c>
      <c r="B481" s="28">
        <v>781</v>
      </c>
      <c r="C481" s="28">
        <v>5771</v>
      </c>
      <c r="D481" s="30" t="s">
        <v>2822</v>
      </c>
      <c r="E481" s="29">
        <v>37458</v>
      </c>
      <c r="F481" s="28">
        <v>66</v>
      </c>
      <c r="G481" s="28">
        <v>4</v>
      </c>
      <c r="H481" s="28">
        <v>5085</v>
      </c>
      <c r="I481" s="29" t="s">
        <v>3849</v>
      </c>
      <c r="J481" s="28">
        <v>9</v>
      </c>
      <c r="K481" s="29" t="s">
        <v>652</v>
      </c>
      <c r="L481" s="28">
        <v>5073</v>
      </c>
      <c r="M481" s="29" t="s">
        <v>652</v>
      </c>
      <c r="N481" s="29" t="s">
        <v>7471</v>
      </c>
      <c r="O481" s="31">
        <v>18537</v>
      </c>
      <c r="P481" s="31" t="s">
        <v>7472</v>
      </c>
      <c r="Q481" s="29" t="s">
        <v>7473</v>
      </c>
      <c r="R481" s="28">
        <v>1</v>
      </c>
      <c r="S481" s="28">
        <v>46</v>
      </c>
      <c r="T481" s="28">
        <v>2</v>
      </c>
      <c r="U481" s="28">
        <v>52</v>
      </c>
      <c r="V481" s="29" t="s">
        <v>3386</v>
      </c>
      <c r="W481" s="29" t="s">
        <v>1681</v>
      </c>
      <c r="X481" s="29" t="s">
        <v>7558</v>
      </c>
      <c r="Y481" s="29" t="s">
        <v>1258</v>
      </c>
      <c r="Z481" s="29" t="s">
        <v>633</v>
      </c>
      <c r="AA481" s="29" t="s">
        <v>7478</v>
      </c>
      <c r="AB481" s="28">
        <v>90713</v>
      </c>
      <c r="AC481" s="90">
        <v>33.842277000000003</v>
      </c>
      <c r="AD481" s="90">
        <v>-118.118656</v>
      </c>
      <c r="AE481" s="91" t="s">
        <v>7494</v>
      </c>
      <c r="AF481" s="29" t="s">
        <v>7472</v>
      </c>
      <c r="AG481" s="27" t="str">
        <f>IF(ISERROR(IF(VLOOKUP(A481,'SAS Stations'!$B$2:$G$307,5,)="YES", "YES", "NO"))=TRUE,"NO","YES")</f>
        <v>YES</v>
      </c>
      <c r="AH481" s="27" t="str">
        <f t="shared" si="7"/>
        <v>NO</v>
      </c>
      <c r="AI481" s="92" t="str">
        <f t="array" ref="AI481">IF(ISERROR(IF(VLOOKUP(A481,'Stations Modelled'!$B$2:$D$310,3,)="YES", "YES", "NO"))=TRUE,"NO","YES")</f>
        <v>YES</v>
      </c>
    </row>
    <row r="482" spans="1:35">
      <c r="A482" s="29" t="s">
        <v>665</v>
      </c>
      <c r="B482" s="28">
        <v>782</v>
      </c>
      <c r="C482" s="28">
        <v>5771</v>
      </c>
      <c r="D482" s="30" t="s">
        <v>2822</v>
      </c>
      <c r="E482" s="29">
        <v>37458</v>
      </c>
      <c r="F482" s="28">
        <v>66</v>
      </c>
      <c r="G482" s="28">
        <v>12</v>
      </c>
      <c r="H482" s="28">
        <v>5085</v>
      </c>
      <c r="I482" s="29" t="s">
        <v>3849</v>
      </c>
      <c r="J482" s="28">
        <v>9</v>
      </c>
      <c r="K482" s="29" t="s">
        <v>652</v>
      </c>
      <c r="L482" s="28">
        <v>5073</v>
      </c>
      <c r="M482" s="29" t="s">
        <v>652</v>
      </c>
      <c r="N482" s="29" t="s">
        <v>7471</v>
      </c>
      <c r="O482" s="31">
        <v>18264</v>
      </c>
      <c r="P482" s="31" t="s">
        <v>7472</v>
      </c>
      <c r="Q482" s="29" t="s">
        <v>7473</v>
      </c>
      <c r="R482" s="28">
        <v>1</v>
      </c>
      <c r="S482" s="28">
        <v>46</v>
      </c>
      <c r="T482" s="28">
        <v>2</v>
      </c>
      <c r="U482" s="28">
        <v>52</v>
      </c>
      <c r="V482" s="29" t="s">
        <v>3386</v>
      </c>
      <c r="W482" s="29" t="s">
        <v>1681</v>
      </c>
      <c r="X482" s="29" t="s">
        <v>7558</v>
      </c>
      <c r="Y482" s="29" t="s">
        <v>1258</v>
      </c>
      <c r="Z482" s="29" t="s">
        <v>633</v>
      </c>
      <c r="AA482" s="29" t="s">
        <v>7478</v>
      </c>
      <c r="AB482" s="28">
        <v>90713</v>
      </c>
      <c r="AC482" s="90">
        <v>33.842277000000003</v>
      </c>
      <c r="AD482" s="90">
        <v>-118.118656</v>
      </c>
      <c r="AE482" s="91" t="s">
        <v>7494</v>
      </c>
      <c r="AF482" s="29" t="s">
        <v>7472</v>
      </c>
      <c r="AG482" s="27" t="str">
        <f>IF(ISERROR(IF(VLOOKUP(A482,'SAS Stations'!$B$2:$G$307,5,)="YES", "YES", "NO"))=TRUE,"NO","YES")</f>
        <v>YES</v>
      </c>
      <c r="AH482" s="27" t="str">
        <f t="shared" si="7"/>
        <v>NO</v>
      </c>
      <c r="AI482" s="92" t="str">
        <f t="array" ref="AI482">IF(ISERROR(IF(VLOOKUP(A482,'Stations Modelled'!$B$2:$D$310,3,)="YES", "YES", "NO"))=TRUE,"NO","YES")</f>
        <v>YES</v>
      </c>
    </row>
    <row r="483" spans="1:35" hidden="1">
      <c r="A483" s="29" t="s">
        <v>5158</v>
      </c>
      <c r="B483" s="28">
        <v>1415</v>
      </c>
      <c r="C483" s="28">
        <v>8183</v>
      </c>
      <c r="D483" s="30" t="s">
        <v>4923</v>
      </c>
      <c r="E483" s="29"/>
      <c r="F483" s="28">
        <v>33</v>
      </c>
      <c r="G483" s="28">
        <v>12</v>
      </c>
      <c r="H483" s="28">
        <v>8027</v>
      </c>
      <c r="I483" s="29" t="s">
        <v>365</v>
      </c>
      <c r="J483" s="28">
        <v>15</v>
      </c>
      <c r="K483" s="29" t="s">
        <v>666</v>
      </c>
      <c r="L483" s="28">
        <v>5061</v>
      </c>
      <c r="M483" s="29" t="s">
        <v>666</v>
      </c>
      <c r="N483" s="29" t="s">
        <v>7471</v>
      </c>
      <c r="O483" s="31">
        <v>24685</v>
      </c>
      <c r="P483" s="31" t="s">
        <v>7472</v>
      </c>
      <c r="Q483" s="29" t="s">
        <v>7506</v>
      </c>
      <c r="R483" s="28">
        <v>3</v>
      </c>
      <c r="S483" s="28">
        <v>73</v>
      </c>
      <c r="T483" s="28">
        <v>4</v>
      </c>
      <c r="U483" s="28">
        <v>23</v>
      </c>
      <c r="V483" s="29" t="s">
        <v>7474</v>
      </c>
      <c r="W483" s="29" t="s">
        <v>3418</v>
      </c>
      <c r="X483" s="29" t="s">
        <v>7553</v>
      </c>
      <c r="Y483" s="29" t="s">
        <v>5159</v>
      </c>
      <c r="Z483" s="29" t="s">
        <v>5009</v>
      </c>
      <c r="AA483" s="29" t="s">
        <v>7478</v>
      </c>
      <c r="AB483" s="28">
        <v>92356</v>
      </c>
      <c r="AC483" s="90">
        <v>34.458300999999999</v>
      </c>
      <c r="AD483" s="90">
        <v>-116.94473000000001</v>
      </c>
      <c r="AE483" s="91" t="s">
        <v>7494</v>
      </c>
      <c r="AF483" s="29" t="s">
        <v>7472</v>
      </c>
      <c r="AG483" s="27" t="str">
        <f>IF(ISERROR(IF(VLOOKUP(A483,'SAS Stations'!$B$2:$G$307,5,)="YES", "YES", "NO"))=TRUE,"NO","YES")</f>
        <v>NO</v>
      </c>
      <c r="AH483" s="27" t="str">
        <f t="shared" si="7"/>
        <v>YES</v>
      </c>
      <c r="AI483" s="92" t="str">
        <f t="array" ref="AI483">IF(ISERROR(IF(VLOOKUP(A483,'Stations Modelled'!$B$2:$D$310,3,)="YES", "YES", "NO"))=TRUE,"NO","YES")</f>
        <v>NO</v>
      </c>
    </row>
    <row r="484" spans="1:35">
      <c r="A484" s="29" t="s">
        <v>1025</v>
      </c>
      <c r="B484" s="28">
        <v>474</v>
      </c>
      <c r="C484" s="28">
        <v>5255</v>
      </c>
      <c r="D484" s="30"/>
      <c r="E484" s="29"/>
      <c r="F484" s="28">
        <v>16</v>
      </c>
      <c r="G484" s="28">
        <v>4</v>
      </c>
      <c r="H484" s="28">
        <v>5021</v>
      </c>
      <c r="I484" s="29" t="s">
        <v>625</v>
      </c>
      <c r="J484" s="28">
        <v>8</v>
      </c>
      <c r="K484" s="29" t="s">
        <v>337</v>
      </c>
      <c r="L484" s="28">
        <v>5023</v>
      </c>
      <c r="M484" s="29" t="s">
        <v>337</v>
      </c>
      <c r="N484" s="29" t="s">
        <v>7471</v>
      </c>
      <c r="O484" s="31">
        <v>18264</v>
      </c>
      <c r="P484" s="31" t="s">
        <v>7472</v>
      </c>
      <c r="Q484" s="29" t="s">
        <v>7506</v>
      </c>
      <c r="R484" s="28">
        <v>5</v>
      </c>
      <c r="S484" s="28">
        <v>44</v>
      </c>
      <c r="T484" s="28">
        <v>1</v>
      </c>
      <c r="U484" s="28">
        <v>56</v>
      </c>
      <c r="V484" s="29" t="s">
        <v>2730</v>
      </c>
      <c r="W484" s="29" t="s">
        <v>7507</v>
      </c>
      <c r="X484" s="29" t="s">
        <v>3326</v>
      </c>
      <c r="Y484" s="29" t="s">
        <v>1259</v>
      </c>
      <c r="Z484" s="29" t="s">
        <v>1038</v>
      </c>
      <c r="AA484" s="29" t="s">
        <v>7478</v>
      </c>
      <c r="AB484" s="28">
        <v>90274</v>
      </c>
      <c r="AC484" s="90">
        <v>33.760795000000002</v>
      </c>
      <c r="AD484" s="90">
        <v>-118.377594</v>
      </c>
      <c r="AE484" s="91" t="s">
        <v>7494</v>
      </c>
      <c r="AF484" s="29" t="s">
        <v>7472</v>
      </c>
      <c r="AG484" s="27" t="str">
        <f>IF(ISERROR(IF(VLOOKUP(A484,'SAS Stations'!$B$2:$G$307,5,)="YES", "YES", "NO"))=TRUE,"NO","YES")</f>
        <v>YES</v>
      </c>
      <c r="AH484" s="27" t="str">
        <f t="shared" si="7"/>
        <v>NO</v>
      </c>
      <c r="AI484" s="92" t="str">
        <f t="array" ref="AI484">IF(ISERROR(IF(VLOOKUP(A484,'Stations Modelled'!$B$2:$D$310,3,)="YES", "YES", "NO"))=TRUE,"NO","YES")</f>
        <v>NO</v>
      </c>
    </row>
    <row r="485" spans="1:35" hidden="1">
      <c r="A485" s="29" t="s">
        <v>316</v>
      </c>
      <c r="B485" s="28">
        <v>553</v>
      </c>
      <c r="C485" s="28">
        <v>5360</v>
      </c>
      <c r="D485" s="30"/>
      <c r="E485" s="29"/>
      <c r="F485" s="28">
        <v>33</v>
      </c>
      <c r="G485" s="28">
        <v>12</v>
      </c>
      <c r="H485" s="28">
        <v>2202</v>
      </c>
      <c r="I485" s="29" t="s">
        <v>2380</v>
      </c>
      <c r="J485" s="28">
        <v>17</v>
      </c>
      <c r="K485" s="29" t="s">
        <v>4950</v>
      </c>
      <c r="L485" s="28">
        <v>5033</v>
      </c>
      <c r="M485" s="29" t="s">
        <v>397</v>
      </c>
      <c r="N485" s="29" t="s">
        <v>7471</v>
      </c>
      <c r="O485" s="31">
        <v>29799</v>
      </c>
      <c r="P485" s="31" t="s">
        <v>7472</v>
      </c>
      <c r="Q485" s="29" t="s">
        <v>7506</v>
      </c>
      <c r="R485" s="28">
        <v>5</v>
      </c>
      <c r="S485" s="28">
        <v>50</v>
      </c>
      <c r="T485" s="28">
        <v>2</v>
      </c>
      <c r="U485" s="28">
        <v>32</v>
      </c>
      <c r="V485" s="29" t="s">
        <v>4926</v>
      </c>
      <c r="W485" s="29" t="s">
        <v>5098</v>
      </c>
      <c r="X485" s="29" t="s">
        <v>1744</v>
      </c>
      <c r="Y485" s="29" t="s">
        <v>317</v>
      </c>
      <c r="Z485" s="29" t="s">
        <v>294</v>
      </c>
      <c r="AA485" s="29" t="s">
        <v>7478</v>
      </c>
      <c r="AB485" s="28">
        <v>93629</v>
      </c>
      <c r="AC485" s="27">
        <v>37.257460999999999</v>
      </c>
      <c r="AD485" s="27">
        <v>-119.161205</v>
      </c>
      <c r="AE485" s="27" t="s">
        <v>7494</v>
      </c>
      <c r="AF485" s="29" t="s">
        <v>7472</v>
      </c>
      <c r="AG485" s="27" t="str">
        <f>IF(ISERROR(IF(VLOOKUP(A485,'SAS Stations'!$B$2:$G$307,5,)="YES", "YES", "NO"))=TRUE,"NO","YES")</f>
        <v>NO</v>
      </c>
      <c r="AH485" s="27" t="str">
        <f t="shared" si="7"/>
        <v>YES</v>
      </c>
      <c r="AI485" s="92" t="str">
        <f t="array" ref="AI485">IF(ISERROR(IF(VLOOKUP(A485,'Stations Modelled'!$B$2:$D$310,3,)="YES", "YES", "NO"))=TRUE,"NO","YES")</f>
        <v>NO</v>
      </c>
    </row>
    <row r="486" spans="1:35" hidden="1">
      <c r="A486" s="29" t="s">
        <v>667</v>
      </c>
      <c r="B486" s="28">
        <v>171</v>
      </c>
      <c r="C486" s="28">
        <v>2560</v>
      </c>
      <c r="D486" s="30"/>
      <c r="E486" s="29"/>
      <c r="F486" s="28">
        <v>55</v>
      </c>
      <c r="G486" s="28">
        <v>16</v>
      </c>
      <c r="H486" s="28">
        <v>8015</v>
      </c>
      <c r="I486" s="29" t="s">
        <v>5394</v>
      </c>
      <c r="J486" s="28">
        <v>15</v>
      </c>
      <c r="K486" s="29" t="s">
        <v>666</v>
      </c>
      <c r="L486" s="28">
        <v>2556</v>
      </c>
      <c r="M486" s="29" t="s">
        <v>3822</v>
      </c>
      <c r="N486" s="29" t="s">
        <v>7471</v>
      </c>
      <c r="O486" s="31">
        <v>18264</v>
      </c>
      <c r="P486" s="31" t="s">
        <v>7472</v>
      </c>
      <c r="Q486" s="29" t="s">
        <v>7506</v>
      </c>
      <c r="R486" s="28">
        <v>3</v>
      </c>
      <c r="S486" s="28">
        <v>85</v>
      </c>
      <c r="T486" s="28">
        <v>2</v>
      </c>
      <c r="U486" s="28">
        <v>92</v>
      </c>
      <c r="V486" s="29" t="s">
        <v>7498</v>
      </c>
      <c r="W486" s="29" t="s">
        <v>2422</v>
      </c>
      <c r="X486" s="29" t="s">
        <v>527</v>
      </c>
      <c r="Y486" s="29" t="s">
        <v>318</v>
      </c>
      <c r="Z486" s="29" t="s">
        <v>645</v>
      </c>
      <c r="AA486" s="29" t="s">
        <v>7478</v>
      </c>
      <c r="AB486" s="28">
        <v>93541</v>
      </c>
      <c r="AC486" s="90">
        <v>38.043016999999999</v>
      </c>
      <c r="AD486" s="90">
        <v>-119.17148299999999</v>
      </c>
      <c r="AE486" s="91" t="s">
        <v>7494</v>
      </c>
      <c r="AF486" s="29" t="s">
        <v>7472</v>
      </c>
      <c r="AG486" s="27" t="str">
        <f>IF(ISERROR(IF(VLOOKUP(A486,'SAS Stations'!$B$2:$G$307,5,)="YES", "YES", "NO"))=TRUE,"NO","YES")</f>
        <v>NO</v>
      </c>
      <c r="AH486" s="27" t="str">
        <f t="shared" si="7"/>
        <v>YES</v>
      </c>
      <c r="AI486" s="92" t="str">
        <f t="array" ref="AI486">IF(ISERROR(IF(VLOOKUP(A486,'Stations Modelled'!$B$2:$D$310,3,)="YES", "YES", "NO"))=TRUE,"NO","YES")</f>
        <v>YES</v>
      </c>
    </row>
    <row r="487" spans="1:35">
      <c r="A487" s="29" t="s">
        <v>668</v>
      </c>
      <c r="B487" s="28">
        <v>743</v>
      </c>
      <c r="C487" s="28">
        <v>5731</v>
      </c>
      <c r="D487" s="30" t="s">
        <v>2815</v>
      </c>
      <c r="E487" s="29">
        <v>37704</v>
      </c>
      <c r="F487" s="28">
        <v>16</v>
      </c>
      <c r="G487" s="28">
        <v>4</v>
      </c>
      <c r="H487" s="28">
        <v>5073</v>
      </c>
      <c r="I487" s="29" t="s">
        <v>652</v>
      </c>
      <c r="J487" s="28">
        <v>9</v>
      </c>
      <c r="K487" s="29" t="s">
        <v>652</v>
      </c>
      <c r="L487" s="28">
        <v>5073</v>
      </c>
      <c r="M487" s="29" t="s">
        <v>652</v>
      </c>
      <c r="N487" s="29" t="s">
        <v>7471</v>
      </c>
      <c r="O487" s="31">
        <v>8767</v>
      </c>
      <c r="P487" s="31" t="s">
        <v>7472</v>
      </c>
      <c r="Q487" s="29" t="s">
        <v>7506</v>
      </c>
      <c r="R487" s="28">
        <v>1</v>
      </c>
      <c r="S487" s="28">
        <v>32</v>
      </c>
      <c r="T487" s="28">
        <v>2</v>
      </c>
      <c r="U487" s="28">
        <v>57</v>
      </c>
      <c r="V487" s="29" t="s">
        <v>3386</v>
      </c>
      <c r="W487" s="29" t="s">
        <v>4581</v>
      </c>
      <c r="X487" s="29" t="s">
        <v>7523</v>
      </c>
      <c r="Y487" s="29" t="s">
        <v>1260</v>
      </c>
      <c r="Z487" s="29" t="s">
        <v>668</v>
      </c>
      <c r="AA487" s="29" t="s">
        <v>7478</v>
      </c>
      <c r="AB487" s="28">
        <v>90262</v>
      </c>
      <c r="AC487" s="90">
        <v>33.927317000000002</v>
      </c>
      <c r="AD487" s="90">
        <v>-118.211894</v>
      </c>
      <c r="AE487" s="91" t="s">
        <v>7494</v>
      </c>
      <c r="AF487" s="29" t="s">
        <v>7472</v>
      </c>
      <c r="AG487" s="27" t="str">
        <f>IF(ISERROR(IF(VLOOKUP(A487,'SAS Stations'!$B$2:$G$307,5,)="YES", "YES", "NO"))=TRUE,"NO","YES")</f>
        <v>YES</v>
      </c>
      <c r="AH487" s="27" t="str">
        <f t="shared" si="7"/>
        <v>NO</v>
      </c>
      <c r="AI487" s="92" t="str">
        <f t="array" ref="AI487">IF(ISERROR(IF(VLOOKUP(A487,'Stations Modelled'!$B$2:$D$310,3,)="YES", "YES", "NO"))=TRUE,"NO","YES")</f>
        <v>YES</v>
      </c>
    </row>
    <row r="488" spans="1:35">
      <c r="A488" s="29" t="s">
        <v>669</v>
      </c>
      <c r="B488" s="28">
        <v>871</v>
      </c>
      <c r="C488" s="28">
        <v>5874</v>
      </c>
      <c r="D488" s="30" t="s">
        <v>7564</v>
      </c>
      <c r="E488" s="29">
        <v>37567</v>
      </c>
      <c r="F488" s="28">
        <v>66</v>
      </c>
      <c r="G488" s="28">
        <v>12</v>
      </c>
      <c r="H488" s="28">
        <v>5088</v>
      </c>
      <c r="I488" s="29" t="s">
        <v>838</v>
      </c>
      <c r="J488" s="28">
        <v>2</v>
      </c>
      <c r="K488" s="29" t="s">
        <v>394</v>
      </c>
      <c r="L488" s="28">
        <v>5086</v>
      </c>
      <c r="M488" s="29" t="s">
        <v>394</v>
      </c>
      <c r="N488" s="29" t="s">
        <v>7471</v>
      </c>
      <c r="O488" s="31">
        <v>25508</v>
      </c>
      <c r="P488" s="31" t="s">
        <v>7472</v>
      </c>
      <c r="Q488" s="29" t="s">
        <v>7473</v>
      </c>
      <c r="R488" s="28">
        <v>1</v>
      </c>
      <c r="S488" s="28">
        <v>33</v>
      </c>
      <c r="T488" s="28">
        <v>1</v>
      </c>
      <c r="U488" s="28">
        <v>44</v>
      </c>
      <c r="V488" s="29" t="s">
        <v>7556</v>
      </c>
      <c r="W488" s="29" t="s">
        <v>489</v>
      </c>
      <c r="X488" s="29" t="s">
        <v>562</v>
      </c>
      <c r="Y488" s="29" t="s">
        <v>3275</v>
      </c>
      <c r="Z488" s="29" t="s">
        <v>503</v>
      </c>
      <c r="AA488" s="29" t="s">
        <v>7478</v>
      </c>
      <c r="AB488" s="28">
        <v>92625</v>
      </c>
      <c r="AC488" s="90">
        <v>33.638536000000002</v>
      </c>
      <c r="AD488" s="90">
        <v>-117.866044</v>
      </c>
      <c r="AE488" s="91" t="s">
        <v>7503</v>
      </c>
      <c r="AF488" s="29" t="s">
        <v>7472</v>
      </c>
      <c r="AG488" s="27" t="str">
        <f>IF(ISERROR(IF(VLOOKUP(A488,'SAS Stations'!$B$2:$G$307,5,)="YES", "YES", "NO"))=TRUE,"NO","YES")</f>
        <v>YES</v>
      </c>
      <c r="AH488" s="27" t="str">
        <f t="shared" si="7"/>
        <v>NO</v>
      </c>
      <c r="AI488" s="92" t="str">
        <f t="array" ref="AI488">IF(ISERROR(IF(VLOOKUP(A488,'Stations Modelled'!$B$2:$D$310,3,)="YES", "YES", "NO"))=TRUE,"NO","YES")</f>
        <v>NO</v>
      </c>
    </row>
    <row r="489" spans="1:35" hidden="1">
      <c r="A489" s="29" t="s">
        <v>5164</v>
      </c>
      <c r="B489" s="28">
        <v>602</v>
      </c>
      <c r="C489" s="28">
        <v>5551</v>
      </c>
      <c r="D489" s="30" t="s">
        <v>4936</v>
      </c>
      <c r="E489" s="29">
        <v>30349</v>
      </c>
      <c r="F489" s="28">
        <v>66</v>
      </c>
      <c r="G489" s="28">
        <v>16</v>
      </c>
      <c r="H489" s="28">
        <v>5011</v>
      </c>
      <c r="I489" s="29" t="s">
        <v>3865</v>
      </c>
      <c r="J489" s="28">
        <v>3</v>
      </c>
      <c r="K489" s="29" t="s">
        <v>7529</v>
      </c>
      <c r="L489" s="28">
        <v>5012</v>
      </c>
      <c r="M489" s="29" t="s">
        <v>3869</v>
      </c>
      <c r="N489" s="29" t="s">
        <v>7471</v>
      </c>
      <c r="O489" s="31">
        <v>18264</v>
      </c>
      <c r="P489" s="31" t="s">
        <v>7472</v>
      </c>
      <c r="Q489" s="29" t="s">
        <v>7473</v>
      </c>
      <c r="R489" s="28">
        <v>5</v>
      </c>
      <c r="S489" s="28">
        <v>59</v>
      </c>
      <c r="T489" s="28">
        <v>3</v>
      </c>
      <c r="U489" s="28">
        <v>62</v>
      </c>
      <c r="V489" s="29" t="s">
        <v>7531</v>
      </c>
      <c r="W489" s="29" t="s">
        <v>1274</v>
      </c>
      <c r="X489" s="29" t="s">
        <v>7540</v>
      </c>
      <c r="Y489" s="29" t="s">
        <v>5165</v>
      </c>
      <c r="Z489" s="29" t="s">
        <v>5166</v>
      </c>
      <c r="AA489" s="29" t="s">
        <v>7478</v>
      </c>
      <c r="AB489" s="28" t="s">
        <v>7472</v>
      </c>
      <c r="AC489" s="90">
        <v>34.172305000000001</v>
      </c>
      <c r="AD489" s="90">
        <v>-118.34730500000001</v>
      </c>
      <c r="AE489" s="91" t="s">
        <v>7503</v>
      </c>
      <c r="AF489" s="29" t="s">
        <v>7472</v>
      </c>
      <c r="AG489" s="27" t="str">
        <f>IF(ISERROR(IF(VLOOKUP(A489,'SAS Stations'!$B$2:$G$307,5,)="YES", "YES", "NO"))=TRUE,"NO","YES")</f>
        <v>NO</v>
      </c>
      <c r="AH489" s="27" t="str">
        <f t="shared" si="7"/>
        <v>YES</v>
      </c>
      <c r="AI489" s="92" t="str">
        <f t="array" ref="AI489">IF(ISERROR(IF(VLOOKUP(A489,'Stations Modelled'!$B$2:$D$310,3,)="YES", "YES", "NO"))=TRUE,"NO","YES")</f>
        <v>NO</v>
      </c>
    </row>
    <row r="490" spans="1:35">
      <c r="A490" s="29" t="s">
        <v>1026</v>
      </c>
      <c r="B490" s="28">
        <v>428</v>
      </c>
      <c r="C490" s="28">
        <v>5215</v>
      </c>
      <c r="D490" s="30"/>
      <c r="E490" s="29"/>
      <c r="F490" s="28">
        <v>16</v>
      </c>
      <c r="G490" s="28">
        <v>4</v>
      </c>
      <c r="H490" s="28">
        <v>5021</v>
      </c>
      <c r="I490" s="29" t="s">
        <v>625</v>
      </c>
      <c r="J490" s="28">
        <v>8</v>
      </c>
      <c r="K490" s="29" t="s">
        <v>337</v>
      </c>
      <c r="L490" s="28">
        <v>5023</v>
      </c>
      <c r="M490" s="29" t="s">
        <v>337</v>
      </c>
      <c r="N490" s="29" t="s">
        <v>7471</v>
      </c>
      <c r="O490" s="31">
        <v>18264</v>
      </c>
      <c r="P490" s="31" t="s">
        <v>7472</v>
      </c>
      <c r="Q490" s="29" t="s">
        <v>7506</v>
      </c>
      <c r="R490" s="28">
        <v>5</v>
      </c>
      <c r="S490" s="28">
        <v>44</v>
      </c>
      <c r="T490" s="28">
        <v>2</v>
      </c>
      <c r="U490" s="28">
        <v>56</v>
      </c>
      <c r="V490" s="29" t="s">
        <v>3386</v>
      </c>
      <c r="W490" s="29" t="s">
        <v>2817</v>
      </c>
      <c r="X490" s="29" t="s">
        <v>519</v>
      </c>
      <c r="Y490" s="29" t="s">
        <v>1261</v>
      </c>
      <c r="Z490" s="29" t="s">
        <v>913</v>
      </c>
      <c r="AA490" s="29" t="s">
        <v>7478</v>
      </c>
      <c r="AB490" s="28">
        <v>90501</v>
      </c>
      <c r="AC490" s="90">
        <v>33.836350000000003</v>
      </c>
      <c r="AD490" s="90">
        <v>-118.323983</v>
      </c>
      <c r="AE490" s="91" t="s">
        <v>7494</v>
      </c>
      <c r="AF490" s="29" t="s">
        <v>7472</v>
      </c>
      <c r="AG490" s="27" t="str">
        <f>IF(ISERROR(IF(VLOOKUP(A490,'SAS Stations'!$B$2:$G$307,5,)="YES", "YES", "NO"))=TRUE,"NO","YES")</f>
        <v>YES</v>
      </c>
      <c r="AH490" s="27" t="str">
        <f t="shared" si="7"/>
        <v>NO</v>
      </c>
      <c r="AI490" s="92" t="str">
        <f t="array" ref="AI490">IF(ISERROR(IF(VLOOKUP(A490,'Stations Modelled'!$B$2:$D$310,3,)="YES", "YES", "NO"))=TRUE,"NO","YES")</f>
        <v>NO</v>
      </c>
    </row>
    <row r="491" spans="1:35" hidden="1">
      <c r="A491" s="29" t="s">
        <v>328</v>
      </c>
      <c r="B491" s="28">
        <v>1769</v>
      </c>
      <c r="C491" s="28">
        <v>5748</v>
      </c>
      <c r="D491" s="30"/>
      <c r="E491" s="29"/>
      <c r="F491" s="28">
        <v>66</v>
      </c>
      <c r="G491" s="28">
        <v>12</v>
      </c>
      <c r="H491" s="28">
        <v>5073</v>
      </c>
      <c r="I491" s="29" t="s">
        <v>652</v>
      </c>
      <c r="J491" s="28">
        <v>9</v>
      </c>
      <c r="K491" s="29" t="s">
        <v>652</v>
      </c>
      <c r="L491" s="28">
        <v>5073</v>
      </c>
      <c r="M491" s="29" t="s">
        <v>652</v>
      </c>
      <c r="N491" s="29" t="s">
        <v>7496</v>
      </c>
      <c r="O491" s="31">
        <v>38353</v>
      </c>
      <c r="P491" s="31" t="s">
        <v>7472</v>
      </c>
      <c r="Q491" s="29" t="s">
        <v>10579</v>
      </c>
      <c r="R491" s="28">
        <v>1</v>
      </c>
      <c r="S491" s="28">
        <v>46</v>
      </c>
      <c r="T491" s="28">
        <v>1</v>
      </c>
      <c r="U491" s="28">
        <v>50</v>
      </c>
      <c r="V491" s="29" t="s">
        <v>2730</v>
      </c>
      <c r="W491" s="29" t="s">
        <v>7472</v>
      </c>
      <c r="X491" s="29" t="s">
        <v>7472</v>
      </c>
      <c r="Y491" s="29" t="s">
        <v>7472</v>
      </c>
      <c r="Z491" s="29" t="s">
        <v>7472</v>
      </c>
      <c r="AA491" s="29" t="s">
        <v>7478</v>
      </c>
      <c r="AB491" s="28" t="s">
        <v>7472</v>
      </c>
      <c r="AC491" s="90"/>
      <c r="AD491" s="90"/>
      <c r="AE491" s="91"/>
      <c r="AF491" s="29" t="s">
        <v>7472</v>
      </c>
      <c r="AG491" s="27" t="str">
        <f>IF(ISERROR(IF(VLOOKUP(A491,'SAS Stations'!$B$2:$G$307,5,)="YES", "YES", "NO"))=TRUE,"NO","YES")</f>
        <v>NO</v>
      </c>
      <c r="AH491" s="27" t="str">
        <f t="shared" si="7"/>
        <v>YES</v>
      </c>
      <c r="AI491" s="92" t="str">
        <f t="array" ref="AI491">IF(ISERROR(IF(VLOOKUP(A491,'Stations Modelled'!$B$2:$D$310,3,)="YES", "YES", "NO"))=TRUE,"NO","YES")</f>
        <v>NO</v>
      </c>
    </row>
    <row r="492" spans="1:35" hidden="1">
      <c r="A492" s="29" t="s">
        <v>671</v>
      </c>
      <c r="B492" s="28">
        <v>575</v>
      </c>
      <c r="C492" s="28">
        <v>5519</v>
      </c>
      <c r="D492" s="30" t="s">
        <v>4971</v>
      </c>
      <c r="E492" s="29" t="s">
        <v>5170</v>
      </c>
      <c r="F492" s="28">
        <v>66</v>
      </c>
      <c r="G492" s="28">
        <v>16</v>
      </c>
      <c r="H492" s="28">
        <v>5056</v>
      </c>
      <c r="I492" s="29" t="s">
        <v>698</v>
      </c>
      <c r="J492" s="28">
        <v>11</v>
      </c>
      <c r="K492" s="29" t="s">
        <v>698</v>
      </c>
      <c r="L492" s="28">
        <v>5056</v>
      </c>
      <c r="M492" s="29" t="s">
        <v>698</v>
      </c>
      <c r="N492" s="29" t="s">
        <v>7471</v>
      </c>
      <c r="O492" s="31">
        <v>24139</v>
      </c>
      <c r="P492" s="31" t="s">
        <v>7472</v>
      </c>
      <c r="Q492" s="29" t="s">
        <v>7473</v>
      </c>
      <c r="R492" s="28">
        <v>5</v>
      </c>
      <c r="S492" s="28">
        <v>35</v>
      </c>
      <c r="T492" s="28">
        <v>2</v>
      </c>
      <c r="U492" s="28">
        <v>61</v>
      </c>
      <c r="V492" s="29" t="s">
        <v>2730</v>
      </c>
      <c r="W492" s="29" t="s">
        <v>5171</v>
      </c>
      <c r="X492" s="29" t="s">
        <v>465</v>
      </c>
      <c r="Y492" s="29" t="s">
        <v>5172</v>
      </c>
      <c r="Z492" s="29" t="s">
        <v>5013</v>
      </c>
      <c r="AA492" s="29" t="s">
        <v>7478</v>
      </c>
      <c r="AB492" s="28">
        <v>91301</v>
      </c>
      <c r="AC492" s="90">
        <v>34.147716000000003</v>
      </c>
      <c r="AD492" s="90">
        <v>-118.761594</v>
      </c>
      <c r="AE492" s="91" t="s">
        <v>7494</v>
      </c>
      <c r="AF492" s="29" t="s">
        <v>7472</v>
      </c>
      <c r="AG492" s="27" t="str">
        <f>IF(ISERROR(IF(VLOOKUP(A492,'SAS Stations'!$B$2:$G$307,5,)="YES", "YES", "NO"))=TRUE,"NO","YES")</f>
        <v>NO</v>
      </c>
      <c r="AH492" s="27" t="str">
        <f t="shared" si="7"/>
        <v>YES</v>
      </c>
      <c r="AI492" s="92" t="str">
        <f t="array" ref="AI492">IF(ISERROR(IF(VLOOKUP(A492,'Stations Modelled'!$B$2:$D$310,3,)="YES", "YES", "NO"))=TRUE,"NO","YES")</f>
        <v>NO</v>
      </c>
    </row>
    <row r="493" spans="1:35" hidden="1">
      <c r="A493" s="29" t="s">
        <v>673</v>
      </c>
      <c r="B493" s="28">
        <v>102</v>
      </c>
      <c r="C493" s="28">
        <v>1710</v>
      </c>
      <c r="D493" s="30"/>
      <c r="E493" s="29">
        <v>70201</v>
      </c>
      <c r="F493" s="28">
        <v>66</v>
      </c>
      <c r="G493" s="28">
        <v>12</v>
      </c>
      <c r="H493" s="28">
        <v>5053</v>
      </c>
      <c r="I493" s="29" t="s">
        <v>833</v>
      </c>
      <c r="J493" s="28">
        <v>12</v>
      </c>
      <c r="K493" s="29" t="s">
        <v>833</v>
      </c>
      <c r="L493" s="28">
        <v>5056</v>
      </c>
      <c r="M493" s="29" t="s">
        <v>698</v>
      </c>
      <c r="N493" s="29" t="s">
        <v>7471</v>
      </c>
      <c r="O493" s="31">
        <v>21551</v>
      </c>
      <c r="P493" s="31" t="s">
        <v>7472</v>
      </c>
      <c r="Q493" s="29" t="s">
        <v>7473</v>
      </c>
      <c r="R493" s="28">
        <v>5</v>
      </c>
      <c r="S493" s="28">
        <v>39</v>
      </c>
      <c r="T493" s="28">
        <v>1</v>
      </c>
      <c r="U493" s="28">
        <v>64</v>
      </c>
      <c r="V493" s="29" t="s">
        <v>4972</v>
      </c>
      <c r="W493" s="29" t="s">
        <v>2817</v>
      </c>
      <c r="X493" s="29" t="s">
        <v>569</v>
      </c>
      <c r="Y493" s="29" t="s">
        <v>5173</v>
      </c>
      <c r="Z493" s="29" t="s">
        <v>742</v>
      </c>
      <c r="AA493" s="29" t="s">
        <v>7478</v>
      </c>
      <c r="AB493" s="28">
        <v>93035</v>
      </c>
      <c r="AC493" s="90">
        <v>34.208311000000002</v>
      </c>
      <c r="AD493" s="90">
        <v>-119.247805</v>
      </c>
      <c r="AE493" s="91" t="s">
        <v>7494</v>
      </c>
      <c r="AF493" s="29" t="s">
        <v>7472</v>
      </c>
      <c r="AG493" s="27" t="str">
        <f>IF(ISERROR(IF(VLOOKUP(A493,'SAS Stations'!$B$2:$G$307,5,)="YES", "YES", "NO"))=TRUE,"NO","YES")</f>
        <v>NO</v>
      </c>
      <c r="AH493" s="27" t="str">
        <f t="shared" si="7"/>
        <v>YES</v>
      </c>
      <c r="AI493" s="92" t="str">
        <f t="array" ref="AI493">IF(ISERROR(IF(VLOOKUP(A493,'Stations Modelled'!$B$2:$D$310,3,)="YES", "YES", "NO"))=TRUE,"NO","YES")</f>
        <v>NO</v>
      </c>
    </row>
    <row r="494" spans="1:35">
      <c r="A494" s="29" t="s">
        <v>1027</v>
      </c>
      <c r="B494" s="28">
        <v>429</v>
      </c>
      <c r="C494" s="28">
        <v>5216</v>
      </c>
      <c r="D494" s="30"/>
      <c r="E494" s="29"/>
      <c r="F494" s="28">
        <v>16</v>
      </c>
      <c r="G494" s="28">
        <v>4</v>
      </c>
      <c r="H494" s="28">
        <v>5021</v>
      </c>
      <c r="I494" s="29" t="s">
        <v>625</v>
      </c>
      <c r="J494" s="28">
        <v>8</v>
      </c>
      <c r="K494" s="29" t="s">
        <v>337</v>
      </c>
      <c r="L494" s="28">
        <v>5023</v>
      </c>
      <c r="M494" s="29" t="s">
        <v>337</v>
      </c>
      <c r="N494" s="29" t="s">
        <v>7471</v>
      </c>
      <c r="O494" s="31">
        <v>18264</v>
      </c>
      <c r="P494" s="31" t="s">
        <v>7472</v>
      </c>
      <c r="Q494" s="29" t="s">
        <v>7506</v>
      </c>
      <c r="R494" s="28">
        <v>5</v>
      </c>
      <c r="S494" s="28">
        <v>44</v>
      </c>
      <c r="T494" s="28">
        <v>1</v>
      </c>
      <c r="U494" s="28">
        <v>53</v>
      </c>
      <c r="V494" s="29" t="s">
        <v>1614</v>
      </c>
      <c r="W494" s="29" t="s">
        <v>4552</v>
      </c>
      <c r="X494" s="29" t="s">
        <v>7533</v>
      </c>
      <c r="Y494" s="29" t="s">
        <v>1262</v>
      </c>
      <c r="Z494" s="29" t="s">
        <v>4610</v>
      </c>
      <c r="AA494" s="29" t="s">
        <v>7478</v>
      </c>
      <c r="AB494" s="28">
        <v>90266</v>
      </c>
      <c r="AC494" s="90">
        <v>33.879406000000003</v>
      </c>
      <c r="AD494" s="90">
        <v>-118.398427</v>
      </c>
      <c r="AE494" s="91" t="s">
        <v>7494</v>
      </c>
      <c r="AF494" s="29" t="s">
        <v>7472</v>
      </c>
      <c r="AG494" s="27" t="str">
        <f>IF(ISERROR(IF(VLOOKUP(A494,'SAS Stations'!$B$2:$G$307,5,)="YES", "YES", "NO"))=TRUE,"NO","YES")</f>
        <v>YES</v>
      </c>
      <c r="AH494" s="27" t="str">
        <f t="shared" si="7"/>
        <v>NO</v>
      </c>
      <c r="AI494" s="92" t="str">
        <f t="array" ref="AI494">IF(ISERROR(IF(VLOOKUP(A494,'Stations Modelled'!$B$2:$D$310,3,)="YES", "YES", "NO"))=TRUE,"NO","YES")</f>
        <v>NO</v>
      </c>
    </row>
    <row r="495" spans="1:35">
      <c r="A495" s="29" t="s">
        <v>674</v>
      </c>
      <c r="B495" s="28">
        <v>1528</v>
      </c>
      <c r="C495" s="28">
        <v>8305</v>
      </c>
      <c r="D495" s="30" t="s">
        <v>3405</v>
      </c>
      <c r="E495" s="29">
        <v>49934</v>
      </c>
      <c r="F495" s="28">
        <v>115</v>
      </c>
      <c r="G495" s="28">
        <v>12</v>
      </c>
      <c r="H495" s="28">
        <v>5064</v>
      </c>
      <c r="I495" s="29" t="s">
        <v>375</v>
      </c>
      <c r="J495" s="28">
        <v>5</v>
      </c>
      <c r="K495" s="29" t="s">
        <v>375</v>
      </c>
      <c r="L495" s="28">
        <v>5064</v>
      </c>
      <c r="M495" s="29" t="s">
        <v>375</v>
      </c>
      <c r="N495" s="29" t="s">
        <v>7471</v>
      </c>
      <c r="O495" s="31">
        <v>25538</v>
      </c>
      <c r="P495" s="31" t="s">
        <v>7472</v>
      </c>
      <c r="Q495" s="29" t="s">
        <v>7473</v>
      </c>
      <c r="R495" s="28">
        <v>3</v>
      </c>
      <c r="S495" s="28">
        <v>31</v>
      </c>
      <c r="T495" s="28">
        <v>3</v>
      </c>
      <c r="U495" s="28">
        <v>17</v>
      </c>
      <c r="V495" s="29" t="s">
        <v>3438</v>
      </c>
      <c r="W495" s="29" t="s">
        <v>5016</v>
      </c>
      <c r="X495" s="29" t="s">
        <v>7582</v>
      </c>
      <c r="Y495" s="29" t="s">
        <v>1759</v>
      </c>
      <c r="Z495" s="29" t="s">
        <v>5015</v>
      </c>
      <c r="AA495" s="29" t="s">
        <v>7478</v>
      </c>
      <c r="AB495" s="28">
        <v>92223</v>
      </c>
      <c r="AC495" s="90">
        <v>33.925556</v>
      </c>
      <c r="AD495" s="90">
        <v>-116.98611099999999</v>
      </c>
      <c r="AE495" s="91" t="s">
        <v>7503</v>
      </c>
      <c r="AF495" s="29" t="s">
        <v>7472</v>
      </c>
      <c r="AG495" s="27" t="str">
        <f>IF(ISERROR(IF(VLOOKUP(A495,'SAS Stations'!$B$2:$G$307,5,)="YES", "YES", "NO"))=TRUE,"NO","YES")</f>
        <v>YES</v>
      </c>
      <c r="AH495" s="27" t="str">
        <f t="shared" si="7"/>
        <v>NO</v>
      </c>
      <c r="AI495" s="92" t="str">
        <f t="array" ref="AI495">IF(ISERROR(IF(VLOOKUP(A495,'Stations Modelled'!$B$2:$D$310,3,)="YES", "YES", "NO"))=TRUE,"NO","YES")</f>
        <v>NO</v>
      </c>
    </row>
    <row r="496" spans="1:35" hidden="1">
      <c r="A496" s="29" t="s">
        <v>675</v>
      </c>
      <c r="B496" s="28">
        <v>430</v>
      </c>
      <c r="C496" s="28">
        <v>5217</v>
      </c>
      <c r="D496" s="30" t="s">
        <v>2821</v>
      </c>
      <c r="E496" s="29" t="s">
        <v>1263</v>
      </c>
      <c r="F496" s="28">
        <v>66</v>
      </c>
      <c r="G496" s="28">
        <v>16</v>
      </c>
      <c r="H496" s="28">
        <v>5029</v>
      </c>
      <c r="I496" s="29" t="s">
        <v>624</v>
      </c>
      <c r="J496" s="28">
        <v>8</v>
      </c>
      <c r="K496" s="29" t="s">
        <v>337</v>
      </c>
      <c r="L496" s="28">
        <v>5023</v>
      </c>
      <c r="M496" s="29" t="s">
        <v>337</v>
      </c>
      <c r="N496" s="29" t="s">
        <v>7471</v>
      </c>
      <c r="O496" s="31">
        <v>18264</v>
      </c>
      <c r="P496" s="31" t="s">
        <v>7472</v>
      </c>
      <c r="Q496" s="29" t="s">
        <v>7473</v>
      </c>
      <c r="R496" s="28">
        <v>5</v>
      </c>
      <c r="S496" s="28">
        <v>42</v>
      </c>
      <c r="T496" s="28">
        <v>1</v>
      </c>
      <c r="U496" s="28">
        <v>54</v>
      </c>
      <c r="V496" s="29" t="s">
        <v>2730</v>
      </c>
      <c r="W496" s="29" t="s">
        <v>4562</v>
      </c>
      <c r="X496" s="29" t="s">
        <v>3324</v>
      </c>
      <c r="Y496" s="29" t="s">
        <v>1264</v>
      </c>
      <c r="Z496" s="29" t="s">
        <v>834</v>
      </c>
      <c r="AA496" s="29" t="s">
        <v>7478</v>
      </c>
      <c r="AB496" s="28">
        <v>90405</v>
      </c>
      <c r="AC496" s="90">
        <v>34.007061</v>
      </c>
      <c r="AD496" s="90">
        <v>-118.46611799999999</v>
      </c>
      <c r="AE496" s="91" t="s">
        <v>7494</v>
      </c>
      <c r="AF496" s="29" t="s">
        <v>7472</v>
      </c>
      <c r="AG496" s="27" t="str">
        <f>IF(ISERROR(IF(VLOOKUP(A496,'SAS Stations'!$B$2:$G$307,5,)="YES", "YES", "NO"))=TRUE,"NO","YES")</f>
        <v>NO</v>
      </c>
      <c r="AH496" s="27" t="str">
        <f t="shared" si="7"/>
        <v>YES</v>
      </c>
      <c r="AI496" s="92" t="str">
        <f t="array" ref="AI496">IF(ISERROR(IF(VLOOKUP(A496,'Stations Modelled'!$B$2:$D$310,3,)="YES", "YES", "NO"))=TRUE,"NO","YES")</f>
        <v>YES</v>
      </c>
    </row>
    <row r="497" spans="1:35">
      <c r="A497" s="29" t="s">
        <v>676</v>
      </c>
      <c r="B497" s="28">
        <v>863</v>
      </c>
      <c r="C497" s="28">
        <v>5866</v>
      </c>
      <c r="D497" s="30" t="s">
        <v>7555</v>
      </c>
      <c r="E497" s="29">
        <v>53994</v>
      </c>
      <c r="F497" s="28">
        <v>66</v>
      </c>
      <c r="G497" s="28">
        <v>12</v>
      </c>
      <c r="H497" s="28">
        <v>5081</v>
      </c>
      <c r="I497" s="29" t="s">
        <v>360</v>
      </c>
      <c r="J497" s="28">
        <v>1</v>
      </c>
      <c r="K497" s="29" t="s">
        <v>939</v>
      </c>
      <c r="L497" s="28">
        <v>5082</v>
      </c>
      <c r="M497" s="29" t="s">
        <v>939</v>
      </c>
      <c r="N497" s="29" t="s">
        <v>7471</v>
      </c>
      <c r="O497" s="31">
        <v>24412</v>
      </c>
      <c r="P497" s="31" t="s">
        <v>7472</v>
      </c>
      <c r="Q497" s="29" t="s">
        <v>7473</v>
      </c>
      <c r="R497" s="28">
        <v>1</v>
      </c>
      <c r="S497" s="28">
        <v>48</v>
      </c>
      <c r="T497" s="28">
        <v>2</v>
      </c>
      <c r="U497" s="28">
        <v>41</v>
      </c>
      <c r="V497" s="29" t="s">
        <v>7556</v>
      </c>
      <c r="W497" s="29" t="s">
        <v>3276</v>
      </c>
      <c r="X497" s="29" t="s">
        <v>7816</v>
      </c>
      <c r="Y497" s="29" t="s">
        <v>3277</v>
      </c>
      <c r="Z497" s="29" t="s">
        <v>3844</v>
      </c>
      <c r="AA497" s="29" t="s">
        <v>7478</v>
      </c>
      <c r="AB497" s="28">
        <v>90630</v>
      </c>
      <c r="AC497" s="90">
        <v>33.817459999999997</v>
      </c>
      <c r="AD497" s="90">
        <v>-118.02681</v>
      </c>
      <c r="AE497" s="91" t="s">
        <v>7503</v>
      </c>
      <c r="AF497" s="29" t="s">
        <v>7472</v>
      </c>
      <c r="AG497" s="27" t="str">
        <f>IF(ISERROR(IF(VLOOKUP(A497,'SAS Stations'!$B$2:$G$307,5,)="YES", "YES", "NO"))=TRUE,"NO","YES")</f>
        <v>YES</v>
      </c>
      <c r="AH497" s="27" t="str">
        <f t="shared" si="7"/>
        <v>NO</v>
      </c>
      <c r="AI497" s="92" t="str">
        <f t="array" ref="AI497">IF(ISERROR(IF(VLOOKUP(A497,'Stations Modelled'!$B$2:$D$310,3,)="YES", "YES", "NO"))=TRUE,"NO","YES")</f>
        <v>NO</v>
      </c>
    </row>
    <row r="498" spans="1:35" hidden="1">
      <c r="A498" s="29" t="s">
        <v>677</v>
      </c>
      <c r="B498" s="28">
        <v>516</v>
      </c>
      <c r="C498" s="28">
        <v>5319</v>
      </c>
      <c r="D498" s="30" t="s">
        <v>4954</v>
      </c>
      <c r="E498" s="29"/>
      <c r="F498" s="28">
        <v>66</v>
      </c>
      <c r="G498" s="28">
        <v>12</v>
      </c>
      <c r="H498" s="28">
        <v>5035</v>
      </c>
      <c r="I498" s="29" t="s">
        <v>423</v>
      </c>
      <c r="J498" s="28">
        <v>17</v>
      </c>
      <c r="K498" s="29" t="s">
        <v>4950</v>
      </c>
      <c r="L498" s="28">
        <v>5033</v>
      </c>
      <c r="M498" s="29" t="s">
        <v>397</v>
      </c>
      <c r="N498" s="29" t="s">
        <v>7471</v>
      </c>
      <c r="O498" s="31">
        <v>16589</v>
      </c>
      <c r="P498" s="31" t="s">
        <v>7472</v>
      </c>
      <c r="Q498" s="29" t="s">
        <v>7473</v>
      </c>
      <c r="R498" s="28">
        <v>5</v>
      </c>
      <c r="S498" s="28">
        <v>51</v>
      </c>
      <c r="T498" s="28">
        <v>3</v>
      </c>
      <c r="U498" s="28">
        <v>33</v>
      </c>
      <c r="V498" s="29" t="s">
        <v>4926</v>
      </c>
      <c r="W498" s="29" t="s">
        <v>5046</v>
      </c>
      <c r="X498" s="29" t="s">
        <v>4586</v>
      </c>
      <c r="Y498" s="29" t="s">
        <v>5174</v>
      </c>
      <c r="Z498" s="29" t="s">
        <v>5175</v>
      </c>
      <c r="AA498" s="29" t="s">
        <v>7478</v>
      </c>
      <c r="AB498" s="28">
        <v>93261</v>
      </c>
      <c r="AC498" s="90">
        <v>35.805557999999998</v>
      </c>
      <c r="AD498" s="90">
        <v>-119.160567</v>
      </c>
      <c r="AE498" s="91" t="s">
        <v>7494</v>
      </c>
      <c r="AF498" s="29" t="s">
        <v>7472</v>
      </c>
      <c r="AG498" s="27" t="str">
        <f>IF(ISERROR(IF(VLOOKUP(A498,'SAS Stations'!$B$2:$G$307,5,)="YES", "YES", "NO"))=TRUE,"NO","YES")</f>
        <v>NO</v>
      </c>
      <c r="AH498" s="27" t="str">
        <f t="shared" si="7"/>
        <v>YES</v>
      </c>
      <c r="AI498" s="92" t="str">
        <f t="array" ref="AI498">IF(ISERROR(IF(VLOOKUP(A498,'Stations Modelled'!$B$2:$D$310,3,)="YES", "YES", "NO"))=TRUE,"NO","YES")</f>
        <v>NO</v>
      </c>
    </row>
    <row r="499" spans="1:35" hidden="1">
      <c r="A499" s="29" t="s">
        <v>3451</v>
      </c>
      <c r="B499" s="28">
        <v>1881</v>
      </c>
      <c r="C499" s="28">
        <v>8202</v>
      </c>
      <c r="D499" s="30"/>
      <c r="E499" s="29"/>
      <c r="F499" s="28">
        <v>33</v>
      </c>
      <c r="G499" s="28">
        <v>12</v>
      </c>
      <c r="H499" s="28">
        <v>5070</v>
      </c>
      <c r="I499" s="29" t="s">
        <v>347</v>
      </c>
      <c r="J499" s="28">
        <v>7</v>
      </c>
      <c r="K499" s="29" t="s">
        <v>347</v>
      </c>
      <c r="L499" s="28">
        <v>5070</v>
      </c>
      <c r="M499" s="29" t="s">
        <v>347</v>
      </c>
      <c r="N499" s="29" t="s">
        <v>7496</v>
      </c>
      <c r="O499" s="31">
        <v>38353</v>
      </c>
      <c r="P499" s="31" t="s">
        <v>7472</v>
      </c>
      <c r="Q499" s="29" t="s">
        <v>10579</v>
      </c>
      <c r="R499" s="28">
        <v>3</v>
      </c>
      <c r="S499" s="28">
        <v>77</v>
      </c>
      <c r="T499" s="28">
        <v>4</v>
      </c>
      <c r="U499" s="28">
        <v>20</v>
      </c>
      <c r="V499" s="29" t="s">
        <v>3438</v>
      </c>
      <c r="W499" s="29" t="s">
        <v>3431</v>
      </c>
      <c r="X499" s="29" t="s">
        <v>7558</v>
      </c>
      <c r="Y499" s="29" t="s">
        <v>3452</v>
      </c>
      <c r="Z499" s="29" t="s">
        <v>3453</v>
      </c>
      <c r="AA499" s="29" t="s">
        <v>7478</v>
      </c>
      <c r="AB499" s="28">
        <v>92396</v>
      </c>
      <c r="AC499" s="90"/>
      <c r="AD499" s="90"/>
      <c r="AE499" s="91"/>
      <c r="AF499" s="29" t="s">
        <v>7472</v>
      </c>
      <c r="AG499" s="27" t="str">
        <f>IF(ISERROR(IF(VLOOKUP(A499,'SAS Stations'!$B$2:$G$307,5,)="YES", "YES", "NO"))=TRUE,"NO","YES")</f>
        <v>NO</v>
      </c>
      <c r="AH499" s="27" t="str">
        <f t="shared" si="7"/>
        <v>YES</v>
      </c>
      <c r="AI499" s="92" t="str">
        <f t="array" ref="AI499">IF(ISERROR(IF(VLOOKUP(A499,'Stations Modelled'!$B$2:$D$310,3,)="YES", "YES", "NO"))=TRUE,"NO","YES")</f>
        <v>NO</v>
      </c>
    </row>
    <row r="500" spans="1:35" hidden="1">
      <c r="A500" s="29" t="s">
        <v>678</v>
      </c>
      <c r="B500" s="28">
        <v>492</v>
      </c>
      <c r="C500" s="28">
        <v>5275</v>
      </c>
      <c r="D500" s="30"/>
      <c r="E500" s="29"/>
      <c r="F500" s="28">
        <v>66</v>
      </c>
      <c r="G500" s="28">
        <v>16</v>
      </c>
      <c r="H500" s="28">
        <v>5021</v>
      </c>
      <c r="I500" s="29" t="s">
        <v>625</v>
      </c>
      <c r="J500" s="28">
        <v>8</v>
      </c>
      <c r="K500" s="29" t="s">
        <v>337</v>
      </c>
      <c r="L500" s="28">
        <v>5023</v>
      </c>
      <c r="M500" s="29" t="s">
        <v>337</v>
      </c>
      <c r="N500" s="29" t="s">
        <v>7471</v>
      </c>
      <c r="O500" s="31">
        <v>26451</v>
      </c>
      <c r="P500" s="31" t="s">
        <v>7472</v>
      </c>
      <c r="Q500" s="29" t="s">
        <v>7473</v>
      </c>
      <c r="R500" s="28">
        <v>5</v>
      </c>
      <c r="S500" s="28">
        <v>44</v>
      </c>
      <c r="T500" s="28">
        <v>1</v>
      </c>
      <c r="U500" s="28">
        <v>56</v>
      </c>
      <c r="V500" s="29" t="s">
        <v>3386</v>
      </c>
      <c r="W500" s="29" t="s">
        <v>1265</v>
      </c>
      <c r="X500" s="29" t="s">
        <v>477</v>
      </c>
      <c r="Y500" s="29" t="s">
        <v>1266</v>
      </c>
      <c r="Z500" s="29" t="s">
        <v>1038</v>
      </c>
      <c r="AA500" s="29" t="s">
        <v>7478</v>
      </c>
      <c r="AB500" s="28">
        <v>90275</v>
      </c>
      <c r="AC500" s="90">
        <v>33.747332</v>
      </c>
      <c r="AD500" s="90">
        <v>-118.38848</v>
      </c>
      <c r="AE500" s="91" t="s">
        <v>7494</v>
      </c>
      <c r="AF500" s="29" t="s">
        <v>7472</v>
      </c>
      <c r="AG500" s="27" t="str">
        <f>IF(ISERROR(IF(VLOOKUP(A500,'SAS Stations'!$B$2:$G$307,5,)="YES", "YES", "NO"))=TRUE,"NO","YES")</f>
        <v>NO</v>
      </c>
      <c r="AH500" s="27" t="str">
        <f t="shared" si="7"/>
        <v>YES</v>
      </c>
      <c r="AI500" s="92" t="str">
        <f t="array" ref="AI500">IF(ISERROR(IF(VLOOKUP(A500,'Stations Modelled'!$B$2:$D$310,3,)="YES", "YES", "NO"))=TRUE,"NO","YES")</f>
        <v>YES</v>
      </c>
    </row>
    <row r="501" spans="1:35">
      <c r="A501" s="29" t="s">
        <v>679</v>
      </c>
      <c r="B501" s="28">
        <v>1409</v>
      </c>
      <c r="C501" s="28">
        <v>8175</v>
      </c>
      <c r="D501" s="30" t="s">
        <v>3410</v>
      </c>
      <c r="E501" s="29">
        <v>17526</v>
      </c>
      <c r="F501" s="28">
        <v>115</v>
      </c>
      <c r="G501" s="28">
        <v>12</v>
      </c>
      <c r="H501" s="28">
        <v>5064</v>
      </c>
      <c r="I501" s="29" t="s">
        <v>375</v>
      </c>
      <c r="J501" s="28">
        <v>7</v>
      </c>
      <c r="K501" s="29" t="s">
        <v>347</v>
      </c>
      <c r="L501" s="28">
        <v>5070</v>
      </c>
      <c r="M501" s="29" t="s">
        <v>347</v>
      </c>
      <c r="N501" s="29" t="s">
        <v>7471</v>
      </c>
      <c r="O501" s="31">
        <v>29707</v>
      </c>
      <c r="P501" s="31" t="s">
        <v>7472</v>
      </c>
      <c r="Q501" s="29" t="s">
        <v>7473</v>
      </c>
      <c r="R501" s="28">
        <v>3</v>
      </c>
      <c r="S501" s="28">
        <v>77</v>
      </c>
      <c r="T501" s="28">
        <v>4</v>
      </c>
      <c r="U501" s="28">
        <v>16</v>
      </c>
      <c r="V501" s="29" t="s">
        <v>3411</v>
      </c>
      <c r="W501" s="29" t="s">
        <v>5046</v>
      </c>
      <c r="X501" s="29" t="s">
        <v>519</v>
      </c>
      <c r="Y501" s="29" t="s">
        <v>1760</v>
      </c>
      <c r="Z501" s="29" t="s">
        <v>3414</v>
      </c>
      <c r="AA501" s="29" t="s">
        <v>7478</v>
      </c>
      <c r="AB501" s="28">
        <v>92388</v>
      </c>
      <c r="AC501" s="90">
        <v>33.94717</v>
      </c>
      <c r="AD501" s="90">
        <v>-117.24330399999999</v>
      </c>
      <c r="AE501" s="91" t="s">
        <v>7503</v>
      </c>
      <c r="AF501" s="29" t="s">
        <v>7472</v>
      </c>
      <c r="AG501" s="27" t="str">
        <f>IF(ISERROR(IF(VLOOKUP(A501,'SAS Stations'!$B$2:$G$307,5,)="YES", "YES", "NO"))=TRUE,"NO","YES")</f>
        <v>YES</v>
      </c>
      <c r="AH501" s="27" t="str">
        <f t="shared" si="7"/>
        <v>NO</v>
      </c>
      <c r="AI501" s="92" t="str">
        <f t="array" ref="AI501">IF(ISERROR(IF(VLOOKUP(A501,'Stations Modelled'!$B$2:$D$310,3,)="YES", "YES", "NO"))=TRUE,"NO","YES")</f>
        <v>NO</v>
      </c>
    </row>
    <row r="502" spans="1:35">
      <c r="A502" s="29" t="s">
        <v>680</v>
      </c>
      <c r="B502" s="28">
        <v>1341</v>
      </c>
      <c r="C502" s="28">
        <v>8101</v>
      </c>
      <c r="D502" s="30" t="s">
        <v>3410</v>
      </c>
      <c r="E502" s="29">
        <v>17547</v>
      </c>
      <c r="F502" s="28">
        <v>115</v>
      </c>
      <c r="G502" s="28">
        <v>12</v>
      </c>
      <c r="H502" s="28">
        <v>5070</v>
      </c>
      <c r="I502" s="29" t="s">
        <v>347</v>
      </c>
      <c r="J502" s="28">
        <v>7</v>
      </c>
      <c r="K502" s="29" t="s">
        <v>347</v>
      </c>
      <c r="L502" s="28">
        <v>5070</v>
      </c>
      <c r="M502" s="29" t="s">
        <v>347</v>
      </c>
      <c r="N502" s="29" t="s">
        <v>7471</v>
      </c>
      <c r="O502" s="31">
        <v>26816</v>
      </c>
      <c r="P502" s="31" t="s">
        <v>7472</v>
      </c>
      <c r="Q502" s="29" t="s">
        <v>7473</v>
      </c>
      <c r="R502" s="28">
        <v>3</v>
      </c>
      <c r="S502" s="28">
        <v>77</v>
      </c>
      <c r="T502" s="28">
        <v>4</v>
      </c>
      <c r="U502" s="28">
        <v>16</v>
      </c>
      <c r="V502" s="29" t="s">
        <v>3411</v>
      </c>
      <c r="W502" s="29" t="s">
        <v>1761</v>
      </c>
      <c r="X502" s="29" t="s">
        <v>523</v>
      </c>
      <c r="Y502" s="29" t="s">
        <v>2630</v>
      </c>
      <c r="Z502" s="29" t="s">
        <v>1717</v>
      </c>
      <c r="AA502" s="29" t="s">
        <v>7478</v>
      </c>
      <c r="AB502" s="28">
        <v>92343</v>
      </c>
      <c r="AC502" s="90">
        <v>33.736325999999998</v>
      </c>
      <c r="AD502" s="90">
        <v>-116.91983500000001</v>
      </c>
      <c r="AE502" s="91" t="s">
        <v>7503</v>
      </c>
      <c r="AF502" s="29" t="s">
        <v>7472</v>
      </c>
      <c r="AG502" s="27" t="str">
        <f>IF(ISERROR(IF(VLOOKUP(A502,'SAS Stations'!$B$2:$G$307,5,)="YES", "YES", "NO"))=TRUE,"NO","YES")</f>
        <v>YES</v>
      </c>
      <c r="AH502" s="27" t="str">
        <f t="shared" si="7"/>
        <v>NO</v>
      </c>
      <c r="AI502" s="92" t="str">
        <f t="array" ref="AI502">IF(ISERROR(IF(VLOOKUP(A502,'Stations Modelled'!$B$2:$D$310,3,)="YES", "YES", "NO"))=TRUE,"NO","YES")</f>
        <v>NO</v>
      </c>
    </row>
    <row r="503" spans="1:35">
      <c r="A503" s="29" t="s">
        <v>1028</v>
      </c>
      <c r="B503" s="28">
        <v>384</v>
      </c>
      <c r="C503" s="28">
        <v>5167</v>
      </c>
      <c r="D503" s="30" t="s">
        <v>7535</v>
      </c>
      <c r="E503" s="29">
        <v>37613</v>
      </c>
      <c r="F503" s="28">
        <v>16</v>
      </c>
      <c r="G503" s="28">
        <v>4</v>
      </c>
      <c r="H503" s="28">
        <v>5013</v>
      </c>
      <c r="I503" s="29" t="s">
        <v>812</v>
      </c>
      <c r="J503" s="28">
        <v>3</v>
      </c>
      <c r="K503" s="29" t="s">
        <v>7529</v>
      </c>
      <c r="L503" s="28">
        <v>5014</v>
      </c>
      <c r="M503" s="29" t="s">
        <v>3869</v>
      </c>
      <c r="N503" s="29" t="s">
        <v>7471</v>
      </c>
      <c r="O503" s="31">
        <v>18264</v>
      </c>
      <c r="P503" s="31" t="s">
        <v>7472</v>
      </c>
      <c r="Q503" s="29" t="s">
        <v>7506</v>
      </c>
      <c r="R503" s="28">
        <v>1</v>
      </c>
      <c r="S503" s="28">
        <v>27</v>
      </c>
      <c r="T503" s="28">
        <v>3</v>
      </c>
      <c r="U503" s="28">
        <v>3</v>
      </c>
      <c r="V503" s="29" t="s">
        <v>7531</v>
      </c>
      <c r="W503" s="29" t="s">
        <v>7544</v>
      </c>
      <c r="X503" s="29" t="s">
        <v>530</v>
      </c>
      <c r="Y503" s="29" t="s">
        <v>3278</v>
      </c>
      <c r="Z503" s="29" t="s">
        <v>368</v>
      </c>
      <c r="AA503" s="29" t="s">
        <v>7478</v>
      </c>
      <c r="AB503" s="28">
        <v>91006</v>
      </c>
      <c r="AC503" s="90">
        <v>34.119128000000003</v>
      </c>
      <c r="AD503" s="90">
        <v>-118.007316</v>
      </c>
      <c r="AE503" s="91" t="s">
        <v>7503</v>
      </c>
      <c r="AF503" s="29" t="s">
        <v>7472</v>
      </c>
      <c r="AG503" s="27" t="str">
        <f>IF(ISERROR(IF(VLOOKUP(A503,'SAS Stations'!$B$2:$G$307,5,)="YES", "YES", "NO"))=TRUE,"NO","YES")</f>
        <v>YES</v>
      </c>
      <c r="AH503" s="27" t="str">
        <f t="shared" si="7"/>
        <v>NO</v>
      </c>
      <c r="AI503" s="92" t="str">
        <f t="array" ref="AI503">IF(ISERROR(IF(VLOOKUP(A503,'Stations Modelled'!$B$2:$D$310,3,)="YES", "YES", "NO"))=TRUE,"NO","YES")</f>
        <v>NO</v>
      </c>
    </row>
    <row r="504" spans="1:35">
      <c r="A504" s="29" t="s">
        <v>1029</v>
      </c>
      <c r="B504" s="28">
        <v>744</v>
      </c>
      <c r="C504" s="28">
        <v>5732</v>
      </c>
      <c r="D504" s="30" t="s">
        <v>7584</v>
      </c>
      <c r="E504" s="29">
        <v>37701</v>
      </c>
      <c r="F504" s="28">
        <v>16</v>
      </c>
      <c r="G504" s="28">
        <v>4</v>
      </c>
      <c r="H504" s="28">
        <v>5074</v>
      </c>
      <c r="I504" s="29" t="s">
        <v>631</v>
      </c>
      <c r="J504" s="28">
        <v>9</v>
      </c>
      <c r="K504" s="29" t="s">
        <v>652</v>
      </c>
      <c r="L504" s="28">
        <v>5073</v>
      </c>
      <c r="M504" s="29" t="s">
        <v>652</v>
      </c>
      <c r="N504" s="29" t="s">
        <v>7471</v>
      </c>
      <c r="O504" s="31">
        <v>18264</v>
      </c>
      <c r="P504" s="31" t="s">
        <v>7472</v>
      </c>
      <c r="Q504" s="29" t="s">
        <v>7506</v>
      </c>
      <c r="R504" s="28">
        <v>1</v>
      </c>
      <c r="S504" s="28">
        <v>32</v>
      </c>
      <c r="T504" s="28">
        <v>2</v>
      </c>
      <c r="U504" s="28">
        <v>57</v>
      </c>
      <c r="V504" s="29" t="s">
        <v>7531</v>
      </c>
      <c r="W504" s="29" t="s">
        <v>7585</v>
      </c>
      <c r="X504" s="29" t="s">
        <v>7508</v>
      </c>
      <c r="Y504" s="29" t="s">
        <v>1267</v>
      </c>
      <c r="Z504" s="29" t="s">
        <v>1268</v>
      </c>
      <c r="AA504" s="29" t="s">
        <v>7478</v>
      </c>
      <c r="AB504" s="28">
        <v>90201</v>
      </c>
      <c r="AC504" s="90">
        <v>33.980195999999999</v>
      </c>
      <c r="AD504" s="90">
        <v>-118.185056</v>
      </c>
      <c r="AE504" s="91" t="s">
        <v>7494</v>
      </c>
      <c r="AF504" s="29" t="s">
        <v>7472</v>
      </c>
      <c r="AG504" s="27" t="str">
        <f>IF(ISERROR(IF(VLOOKUP(A504,'SAS Stations'!$B$2:$G$307,5,)="YES", "YES", "NO"))=TRUE,"NO","YES")</f>
        <v>YES</v>
      </c>
      <c r="AH504" s="27" t="str">
        <f t="shared" si="7"/>
        <v>NO</v>
      </c>
      <c r="AI504" s="92" t="str">
        <f t="array" ref="AI504">IF(ISERROR(IF(VLOOKUP(A504,'Stations Modelled'!$B$2:$D$310,3,)="YES", "YES", "NO"))=TRUE,"NO","YES")</f>
        <v>NO</v>
      </c>
    </row>
    <row r="505" spans="1:35" hidden="1">
      <c r="A505" s="29" t="s">
        <v>3458</v>
      </c>
      <c r="B505" s="28">
        <v>1876</v>
      </c>
      <c r="C505" s="28">
        <v>5593</v>
      </c>
      <c r="D505" s="30"/>
      <c r="E505" s="29"/>
      <c r="F505" s="28">
        <v>66</v>
      </c>
      <c r="G505" s="28">
        <v>16</v>
      </c>
      <c r="H505" s="28">
        <v>5056</v>
      </c>
      <c r="I505" s="29" t="s">
        <v>698</v>
      </c>
      <c r="J505" s="28">
        <v>11</v>
      </c>
      <c r="K505" s="29" t="s">
        <v>698</v>
      </c>
      <c r="L505" s="28">
        <v>5056</v>
      </c>
      <c r="M505" s="29" t="s">
        <v>698</v>
      </c>
      <c r="N505" s="29" t="s">
        <v>7496</v>
      </c>
      <c r="O505" s="31">
        <v>38353</v>
      </c>
      <c r="P505" s="31" t="s">
        <v>7472</v>
      </c>
      <c r="Q505" s="29" t="s">
        <v>10579</v>
      </c>
      <c r="R505" s="28">
        <v>5</v>
      </c>
      <c r="S505" s="28">
        <v>35</v>
      </c>
      <c r="T505" s="28">
        <v>3</v>
      </c>
      <c r="U505" s="28">
        <v>60</v>
      </c>
      <c r="V505" s="29" t="s">
        <v>4972</v>
      </c>
      <c r="W505" s="29" t="s">
        <v>4570</v>
      </c>
      <c r="X505" s="29" t="s">
        <v>519</v>
      </c>
      <c r="Y505" s="29" t="s">
        <v>3459</v>
      </c>
      <c r="Z505" s="29" t="s">
        <v>698</v>
      </c>
      <c r="AA505" s="29" t="s">
        <v>7478</v>
      </c>
      <c r="AB505" s="28">
        <v>93021</v>
      </c>
      <c r="AC505" s="90"/>
      <c r="AD505" s="90"/>
      <c r="AE505" s="91"/>
      <c r="AF505" s="29" t="s">
        <v>7472</v>
      </c>
      <c r="AG505" s="27" t="str">
        <f>IF(ISERROR(IF(VLOOKUP(A505,'SAS Stations'!$B$2:$G$307,5,)="YES", "YES", "NO"))=TRUE,"NO","YES")</f>
        <v>NO</v>
      </c>
      <c r="AH505" s="27" t="str">
        <f t="shared" si="7"/>
        <v>YES</v>
      </c>
      <c r="AI505" s="92" t="str">
        <f t="array" ref="AI505">IF(ISERROR(IF(VLOOKUP(A505,'Stations Modelled'!$B$2:$D$310,3,)="YES", "YES", "NO"))=TRUE,"NO","YES")</f>
        <v>NO</v>
      </c>
    </row>
    <row r="506" spans="1:35" hidden="1">
      <c r="A506" s="29" t="s">
        <v>3461</v>
      </c>
      <c r="B506" s="28">
        <v>1796</v>
      </c>
      <c r="C506" s="28">
        <v>5415</v>
      </c>
      <c r="D506" s="30"/>
      <c r="E506" s="29"/>
      <c r="F506" s="28">
        <v>66</v>
      </c>
      <c r="G506" s="28">
        <v>16</v>
      </c>
      <c r="H506" s="28">
        <v>5053</v>
      </c>
      <c r="I506" s="29" t="s">
        <v>833</v>
      </c>
      <c r="J506" s="28">
        <v>12</v>
      </c>
      <c r="K506" s="29" t="s">
        <v>833</v>
      </c>
      <c r="L506" s="28">
        <v>5056</v>
      </c>
      <c r="M506" s="29" t="s">
        <v>698</v>
      </c>
      <c r="N506" s="29" t="s">
        <v>7496</v>
      </c>
      <c r="O506" s="31">
        <v>38353</v>
      </c>
      <c r="P506" s="31" t="s">
        <v>7472</v>
      </c>
      <c r="Q506" s="29" t="s">
        <v>10579</v>
      </c>
      <c r="R506" s="28">
        <v>5</v>
      </c>
      <c r="S506" s="28">
        <v>39</v>
      </c>
      <c r="T506" s="28">
        <v>1</v>
      </c>
      <c r="U506" s="28">
        <v>60</v>
      </c>
      <c r="V506" s="29" t="s">
        <v>4972</v>
      </c>
      <c r="W506" s="29" t="s">
        <v>7522</v>
      </c>
      <c r="X506" s="29" t="s">
        <v>3324</v>
      </c>
      <c r="Y506" s="29" t="s">
        <v>3462</v>
      </c>
      <c r="Z506" s="29" t="s">
        <v>742</v>
      </c>
      <c r="AA506" s="29" t="s">
        <v>7478</v>
      </c>
      <c r="AB506" s="28" t="s">
        <v>7472</v>
      </c>
      <c r="AC506" s="90"/>
      <c r="AD506" s="90"/>
      <c r="AE506" s="91"/>
      <c r="AF506" s="29" t="s">
        <v>7472</v>
      </c>
      <c r="AG506" s="27" t="str">
        <f>IF(ISERROR(IF(VLOOKUP(A506,'SAS Stations'!$B$2:$G$307,5,)="YES", "YES", "NO"))=TRUE,"NO","YES")</f>
        <v>NO</v>
      </c>
      <c r="AH506" s="27" t="str">
        <f t="shared" si="7"/>
        <v>YES</v>
      </c>
      <c r="AI506" s="92" t="str">
        <f t="array" ref="AI506">IF(ISERROR(IF(VLOOKUP(A506,'Stations Modelled'!$B$2:$D$310,3,)="YES", "YES", "NO"))=TRUE,"NO","YES")</f>
        <v>NO</v>
      </c>
    </row>
    <row r="507" spans="1:35" hidden="1">
      <c r="A507" s="29" t="s">
        <v>682</v>
      </c>
      <c r="B507" s="28">
        <v>1442</v>
      </c>
      <c r="C507" s="28">
        <v>8218</v>
      </c>
      <c r="D507" s="30" t="s">
        <v>3405</v>
      </c>
      <c r="E507" s="29"/>
      <c r="F507" s="28">
        <v>115</v>
      </c>
      <c r="G507" s="28">
        <v>12</v>
      </c>
      <c r="H507" s="28">
        <v>5064</v>
      </c>
      <c r="I507" s="29" t="s">
        <v>375</v>
      </c>
      <c r="J507" s="28">
        <v>5</v>
      </c>
      <c r="K507" s="29" t="s">
        <v>375</v>
      </c>
      <c r="L507" s="28">
        <v>5064</v>
      </c>
      <c r="M507" s="29" t="s">
        <v>375</v>
      </c>
      <c r="N507" s="29" t="s">
        <v>7471</v>
      </c>
      <c r="O507" s="31">
        <v>32295</v>
      </c>
      <c r="P507" s="31" t="s">
        <v>7472</v>
      </c>
      <c r="Q507" s="29" t="s">
        <v>7473</v>
      </c>
      <c r="R507" s="28">
        <v>3</v>
      </c>
      <c r="S507" s="28">
        <v>31</v>
      </c>
      <c r="T507" s="28">
        <v>4</v>
      </c>
      <c r="U507" s="28">
        <v>17</v>
      </c>
      <c r="V507" s="29" t="s">
        <v>7474</v>
      </c>
      <c r="W507" s="29" t="s">
        <v>5043</v>
      </c>
      <c r="X507" s="29" t="s">
        <v>5041</v>
      </c>
      <c r="Y507" s="29" t="s">
        <v>2631</v>
      </c>
      <c r="Z507" s="29" t="s">
        <v>682</v>
      </c>
      <c r="AA507" s="29" t="s">
        <v>7478</v>
      </c>
      <c r="AB507" s="28">
        <v>92359</v>
      </c>
      <c r="AC507" s="90">
        <v>34.063245000000002</v>
      </c>
      <c r="AD507" s="90">
        <v>-117.12093900000001</v>
      </c>
      <c r="AE507" s="91" t="s">
        <v>7503</v>
      </c>
      <c r="AF507" s="29" t="s">
        <v>7472</v>
      </c>
      <c r="AG507" s="27" t="str">
        <f>IF(ISERROR(IF(VLOOKUP(A507,'SAS Stations'!$B$2:$G$307,5,)="YES", "YES", "NO"))=TRUE,"NO","YES")</f>
        <v>NO</v>
      </c>
      <c r="AH507" s="27" t="str">
        <f t="shared" si="7"/>
        <v>YES</v>
      </c>
      <c r="AI507" s="92" t="str">
        <f t="array" ref="AI507">IF(ISERROR(IF(VLOOKUP(A507,'Stations Modelled'!$B$2:$D$310,3,)="YES", "YES", "NO"))=TRUE,"NO","YES")</f>
        <v>NO</v>
      </c>
    </row>
    <row r="508" spans="1:35">
      <c r="A508" s="29" t="s">
        <v>683</v>
      </c>
      <c r="B508" s="28">
        <v>405</v>
      </c>
      <c r="C508" s="28">
        <v>5193</v>
      </c>
      <c r="D508" s="30" t="s">
        <v>7528</v>
      </c>
      <c r="E508" s="29">
        <v>37784</v>
      </c>
      <c r="F508" s="28">
        <v>66</v>
      </c>
      <c r="G508" s="28">
        <v>12</v>
      </c>
      <c r="H508" s="28">
        <v>5014</v>
      </c>
      <c r="I508" s="29" t="s">
        <v>392</v>
      </c>
      <c r="J508" s="28">
        <v>4</v>
      </c>
      <c r="K508" s="29" t="s">
        <v>448</v>
      </c>
      <c r="L508" s="28">
        <v>5014</v>
      </c>
      <c r="M508" s="29" t="s">
        <v>687</v>
      </c>
      <c r="N508" s="29" t="s">
        <v>7471</v>
      </c>
      <c r="O508" s="31">
        <v>21763</v>
      </c>
      <c r="P508" s="31" t="s">
        <v>7472</v>
      </c>
      <c r="Q508" s="29" t="s">
        <v>7473</v>
      </c>
      <c r="R508" s="28">
        <v>1</v>
      </c>
      <c r="S508" s="28">
        <v>26</v>
      </c>
      <c r="T508" s="28">
        <v>3</v>
      </c>
      <c r="U508" s="28">
        <v>6</v>
      </c>
      <c r="V508" s="29" t="s">
        <v>7531</v>
      </c>
      <c r="W508" s="29" t="s">
        <v>449</v>
      </c>
      <c r="X508" s="29" t="s">
        <v>7825</v>
      </c>
      <c r="Y508" s="29" t="s">
        <v>3279</v>
      </c>
      <c r="Z508" s="29" t="s">
        <v>7580</v>
      </c>
      <c r="AA508" s="29" t="s">
        <v>7478</v>
      </c>
      <c r="AB508" s="28">
        <v>91790</v>
      </c>
      <c r="AC508" s="90">
        <v>34.049627000000001</v>
      </c>
      <c r="AD508" s="90">
        <v>-117.90522199999999</v>
      </c>
      <c r="AE508" s="91" t="s">
        <v>7503</v>
      </c>
      <c r="AF508" s="29" t="s">
        <v>7472</v>
      </c>
      <c r="AG508" s="27" t="str">
        <f>IF(ISERROR(IF(VLOOKUP(A508,'SAS Stations'!$B$2:$G$307,5,)="YES", "YES", "NO"))=TRUE,"NO","YES")</f>
        <v>YES</v>
      </c>
      <c r="AH508" s="27" t="str">
        <f t="shared" si="7"/>
        <v>NO</v>
      </c>
      <c r="AI508" s="92" t="str">
        <f t="array" ref="AI508">IF(ISERROR(IF(VLOOKUP(A508,'Stations Modelled'!$B$2:$D$310,3,)="YES", "YES", "NO"))=TRUE,"NO","YES")</f>
        <v>NO</v>
      </c>
    </row>
    <row r="509" spans="1:35" hidden="1">
      <c r="A509" s="29" t="s">
        <v>3869</v>
      </c>
      <c r="B509" s="28">
        <v>261</v>
      </c>
      <c r="C509" s="28">
        <v>5012</v>
      </c>
      <c r="D509" s="30" t="s">
        <v>7535</v>
      </c>
      <c r="E509" s="29" t="s">
        <v>3280</v>
      </c>
      <c r="F509" s="28">
        <v>66</v>
      </c>
      <c r="G509" s="28">
        <v>16</v>
      </c>
      <c r="H509" s="28">
        <v>5012</v>
      </c>
      <c r="I509" s="29" t="s">
        <v>3869</v>
      </c>
      <c r="J509" s="28">
        <v>3</v>
      </c>
      <c r="K509" s="29" t="s">
        <v>7529</v>
      </c>
      <c r="L509" s="28">
        <v>5012</v>
      </c>
      <c r="M509" s="29" t="s">
        <v>3869</v>
      </c>
      <c r="N509" s="29" t="s">
        <v>7471</v>
      </c>
      <c r="O509" s="31">
        <v>26785</v>
      </c>
      <c r="P509" s="31" t="s">
        <v>7472</v>
      </c>
      <c r="Q509" s="29" t="s">
        <v>7473</v>
      </c>
      <c r="R509" s="28">
        <v>1</v>
      </c>
      <c r="S509" s="28">
        <v>22</v>
      </c>
      <c r="T509" s="28">
        <v>2</v>
      </c>
      <c r="U509" s="28">
        <v>3</v>
      </c>
      <c r="V509" s="29" t="s">
        <v>7531</v>
      </c>
      <c r="W509" s="29" t="s">
        <v>572</v>
      </c>
      <c r="X509" s="29" t="s">
        <v>7562</v>
      </c>
      <c r="Y509" s="29" t="s">
        <v>3281</v>
      </c>
      <c r="Z509" s="29" t="s">
        <v>3282</v>
      </c>
      <c r="AA509" s="29" t="s">
        <v>7478</v>
      </c>
      <c r="AB509" s="28">
        <v>91754</v>
      </c>
      <c r="AC509" s="90">
        <v>34.036270000000002</v>
      </c>
      <c r="AD509" s="90">
        <v>-118.110893</v>
      </c>
      <c r="AE509" s="91" t="s">
        <v>7503</v>
      </c>
      <c r="AF509" s="29" t="s">
        <v>7472</v>
      </c>
      <c r="AG509" s="27" t="str">
        <f>IF(ISERROR(IF(VLOOKUP(A509,'SAS Stations'!$B$2:$G$307,5,)="YES", "YES", "NO"))=TRUE,"NO","YES")</f>
        <v>NO</v>
      </c>
      <c r="AH509" s="27" t="str">
        <f t="shared" si="7"/>
        <v>YES</v>
      </c>
      <c r="AI509" s="92" t="str">
        <f t="array" ref="AI509">IF(ISERROR(IF(VLOOKUP(A509,'Stations Modelled'!$B$2:$D$310,3,)="YES", "YES", "NO"))=TRUE,"NO","YES")</f>
        <v>NO</v>
      </c>
    </row>
    <row r="510" spans="1:35">
      <c r="A510" s="29" t="s">
        <v>1030</v>
      </c>
      <c r="B510" s="28">
        <v>357</v>
      </c>
      <c r="C510" s="28">
        <v>5133</v>
      </c>
      <c r="D510" s="30" t="s">
        <v>7535</v>
      </c>
      <c r="E510" s="29"/>
      <c r="F510" s="28">
        <v>16</v>
      </c>
      <c r="G510" s="28">
        <v>4</v>
      </c>
      <c r="H510" s="28">
        <v>5012</v>
      </c>
      <c r="I510" s="29" t="s">
        <v>3869</v>
      </c>
      <c r="J510" s="28">
        <v>3</v>
      </c>
      <c r="K510" s="29" t="s">
        <v>7529</v>
      </c>
      <c r="L510" s="28">
        <v>5012</v>
      </c>
      <c r="M510" s="29" t="s">
        <v>3869</v>
      </c>
      <c r="N510" s="29" t="s">
        <v>7471</v>
      </c>
      <c r="O510" s="31">
        <v>18264</v>
      </c>
      <c r="P510" s="31" t="s">
        <v>7472</v>
      </c>
      <c r="Q510" s="29" t="s">
        <v>7506</v>
      </c>
      <c r="R510" s="28">
        <v>1</v>
      </c>
      <c r="S510" s="28">
        <v>27</v>
      </c>
      <c r="T510" s="28">
        <v>3</v>
      </c>
      <c r="U510" s="28">
        <v>3</v>
      </c>
      <c r="V510" s="29" t="s">
        <v>7531</v>
      </c>
      <c r="W510" s="29" t="s">
        <v>7539</v>
      </c>
      <c r="X510" s="29" t="s">
        <v>3283</v>
      </c>
      <c r="Y510" s="29" t="s">
        <v>3284</v>
      </c>
      <c r="Z510" s="29" t="s">
        <v>368</v>
      </c>
      <c r="AA510" s="29" t="s">
        <v>7478</v>
      </c>
      <c r="AB510" s="28">
        <v>91006</v>
      </c>
      <c r="AC510" s="90">
        <v>34.128295000000001</v>
      </c>
      <c r="AD510" s="90">
        <v>-118.06731600000001</v>
      </c>
      <c r="AE510" s="91" t="s">
        <v>7503</v>
      </c>
      <c r="AF510" s="29" t="s">
        <v>7472</v>
      </c>
      <c r="AG510" s="27" t="str">
        <f>IF(ISERROR(IF(VLOOKUP(A510,'SAS Stations'!$B$2:$G$307,5,)="YES", "YES", "NO"))=TRUE,"NO","YES")</f>
        <v>YES</v>
      </c>
      <c r="AH510" s="27" t="str">
        <f t="shared" si="7"/>
        <v>NO</v>
      </c>
      <c r="AI510" s="92" t="str">
        <f t="array" ref="AI510">IF(ISERROR(IF(VLOOKUP(A510,'Stations Modelled'!$B$2:$D$310,3,)="YES", "YES", "NO"))=TRUE,"NO","YES")</f>
        <v>NO</v>
      </c>
    </row>
    <row r="511" spans="1:35" hidden="1">
      <c r="A511" s="29" t="s">
        <v>3475</v>
      </c>
      <c r="B511" s="28"/>
      <c r="C511" s="28"/>
      <c r="D511" s="30"/>
      <c r="E511" s="29"/>
      <c r="F511" s="28"/>
      <c r="G511" s="28"/>
      <c r="H511" s="28"/>
      <c r="I511" s="29"/>
      <c r="J511" s="28"/>
      <c r="K511" s="29"/>
      <c r="L511" s="28"/>
      <c r="M511" s="29"/>
      <c r="N511" s="29"/>
      <c r="O511" s="31"/>
      <c r="P511" s="31"/>
      <c r="Q511" s="29"/>
      <c r="R511" s="28"/>
      <c r="S511" s="28"/>
      <c r="T511" s="28"/>
      <c r="U511" s="28"/>
      <c r="V511" s="29"/>
      <c r="W511" s="29"/>
      <c r="X511" s="29"/>
      <c r="Y511" s="29"/>
      <c r="Z511" s="29"/>
      <c r="AA511" s="29"/>
      <c r="AB511" s="28"/>
      <c r="AC511" s="90">
        <v>33.354405999999997</v>
      </c>
      <c r="AD511" s="90">
        <v>-118.439261</v>
      </c>
      <c r="AE511" s="91" t="s">
        <v>7494</v>
      </c>
      <c r="AF511" s="29"/>
      <c r="AG511" s="27" t="str">
        <f>IF(ISERROR(IF(VLOOKUP(A511,'SAS Stations'!$B$2:$G$307,5,)="YES", "YES", "NO"))=TRUE,"NO","YES")</f>
        <v>NO</v>
      </c>
      <c r="AH511" s="27" t="str">
        <f t="shared" si="7"/>
        <v>YES</v>
      </c>
      <c r="AI511" s="92" t="str">
        <f t="array" ref="AI511">IF(ISERROR(IF(VLOOKUP(A511,'Stations Modelled'!$B$2:$D$310,3,)="YES", "YES", "NO"))=TRUE,"NO","YES")</f>
        <v>NO</v>
      </c>
    </row>
    <row r="512" spans="1:35" hidden="1">
      <c r="A512" s="29" t="s">
        <v>686</v>
      </c>
      <c r="B512" s="28">
        <v>1698</v>
      </c>
      <c r="C512" s="28">
        <v>5694</v>
      </c>
      <c r="D512" s="30" t="s">
        <v>3420</v>
      </c>
      <c r="E512" s="29">
        <v>17835</v>
      </c>
      <c r="F512" s="28">
        <v>66</v>
      </c>
      <c r="G512" s="28">
        <v>12</v>
      </c>
      <c r="H512" s="28">
        <v>5069</v>
      </c>
      <c r="I512" s="29" t="s">
        <v>687</v>
      </c>
      <c r="J512" s="28">
        <v>4</v>
      </c>
      <c r="K512" s="29" t="s">
        <v>448</v>
      </c>
      <c r="L512" s="28">
        <v>5069</v>
      </c>
      <c r="M512" s="29" t="s">
        <v>687</v>
      </c>
      <c r="N512" s="29" t="s">
        <v>7471</v>
      </c>
      <c r="O512" s="31">
        <v>34114</v>
      </c>
      <c r="P512" s="31" t="s">
        <v>7472</v>
      </c>
      <c r="Q512" s="29" t="s">
        <v>7473</v>
      </c>
      <c r="R512" s="28">
        <v>3</v>
      </c>
      <c r="S512" s="28">
        <v>34</v>
      </c>
      <c r="T512" s="28">
        <v>3</v>
      </c>
      <c r="U512" s="28">
        <v>14</v>
      </c>
      <c r="V512" s="29" t="s">
        <v>7474</v>
      </c>
      <c r="W512" s="29" t="s">
        <v>1741</v>
      </c>
      <c r="X512" s="29" t="s">
        <v>7558</v>
      </c>
      <c r="Y512" s="29" t="s">
        <v>2635</v>
      </c>
      <c r="Z512" s="29" t="s">
        <v>735</v>
      </c>
      <c r="AA512" s="29" t="s">
        <v>7478</v>
      </c>
      <c r="AB512" s="28">
        <v>91761</v>
      </c>
      <c r="AC512" s="90">
        <v>34.047119000000002</v>
      </c>
      <c r="AD512" s="90">
        <v>-117.568062</v>
      </c>
      <c r="AE512" s="91" t="s">
        <v>7503</v>
      </c>
      <c r="AF512" s="29" t="s">
        <v>7472</v>
      </c>
      <c r="AG512" s="27" t="str">
        <f>IF(ISERROR(IF(VLOOKUP(A512,'SAS Stations'!$B$2:$G$307,5,)="YES", "YES", "NO"))=TRUE,"NO","YES")</f>
        <v>NO</v>
      </c>
      <c r="AH512" s="27" t="str">
        <f t="shared" si="7"/>
        <v>YES</v>
      </c>
      <c r="AI512" s="92" t="str">
        <f t="array" ref="AI512">IF(ISERROR(IF(VLOOKUP(A512,'Stations Modelled'!$B$2:$D$310,3,)="YES", "YES", "NO"))=TRUE,"NO","YES")</f>
        <v>NO</v>
      </c>
    </row>
    <row r="513" spans="1:35" hidden="1">
      <c r="A513" s="29" t="s">
        <v>3484</v>
      </c>
      <c r="B513" s="28">
        <v>192</v>
      </c>
      <c r="C513" s="28">
        <v>2601</v>
      </c>
      <c r="D513" s="30"/>
      <c r="E513" s="29"/>
      <c r="F513" s="28">
        <v>33</v>
      </c>
      <c r="G513" s="28">
        <v>12</v>
      </c>
      <c r="H513" s="28">
        <v>8015</v>
      </c>
      <c r="I513" s="29" t="s">
        <v>5394</v>
      </c>
      <c r="J513" s="28">
        <v>15</v>
      </c>
      <c r="K513" s="29" t="s">
        <v>666</v>
      </c>
      <c r="L513" s="28">
        <v>2556</v>
      </c>
      <c r="M513" s="29" t="s">
        <v>3822</v>
      </c>
      <c r="N513" s="29" t="s">
        <v>7471</v>
      </c>
      <c r="O513" s="31">
        <v>24381</v>
      </c>
      <c r="P513" s="31" t="s">
        <v>7472</v>
      </c>
      <c r="Q513" s="29" t="s">
        <v>7506</v>
      </c>
      <c r="R513" s="28">
        <v>3</v>
      </c>
      <c r="S513" s="28">
        <v>85</v>
      </c>
      <c r="T513" s="28">
        <v>2</v>
      </c>
      <c r="U513" s="28">
        <v>92</v>
      </c>
      <c r="V513" s="29" t="s">
        <v>7498</v>
      </c>
      <c r="W513" s="29" t="s">
        <v>4583</v>
      </c>
      <c r="X513" s="29" t="s">
        <v>477</v>
      </c>
      <c r="Y513" s="29" t="s">
        <v>3485</v>
      </c>
      <c r="Z513" s="29" t="s">
        <v>3190</v>
      </c>
      <c r="AA513" s="29" t="s">
        <v>7478</v>
      </c>
      <c r="AB513" s="28">
        <v>93546</v>
      </c>
      <c r="AC513" s="90"/>
      <c r="AD513" s="90"/>
      <c r="AE513" s="91"/>
      <c r="AF513" s="29" t="s">
        <v>7472</v>
      </c>
      <c r="AG513" s="27" t="str">
        <f>IF(ISERROR(IF(VLOOKUP(A513,'SAS Stations'!$B$2:$G$307,5,)="YES", "YES", "NO"))=TRUE,"NO","YES")</f>
        <v>NO</v>
      </c>
      <c r="AH513" s="27" t="str">
        <f t="shared" si="7"/>
        <v>YES</v>
      </c>
      <c r="AI513" s="92" t="str">
        <f t="array" ref="AI513">IF(ISERROR(IF(VLOOKUP(A513,'Stations Modelled'!$B$2:$D$310,3,)="YES", "YES", "NO"))=TRUE,"NO","YES")</f>
        <v>NO</v>
      </c>
    </row>
    <row r="514" spans="1:35" hidden="1">
      <c r="A514" s="29" t="s">
        <v>5185</v>
      </c>
      <c r="B514" s="28">
        <v>1418</v>
      </c>
      <c r="C514" s="28">
        <v>8190</v>
      </c>
      <c r="D514" s="30" t="s">
        <v>4923</v>
      </c>
      <c r="E514" s="29"/>
      <c r="F514" s="28">
        <v>33</v>
      </c>
      <c r="G514" s="28">
        <v>12</v>
      </c>
      <c r="H514" s="28">
        <v>8016</v>
      </c>
      <c r="I514" s="29" t="s">
        <v>385</v>
      </c>
      <c r="J514" s="28">
        <v>15</v>
      </c>
      <c r="K514" s="29" t="s">
        <v>666</v>
      </c>
      <c r="L514" s="28">
        <v>5090</v>
      </c>
      <c r="M514" s="29" t="s">
        <v>3806</v>
      </c>
      <c r="N514" s="29" t="s">
        <v>7471</v>
      </c>
      <c r="O514" s="31">
        <v>30437</v>
      </c>
      <c r="P514" s="31" t="s">
        <v>7472</v>
      </c>
      <c r="Q514" s="29" t="s">
        <v>7506</v>
      </c>
      <c r="R514" s="28">
        <v>3</v>
      </c>
      <c r="S514" s="28">
        <v>72</v>
      </c>
      <c r="T514" s="28">
        <v>4</v>
      </c>
      <c r="U514" s="28">
        <v>24</v>
      </c>
      <c r="V514" s="29" t="s">
        <v>7472</v>
      </c>
      <c r="W514" s="29" t="s">
        <v>7472</v>
      </c>
      <c r="X514" s="29" t="s">
        <v>7472</v>
      </c>
      <c r="Y514" s="29" t="s">
        <v>5186</v>
      </c>
      <c r="Z514" s="29" t="s">
        <v>5003</v>
      </c>
      <c r="AA514" s="29" t="s">
        <v>7478</v>
      </c>
      <c r="AB514" s="28">
        <v>92365</v>
      </c>
      <c r="AC514" s="90">
        <v>34.865051999999999</v>
      </c>
      <c r="AD514" s="90">
        <v>-116.81657800000001</v>
      </c>
      <c r="AE514" s="91" t="s">
        <v>7494</v>
      </c>
      <c r="AF514" s="29" t="s">
        <v>7472</v>
      </c>
      <c r="AG514" s="27" t="str">
        <f>IF(ISERROR(IF(VLOOKUP(A514,'SAS Stations'!$B$2:$G$307,5,)="YES", "YES", "NO"))=TRUE,"NO","YES")</f>
        <v>NO</v>
      </c>
      <c r="AH514" s="27" t="str">
        <f t="shared" ref="AH514:AH577" si="8">IF(AG514="YES", "NO", "YES")</f>
        <v>YES</v>
      </c>
      <c r="AI514" s="92" t="str">
        <f t="array" ref="AI514">IF(ISERROR(IF(VLOOKUP(A514,'Stations Modelled'!$B$2:$D$310,3,)="YES", "YES", "NO"))=TRUE,"NO","YES")</f>
        <v>NO</v>
      </c>
    </row>
    <row r="515" spans="1:35" hidden="1">
      <c r="A515" s="29" t="s">
        <v>5185</v>
      </c>
      <c r="B515" s="28">
        <v>1417</v>
      </c>
      <c r="C515" s="28">
        <v>8190</v>
      </c>
      <c r="D515" s="30"/>
      <c r="E515" s="29"/>
      <c r="F515" s="28">
        <v>33</v>
      </c>
      <c r="G515" s="28">
        <v>4</v>
      </c>
      <c r="H515" s="28">
        <v>8016</v>
      </c>
      <c r="I515" s="29" t="s">
        <v>385</v>
      </c>
      <c r="J515" s="28">
        <v>15</v>
      </c>
      <c r="K515" s="29" t="s">
        <v>666</v>
      </c>
      <c r="L515" s="28">
        <v>5090</v>
      </c>
      <c r="M515" s="29" t="s">
        <v>3806</v>
      </c>
      <c r="N515" s="29" t="s">
        <v>7521</v>
      </c>
      <c r="O515" s="31">
        <v>18264</v>
      </c>
      <c r="P515" s="31">
        <v>30317</v>
      </c>
      <c r="Q515" s="29" t="s">
        <v>7506</v>
      </c>
      <c r="R515" s="28">
        <v>3</v>
      </c>
      <c r="S515" s="28">
        <v>72</v>
      </c>
      <c r="T515" s="28">
        <v>4</v>
      </c>
      <c r="U515" s="28">
        <v>24</v>
      </c>
      <c r="V515" s="29" t="s">
        <v>7472</v>
      </c>
      <c r="W515" s="29" t="s">
        <v>7472</v>
      </c>
      <c r="X515" s="29" t="s">
        <v>7472</v>
      </c>
      <c r="Y515" s="29" t="s">
        <v>5186</v>
      </c>
      <c r="Z515" s="29" t="s">
        <v>5003</v>
      </c>
      <c r="AA515" s="29" t="s">
        <v>7478</v>
      </c>
      <c r="AB515" s="28">
        <v>92365</v>
      </c>
      <c r="AC515" s="90">
        <v>34.865051999999999</v>
      </c>
      <c r="AD515" s="90">
        <v>-116.81657800000001</v>
      </c>
      <c r="AE515" s="91" t="s">
        <v>7494</v>
      </c>
      <c r="AF515" s="29" t="s">
        <v>7472</v>
      </c>
      <c r="AG515" s="27" t="str">
        <f>IF(ISERROR(IF(VLOOKUP(A515,'SAS Stations'!$B$2:$G$307,5,)="YES", "YES", "NO"))=TRUE,"NO","YES")</f>
        <v>NO</v>
      </c>
      <c r="AH515" s="27" t="str">
        <f t="shared" si="8"/>
        <v>YES</v>
      </c>
      <c r="AI515" s="92" t="str">
        <f t="array" ref="AI515">IF(ISERROR(IF(VLOOKUP(A515,'Stations Modelled'!$B$2:$D$310,3,)="YES", "YES", "NO"))=TRUE,"NO","YES")</f>
        <v>NO</v>
      </c>
    </row>
    <row r="516" spans="1:35" hidden="1">
      <c r="A516" s="29" t="s">
        <v>2636</v>
      </c>
      <c r="B516" s="28">
        <v>1969</v>
      </c>
      <c r="C516" s="28">
        <v>5069</v>
      </c>
      <c r="D516" s="30" t="s">
        <v>3420</v>
      </c>
      <c r="E516" s="29" t="s">
        <v>2637</v>
      </c>
      <c r="F516" s="28">
        <v>220</v>
      </c>
      <c r="G516" s="28">
        <v>66</v>
      </c>
      <c r="H516" s="28">
        <v>5069</v>
      </c>
      <c r="I516" s="29" t="s">
        <v>687</v>
      </c>
      <c r="J516" s="28">
        <v>4</v>
      </c>
      <c r="K516" s="29" t="s">
        <v>448</v>
      </c>
      <c r="L516" s="28">
        <v>5069</v>
      </c>
      <c r="M516" s="29" t="s">
        <v>687</v>
      </c>
      <c r="N516" s="29" t="s">
        <v>7471</v>
      </c>
      <c r="O516" s="31">
        <v>36342</v>
      </c>
      <c r="P516" s="31" t="s">
        <v>7472</v>
      </c>
      <c r="Q516" s="29" t="s">
        <v>7473</v>
      </c>
      <c r="R516" s="28">
        <v>3</v>
      </c>
      <c r="S516" s="28">
        <v>34</v>
      </c>
      <c r="T516" s="28">
        <v>3</v>
      </c>
      <c r="U516" s="28">
        <v>14</v>
      </c>
      <c r="V516" s="29" t="s">
        <v>7474</v>
      </c>
      <c r="W516" s="29" t="s">
        <v>3423</v>
      </c>
      <c r="X516" s="29" t="s">
        <v>7508</v>
      </c>
      <c r="Y516" s="29" t="s">
        <v>2638</v>
      </c>
      <c r="Z516" s="29" t="s">
        <v>735</v>
      </c>
      <c r="AA516" s="29" t="s">
        <v>7478</v>
      </c>
      <c r="AB516" s="28">
        <v>91760</v>
      </c>
      <c r="AC516" s="27">
        <v>34.008448999999999</v>
      </c>
      <c r="AD516" s="27">
        <v>-117.56508599999999</v>
      </c>
      <c r="AE516" s="27" t="s">
        <v>7503</v>
      </c>
      <c r="AF516" s="29" t="s">
        <v>7472</v>
      </c>
      <c r="AG516" s="27" t="str">
        <f>IF(ISERROR(IF(VLOOKUP(A516,'SAS Stations'!$B$2:$G$307,5,)="YES", "YES", "NO"))=TRUE,"NO","YES")</f>
        <v>NO</v>
      </c>
      <c r="AH516" s="27" t="str">
        <f t="shared" si="8"/>
        <v>YES</v>
      </c>
      <c r="AI516" s="92" t="str">
        <f t="array" ref="AI516">IF(ISERROR(IF(VLOOKUP(A516,'Stations Modelled'!$B$2:$D$310,3,)="YES", "YES", "NO"))=TRUE,"NO","YES")</f>
        <v>NO</v>
      </c>
    </row>
    <row r="517" spans="1:35" hidden="1">
      <c r="A517" s="29" t="s">
        <v>2640</v>
      </c>
      <c r="B517" s="28">
        <v>1969</v>
      </c>
      <c r="C517" s="28">
        <v>5069</v>
      </c>
      <c r="D517" s="30" t="s">
        <v>3420</v>
      </c>
      <c r="E517" s="29" t="s">
        <v>2637</v>
      </c>
      <c r="F517" s="28">
        <v>220</v>
      </c>
      <c r="G517" s="28">
        <v>66</v>
      </c>
      <c r="H517" s="28">
        <v>5069</v>
      </c>
      <c r="I517" s="29" t="s">
        <v>687</v>
      </c>
      <c r="J517" s="28">
        <v>4</v>
      </c>
      <c r="K517" s="29" t="s">
        <v>448</v>
      </c>
      <c r="L517" s="28">
        <v>5069</v>
      </c>
      <c r="M517" s="29" t="s">
        <v>687</v>
      </c>
      <c r="N517" s="29" t="s">
        <v>7471</v>
      </c>
      <c r="O517" s="31">
        <v>36342</v>
      </c>
      <c r="P517" s="31" t="s">
        <v>7472</v>
      </c>
      <c r="Q517" s="29" t="s">
        <v>7473</v>
      </c>
      <c r="R517" s="28">
        <v>3</v>
      </c>
      <c r="S517" s="28">
        <v>34</v>
      </c>
      <c r="T517" s="28">
        <v>3</v>
      </c>
      <c r="U517" s="28">
        <v>14</v>
      </c>
      <c r="V517" s="29" t="s">
        <v>7474</v>
      </c>
      <c r="W517" s="29" t="s">
        <v>3423</v>
      </c>
      <c r="X517" s="29" t="s">
        <v>7508</v>
      </c>
      <c r="Y517" s="29" t="s">
        <v>2638</v>
      </c>
      <c r="Z517" s="29" t="s">
        <v>735</v>
      </c>
      <c r="AA517" s="29" t="s">
        <v>7478</v>
      </c>
      <c r="AB517" s="28">
        <v>91760</v>
      </c>
      <c r="AC517" s="90">
        <v>34.008448999999999</v>
      </c>
      <c r="AD517" s="90">
        <v>-117.56508599999999</v>
      </c>
      <c r="AE517" s="91" t="s">
        <v>7503</v>
      </c>
      <c r="AF517" s="29" t="s">
        <v>7472</v>
      </c>
      <c r="AG517" s="27" t="str">
        <f>IF(ISERROR(IF(VLOOKUP(A517,'SAS Stations'!$B$2:$G$307,5,)="YES", "YES", "NO"))=TRUE,"NO","YES")</f>
        <v>NO</v>
      </c>
      <c r="AH517" s="27" t="str">
        <f t="shared" si="8"/>
        <v>YES</v>
      </c>
      <c r="AI517" s="92" t="str">
        <f t="array" ref="AI517">IF(ISERROR(IF(VLOOKUP(A517,'Stations Modelled'!$B$2:$D$310,3,)="YES", "YES", "NO"))=TRUE,"NO","YES")</f>
        <v>NO</v>
      </c>
    </row>
    <row r="518" spans="1:35" hidden="1">
      <c r="A518" s="29" t="s">
        <v>3488</v>
      </c>
      <c r="B518" s="28">
        <v>1733</v>
      </c>
      <c r="C518" s="28">
        <v>6304</v>
      </c>
      <c r="D518" s="30"/>
      <c r="E518" s="29"/>
      <c r="F518" s="28">
        <v>115</v>
      </c>
      <c r="G518" s="28">
        <v>33</v>
      </c>
      <c r="H518" s="28">
        <v>5067</v>
      </c>
      <c r="I518" s="29" t="s">
        <v>389</v>
      </c>
      <c r="J518" s="28">
        <v>6</v>
      </c>
      <c r="K518" s="29" t="s">
        <v>389</v>
      </c>
      <c r="L518" s="28">
        <v>5067</v>
      </c>
      <c r="M518" s="29" t="s">
        <v>389</v>
      </c>
      <c r="N518" s="29" t="s">
        <v>7496</v>
      </c>
      <c r="O518" s="31">
        <v>40179</v>
      </c>
      <c r="P518" s="31" t="s">
        <v>7472</v>
      </c>
      <c r="Q518" s="29" t="s">
        <v>10579</v>
      </c>
      <c r="R518" s="28">
        <v>3</v>
      </c>
      <c r="S518" s="28">
        <v>79</v>
      </c>
      <c r="T518" s="28">
        <v>4</v>
      </c>
      <c r="U518" s="28">
        <v>10</v>
      </c>
      <c r="V518" s="29" t="s">
        <v>7472</v>
      </c>
      <c r="W518" s="29" t="s">
        <v>7472</v>
      </c>
      <c r="X518" s="29" t="s">
        <v>7472</v>
      </c>
      <c r="Y518" s="29" t="s">
        <v>7472</v>
      </c>
      <c r="Z518" s="29" t="s">
        <v>7472</v>
      </c>
      <c r="AA518" s="29" t="s">
        <v>7478</v>
      </c>
      <c r="AB518" s="28" t="s">
        <v>7472</v>
      </c>
      <c r="AC518" s="90"/>
      <c r="AD518" s="90"/>
      <c r="AE518" s="91"/>
      <c r="AF518" s="29" t="s">
        <v>7472</v>
      </c>
      <c r="AG518" s="27" t="str">
        <f>IF(ISERROR(IF(VLOOKUP(A518,'SAS Stations'!$B$2:$G$307,5,)="YES", "YES", "NO"))=TRUE,"NO","YES")</f>
        <v>NO</v>
      </c>
      <c r="AH518" s="27" t="str">
        <f t="shared" si="8"/>
        <v>YES</v>
      </c>
      <c r="AI518" s="92" t="str">
        <f t="array" ref="AI518">IF(ISERROR(IF(VLOOKUP(A518,'Stations Modelled'!$B$2:$D$310,3,)="YES", "YES", "NO"))=TRUE,"NO","YES")</f>
        <v>NO</v>
      </c>
    </row>
    <row r="519" spans="1:35">
      <c r="A519" s="29" t="s">
        <v>691</v>
      </c>
      <c r="B519" s="28">
        <v>802</v>
      </c>
      <c r="C519" s="28">
        <v>5802</v>
      </c>
      <c r="D519" s="30" t="s">
        <v>7573</v>
      </c>
      <c r="E519" s="29">
        <v>55725</v>
      </c>
      <c r="F519" s="28">
        <v>66</v>
      </c>
      <c r="G519" s="28">
        <v>12</v>
      </c>
      <c r="H519" s="28">
        <v>5082</v>
      </c>
      <c r="I519" s="29" t="s">
        <v>939</v>
      </c>
      <c r="J519" s="28">
        <v>1</v>
      </c>
      <c r="K519" s="29" t="s">
        <v>939</v>
      </c>
      <c r="L519" s="28">
        <v>5082</v>
      </c>
      <c r="M519" s="29" t="s">
        <v>939</v>
      </c>
      <c r="N519" s="29" t="s">
        <v>7471</v>
      </c>
      <c r="O519" s="31">
        <v>24047</v>
      </c>
      <c r="P519" s="31" t="s">
        <v>7472</v>
      </c>
      <c r="Q519" s="29" t="s">
        <v>7473</v>
      </c>
      <c r="R519" s="28">
        <v>1</v>
      </c>
      <c r="S519" s="28">
        <v>29</v>
      </c>
      <c r="T519" s="28">
        <v>2</v>
      </c>
      <c r="U519" s="28">
        <v>45</v>
      </c>
      <c r="V519" s="29" t="s">
        <v>7556</v>
      </c>
      <c r="W519" s="29" t="s">
        <v>3285</v>
      </c>
      <c r="X519" s="29" t="s">
        <v>450</v>
      </c>
      <c r="Y519" s="29" t="s">
        <v>3286</v>
      </c>
      <c r="Z519" s="29" t="s">
        <v>736</v>
      </c>
      <c r="AA519" s="29" t="s">
        <v>7478</v>
      </c>
      <c r="AB519" s="28">
        <v>92669</v>
      </c>
      <c r="AC519" s="90">
        <v>33.788021000000001</v>
      </c>
      <c r="AD519" s="90">
        <v>-117.80347399999999</v>
      </c>
      <c r="AE519" s="91" t="s">
        <v>7503</v>
      </c>
      <c r="AF519" s="29" t="s">
        <v>7472</v>
      </c>
      <c r="AG519" s="27" t="str">
        <f>IF(ISERROR(IF(VLOOKUP(A519,'SAS Stations'!$B$2:$G$307,5,)="YES", "YES", "NO"))=TRUE,"NO","YES")</f>
        <v>YES</v>
      </c>
      <c r="AH519" s="27" t="str">
        <f t="shared" si="8"/>
        <v>NO</v>
      </c>
      <c r="AI519" s="92" t="str">
        <f t="array" ref="AI519">IF(ISERROR(IF(VLOOKUP(A519,'Stations Modelled'!$B$2:$D$310,3,)="YES", "YES", "NO"))=TRUE,"NO","YES")</f>
        <v>YES</v>
      </c>
    </row>
    <row r="520" spans="1:35">
      <c r="A520" s="29" t="s">
        <v>692</v>
      </c>
      <c r="B520" s="28">
        <v>576</v>
      </c>
      <c r="C520" s="28">
        <v>5520</v>
      </c>
      <c r="D520" s="30" t="s">
        <v>4981</v>
      </c>
      <c r="E520" s="29"/>
      <c r="F520" s="28">
        <v>16</v>
      </c>
      <c r="G520" s="28">
        <v>4</v>
      </c>
      <c r="H520" s="28">
        <v>5055</v>
      </c>
      <c r="I520" s="29" t="s">
        <v>446</v>
      </c>
      <c r="J520" s="28">
        <v>10</v>
      </c>
      <c r="K520" s="29" t="s">
        <v>446</v>
      </c>
      <c r="L520" s="28">
        <v>5056</v>
      </c>
      <c r="M520" s="29" t="s">
        <v>698</v>
      </c>
      <c r="N520" s="29" t="s">
        <v>7471</v>
      </c>
      <c r="O520" s="31">
        <v>18264</v>
      </c>
      <c r="P520" s="31" t="s">
        <v>7472</v>
      </c>
      <c r="Q520" s="29" t="s">
        <v>7506</v>
      </c>
      <c r="R520" s="28">
        <v>5</v>
      </c>
      <c r="S520" s="28">
        <v>49</v>
      </c>
      <c r="T520" s="28">
        <v>1</v>
      </c>
      <c r="U520" s="28">
        <v>63</v>
      </c>
      <c r="V520" s="29" t="s">
        <v>4996</v>
      </c>
      <c r="W520" s="29" t="s">
        <v>2741</v>
      </c>
      <c r="X520" s="29" t="s">
        <v>7508</v>
      </c>
      <c r="Y520" s="29" t="s">
        <v>5189</v>
      </c>
      <c r="Z520" s="29" t="s">
        <v>1048</v>
      </c>
      <c r="AA520" s="29" t="s">
        <v>7478</v>
      </c>
      <c r="AB520" s="28">
        <v>93101</v>
      </c>
      <c r="AC520" s="27">
        <v>34.430795000000003</v>
      </c>
      <c r="AD520" s="27">
        <v>-119.71426099999999</v>
      </c>
      <c r="AE520" s="27" t="s">
        <v>7494</v>
      </c>
      <c r="AF520" s="29" t="s">
        <v>7472</v>
      </c>
      <c r="AG520" s="27" t="str">
        <f>IF(ISERROR(IF(VLOOKUP(A520,'SAS Stations'!$B$2:$G$307,5,)="YES", "YES", "NO"))=TRUE,"NO","YES")</f>
        <v>YES</v>
      </c>
      <c r="AH520" s="27" t="str">
        <f t="shared" si="8"/>
        <v>NO</v>
      </c>
      <c r="AI520" s="92" t="str">
        <f t="array" ref="AI520">IF(ISERROR(IF(VLOOKUP(A520,'Stations Modelled'!$B$2:$D$310,3,)="YES", "YES", "NO"))=TRUE,"NO","YES")</f>
        <v>YES</v>
      </c>
    </row>
    <row r="521" spans="1:35">
      <c r="A521" s="29" t="s">
        <v>1031</v>
      </c>
      <c r="B521" s="28">
        <v>431</v>
      </c>
      <c r="C521" s="28">
        <v>5218</v>
      </c>
      <c r="D521" s="30"/>
      <c r="E521" s="29"/>
      <c r="F521" s="28">
        <v>16</v>
      </c>
      <c r="G521" s="28">
        <v>4</v>
      </c>
      <c r="H521" s="28">
        <v>5021</v>
      </c>
      <c r="I521" s="29" t="s">
        <v>625</v>
      </c>
      <c r="J521" s="28">
        <v>8</v>
      </c>
      <c r="K521" s="29" t="s">
        <v>337</v>
      </c>
      <c r="L521" s="28">
        <v>5023</v>
      </c>
      <c r="M521" s="29" t="s">
        <v>337</v>
      </c>
      <c r="N521" s="29" t="s">
        <v>7471</v>
      </c>
      <c r="O521" s="31">
        <v>18264</v>
      </c>
      <c r="P521" s="31" t="s">
        <v>7472</v>
      </c>
      <c r="Q521" s="29" t="s">
        <v>7506</v>
      </c>
      <c r="R521" s="28">
        <v>5</v>
      </c>
      <c r="S521" s="28">
        <v>44</v>
      </c>
      <c r="T521" s="28">
        <v>2</v>
      </c>
      <c r="U521" s="28">
        <v>53</v>
      </c>
      <c r="V521" s="29" t="s">
        <v>1269</v>
      </c>
      <c r="W521" s="29" t="s">
        <v>1649</v>
      </c>
      <c r="X521" s="29" t="s">
        <v>450</v>
      </c>
      <c r="Y521" s="29" t="s">
        <v>1270</v>
      </c>
      <c r="Z521" s="29" t="s">
        <v>1651</v>
      </c>
      <c r="AA521" s="29" t="s">
        <v>7478</v>
      </c>
      <c r="AB521" s="28">
        <v>90247</v>
      </c>
      <c r="AC521" s="90">
        <v>33.883850000000002</v>
      </c>
      <c r="AD521" s="90">
        <v>-118.30926100000001</v>
      </c>
      <c r="AE521" s="91" t="s">
        <v>7494</v>
      </c>
      <c r="AF521" s="29" t="s">
        <v>7472</v>
      </c>
      <c r="AG521" s="27" t="str">
        <f>IF(ISERROR(IF(VLOOKUP(A521,'SAS Stations'!$B$2:$G$307,5,)="YES", "YES", "NO"))=TRUE,"NO","YES")</f>
        <v>YES</v>
      </c>
      <c r="AH521" s="27" t="str">
        <f t="shared" si="8"/>
        <v>NO</v>
      </c>
      <c r="AI521" s="92" t="str">
        <f t="array" ref="AI521">IF(ISERROR(IF(VLOOKUP(A521,'Stations Modelled'!$B$2:$D$310,3,)="YES", "YES", "NO"))=TRUE,"NO","YES")</f>
        <v>NO</v>
      </c>
    </row>
    <row r="522" spans="1:35" hidden="1">
      <c r="A522" s="29" t="s">
        <v>1115</v>
      </c>
      <c r="B522" s="28">
        <v>187</v>
      </c>
      <c r="C522" s="28">
        <v>2591</v>
      </c>
      <c r="D522" s="30"/>
      <c r="E522" s="29"/>
      <c r="F522" s="28">
        <v>55</v>
      </c>
      <c r="G522" s="28">
        <v>7</v>
      </c>
      <c r="H522" s="28">
        <v>8015</v>
      </c>
      <c r="I522" s="29" t="s">
        <v>5394</v>
      </c>
      <c r="J522" s="28">
        <v>15</v>
      </c>
      <c r="K522" s="29" t="s">
        <v>666</v>
      </c>
      <c r="L522" s="28">
        <v>2556</v>
      </c>
      <c r="M522" s="29" t="s">
        <v>3822</v>
      </c>
      <c r="N522" s="29" t="s">
        <v>7521</v>
      </c>
      <c r="O522" s="31">
        <v>18264</v>
      </c>
      <c r="P522" s="31">
        <v>36824</v>
      </c>
      <c r="Q522" s="29" t="s">
        <v>7506</v>
      </c>
      <c r="R522" s="28">
        <v>3</v>
      </c>
      <c r="S522" s="28">
        <v>85</v>
      </c>
      <c r="T522" s="28">
        <v>2</v>
      </c>
      <c r="U522" s="28">
        <v>92</v>
      </c>
      <c r="V522" s="29" t="s">
        <v>7498</v>
      </c>
      <c r="W522" s="29" t="s">
        <v>2422</v>
      </c>
      <c r="X522" s="29" t="s">
        <v>5088</v>
      </c>
      <c r="Y522" s="29" t="s">
        <v>1116</v>
      </c>
      <c r="Z522" s="29" t="s">
        <v>645</v>
      </c>
      <c r="AA522" s="29" t="s">
        <v>7478</v>
      </c>
      <c r="AB522" s="28">
        <v>93541</v>
      </c>
      <c r="AC522" s="90"/>
      <c r="AD522" s="90"/>
      <c r="AE522" s="91"/>
      <c r="AF522" s="29" t="s">
        <v>7472</v>
      </c>
      <c r="AG522" s="27" t="str">
        <f>IF(ISERROR(IF(VLOOKUP(A522,'SAS Stations'!$B$2:$G$307,5,)="YES", "YES", "NO"))=TRUE,"NO","YES")</f>
        <v>NO</v>
      </c>
      <c r="AH522" s="27" t="str">
        <f t="shared" si="8"/>
        <v>YES</v>
      </c>
      <c r="AI522" s="92" t="str">
        <f t="array" ref="AI522">IF(ISERROR(IF(VLOOKUP(A522,'Stations Modelled'!$B$2:$D$310,3,)="YES", "YES", "NO"))=TRUE,"NO","YES")</f>
        <v>NO</v>
      </c>
    </row>
    <row r="523" spans="1:35">
      <c r="A523" s="29" t="s">
        <v>1032</v>
      </c>
      <c r="B523" s="28">
        <v>358</v>
      </c>
      <c r="C523" s="28">
        <v>5134</v>
      </c>
      <c r="D523" s="30" t="s">
        <v>7535</v>
      </c>
      <c r="E523" s="29"/>
      <c r="F523" s="28">
        <v>16</v>
      </c>
      <c r="G523" s="28">
        <v>4</v>
      </c>
      <c r="H523" s="28">
        <v>5013</v>
      </c>
      <c r="I523" s="29" t="s">
        <v>812</v>
      </c>
      <c r="J523" s="28">
        <v>3</v>
      </c>
      <c r="K523" s="29" t="s">
        <v>7529</v>
      </c>
      <c r="L523" s="28">
        <v>5014</v>
      </c>
      <c r="M523" s="29" t="s">
        <v>3869</v>
      </c>
      <c r="N523" s="29" t="s">
        <v>7471</v>
      </c>
      <c r="O523" s="31">
        <v>18264</v>
      </c>
      <c r="P523" s="31" t="s">
        <v>7472</v>
      </c>
      <c r="Q523" s="29" t="s">
        <v>7506</v>
      </c>
      <c r="R523" s="28">
        <v>1</v>
      </c>
      <c r="S523" s="28">
        <v>27</v>
      </c>
      <c r="T523" s="28">
        <v>3</v>
      </c>
      <c r="U523" s="28">
        <v>5</v>
      </c>
      <c r="V523" s="29" t="s">
        <v>7531</v>
      </c>
      <c r="W523" s="29" t="s">
        <v>7561</v>
      </c>
      <c r="X523" s="29" t="s">
        <v>3259</v>
      </c>
      <c r="Y523" s="29" t="s">
        <v>3287</v>
      </c>
      <c r="Z523" s="29" t="s">
        <v>1032</v>
      </c>
      <c r="AA523" s="29" t="s">
        <v>7478</v>
      </c>
      <c r="AB523" s="28">
        <v>91010</v>
      </c>
      <c r="AC523" s="90">
        <v>34.14385</v>
      </c>
      <c r="AD523" s="90">
        <v>-118.00231599999999</v>
      </c>
      <c r="AE523" s="91" t="s">
        <v>7503</v>
      </c>
      <c r="AF523" s="29" t="s">
        <v>7472</v>
      </c>
      <c r="AG523" s="27" t="str">
        <f>IF(ISERROR(IF(VLOOKUP(A523,'SAS Stations'!$B$2:$G$307,5,)="YES", "YES", "NO"))=TRUE,"NO","YES")</f>
        <v>YES</v>
      </c>
      <c r="AH523" s="27" t="str">
        <f t="shared" si="8"/>
        <v>NO</v>
      </c>
      <c r="AI523" s="92" t="str">
        <f t="array" ref="AI523">IF(ISERROR(IF(VLOOKUP(A523,'Stations Modelled'!$B$2:$D$310,3,)="YES", "YES", "NO"))=TRUE,"NO","YES")</f>
        <v>NO</v>
      </c>
    </row>
    <row r="524" spans="1:35" hidden="1">
      <c r="A524" s="29" t="s">
        <v>1118</v>
      </c>
      <c r="B524" s="28">
        <v>1798</v>
      </c>
      <c r="C524" s="28">
        <v>5417</v>
      </c>
      <c r="D524" s="30"/>
      <c r="E524" s="29"/>
      <c r="F524" s="28">
        <v>66</v>
      </c>
      <c r="G524" s="28">
        <v>16</v>
      </c>
      <c r="H524" s="28">
        <v>5055</v>
      </c>
      <c r="I524" s="29" t="s">
        <v>446</v>
      </c>
      <c r="J524" s="28">
        <v>10</v>
      </c>
      <c r="K524" s="29" t="s">
        <v>446</v>
      </c>
      <c r="L524" s="28">
        <v>5056</v>
      </c>
      <c r="M524" s="29" t="s">
        <v>698</v>
      </c>
      <c r="N524" s="29" t="s">
        <v>7496</v>
      </c>
      <c r="O524" s="31">
        <v>38353</v>
      </c>
      <c r="P524" s="31" t="s">
        <v>7472</v>
      </c>
      <c r="Q524" s="29" t="s">
        <v>10579</v>
      </c>
      <c r="R524" s="28">
        <v>5</v>
      </c>
      <c r="S524" s="28">
        <v>49</v>
      </c>
      <c r="T524" s="28">
        <v>1</v>
      </c>
      <c r="U524" s="28">
        <v>60</v>
      </c>
      <c r="V524" s="29" t="s">
        <v>4996</v>
      </c>
      <c r="W524" s="29" t="s">
        <v>7472</v>
      </c>
      <c r="X524" s="29" t="s">
        <v>7472</v>
      </c>
      <c r="Y524" s="29" t="s">
        <v>7472</v>
      </c>
      <c r="Z524" s="29" t="s">
        <v>7472</v>
      </c>
      <c r="AA524" s="29" t="s">
        <v>7478</v>
      </c>
      <c r="AB524" s="28" t="s">
        <v>7472</v>
      </c>
      <c r="AC524" s="90"/>
      <c r="AD524" s="90"/>
      <c r="AE524" s="91"/>
      <c r="AF524" s="29" t="s">
        <v>7472</v>
      </c>
      <c r="AG524" s="27" t="str">
        <f>IF(ISERROR(IF(VLOOKUP(A524,'SAS Stations'!$B$2:$G$307,5,)="YES", "YES", "NO"))=TRUE,"NO","YES")</f>
        <v>NO</v>
      </c>
      <c r="AH524" s="27" t="str">
        <f t="shared" si="8"/>
        <v>YES</v>
      </c>
      <c r="AI524" s="92" t="str">
        <f t="array" ref="AI524">IF(ISERROR(IF(VLOOKUP(A524,'Stations Modelled'!$B$2:$D$310,3,)="YES", "YES", "NO"))=TRUE,"NO","YES")</f>
        <v>NO</v>
      </c>
    </row>
    <row r="525" spans="1:35" hidden="1">
      <c r="A525" s="29" t="s">
        <v>7818</v>
      </c>
      <c r="B525" s="28">
        <v>359</v>
      </c>
      <c r="C525" s="28">
        <v>5135</v>
      </c>
      <c r="D525" s="30" t="s">
        <v>7535</v>
      </c>
      <c r="E525" s="29"/>
      <c r="F525" s="28">
        <v>16</v>
      </c>
      <c r="G525" s="28">
        <v>4</v>
      </c>
      <c r="H525" s="28">
        <v>5074</v>
      </c>
      <c r="I525" s="29" t="s">
        <v>631</v>
      </c>
      <c r="J525" s="28">
        <v>9</v>
      </c>
      <c r="K525" s="29" t="s">
        <v>652</v>
      </c>
      <c r="L525" s="28">
        <v>5073</v>
      </c>
      <c r="M525" s="29" t="s">
        <v>652</v>
      </c>
      <c r="N525" s="29" t="s">
        <v>7471</v>
      </c>
      <c r="O525" s="31">
        <v>10197</v>
      </c>
      <c r="P525" s="31" t="s">
        <v>7472</v>
      </c>
      <c r="Q525" s="29" t="s">
        <v>7506</v>
      </c>
      <c r="R525" s="28">
        <v>1</v>
      </c>
      <c r="S525" s="28">
        <v>32</v>
      </c>
      <c r="T525" s="28">
        <v>2</v>
      </c>
      <c r="U525" s="28">
        <v>2</v>
      </c>
      <c r="V525" s="29" t="s">
        <v>7531</v>
      </c>
      <c r="W525" s="29" t="s">
        <v>7815</v>
      </c>
      <c r="X525" s="29" t="s">
        <v>7586</v>
      </c>
      <c r="Y525" s="29" t="s">
        <v>1271</v>
      </c>
      <c r="Z525" s="29" t="s">
        <v>7818</v>
      </c>
      <c r="AA525" s="29" t="s">
        <v>7478</v>
      </c>
      <c r="AB525" s="28">
        <v>90640</v>
      </c>
      <c r="AC525" s="90">
        <v>34.006627999999999</v>
      </c>
      <c r="AD525" s="90">
        <v>-118.12092699999999</v>
      </c>
      <c r="AE525" s="91" t="s">
        <v>7494</v>
      </c>
      <c r="AF525" s="29" t="s">
        <v>7472</v>
      </c>
      <c r="AG525" s="27" t="str">
        <f>IF(ISERROR(IF(VLOOKUP(A525,'SAS Stations'!$B$2:$G$307,5,)="YES", "YES", "NO"))=TRUE,"NO","YES")</f>
        <v>NO</v>
      </c>
      <c r="AH525" s="27" t="str">
        <f t="shared" si="8"/>
        <v>YES</v>
      </c>
      <c r="AI525" s="92" t="str">
        <f t="array" ref="AI525">IF(ISERROR(IF(VLOOKUP(A525,'Stations Modelled'!$B$2:$D$310,3,)="YES", "YES", "NO"))=TRUE,"NO","YES")</f>
        <v>NO</v>
      </c>
    </row>
    <row r="526" spans="1:35">
      <c r="A526" s="29" t="s">
        <v>696</v>
      </c>
      <c r="B526" s="28">
        <v>579</v>
      </c>
      <c r="C526" s="28">
        <v>5524</v>
      </c>
      <c r="D526" s="30" t="s">
        <v>4981</v>
      </c>
      <c r="E526" s="29">
        <v>76719</v>
      </c>
      <c r="F526" s="28">
        <v>16</v>
      </c>
      <c r="G526" s="28">
        <v>4</v>
      </c>
      <c r="H526" s="28">
        <v>5055</v>
      </c>
      <c r="I526" s="29" t="s">
        <v>446</v>
      </c>
      <c r="J526" s="28">
        <v>10</v>
      </c>
      <c r="K526" s="29" t="s">
        <v>446</v>
      </c>
      <c r="L526" s="28">
        <v>5056</v>
      </c>
      <c r="M526" s="29" t="s">
        <v>698</v>
      </c>
      <c r="N526" s="29" t="s">
        <v>7471</v>
      </c>
      <c r="O526" s="31">
        <v>18264</v>
      </c>
      <c r="P526" s="31" t="s">
        <v>7472</v>
      </c>
      <c r="Q526" s="29" t="s">
        <v>7506</v>
      </c>
      <c r="R526" s="28">
        <v>5</v>
      </c>
      <c r="S526" s="28">
        <v>49</v>
      </c>
      <c r="T526" s="28">
        <v>1</v>
      </c>
      <c r="U526" s="28">
        <v>63</v>
      </c>
      <c r="V526" s="29" t="s">
        <v>4996</v>
      </c>
      <c r="W526" s="29" t="s">
        <v>5087</v>
      </c>
      <c r="X526" s="29" t="s">
        <v>530</v>
      </c>
      <c r="Y526" s="29" t="s">
        <v>5191</v>
      </c>
      <c r="Z526" s="29" t="s">
        <v>1048</v>
      </c>
      <c r="AA526" s="29" t="s">
        <v>7478</v>
      </c>
      <c r="AB526" s="28">
        <v>93108</v>
      </c>
      <c r="AC526" s="90">
        <v>34.434128000000001</v>
      </c>
      <c r="AD526" s="90">
        <v>-119.63203799999999</v>
      </c>
      <c r="AE526" s="91" t="s">
        <v>7494</v>
      </c>
      <c r="AF526" s="29" t="s">
        <v>7472</v>
      </c>
      <c r="AG526" s="27" t="str">
        <f>IF(ISERROR(IF(VLOOKUP(A526,'SAS Stations'!$B$2:$G$307,5,)="YES", "YES", "NO"))=TRUE,"NO","YES")</f>
        <v>YES</v>
      </c>
      <c r="AH526" s="27" t="str">
        <f t="shared" si="8"/>
        <v>NO</v>
      </c>
      <c r="AI526" s="92" t="str">
        <f t="array" ref="AI526">IF(ISERROR(IF(VLOOKUP(A526,'Stations Modelled'!$B$2:$D$310,3,)="YES", "YES", "NO"))=TRUE,"NO","YES")</f>
        <v>YES</v>
      </c>
    </row>
    <row r="527" spans="1:35" hidden="1">
      <c r="A527" s="29" t="s">
        <v>5192</v>
      </c>
      <c r="B527" s="28">
        <v>537</v>
      </c>
      <c r="C527" s="28">
        <v>5338</v>
      </c>
      <c r="D527" s="30" t="s">
        <v>4949</v>
      </c>
      <c r="E527" s="29"/>
      <c r="F527" s="28">
        <v>12</v>
      </c>
      <c r="G527" s="28">
        <v>4</v>
      </c>
      <c r="H527" s="28">
        <v>5033</v>
      </c>
      <c r="I527" s="29" t="s">
        <v>397</v>
      </c>
      <c r="J527" s="28">
        <v>17</v>
      </c>
      <c r="K527" s="29" t="s">
        <v>4950</v>
      </c>
      <c r="L527" s="28">
        <v>5033</v>
      </c>
      <c r="M527" s="29" t="s">
        <v>397</v>
      </c>
      <c r="N527" s="29" t="s">
        <v>7471</v>
      </c>
      <c r="O527" s="31">
        <v>17715</v>
      </c>
      <c r="P527" s="31" t="s">
        <v>7472</v>
      </c>
      <c r="Q527" s="29" t="s">
        <v>7506</v>
      </c>
      <c r="R527" s="28">
        <v>5</v>
      </c>
      <c r="S527" s="28">
        <v>51</v>
      </c>
      <c r="T527" s="28">
        <v>3</v>
      </c>
      <c r="U527" s="28">
        <v>32</v>
      </c>
      <c r="V527" s="29" t="s">
        <v>4926</v>
      </c>
      <c r="W527" s="29" t="s">
        <v>7472</v>
      </c>
      <c r="X527" s="29" t="s">
        <v>7472</v>
      </c>
      <c r="Y527" s="29" t="s">
        <v>5193</v>
      </c>
      <c r="Z527" s="29" t="s">
        <v>941</v>
      </c>
      <c r="AA527" s="29" t="s">
        <v>7478</v>
      </c>
      <c r="AB527" s="28">
        <v>93277</v>
      </c>
      <c r="AC527" s="90">
        <v>36.318615000000001</v>
      </c>
      <c r="AD527" s="90">
        <v>-119.311785</v>
      </c>
      <c r="AE527" s="91" t="s">
        <v>7494</v>
      </c>
      <c r="AF527" s="29" t="s">
        <v>7472</v>
      </c>
      <c r="AG527" s="27" t="str">
        <f>IF(ISERROR(IF(VLOOKUP(A527,'SAS Stations'!$B$2:$G$307,5,)="YES", "YES", "NO"))=TRUE,"NO","YES")</f>
        <v>NO</v>
      </c>
      <c r="AH527" s="27" t="str">
        <f t="shared" si="8"/>
        <v>YES</v>
      </c>
      <c r="AI527" s="92" t="str">
        <f t="array" ref="AI527">IF(ISERROR(IF(VLOOKUP(A527,'Stations Modelled'!$B$2:$D$310,3,)="YES", "YES", "NO"))=TRUE,"NO","YES")</f>
        <v>NO</v>
      </c>
    </row>
    <row r="528" spans="1:35" hidden="1">
      <c r="A528" s="29" t="s">
        <v>698</v>
      </c>
      <c r="B528" s="28">
        <v>297</v>
      </c>
      <c r="C528" s="28">
        <v>5056</v>
      </c>
      <c r="D528" s="30" t="s">
        <v>4971</v>
      </c>
      <c r="E528" s="29">
        <v>76927</v>
      </c>
      <c r="F528" s="28">
        <v>66</v>
      </c>
      <c r="G528" s="28">
        <v>16</v>
      </c>
      <c r="H528" s="28">
        <v>5056</v>
      </c>
      <c r="I528" s="29" t="s">
        <v>698</v>
      </c>
      <c r="J528" s="28">
        <v>11</v>
      </c>
      <c r="K528" s="29" t="s">
        <v>698</v>
      </c>
      <c r="L528" s="28">
        <v>5056</v>
      </c>
      <c r="M528" s="29" t="s">
        <v>698</v>
      </c>
      <c r="N528" s="29" t="s">
        <v>7471</v>
      </c>
      <c r="O528" s="31">
        <v>24838</v>
      </c>
      <c r="P528" s="31" t="s">
        <v>7472</v>
      </c>
      <c r="Q528" s="29" t="s">
        <v>7473</v>
      </c>
      <c r="R528" s="28">
        <v>5</v>
      </c>
      <c r="S528" s="28">
        <v>35</v>
      </c>
      <c r="T528" s="28">
        <v>2</v>
      </c>
      <c r="U528" s="28">
        <v>61</v>
      </c>
      <c r="V528" s="29" t="s">
        <v>4972</v>
      </c>
      <c r="W528" s="29" t="s">
        <v>2728</v>
      </c>
      <c r="X528" s="29" t="s">
        <v>472</v>
      </c>
      <c r="Y528" s="29" t="s">
        <v>5194</v>
      </c>
      <c r="Z528" s="29" t="s">
        <v>698</v>
      </c>
      <c r="AA528" s="29" t="s">
        <v>7478</v>
      </c>
      <c r="AB528" s="28">
        <v>93021</v>
      </c>
      <c r="AC528" s="90">
        <v>34.281162000000002</v>
      </c>
      <c r="AD528" s="90">
        <v>-118.903183</v>
      </c>
      <c r="AE528" s="91" t="s">
        <v>7494</v>
      </c>
      <c r="AF528" s="29" t="s">
        <v>7472</v>
      </c>
      <c r="AG528" s="27" t="str">
        <f>IF(ISERROR(IF(VLOOKUP(A528,'SAS Stations'!$B$2:$G$307,5,)="YES", "YES", "NO"))=TRUE,"NO","YES")</f>
        <v>NO</v>
      </c>
      <c r="AH528" s="27" t="str">
        <f t="shared" si="8"/>
        <v>YES</v>
      </c>
      <c r="AI528" s="92" t="str">
        <f t="array" ref="AI528">IF(ISERROR(IF(VLOOKUP(A528,'Stations Modelled'!$B$2:$D$310,3,)="YES", "YES", "NO"))=TRUE,"NO","YES")</f>
        <v>YES</v>
      </c>
    </row>
    <row r="529" spans="1:35" hidden="1">
      <c r="A529" s="29" t="s">
        <v>698</v>
      </c>
      <c r="B529" s="28">
        <v>298</v>
      </c>
      <c r="C529" s="28">
        <v>5056</v>
      </c>
      <c r="D529" s="30" t="s">
        <v>4971</v>
      </c>
      <c r="E529" s="29">
        <v>76927</v>
      </c>
      <c r="F529" s="28">
        <v>220</v>
      </c>
      <c r="G529" s="28">
        <v>66</v>
      </c>
      <c r="H529" s="28">
        <v>5000</v>
      </c>
      <c r="I529" s="29" t="s">
        <v>7485</v>
      </c>
      <c r="J529" s="28">
        <v>11</v>
      </c>
      <c r="K529" s="29" t="s">
        <v>698</v>
      </c>
      <c r="L529" s="28">
        <v>5056</v>
      </c>
      <c r="M529" s="29" t="s">
        <v>698</v>
      </c>
      <c r="N529" s="29" t="s">
        <v>7471</v>
      </c>
      <c r="O529" s="31">
        <v>24838</v>
      </c>
      <c r="P529" s="31" t="s">
        <v>7472</v>
      </c>
      <c r="Q529" s="29" t="s">
        <v>7473</v>
      </c>
      <c r="R529" s="28">
        <v>5</v>
      </c>
      <c r="S529" s="28">
        <v>35</v>
      </c>
      <c r="T529" s="28">
        <v>2</v>
      </c>
      <c r="U529" s="28">
        <v>61</v>
      </c>
      <c r="V529" s="29" t="s">
        <v>4972</v>
      </c>
      <c r="W529" s="29" t="s">
        <v>2728</v>
      </c>
      <c r="X529" s="29" t="s">
        <v>472</v>
      </c>
      <c r="Y529" s="29" t="s">
        <v>5194</v>
      </c>
      <c r="Z529" s="29" t="s">
        <v>698</v>
      </c>
      <c r="AA529" s="29" t="s">
        <v>7478</v>
      </c>
      <c r="AB529" s="28">
        <v>93021</v>
      </c>
      <c r="AC529" s="90">
        <v>34.281162000000002</v>
      </c>
      <c r="AD529" s="90">
        <v>-118.903183</v>
      </c>
      <c r="AE529" s="91" t="s">
        <v>7494</v>
      </c>
      <c r="AF529" s="29" t="s">
        <v>7472</v>
      </c>
      <c r="AG529" s="27" t="str">
        <f>IF(ISERROR(IF(VLOOKUP(A529,'SAS Stations'!$B$2:$G$307,5,)="YES", "YES", "NO"))=TRUE,"NO","YES")</f>
        <v>NO</v>
      </c>
      <c r="AH529" s="27" t="str">
        <f t="shared" si="8"/>
        <v>YES</v>
      </c>
      <c r="AI529" s="92" t="str">
        <f t="array" ref="AI529">IF(ISERROR(IF(VLOOKUP(A529,'Stations Modelled'!$B$2:$D$310,3,)="YES", "YES", "NO"))=TRUE,"NO","YES")</f>
        <v>YES</v>
      </c>
    </row>
    <row r="530" spans="1:35">
      <c r="A530" s="29" t="s">
        <v>699</v>
      </c>
      <c r="B530" s="28">
        <v>1367</v>
      </c>
      <c r="C530" s="28">
        <v>8127</v>
      </c>
      <c r="D530" s="30" t="s">
        <v>3410</v>
      </c>
      <c r="E530" s="29" t="s">
        <v>2644</v>
      </c>
      <c r="F530" s="28">
        <v>115</v>
      </c>
      <c r="G530" s="28">
        <v>12</v>
      </c>
      <c r="H530" s="28">
        <v>5070</v>
      </c>
      <c r="I530" s="29" t="s">
        <v>347</v>
      </c>
      <c r="J530" s="28">
        <v>7</v>
      </c>
      <c r="K530" s="29" t="s">
        <v>347</v>
      </c>
      <c r="L530" s="28">
        <v>5070</v>
      </c>
      <c r="M530" s="29" t="s">
        <v>347</v>
      </c>
      <c r="N530" s="29" t="s">
        <v>7471</v>
      </c>
      <c r="O530" s="31">
        <v>25051</v>
      </c>
      <c r="P530" s="31" t="s">
        <v>7472</v>
      </c>
      <c r="Q530" s="29" t="s">
        <v>7473</v>
      </c>
      <c r="R530" s="28">
        <v>3</v>
      </c>
      <c r="S530" s="28">
        <v>77</v>
      </c>
      <c r="T530" s="28">
        <v>3</v>
      </c>
      <c r="U530" s="28">
        <v>16</v>
      </c>
      <c r="V530" s="29" t="s">
        <v>3411</v>
      </c>
      <c r="W530" s="29" t="s">
        <v>2645</v>
      </c>
      <c r="X530" s="29" t="s">
        <v>562</v>
      </c>
      <c r="Y530" s="29" t="s">
        <v>2646</v>
      </c>
      <c r="Z530" s="29" t="s">
        <v>2647</v>
      </c>
      <c r="AA530" s="29" t="s">
        <v>7478</v>
      </c>
      <c r="AB530" s="28">
        <v>92390</v>
      </c>
      <c r="AC530" s="90">
        <v>33.503872000000001</v>
      </c>
      <c r="AD530" s="90">
        <v>-117.140598</v>
      </c>
      <c r="AE530" s="91" t="s">
        <v>7503</v>
      </c>
      <c r="AF530" s="29" t="s">
        <v>7472</v>
      </c>
      <c r="AG530" s="27" t="str">
        <f>IF(ISERROR(IF(VLOOKUP(A530,'SAS Stations'!$B$2:$G$307,5,)="YES", "YES", "NO"))=TRUE,"NO","YES")</f>
        <v>YES</v>
      </c>
      <c r="AH530" s="27" t="str">
        <f t="shared" si="8"/>
        <v>NO</v>
      </c>
      <c r="AI530" s="92" t="str">
        <f t="array" ref="AI530">IF(ISERROR(IF(VLOOKUP(A530,'Stations Modelled'!$B$2:$D$310,3,)="YES", "YES", "NO"))=TRUE,"NO","YES")</f>
        <v>NO</v>
      </c>
    </row>
    <row r="531" spans="1:35">
      <c r="A531" s="29" t="s">
        <v>699</v>
      </c>
      <c r="B531" s="28">
        <v>1368</v>
      </c>
      <c r="C531" s="28">
        <v>8127</v>
      </c>
      <c r="D531" s="30" t="s">
        <v>3410</v>
      </c>
      <c r="E531" s="29" t="s">
        <v>2644</v>
      </c>
      <c r="F531" s="28">
        <v>33</v>
      </c>
      <c r="G531" s="28">
        <v>33</v>
      </c>
      <c r="H531" s="28">
        <v>5070</v>
      </c>
      <c r="I531" s="29" t="s">
        <v>347</v>
      </c>
      <c r="J531" s="28">
        <v>7</v>
      </c>
      <c r="K531" s="29" t="s">
        <v>347</v>
      </c>
      <c r="L531" s="28">
        <v>5070</v>
      </c>
      <c r="M531" s="29" t="s">
        <v>347</v>
      </c>
      <c r="N531" s="29" t="s">
        <v>7471</v>
      </c>
      <c r="O531" s="31">
        <v>25051</v>
      </c>
      <c r="P531" s="31" t="s">
        <v>7472</v>
      </c>
      <c r="Q531" s="29" t="s">
        <v>7506</v>
      </c>
      <c r="R531" s="28">
        <v>3</v>
      </c>
      <c r="S531" s="28">
        <v>77</v>
      </c>
      <c r="T531" s="28">
        <v>3</v>
      </c>
      <c r="U531" s="28">
        <v>16</v>
      </c>
      <c r="V531" s="29" t="s">
        <v>3411</v>
      </c>
      <c r="W531" s="29" t="s">
        <v>2645</v>
      </c>
      <c r="X531" s="29" t="s">
        <v>562</v>
      </c>
      <c r="Y531" s="29" t="s">
        <v>2646</v>
      </c>
      <c r="Z531" s="29" t="s">
        <v>2647</v>
      </c>
      <c r="AA531" s="29" t="s">
        <v>7478</v>
      </c>
      <c r="AB531" s="28">
        <v>92390</v>
      </c>
      <c r="AC531" s="90">
        <v>33.503872000000001</v>
      </c>
      <c r="AD531" s="90">
        <v>-117.140598</v>
      </c>
      <c r="AE531" s="91" t="s">
        <v>7503</v>
      </c>
      <c r="AF531" s="29" t="s">
        <v>7472</v>
      </c>
      <c r="AG531" s="27" t="str">
        <f>IF(ISERROR(IF(VLOOKUP(A531,'SAS Stations'!$B$2:$G$307,5,)="YES", "YES", "NO"))=TRUE,"NO","YES")</f>
        <v>YES</v>
      </c>
      <c r="AH531" s="27" t="str">
        <f t="shared" si="8"/>
        <v>NO</v>
      </c>
      <c r="AI531" s="92" t="str">
        <f t="array" ref="AI531">IF(ISERROR(IF(VLOOKUP(A531,'Stations Modelled'!$B$2:$D$310,3,)="YES", "YES", "NO"))=TRUE,"NO","YES")</f>
        <v>NO</v>
      </c>
    </row>
    <row r="532" spans="1:35">
      <c r="A532" s="29" t="s">
        <v>699</v>
      </c>
      <c r="B532" s="28">
        <v>1978</v>
      </c>
      <c r="C532" s="28">
        <v>8127</v>
      </c>
      <c r="D532" s="30" t="s">
        <v>3410</v>
      </c>
      <c r="E532" s="29" t="s">
        <v>2644</v>
      </c>
      <c r="F532" s="28">
        <v>115</v>
      </c>
      <c r="G532" s="28">
        <v>115</v>
      </c>
      <c r="H532" s="28">
        <v>5070</v>
      </c>
      <c r="I532" s="29" t="s">
        <v>347</v>
      </c>
      <c r="J532" s="28">
        <v>7</v>
      </c>
      <c r="K532" s="29" t="s">
        <v>347</v>
      </c>
      <c r="L532" s="28">
        <v>5070</v>
      </c>
      <c r="M532" s="29" t="s">
        <v>347</v>
      </c>
      <c r="N532" s="29" t="s">
        <v>7471</v>
      </c>
      <c r="O532" s="31">
        <v>35979</v>
      </c>
      <c r="P532" s="31" t="s">
        <v>7472</v>
      </c>
      <c r="Q532" s="29" t="s">
        <v>7473</v>
      </c>
      <c r="R532" s="28">
        <v>3</v>
      </c>
      <c r="S532" s="28">
        <v>77</v>
      </c>
      <c r="T532" s="28">
        <v>3</v>
      </c>
      <c r="U532" s="28">
        <v>16</v>
      </c>
      <c r="V532" s="29" t="s">
        <v>3411</v>
      </c>
      <c r="W532" s="29" t="s">
        <v>2645</v>
      </c>
      <c r="X532" s="29" t="s">
        <v>562</v>
      </c>
      <c r="Y532" s="29" t="s">
        <v>2646</v>
      </c>
      <c r="Z532" s="29" t="s">
        <v>2647</v>
      </c>
      <c r="AA532" s="29" t="s">
        <v>7478</v>
      </c>
      <c r="AB532" s="28">
        <v>92390</v>
      </c>
      <c r="AC532" s="90">
        <v>33.503872000000001</v>
      </c>
      <c r="AD532" s="90">
        <v>-117.140598</v>
      </c>
      <c r="AE532" s="91" t="s">
        <v>7503</v>
      </c>
      <c r="AF532" s="29" t="s">
        <v>7472</v>
      </c>
      <c r="AG532" s="27" t="str">
        <f>IF(ISERROR(IF(VLOOKUP(A532,'SAS Stations'!$B$2:$G$307,5,)="YES", "YES", "NO"))=TRUE,"NO","YES")</f>
        <v>YES</v>
      </c>
      <c r="AH532" s="27" t="str">
        <f t="shared" si="8"/>
        <v>NO</v>
      </c>
      <c r="AI532" s="92" t="str">
        <f t="array" ref="AI532">IF(ISERROR(IF(VLOOKUP(A532,'Stations Modelled'!$B$2:$D$310,3,)="YES", "YES", "NO"))=TRUE,"NO","YES")</f>
        <v>NO</v>
      </c>
    </row>
    <row r="533" spans="1:35" hidden="1">
      <c r="A533" s="29" t="s">
        <v>700</v>
      </c>
      <c r="B533" s="28">
        <v>1571</v>
      </c>
      <c r="C533" s="28">
        <v>8193</v>
      </c>
      <c r="D533" s="30" t="s">
        <v>3410</v>
      </c>
      <c r="E533" s="29"/>
      <c r="F533" s="28">
        <v>115</v>
      </c>
      <c r="G533" s="28">
        <v>12</v>
      </c>
      <c r="H533" s="28">
        <v>5070</v>
      </c>
      <c r="I533" s="29" t="s">
        <v>347</v>
      </c>
      <c r="J533" s="28">
        <v>7</v>
      </c>
      <c r="K533" s="29" t="s">
        <v>347</v>
      </c>
      <c r="L533" s="28">
        <v>5070</v>
      </c>
      <c r="M533" s="29" t="s">
        <v>347</v>
      </c>
      <c r="N533" s="29" t="s">
        <v>7471</v>
      </c>
      <c r="O533" s="31">
        <v>32295</v>
      </c>
      <c r="P533" s="31" t="s">
        <v>7472</v>
      </c>
      <c r="Q533" s="29" t="s">
        <v>7473</v>
      </c>
      <c r="R533" s="28">
        <v>3</v>
      </c>
      <c r="S533" s="28">
        <v>77</v>
      </c>
      <c r="T533" s="28">
        <v>3</v>
      </c>
      <c r="U533" s="28">
        <v>16</v>
      </c>
      <c r="V533" s="29" t="s">
        <v>3411</v>
      </c>
      <c r="W533" s="29" t="s">
        <v>2648</v>
      </c>
      <c r="X533" s="29" t="s">
        <v>450</v>
      </c>
      <c r="Y533" s="29" t="s">
        <v>2649</v>
      </c>
      <c r="Z533" s="29" t="s">
        <v>700</v>
      </c>
      <c r="AA533" s="29" t="s">
        <v>7478</v>
      </c>
      <c r="AB533" s="28">
        <v>92388</v>
      </c>
      <c r="AC533" s="27">
        <v>33.947018</v>
      </c>
      <c r="AD533" s="27">
        <v>-117.17229399999999</v>
      </c>
      <c r="AE533" s="27" t="s">
        <v>7503</v>
      </c>
      <c r="AF533" s="29" t="s">
        <v>7472</v>
      </c>
      <c r="AG533" s="27" t="str">
        <f>IF(ISERROR(IF(VLOOKUP(A533,'SAS Stations'!$B$2:$G$307,5,)="YES", "YES", "NO"))=TRUE,"NO","YES")</f>
        <v>NO</v>
      </c>
      <c r="AH533" s="27" t="str">
        <f t="shared" si="8"/>
        <v>YES</v>
      </c>
      <c r="AI533" s="92" t="str">
        <f t="array" ref="AI533">IF(ISERROR(IF(VLOOKUP(A533,'Stations Modelled'!$B$2:$D$310,3,)="YES", "YES", "NO"))=TRUE,"NO","YES")</f>
        <v>NO</v>
      </c>
    </row>
    <row r="534" spans="1:35" hidden="1">
      <c r="A534" s="29" t="s">
        <v>1120</v>
      </c>
      <c r="B534" s="28">
        <v>937</v>
      </c>
      <c r="C534" s="28">
        <v>6128</v>
      </c>
      <c r="D534" s="30"/>
      <c r="E534" s="29"/>
      <c r="F534" s="28">
        <v>55</v>
      </c>
      <c r="G534" s="28">
        <v>12</v>
      </c>
      <c r="H534" s="28">
        <v>8015</v>
      </c>
      <c r="I534" s="29" t="s">
        <v>5394</v>
      </c>
      <c r="J534" s="28">
        <v>15</v>
      </c>
      <c r="K534" s="29" t="s">
        <v>666</v>
      </c>
      <c r="L534" s="28">
        <v>2556</v>
      </c>
      <c r="M534" s="29" t="s">
        <v>3822</v>
      </c>
      <c r="N534" s="29" t="s">
        <v>7471</v>
      </c>
      <c r="O534" s="31">
        <v>25051</v>
      </c>
      <c r="P534" s="31" t="s">
        <v>7472</v>
      </c>
      <c r="Q534" s="29" t="s">
        <v>7506</v>
      </c>
      <c r="R534" s="28">
        <v>3</v>
      </c>
      <c r="S534" s="28">
        <v>85</v>
      </c>
      <c r="T534" s="28">
        <v>2</v>
      </c>
      <c r="U534" s="28">
        <v>92</v>
      </c>
      <c r="V534" s="29" t="s">
        <v>7498</v>
      </c>
      <c r="W534" s="29" t="s">
        <v>5395</v>
      </c>
      <c r="X534" s="29" t="s">
        <v>527</v>
      </c>
      <c r="Y534" s="29" t="s">
        <v>1121</v>
      </c>
      <c r="Z534" s="29" t="s">
        <v>5397</v>
      </c>
      <c r="AA534" s="29" t="s">
        <v>7478</v>
      </c>
      <c r="AB534" s="28">
        <v>93541</v>
      </c>
      <c r="AC534" s="90">
        <v>37.359830000000002</v>
      </c>
      <c r="AD534" s="90">
        <v>-118.70186200000001</v>
      </c>
      <c r="AE534" s="91" t="s">
        <v>7494</v>
      </c>
      <c r="AF534" s="29" t="s">
        <v>7472</v>
      </c>
      <c r="AG534" s="27" t="str">
        <f>IF(ISERROR(IF(VLOOKUP(A534,'SAS Stations'!$B$2:$G$307,5,)="YES", "YES", "NO"))=TRUE,"NO","YES")</f>
        <v>NO</v>
      </c>
      <c r="AH534" s="27" t="str">
        <f t="shared" si="8"/>
        <v>YES</v>
      </c>
      <c r="AI534" s="92" t="str">
        <f t="array" ref="AI534">IF(ISERROR(IF(VLOOKUP(A534,'Stations Modelled'!$B$2:$D$310,3,)="YES", "YES", "NO"))=TRUE,"NO","YES")</f>
        <v>NO</v>
      </c>
    </row>
    <row r="535" spans="1:35">
      <c r="A535" s="29" t="s">
        <v>1033</v>
      </c>
      <c r="B535" s="28">
        <v>432</v>
      </c>
      <c r="C535" s="28">
        <v>5219</v>
      </c>
      <c r="D535" s="30" t="s">
        <v>2821</v>
      </c>
      <c r="E535" s="29">
        <v>37531</v>
      </c>
      <c r="F535" s="28">
        <v>16</v>
      </c>
      <c r="G535" s="28">
        <v>4</v>
      </c>
      <c r="H535" s="28">
        <v>5023</v>
      </c>
      <c r="I535" s="29" t="s">
        <v>337</v>
      </c>
      <c r="J535" s="28">
        <v>8</v>
      </c>
      <c r="K535" s="29" t="s">
        <v>337</v>
      </c>
      <c r="L535" s="28">
        <v>5023</v>
      </c>
      <c r="M535" s="29" t="s">
        <v>337</v>
      </c>
      <c r="N535" s="29" t="s">
        <v>7471</v>
      </c>
      <c r="O535" s="31">
        <v>18264</v>
      </c>
      <c r="P535" s="31" t="s">
        <v>7472</v>
      </c>
      <c r="Q535" s="29" t="s">
        <v>7506</v>
      </c>
      <c r="R535" s="28">
        <v>5</v>
      </c>
      <c r="S535" s="28">
        <v>44</v>
      </c>
      <c r="T535" s="28">
        <v>2</v>
      </c>
      <c r="U535" s="28">
        <v>53</v>
      </c>
      <c r="V535" s="29" t="s">
        <v>3386</v>
      </c>
      <c r="W535" s="29" t="s">
        <v>1761</v>
      </c>
      <c r="X535" s="29" t="s">
        <v>7540</v>
      </c>
      <c r="Y535" s="29" t="s">
        <v>1273</v>
      </c>
      <c r="Z535" s="29" t="s">
        <v>602</v>
      </c>
      <c r="AA535" s="29" t="s">
        <v>7478</v>
      </c>
      <c r="AB535" s="28">
        <v>90305</v>
      </c>
      <c r="AC535" s="90">
        <v>33.960794999999997</v>
      </c>
      <c r="AD535" s="90">
        <v>-118.33065000000001</v>
      </c>
      <c r="AE535" s="91" t="s">
        <v>7494</v>
      </c>
      <c r="AF535" s="29" t="s">
        <v>7472</v>
      </c>
      <c r="AG535" s="27" t="str">
        <f>IF(ISERROR(IF(VLOOKUP(A535,'SAS Stations'!$B$2:$G$307,5,)="YES", "YES", "NO"))=TRUE,"NO","YES")</f>
        <v>YES</v>
      </c>
      <c r="AH535" s="27" t="str">
        <f t="shared" si="8"/>
        <v>NO</v>
      </c>
      <c r="AI535" s="92" t="str">
        <f t="array" ref="AI535">IF(ISERROR(IF(VLOOKUP(A535,'Stations Modelled'!$B$2:$D$310,3,)="YES", "YES", "NO"))=TRUE,"NO","YES")</f>
        <v>YES</v>
      </c>
    </row>
    <row r="536" spans="1:35" hidden="1">
      <c r="A536" s="29" t="s">
        <v>1122</v>
      </c>
      <c r="B536" s="28">
        <v>1734</v>
      </c>
      <c r="C536" s="28">
        <v>8194</v>
      </c>
      <c r="D536" s="30"/>
      <c r="E536" s="29"/>
      <c r="F536" s="28">
        <v>115</v>
      </c>
      <c r="G536" s="28">
        <v>12</v>
      </c>
      <c r="H536" s="28">
        <v>5067</v>
      </c>
      <c r="I536" s="29" t="s">
        <v>389</v>
      </c>
      <c r="J536" s="28">
        <v>6</v>
      </c>
      <c r="K536" s="29" t="s">
        <v>389</v>
      </c>
      <c r="L536" s="28">
        <v>5067</v>
      </c>
      <c r="M536" s="29" t="s">
        <v>389</v>
      </c>
      <c r="N536" s="29" t="s">
        <v>7496</v>
      </c>
      <c r="O536" s="31">
        <v>38353</v>
      </c>
      <c r="P536" s="31" t="s">
        <v>7472</v>
      </c>
      <c r="Q536" s="29" t="s">
        <v>10579</v>
      </c>
      <c r="R536" s="28">
        <v>3</v>
      </c>
      <c r="S536" s="28">
        <v>79</v>
      </c>
      <c r="T536" s="28">
        <v>4</v>
      </c>
      <c r="U536" s="28">
        <v>10</v>
      </c>
      <c r="V536" s="29" t="s">
        <v>7474</v>
      </c>
      <c r="W536" s="29" t="s">
        <v>1123</v>
      </c>
      <c r="X536" s="29" t="s">
        <v>569</v>
      </c>
      <c r="Y536" s="29" t="s">
        <v>1124</v>
      </c>
      <c r="Z536" s="29" t="s">
        <v>3473</v>
      </c>
      <c r="AA536" s="29" t="s">
        <v>7478</v>
      </c>
      <c r="AB536" s="28">
        <v>92256</v>
      </c>
      <c r="AC536" s="90"/>
      <c r="AD536" s="90"/>
      <c r="AE536" s="91"/>
      <c r="AF536" s="29" t="s">
        <v>7472</v>
      </c>
      <c r="AG536" s="27" t="str">
        <f>IF(ISERROR(IF(VLOOKUP(A536,'SAS Stations'!$B$2:$G$307,5,)="YES", "YES", "NO"))=TRUE,"NO","YES")</f>
        <v>NO</v>
      </c>
      <c r="AH536" s="27" t="str">
        <f t="shared" si="8"/>
        <v>YES</v>
      </c>
      <c r="AI536" s="92" t="str">
        <f t="array" ref="AI536">IF(ISERROR(IF(VLOOKUP(A536,'Stations Modelled'!$B$2:$D$310,3,)="YES", "YES", "NO"))=TRUE,"NO","YES")</f>
        <v>NO</v>
      </c>
    </row>
    <row r="537" spans="1:35">
      <c r="A537" s="29" t="s">
        <v>701</v>
      </c>
      <c r="B537" s="28">
        <v>835</v>
      </c>
      <c r="C537" s="28">
        <v>5836</v>
      </c>
      <c r="D537" s="30" t="s">
        <v>7564</v>
      </c>
      <c r="E537" s="29">
        <v>37573</v>
      </c>
      <c r="F537" s="28">
        <v>66</v>
      </c>
      <c r="G537" s="28">
        <v>12</v>
      </c>
      <c r="H537" s="28">
        <v>5088</v>
      </c>
      <c r="I537" s="29" t="s">
        <v>838</v>
      </c>
      <c r="J537" s="28">
        <v>2</v>
      </c>
      <c r="K537" s="29" t="s">
        <v>394</v>
      </c>
      <c r="L537" s="28">
        <v>5086</v>
      </c>
      <c r="M537" s="29" t="s">
        <v>394</v>
      </c>
      <c r="N537" s="29" t="s">
        <v>7471</v>
      </c>
      <c r="O537" s="31">
        <v>22068</v>
      </c>
      <c r="P537" s="31" t="s">
        <v>7472</v>
      </c>
      <c r="Q537" s="29" t="s">
        <v>7473</v>
      </c>
      <c r="R537" s="28">
        <v>1</v>
      </c>
      <c r="S537" s="28">
        <v>43</v>
      </c>
      <c r="T537" s="28">
        <v>1</v>
      </c>
      <c r="U537" s="28">
        <v>46</v>
      </c>
      <c r="V537" s="29" t="s">
        <v>7556</v>
      </c>
      <c r="W537" s="29" t="s">
        <v>7565</v>
      </c>
      <c r="X537" s="29" t="s">
        <v>3288</v>
      </c>
      <c r="Y537" s="29" t="s">
        <v>3289</v>
      </c>
      <c r="Z537" s="29" t="s">
        <v>7568</v>
      </c>
      <c r="AA537" s="29" t="s">
        <v>7478</v>
      </c>
      <c r="AB537" s="28">
        <v>92651</v>
      </c>
      <c r="AC537" s="90">
        <v>33.551929000000001</v>
      </c>
      <c r="AD537" s="90">
        <v>-117.778885</v>
      </c>
      <c r="AE537" s="91" t="s">
        <v>7503</v>
      </c>
      <c r="AF537" s="29" t="s">
        <v>7472</v>
      </c>
      <c r="AG537" s="27" t="str">
        <f>IF(ISERROR(IF(VLOOKUP(A537,'SAS Stations'!$B$2:$G$307,5,)="YES", "YES", "NO"))=TRUE,"NO","YES")</f>
        <v>YES</v>
      </c>
      <c r="AH537" s="27" t="str">
        <f t="shared" si="8"/>
        <v>NO</v>
      </c>
      <c r="AI537" s="92" t="str">
        <f t="array" ref="AI537">IF(ISERROR(IF(VLOOKUP(A537,'Stations Modelled'!$B$2:$D$310,3,)="YES", "YES", "NO"))=TRUE,"NO","YES")</f>
        <v>NO</v>
      </c>
    </row>
    <row r="538" spans="1:35" hidden="1">
      <c r="A538" s="29" t="s">
        <v>703</v>
      </c>
      <c r="B538" s="28">
        <v>843</v>
      </c>
      <c r="C538" s="28">
        <v>5845</v>
      </c>
      <c r="D538" s="30" t="s">
        <v>7564</v>
      </c>
      <c r="E538" s="29" t="s">
        <v>3290</v>
      </c>
      <c r="F538" s="28">
        <v>66</v>
      </c>
      <c r="G538" s="28">
        <v>12</v>
      </c>
      <c r="H538" s="28">
        <v>5088</v>
      </c>
      <c r="I538" s="29" t="s">
        <v>838</v>
      </c>
      <c r="J538" s="28">
        <v>2</v>
      </c>
      <c r="K538" s="29" t="s">
        <v>394</v>
      </c>
      <c r="L538" s="28">
        <v>5086</v>
      </c>
      <c r="M538" s="29" t="s">
        <v>394</v>
      </c>
      <c r="N538" s="29" t="s">
        <v>7471</v>
      </c>
      <c r="O538" s="31">
        <v>24077</v>
      </c>
      <c r="P538" s="31" t="s">
        <v>7472</v>
      </c>
      <c r="Q538" s="29" t="s">
        <v>7473</v>
      </c>
      <c r="R538" s="28">
        <v>1</v>
      </c>
      <c r="S538" s="28">
        <v>43</v>
      </c>
      <c r="T538" s="28">
        <v>2</v>
      </c>
      <c r="U538" s="28">
        <v>46</v>
      </c>
      <c r="V538" s="29" t="s">
        <v>7556</v>
      </c>
      <c r="W538" s="29" t="s">
        <v>3268</v>
      </c>
      <c r="X538" s="29" t="s">
        <v>7549</v>
      </c>
      <c r="Y538" s="29" t="s">
        <v>3291</v>
      </c>
      <c r="Z538" s="29" t="s">
        <v>3270</v>
      </c>
      <c r="AA538" s="29" t="s">
        <v>7478</v>
      </c>
      <c r="AB538" s="28">
        <v>92630</v>
      </c>
      <c r="AC538" s="90">
        <v>33.609414999999998</v>
      </c>
      <c r="AD538" s="90">
        <v>-117.69866399999999</v>
      </c>
      <c r="AE538" s="91" t="s">
        <v>7503</v>
      </c>
      <c r="AF538" s="29" t="s">
        <v>7472</v>
      </c>
      <c r="AG538" s="27" t="str">
        <f>IF(ISERROR(IF(VLOOKUP(A538,'SAS Stations'!$B$2:$G$307,5,)="YES", "YES", "NO"))=TRUE,"NO","YES")</f>
        <v>NO</v>
      </c>
      <c r="AH538" s="27" t="str">
        <f t="shared" si="8"/>
        <v>YES</v>
      </c>
      <c r="AI538" s="92" t="str">
        <f t="array" ref="AI538">IF(ISERROR(IF(VLOOKUP(A538,'Stations Modelled'!$B$2:$D$310,3,)="YES", "YES", "NO"))=TRUE,"NO","YES")</f>
        <v>NO</v>
      </c>
    </row>
    <row r="539" spans="1:35" hidden="1">
      <c r="A539" s="29" t="s">
        <v>7517</v>
      </c>
      <c r="B539" s="28">
        <v>1507</v>
      </c>
      <c r="C539" s="28">
        <v>8285</v>
      </c>
      <c r="D539" s="30" t="s">
        <v>7470</v>
      </c>
      <c r="E539" s="29">
        <v>49930</v>
      </c>
      <c r="F539" s="28">
        <v>33</v>
      </c>
      <c r="G539" s="28">
        <v>12</v>
      </c>
      <c r="H539" s="28">
        <v>5090</v>
      </c>
      <c r="I539" s="29" t="s">
        <v>3806</v>
      </c>
      <c r="J539" s="28">
        <v>16</v>
      </c>
      <c r="K539" s="29" t="s">
        <v>3806</v>
      </c>
      <c r="L539" s="28">
        <v>5090</v>
      </c>
      <c r="M539" s="29" t="s">
        <v>3806</v>
      </c>
      <c r="N539" s="29" t="s">
        <v>7471</v>
      </c>
      <c r="O539" s="31">
        <v>18264</v>
      </c>
      <c r="P539" s="31" t="s">
        <v>7472</v>
      </c>
      <c r="Q539" s="29" t="s">
        <v>7506</v>
      </c>
      <c r="R539" s="28">
        <v>3</v>
      </c>
      <c r="S539" s="28">
        <v>72</v>
      </c>
      <c r="T539" s="28">
        <v>4</v>
      </c>
      <c r="U539" s="28">
        <v>21</v>
      </c>
      <c r="V539" s="29" t="s">
        <v>7474</v>
      </c>
      <c r="W539" s="29" t="s">
        <v>7518</v>
      </c>
      <c r="X539" s="29" t="s">
        <v>7482</v>
      </c>
      <c r="Y539" s="29" t="s">
        <v>7519</v>
      </c>
      <c r="Z539" s="29" t="s">
        <v>7517</v>
      </c>
      <c r="AA539" s="29" t="s">
        <v>7478</v>
      </c>
      <c r="AB539" s="28">
        <v>92366</v>
      </c>
      <c r="AC539" s="90">
        <v>35.499687999999999</v>
      </c>
      <c r="AD539" s="90">
        <v>-115.56061800000001</v>
      </c>
      <c r="AE539" s="91" t="s">
        <v>7494</v>
      </c>
      <c r="AF539" s="29" t="s">
        <v>7472</v>
      </c>
      <c r="AG539" s="27" t="str">
        <f>IF(ISERROR(IF(VLOOKUP(A539,'SAS Stations'!$B$2:$G$307,5,)="YES", "YES", "NO"))=TRUE,"NO","YES")</f>
        <v>NO</v>
      </c>
      <c r="AH539" s="27" t="str">
        <f t="shared" si="8"/>
        <v>YES</v>
      </c>
      <c r="AI539" s="92" t="str">
        <f t="array" ref="AI539">IF(ISERROR(IF(VLOOKUP(A539,'Stations Modelled'!$B$2:$D$310,3,)="YES", "YES", "NO"))=TRUE,"NO","YES")</f>
        <v>NO</v>
      </c>
    </row>
    <row r="540" spans="1:35" hidden="1">
      <c r="A540" s="29" t="s">
        <v>7517</v>
      </c>
      <c r="B540" s="28">
        <v>1508</v>
      </c>
      <c r="C540" s="28">
        <v>8285</v>
      </c>
      <c r="D540" s="30" t="s">
        <v>7470</v>
      </c>
      <c r="E540" s="29">
        <v>49930</v>
      </c>
      <c r="F540" s="28">
        <v>115</v>
      </c>
      <c r="G540" s="28">
        <v>33</v>
      </c>
      <c r="H540" s="28">
        <v>5090</v>
      </c>
      <c r="I540" s="29" t="s">
        <v>3806</v>
      </c>
      <c r="J540" s="28">
        <v>16</v>
      </c>
      <c r="K540" s="29" t="s">
        <v>3806</v>
      </c>
      <c r="L540" s="28">
        <v>5090</v>
      </c>
      <c r="M540" s="29" t="s">
        <v>3806</v>
      </c>
      <c r="N540" s="29" t="s">
        <v>7471</v>
      </c>
      <c r="O540" s="31">
        <v>24959</v>
      </c>
      <c r="P540" s="31" t="s">
        <v>7472</v>
      </c>
      <c r="Q540" s="29" t="s">
        <v>7473</v>
      </c>
      <c r="R540" s="28">
        <v>3</v>
      </c>
      <c r="S540" s="28">
        <v>72</v>
      </c>
      <c r="T540" s="28">
        <v>4</v>
      </c>
      <c r="U540" s="28">
        <v>21</v>
      </c>
      <c r="V540" s="29" t="s">
        <v>7474</v>
      </c>
      <c r="W540" s="29" t="s">
        <v>7518</v>
      </c>
      <c r="X540" s="29" t="s">
        <v>7482</v>
      </c>
      <c r="Y540" s="29" t="s">
        <v>7519</v>
      </c>
      <c r="Z540" s="29" t="s">
        <v>7517</v>
      </c>
      <c r="AA540" s="29" t="s">
        <v>7478</v>
      </c>
      <c r="AB540" s="28">
        <v>92366</v>
      </c>
      <c r="AC540" s="90">
        <v>35.499687999999999</v>
      </c>
      <c r="AD540" s="90">
        <v>-115.56061800000001</v>
      </c>
      <c r="AE540" s="91" t="s">
        <v>7494</v>
      </c>
      <c r="AF540" s="29" t="s">
        <v>7472</v>
      </c>
      <c r="AG540" s="27" t="str">
        <f>IF(ISERROR(IF(VLOOKUP(A540,'SAS Stations'!$B$2:$G$307,5,)="YES", "YES", "NO"))=TRUE,"NO","YES")</f>
        <v>NO</v>
      </c>
      <c r="AH540" s="27" t="str">
        <f t="shared" si="8"/>
        <v>YES</v>
      </c>
      <c r="AI540" s="92" t="str">
        <f t="array" ref="AI540">IF(ISERROR(IF(VLOOKUP(A540,'Stations Modelled'!$B$2:$D$310,3,)="YES", "YES", "NO"))=TRUE,"NO","YES")</f>
        <v>NO</v>
      </c>
    </row>
    <row r="541" spans="1:35">
      <c r="A541" s="29" t="s">
        <v>704</v>
      </c>
      <c r="B541" s="28">
        <v>466</v>
      </c>
      <c r="C541" s="28">
        <v>5248</v>
      </c>
      <c r="D541" s="30" t="s">
        <v>2821</v>
      </c>
      <c r="E541" s="29">
        <v>37546</v>
      </c>
      <c r="F541" s="28">
        <v>66</v>
      </c>
      <c r="G541" s="28">
        <v>16</v>
      </c>
      <c r="H541" s="28">
        <v>5029</v>
      </c>
      <c r="I541" s="29" t="s">
        <v>624</v>
      </c>
      <c r="J541" s="28">
        <v>8</v>
      </c>
      <c r="K541" s="29" t="s">
        <v>337</v>
      </c>
      <c r="L541" s="28">
        <v>5023</v>
      </c>
      <c r="M541" s="29" t="s">
        <v>337</v>
      </c>
      <c r="N541" s="29" t="s">
        <v>7471</v>
      </c>
      <c r="O541" s="31">
        <v>31929</v>
      </c>
      <c r="P541" s="31" t="s">
        <v>7472</v>
      </c>
      <c r="Q541" s="29" t="s">
        <v>7473</v>
      </c>
      <c r="R541" s="28">
        <v>5</v>
      </c>
      <c r="S541" s="28">
        <v>42</v>
      </c>
      <c r="T541" s="28">
        <v>2</v>
      </c>
      <c r="U541" s="28">
        <v>54</v>
      </c>
      <c r="V541" s="29" t="s">
        <v>7531</v>
      </c>
      <c r="W541" s="29" t="s">
        <v>1274</v>
      </c>
      <c r="X541" s="29" t="s">
        <v>7582</v>
      </c>
      <c r="Y541" s="29" t="s">
        <v>1275</v>
      </c>
      <c r="Z541" s="29" t="s">
        <v>4585</v>
      </c>
      <c r="AA541" s="29" t="s">
        <v>7478</v>
      </c>
      <c r="AB541" s="28">
        <v>90232</v>
      </c>
      <c r="AC541" s="27">
        <v>33.990164999999998</v>
      </c>
      <c r="AD541" s="27">
        <v>-118.39437700000001</v>
      </c>
      <c r="AE541" s="27" t="s">
        <v>7494</v>
      </c>
      <c r="AF541" s="29" t="s">
        <v>7472</v>
      </c>
      <c r="AG541" s="27" t="str">
        <f>IF(ISERROR(IF(VLOOKUP(A541,'SAS Stations'!$B$2:$G$307,5,)="YES", "YES", "NO"))=TRUE,"NO","YES")</f>
        <v>YES</v>
      </c>
      <c r="AH541" s="27" t="str">
        <f t="shared" si="8"/>
        <v>NO</v>
      </c>
      <c r="AI541" s="92" t="str">
        <f t="array" ref="AI541">IF(ISERROR(IF(VLOOKUP(A541,'Stations Modelled'!$B$2:$D$310,3,)="YES", "YES", "NO"))=TRUE,"NO","YES")</f>
        <v>NO</v>
      </c>
    </row>
    <row r="542" spans="1:35" hidden="1">
      <c r="A542" s="29" t="s">
        <v>1129</v>
      </c>
      <c r="B542" s="28">
        <v>191</v>
      </c>
      <c r="C542" s="28">
        <v>2598</v>
      </c>
      <c r="D542" s="30"/>
      <c r="E542" s="29"/>
      <c r="F542" s="28">
        <v>55</v>
      </c>
      <c r="G542" s="28">
        <v>12</v>
      </c>
      <c r="H542" s="28">
        <v>8015</v>
      </c>
      <c r="I542" s="29" t="s">
        <v>5394</v>
      </c>
      <c r="J542" s="28">
        <v>15</v>
      </c>
      <c r="K542" s="29" t="s">
        <v>666</v>
      </c>
      <c r="L542" s="28">
        <v>2556</v>
      </c>
      <c r="M542" s="29" t="s">
        <v>3822</v>
      </c>
      <c r="N542" s="29" t="s">
        <v>7471</v>
      </c>
      <c r="O542" s="31">
        <v>24289</v>
      </c>
      <c r="P542" s="31" t="s">
        <v>7472</v>
      </c>
      <c r="Q542" s="29" t="s">
        <v>7506</v>
      </c>
      <c r="R542" s="28">
        <v>3</v>
      </c>
      <c r="S542" s="28">
        <v>85</v>
      </c>
      <c r="T542" s="28">
        <v>2</v>
      </c>
      <c r="U542" s="28">
        <v>92</v>
      </c>
      <c r="V542" s="29" t="s">
        <v>7498</v>
      </c>
      <c r="W542" s="29" t="s">
        <v>5395</v>
      </c>
      <c r="X542" s="29" t="s">
        <v>519</v>
      </c>
      <c r="Y542" s="29" t="s">
        <v>1130</v>
      </c>
      <c r="Z542" s="29" t="s">
        <v>5397</v>
      </c>
      <c r="AA542" s="29" t="s">
        <v>7478</v>
      </c>
      <c r="AB542" s="28">
        <v>93541</v>
      </c>
      <c r="AC542" s="90">
        <v>37.349122999999999</v>
      </c>
      <c r="AD542" s="90">
        <v>-118.466525</v>
      </c>
      <c r="AE542" s="91" t="s">
        <v>7494</v>
      </c>
      <c r="AF542" s="29" t="s">
        <v>7472</v>
      </c>
      <c r="AG542" s="27" t="str">
        <f>IF(ISERROR(IF(VLOOKUP(A542,'SAS Stations'!$B$2:$G$307,5,)="YES", "YES", "NO"))=TRUE,"NO","YES")</f>
        <v>NO</v>
      </c>
      <c r="AH542" s="27" t="str">
        <f t="shared" si="8"/>
        <v>YES</v>
      </c>
      <c r="AI542" s="92" t="str">
        <f t="array" ref="AI542">IF(ISERROR(IF(VLOOKUP(A542,'Stations Modelled'!$B$2:$D$310,3,)="YES", "YES", "NO"))=TRUE,"NO","YES")</f>
        <v>NO</v>
      </c>
    </row>
    <row r="543" spans="1:35" hidden="1">
      <c r="A543" s="29" t="s">
        <v>2652</v>
      </c>
      <c r="B543" s="28">
        <v>683</v>
      </c>
      <c r="C543" s="28">
        <v>5641</v>
      </c>
      <c r="D543" s="30" t="s">
        <v>3405</v>
      </c>
      <c r="E543" s="29"/>
      <c r="F543" s="28">
        <v>33</v>
      </c>
      <c r="G543" s="28">
        <v>4</v>
      </c>
      <c r="H543" s="28">
        <v>5064</v>
      </c>
      <c r="I543" s="29" t="s">
        <v>375</v>
      </c>
      <c r="J543" s="28">
        <v>5</v>
      </c>
      <c r="K543" s="29" t="s">
        <v>375</v>
      </c>
      <c r="L543" s="28">
        <v>5064</v>
      </c>
      <c r="M543" s="29" t="s">
        <v>375</v>
      </c>
      <c r="N543" s="29" t="s">
        <v>7471</v>
      </c>
      <c r="O543" s="31">
        <v>24716</v>
      </c>
      <c r="P543" s="31" t="s">
        <v>7472</v>
      </c>
      <c r="Q543" s="29" t="s">
        <v>7506</v>
      </c>
      <c r="R543" s="28">
        <v>3</v>
      </c>
      <c r="S543" s="28">
        <v>31</v>
      </c>
      <c r="T543" s="28">
        <v>4</v>
      </c>
      <c r="U543" s="28">
        <v>11</v>
      </c>
      <c r="V543" s="29" t="s">
        <v>7474</v>
      </c>
      <c r="W543" s="29" t="s">
        <v>5060</v>
      </c>
      <c r="X543" s="29" t="s">
        <v>7540</v>
      </c>
      <c r="Y543" s="29" t="s">
        <v>2653</v>
      </c>
      <c r="Z543" s="29" t="s">
        <v>7480</v>
      </c>
      <c r="AA543" s="29" t="s">
        <v>7478</v>
      </c>
      <c r="AB543" s="28">
        <v>92402</v>
      </c>
      <c r="AC543" s="90">
        <v>34.120918000000003</v>
      </c>
      <c r="AD543" s="90">
        <v>-117.310391</v>
      </c>
      <c r="AE543" s="91" t="s">
        <v>7503</v>
      </c>
      <c r="AF543" s="29" t="s">
        <v>7472</v>
      </c>
      <c r="AG543" s="27" t="str">
        <f>IF(ISERROR(IF(VLOOKUP(A543,'SAS Stations'!$B$2:$G$307,5,)="YES", "YES", "NO"))=TRUE,"NO","YES")</f>
        <v>NO</v>
      </c>
      <c r="AH543" s="27" t="str">
        <f t="shared" si="8"/>
        <v>YES</v>
      </c>
      <c r="AI543" s="92" t="str">
        <f t="array" ref="AI543">IF(ISERROR(IF(VLOOKUP(A543,'Stations Modelled'!$B$2:$D$310,3,)="YES", "YES", "NO"))=TRUE,"NO","YES")</f>
        <v>NO</v>
      </c>
    </row>
    <row r="544" spans="1:35" hidden="1">
      <c r="A544" s="29" t="s">
        <v>3292</v>
      </c>
      <c r="B544" s="28">
        <v>374</v>
      </c>
      <c r="C544" s="28">
        <v>5157</v>
      </c>
      <c r="D544" s="30" t="s">
        <v>7535</v>
      </c>
      <c r="E544" s="29"/>
      <c r="F544" s="28">
        <v>16</v>
      </c>
      <c r="G544" s="28">
        <v>4</v>
      </c>
      <c r="H544" s="28">
        <v>5012</v>
      </c>
      <c r="I544" s="29" t="s">
        <v>3869</v>
      </c>
      <c r="J544" s="28">
        <v>3</v>
      </c>
      <c r="K544" s="29" t="s">
        <v>7529</v>
      </c>
      <c r="L544" s="28">
        <v>5012</v>
      </c>
      <c r="M544" s="29" t="s">
        <v>3869</v>
      </c>
      <c r="N544" s="29" t="s">
        <v>7471</v>
      </c>
      <c r="O544" s="31">
        <v>18264</v>
      </c>
      <c r="P544" s="31" t="s">
        <v>7472</v>
      </c>
      <c r="Q544" s="29" t="s">
        <v>7506</v>
      </c>
      <c r="R544" s="28">
        <v>1</v>
      </c>
      <c r="S544" s="28">
        <v>27</v>
      </c>
      <c r="T544" s="28">
        <v>2</v>
      </c>
      <c r="U544" s="28">
        <v>5</v>
      </c>
      <c r="V544" s="29" t="s">
        <v>7531</v>
      </c>
      <c r="W544" s="29" t="s">
        <v>3293</v>
      </c>
      <c r="X544" s="29" t="s">
        <v>3283</v>
      </c>
      <c r="Y544" s="29" t="s">
        <v>3294</v>
      </c>
      <c r="Z544" s="29" t="s">
        <v>3292</v>
      </c>
      <c r="AA544" s="29" t="s">
        <v>7478</v>
      </c>
      <c r="AB544" s="28">
        <v>91023</v>
      </c>
      <c r="AC544" s="90">
        <v>34.225517000000004</v>
      </c>
      <c r="AD544" s="90">
        <v>-118.06398299999999</v>
      </c>
      <c r="AE544" s="91" t="s">
        <v>7503</v>
      </c>
      <c r="AF544" s="29" t="s">
        <v>7472</v>
      </c>
      <c r="AG544" s="27" t="str">
        <f>IF(ISERROR(IF(VLOOKUP(A544,'SAS Stations'!$B$2:$G$307,5,)="YES", "YES", "NO"))=TRUE,"NO","YES")</f>
        <v>NO</v>
      </c>
      <c r="AH544" s="27" t="str">
        <f t="shared" si="8"/>
        <v>YES</v>
      </c>
      <c r="AI544" s="92" t="str">
        <f t="array" ref="AI544">IF(ISERROR(IF(VLOOKUP(A544,'Stations Modelled'!$B$2:$D$310,3,)="YES", "YES", "NO"))=TRUE,"NO","YES")</f>
        <v>NO</v>
      </c>
    </row>
    <row r="545" spans="1:35">
      <c r="A545" s="29" t="s">
        <v>705</v>
      </c>
      <c r="B545" s="28">
        <v>810</v>
      </c>
      <c r="C545" s="28">
        <v>5812</v>
      </c>
      <c r="D545" s="30" t="s">
        <v>7584</v>
      </c>
      <c r="E545" s="29"/>
      <c r="F545" s="28">
        <v>66</v>
      </c>
      <c r="G545" s="28">
        <v>12</v>
      </c>
      <c r="H545" s="28">
        <v>5084</v>
      </c>
      <c r="I545" s="29" t="s">
        <v>3790</v>
      </c>
      <c r="J545" s="28">
        <v>9</v>
      </c>
      <c r="K545" s="29" t="s">
        <v>652</v>
      </c>
      <c r="L545" s="28">
        <v>5073</v>
      </c>
      <c r="M545" s="29" t="s">
        <v>652</v>
      </c>
      <c r="N545" s="29" t="s">
        <v>7471</v>
      </c>
      <c r="O545" s="31">
        <v>24351</v>
      </c>
      <c r="P545" s="31" t="s">
        <v>7472</v>
      </c>
      <c r="Q545" s="29" t="s">
        <v>7473</v>
      </c>
      <c r="R545" s="28">
        <v>1</v>
      </c>
      <c r="S545" s="28">
        <v>47</v>
      </c>
      <c r="T545" s="28">
        <v>2</v>
      </c>
      <c r="U545" s="28">
        <v>1</v>
      </c>
      <c r="V545" s="29" t="s">
        <v>7531</v>
      </c>
      <c r="W545" s="29" t="s">
        <v>4621</v>
      </c>
      <c r="X545" s="29" t="s">
        <v>7553</v>
      </c>
      <c r="Y545" s="29" t="s">
        <v>1276</v>
      </c>
      <c r="Z545" s="29" t="s">
        <v>7820</v>
      </c>
      <c r="AA545" s="29" t="s">
        <v>7478</v>
      </c>
      <c r="AB545" s="28">
        <v>90602</v>
      </c>
      <c r="AC545" s="90">
        <v>33.954295000000002</v>
      </c>
      <c r="AD545" s="90">
        <v>-118.04283599999999</v>
      </c>
      <c r="AE545" s="91" t="s">
        <v>7494</v>
      </c>
      <c r="AF545" s="29" t="s">
        <v>7472</v>
      </c>
      <c r="AG545" s="27" t="str">
        <f>IF(ISERROR(IF(VLOOKUP(A545,'SAS Stations'!$B$2:$G$307,5,)="YES", "YES", "NO"))=TRUE,"NO","YES")</f>
        <v>YES</v>
      </c>
      <c r="AH545" s="27" t="str">
        <f t="shared" si="8"/>
        <v>NO</v>
      </c>
      <c r="AI545" s="92" t="str">
        <f t="array" ref="AI545">IF(ISERROR(IF(VLOOKUP(A545,'Stations Modelled'!$B$2:$D$310,3,)="YES", "YES", "NO"))=TRUE,"NO","YES")</f>
        <v>NO</v>
      </c>
    </row>
    <row r="546" spans="1:35" hidden="1">
      <c r="A546" s="29" t="s">
        <v>2654</v>
      </c>
      <c r="B546" s="28">
        <v>1422</v>
      </c>
      <c r="C546" s="28">
        <v>8196</v>
      </c>
      <c r="D546" s="30" t="s">
        <v>3410</v>
      </c>
      <c r="E546" s="29"/>
      <c r="F546" s="28">
        <v>33</v>
      </c>
      <c r="G546" s="28">
        <v>2.4</v>
      </c>
      <c r="H546" s="28">
        <v>5070</v>
      </c>
      <c r="I546" s="29" t="s">
        <v>347</v>
      </c>
      <c r="J546" s="28">
        <v>7</v>
      </c>
      <c r="K546" s="29" t="s">
        <v>347</v>
      </c>
      <c r="L546" s="28">
        <v>5070</v>
      </c>
      <c r="M546" s="29" t="s">
        <v>347</v>
      </c>
      <c r="N546" s="29" t="s">
        <v>7521</v>
      </c>
      <c r="O546" s="31">
        <v>18264</v>
      </c>
      <c r="P546" s="31">
        <v>34535</v>
      </c>
      <c r="Q546" s="29" t="s">
        <v>7506</v>
      </c>
      <c r="R546" s="28">
        <v>3</v>
      </c>
      <c r="S546" s="28">
        <v>77</v>
      </c>
      <c r="T546" s="28">
        <v>3</v>
      </c>
      <c r="U546" s="28">
        <v>16</v>
      </c>
      <c r="V546" s="29" t="s">
        <v>3411</v>
      </c>
      <c r="W546" s="29" t="s">
        <v>2655</v>
      </c>
      <c r="X546" s="29" t="s">
        <v>569</v>
      </c>
      <c r="Y546" s="29" t="s">
        <v>2656</v>
      </c>
      <c r="Z546" s="29" t="s">
        <v>3436</v>
      </c>
      <c r="AA546" s="29" t="s">
        <v>7478</v>
      </c>
      <c r="AB546" s="28">
        <v>92362</v>
      </c>
      <c r="AC546" s="90"/>
      <c r="AD546" s="90"/>
      <c r="AE546" s="91"/>
      <c r="AF546" s="29" t="s">
        <v>7472</v>
      </c>
      <c r="AG546" s="27" t="str">
        <f>IF(ISERROR(IF(VLOOKUP(A546,'SAS Stations'!$B$2:$G$307,5,)="YES", "YES", "NO"))=TRUE,"NO","YES")</f>
        <v>NO</v>
      </c>
      <c r="AH546" s="27" t="str">
        <f t="shared" si="8"/>
        <v>YES</v>
      </c>
      <c r="AI546" s="92" t="str">
        <f t="array" ref="AI546">IF(ISERROR(IF(VLOOKUP(A546,'Stations Modelled'!$B$2:$D$310,3,)="YES", "YES", "NO"))=TRUE,"NO","YES")</f>
        <v>NO</v>
      </c>
    </row>
    <row r="547" spans="1:35" hidden="1">
      <c r="A547" s="29" t="s">
        <v>2657</v>
      </c>
      <c r="B547" s="28">
        <v>1421</v>
      </c>
      <c r="C547" s="28">
        <v>8195</v>
      </c>
      <c r="D547" s="30" t="s">
        <v>3410</v>
      </c>
      <c r="E547" s="29">
        <v>17542</v>
      </c>
      <c r="F547" s="28">
        <v>33</v>
      </c>
      <c r="G547" s="28">
        <v>12</v>
      </c>
      <c r="H547" s="28">
        <v>5070</v>
      </c>
      <c r="I547" s="29" t="s">
        <v>347</v>
      </c>
      <c r="J547" s="28">
        <v>7</v>
      </c>
      <c r="K547" s="29" t="s">
        <v>347</v>
      </c>
      <c r="L547" s="28">
        <v>5070</v>
      </c>
      <c r="M547" s="29" t="s">
        <v>347</v>
      </c>
      <c r="N547" s="29" t="s">
        <v>7471</v>
      </c>
      <c r="O547" s="31">
        <v>18264</v>
      </c>
      <c r="P547" s="31" t="s">
        <v>7472</v>
      </c>
      <c r="Q547" s="29" t="s">
        <v>7506</v>
      </c>
      <c r="R547" s="28">
        <v>3</v>
      </c>
      <c r="S547" s="28">
        <v>77</v>
      </c>
      <c r="T547" s="28">
        <v>3</v>
      </c>
      <c r="U547" s="28">
        <v>16</v>
      </c>
      <c r="V547" s="29" t="s">
        <v>3411</v>
      </c>
      <c r="W547" s="29" t="s">
        <v>2658</v>
      </c>
      <c r="X547" s="29" t="s">
        <v>465</v>
      </c>
      <c r="Y547" s="29" t="s">
        <v>2659</v>
      </c>
      <c r="Z547" s="29" t="s">
        <v>3436</v>
      </c>
      <c r="AA547" s="29" t="s">
        <v>7478</v>
      </c>
      <c r="AB547" s="28">
        <v>92362</v>
      </c>
      <c r="AC547" s="90">
        <v>33.539960999999998</v>
      </c>
      <c r="AD547" s="90">
        <v>-117.187316</v>
      </c>
      <c r="AE547" s="91" t="s">
        <v>7503</v>
      </c>
      <c r="AF547" s="29" t="s">
        <v>7472</v>
      </c>
      <c r="AG547" s="27" t="str">
        <f>IF(ISERROR(IF(VLOOKUP(A547,'SAS Stations'!$B$2:$G$307,5,)="YES", "YES", "NO"))=TRUE,"NO","YES")</f>
        <v>NO</v>
      </c>
      <c r="AH547" s="27" t="str">
        <f t="shared" si="8"/>
        <v>YES</v>
      </c>
      <c r="AI547" s="92" t="str">
        <f t="array" ref="AI547">IF(ISERROR(IF(VLOOKUP(A547,'Stations Modelled'!$B$2:$D$310,3,)="YES", "YES", "NO"))=TRUE,"NO","YES")</f>
        <v>NO</v>
      </c>
    </row>
    <row r="548" spans="1:35" hidden="1">
      <c r="A548" s="29" t="s">
        <v>2660</v>
      </c>
      <c r="B548" s="28">
        <v>1424</v>
      </c>
      <c r="C548" s="28">
        <v>8198</v>
      </c>
      <c r="D548" s="30" t="s">
        <v>3405</v>
      </c>
      <c r="E548" s="29"/>
      <c r="F548" s="28">
        <v>33</v>
      </c>
      <c r="G548" s="28">
        <v>4</v>
      </c>
      <c r="H548" s="28">
        <v>5064</v>
      </c>
      <c r="I548" s="29" t="s">
        <v>375</v>
      </c>
      <c r="J548" s="28">
        <v>5</v>
      </c>
      <c r="K548" s="29" t="s">
        <v>375</v>
      </c>
      <c r="L548" s="28">
        <v>5064</v>
      </c>
      <c r="M548" s="29" t="s">
        <v>375</v>
      </c>
      <c r="N548" s="29" t="s">
        <v>7471</v>
      </c>
      <c r="O548" s="31">
        <v>18264</v>
      </c>
      <c r="P548" s="31" t="s">
        <v>7472</v>
      </c>
      <c r="Q548" s="29" t="s">
        <v>7506</v>
      </c>
      <c r="R548" s="28">
        <v>3</v>
      </c>
      <c r="S548" s="28">
        <v>31</v>
      </c>
      <c r="T548" s="28">
        <v>3</v>
      </c>
      <c r="U548" s="28">
        <v>11</v>
      </c>
      <c r="V548" s="29" t="s">
        <v>7480</v>
      </c>
      <c r="W548" s="29" t="s">
        <v>1712</v>
      </c>
      <c r="X548" s="29" t="s">
        <v>517</v>
      </c>
      <c r="Y548" s="29" t="s">
        <v>2661</v>
      </c>
      <c r="Z548" s="29" t="s">
        <v>2660</v>
      </c>
      <c r="AA548" s="29" t="s">
        <v>7478</v>
      </c>
      <c r="AB548" s="28">
        <v>92405</v>
      </c>
      <c r="AC548" s="90">
        <v>34.157415999999998</v>
      </c>
      <c r="AD548" s="90">
        <v>-117.339124</v>
      </c>
      <c r="AE548" s="91" t="s">
        <v>7503</v>
      </c>
      <c r="AF548" s="29" t="s">
        <v>7472</v>
      </c>
      <c r="AG548" s="27" t="str">
        <f>IF(ISERROR(IF(VLOOKUP(A548,'SAS Stations'!$B$2:$G$307,5,)="YES", "YES", "NO"))=TRUE,"NO","YES")</f>
        <v>NO</v>
      </c>
      <c r="AH548" s="27" t="str">
        <f t="shared" si="8"/>
        <v>YES</v>
      </c>
      <c r="AI548" s="92" t="str">
        <f t="array" ref="AI548">IF(ISERROR(IF(VLOOKUP(A548,'Stations Modelled'!$B$2:$D$310,3,)="YES", "YES", "NO"))=TRUE,"NO","YES")</f>
        <v>NO</v>
      </c>
    </row>
    <row r="549" spans="1:35">
      <c r="A549" s="29" t="s">
        <v>1035</v>
      </c>
      <c r="B549" s="28">
        <v>789</v>
      </c>
      <c r="C549" s="28">
        <v>5780</v>
      </c>
      <c r="D549" s="30" t="s">
        <v>2815</v>
      </c>
      <c r="E549" s="29"/>
      <c r="F549" s="28">
        <v>16</v>
      </c>
      <c r="G549" s="28">
        <v>4</v>
      </c>
      <c r="H549" s="28">
        <v>5074</v>
      </c>
      <c r="I549" s="29" t="s">
        <v>631</v>
      </c>
      <c r="J549" s="28">
        <v>9</v>
      </c>
      <c r="K549" s="29" t="s">
        <v>652</v>
      </c>
      <c r="L549" s="28">
        <v>5073</v>
      </c>
      <c r="M549" s="29" t="s">
        <v>652</v>
      </c>
      <c r="N549" s="29" t="s">
        <v>7471</v>
      </c>
      <c r="O549" s="31">
        <v>17502</v>
      </c>
      <c r="P549" s="31" t="s">
        <v>7472</v>
      </c>
      <c r="Q549" s="29" t="s">
        <v>7506</v>
      </c>
      <c r="R549" s="28">
        <v>1</v>
      </c>
      <c r="S549" s="28">
        <v>32</v>
      </c>
      <c r="T549" s="28">
        <v>2</v>
      </c>
      <c r="U549" s="28">
        <v>57</v>
      </c>
      <c r="V549" s="29" t="s">
        <v>3386</v>
      </c>
      <c r="W549" s="29" t="s">
        <v>4651</v>
      </c>
      <c r="X549" s="29" t="s">
        <v>7562</v>
      </c>
      <c r="Y549" s="29" t="s">
        <v>1277</v>
      </c>
      <c r="Z549" s="29" t="s">
        <v>1021</v>
      </c>
      <c r="AA549" s="29" t="s">
        <v>7478</v>
      </c>
      <c r="AB549" s="28">
        <v>90255</v>
      </c>
      <c r="AC549" s="90">
        <v>33.976050000000001</v>
      </c>
      <c r="AD549" s="90">
        <v>-118.248304</v>
      </c>
      <c r="AE549" s="91" t="s">
        <v>7494</v>
      </c>
      <c r="AF549" s="29" t="s">
        <v>7472</v>
      </c>
      <c r="AG549" s="27" t="str">
        <f>IF(ISERROR(IF(VLOOKUP(A549,'SAS Stations'!$B$2:$G$307,5,)="YES", "YES", "NO"))=TRUE,"NO","YES")</f>
        <v>YES</v>
      </c>
      <c r="AH549" s="27" t="str">
        <f t="shared" si="8"/>
        <v>NO</v>
      </c>
      <c r="AI549" s="92" t="str">
        <f t="array" ref="AI549">IF(ISERROR(IF(VLOOKUP(A549,'Stations Modelled'!$B$2:$D$310,3,)="YES", "YES", "NO"))=TRUE,"NO","YES")</f>
        <v>NO</v>
      </c>
    </row>
    <row r="550" spans="1:35">
      <c r="A550" s="29" t="s">
        <v>708</v>
      </c>
      <c r="B550" s="28">
        <v>752</v>
      </c>
      <c r="C550" s="28">
        <v>5740</v>
      </c>
      <c r="D550" s="30" t="s">
        <v>2822</v>
      </c>
      <c r="E550" s="29"/>
      <c r="F550" s="28">
        <v>12</v>
      </c>
      <c r="G550" s="28">
        <v>4</v>
      </c>
      <c r="H550" s="28">
        <v>1410</v>
      </c>
      <c r="I550" s="29" t="s">
        <v>340</v>
      </c>
      <c r="J550" s="28">
        <v>9</v>
      </c>
      <c r="K550" s="29" t="s">
        <v>652</v>
      </c>
      <c r="L550" s="28">
        <v>5073</v>
      </c>
      <c r="M550" s="29" t="s">
        <v>652</v>
      </c>
      <c r="N550" s="29" t="s">
        <v>7471</v>
      </c>
      <c r="O550" s="31">
        <v>11263</v>
      </c>
      <c r="P550" s="31" t="s">
        <v>7472</v>
      </c>
      <c r="Q550" s="29" t="s">
        <v>7506</v>
      </c>
      <c r="R550" s="28">
        <v>1</v>
      </c>
      <c r="S550" s="28">
        <v>46</v>
      </c>
      <c r="T550" s="28">
        <v>1</v>
      </c>
      <c r="U550" s="28">
        <v>51</v>
      </c>
      <c r="V550" s="29" t="s">
        <v>3386</v>
      </c>
      <c r="W550" s="29" t="s">
        <v>2824</v>
      </c>
      <c r="X550" s="29" t="s">
        <v>7582</v>
      </c>
      <c r="Y550" s="29" t="s">
        <v>1278</v>
      </c>
      <c r="Z550" s="29" t="s">
        <v>660</v>
      </c>
      <c r="AA550" s="29" t="s">
        <v>7478</v>
      </c>
      <c r="AB550" s="28">
        <v>90814</v>
      </c>
      <c r="AC550" s="27">
        <v>33.768591999999998</v>
      </c>
      <c r="AD550" s="27">
        <v>-118.131894</v>
      </c>
      <c r="AE550" s="27" t="s">
        <v>7494</v>
      </c>
      <c r="AF550" s="29" t="s">
        <v>7472</v>
      </c>
      <c r="AG550" s="27" t="str">
        <f>IF(ISERROR(IF(VLOOKUP(A550,'SAS Stations'!$B$2:$G$307,5,)="YES", "YES", "NO"))=TRUE,"NO","YES")</f>
        <v>YES</v>
      </c>
      <c r="AH550" s="27" t="str">
        <f t="shared" si="8"/>
        <v>NO</v>
      </c>
      <c r="AI550" s="92" t="str">
        <f t="array" ref="AI550">IF(ISERROR(IF(VLOOKUP(A550,'Stations Modelled'!$B$2:$D$310,3,)="YES", "YES", "NO"))=TRUE,"NO","YES")</f>
        <v>YES</v>
      </c>
    </row>
    <row r="551" spans="1:35" hidden="1">
      <c r="A551" s="29" t="s">
        <v>709</v>
      </c>
      <c r="B551" s="28">
        <v>690</v>
      </c>
      <c r="C551" s="28">
        <v>5648</v>
      </c>
      <c r="D551" s="30" t="s">
        <v>3420</v>
      </c>
      <c r="E551" s="29">
        <v>17219</v>
      </c>
      <c r="F551" s="28">
        <v>66</v>
      </c>
      <c r="G551" s="28">
        <v>12</v>
      </c>
      <c r="H551" s="28">
        <v>5062</v>
      </c>
      <c r="I551" s="29" t="s">
        <v>3801</v>
      </c>
      <c r="J551" s="28">
        <v>4</v>
      </c>
      <c r="K551" s="29" t="s">
        <v>448</v>
      </c>
      <c r="L551" s="28">
        <v>5069</v>
      </c>
      <c r="M551" s="29" t="s">
        <v>687</v>
      </c>
      <c r="N551" s="29" t="s">
        <v>7471</v>
      </c>
      <c r="O551" s="31">
        <v>18264</v>
      </c>
      <c r="P551" s="31" t="s">
        <v>7472</v>
      </c>
      <c r="Q551" s="29" t="s">
        <v>7473</v>
      </c>
      <c r="R551" s="28">
        <v>3</v>
      </c>
      <c r="S551" s="28">
        <v>34</v>
      </c>
      <c r="T551" s="28">
        <v>3</v>
      </c>
      <c r="U551" s="28">
        <v>12</v>
      </c>
      <c r="V551" s="29" t="s">
        <v>7474</v>
      </c>
      <c r="W551" s="29" t="s">
        <v>2662</v>
      </c>
      <c r="X551" s="29" t="s">
        <v>530</v>
      </c>
      <c r="Y551" s="29" t="s">
        <v>2663</v>
      </c>
      <c r="Z551" s="29" t="s">
        <v>735</v>
      </c>
      <c r="AA551" s="29" t="s">
        <v>7478</v>
      </c>
      <c r="AB551" s="28">
        <v>91762</v>
      </c>
      <c r="AC551" s="90">
        <v>34.046937999999997</v>
      </c>
      <c r="AD551" s="90">
        <v>-117.675524</v>
      </c>
      <c r="AE551" s="91" t="s">
        <v>7503</v>
      </c>
      <c r="AF551" s="29" t="s">
        <v>7472</v>
      </c>
      <c r="AG551" s="27" t="str">
        <f>IF(ISERROR(IF(VLOOKUP(A551,'SAS Stations'!$B$2:$G$307,5,)="YES", "YES", "NO"))=TRUE,"NO","YES")</f>
        <v>NO</v>
      </c>
      <c r="AH551" s="27" t="str">
        <f t="shared" si="8"/>
        <v>YES</v>
      </c>
      <c r="AI551" s="92" t="str">
        <f t="array" ref="AI551">IF(ISERROR(IF(VLOOKUP(A551,'Stations Modelled'!$B$2:$D$310,3,)="YES", "YES", "NO"))=TRUE,"NO","YES")</f>
        <v>YES</v>
      </c>
    </row>
    <row r="552" spans="1:35">
      <c r="A552" s="29" t="s">
        <v>710</v>
      </c>
      <c r="B552" s="28">
        <v>838</v>
      </c>
      <c r="C552" s="28">
        <v>5838</v>
      </c>
      <c r="D552" s="30" t="s">
        <v>7584</v>
      </c>
      <c r="E552" s="29">
        <v>45397</v>
      </c>
      <c r="F552" s="28">
        <v>66</v>
      </c>
      <c r="G552" s="28">
        <v>12</v>
      </c>
      <c r="H552" s="28">
        <v>5012</v>
      </c>
      <c r="I552" s="29" t="s">
        <v>3869</v>
      </c>
      <c r="J552" s="28">
        <v>3</v>
      </c>
      <c r="K552" s="29" t="s">
        <v>7529</v>
      </c>
      <c r="L552" s="28">
        <v>5012</v>
      </c>
      <c r="M552" s="29" t="s">
        <v>3869</v>
      </c>
      <c r="N552" s="29" t="s">
        <v>7471</v>
      </c>
      <c r="O552" s="31">
        <v>18264</v>
      </c>
      <c r="P552" s="31" t="s">
        <v>7472</v>
      </c>
      <c r="Q552" s="29" t="s">
        <v>7473</v>
      </c>
      <c r="R552" s="28">
        <v>1</v>
      </c>
      <c r="S552" s="28">
        <v>22</v>
      </c>
      <c r="T552" s="28">
        <v>2</v>
      </c>
      <c r="U552" s="28">
        <v>1</v>
      </c>
      <c r="V552" s="29" t="s">
        <v>7531</v>
      </c>
      <c r="W552" s="29" t="s">
        <v>7815</v>
      </c>
      <c r="X552" s="29" t="s">
        <v>497</v>
      </c>
      <c r="Y552" s="29" t="s">
        <v>3297</v>
      </c>
      <c r="Z552" s="29" t="s">
        <v>3298</v>
      </c>
      <c r="AA552" s="29" t="s">
        <v>7478</v>
      </c>
      <c r="AB552" s="28">
        <v>90660</v>
      </c>
      <c r="AC552" s="27">
        <v>34.005541999999998</v>
      </c>
      <c r="AD552" s="27">
        <v>-118.068029</v>
      </c>
      <c r="AE552" s="27" t="s">
        <v>7503</v>
      </c>
      <c r="AF552" s="29" t="s">
        <v>7472</v>
      </c>
      <c r="AG552" s="27" t="str">
        <f>IF(ISERROR(IF(VLOOKUP(A552,'SAS Stations'!$B$2:$G$307,5,)="YES", "YES", "NO"))=TRUE,"NO","YES")</f>
        <v>YES</v>
      </c>
      <c r="AH552" s="27" t="str">
        <f t="shared" si="8"/>
        <v>NO</v>
      </c>
      <c r="AI552" s="92" t="str">
        <f t="array" ref="AI552">IF(ISERROR(IF(VLOOKUP(A552,'Stations Modelled'!$B$2:$D$310,3,)="YES", "YES", "NO"))=TRUE,"NO","YES")</f>
        <v>NO</v>
      </c>
    </row>
    <row r="553" spans="1:35" hidden="1">
      <c r="A553" s="29" t="s">
        <v>1150</v>
      </c>
      <c r="B553" s="28">
        <v>1749</v>
      </c>
      <c r="C553" s="28">
        <v>5798</v>
      </c>
      <c r="D553" s="30"/>
      <c r="E553" s="29"/>
      <c r="F553" s="28">
        <v>66</v>
      </c>
      <c r="G553" s="28">
        <v>12</v>
      </c>
      <c r="H553" s="28">
        <v>5073</v>
      </c>
      <c r="I553" s="29" t="s">
        <v>652</v>
      </c>
      <c r="J553" s="28">
        <v>9</v>
      </c>
      <c r="K553" s="29" t="s">
        <v>652</v>
      </c>
      <c r="L553" s="28">
        <v>5073</v>
      </c>
      <c r="M553" s="29" t="s">
        <v>652</v>
      </c>
      <c r="N553" s="29" t="s">
        <v>7496</v>
      </c>
      <c r="O553" s="31">
        <v>38353</v>
      </c>
      <c r="P553" s="31" t="s">
        <v>7472</v>
      </c>
      <c r="Q553" s="29" t="s">
        <v>10579</v>
      </c>
      <c r="R553" s="28">
        <v>1</v>
      </c>
      <c r="S553" s="28">
        <v>46</v>
      </c>
      <c r="T553" s="28">
        <v>1</v>
      </c>
      <c r="U553" s="28">
        <v>50</v>
      </c>
      <c r="V553" s="29" t="s">
        <v>2730</v>
      </c>
      <c r="W553" s="29" t="s">
        <v>7472</v>
      </c>
      <c r="X553" s="29" t="s">
        <v>7472</v>
      </c>
      <c r="Y553" s="29" t="s">
        <v>7472</v>
      </c>
      <c r="Z553" s="29" t="s">
        <v>7472</v>
      </c>
      <c r="AA553" s="29" t="s">
        <v>7478</v>
      </c>
      <c r="AB553" s="28" t="s">
        <v>7472</v>
      </c>
      <c r="AC553" s="27"/>
      <c r="AD553" s="27"/>
      <c r="AE553" s="27"/>
      <c r="AF553" s="29" t="s">
        <v>7472</v>
      </c>
      <c r="AG553" s="27" t="str">
        <f>IF(ISERROR(IF(VLOOKUP(A553,'SAS Stations'!$B$2:$G$307,5,)="YES", "YES", "NO"))=TRUE,"NO","YES")</f>
        <v>NO</v>
      </c>
      <c r="AH553" s="27" t="str">
        <f t="shared" si="8"/>
        <v>YES</v>
      </c>
      <c r="AI553" s="92" t="str">
        <f t="array" ref="AI553">IF(ISERROR(IF(VLOOKUP(A553,'Stations Modelled'!$B$2:$D$310,3,)="YES", "YES", "NO"))=TRUE,"NO","YES")</f>
        <v>NO</v>
      </c>
    </row>
    <row r="554" spans="1:35" hidden="1">
      <c r="A554" s="29" t="s">
        <v>711</v>
      </c>
      <c r="B554" s="28">
        <v>608</v>
      </c>
      <c r="C554" s="28">
        <v>5556</v>
      </c>
      <c r="D554" s="30" t="s">
        <v>4919</v>
      </c>
      <c r="E554" s="29"/>
      <c r="F554" s="28">
        <v>66</v>
      </c>
      <c r="G554" s="28">
        <v>12</v>
      </c>
      <c r="H554" s="28">
        <v>5052</v>
      </c>
      <c r="I554" s="29" t="s">
        <v>357</v>
      </c>
      <c r="J554" s="28">
        <v>14</v>
      </c>
      <c r="K554" s="29" t="s">
        <v>940</v>
      </c>
      <c r="L554" s="28">
        <v>5054</v>
      </c>
      <c r="M554" s="29" t="s">
        <v>940</v>
      </c>
      <c r="N554" s="29" t="s">
        <v>7471</v>
      </c>
      <c r="O554" s="31">
        <v>18264</v>
      </c>
      <c r="P554" s="31" t="s">
        <v>7472</v>
      </c>
      <c r="Q554" s="29" t="s">
        <v>7473</v>
      </c>
      <c r="R554" s="28">
        <v>5</v>
      </c>
      <c r="S554" s="28">
        <v>36</v>
      </c>
      <c r="T554" s="28">
        <v>3</v>
      </c>
      <c r="U554" s="28">
        <v>22</v>
      </c>
      <c r="V554" s="29" t="s">
        <v>7498</v>
      </c>
      <c r="W554" s="29" t="s">
        <v>5196</v>
      </c>
      <c r="X554" s="29" t="s">
        <v>5041</v>
      </c>
      <c r="Y554" s="29" t="s">
        <v>5197</v>
      </c>
      <c r="Z554" s="29" t="s">
        <v>711</v>
      </c>
      <c r="AA554" s="29" t="s">
        <v>7478</v>
      </c>
      <c r="AB554" s="28">
        <v>93536</v>
      </c>
      <c r="AC554" s="90">
        <v>34.774838000000003</v>
      </c>
      <c r="AD554" s="90">
        <v>-118.50124099999999</v>
      </c>
      <c r="AE554" s="91" t="s">
        <v>7494</v>
      </c>
      <c r="AF554" s="29" t="s">
        <v>7472</v>
      </c>
      <c r="AG554" s="27" t="str">
        <f>IF(ISERROR(IF(VLOOKUP(A554,'SAS Stations'!$B$2:$G$307,5,)="YES", "YES", "NO"))=TRUE,"NO","YES")</f>
        <v>NO</v>
      </c>
      <c r="AH554" s="27" t="str">
        <f t="shared" si="8"/>
        <v>YES</v>
      </c>
      <c r="AI554" s="92" t="str">
        <f t="array" ref="AI554">IF(ISERROR(IF(VLOOKUP(A554,'Stations Modelled'!$B$2:$D$310,3,)="YES", "YES", "NO"))=TRUE,"NO","YES")</f>
        <v>YES</v>
      </c>
    </row>
    <row r="555" spans="1:35">
      <c r="A555" s="29" t="s">
        <v>712</v>
      </c>
      <c r="B555" s="28">
        <v>1519</v>
      </c>
      <c r="C555" s="28">
        <v>8296</v>
      </c>
      <c r="D555" s="30" t="s">
        <v>3410</v>
      </c>
      <c r="E555" s="29"/>
      <c r="F555" s="28">
        <v>115</v>
      </c>
      <c r="G555" s="28">
        <v>12</v>
      </c>
      <c r="H555" s="28">
        <v>5070</v>
      </c>
      <c r="I555" s="29" t="s">
        <v>347</v>
      </c>
      <c r="J555" s="28">
        <v>7</v>
      </c>
      <c r="K555" s="29" t="s">
        <v>347</v>
      </c>
      <c r="L555" s="28">
        <v>5070</v>
      </c>
      <c r="M555" s="29" t="s">
        <v>347</v>
      </c>
      <c r="N555" s="29" t="s">
        <v>7471</v>
      </c>
      <c r="O555" s="31">
        <v>24746</v>
      </c>
      <c r="P555" s="31" t="s">
        <v>7472</v>
      </c>
      <c r="Q555" s="29" t="s">
        <v>7473</v>
      </c>
      <c r="R555" s="28">
        <v>3</v>
      </c>
      <c r="S555" s="28">
        <v>77</v>
      </c>
      <c r="T555" s="28">
        <v>4</v>
      </c>
      <c r="U555" s="28">
        <v>16</v>
      </c>
      <c r="V555" s="29" t="s">
        <v>3411</v>
      </c>
      <c r="W555" s="29" t="s">
        <v>2664</v>
      </c>
      <c r="X555" s="29" t="s">
        <v>494</v>
      </c>
      <c r="Y555" s="29" t="s">
        <v>2665</v>
      </c>
      <c r="Z555" s="29" t="s">
        <v>1717</v>
      </c>
      <c r="AA555" s="29" t="s">
        <v>7478</v>
      </c>
      <c r="AB555" s="28">
        <v>92343</v>
      </c>
      <c r="AC555" s="90">
        <v>33.772461</v>
      </c>
      <c r="AD555" s="90">
        <v>-116.98815</v>
      </c>
      <c r="AE555" s="91" t="s">
        <v>7503</v>
      </c>
      <c r="AF555" s="29" t="s">
        <v>7472</v>
      </c>
      <c r="AG555" s="27" t="str">
        <f>IF(ISERROR(IF(VLOOKUP(A555,'SAS Stations'!$B$2:$G$307,5,)="YES", "YES", "NO"))=TRUE,"NO","YES")</f>
        <v>YES</v>
      </c>
      <c r="AH555" s="27" t="str">
        <f t="shared" si="8"/>
        <v>NO</v>
      </c>
      <c r="AI555" s="92" t="str">
        <f t="array" ref="AI555">IF(ISERROR(IF(VLOOKUP(A555,'Stations Modelled'!$B$2:$D$310,3,)="YES", "YES", "NO"))=TRUE,"NO","YES")</f>
        <v>NO</v>
      </c>
    </row>
    <row r="556" spans="1:35">
      <c r="A556" s="29" t="s">
        <v>712</v>
      </c>
      <c r="B556" s="28">
        <v>1520</v>
      </c>
      <c r="C556" s="28">
        <v>8296</v>
      </c>
      <c r="D556" s="30" t="s">
        <v>3410</v>
      </c>
      <c r="E556" s="29"/>
      <c r="F556" s="28">
        <v>115</v>
      </c>
      <c r="G556" s="28">
        <v>33</v>
      </c>
      <c r="H556" s="28">
        <v>5070</v>
      </c>
      <c r="I556" s="29" t="s">
        <v>347</v>
      </c>
      <c r="J556" s="28">
        <v>7</v>
      </c>
      <c r="K556" s="29" t="s">
        <v>347</v>
      </c>
      <c r="L556" s="28">
        <v>5070</v>
      </c>
      <c r="M556" s="29" t="s">
        <v>347</v>
      </c>
      <c r="N556" s="29" t="s">
        <v>7471</v>
      </c>
      <c r="O556" s="31">
        <v>26451</v>
      </c>
      <c r="P556" s="31" t="s">
        <v>7472</v>
      </c>
      <c r="Q556" s="29" t="s">
        <v>7473</v>
      </c>
      <c r="R556" s="28">
        <v>3</v>
      </c>
      <c r="S556" s="28">
        <v>77</v>
      </c>
      <c r="T556" s="28">
        <v>4</v>
      </c>
      <c r="U556" s="28">
        <v>16</v>
      </c>
      <c r="V556" s="29" t="s">
        <v>3411</v>
      </c>
      <c r="W556" s="29" t="s">
        <v>2664</v>
      </c>
      <c r="X556" s="29" t="s">
        <v>494</v>
      </c>
      <c r="Y556" s="29" t="s">
        <v>2665</v>
      </c>
      <c r="Z556" s="29" t="s">
        <v>1717</v>
      </c>
      <c r="AA556" s="29" t="s">
        <v>7478</v>
      </c>
      <c r="AB556" s="28">
        <v>92343</v>
      </c>
      <c r="AC556" s="27">
        <v>33.772461</v>
      </c>
      <c r="AD556" s="27">
        <v>-116.98815</v>
      </c>
      <c r="AE556" s="27" t="s">
        <v>7503</v>
      </c>
      <c r="AF556" s="29" t="s">
        <v>7472</v>
      </c>
      <c r="AG556" s="27" t="str">
        <f>IF(ISERROR(IF(VLOOKUP(A556,'SAS Stations'!$B$2:$G$307,5,)="YES", "YES", "NO"))=TRUE,"NO","YES")</f>
        <v>YES</v>
      </c>
      <c r="AH556" s="27" t="str">
        <f t="shared" si="8"/>
        <v>NO</v>
      </c>
      <c r="AI556" s="92" t="str">
        <f t="array" ref="AI556">IF(ISERROR(IF(VLOOKUP(A556,'Stations Modelled'!$B$2:$D$310,3,)="YES", "YES", "NO"))=TRUE,"NO","YES")</f>
        <v>NO</v>
      </c>
    </row>
    <row r="557" spans="1:35">
      <c r="A557" s="29" t="s">
        <v>713</v>
      </c>
      <c r="B557" s="28">
        <v>790</v>
      </c>
      <c r="C557" s="28">
        <v>5781</v>
      </c>
      <c r="D557" s="30"/>
      <c r="E557" s="29"/>
      <c r="F557" s="28">
        <v>66</v>
      </c>
      <c r="G557" s="28">
        <v>4</v>
      </c>
      <c r="H557" s="28">
        <v>5071</v>
      </c>
      <c r="I557" s="29" t="s">
        <v>339</v>
      </c>
      <c r="J557" s="28">
        <v>9</v>
      </c>
      <c r="K557" s="29" t="s">
        <v>652</v>
      </c>
      <c r="L557" s="28">
        <v>5073</v>
      </c>
      <c r="M557" s="29" t="s">
        <v>652</v>
      </c>
      <c r="N557" s="29" t="s">
        <v>7471</v>
      </c>
      <c r="O557" s="31">
        <v>22890</v>
      </c>
      <c r="P557" s="31" t="s">
        <v>7472</v>
      </c>
      <c r="Q557" s="29" t="s">
        <v>7473</v>
      </c>
      <c r="R557" s="28">
        <v>1</v>
      </c>
      <c r="S557" s="28">
        <v>32</v>
      </c>
      <c r="T557" s="28">
        <v>2</v>
      </c>
      <c r="U557" s="28">
        <v>56</v>
      </c>
      <c r="V557" s="29" t="s">
        <v>3386</v>
      </c>
      <c r="W557" s="29" t="s">
        <v>2826</v>
      </c>
      <c r="X557" s="29" t="s">
        <v>523</v>
      </c>
      <c r="Y557" s="29" t="s">
        <v>1283</v>
      </c>
      <c r="Z557" s="29" t="s">
        <v>3787</v>
      </c>
      <c r="AA557" s="29" t="s">
        <v>7478</v>
      </c>
      <c r="AB557" s="28">
        <v>90745</v>
      </c>
      <c r="AC557" s="90">
        <v>33.827426000000003</v>
      </c>
      <c r="AD557" s="90">
        <v>-118.26842000000001</v>
      </c>
      <c r="AE557" s="91" t="s">
        <v>7494</v>
      </c>
      <c r="AF557" s="29" t="s">
        <v>7472</v>
      </c>
      <c r="AG557" s="27" t="str">
        <f>IF(ISERROR(IF(VLOOKUP(A557,'SAS Stations'!$B$2:$G$307,5,)="YES", "YES", "NO"))=TRUE,"NO","YES")</f>
        <v>YES</v>
      </c>
      <c r="AH557" s="27" t="str">
        <f t="shared" si="8"/>
        <v>NO</v>
      </c>
      <c r="AI557" s="92" t="str">
        <f t="array" ref="AI557">IF(ISERROR(IF(VLOOKUP(A557,'Stations Modelled'!$B$2:$D$310,3,)="YES", "YES", "NO"))=TRUE,"NO","YES")</f>
        <v>NO</v>
      </c>
    </row>
    <row r="558" spans="1:35">
      <c r="A558" s="29" t="s">
        <v>713</v>
      </c>
      <c r="B558" s="28">
        <v>791</v>
      </c>
      <c r="C558" s="28">
        <v>5781</v>
      </c>
      <c r="D558" s="30"/>
      <c r="E558" s="29"/>
      <c r="F558" s="28">
        <v>66</v>
      </c>
      <c r="G558" s="28">
        <v>12</v>
      </c>
      <c r="H558" s="28">
        <v>5071</v>
      </c>
      <c r="I558" s="29" t="s">
        <v>339</v>
      </c>
      <c r="J558" s="28">
        <v>9</v>
      </c>
      <c r="K558" s="29" t="s">
        <v>652</v>
      </c>
      <c r="L558" s="28">
        <v>5073</v>
      </c>
      <c r="M558" s="29" t="s">
        <v>652</v>
      </c>
      <c r="N558" s="29" t="s">
        <v>7471</v>
      </c>
      <c r="O558" s="31">
        <v>22890</v>
      </c>
      <c r="P558" s="31" t="s">
        <v>7472</v>
      </c>
      <c r="Q558" s="29" t="s">
        <v>7473</v>
      </c>
      <c r="R558" s="28">
        <v>1</v>
      </c>
      <c r="S558" s="28">
        <v>32</v>
      </c>
      <c r="T558" s="28">
        <v>2</v>
      </c>
      <c r="U558" s="28">
        <v>56</v>
      </c>
      <c r="V558" s="29" t="s">
        <v>3386</v>
      </c>
      <c r="W558" s="29" t="s">
        <v>2826</v>
      </c>
      <c r="X558" s="29" t="s">
        <v>523</v>
      </c>
      <c r="Y558" s="29" t="s">
        <v>1283</v>
      </c>
      <c r="Z558" s="29" t="s">
        <v>3787</v>
      </c>
      <c r="AA558" s="29" t="s">
        <v>7478</v>
      </c>
      <c r="AB558" s="28">
        <v>90745</v>
      </c>
      <c r="AC558" s="90">
        <v>33.827426000000003</v>
      </c>
      <c r="AD558" s="90">
        <v>-118.26842000000001</v>
      </c>
      <c r="AE558" s="91" t="s">
        <v>7494</v>
      </c>
      <c r="AF558" s="29" t="s">
        <v>7472</v>
      </c>
      <c r="AG558" s="27" t="str">
        <f>IF(ISERROR(IF(VLOOKUP(A558,'SAS Stations'!$B$2:$G$307,5,)="YES", "YES", "NO"))=TRUE,"NO","YES")</f>
        <v>YES</v>
      </c>
      <c r="AH558" s="27" t="str">
        <f t="shared" si="8"/>
        <v>NO</v>
      </c>
      <c r="AI558" s="92" t="str">
        <f t="array" ref="AI558">IF(ISERROR(IF(VLOOKUP(A558,'Stations Modelled'!$B$2:$D$310,3,)="YES", "YES", "NO"))=TRUE,"NO","YES")</f>
        <v>NO</v>
      </c>
    </row>
    <row r="559" spans="1:35">
      <c r="A559" s="29" t="s">
        <v>714</v>
      </c>
      <c r="B559" s="28">
        <v>609</v>
      </c>
      <c r="C559" s="28">
        <v>5557</v>
      </c>
      <c r="D559" s="30" t="s">
        <v>4971</v>
      </c>
      <c r="E559" s="29">
        <v>76909</v>
      </c>
      <c r="F559" s="28">
        <v>66</v>
      </c>
      <c r="G559" s="28">
        <v>16</v>
      </c>
      <c r="H559" s="28">
        <v>5056</v>
      </c>
      <c r="I559" s="29" t="s">
        <v>698</v>
      </c>
      <c r="J559" s="28">
        <v>11</v>
      </c>
      <c r="K559" s="29" t="s">
        <v>698</v>
      </c>
      <c r="L559" s="28">
        <v>5056</v>
      </c>
      <c r="M559" s="29" t="s">
        <v>698</v>
      </c>
      <c r="N559" s="29" t="s">
        <v>7471</v>
      </c>
      <c r="O559" s="31">
        <v>22828</v>
      </c>
      <c r="P559" s="31" t="s">
        <v>7472</v>
      </c>
      <c r="Q559" s="29" t="s">
        <v>7473</v>
      </c>
      <c r="R559" s="28">
        <v>5</v>
      </c>
      <c r="S559" s="28">
        <v>35</v>
      </c>
      <c r="T559" s="28">
        <v>2</v>
      </c>
      <c r="U559" s="28">
        <v>61</v>
      </c>
      <c r="V559" s="29" t="s">
        <v>2730</v>
      </c>
      <c r="W559" s="29" t="s">
        <v>7472</v>
      </c>
      <c r="X559" s="29" t="s">
        <v>7472</v>
      </c>
      <c r="Y559" s="29" t="s">
        <v>5198</v>
      </c>
      <c r="Z559" s="29" t="s">
        <v>5199</v>
      </c>
      <c r="AA559" s="29" t="s">
        <v>7478</v>
      </c>
      <c r="AB559" s="28">
        <v>91320</v>
      </c>
      <c r="AC559" s="90">
        <v>34.195059000000001</v>
      </c>
      <c r="AD559" s="90">
        <v>-118.930999</v>
      </c>
      <c r="AE559" s="91" t="s">
        <v>7494</v>
      </c>
      <c r="AF559" s="29" t="s">
        <v>7472</v>
      </c>
      <c r="AG559" s="27" t="str">
        <f>IF(ISERROR(IF(VLOOKUP(A559,'SAS Stations'!$B$2:$G$307,5,)="YES", "YES", "NO"))=TRUE,"NO","YES")</f>
        <v>YES</v>
      </c>
      <c r="AH559" s="27" t="str">
        <f t="shared" si="8"/>
        <v>NO</v>
      </c>
      <c r="AI559" s="92" t="str">
        <f t="array" ref="AI559">IF(ISERROR(IF(VLOOKUP(A559,'Stations Modelled'!$B$2:$D$310,3,)="YES", "YES", "NO"))=TRUE,"NO","YES")</f>
        <v>NO</v>
      </c>
    </row>
    <row r="560" spans="1:35">
      <c r="A560" s="29" t="s">
        <v>715</v>
      </c>
      <c r="B560" s="28">
        <v>1535</v>
      </c>
      <c r="C560" s="28">
        <v>8315</v>
      </c>
      <c r="D560" s="30" t="s">
        <v>3410</v>
      </c>
      <c r="E560" s="29"/>
      <c r="F560" s="28">
        <v>115</v>
      </c>
      <c r="G560" s="28">
        <v>12</v>
      </c>
      <c r="H560" s="28">
        <v>5070</v>
      </c>
      <c r="I560" s="29" t="s">
        <v>347</v>
      </c>
      <c r="J560" s="28">
        <v>7</v>
      </c>
      <c r="K560" s="29" t="s">
        <v>347</v>
      </c>
      <c r="L560" s="28">
        <v>5070</v>
      </c>
      <c r="M560" s="29" t="s">
        <v>347</v>
      </c>
      <c r="N560" s="29" t="s">
        <v>7471</v>
      </c>
      <c r="O560" s="31">
        <v>33028</v>
      </c>
      <c r="P560" s="31" t="s">
        <v>7472</v>
      </c>
      <c r="Q560" s="29" t="s">
        <v>7473</v>
      </c>
      <c r="R560" s="28">
        <v>3</v>
      </c>
      <c r="S560" s="28">
        <v>77</v>
      </c>
      <c r="T560" s="28">
        <v>3</v>
      </c>
      <c r="U560" s="28">
        <v>16</v>
      </c>
      <c r="V560" s="29" t="s">
        <v>3411</v>
      </c>
      <c r="W560" s="29" t="s">
        <v>7507</v>
      </c>
      <c r="X560" s="29" t="s">
        <v>553</v>
      </c>
      <c r="Y560" s="29" t="s">
        <v>2666</v>
      </c>
      <c r="Z560" s="29" t="s">
        <v>5036</v>
      </c>
      <c r="AA560" s="29" t="s">
        <v>7478</v>
      </c>
      <c r="AB560" s="28">
        <v>92370</v>
      </c>
      <c r="AC560" s="90">
        <v>33.687064999999997</v>
      </c>
      <c r="AD560" s="90">
        <v>-117.2071</v>
      </c>
      <c r="AE560" s="91" t="s">
        <v>7503</v>
      </c>
      <c r="AF560" s="29" t="s">
        <v>7472</v>
      </c>
      <c r="AG560" s="27" t="str">
        <f>IF(ISERROR(IF(VLOOKUP(A560,'SAS Stations'!$B$2:$G$307,5,)="YES", "YES", "NO"))=TRUE,"NO","YES")</f>
        <v>YES</v>
      </c>
      <c r="AH560" s="27" t="str">
        <f t="shared" si="8"/>
        <v>NO</v>
      </c>
      <c r="AI560" s="92" t="str">
        <f t="array" ref="AI560">IF(ISERROR(IF(VLOOKUP(A560,'Stations Modelled'!$B$2:$D$310,3,)="YES", "YES", "NO"))=TRUE,"NO","YES")</f>
        <v>YES</v>
      </c>
    </row>
    <row r="561" spans="1:35" hidden="1">
      <c r="A561" s="29" t="s">
        <v>716</v>
      </c>
      <c r="B561" s="28">
        <v>625</v>
      </c>
      <c r="C561" s="28">
        <v>5576</v>
      </c>
      <c r="D561" s="30" t="s">
        <v>4936</v>
      </c>
      <c r="E561" s="29"/>
      <c r="F561" s="28">
        <v>66</v>
      </c>
      <c r="G561" s="28">
        <v>16</v>
      </c>
      <c r="H561" s="28">
        <v>5051</v>
      </c>
      <c r="I561" s="29" t="s">
        <v>362</v>
      </c>
      <c r="J561" s="28">
        <v>13</v>
      </c>
      <c r="K561" s="29" t="s">
        <v>362</v>
      </c>
      <c r="L561" s="28">
        <v>5056</v>
      </c>
      <c r="M561" s="29" t="s">
        <v>698</v>
      </c>
      <c r="N561" s="29" t="s">
        <v>7471</v>
      </c>
      <c r="O561" s="31">
        <v>24898</v>
      </c>
      <c r="P561" s="31" t="s">
        <v>7472</v>
      </c>
      <c r="Q561" s="29" t="s">
        <v>7473</v>
      </c>
      <c r="R561" s="28">
        <v>5</v>
      </c>
      <c r="S561" s="28">
        <v>59</v>
      </c>
      <c r="T561" s="28">
        <v>3</v>
      </c>
      <c r="U561" s="28">
        <v>62</v>
      </c>
      <c r="V561" s="29" t="s">
        <v>2730</v>
      </c>
      <c r="W561" s="29" t="s">
        <v>5076</v>
      </c>
      <c r="X561" s="29" t="s">
        <v>465</v>
      </c>
      <c r="Y561" s="29" t="s">
        <v>5200</v>
      </c>
      <c r="Z561" s="29" t="s">
        <v>716</v>
      </c>
      <c r="AA561" s="29" t="s">
        <v>7478</v>
      </c>
      <c r="AB561" s="28">
        <v>91321</v>
      </c>
      <c r="AC561" s="90">
        <v>34.379153000000002</v>
      </c>
      <c r="AD561" s="90">
        <v>-118.55914</v>
      </c>
      <c r="AE561" s="91" t="s">
        <v>7494</v>
      </c>
      <c r="AF561" s="29" t="s">
        <v>7472</v>
      </c>
      <c r="AG561" s="27" t="str">
        <f>IF(ISERROR(IF(VLOOKUP(A561,'SAS Stations'!$B$2:$G$307,5,)="YES", "YES", "NO"))=TRUE,"NO","YES")</f>
        <v>NO</v>
      </c>
      <c r="AH561" s="27" t="str">
        <f t="shared" si="8"/>
        <v>YES</v>
      </c>
      <c r="AI561" s="92" t="str">
        <f t="array" ref="AI561">IF(ISERROR(IF(VLOOKUP(A561,'Stations Modelled'!$B$2:$D$310,3,)="YES", "YES", "NO"))=TRUE,"NO","YES")</f>
        <v>NO</v>
      </c>
    </row>
    <row r="562" spans="1:35">
      <c r="A562" s="29" t="s">
        <v>717</v>
      </c>
      <c r="B562" s="28">
        <v>360</v>
      </c>
      <c r="C562" s="28">
        <v>5136</v>
      </c>
      <c r="D562" s="30" t="s">
        <v>7535</v>
      </c>
      <c r="E562" s="29">
        <v>45783</v>
      </c>
      <c r="F562" s="28">
        <v>66</v>
      </c>
      <c r="G562" s="28">
        <v>4</v>
      </c>
      <c r="H562" s="28">
        <v>5012</v>
      </c>
      <c r="I562" s="29" t="s">
        <v>3869</v>
      </c>
      <c r="J562" s="28">
        <v>3</v>
      </c>
      <c r="K562" s="29" t="s">
        <v>7529</v>
      </c>
      <c r="L562" s="28">
        <v>5012</v>
      </c>
      <c r="M562" s="29" t="s">
        <v>3869</v>
      </c>
      <c r="N562" s="29" t="s">
        <v>7471</v>
      </c>
      <c r="O562" s="31">
        <v>18264</v>
      </c>
      <c r="P562" s="31" t="s">
        <v>7472</v>
      </c>
      <c r="Q562" s="29" t="s">
        <v>7473</v>
      </c>
      <c r="R562" s="28">
        <v>1</v>
      </c>
      <c r="S562" s="28">
        <v>22</v>
      </c>
      <c r="T562" s="28">
        <v>2</v>
      </c>
      <c r="U562" s="28">
        <v>3</v>
      </c>
      <c r="V562" s="29" t="s">
        <v>7531</v>
      </c>
      <c r="W562" s="29" t="s">
        <v>572</v>
      </c>
      <c r="X562" s="29" t="s">
        <v>527</v>
      </c>
      <c r="Y562" s="29" t="s">
        <v>3299</v>
      </c>
      <c r="Z562" s="29" t="s">
        <v>3282</v>
      </c>
      <c r="AA562" s="29" t="s">
        <v>7478</v>
      </c>
      <c r="AB562" s="28">
        <v>91754</v>
      </c>
      <c r="AC562" s="90">
        <v>34.045628999999998</v>
      </c>
      <c r="AD562" s="90">
        <v>-118.129684</v>
      </c>
      <c r="AE562" s="91" t="s">
        <v>7503</v>
      </c>
      <c r="AF562" s="29" t="s">
        <v>7472</v>
      </c>
      <c r="AG562" s="27" t="str">
        <f>IF(ISERROR(IF(VLOOKUP(A562,'SAS Stations'!$B$2:$G$307,5,)="YES", "YES", "NO"))=TRUE,"NO","YES")</f>
        <v>YES</v>
      </c>
      <c r="AH562" s="27" t="str">
        <f t="shared" si="8"/>
        <v>NO</v>
      </c>
      <c r="AI562" s="92" t="str">
        <f t="array" ref="AI562">IF(ISERROR(IF(VLOOKUP(A562,'Stations Modelled'!$B$2:$D$310,3,)="YES", "YES", "NO"))=TRUE,"NO","YES")</f>
        <v>NO</v>
      </c>
    </row>
    <row r="563" spans="1:35">
      <c r="A563" s="29" t="s">
        <v>717</v>
      </c>
      <c r="B563" s="28">
        <v>361</v>
      </c>
      <c r="C563" s="28">
        <v>5136</v>
      </c>
      <c r="D563" s="30" t="s">
        <v>7535</v>
      </c>
      <c r="E563" s="29">
        <v>45783</v>
      </c>
      <c r="F563" s="28">
        <v>66</v>
      </c>
      <c r="G563" s="28">
        <v>16</v>
      </c>
      <c r="H563" s="28">
        <v>5012</v>
      </c>
      <c r="I563" s="29" t="s">
        <v>3869</v>
      </c>
      <c r="J563" s="28">
        <v>3</v>
      </c>
      <c r="K563" s="29" t="s">
        <v>7529</v>
      </c>
      <c r="L563" s="28">
        <v>5012</v>
      </c>
      <c r="M563" s="29" t="s">
        <v>3869</v>
      </c>
      <c r="N563" s="29" t="s">
        <v>7471</v>
      </c>
      <c r="O563" s="31">
        <v>18264</v>
      </c>
      <c r="P563" s="31" t="s">
        <v>7472</v>
      </c>
      <c r="Q563" s="29" t="s">
        <v>7473</v>
      </c>
      <c r="R563" s="28">
        <v>1</v>
      </c>
      <c r="S563" s="28">
        <v>22</v>
      </c>
      <c r="T563" s="28">
        <v>2</v>
      </c>
      <c r="U563" s="28">
        <v>3</v>
      </c>
      <c r="V563" s="29" t="s">
        <v>7531</v>
      </c>
      <c r="W563" s="29" t="s">
        <v>572</v>
      </c>
      <c r="X563" s="29" t="s">
        <v>527</v>
      </c>
      <c r="Y563" s="29" t="s">
        <v>3299</v>
      </c>
      <c r="Z563" s="29" t="s">
        <v>3282</v>
      </c>
      <c r="AA563" s="29" t="s">
        <v>7478</v>
      </c>
      <c r="AB563" s="28">
        <v>91754</v>
      </c>
      <c r="AC563" s="90">
        <v>34.045628999999998</v>
      </c>
      <c r="AD563" s="90">
        <v>-118.129684</v>
      </c>
      <c r="AE563" s="91" t="s">
        <v>7503</v>
      </c>
      <c r="AF563" s="29" t="s">
        <v>7472</v>
      </c>
      <c r="AG563" s="27" t="str">
        <f>IF(ISERROR(IF(VLOOKUP(A563,'SAS Stations'!$B$2:$G$307,5,)="YES", "YES", "NO"))=TRUE,"NO","YES")</f>
        <v>YES</v>
      </c>
      <c r="AH563" s="27" t="str">
        <f t="shared" si="8"/>
        <v>NO</v>
      </c>
      <c r="AI563" s="92" t="str">
        <f t="array" ref="AI563">IF(ISERROR(IF(VLOOKUP(A563,'Stations Modelled'!$B$2:$D$310,3,)="YES", "YES", "NO"))=TRUE,"NO","YES")</f>
        <v>NO</v>
      </c>
    </row>
    <row r="564" spans="1:35" hidden="1">
      <c r="A564" s="29" t="s">
        <v>532</v>
      </c>
      <c r="B564" s="28">
        <v>839</v>
      </c>
      <c r="C564" s="28">
        <v>5839</v>
      </c>
      <c r="D564" s="30" t="s">
        <v>7564</v>
      </c>
      <c r="E564" s="29"/>
      <c r="F564" s="28">
        <v>12</v>
      </c>
      <c r="G564" s="28">
        <v>4</v>
      </c>
      <c r="H564" s="28">
        <v>5086</v>
      </c>
      <c r="I564" s="29" t="s">
        <v>394</v>
      </c>
      <c r="J564" s="28">
        <v>2</v>
      </c>
      <c r="K564" s="29" t="s">
        <v>394</v>
      </c>
      <c r="L564" s="28">
        <v>5086</v>
      </c>
      <c r="M564" s="29" t="s">
        <v>394</v>
      </c>
      <c r="N564" s="29" t="s">
        <v>7471</v>
      </c>
      <c r="O564" s="31">
        <v>18264</v>
      </c>
      <c r="P564" s="31" t="s">
        <v>7472</v>
      </c>
      <c r="Q564" s="29" t="s">
        <v>7506</v>
      </c>
      <c r="R564" s="28">
        <v>1</v>
      </c>
      <c r="S564" s="28">
        <v>33</v>
      </c>
      <c r="T564" s="28">
        <v>1</v>
      </c>
      <c r="U564" s="28">
        <v>42</v>
      </c>
      <c r="V564" s="29" t="s">
        <v>7556</v>
      </c>
      <c r="W564" s="29" t="s">
        <v>3300</v>
      </c>
      <c r="X564" s="29" t="s">
        <v>3301</v>
      </c>
      <c r="Y564" s="29" t="s">
        <v>3302</v>
      </c>
      <c r="Z564" s="29" t="s">
        <v>503</v>
      </c>
      <c r="AA564" s="29" t="s">
        <v>7478</v>
      </c>
      <c r="AB564" s="28">
        <v>92663</v>
      </c>
      <c r="AC564" s="90">
        <v>33.607277000000003</v>
      </c>
      <c r="AD564" s="90">
        <v>-117.92174199999999</v>
      </c>
      <c r="AE564" s="91" t="s">
        <v>7503</v>
      </c>
      <c r="AF564" s="29" t="s">
        <v>7472</v>
      </c>
      <c r="AG564" s="27" t="str">
        <f>IF(ISERROR(IF(VLOOKUP(A564,'SAS Stations'!$B$2:$G$307,5,)="YES", "YES", "NO"))=TRUE,"NO","YES")</f>
        <v>NO</v>
      </c>
      <c r="AH564" s="27" t="str">
        <f t="shared" si="8"/>
        <v>YES</v>
      </c>
      <c r="AI564" s="92" t="str">
        <f t="array" ref="AI564">IF(ISERROR(IF(VLOOKUP(A564,'Stations Modelled'!$B$2:$D$310,3,)="YES", "YES", "NO"))=TRUE,"NO","YES")</f>
        <v>NO</v>
      </c>
    </row>
    <row r="565" spans="1:35">
      <c r="A565" s="29" t="s">
        <v>719</v>
      </c>
      <c r="B565" s="28">
        <v>883</v>
      </c>
      <c r="C565" s="28">
        <v>5887</v>
      </c>
      <c r="D565" s="30" t="s">
        <v>7564</v>
      </c>
      <c r="E565" s="29">
        <v>37579</v>
      </c>
      <c r="F565" s="28">
        <v>66</v>
      </c>
      <c r="G565" s="28">
        <v>12</v>
      </c>
      <c r="H565" s="28">
        <v>5088</v>
      </c>
      <c r="I565" s="29" t="s">
        <v>838</v>
      </c>
      <c r="J565" s="28">
        <v>2</v>
      </c>
      <c r="K565" s="29" t="s">
        <v>394</v>
      </c>
      <c r="L565" s="28">
        <v>5086</v>
      </c>
      <c r="M565" s="29" t="s">
        <v>394</v>
      </c>
      <c r="N565" s="29" t="s">
        <v>7471</v>
      </c>
      <c r="O565" s="31">
        <v>25355</v>
      </c>
      <c r="P565" s="31" t="s">
        <v>7472</v>
      </c>
      <c r="Q565" s="29" t="s">
        <v>7473</v>
      </c>
      <c r="R565" s="28">
        <v>1</v>
      </c>
      <c r="S565" s="28">
        <v>43</v>
      </c>
      <c r="T565" s="28">
        <v>1</v>
      </c>
      <c r="U565" s="28">
        <v>46</v>
      </c>
      <c r="V565" s="29" t="s">
        <v>7556</v>
      </c>
      <c r="W565" s="29" t="s">
        <v>464</v>
      </c>
      <c r="X565" s="29" t="s">
        <v>465</v>
      </c>
      <c r="Y565" s="29" t="s">
        <v>3303</v>
      </c>
      <c r="Z565" s="29" t="s">
        <v>3304</v>
      </c>
      <c r="AA565" s="29" t="s">
        <v>7478</v>
      </c>
      <c r="AB565" s="28">
        <v>92677</v>
      </c>
      <c r="AC565" s="90">
        <v>33.562584999999999</v>
      </c>
      <c r="AD565" s="90">
        <v>-117.715126</v>
      </c>
      <c r="AE565" s="91" t="s">
        <v>7503</v>
      </c>
      <c r="AF565" s="29" t="s">
        <v>7472</v>
      </c>
      <c r="AG565" s="27" t="str">
        <f>IF(ISERROR(IF(VLOOKUP(A565,'SAS Stations'!$B$2:$G$307,5,)="YES", "YES", "NO"))=TRUE,"NO","YES")</f>
        <v>YES</v>
      </c>
      <c r="AH565" s="27" t="str">
        <f t="shared" si="8"/>
        <v>NO</v>
      </c>
      <c r="AI565" s="92" t="str">
        <f t="array" ref="AI565">IF(ISERROR(IF(VLOOKUP(A565,'Stations Modelled'!$B$2:$D$310,3,)="YES", "YES", "NO"))=TRUE,"NO","YES")</f>
        <v>NO</v>
      </c>
    </row>
    <row r="566" spans="1:35" hidden="1">
      <c r="A566" s="29" t="s">
        <v>1159</v>
      </c>
      <c r="B566" s="28">
        <v>1781</v>
      </c>
      <c r="C566" s="28">
        <v>5290</v>
      </c>
      <c r="D566" s="30"/>
      <c r="E566" s="29"/>
      <c r="F566" s="28">
        <v>66</v>
      </c>
      <c r="G566" s="28">
        <v>16</v>
      </c>
      <c r="H566" s="28">
        <v>5056</v>
      </c>
      <c r="I566" s="29" t="s">
        <v>698</v>
      </c>
      <c r="J566" s="28">
        <v>11</v>
      </c>
      <c r="K566" s="29" t="s">
        <v>698</v>
      </c>
      <c r="L566" s="28">
        <v>5056</v>
      </c>
      <c r="M566" s="29" t="s">
        <v>698</v>
      </c>
      <c r="N566" s="29" t="s">
        <v>7496</v>
      </c>
      <c r="O566" s="31">
        <v>38353</v>
      </c>
      <c r="P566" s="31" t="s">
        <v>7472</v>
      </c>
      <c r="Q566" s="29" t="s">
        <v>10579</v>
      </c>
      <c r="R566" s="28">
        <v>5</v>
      </c>
      <c r="S566" s="28">
        <v>35</v>
      </c>
      <c r="T566" s="28">
        <v>3</v>
      </c>
      <c r="U566" s="28">
        <v>60</v>
      </c>
      <c r="V566" s="29" t="s">
        <v>7472</v>
      </c>
      <c r="W566" s="29" t="s">
        <v>7472</v>
      </c>
      <c r="X566" s="29" t="s">
        <v>7472</v>
      </c>
      <c r="Y566" s="29" t="s">
        <v>7472</v>
      </c>
      <c r="Z566" s="29" t="s">
        <v>7472</v>
      </c>
      <c r="AA566" s="29" t="s">
        <v>7478</v>
      </c>
      <c r="AB566" s="28" t="s">
        <v>7472</v>
      </c>
      <c r="AC566" s="27"/>
      <c r="AD566" s="27"/>
      <c r="AE566" s="27"/>
      <c r="AF566" s="29" t="s">
        <v>7472</v>
      </c>
      <c r="AG566" s="27" t="str">
        <f>IF(ISERROR(IF(VLOOKUP(A566,'SAS Stations'!$B$2:$G$307,5,)="YES", "YES", "NO"))=TRUE,"NO","YES")</f>
        <v>NO</v>
      </c>
      <c r="AH566" s="27" t="str">
        <f t="shared" si="8"/>
        <v>YES</v>
      </c>
      <c r="AI566" s="92" t="str">
        <f t="array" ref="AI566">IF(ISERROR(IF(VLOOKUP(A566,'Stations Modelled'!$B$2:$D$310,3,)="YES", "YES", "NO"))=TRUE,"NO","YES")</f>
        <v>NO</v>
      </c>
    </row>
    <row r="567" spans="1:35">
      <c r="A567" s="29" t="s">
        <v>720</v>
      </c>
      <c r="B567" s="28">
        <v>694</v>
      </c>
      <c r="C567" s="28">
        <v>5655</v>
      </c>
      <c r="D567" s="30" t="s">
        <v>7528</v>
      </c>
      <c r="E567" s="29">
        <v>53965</v>
      </c>
      <c r="F567" s="28">
        <v>66</v>
      </c>
      <c r="G567" s="28">
        <v>12</v>
      </c>
      <c r="H567" s="28">
        <v>5014</v>
      </c>
      <c r="I567" s="29" t="s">
        <v>392</v>
      </c>
      <c r="J567" s="28">
        <v>4</v>
      </c>
      <c r="K567" s="29" t="s">
        <v>448</v>
      </c>
      <c r="L567" s="28">
        <v>5014</v>
      </c>
      <c r="M567" s="29" t="s">
        <v>687</v>
      </c>
      <c r="N567" s="29" t="s">
        <v>7471</v>
      </c>
      <c r="O567" s="31">
        <v>22586</v>
      </c>
      <c r="P567" s="31" t="s">
        <v>7472</v>
      </c>
      <c r="Q567" s="29" t="s">
        <v>7473</v>
      </c>
      <c r="R567" s="28">
        <v>1</v>
      </c>
      <c r="S567" s="28">
        <v>26</v>
      </c>
      <c r="T567" s="28">
        <v>2</v>
      </c>
      <c r="U567" s="28">
        <v>6</v>
      </c>
      <c r="V567" s="29" t="s">
        <v>7531</v>
      </c>
      <c r="W567" s="29" t="s">
        <v>3305</v>
      </c>
      <c r="X567" s="29" t="s">
        <v>517</v>
      </c>
      <c r="Y567" s="29" t="s">
        <v>3306</v>
      </c>
      <c r="Z567" s="29" t="s">
        <v>392</v>
      </c>
      <c r="AA567" s="29" t="s">
        <v>7478</v>
      </c>
      <c r="AB567" s="28">
        <v>91789</v>
      </c>
      <c r="AC567" s="90">
        <v>34.006982000000001</v>
      </c>
      <c r="AD567" s="90">
        <v>-117.855194</v>
      </c>
      <c r="AE567" s="91" t="s">
        <v>7503</v>
      </c>
      <c r="AF567" s="29" t="s">
        <v>7472</v>
      </c>
      <c r="AG567" s="27" t="str">
        <f>IF(ISERROR(IF(VLOOKUP(A567,'SAS Stations'!$B$2:$G$307,5,)="YES", "YES", "NO"))=TRUE,"NO","YES")</f>
        <v>YES</v>
      </c>
      <c r="AH567" s="27" t="str">
        <f t="shared" si="8"/>
        <v>NO</v>
      </c>
      <c r="AI567" s="92" t="str">
        <f t="array" ref="AI567">IF(ISERROR(IF(VLOOKUP(A567,'Stations Modelled'!$B$2:$D$310,3,)="YES", "YES", "NO"))=TRUE,"NO","YES")</f>
        <v>NO</v>
      </c>
    </row>
    <row r="568" spans="1:35">
      <c r="A568" s="29" t="s">
        <v>721</v>
      </c>
      <c r="B568" s="28">
        <v>774</v>
      </c>
      <c r="C568" s="28">
        <v>5763</v>
      </c>
      <c r="D568" s="30"/>
      <c r="E568" s="29"/>
      <c r="F568" s="28">
        <v>66</v>
      </c>
      <c r="G568" s="28">
        <v>16</v>
      </c>
      <c r="H568" s="28">
        <v>5073</v>
      </c>
      <c r="I568" s="29" t="s">
        <v>652</v>
      </c>
      <c r="J568" s="28">
        <v>9</v>
      </c>
      <c r="K568" s="29" t="s">
        <v>652</v>
      </c>
      <c r="L568" s="28">
        <v>5073</v>
      </c>
      <c r="M568" s="29" t="s">
        <v>652</v>
      </c>
      <c r="N568" s="29" t="s">
        <v>7471</v>
      </c>
      <c r="O568" s="31">
        <v>30834</v>
      </c>
      <c r="P568" s="31" t="s">
        <v>7472</v>
      </c>
      <c r="Q568" s="29" t="s">
        <v>7473</v>
      </c>
      <c r="R568" s="28">
        <v>1</v>
      </c>
      <c r="S568" s="28">
        <v>32</v>
      </c>
      <c r="T568" s="28">
        <v>2</v>
      </c>
      <c r="U568" s="28">
        <v>56</v>
      </c>
      <c r="V568" s="29" t="s">
        <v>2730</v>
      </c>
      <c r="W568" s="29" t="s">
        <v>2826</v>
      </c>
      <c r="X568" s="29" t="s">
        <v>7500</v>
      </c>
      <c r="Y568" s="29" t="s">
        <v>1285</v>
      </c>
      <c r="Z568" s="29" t="s">
        <v>3787</v>
      </c>
      <c r="AA568" s="29" t="s">
        <v>7478</v>
      </c>
      <c r="AB568" s="28">
        <v>90746</v>
      </c>
      <c r="AC568" s="90">
        <v>33.859588000000002</v>
      </c>
      <c r="AD568" s="90">
        <v>-118.27598</v>
      </c>
      <c r="AE568" s="91" t="s">
        <v>7494</v>
      </c>
      <c r="AF568" s="29" t="s">
        <v>7472</v>
      </c>
      <c r="AG568" s="27" t="str">
        <f>IF(ISERROR(IF(VLOOKUP(A568,'SAS Stations'!$B$2:$G$307,5,)="YES", "YES", "NO"))=TRUE,"NO","YES")</f>
        <v>YES</v>
      </c>
      <c r="AH568" s="27" t="str">
        <f t="shared" si="8"/>
        <v>NO</v>
      </c>
      <c r="AI568" s="92" t="str">
        <f t="array" ref="AI568">IF(ISERROR(IF(VLOOKUP(A568,'Stations Modelled'!$B$2:$D$310,3,)="YES", "YES", "NO"))=TRUE,"NO","YES")</f>
        <v>NO</v>
      </c>
    </row>
    <row r="569" spans="1:35" hidden="1">
      <c r="A569" s="29" t="s">
        <v>2667</v>
      </c>
      <c r="B569" s="28">
        <v>664</v>
      </c>
      <c r="C569" s="28">
        <v>5624</v>
      </c>
      <c r="D569" s="30" t="s">
        <v>3420</v>
      </c>
      <c r="E569" s="29"/>
      <c r="F569" s="28">
        <v>12</v>
      </c>
      <c r="G569" s="28">
        <v>4</v>
      </c>
      <c r="H569" s="28">
        <v>5069</v>
      </c>
      <c r="I569" s="29" t="s">
        <v>687</v>
      </c>
      <c r="J569" s="28">
        <v>4</v>
      </c>
      <c r="K569" s="29" t="s">
        <v>448</v>
      </c>
      <c r="L569" s="28">
        <v>5069</v>
      </c>
      <c r="M569" s="29" t="s">
        <v>687</v>
      </c>
      <c r="N569" s="29" t="s">
        <v>7471</v>
      </c>
      <c r="O569" s="31">
        <v>18264</v>
      </c>
      <c r="P569" s="31" t="s">
        <v>7472</v>
      </c>
      <c r="Q569" s="29" t="s">
        <v>7506</v>
      </c>
      <c r="R569" s="28">
        <v>3</v>
      </c>
      <c r="S569" s="28">
        <v>34</v>
      </c>
      <c r="T569" s="28">
        <v>3</v>
      </c>
      <c r="U569" s="28">
        <v>12</v>
      </c>
      <c r="V569" s="29" t="s">
        <v>3438</v>
      </c>
      <c r="W569" s="29" t="s">
        <v>2668</v>
      </c>
      <c r="X569" s="29" t="s">
        <v>462</v>
      </c>
      <c r="Y569" s="29" t="s">
        <v>2669</v>
      </c>
      <c r="Z569" s="29" t="s">
        <v>2667</v>
      </c>
      <c r="AA569" s="29" t="s">
        <v>7478</v>
      </c>
      <c r="AB569" s="28">
        <v>91760</v>
      </c>
      <c r="AC569" s="90">
        <v>33.931350000000002</v>
      </c>
      <c r="AD569" s="90">
        <v>-117.555927</v>
      </c>
      <c r="AE569" s="91" t="s">
        <v>7503</v>
      </c>
      <c r="AF569" s="29" t="s">
        <v>7472</v>
      </c>
      <c r="AG569" s="27" t="str">
        <f>IF(ISERROR(IF(VLOOKUP(A569,'SAS Stations'!$B$2:$G$307,5,)="YES", "YES", "NO"))=TRUE,"NO","YES")</f>
        <v>NO</v>
      </c>
      <c r="AH569" s="27" t="str">
        <f t="shared" si="8"/>
        <v>YES</v>
      </c>
      <c r="AI569" s="92" t="str">
        <f t="array" ref="AI569">IF(ISERROR(IF(VLOOKUP(A569,'Stations Modelled'!$B$2:$D$310,3,)="YES", "YES", "NO"))=TRUE,"NO","YES")</f>
        <v>NO</v>
      </c>
    </row>
    <row r="570" spans="1:35" hidden="1">
      <c r="A570" s="29" t="s">
        <v>1162</v>
      </c>
      <c r="B570" s="28">
        <v>1864</v>
      </c>
      <c r="C570" s="28">
        <v>8341</v>
      </c>
      <c r="D570" s="30"/>
      <c r="E570" s="29"/>
      <c r="F570" s="28">
        <v>115</v>
      </c>
      <c r="G570" s="28">
        <v>12</v>
      </c>
      <c r="H570" s="28">
        <v>5070</v>
      </c>
      <c r="I570" s="29" t="s">
        <v>347</v>
      </c>
      <c r="J570" s="28">
        <v>7</v>
      </c>
      <c r="K570" s="29" t="s">
        <v>347</v>
      </c>
      <c r="L570" s="28">
        <v>5070</v>
      </c>
      <c r="M570" s="29" t="s">
        <v>347</v>
      </c>
      <c r="N570" s="29" t="s">
        <v>7496</v>
      </c>
      <c r="O570" s="31">
        <v>38353</v>
      </c>
      <c r="P570" s="31" t="s">
        <v>7472</v>
      </c>
      <c r="Q570" s="29" t="s">
        <v>10579</v>
      </c>
      <c r="R570" s="28">
        <v>3</v>
      </c>
      <c r="S570" s="28">
        <v>77</v>
      </c>
      <c r="T570" s="28">
        <v>3</v>
      </c>
      <c r="U570" s="28">
        <v>20</v>
      </c>
      <c r="V570" s="29" t="s">
        <v>7472</v>
      </c>
      <c r="W570" s="29" t="s">
        <v>7472</v>
      </c>
      <c r="X570" s="29" t="s">
        <v>7472</v>
      </c>
      <c r="Y570" s="29" t="s">
        <v>1163</v>
      </c>
      <c r="Z570" s="29" t="s">
        <v>2734</v>
      </c>
      <c r="AA570" s="29" t="s">
        <v>7478</v>
      </c>
      <c r="AB570" s="28" t="s">
        <v>7472</v>
      </c>
      <c r="AC570" s="90"/>
      <c r="AD570" s="90"/>
      <c r="AE570" s="91"/>
      <c r="AF570" s="29" t="s">
        <v>7472</v>
      </c>
      <c r="AG570" s="27" t="str">
        <f>IF(ISERROR(IF(VLOOKUP(A570,'SAS Stations'!$B$2:$G$307,5,)="YES", "YES", "NO"))=TRUE,"NO","YES")</f>
        <v>NO</v>
      </c>
      <c r="AH570" s="27" t="str">
        <f t="shared" si="8"/>
        <v>YES</v>
      </c>
      <c r="AI570" s="92" t="str">
        <f t="array" ref="AI570">IF(ISERROR(IF(VLOOKUP(A570,'Stations Modelled'!$B$2:$D$310,3,)="YES", "YES", "NO"))=TRUE,"NO","YES")</f>
        <v>NO</v>
      </c>
    </row>
    <row r="571" spans="1:35" hidden="1">
      <c r="A571" s="29" t="s">
        <v>2670</v>
      </c>
      <c r="B571" s="28">
        <v>1427</v>
      </c>
      <c r="C571" s="28">
        <v>8205</v>
      </c>
      <c r="D571" s="30" t="s">
        <v>7470</v>
      </c>
      <c r="E571" s="29"/>
      <c r="F571" s="28">
        <v>33</v>
      </c>
      <c r="G571" s="28">
        <v>12</v>
      </c>
      <c r="H571" s="28">
        <v>4025</v>
      </c>
      <c r="I571" s="29" t="s">
        <v>5024</v>
      </c>
      <c r="J571" s="28">
        <v>6</v>
      </c>
      <c r="K571" s="29" t="s">
        <v>389</v>
      </c>
      <c r="L571" s="28">
        <v>5067</v>
      </c>
      <c r="M571" s="29" t="s">
        <v>389</v>
      </c>
      <c r="N571" s="29" t="s">
        <v>7471</v>
      </c>
      <c r="O571" s="31">
        <v>18264</v>
      </c>
      <c r="P571" s="31" t="s">
        <v>7472</v>
      </c>
      <c r="Q571" s="29" t="s">
        <v>7506</v>
      </c>
      <c r="R571" s="28">
        <v>3</v>
      </c>
      <c r="S571" s="28">
        <v>87</v>
      </c>
      <c r="T571" s="28">
        <v>4</v>
      </c>
      <c r="U571" s="28">
        <v>13</v>
      </c>
      <c r="V571" s="29" t="s">
        <v>3411</v>
      </c>
      <c r="W571" s="29" t="s">
        <v>5028</v>
      </c>
      <c r="X571" s="29" t="s">
        <v>2671</v>
      </c>
      <c r="Y571" s="29" t="s">
        <v>2672</v>
      </c>
      <c r="Z571" s="29" t="s">
        <v>402</v>
      </c>
      <c r="AA571" s="29" t="s">
        <v>7478</v>
      </c>
      <c r="AB571" s="28">
        <v>92225</v>
      </c>
      <c r="AC571" s="90">
        <v>33.732183999999997</v>
      </c>
      <c r="AD571" s="90">
        <v>-114.520094</v>
      </c>
      <c r="AE571" s="91" t="s">
        <v>7503</v>
      </c>
      <c r="AF571" s="29" t="s">
        <v>7472</v>
      </c>
      <c r="AG571" s="27" t="str">
        <f>IF(ISERROR(IF(VLOOKUP(A571,'SAS Stations'!$B$2:$G$307,5,)="YES", "YES", "NO"))=TRUE,"NO","YES")</f>
        <v>NO</v>
      </c>
      <c r="AH571" s="27" t="str">
        <f t="shared" si="8"/>
        <v>YES</v>
      </c>
      <c r="AI571" s="92" t="str">
        <f t="array" ref="AI571">IF(ISERROR(IF(VLOOKUP(A571,'Stations Modelled'!$B$2:$D$310,3,)="YES", "YES", "NO"))=TRUE,"NO","YES")</f>
        <v>NO</v>
      </c>
    </row>
    <row r="572" spans="1:35" hidden="1">
      <c r="A572" s="29" t="s">
        <v>5201</v>
      </c>
      <c r="B572" s="28">
        <v>1428</v>
      </c>
      <c r="C572" s="28">
        <v>8206</v>
      </c>
      <c r="D572" s="30" t="s">
        <v>4923</v>
      </c>
      <c r="E572" s="29"/>
      <c r="F572" s="28">
        <v>33</v>
      </c>
      <c r="G572" s="28">
        <v>12</v>
      </c>
      <c r="H572" s="28">
        <v>8016</v>
      </c>
      <c r="I572" s="29" t="s">
        <v>385</v>
      </c>
      <c r="J572" s="28">
        <v>15</v>
      </c>
      <c r="K572" s="29" t="s">
        <v>666</v>
      </c>
      <c r="L572" s="28">
        <v>5061</v>
      </c>
      <c r="M572" s="29" t="s">
        <v>666</v>
      </c>
      <c r="N572" s="29" t="s">
        <v>7471</v>
      </c>
      <c r="O572" s="31">
        <v>18264</v>
      </c>
      <c r="P572" s="31" t="s">
        <v>7472</v>
      </c>
      <c r="Q572" s="29" t="s">
        <v>7506</v>
      </c>
      <c r="R572" s="28">
        <v>3</v>
      </c>
      <c r="S572" s="28">
        <v>86</v>
      </c>
      <c r="T572" s="28">
        <v>4</v>
      </c>
      <c r="U572" s="28">
        <v>24</v>
      </c>
      <c r="V572" s="29" t="s">
        <v>4926</v>
      </c>
      <c r="W572" s="29" t="s">
        <v>1757</v>
      </c>
      <c r="X572" s="29" t="s">
        <v>7523</v>
      </c>
      <c r="Y572" s="29" t="s">
        <v>10560</v>
      </c>
      <c r="Z572" s="29" t="s">
        <v>10561</v>
      </c>
      <c r="AA572" s="29" t="s">
        <v>7478</v>
      </c>
      <c r="AB572" s="28">
        <v>93523</v>
      </c>
      <c r="AC572" s="27">
        <v>35.023896999999998</v>
      </c>
      <c r="AD572" s="27">
        <v>-117.835894</v>
      </c>
      <c r="AE572" s="27" t="s">
        <v>7494</v>
      </c>
      <c r="AF572" s="29" t="s">
        <v>7472</v>
      </c>
      <c r="AG572" s="27" t="str">
        <f>IF(ISERROR(IF(VLOOKUP(A572,'SAS Stations'!$B$2:$G$307,5,)="YES", "YES", "NO"))=TRUE,"NO","YES")</f>
        <v>NO</v>
      </c>
      <c r="AH572" s="27" t="str">
        <f t="shared" si="8"/>
        <v>YES</v>
      </c>
      <c r="AI572" s="92" t="str">
        <f t="array" ref="AI572">IF(ISERROR(IF(VLOOKUP(A572,'Stations Modelled'!$B$2:$D$310,3,)="YES", "YES", "NO"))=TRUE,"NO","YES")</f>
        <v>NO</v>
      </c>
    </row>
    <row r="573" spans="1:35" hidden="1">
      <c r="A573" s="29" t="s">
        <v>723</v>
      </c>
      <c r="B573" s="28">
        <v>550</v>
      </c>
      <c r="C573" s="28">
        <v>5354</v>
      </c>
      <c r="D573" s="30" t="s">
        <v>4936</v>
      </c>
      <c r="E573" s="29"/>
      <c r="F573" s="28">
        <v>66</v>
      </c>
      <c r="G573" s="28">
        <v>16</v>
      </c>
      <c r="H573" s="28">
        <v>5051</v>
      </c>
      <c r="I573" s="29" t="s">
        <v>362</v>
      </c>
      <c r="J573" s="28">
        <v>13</v>
      </c>
      <c r="K573" s="29" t="s">
        <v>362</v>
      </c>
      <c r="L573" s="28">
        <v>5056</v>
      </c>
      <c r="M573" s="29" t="s">
        <v>698</v>
      </c>
      <c r="N573" s="29" t="s">
        <v>7471</v>
      </c>
      <c r="O573" s="31">
        <v>26115</v>
      </c>
      <c r="P573" s="31" t="s">
        <v>7472</v>
      </c>
      <c r="Q573" s="29" t="s">
        <v>7473</v>
      </c>
      <c r="R573" s="28">
        <v>5</v>
      </c>
      <c r="S573" s="28">
        <v>59</v>
      </c>
      <c r="T573" s="28">
        <v>3</v>
      </c>
      <c r="U573" s="28">
        <v>62</v>
      </c>
      <c r="V573" s="29" t="s">
        <v>3386</v>
      </c>
      <c r="W573" s="29" t="s">
        <v>2645</v>
      </c>
      <c r="X573" s="29" t="s">
        <v>10562</v>
      </c>
      <c r="Y573" s="29" t="s">
        <v>10563</v>
      </c>
      <c r="Z573" s="29" t="s">
        <v>362</v>
      </c>
      <c r="AA573" s="29" t="s">
        <v>7478</v>
      </c>
      <c r="AB573" s="28">
        <v>91350</v>
      </c>
      <c r="AC573" s="90">
        <v>34.416628000000003</v>
      </c>
      <c r="AD573" s="90">
        <v>-118.451761</v>
      </c>
      <c r="AE573" s="91" t="s">
        <v>7494</v>
      </c>
      <c r="AF573" s="29" t="s">
        <v>7472</v>
      </c>
      <c r="AG573" s="27" t="str">
        <f>IF(ISERROR(IF(VLOOKUP(A573,'SAS Stations'!$B$2:$G$307,5,)="YES", "YES", "NO"))=TRUE,"NO","YES")</f>
        <v>NO</v>
      </c>
      <c r="AH573" s="27" t="str">
        <f t="shared" si="8"/>
        <v>YES</v>
      </c>
      <c r="AI573" s="92" t="str">
        <f t="array" ref="AI573">IF(ISERROR(IF(VLOOKUP(A573,'Stations Modelled'!$B$2:$D$310,3,)="YES", "YES", "NO"))=TRUE,"NO","YES")</f>
        <v>NO</v>
      </c>
    </row>
    <row r="574" spans="1:35" hidden="1">
      <c r="A574" s="29" t="s">
        <v>1166</v>
      </c>
      <c r="B574" s="28">
        <v>1425</v>
      </c>
      <c r="C574" s="28">
        <v>8203</v>
      </c>
      <c r="D574" s="30"/>
      <c r="E574" s="29"/>
      <c r="F574" s="28">
        <v>33</v>
      </c>
      <c r="G574" s="28">
        <v>4.8</v>
      </c>
      <c r="H574" s="28">
        <v>4025</v>
      </c>
      <c r="I574" s="29" t="s">
        <v>5024</v>
      </c>
      <c r="J574" s="28">
        <v>6</v>
      </c>
      <c r="K574" s="29" t="s">
        <v>389</v>
      </c>
      <c r="L574" s="28">
        <v>5067</v>
      </c>
      <c r="M574" s="29" t="s">
        <v>389</v>
      </c>
      <c r="N574" s="29" t="s">
        <v>7521</v>
      </c>
      <c r="O574" s="31">
        <v>18264</v>
      </c>
      <c r="P574" s="31">
        <v>36140</v>
      </c>
      <c r="Q574" s="29" t="s">
        <v>7506</v>
      </c>
      <c r="R574" s="28">
        <v>3</v>
      </c>
      <c r="S574" s="28">
        <v>87</v>
      </c>
      <c r="T574" s="28">
        <v>4</v>
      </c>
      <c r="U574" s="28">
        <v>13</v>
      </c>
      <c r="V574" s="29" t="s">
        <v>3411</v>
      </c>
      <c r="W574" s="29" t="s">
        <v>5025</v>
      </c>
      <c r="X574" s="29" t="s">
        <v>519</v>
      </c>
      <c r="Y574" s="29" t="s">
        <v>1167</v>
      </c>
      <c r="Z574" s="29" t="s">
        <v>402</v>
      </c>
      <c r="AA574" s="29" t="s">
        <v>7478</v>
      </c>
      <c r="AB574" s="28">
        <v>92225</v>
      </c>
      <c r="AC574" s="90"/>
      <c r="AD574" s="90"/>
      <c r="AE574" s="91"/>
      <c r="AF574" s="29" t="s">
        <v>7472</v>
      </c>
      <c r="AG574" s="27" t="str">
        <f>IF(ISERROR(IF(VLOOKUP(A574,'SAS Stations'!$B$2:$G$307,5,)="YES", "YES", "NO"))=TRUE,"NO","YES")</f>
        <v>NO</v>
      </c>
      <c r="AH574" s="27" t="str">
        <f t="shared" si="8"/>
        <v>YES</v>
      </c>
      <c r="AI574" s="92" t="str">
        <f t="array" ref="AI574">IF(ISERROR(IF(VLOOKUP(A574,'Stations Modelled'!$B$2:$D$310,3,)="YES", "YES", "NO"))=TRUE,"NO","YES")</f>
        <v>NO</v>
      </c>
    </row>
    <row r="575" spans="1:35" hidden="1">
      <c r="A575" s="29" t="s">
        <v>2673</v>
      </c>
      <c r="B575" s="28">
        <v>1431</v>
      </c>
      <c r="C575" s="28">
        <v>8209</v>
      </c>
      <c r="D575" s="30" t="s">
        <v>3410</v>
      </c>
      <c r="E575" s="29"/>
      <c r="F575" s="28">
        <v>33</v>
      </c>
      <c r="G575" s="28">
        <v>12</v>
      </c>
      <c r="H575" s="28">
        <v>5070</v>
      </c>
      <c r="I575" s="29" t="s">
        <v>347</v>
      </c>
      <c r="J575" s="28">
        <v>7</v>
      </c>
      <c r="K575" s="29" t="s">
        <v>347</v>
      </c>
      <c r="L575" s="28">
        <v>5070</v>
      </c>
      <c r="M575" s="29" t="s">
        <v>347</v>
      </c>
      <c r="N575" s="29" t="s">
        <v>7471</v>
      </c>
      <c r="O575" s="31">
        <v>18264</v>
      </c>
      <c r="P575" s="31" t="s">
        <v>7472</v>
      </c>
      <c r="Q575" s="29" t="s">
        <v>7506</v>
      </c>
      <c r="R575" s="28">
        <v>3</v>
      </c>
      <c r="S575" s="28">
        <v>77</v>
      </c>
      <c r="T575" s="28">
        <v>3</v>
      </c>
      <c r="U575" s="28">
        <v>16</v>
      </c>
      <c r="V575" s="29" t="s">
        <v>3411</v>
      </c>
      <c r="W575" s="29" t="s">
        <v>2674</v>
      </c>
      <c r="X575" s="29" t="s">
        <v>517</v>
      </c>
      <c r="Y575" s="29" t="s">
        <v>2675</v>
      </c>
      <c r="Z575" s="29" t="s">
        <v>2676</v>
      </c>
      <c r="AA575" s="29" t="s">
        <v>7478</v>
      </c>
      <c r="AB575" s="28">
        <v>92353</v>
      </c>
      <c r="AC575" s="90">
        <v>33.838017000000001</v>
      </c>
      <c r="AD575" s="90">
        <v>-117.12259400000001</v>
      </c>
      <c r="AE575" s="91" t="s">
        <v>7503</v>
      </c>
      <c r="AF575" s="29" t="s">
        <v>7472</v>
      </c>
      <c r="AG575" s="27" t="str">
        <f>IF(ISERROR(IF(VLOOKUP(A575,'SAS Stations'!$B$2:$G$307,5,)="YES", "YES", "NO"))=TRUE,"NO","YES")</f>
        <v>NO</v>
      </c>
      <c r="AH575" s="27" t="str">
        <f t="shared" si="8"/>
        <v>YES</v>
      </c>
      <c r="AI575" s="92" t="str">
        <f t="array" ref="AI575">IF(ISERROR(IF(VLOOKUP(A575,'Stations Modelled'!$B$2:$D$310,3,)="YES", "YES", "NO"))=TRUE,"NO","YES")</f>
        <v>NO</v>
      </c>
    </row>
    <row r="576" spans="1:35" hidden="1">
      <c r="A576" s="29" t="s">
        <v>726</v>
      </c>
      <c r="B576" s="28">
        <v>1477</v>
      </c>
      <c r="C576" s="28">
        <v>8258</v>
      </c>
      <c r="D576" s="30" t="s">
        <v>3416</v>
      </c>
      <c r="E576" s="29"/>
      <c r="F576" s="28">
        <v>33</v>
      </c>
      <c r="G576" s="28">
        <v>25</v>
      </c>
      <c r="H576" s="28">
        <v>5067</v>
      </c>
      <c r="I576" s="29" t="s">
        <v>389</v>
      </c>
      <c r="J576" s="28">
        <v>6</v>
      </c>
      <c r="K576" s="29" t="s">
        <v>389</v>
      </c>
      <c r="L576" s="28">
        <v>5067</v>
      </c>
      <c r="M576" s="29" t="s">
        <v>389</v>
      </c>
      <c r="N576" s="29" t="s">
        <v>7471</v>
      </c>
      <c r="O576" s="31">
        <v>26696</v>
      </c>
      <c r="P576" s="31" t="s">
        <v>7472</v>
      </c>
      <c r="Q576" s="29" t="s">
        <v>7506</v>
      </c>
      <c r="R576" s="28">
        <v>3</v>
      </c>
      <c r="S576" s="28">
        <v>84</v>
      </c>
      <c r="T576" s="28">
        <v>4</v>
      </c>
      <c r="U576" s="28">
        <v>13</v>
      </c>
      <c r="V576" s="29" t="s">
        <v>7480</v>
      </c>
      <c r="W576" s="29" t="s">
        <v>2677</v>
      </c>
      <c r="X576" s="29" t="s">
        <v>477</v>
      </c>
      <c r="Y576" s="29" t="s">
        <v>2678</v>
      </c>
      <c r="Z576" s="29" t="s">
        <v>2679</v>
      </c>
      <c r="AA576" s="29" t="s">
        <v>7478</v>
      </c>
      <c r="AB576" s="28">
        <v>92284</v>
      </c>
      <c r="AC576" s="90">
        <v>34.207447000000002</v>
      </c>
      <c r="AD576" s="90">
        <v>-116.36902000000001</v>
      </c>
      <c r="AE576" s="91" t="s">
        <v>7503</v>
      </c>
      <c r="AF576" s="29" t="s">
        <v>7472</v>
      </c>
      <c r="AG576" s="27" t="str">
        <f>IF(ISERROR(IF(VLOOKUP(A576,'SAS Stations'!$B$2:$G$307,5,)="YES", "YES", "NO"))=TRUE,"NO","YES")</f>
        <v>NO</v>
      </c>
      <c r="AH576" s="27" t="str">
        <f t="shared" si="8"/>
        <v>YES</v>
      </c>
      <c r="AI576" s="92" t="str">
        <f t="array" ref="AI576">IF(ISERROR(IF(VLOOKUP(A576,'Stations Modelled'!$B$2:$D$310,3,)="YES", "YES", "NO"))=TRUE,"NO","YES")</f>
        <v>YES</v>
      </c>
    </row>
    <row r="577" spans="1:35" hidden="1">
      <c r="A577" s="29" t="s">
        <v>727</v>
      </c>
      <c r="B577" s="28">
        <v>536</v>
      </c>
      <c r="C577" s="28">
        <v>5337</v>
      </c>
      <c r="D577" s="30" t="s">
        <v>4949</v>
      </c>
      <c r="E577" s="29">
        <v>49906</v>
      </c>
      <c r="F577" s="28">
        <v>66</v>
      </c>
      <c r="G577" s="28">
        <v>12</v>
      </c>
      <c r="H577" s="28">
        <v>5033</v>
      </c>
      <c r="I577" s="29" t="s">
        <v>397</v>
      </c>
      <c r="J577" s="28">
        <v>17</v>
      </c>
      <c r="K577" s="29" t="s">
        <v>4950</v>
      </c>
      <c r="L577" s="28">
        <v>5033</v>
      </c>
      <c r="M577" s="29" t="s">
        <v>397</v>
      </c>
      <c r="N577" s="29" t="s">
        <v>7471</v>
      </c>
      <c r="O577" s="31">
        <v>17654</v>
      </c>
      <c r="P577" s="31" t="s">
        <v>7472</v>
      </c>
      <c r="Q577" s="29" t="s">
        <v>7473</v>
      </c>
      <c r="R577" s="28">
        <v>5</v>
      </c>
      <c r="S577" s="28">
        <v>51</v>
      </c>
      <c r="T577" s="28">
        <v>2</v>
      </c>
      <c r="U577" s="28">
        <v>32</v>
      </c>
      <c r="V577" s="29" t="s">
        <v>4926</v>
      </c>
      <c r="W577" s="29" t="s">
        <v>1685</v>
      </c>
      <c r="X577" s="29" t="s">
        <v>10303</v>
      </c>
      <c r="Y577" s="29" t="s">
        <v>10565</v>
      </c>
      <c r="Z577" s="29" t="s">
        <v>941</v>
      </c>
      <c r="AA577" s="29" t="s">
        <v>7478</v>
      </c>
      <c r="AB577" s="28">
        <v>93277</v>
      </c>
      <c r="AC577" s="90">
        <v>36.341721999999997</v>
      </c>
      <c r="AD577" s="90">
        <v>-119.367193</v>
      </c>
      <c r="AE577" s="91" t="s">
        <v>7494</v>
      </c>
      <c r="AF577" s="29" t="s">
        <v>7472</v>
      </c>
      <c r="AG577" s="27" t="str">
        <f>IF(ISERROR(IF(VLOOKUP(A577,'SAS Stations'!$B$2:$G$307,5,)="YES", "YES", "NO"))=TRUE,"NO","YES")</f>
        <v>NO</v>
      </c>
      <c r="AH577" s="27" t="str">
        <f t="shared" si="8"/>
        <v>YES</v>
      </c>
      <c r="AI577" s="92" t="str">
        <f t="array" ref="AI577">IF(ISERROR(IF(VLOOKUP(A577,'Stations Modelled'!$B$2:$D$310,3,)="YES", "YES", "NO"))=TRUE,"NO","YES")</f>
        <v>NO</v>
      </c>
    </row>
    <row r="578" spans="1:35">
      <c r="A578" s="29" t="s">
        <v>728</v>
      </c>
      <c r="B578" s="28">
        <v>494</v>
      </c>
      <c r="C578" s="28">
        <v>5282</v>
      </c>
      <c r="D578" s="30" t="s">
        <v>4971</v>
      </c>
      <c r="E578" s="29">
        <v>76972</v>
      </c>
      <c r="F578" s="28">
        <v>66</v>
      </c>
      <c r="G578" s="28">
        <v>16</v>
      </c>
      <c r="H578" s="28">
        <v>5056</v>
      </c>
      <c r="I578" s="29" t="s">
        <v>698</v>
      </c>
      <c r="J578" s="28">
        <v>11</v>
      </c>
      <c r="K578" s="29" t="s">
        <v>698</v>
      </c>
      <c r="L578" s="28">
        <v>5056</v>
      </c>
      <c r="M578" s="29" t="s">
        <v>698</v>
      </c>
      <c r="N578" s="29" t="s">
        <v>7471</v>
      </c>
      <c r="O578" s="31">
        <v>30834</v>
      </c>
      <c r="P578" s="31" t="s">
        <v>7472</v>
      </c>
      <c r="Q578" s="29" t="s">
        <v>7473</v>
      </c>
      <c r="R578" s="28">
        <v>5</v>
      </c>
      <c r="S578" s="28">
        <v>35</v>
      </c>
      <c r="T578" s="28">
        <v>2</v>
      </c>
      <c r="U578" s="28">
        <v>61</v>
      </c>
      <c r="V578" s="29" t="s">
        <v>4972</v>
      </c>
      <c r="W578" s="29" t="s">
        <v>1635</v>
      </c>
      <c r="X578" s="29" t="s">
        <v>7562</v>
      </c>
      <c r="Y578" s="29" t="s">
        <v>10566</v>
      </c>
      <c r="Z578" s="29" t="s">
        <v>1059</v>
      </c>
      <c r="AA578" s="29" t="s">
        <v>7478</v>
      </c>
      <c r="AB578" s="28">
        <v>91377</v>
      </c>
      <c r="AC578" s="90">
        <v>34.185794999999999</v>
      </c>
      <c r="AD578" s="90">
        <v>-118.784261</v>
      </c>
      <c r="AE578" s="91" t="s">
        <v>7494</v>
      </c>
      <c r="AF578" s="29" t="s">
        <v>7472</v>
      </c>
      <c r="AG578" s="27" t="str">
        <f>IF(ISERROR(IF(VLOOKUP(A578,'SAS Stations'!$B$2:$G$307,5,)="YES", "YES", "NO"))=TRUE,"NO","YES")</f>
        <v>YES</v>
      </c>
      <c r="AH578" s="27" t="str">
        <f t="shared" ref="AH578:AH641" si="9">IF(AG578="YES", "NO", "YES")</f>
        <v>NO</v>
      </c>
      <c r="AI578" s="92" t="str">
        <f t="array" ref="AI578">IF(ISERROR(IF(VLOOKUP(A578,'Stations Modelled'!$B$2:$D$310,3,)="YES", "YES", "NO"))=TRUE,"NO","YES")</f>
        <v>NO</v>
      </c>
    </row>
    <row r="579" spans="1:35">
      <c r="A579" s="29" t="s">
        <v>729</v>
      </c>
      <c r="B579" s="28">
        <v>599</v>
      </c>
      <c r="C579" s="28">
        <v>5548</v>
      </c>
      <c r="D579" s="30" t="s">
        <v>4919</v>
      </c>
      <c r="E579" s="29">
        <v>41448</v>
      </c>
      <c r="F579" s="28">
        <v>66</v>
      </c>
      <c r="G579" s="28">
        <v>12</v>
      </c>
      <c r="H579" s="28">
        <v>5052</v>
      </c>
      <c r="I579" s="29" t="s">
        <v>357</v>
      </c>
      <c r="J579" s="28">
        <v>14</v>
      </c>
      <c r="K579" s="29" t="s">
        <v>940</v>
      </c>
      <c r="L579" s="28">
        <v>5054</v>
      </c>
      <c r="M579" s="29" t="s">
        <v>940</v>
      </c>
      <c r="N579" s="29" t="s">
        <v>7471</v>
      </c>
      <c r="O579" s="31">
        <v>18264</v>
      </c>
      <c r="P579" s="31" t="s">
        <v>7472</v>
      </c>
      <c r="Q579" s="29" t="s">
        <v>7473</v>
      </c>
      <c r="R579" s="28">
        <v>5</v>
      </c>
      <c r="S579" s="28">
        <v>36</v>
      </c>
      <c r="T579" s="28">
        <v>3</v>
      </c>
      <c r="U579" s="28">
        <v>22</v>
      </c>
      <c r="V579" s="29" t="s">
        <v>7498</v>
      </c>
      <c r="W579" s="29" t="s">
        <v>10569</v>
      </c>
      <c r="X579" s="29" t="s">
        <v>564</v>
      </c>
      <c r="Y579" s="29" t="s">
        <v>10570</v>
      </c>
      <c r="Z579" s="29" t="s">
        <v>636</v>
      </c>
      <c r="AA579" s="29" t="s">
        <v>7478</v>
      </c>
      <c r="AB579" s="28">
        <v>93535</v>
      </c>
      <c r="AC579" s="90">
        <v>34.647343999999997</v>
      </c>
      <c r="AD579" s="90">
        <v>-118.095823</v>
      </c>
      <c r="AE579" s="91" t="s">
        <v>7494</v>
      </c>
      <c r="AF579" s="29" t="s">
        <v>7472</v>
      </c>
      <c r="AG579" s="27" t="str">
        <f>IF(ISERROR(IF(VLOOKUP(A579,'SAS Stations'!$B$2:$G$307,5,)="YES", "YES", "NO"))=TRUE,"NO","YES")</f>
        <v>YES</v>
      </c>
      <c r="AH579" s="27" t="str">
        <f t="shared" si="9"/>
        <v>NO</v>
      </c>
      <c r="AI579" s="92" t="str">
        <f t="array" ref="AI579">IF(ISERROR(IF(VLOOKUP(A579,'Stations Modelled'!$B$2:$D$310,3,)="YES", "YES", "NO"))=TRUE,"NO","YES")</f>
        <v>NO</v>
      </c>
    </row>
    <row r="580" spans="1:35">
      <c r="A580" s="29" t="s">
        <v>1036</v>
      </c>
      <c r="B580" s="28">
        <v>433</v>
      </c>
      <c r="C580" s="28">
        <v>5221</v>
      </c>
      <c r="D580" s="30" t="s">
        <v>2821</v>
      </c>
      <c r="E580" s="29">
        <v>37591</v>
      </c>
      <c r="F580" s="28">
        <v>16</v>
      </c>
      <c r="G580" s="28">
        <v>4</v>
      </c>
      <c r="H580" s="28">
        <v>5029</v>
      </c>
      <c r="I580" s="29" t="s">
        <v>624</v>
      </c>
      <c r="J580" s="28">
        <v>8</v>
      </c>
      <c r="K580" s="29" t="s">
        <v>337</v>
      </c>
      <c r="L580" s="28">
        <v>5023</v>
      </c>
      <c r="M580" s="29" t="s">
        <v>337</v>
      </c>
      <c r="N580" s="29" t="s">
        <v>7471</v>
      </c>
      <c r="O580" s="31">
        <v>18264</v>
      </c>
      <c r="P580" s="31" t="s">
        <v>7472</v>
      </c>
      <c r="Q580" s="29" t="s">
        <v>7506</v>
      </c>
      <c r="R580" s="28">
        <v>5</v>
      </c>
      <c r="S580" s="28">
        <v>42</v>
      </c>
      <c r="T580" s="28">
        <v>1</v>
      </c>
      <c r="U580" s="28">
        <v>54</v>
      </c>
      <c r="V580" s="29" t="s">
        <v>1290</v>
      </c>
      <c r="W580" s="29" t="s">
        <v>4562</v>
      </c>
      <c r="X580" s="29" t="s">
        <v>538</v>
      </c>
      <c r="Y580" s="29" t="s">
        <v>1291</v>
      </c>
      <c r="Z580" s="29" t="s">
        <v>834</v>
      </c>
      <c r="AA580" s="29" t="s">
        <v>7478</v>
      </c>
      <c r="AB580" s="28">
        <v>90405</v>
      </c>
      <c r="AC580" s="90">
        <v>33.998849999999997</v>
      </c>
      <c r="AD580" s="90">
        <v>-118.47815</v>
      </c>
      <c r="AE580" s="91" t="s">
        <v>7494</v>
      </c>
      <c r="AF580" s="29" t="s">
        <v>7472</v>
      </c>
      <c r="AG580" s="27" t="str">
        <f>IF(ISERROR(IF(VLOOKUP(A580,'SAS Stations'!$B$2:$G$307,5,)="YES", "YES", "NO"))=TRUE,"NO","YES")</f>
        <v>YES</v>
      </c>
      <c r="AH580" s="27" t="str">
        <f t="shared" si="9"/>
        <v>NO</v>
      </c>
      <c r="AI580" s="92" t="str">
        <f t="array" ref="AI580">IF(ISERROR(IF(VLOOKUP(A580,'Stations Modelled'!$B$2:$D$310,3,)="YES", "YES", "NO"))=TRUE,"NO","YES")</f>
        <v>NO</v>
      </c>
    </row>
    <row r="581" spans="1:35">
      <c r="A581" s="29" t="s">
        <v>730</v>
      </c>
      <c r="B581" s="28">
        <v>840</v>
      </c>
      <c r="C581" s="28">
        <v>5842</v>
      </c>
      <c r="D581" s="30" t="s">
        <v>7555</v>
      </c>
      <c r="E581" s="29">
        <v>37709</v>
      </c>
      <c r="F581" s="28">
        <v>66</v>
      </c>
      <c r="G581" s="28">
        <v>12</v>
      </c>
      <c r="H581" s="28">
        <v>5086</v>
      </c>
      <c r="I581" s="29" t="s">
        <v>394</v>
      </c>
      <c r="J581" s="28">
        <v>2</v>
      </c>
      <c r="K581" s="29" t="s">
        <v>394</v>
      </c>
      <c r="L581" s="28">
        <v>5086</v>
      </c>
      <c r="M581" s="29" t="s">
        <v>394</v>
      </c>
      <c r="N581" s="29" t="s">
        <v>7471</v>
      </c>
      <c r="O581" s="31">
        <v>18264</v>
      </c>
      <c r="P581" s="31" t="s">
        <v>7472</v>
      </c>
      <c r="Q581" s="29" t="s">
        <v>7473</v>
      </c>
      <c r="R581" s="28">
        <v>1</v>
      </c>
      <c r="S581" s="28">
        <v>33</v>
      </c>
      <c r="T581" s="28">
        <v>1</v>
      </c>
      <c r="U581" s="28">
        <v>41</v>
      </c>
      <c r="V581" s="29" t="s">
        <v>7556</v>
      </c>
      <c r="W581" s="29" t="s">
        <v>479</v>
      </c>
      <c r="X581" s="29" t="s">
        <v>3308</v>
      </c>
      <c r="Y581" s="29" t="s">
        <v>3309</v>
      </c>
      <c r="Z581" s="29" t="s">
        <v>7560</v>
      </c>
      <c r="AA581" s="29" t="s">
        <v>7478</v>
      </c>
      <c r="AB581" s="28">
        <v>92647</v>
      </c>
      <c r="AC581" s="27">
        <v>33.716597999999998</v>
      </c>
      <c r="AD581" s="27">
        <v>-117.98751</v>
      </c>
      <c r="AE581" s="27" t="s">
        <v>7503</v>
      </c>
      <c r="AF581" s="29" t="s">
        <v>7472</v>
      </c>
      <c r="AG581" s="27" t="str">
        <f>IF(ISERROR(IF(VLOOKUP(A581,'SAS Stations'!$B$2:$G$307,5,)="YES", "YES", "NO"))=TRUE,"NO","YES")</f>
        <v>YES</v>
      </c>
      <c r="AH581" s="27" t="str">
        <f t="shared" si="9"/>
        <v>NO</v>
      </c>
      <c r="AI581" s="92" t="str">
        <f t="array" ref="AI581">IF(ISERROR(IF(VLOOKUP(A581,'Stations Modelled'!$B$2:$D$310,3,)="YES", "YES", "NO"))=TRUE,"NO","YES")</f>
        <v>NO</v>
      </c>
    </row>
    <row r="582" spans="1:35" hidden="1">
      <c r="A582" s="29" t="s">
        <v>731</v>
      </c>
      <c r="B582" s="28">
        <v>517</v>
      </c>
      <c r="C582" s="28">
        <v>5320</v>
      </c>
      <c r="D582" s="30" t="s">
        <v>4949</v>
      </c>
      <c r="E582" s="29">
        <v>49909</v>
      </c>
      <c r="F582" s="28">
        <v>66</v>
      </c>
      <c r="G582" s="28">
        <v>12</v>
      </c>
      <c r="H582" s="28">
        <v>5033</v>
      </c>
      <c r="I582" s="29" t="s">
        <v>397</v>
      </c>
      <c r="J582" s="28">
        <v>17</v>
      </c>
      <c r="K582" s="29" t="s">
        <v>4950</v>
      </c>
      <c r="L582" s="28">
        <v>5033</v>
      </c>
      <c r="M582" s="29" t="s">
        <v>397</v>
      </c>
      <c r="N582" s="29" t="s">
        <v>7471</v>
      </c>
      <c r="O582" s="31">
        <v>11049</v>
      </c>
      <c r="P582" s="31" t="s">
        <v>7472</v>
      </c>
      <c r="Q582" s="29" t="s">
        <v>7473</v>
      </c>
      <c r="R582" s="28">
        <v>5</v>
      </c>
      <c r="S582" s="28">
        <v>51</v>
      </c>
      <c r="T582" s="28">
        <v>3</v>
      </c>
      <c r="U582" s="28">
        <v>33</v>
      </c>
      <c r="V582" s="29" t="s">
        <v>4926</v>
      </c>
      <c r="W582" s="29" t="s">
        <v>5114</v>
      </c>
      <c r="X582" s="29" t="s">
        <v>3313</v>
      </c>
      <c r="Y582" s="29" t="s">
        <v>10571</v>
      </c>
      <c r="Z582" s="29" t="s">
        <v>920</v>
      </c>
      <c r="AA582" s="29" t="s">
        <v>7478</v>
      </c>
      <c r="AB582" s="28">
        <v>93274</v>
      </c>
      <c r="AC582" s="90">
        <v>36.124127999999999</v>
      </c>
      <c r="AD582" s="90">
        <v>-119.39565</v>
      </c>
      <c r="AE582" s="91" t="s">
        <v>7494</v>
      </c>
      <c r="AF582" s="29" t="s">
        <v>7472</v>
      </c>
      <c r="AG582" s="27" t="str">
        <f>IF(ISERROR(IF(VLOOKUP(A582,'SAS Stations'!$B$2:$G$307,5,)="YES", "YES", "NO"))=TRUE,"NO","YES")</f>
        <v>NO</v>
      </c>
      <c r="AH582" s="27" t="str">
        <f t="shared" si="9"/>
        <v>YES</v>
      </c>
      <c r="AI582" s="92" t="str">
        <f t="array" ref="AI582">IF(ISERROR(IF(VLOOKUP(A582,'Stations Modelled'!$B$2:$D$310,3,)="YES", "YES", "NO"))=TRUE,"NO","YES")</f>
        <v>NO</v>
      </c>
    </row>
    <row r="583" spans="1:35" hidden="1">
      <c r="A583" s="29" t="s">
        <v>732</v>
      </c>
      <c r="B583" s="28">
        <v>580</v>
      </c>
      <c r="C583" s="28">
        <v>5526</v>
      </c>
      <c r="D583" s="30" t="s">
        <v>4981</v>
      </c>
      <c r="E583" s="29"/>
      <c r="F583" s="28">
        <v>66</v>
      </c>
      <c r="G583" s="28">
        <v>16</v>
      </c>
      <c r="H583" s="28">
        <v>5053</v>
      </c>
      <c r="I583" s="29" t="s">
        <v>833</v>
      </c>
      <c r="J583" s="28">
        <v>12</v>
      </c>
      <c r="K583" s="29" t="s">
        <v>833</v>
      </c>
      <c r="L583" s="28">
        <v>5056</v>
      </c>
      <c r="M583" s="29" t="s">
        <v>698</v>
      </c>
      <c r="N583" s="29" t="s">
        <v>7471</v>
      </c>
      <c r="O583" s="31">
        <v>24624</v>
      </c>
      <c r="P583" s="31" t="s">
        <v>7472</v>
      </c>
      <c r="Q583" s="29" t="s">
        <v>7473</v>
      </c>
      <c r="R583" s="28">
        <v>5</v>
      </c>
      <c r="S583" s="28">
        <v>39</v>
      </c>
      <c r="T583" s="28">
        <v>3</v>
      </c>
      <c r="U583" s="28">
        <v>64</v>
      </c>
      <c r="V583" s="29" t="s">
        <v>935</v>
      </c>
      <c r="W583" s="29" t="s">
        <v>5114</v>
      </c>
      <c r="X583" s="29" t="s">
        <v>7571</v>
      </c>
      <c r="Y583" s="29" t="s">
        <v>10572</v>
      </c>
      <c r="Z583" s="29" t="s">
        <v>732</v>
      </c>
      <c r="AA583" s="29" t="s">
        <v>7478</v>
      </c>
      <c r="AB583" s="28">
        <v>93023</v>
      </c>
      <c r="AC583" s="90">
        <v>34.446627999999997</v>
      </c>
      <c r="AD583" s="90">
        <v>-119.240927</v>
      </c>
      <c r="AE583" s="91" t="s">
        <v>7494</v>
      </c>
      <c r="AF583" s="29" t="s">
        <v>7472</v>
      </c>
      <c r="AG583" s="27" t="str">
        <f>IF(ISERROR(IF(VLOOKUP(A583,'SAS Stations'!$B$2:$G$307,5,)="YES", "YES", "NO"))=TRUE,"NO","YES")</f>
        <v>NO</v>
      </c>
      <c r="AH583" s="27" t="str">
        <f t="shared" si="9"/>
        <v>YES</v>
      </c>
      <c r="AI583" s="92" t="str">
        <f t="array" ref="AI583">IF(ISERROR(IF(VLOOKUP(A583,'Stations Modelled'!$B$2:$D$310,3,)="YES", "YES", "NO"))=TRUE,"NO","YES")</f>
        <v>NO</v>
      </c>
    </row>
    <row r="584" spans="1:35" hidden="1">
      <c r="A584" s="29" t="s">
        <v>1292</v>
      </c>
      <c r="B584" s="28">
        <v>755</v>
      </c>
      <c r="C584" s="28">
        <v>5744</v>
      </c>
      <c r="D584" s="30" t="s">
        <v>2822</v>
      </c>
      <c r="E584" s="29"/>
      <c r="F584" s="28">
        <v>12</v>
      </c>
      <c r="G584" s="28">
        <v>4</v>
      </c>
      <c r="H584" s="28">
        <v>5073</v>
      </c>
      <c r="I584" s="29" t="s">
        <v>652</v>
      </c>
      <c r="J584" s="28">
        <v>9</v>
      </c>
      <c r="K584" s="29" t="s">
        <v>652</v>
      </c>
      <c r="L584" s="28">
        <v>5073</v>
      </c>
      <c r="M584" s="29" t="s">
        <v>652</v>
      </c>
      <c r="N584" s="29" t="s">
        <v>7471</v>
      </c>
      <c r="O584" s="31">
        <v>17137</v>
      </c>
      <c r="P584" s="31" t="s">
        <v>7472</v>
      </c>
      <c r="Q584" s="29" t="s">
        <v>7506</v>
      </c>
      <c r="R584" s="28">
        <v>1</v>
      </c>
      <c r="S584" s="28">
        <v>46</v>
      </c>
      <c r="T584" s="28">
        <v>2</v>
      </c>
      <c r="U584" s="28">
        <v>57</v>
      </c>
      <c r="V584" s="29" t="s">
        <v>3386</v>
      </c>
      <c r="W584" s="29" t="s">
        <v>1620</v>
      </c>
      <c r="X584" s="29" t="s">
        <v>7558</v>
      </c>
      <c r="Y584" s="29" t="s">
        <v>4794</v>
      </c>
      <c r="Z584" s="29" t="s">
        <v>660</v>
      </c>
      <c r="AA584" s="29" t="s">
        <v>7478</v>
      </c>
      <c r="AB584" s="28">
        <v>90807</v>
      </c>
      <c r="AC584" s="90">
        <v>33.847183999999999</v>
      </c>
      <c r="AD584" s="90">
        <v>-118.176483</v>
      </c>
      <c r="AE584" s="91" t="s">
        <v>7494</v>
      </c>
      <c r="AF584" s="29" t="s">
        <v>7472</v>
      </c>
      <c r="AG584" s="27" t="str">
        <f>IF(ISERROR(IF(VLOOKUP(A584,'SAS Stations'!$B$2:$G$307,5,)="YES", "YES", "NO"))=TRUE,"NO","YES")</f>
        <v>NO</v>
      </c>
      <c r="AH584" s="27" t="str">
        <f t="shared" si="9"/>
        <v>YES</v>
      </c>
      <c r="AI584" s="92" t="str">
        <f t="array" ref="AI584">IF(ISERROR(IF(VLOOKUP(A584,'Stations Modelled'!$B$2:$D$310,3,)="YES", "YES", "NO"))=TRUE,"NO","YES")</f>
        <v>NO</v>
      </c>
    </row>
    <row r="585" spans="1:35" hidden="1">
      <c r="A585" s="29" t="s">
        <v>415</v>
      </c>
      <c r="B585" s="28">
        <v>329</v>
      </c>
      <c r="C585" s="28">
        <v>5087</v>
      </c>
      <c r="D585" s="30" t="s">
        <v>7528</v>
      </c>
      <c r="E585" s="29">
        <v>53253</v>
      </c>
      <c r="F585" s="28">
        <v>66</v>
      </c>
      <c r="G585" s="28">
        <v>12</v>
      </c>
      <c r="H585" s="28">
        <v>5087</v>
      </c>
      <c r="I585" s="29" t="s">
        <v>415</v>
      </c>
      <c r="J585" s="28">
        <v>1</v>
      </c>
      <c r="K585" s="29" t="s">
        <v>939</v>
      </c>
      <c r="L585" s="28">
        <v>5082</v>
      </c>
      <c r="M585" s="29" t="s">
        <v>939</v>
      </c>
      <c r="N585" s="29" t="s">
        <v>7471</v>
      </c>
      <c r="O585" s="31">
        <v>24259</v>
      </c>
      <c r="P585" s="31" t="s">
        <v>7472</v>
      </c>
      <c r="Q585" s="29" t="s">
        <v>7473</v>
      </c>
      <c r="R585" s="28">
        <v>1</v>
      </c>
      <c r="S585" s="28">
        <v>48</v>
      </c>
      <c r="T585" s="28">
        <v>2</v>
      </c>
      <c r="U585" s="28">
        <v>43</v>
      </c>
      <c r="V585" s="29" t="s">
        <v>7556</v>
      </c>
      <c r="W585" s="29" t="s">
        <v>7839</v>
      </c>
      <c r="X585" s="29" t="s">
        <v>3310</v>
      </c>
      <c r="Y585" s="29" t="s">
        <v>3311</v>
      </c>
      <c r="Z585" s="29" t="s">
        <v>626</v>
      </c>
      <c r="AA585" s="29" t="s">
        <v>7478</v>
      </c>
      <c r="AB585" s="28">
        <v>90631</v>
      </c>
      <c r="AC585" s="90">
        <v>33.946164000000003</v>
      </c>
      <c r="AD585" s="90">
        <v>-117.92130299999999</v>
      </c>
      <c r="AE585" s="91" t="s">
        <v>7503</v>
      </c>
      <c r="AF585" s="29" t="s">
        <v>7472</v>
      </c>
      <c r="AG585" s="27" t="str">
        <f>IF(ISERROR(IF(VLOOKUP(A585,'SAS Stations'!$B$2:$G$307,5,)="YES", "YES", "NO"))=TRUE,"NO","YES")</f>
        <v>NO</v>
      </c>
      <c r="AH585" s="27" t="str">
        <f t="shared" si="9"/>
        <v>YES</v>
      </c>
      <c r="AI585" s="92" t="str">
        <f t="array" ref="AI585">IF(ISERROR(IF(VLOOKUP(A585,'Stations Modelled'!$B$2:$D$310,3,)="YES", "YES", "NO"))=TRUE,"NO","YES")</f>
        <v>NO</v>
      </c>
    </row>
    <row r="586" spans="1:35" hidden="1">
      <c r="A586" s="29" t="s">
        <v>1181</v>
      </c>
      <c r="B586" s="28">
        <v>1832</v>
      </c>
      <c r="C586" s="28">
        <v>8020</v>
      </c>
      <c r="D586" s="30"/>
      <c r="E586" s="29"/>
      <c r="F586" s="28">
        <v>115</v>
      </c>
      <c r="G586" s="28">
        <v>12</v>
      </c>
      <c r="H586" s="28">
        <v>5062</v>
      </c>
      <c r="I586" s="29" t="s">
        <v>3801</v>
      </c>
      <c r="J586" s="28">
        <v>4</v>
      </c>
      <c r="K586" s="29" t="s">
        <v>448</v>
      </c>
      <c r="L586" s="28">
        <v>5069</v>
      </c>
      <c r="M586" s="29" t="s">
        <v>687</v>
      </c>
      <c r="N586" s="29" t="s">
        <v>7496</v>
      </c>
      <c r="O586" s="31">
        <v>40179</v>
      </c>
      <c r="P586" s="31" t="s">
        <v>7472</v>
      </c>
      <c r="Q586" s="29" t="s">
        <v>10579</v>
      </c>
      <c r="R586" s="28">
        <v>3</v>
      </c>
      <c r="S586" s="28">
        <v>34</v>
      </c>
      <c r="T586" s="28">
        <v>3</v>
      </c>
      <c r="U586" s="28">
        <v>20</v>
      </c>
      <c r="V586" s="29" t="s">
        <v>3438</v>
      </c>
      <c r="W586" s="29" t="s">
        <v>2668</v>
      </c>
      <c r="X586" s="29" t="s">
        <v>3343</v>
      </c>
      <c r="Y586" s="29" t="s">
        <v>1182</v>
      </c>
      <c r="Z586" s="29" t="s">
        <v>2667</v>
      </c>
      <c r="AA586" s="29" t="s">
        <v>7478</v>
      </c>
      <c r="AB586" s="28">
        <v>91760</v>
      </c>
      <c r="AC586" s="90"/>
      <c r="AD586" s="90"/>
      <c r="AE586" s="91"/>
      <c r="AF586" s="29" t="s">
        <v>7472</v>
      </c>
      <c r="AG586" s="27" t="str">
        <f>IF(ISERROR(IF(VLOOKUP(A586,'SAS Stations'!$B$2:$G$307,5,)="YES", "YES", "NO"))=TRUE,"NO","YES")</f>
        <v>NO</v>
      </c>
      <c r="AH586" s="27" t="str">
        <f t="shared" si="9"/>
        <v>YES</v>
      </c>
      <c r="AI586" s="92" t="str">
        <f t="array" ref="AI586">IF(ISERROR(IF(VLOOKUP(A586,'Stations Modelled'!$B$2:$D$310,3,)="YES", "YES", "NO"))=TRUE,"NO","YES")</f>
        <v>NO</v>
      </c>
    </row>
    <row r="587" spans="1:35" hidden="1">
      <c r="A587" s="29" t="s">
        <v>2680</v>
      </c>
      <c r="B587" s="28">
        <v>1432</v>
      </c>
      <c r="C587" s="28">
        <v>8210</v>
      </c>
      <c r="D587" s="30" t="s">
        <v>7470</v>
      </c>
      <c r="E587" s="29"/>
      <c r="F587" s="28">
        <v>33</v>
      </c>
      <c r="G587" s="28">
        <v>12</v>
      </c>
      <c r="H587" s="28">
        <v>4025</v>
      </c>
      <c r="I587" s="29" t="s">
        <v>5024</v>
      </c>
      <c r="J587" s="28">
        <v>6</v>
      </c>
      <c r="K587" s="29" t="s">
        <v>389</v>
      </c>
      <c r="L587" s="28">
        <v>5067</v>
      </c>
      <c r="M587" s="29" t="s">
        <v>389</v>
      </c>
      <c r="N587" s="29" t="s">
        <v>7471</v>
      </c>
      <c r="O587" s="31">
        <v>18264</v>
      </c>
      <c r="P587" s="31" t="s">
        <v>7472</v>
      </c>
      <c r="Q587" s="29" t="s">
        <v>7506</v>
      </c>
      <c r="R587" s="28">
        <v>3</v>
      </c>
      <c r="S587" s="28">
        <v>87</v>
      </c>
      <c r="T587" s="28">
        <v>4</v>
      </c>
      <c r="U587" s="28">
        <v>13</v>
      </c>
      <c r="V587" s="29" t="s">
        <v>3411</v>
      </c>
      <c r="W587" s="29" t="s">
        <v>5025</v>
      </c>
      <c r="X587" s="29" t="s">
        <v>506</v>
      </c>
      <c r="Y587" s="29" t="s">
        <v>2681</v>
      </c>
      <c r="Z587" s="29" t="s">
        <v>402</v>
      </c>
      <c r="AA587" s="29" t="s">
        <v>7478</v>
      </c>
      <c r="AB587" s="28">
        <v>92225</v>
      </c>
      <c r="AC587" s="90">
        <v>33.611905999999998</v>
      </c>
      <c r="AD587" s="90">
        <v>-114.550372</v>
      </c>
      <c r="AE587" s="91" t="s">
        <v>7503</v>
      </c>
      <c r="AF587" s="29" t="s">
        <v>7472</v>
      </c>
      <c r="AG587" s="27" t="str">
        <f>IF(ISERROR(IF(VLOOKUP(A587,'SAS Stations'!$B$2:$G$307,5,)="YES", "YES", "NO"))=TRUE,"NO","YES")</f>
        <v>NO</v>
      </c>
      <c r="AH587" s="27" t="str">
        <f t="shared" si="9"/>
        <v>YES</v>
      </c>
      <c r="AI587" s="92" t="str">
        <f t="array" ref="AI587">IF(ISERROR(IF(VLOOKUP(A587,'Stations Modelled'!$B$2:$D$310,3,)="YES", "YES", "NO"))=TRUE,"NO","YES")</f>
        <v>NO</v>
      </c>
    </row>
    <row r="588" spans="1:35">
      <c r="A588" s="29" t="s">
        <v>382</v>
      </c>
      <c r="B588" s="28">
        <v>434</v>
      </c>
      <c r="C588" s="28">
        <v>5222</v>
      </c>
      <c r="D588" s="30" t="s">
        <v>2821</v>
      </c>
      <c r="E588" s="29">
        <v>37555</v>
      </c>
      <c r="F588" s="28">
        <v>16</v>
      </c>
      <c r="G588" s="28">
        <v>4</v>
      </c>
      <c r="H588" s="28">
        <v>5029</v>
      </c>
      <c r="I588" s="29" t="s">
        <v>624</v>
      </c>
      <c r="J588" s="28">
        <v>8</v>
      </c>
      <c r="K588" s="29" t="s">
        <v>337</v>
      </c>
      <c r="L588" s="28">
        <v>5023</v>
      </c>
      <c r="M588" s="29" t="s">
        <v>337</v>
      </c>
      <c r="N588" s="29" t="s">
        <v>7471</v>
      </c>
      <c r="O588" s="31">
        <v>18264</v>
      </c>
      <c r="P588" s="31" t="s">
        <v>7472</v>
      </c>
      <c r="Q588" s="29" t="s">
        <v>7506</v>
      </c>
      <c r="R588" s="28">
        <v>5</v>
      </c>
      <c r="S588" s="28">
        <v>42</v>
      </c>
      <c r="T588" s="28">
        <v>2</v>
      </c>
      <c r="U588" s="28">
        <v>54</v>
      </c>
      <c r="V588" s="29" t="s">
        <v>1290</v>
      </c>
      <c r="W588" s="29" t="s">
        <v>1723</v>
      </c>
      <c r="X588" s="29" t="s">
        <v>477</v>
      </c>
      <c r="Y588" s="29" t="s">
        <v>4795</v>
      </c>
      <c r="Z588" s="29" t="s">
        <v>1630</v>
      </c>
      <c r="AA588" s="29" t="s">
        <v>7478</v>
      </c>
      <c r="AB588" s="28">
        <v>90210</v>
      </c>
      <c r="AC588" s="90">
        <v>34.060794999999999</v>
      </c>
      <c r="AD588" s="90">
        <v>-118.388705</v>
      </c>
      <c r="AE588" s="91" t="s">
        <v>7494</v>
      </c>
      <c r="AF588" s="29" t="s">
        <v>7472</v>
      </c>
      <c r="AG588" s="27" t="str">
        <f>IF(ISERROR(IF(VLOOKUP(A588,'SAS Stations'!$B$2:$G$307,5,)="YES", "YES", "NO"))=TRUE,"NO","YES")</f>
        <v>YES</v>
      </c>
      <c r="AH588" s="27" t="str">
        <f t="shared" si="9"/>
        <v>NO</v>
      </c>
      <c r="AI588" s="92" t="str">
        <f t="array" ref="AI588">IF(ISERROR(IF(VLOOKUP(A588,'Stations Modelled'!$B$2:$D$310,3,)="YES", "YES", "NO"))=TRUE,"NO","YES")</f>
        <v>NO</v>
      </c>
    </row>
    <row r="589" spans="1:35" hidden="1">
      <c r="A589" s="29" t="s">
        <v>3312</v>
      </c>
      <c r="B589" s="28">
        <v>1699</v>
      </c>
      <c r="C589" s="28">
        <v>5922</v>
      </c>
      <c r="D589" s="30" t="s">
        <v>7564</v>
      </c>
      <c r="E589" s="29">
        <v>52002</v>
      </c>
      <c r="F589" s="28">
        <v>66</v>
      </c>
      <c r="G589" s="28">
        <v>12</v>
      </c>
      <c r="H589" s="28">
        <v>5088</v>
      </c>
      <c r="I589" s="29" t="s">
        <v>838</v>
      </c>
      <c r="J589" s="28">
        <v>2</v>
      </c>
      <c r="K589" s="29" t="s">
        <v>394</v>
      </c>
      <c r="L589" s="28">
        <v>5086</v>
      </c>
      <c r="M589" s="29" t="s">
        <v>394</v>
      </c>
      <c r="N589" s="29" t="s">
        <v>7471</v>
      </c>
      <c r="O589" s="31">
        <v>34116</v>
      </c>
      <c r="P589" s="31" t="s">
        <v>7472</v>
      </c>
      <c r="Q589" s="29" t="s">
        <v>7473</v>
      </c>
      <c r="R589" s="28">
        <v>1</v>
      </c>
      <c r="S589" s="28">
        <v>43</v>
      </c>
      <c r="T589" s="28">
        <v>2</v>
      </c>
      <c r="U589" s="28">
        <v>46</v>
      </c>
      <c r="V589" s="29" t="s">
        <v>7556</v>
      </c>
      <c r="W589" s="29" t="s">
        <v>505</v>
      </c>
      <c r="X589" s="29" t="s">
        <v>3313</v>
      </c>
      <c r="Y589" s="29" t="s">
        <v>3314</v>
      </c>
      <c r="Z589" s="29" t="s">
        <v>3315</v>
      </c>
      <c r="AA589" s="29" t="s">
        <v>7478</v>
      </c>
      <c r="AB589" s="28">
        <v>92688</v>
      </c>
      <c r="AC589" s="90">
        <v>33.642229999999998</v>
      </c>
      <c r="AD589" s="90">
        <v>-117.60563</v>
      </c>
      <c r="AE589" s="91" t="s">
        <v>7503</v>
      </c>
      <c r="AF589" s="29" t="s">
        <v>7472</v>
      </c>
      <c r="AG589" s="27" t="str">
        <f>IF(ISERROR(IF(VLOOKUP(A589,'SAS Stations'!$B$2:$G$307,5,)="YES", "YES", "NO"))=TRUE,"NO","YES")</f>
        <v>NO</v>
      </c>
      <c r="AH589" s="27" t="str">
        <f t="shared" si="9"/>
        <v>YES</v>
      </c>
      <c r="AI589" s="92" t="str">
        <f t="array" ref="AI589">IF(ISERROR(IF(VLOOKUP(A589,'Stations Modelled'!$B$2:$D$310,3,)="YES", "YES", "NO"))=TRUE,"NO","YES")</f>
        <v>NO</v>
      </c>
    </row>
    <row r="590" spans="1:35" hidden="1">
      <c r="A590" s="29" t="s">
        <v>734</v>
      </c>
      <c r="B590" s="28">
        <v>1745</v>
      </c>
      <c r="C590" s="28">
        <v>6315</v>
      </c>
      <c r="D590" s="30"/>
      <c r="E590" s="29"/>
      <c r="F590" s="28">
        <v>66</v>
      </c>
      <c r="G590" s="28">
        <v>12</v>
      </c>
      <c r="H590" s="28">
        <v>5055</v>
      </c>
      <c r="I590" s="29" t="s">
        <v>446</v>
      </c>
      <c r="J590" s="28">
        <v>10</v>
      </c>
      <c r="K590" s="29" t="s">
        <v>446</v>
      </c>
      <c r="L590" s="28">
        <v>5056</v>
      </c>
      <c r="M590" s="29" t="s">
        <v>698</v>
      </c>
      <c r="N590" s="29" t="s">
        <v>7471</v>
      </c>
      <c r="O590" s="31">
        <v>36526</v>
      </c>
      <c r="P590" s="31" t="s">
        <v>7472</v>
      </c>
      <c r="Q590" s="29" t="s">
        <v>10579</v>
      </c>
      <c r="R590" s="28">
        <v>5</v>
      </c>
      <c r="S590" s="28">
        <v>49</v>
      </c>
      <c r="T590" s="28">
        <v>1</v>
      </c>
      <c r="U590" s="28">
        <v>60</v>
      </c>
      <c r="V590" s="29" t="s">
        <v>4996</v>
      </c>
      <c r="W590" s="29" t="s">
        <v>1185</v>
      </c>
      <c r="X590" s="29" t="s">
        <v>562</v>
      </c>
      <c r="Y590" s="29" t="s">
        <v>1186</v>
      </c>
      <c r="Z590" s="29" t="s">
        <v>3875</v>
      </c>
      <c r="AA590" s="29" t="s">
        <v>7478</v>
      </c>
      <c r="AB590" s="28">
        <v>91306</v>
      </c>
      <c r="AC590" s="90">
        <v>34.431407</v>
      </c>
      <c r="AD590" s="90">
        <v>-119.910448</v>
      </c>
      <c r="AE590" s="91" t="s">
        <v>7494</v>
      </c>
      <c r="AF590" s="29" t="s">
        <v>7472</v>
      </c>
      <c r="AG590" s="27" t="str">
        <f>IF(ISERROR(IF(VLOOKUP(A590,'SAS Stations'!$B$2:$G$307,5,)="YES", "YES", "NO"))=TRUE,"NO","YES")</f>
        <v>NO</v>
      </c>
      <c r="AH590" s="27" t="str">
        <f t="shared" si="9"/>
        <v>YES</v>
      </c>
      <c r="AI590" s="92" t="str">
        <f t="array" ref="AI590">IF(ISERROR(IF(VLOOKUP(A590,'Stations Modelled'!$B$2:$D$310,3,)="YES", "YES", "NO"))=TRUE,"NO","YES")</f>
        <v>NO</v>
      </c>
    </row>
    <row r="591" spans="1:35">
      <c r="A591" s="29" t="s">
        <v>735</v>
      </c>
      <c r="B591" s="28">
        <v>665</v>
      </c>
      <c r="C591" s="28">
        <v>5625</v>
      </c>
      <c r="D591" s="30" t="s">
        <v>3420</v>
      </c>
      <c r="E591" s="29" t="s">
        <v>2682</v>
      </c>
      <c r="F591" s="28">
        <v>12</v>
      </c>
      <c r="G591" s="28">
        <v>4</v>
      </c>
      <c r="H591" s="28">
        <v>5062</v>
      </c>
      <c r="I591" s="29" t="s">
        <v>3801</v>
      </c>
      <c r="J591" s="28">
        <v>4</v>
      </c>
      <c r="K591" s="29" t="s">
        <v>448</v>
      </c>
      <c r="L591" s="28">
        <v>5069</v>
      </c>
      <c r="M591" s="29" t="s">
        <v>687</v>
      </c>
      <c r="N591" s="29" t="s">
        <v>7471</v>
      </c>
      <c r="O591" s="31">
        <v>18264</v>
      </c>
      <c r="P591" s="31" t="s">
        <v>7472</v>
      </c>
      <c r="Q591" s="29" t="s">
        <v>7506</v>
      </c>
      <c r="R591" s="28">
        <v>3</v>
      </c>
      <c r="S591" s="28">
        <v>34</v>
      </c>
      <c r="T591" s="28">
        <v>3</v>
      </c>
      <c r="U591" s="28">
        <v>15</v>
      </c>
      <c r="V591" s="29" t="s">
        <v>7474</v>
      </c>
      <c r="W591" s="29" t="s">
        <v>1690</v>
      </c>
      <c r="X591" s="29" t="s">
        <v>519</v>
      </c>
      <c r="Y591" s="29" t="s">
        <v>2683</v>
      </c>
      <c r="Z591" s="29" t="s">
        <v>735</v>
      </c>
      <c r="AA591" s="29" t="s">
        <v>7478</v>
      </c>
      <c r="AB591" s="28">
        <v>91761</v>
      </c>
      <c r="AC591" s="90">
        <v>34.056547999999999</v>
      </c>
      <c r="AD591" s="90">
        <v>-117.645749</v>
      </c>
      <c r="AE591" s="91" t="s">
        <v>7503</v>
      </c>
      <c r="AF591" s="29" t="s">
        <v>7472</v>
      </c>
      <c r="AG591" s="27" t="str">
        <f>IF(ISERROR(IF(VLOOKUP(A591,'SAS Stations'!$B$2:$G$307,5,)="YES", "YES", "NO"))=TRUE,"NO","YES")</f>
        <v>YES</v>
      </c>
      <c r="AH591" s="27" t="str">
        <f t="shared" si="9"/>
        <v>NO</v>
      </c>
      <c r="AI591" s="92" t="str">
        <f t="array" ref="AI591">IF(ISERROR(IF(VLOOKUP(A591,'Stations Modelled'!$B$2:$D$310,3,)="YES", "YES", "NO"))=TRUE,"NO","YES")</f>
        <v>YES</v>
      </c>
    </row>
    <row r="592" spans="1:35">
      <c r="A592" s="29" t="s">
        <v>736</v>
      </c>
      <c r="B592" s="28">
        <v>841</v>
      </c>
      <c r="C592" s="28">
        <v>5843</v>
      </c>
      <c r="D592" s="30" t="s">
        <v>7573</v>
      </c>
      <c r="E592" s="29"/>
      <c r="F592" s="28">
        <v>66</v>
      </c>
      <c r="G592" s="28">
        <v>12</v>
      </c>
      <c r="H592" s="28">
        <v>5082</v>
      </c>
      <c r="I592" s="29" t="s">
        <v>939</v>
      </c>
      <c r="J592" s="28">
        <v>1</v>
      </c>
      <c r="K592" s="29" t="s">
        <v>939</v>
      </c>
      <c r="L592" s="28">
        <v>5082</v>
      </c>
      <c r="M592" s="29" t="s">
        <v>939</v>
      </c>
      <c r="N592" s="29" t="s">
        <v>7471</v>
      </c>
      <c r="O592" s="31">
        <v>24412</v>
      </c>
      <c r="P592" s="31" t="s">
        <v>7472</v>
      </c>
      <c r="Q592" s="29" t="s">
        <v>7473</v>
      </c>
      <c r="R592" s="28">
        <v>1</v>
      </c>
      <c r="S592" s="28">
        <v>29</v>
      </c>
      <c r="T592" s="28">
        <v>2</v>
      </c>
      <c r="U592" s="28">
        <v>45</v>
      </c>
      <c r="V592" s="29" t="s">
        <v>7556</v>
      </c>
      <c r="W592" s="29" t="s">
        <v>7843</v>
      </c>
      <c r="X592" s="29" t="s">
        <v>506</v>
      </c>
      <c r="Y592" s="29" t="s">
        <v>3316</v>
      </c>
      <c r="Z592" s="29" t="s">
        <v>736</v>
      </c>
      <c r="AA592" s="29" t="s">
        <v>7478</v>
      </c>
      <c r="AB592" s="28">
        <v>92668</v>
      </c>
      <c r="AC592" s="27">
        <v>33.790073999999997</v>
      </c>
      <c r="AD592" s="27">
        <v>-117.861435</v>
      </c>
      <c r="AE592" s="27" t="s">
        <v>7503</v>
      </c>
      <c r="AF592" s="29" t="s">
        <v>7472</v>
      </c>
      <c r="AG592" s="27" t="str">
        <f>IF(ISERROR(IF(VLOOKUP(A592,'SAS Stations'!$B$2:$G$307,5,)="YES", "YES", "NO"))=TRUE,"NO","YES")</f>
        <v>YES</v>
      </c>
      <c r="AH592" s="27" t="str">
        <f t="shared" si="9"/>
        <v>NO</v>
      </c>
      <c r="AI592" s="92" t="str">
        <f t="array" ref="AI592">IF(ISERROR(IF(VLOOKUP(A592,'Stations Modelled'!$B$2:$D$310,3,)="YES", "YES", "NO"))=TRUE,"NO","YES")</f>
        <v>NO</v>
      </c>
    </row>
    <row r="593" spans="1:35" hidden="1">
      <c r="A593" s="29" t="s">
        <v>10574</v>
      </c>
      <c r="B593" s="28">
        <v>1433</v>
      </c>
      <c r="C593" s="28">
        <v>8211</v>
      </c>
      <c r="D593" s="30" t="s">
        <v>4923</v>
      </c>
      <c r="E593" s="29"/>
      <c r="F593" s="28">
        <v>33</v>
      </c>
      <c r="G593" s="28">
        <v>12</v>
      </c>
      <c r="H593" s="28">
        <v>8016</v>
      </c>
      <c r="I593" s="29" t="s">
        <v>385</v>
      </c>
      <c r="J593" s="28">
        <v>15</v>
      </c>
      <c r="K593" s="29" t="s">
        <v>666</v>
      </c>
      <c r="L593" s="28">
        <v>5090</v>
      </c>
      <c r="M593" s="29" t="s">
        <v>3806</v>
      </c>
      <c r="N593" s="29" t="s">
        <v>7471</v>
      </c>
      <c r="O593" s="31">
        <v>18264</v>
      </c>
      <c r="P593" s="31" t="s">
        <v>7472</v>
      </c>
      <c r="Q593" s="29" t="s">
        <v>7506</v>
      </c>
      <c r="R593" s="28">
        <v>3</v>
      </c>
      <c r="S593" s="28">
        <v>72</v>
      </c>
      <c r="T593" s="28">
        <v>4</v>
      </c>
      <c r="U593" s="28">
        <v>24</v>
      </c>
      <c r="V593" s="29" t="s">
        <v>7480</v>
      </c>
      <c r="W593" s="29" t="s">
        <v>10575</v>
      </c>
      <c r="X593" s="29" t="s">
        <v>506</v>
      </c>
      <c r="Y593" s="29" t="s">
        <v>10576</v>
      </c>
      <c r="Z593" s="29" t="s">
        <v>10577</v>
      </c>
      <c r="AA593" s="29" t="s">
        <v>7478</v>
      </c>
      <c r="AB593" s="28">
        <v>92311</v>
      </c>
      <c r="AC593" s="90">
        <v>34.864843999999998</v>
      </c>
      <c r="AD593" s="90">
        <v>-117.117677</v>
      </c>
      <c r="AE593" s="91" t="s">
        <v>7494</v>
      </c>
      <c r="AF593" s="29" t="s">
        <v>7472</v>
      </c>
      <c r="AG593" s="27" t="str">
        <f>IF(ISERROR(IF(VLOOKUP(A593,'SAS Stations'!$B$2:$G$307,5,)="YES", "YES", "NO"))=TRUE,"NO","YES")</f>
        <v>NO</v>
      </c>
      <c r="AH593" s="27" t="str">
        <f t="shared" si="9"/>
        <v>YES</v>
      </c>
      <c r="AI593" s="92" t="str">
        <f t="array" ref="AI593">IF(ISERROR(IF(VLOOKUP(A593,'Stations Modelled'!$B$2:$D$310,3,)="YES", "YES", "NO"))=TRUE,"NO","YES")</f>
        <v>NO</v>
      </c>
    </row>
    <row r="594" spans="1:35" hidden="1">
      <c r="A594" s="29" t="s">
        <v>10578</v>
      </c>
      <c r="B594" s="28">
        <v>1765</v>
      </c>
      <c r="C594" s="28">
        <v>5289</v>
      </c>
      <c r="D594" s="30" t="s">
        <v>4971</v>
      </c>
      <c r="E594" s="29"/>
      <c r="F594" s="28">
        <v>66</v>
      </c>
      <c r="G594" s="28">
        <v>12</v>
      </c>
      <c r="H594" s="28">
        <v>5021</v>
      </c>
      <c r="I594" s="29" t="s">
        <v>625</v>
      </c>
      <c r="J594" s="28">
        <v>8</v>
      </c>
      <c r="K594" s="29" t="s">
        <v>337</v>
      </c>
      <c r="L594" s="28">
        <v>5023</v>
      </c>
      <c r="M594" s="29" t="s">
        <v>337</v>
      </c>
      <c r="N594" s="29" t="s">
        <v>7496</v>
      </c>
      <c r="O594" s="31">
        <v>38353</v>
      </c>
      <c r="P594" s="31" t="s">
        <v>7472</v>
      </c>
      <c r="Q594" s="29" t="s">
        <v>10579</v>
      </c>
      <c r="R594" s="28">
        <v>5</v>
      </c>
      <c r="S594" s="28">
        <v>44</v>
      </c>
      <c r="T594" s="28">
        <v>1</v>
      </c>
      <c r="U594" s="28">
        <v>50</v>
      </c>
      <c r="V594" s="29" t="s">
        <v>2730</v>
      </c>
      <c r="W594" s="29" t="s">
        <v>7472</v>
      </c>
      <c r="X594" s="29" t="s">
        <v>7472</v>
      </c>
      <c r="Y594" s="29" t="s">
        <v>7472</v>
      </c>
      <c r="Z594" s="29" t="s">
        <v>7472</v>
      </c>
      <c r="AA594" s="29" t="s">
        <v>7478</v>
      </c>
      <c r="AB594" s="28" t="s">
        <v>7472</v>
      </c>
      <c r="AC594" s="90"/>
      <c r="AD594" s="90"/>
      <c r="AE594" s="91"/>
      <c r="AF594" s="29" t="s">
        <v>7472</v>
      </c>
      <c r="AG594" s="27" t="str">
        <f>IF(ISERROR(IF(VLOOKUP(A594,'SAS Stations'!$B$2:$G$307,5,)="YES", "YES", "NO"))=TRUE,"NO","YES")</f>
        <v>NO</v>
      </c>
      <c r="AH594" s="27" t="str">
        <f t="shared" si="9"/>
        <v>YES</v>
      </c>
      <c r="AI594" s="92" t="str">
        <f t="array" ref="AI594">IF(ISERROR(IF(VLOOKUP(A594,'Stations Modelled'!$B$2:$D$310,3,)="YES", "YES", "NO"))=TRUE,"NO","YES")</f>
        <v>NO</v>
      </c>
    </row>
    <row r="595" spans="1:35" hidden="1">
      <c r="A595" s="29" t="s">
        <v>1192</v>
      </c>
      <c r="B595" s="28">
        <v>1631</v>
      </c>
      <c r="C595" s="28">
        <v>1720</v>
      </c>
      <c r="D595" s="30"/>
      <c r="E595" s="29">
        <v>77201</v>
      </c>
      <c r="F595" s="28">
        <v>66</v>
      </c>
      <c r="G595" s="28">
        <v>12</v>
      </c>
      <c r="H595" s="28">
        <v>5056</v>
      </c>
      <c r="I595" s="29" t="s">
        <v>698</v>
      </c>
      <c r="J595" s="28">
        <v>11</v>
      </c>
      <c r="K595" s="29" t="s">
        <v>698</v>
      </c>
      <c r="L595" s="28">
        <v>5056</v>
      </c>
      <c r="M595" s="29" t="s">
        <v>698</v>
      </c>
      <c r="N595" s="29" t="s">
        <v>7471</v>
      </c>
      <c r="O595" s="31">
        <v>27912</v>
      </c>
      <c r="P595" s="31" t="s">
        <v>7472</v>
      </c>
      <c r="Q595" s="29" t="s">
        <v>7473</v>
      </c>
      <c r="R595" s="28">
        <v>5</v>
      </c>
      <c r="S595" s="28">
        <v>39</v>
      </c>
      <c r="T595" s="28">
        <v>1</v>
      </c>
      <c r="U595" s="28">
        <v>64</v>
      </c>
      <c r="V595" s="29" t="s">
        <v>4972</v>
      </c>
      <c r="W595" s="29" t="s">
        <v>4868</v>
      </c>
      <c r="X595" s="29" t="s">
        <v>506</v>
      </c>
      <c r="Y595" s="29" t="s">
        <v>1193</v>
      </c>
      <c r="Z595" s="29" t="s">
        <v>742</v>
      </c>
      <c r="AA595" s="29" t="s">
        <v>7478</v>
      </c>
      <c r="AB595" s="28">
        <v>93033</v>
      </c>
      <c r="AC595" s="90">
        <v>34.128295000000001</v>
      </c>
      <c r="AD595" s="90">
        <v>-119.166483</v>
      </c>
      <c r="AE595" s="91" t="s">
        <v>7494</v>
      </c>
      <c r="AF595" s="29" t="s">
        <v>7472</v>
      </c>
      <c r="AG595" s="27" t="str">
        <f>IF(ISERROR(IF(VLOOKUP(A595,'SAS Stations'!$B$2:$G$307,5,)="YES", "YES", "NO"))=TRUE,"NO","YES")</f>
        <v>NO</v>
      </c>
      <c r="AH595" s="27" t="str">
        <f t="shared" si="9"/>
        <v>YES</v>
      </c>
      <c r="AI595" s="92" t="str">
        <f t="array" ref="AI595">IF(ISERROR(IF(VLOOKUP(A595,'Stations Modelled'!$B$2:$D$310,3,)="YES", "YES", "NO"))=TRUE,"NO","YES")</f>
        <v>NO</v>
      </c>
    </row>
    <row r="596" spans="1:35" hidden="1">
      <c r="A596" s="29" t="s">
        <v>4959</v>
      </c>
      <c r="B596" s="28">
        <v>1434</v>
      </c>
      <c r="C596" s="28">
        <v>8212</v>
      </c>
      <c r="D596" s="30" t="s">
        <v>4923</v>
      </c>
      <c r="E596" s="29"/>
      <c r="F596" s="28">
        <v>33</v>
      </c>
      <c r="G596" s="28">
        <v>2.4</v>
      </c>
      <c r="H596" s="28">
        <v>8027</v>
      </c>
      <c r="I596" s="29" t="s">
        <v>365</v>
      </c>
      <c r="J596" s="28">
        <v>15</v>
      </c>
      <c r="K596" s="29" t="s">
        <v>666</v>
      </c>
      <c r="L596" s="28">
        <v>5061</v>
      </c>
      <c r="M596" s="29" t="s">
        <v>666</v>
      </c>
      <c r="N596" s="29" t="s">
        <v>7521</v>
      </c>
      <c r="O596" s="31">
        <v>18264</v>
      </c>
      <c r="P596" s="31">
        <v>31291</v>
      </c>
      <c r="Q596" s="29" t="s">
        <v>7506</v>
      </c>
      <c r="R596" s="28">
        <v>3</v>
      </c>
      <c r="S596" s="28">
        <v>73</v>
      </c>
      <c r="T596" s="28">
        <v>4</v>
      </c>
      <c r="U596" s="28">
        <v>24</v>
      </c>
      <c r="V596" s="29" t="s">
        <v>7474</v>
      </c>
      <c r="W596" s="29" t="s">
        <v>5118</v>
      </c>
      <c r="X596" s="29" t="s">
        <v>564</v>
      </c>
      <c r="Y596" s="29" t="s">
        <v>10580</v>
      </c>
      <c r="Z596" s="29" t="s">
        <v>4959</v>
      </c>
      <c r="AA596" s="29" t="s">
        <v>7478</v>
      </c>
      <c r="AB596" s="28">
        <v>92368</v>
      </c>
      <c r="AC596" s="90">
        <v>34.602184000000001</v>
      </c>
      <c r="AD596" s="90">
        <v>-117.334261</v>
      </c>
      <c r="AE596" s="91" t="s">
        <v>7494</v>
      </c>
      <c r="AF596" s="29" t="s">
        <v>7472</v>
      </c>
      <c r="AG596" s="27" t="str">
        <f>IF(ISERROR(IF(VLOOKUP(A596,'SAS Stations'!$B$2:$G$307,5,)="YES", "YES", "NO"))=TRUE,"NO","YES")</f>
        <v>NO</v>
      </c>
      <c r="AH596" s="27" t="str">
        <f t="shared" si="9"/>
        <v>YES</v>
      </c>
      <c r="AI596" s="92" t="str">
        <f t="array" ref="AI596">IF(ISERROR(IF(VLOOKUP(A596,'Stations Modelled'!$B$2:$D$310,3,)="YES", "YES", "NO"))=TRUE,"NO","YES")</f>
        <v>NO</v>
      </c>
    </row>
    <row r="597" spans="1:35" hidden="1">
      <c r="A597" s="29" t="s">
        <v>4959</v>
      </c>
      <c r="B597" s="28">
        <v>1435</v>
      </c>
      <c r="C597" s="28">
        <v>8212</v>
      </c>
      <c r="D597" s="30" t="s">
        <v>4923</v>
      </c>
      <c r="E597" s="29"/>
      <c r="F597" s="28">
        <v>33</v>
      </c>
      <c r="G597" s="28">
        <v>12</v>
      </c>
      <c r="H597" s="28">
        <v>8027</v>
      </c>
      <c r="I597" s="29" t="s">
        <v>365</v>
      </c>
      <c r="J597" s="28">
        <v>15</v>
      </c>
      <c r="K597" s="29" t="s">
        <v>666</v>
      </c>
      <c r="L597" s="28">
        <v>5061</v>
      </c>
      <c r="M597" s="29" t="s">
        <v>666</v>
      </c>
      <c r="N597" s="29" t="s">
        <v>7471</v>
      </c>
      <c r="O597" s="31">
        <v>31352</v>
      </c>
      <c r="P597" s="31" t="s">
        <v>7472</v>
      </c>
      <c r="Q597" s="29" t="s">
        <v>7506</v>
      </c>
      <c r="R597" s="28">
        <v>3</v>
      </c>
      <c r="S597" s="28">
        <v>73</v>
      </c>
      <c r="T597" s="28">
        <v>4</v>
      </c>
      <c r="U597" s="28">
        <v>24</v>
      </c>
      <c r="V597" s="29" t="s">
        <v>7474</v>
      </c>
      <c r="W597" s="29" t="s">
        <v>5118</v>
      </c>
      <c r="X597" s="29" t="s">
        <v>564</v>
      </c>
      <c r="Y597" s="29" t="s">
        <v>10580</v>
      </c>
      <c r="Z597" s="29" t="s">
        <v>4959</v>
      </c>
      <c r="AA597" s="29" t="s">
        <v>7478</v>
      </c>
      <c r="AB597" s="28">
        <v>92368</v>
      </c>
      <c r="AC597" s="90">
        <v>34.602184000000001</v>
      </c>
      <c r="AD597" s="90">
        <v>-117.334261</v>
      </c>
      <c r="AE597" s="91" t="s">
        <v>7494</v>
      </c>
      <c r="AF597" s="29" t="s">
        <v>7472</v>
      </c>
      <c r="AG597" s="27" t="str">
        <f>IF(ISERROR(IF(VLOOKUP(A597,'SAS Stations'!$B$2:$G$307,5,)="YES", "YES", "NO"))=TRUE,"NO","YES")</f>
        <v>NO</v>
      </c>
      <c r="AH597" s="27" t="str">
        <f t="shared" si="9"/>
        <v>YES</v>
      </c>
      <c r="AI597" s="92" t="str">
        <f t="array" ref="AI597">IF(ISERROR(IF(VLOOKUP(A597,'Stations Modelled'!$B$2:$D$310,3,)="YES", "YES", "NO"))=TRUE,"NO","YES")</f>
        <v>NO</v>
      </c>
    </row>
    <row r="598" spans="1:35">
      <c r="A598" s="29" t="s">
        <v>742</v>
      </c>
      <c r="B598" s="28">
        <v>581</v>
      </c>
      <c r="C598" s="28">
        <v>5527</v>
      </c>
      <c r="D598" s="30" t="s">
        <v>4971</v>
      </c>
      <c r="E598" s="29">
        <v>76704</v>
      </c>
      <c r="F598" s="28">
        <v>16</v>
      </c>
      <c r="G598" s="28">
        <v>4</v>
      </c>
      <c r="H598" s="28">
        <v>5053</v>
      </c>
      <c r="I598" s="29" t="s">
        <v>833</v>
      </c>
      <c r="J598" s="28">
        <v>12</v>
      </c>
      <c r="K598" s="29" t="s">
        <v>833</v>
      </c>
      <c r="L598" s="28">
        <v>5056</v>
      </c>
      <c r="M598" s="29" t="s">
        <v>698</v>
      </c>
      <c r="N598" s="29" t="s">
        <v>7471</v>
      </c>
      <c r="O598" s="31">
        <v>18994</v>
      </c>
      <c r="P598" s="31" t="s">
        <v>7472</v>
      </c>
      <c r="Q598" s="29" t="s">
        <v>7506</v>
      </c>
      <c r="R598" s="28">
        <v>5</v>
      </c>
      <c r="S598" s="28">
        <v>39</v>
      </c>
      <c r="T598" s="28">
        <v>1</v>
      </c>
      <c r="U598" s="28">
        <v>64</v>
      </c>
      <c r="V598" s="29" t="s">
        <v>4972</v>
      </c>
      <c r="W598" s="29" t="s">
        <v>2826</v>
      </c>
      <c r="X598" s="29" t="s">
        <v>7586</v>
      </c>
      <c r="Y598" s="29" t="s">
        <v>10585</v>
      </c>
      <c r="Z598" s="29" t="s">
        <v>742</v>
      </c>
      <c r="AA598" s="29" t="s">
        <v>7478</v>
      </c>
      <c r="AB598" s="28">
        <v>93030</v>
      </c>
      <c r="AC598" s="90">
        <v>34.197336999999997</v>
      </c>
      <c r="AD598" s="90">
        <v>-119.17443799999999</v>
      </c>
      <c r="AE598" s="91" t="s">
        <v>7494</v>
      </c>
      <c r="AF598" s="29" t="s">
        <v>7472</v>
      </c>
      <c r="AG598" s="27" t="str">
        <f>IF(ISERROR(IF(VLOOKUP(A598,'SAS Stations'!$B$2:$G$307,5,)="YES", "YES", "NO"))=TRUE,"NO","YES")</f>
        <v>YES</v>
      </c>
      <c r="AH598" s="27" t="str">
        <f t="shared" si="9"/>
        <v>NO</v>
      </c>
      <c r="AI598" s="92" t="str">
        <f t="array" ref="AI598">IF(ISERROR(IF(VLOOKUP(A598,'Stations Modelled'!$B$2:$D$310,3,)="YES", "YES", "NO"))=TRUE,"NO","YES")</f>
        <v>YES</v>
      </c>
    </row>
    <row r="599" spans="1:35">
      <c r="A599" s="29" t="s">
        <v>3810</v>
      </c>
      <c r="B599" s="28">
        <v>288</v>
      </c>
      <c r="C599" s="28">
        <v>5045</v>
      </c>
      <c r="D599" s="30" t="s">
        <v>3420</v>
      </c>
      <c r="E599" s="29" t="s">
        <v>2686</v>
      </c>
      <c r="F599" s="28">
        <v>66</v>
      </c>
      <c r="G599" s="28">
        <v>12</v>
      </c>
      <c r="H599" s="28">
        <v>5045</v>
      </c>
      <c r="I599" s="29" t="s">
        <v>3810</v>
      </c>
      <c r="J599" s="28">
        <v>4</v>
      </c>
      <c r="K599" s="29" t="s">
        <v>448</v>
      </c>
      <c r="L599" s="28">
        <v>5069</v>
      </c>
      <c r="M599" s="29" t="s">
        <v>687</v>
      </c>
      <c r="N599" s="29" t="s">
        <v>7471</v>
      </c>
      <c r="O599" s="31">
        <v>27515</v>
      </c>
      <c r="P599" s="31" t="s">
        <v>7472</v>
      </c>
      <c r="Q599" s="29" t="s">
        <v>7473</v>
      </c>
      <c r="R599" s="28">
        <v>3</v>
      </c>
      <c r="S599" s="28">
        <v>34</v>
      </c>
      <c r="T599" s="28">
        <v>3</v>
      </c>
      <c r="U599" s="28">
        <v>15</v>
      </c>
      <c r="V599" s="29" t="s">
        <v>7474</v>
      </c>
      <c r="W599" s="29" t="s">
        <v>1685</v>
      </c>
      <c r="X599" s="29" t="s">
        <v>7540</v>
      </c>
      <c r="Y599" s="29" t="s">
        <v>2687</v>
      </c>
      <c r="Z599" s="29" t="s">
        <v>927</v>
      </c>
      <c r="AA599" s="29" t="s">
        <v>7478</v>
      </c>
      <c r="AB599" s="28">
        <v>91786</v>
      </c>
      <c r="AC599" s="90">
        <v>34.120645000000003</v>
      </c>
      <c r="AD599" s="90">
        <v>-117.63985</v>
      </c>
      <c r="AE599" s="91" t="s">
        <v>7503</v>
      </c>
      <c r="AF599" s="29" t="s">
        <v>7472</v>
      </c>
      <c r="AG599" s="27" t="str">
        <f>IF(ISERROR(IF(VLOOKUP(A599,'SAS Stations'!$B$2:$G$307,5,)="YES", "YES", "NO"))=TRUE,"NO","YES")</f>
        <v>YES</v>
      </c>
      <c r="AH599" s="27" t="str">
        <f t="shared" si="9"/>
        <v>NO</v>
      </c>
      <c r="AI599" s="92" t="str">
        <f t="array" ref="AI599">IF(ISERROR(IF(VLOOKUP(A599,'Stations Modelled'!$B$2:$D$310,3,)="YES", "YES", "NO"))=TRUE,"NO","YES")</f>
        <v>YES</v>
      </c>
    </row>
    <row r="600" spans="1:35" hidden="1">
      <c r="A600" s="29" t="s">
        <v>1207</v>
      </c>
      <c r="B600" s="28">
        <v>1737</v>
      </c>
      <c r="C600" s="28">
        <v>5419</v>
      </c>
      <c r="D600" s="30"/>
      <c r="E600" s="29"/>
      <c r="F600" s="28">
        <v>66</v>
      </c>
      <c r="G600" s="28">
        <v>16</v>
      </c>
      <c r="H600" s="28">
        <v>5023</v>
      </c>
      <c r="I600" s="29" t="s">
        <v>337</v>
      </c>
      <c r="J600" s="28">
        <v>8</v>
      </c>
      <c r="K600" s="29" t="s">
        <v>337</v>
      </c>
      <c r="L600" s="28">
        <v>5023</v>
      </c>
      <c r="M600" s="29" t="s">
        <v>337</v>
      </c>
      <c r="N600" s="29" t="s">
        <v>7496</v>
      </c>
      <c r="O600" s="31">
        <v>38353</v>
      </c>
      <c r="P600" s="31" t="s">
        <v>7472</v>
      </c>
      <c r="Q600" s="29" t="s">
        <v>10579</v>
      </c>
      <c r="R600" s="28">
        <v>5</v>
      </c>
      <c r="S600" s="28">
        <v>42</v>
      </c>
      <c r="T600" s="28">
        <v>1</v>
      </c>
      <c r="U600" s="28">
        <v>60</v>
      </c>
      <c r="V600" s="29" t="s">
        <v>2730</v>
      </c>
      <c r="W600" s="29" t="s">
        <v>4839</v>
      </c>
      <c r="X600" s="29" t="s">
        <v>553</v>
      </c>
      <c r="Y600" s="29" t="s">
        <v>4840</v>
      </c>
      <c r="Z600" s="29" t="s">
        <v>834</v>
      </c>
      <c r="AA600" s="29" t="s">
        <v>7478</v>
      </c>
      <c r="AB600" s="28">
        <v>90403</v>
      </c>
      <c r="AC600" s="90"/>
      <c r="AD600" s="90"/>
      <c r="AE600" s="91"/>
      <c r="AF600" s="29" t="s">
        <v>7472</v>
      </c>
      <c r="AG600" s="27" t="str">
        <f>IF(ISERROR(IF(VLOOKUP(A600,'SAS Stations'!$B$2:$G$307,5,)="YES", "YES", "NO"))=TRUE,"NO","YES")</f>
        <v>NO</v>
      </c>
      <c r="AH600" s="27" t="str">
        <f t="shared" si="9"/>
        <v>YES</v>
      </c>
      <c r="AI600" s="92" t="str">
        <f t="array" ref="AI600">IF(ISERROR(IF(VLOOKUP(A600,'Stations Modelled'!$B$2:$D$310,3,)="YES", "YES", "NO"))=TRUE,"NO","YES")</f>
        <v>NO</v>
      </c>
    </row>
    <row r="601" spans="1:35" hidden="1">
      <c r="A601" s="29" t="s">
        <v>2688</v>
      </c>
      <c r="B601" s="28">
        <v>1437</v>
      </c>
      <c r="C601" s="28">
        <v>8214</v>
      </c>
      <c r="D601" s="30" t="s">
        <v>3416</v>
      </c>
      <c r="E601" s="29"/>
      <c r="F601" s="28">
        <v>33</v>
      </c>
      <c r="G601" s="28">
        <v>12</v>
      </c>
      <c r="H601" s="28">
        <v>5067</v>
      </c>
      <c r="I601" s="29" t="s">
        <v>389</v>
      </c>
      <c r="J601" s="28">
        <v>6</v>
      </c>
      <c r="K601" s="29" t="s">
        <v>389</v>
      </c>
      <c r="L601" s="28">
        <v>5067</v>
      </c>
      <c r="M601" s="29" t="s">
        <v>389</v>
      </c>
      <c r="N601" s="29" t="s">
        <v>7471</v>
      </c>
      <c r="O601" s="31">
        <v>24838</v>
      </c>
      <c r="P601" s="31" t="s">
        <v>7472</v>
      </c>
      <c r="Q601" s="29" t="s">
        <v>7506</v>
      </c>
      <c r="R601" s="28">
        <v>3</v>
      </c>
      <c r="S601" s="28">
        <v>79</v>
      </c>
      <c r="T601" s="28">
        <v>4</v>
      </c>
      <c r="U601" s="28">
        <v>13</v>
      </c>
      <c r="V601" s="29" t="s">
        <v>3411</v>
      </c>
      <c r="W601" s="29" t="s">
        <v>2641</v>
      </c>
      <c r="X601" s="29" t="s">
        <v>506</v>
      </c>
      <c r="Y601" s="29" t="s">
        <v>2689</v>
      </c>
      <c r="Z601" s="29" t="s">
        <v>5021</v>
      </c>
      <c r="AA601" s="29" t="s">
        <v>7478</v>
      </c>
      <c r="AB601" s="28">
        <v>92262</v>
      </c>
      <c r="AC601" s="27">
        <v>33.799128000000003</v>
      </c>
      <c r="AD601" s="27">
        <v>-116.54426100000001</v>
      </c>
      <c r="AE601" s="27" t="s">
        <v>7503</v>
      </c>
      <c r="AF601" s="29" t="s">
        <v>7472</v>
      </c>
      <c r="AG601" s="27" t="str">
        <f>IF(ISERROR(IF(VLOOKUP(A601,'SAS Stations'!$B$2:$G$307,5,)="YES", "YES", "NO"))=TRUE,"NO","YES")</f>
        <v>NO</v>
      </c>
      <c r="AH601" s="27" t="str">
        <f t="shared" si="9"/>
        <v>YES</v>
      </c>
      <c r="AI601" s="92" t="str">
        <f t="array" ref="AI601">IF(ISERROR(IF(VLOOKUP(A601,'Stations Modelled'!$B$2:$D$310,3,)="YES", "YES", "NO"))=TRUE,"NO","YES")</f>
        <v>NO</v>
      </c>
    </row>
    <row r="602" spans="1:35" hidden="1">
      <c r="A602" s="29" t="s">
        <v>2688</v>
      </c>
      <c r="B602" s="28">
        <v>1436</v>
      </c>
      <c r="C602" s="28">
        <v>8214</v>
      </c>
      <c r="D602" s="30"/>
      <c r="E602" s="29"/>
      <c r="F602" s="28">
        <v>33</v>
      </c>
      <c r="G602" s="28">
        <v>4</v>
      </c>
      <c r="H602" s="28">
        <v>5067</v>
      </c>
      <c r="I602" s="29" t="s">
        <v>389</v>
      </c>
      <c r="J602" s="28">
        <v>6</v>
      </c>
      <c r="K602" s="29" t="s">
        <v>389</v>
      </c>
      <c r="L602" s="28">
        <v>5067</v>
      </c>
      <c r="M602" s="29" t="s">
        <v>389</v>
      </c>
      <c r="N602" s="29" t="s">
        <v>7471</v>
      </c>
      <c r="O602" s="31">
        <v>24838</v>
      </c>
      <c r="P602" s="31" t="s">
        <v>7472</v>
      </c>
      <c r="Q602" s="29" t="s">
        <v>7506</v>
      </c>
      <c r="R602" s="28">
        <v>3</v>
      </c>
      <c r="S602" s="28">
        <v>79</v>
      </c>
      <c r="T602" s="28">
        <v>4</v>
      </c>
      <c r="U602" s="28">
        <v>13</v>
      </c>
      <c r="V602" s="29" t="s">
        <v>3411</v>
      </c>
      <c r="W602" s="29" t="s">
        <v>2641</v>
      </c>
      <c r="X602" s="29" t="s">
        <v>506</v>
      </c>
      <c r="Y602" s="29" t="s">
        <v>2689</v>
      </c>
      <c r="Z602" s="29" t="s">
        <v>5021</v>
      </c>
      <c r="AA602" s="29" t="s">
        <v>7478</v>
      </c>
      <c r="AB602" s="28">
        <v>92262</v>
      </c>
      <c r="AC602" s="90">
        <v>33.799128000000003</v>
      </c>
      <c r="AD602" s="90">
        <v>-116.54426100000001</v>
      </c>
      <c r="AE602" s="91" t="s">
        <v>7503</v>
      </c>
      <c r="AF602" s="29" t="s">
        <v>7472</v>
      </c>
      <c r="AG602" s="27" t="str">
        <f>IF(ISERROR(IF(VLOOKUP(A602,'SAS Stations'!$B$2:$G$307,5,)="YES", "YES", "NO"))=TRUE,"NO","YES")</f>
        <v>NO</v>
      </c>
      <c r="AH602" s="27" t="str">
        <f t="shared" si="9"/>
        <v>YES</v>
      </c>
      <c r="AI602" s="92" t="str">
        <f t="array" ref="AI602">IF(ISERROR(IF(VLOOKUP(A602,'Stations Modelled'!$B$2:$D$310,3,)="YES", "YES", "NO"))=TRUE,"NO","YES")</f>
        <v>NO</v>
      </c>
    </row>
    <row r="603" spans="1:35" hidden="1">
      <c r="A603" s="29" t="s">
        <v>5021</v>
      </c>
      <c r="B603" s="28">
        <v>1365</v>
      </c>
      <c r="C603" s="28">
        <v>8124</v>
      </c>
      <c r="D603" s="30" t="s">
        <v>3416</v>
      </c>
      <c r="E603" s="29"/>
      <c r="F603" s="28">
        <v>33</v>
      </c>
      <c r="G603" s="28">
        <v>4</v>
      </c>
      <c r="H603" s="28">
        <v>5067</v>
      </c>
      <c r="I603" s="29" t="s">
        <v>389</v>
      </c>
      <c r="J603" s="28">
        <v>6</v>
      </c>
      <c r="K603" s="29" t="s">
        <v>389</v>
      </c>
      <c r="L603" s="28">
        <v>5067</v>
      </c>
      <c r="M603" s="29" t="s">
        <v>389</v>
      </c>
      <c r="N603" s="29" t="s">
        <v>7471</v>
      </c>
      <c r="O603" s="31">
        <v>24320</v>
      </c>
      <c r="P603" s="31" t="s">
        <v>7472</v>
      </c>
      <c r="Q603" s="29" t="s">
        <v>7506</v>
      </c>
      <c r="R603" s="28">
        <v>3</v>
      </c>
      <c r="S603" s="28">
        <v>79</v>
      </c>
      <c r="T603" s="28">
        <v>4</v>
      </c>
      <c r="U603" s="28">
        <v>13</v>
      </c>
      <c r="V603" s="29" t="s">
        <v>3411</v>
      </c>
      <c r="W603" s="29" t="s">
        <v>2641</v>
      </c>
      <c r="X603" s="29" t="s">
        <v>530</v>
      </c>
      <c r="Y603" s="29" t="s">
        <v>2690</v>
      </c>
      <c r="Z603" s="29" t="s">
        <v>5021</v>
      </c>
      <c r="AA603" s="29" t="s">
        <v>7478</v>
      </c>
      <c r="AB603" s="28">
        <v>92262</v>
      </c>
      <c r="AC603" s="27">
        <v>33.792738999999997</v>
      </c>
      <c r="AD603" s="27">
        <v>-116.545372</v>
      </c>
      <c r="AE603" s="27" t="s">
        <v>7503</v>
      </c>
      <c r="AF603" s="29" t="s">
        <v>7472</v>
      </c>
      <c r="AG603" s="27" t="str">
        <f>IF(ISERROR(IF(VLOOKUP(A603,'SAS Stations'!$B$2:$G$307,5,)="YES", "YES", "NO"))=TRUE,"NO","YES")</f>
        <v>NO</v>
      </c>
      <c r="AH603" s="27" t="str">
        <f t="shared" si="9"/>
        <v>YES</v>
      </c>
      <c r="AI603" s="92" t="str">
        <f t="array" ref="AI603">IF(ISERROR(IF(VLOOKUP(A603,'Stations Modelled'!$B$2:$D$310,3,)="YES", "YES", "NO"))=TRUE,"NO","YES")</f>
        <v>NO</v>
      </c>
    </row>
    <row r="604" spans="1:35" hidden="1">
      <c r="A604" s="29" t="s">
        <v>2691</v>
      </c>
      <c r="B604" s="28">
        <v>1438</v>
      </c>
      <c r="C604" s="28">
        <v>8215</v>
      </c>
      <c r="D604" s="30" t="s">
        <v>3416</v>
      </c>
      <c r="E604" s="29">
        <v>14762</v>
      </c>
      <c r="F604" s="28">
        <v>33</v>
      </c>
      <c r="G604" s="28">
        <v>4.8</v>
      </c>
      <c r="H604" s="28">
        <v>5067</v>
      </c>
      <c r="I604" s="29" t="s">
        <v>389</v>
      </c>
      <c r="J604" s="28">
        <v>6</v>
      </c>
      <c r="K604" s="29" t="s">
        <v>389</v>
      </c>
      <c r="L604" s="28">
        <v>5067</v>
      </c>
      <c r="M604" s="29" t="s">
        <v>389</v>
      </c>
      <c r="N604" s="29" t="s">
        <v>7471</v>
      </c>
      <c r="O604" s="31">
        <v>18264</v>
      </c>
      <c r="P604" s="31" t="s">
        <v>7472</v>
      </c>
      <c r="Q604" s="29" t="s">
        <v>7506</v>
      </c>
      <c r="R604" s="28">
        <v>3</v>
      </c>
      <c r="S604" s="28">
        <v>79</v>
      </c>
      <c r="T604" s="28">
        <v>4</v>
      </c>
      <c r="U604" s="28">
        <v>13</v>
      </c>
      <c r="V604" s="29" t="s">
        <v>3411</v>
      </c>
      <c r="W604" s="29" t="s">
        <v>7472</v>
      </c>
      <c r="X604" s="29" t="s">
        <v>7472</v>
      </c>
      <c r="Y604" s="29" t="s">
        <v>2692</v>
      </c>
      <c r="Z604" s="29" t="s">
        <v>5082</v>
      </c>
      <c r="AA604" s="29" t="s">
        <v>7478</v>
      </c>
      <c r="AB604" s="28">
        <v>92260</v>
      </c>
      <c r="AC604" s="90">
        <v>33.721628000000003</v>
      </c>
      <c r="AD604" s="90">
        <v>-116.36315</v>
      </c>
      <c r="AE604" s="91" t="s">
        <v>7503</v>
      </c>
      <c r="AF604" s="29" t="s">
        <v>7472</v>
      </c>
      <c r="AG604" s="27" t="str">
        <f>IF(ISERROR(IF(VLOOKUP(A604,'SAS Stations'!$B$2:$G$307,5,)="YES", "YES", "NO"))=TRUE,"NO","YES")</f>
        <v>NO</v>
      </c>
      <c r="AH604" s="27" t="str">
        <f t="shared" si="9"/>
        <v>YES</v>
      </c>
      <c r="AI604" s="92" t="str">
        <f t="array" ref="AI604">IF(ISERROR(IF(VLOOKUP(A604,'Stations Modelled'!$B$2:$D$310,3,)="YES", "YES", "NO"))=TRUE,"NO","YES")</f>
        <v>NO</v>
      </c>
    </row>
    <row r="605" spans="1:35" hidden="1">
      <c r="A605" s="29" t="s">
        <v>2691</v>
      </c>
      <c r="B605" s="28">
        <v>1439</v>
      </c>
      <c r="C605" s="28">
        <v>8215</v>
      </c>
      <c r="D605" s="30" t="s">
        <v>3416</v>
      </c>
      <c r="E605" s="29">
        <v>14762</v>
      </c>
      <c r="F605" s="28">
        <v>33</v>
      </c>
      <c r="G605" s="28">
        <v>12</v>
      </c>
      <c r="H605" s="28">
        <v>5067</v>
      </c>
      <c r="I605" s="29" t="s">
        <v>389</v>
      </c>
      <c r="J605" s="28">
        <v>6</v>
      </c>
      <c r="K605" s="29" t="s">
        <v>389</v>
      </c>
      <c r="L605" s="28">
        <v>5067</v>
      </c>
      <c r="M605" s="29" t="s">
        <v>389</v>
      </c>
      <c r="N605" s="29" t="s">
        <v>7471</v>
      </c>
      <c r="O605" s="31">
        <v>29342</v>
      </c>
      <c r="P605" s="31" t="s">
        <v>7472</v>
      </c>
      <c r="Q605" s="29" t="s">
        <v>7506</v>
      </c>
      <c r="R605" s="28">
        <v>3</v>
      </c>
      <c r="S605" s="28">
        <v>79</v>
      </c>
      <c r="T605" s="28">
        <v>4</v>
      </c>
      <c r="U605" s="28">
        <v>13</v>
      </c>
      <c r="V605" s="29" t="s">
        <v>3411</v>
      </c>
      <c r="W605" s="29" t="s">
        <v>7472</v>
      </c>
      <c r="X605" s="29" t="s">
        <v>7472</v>
      </c>
      <c r="Y605" s="29" t="s">
        <v>2692</v>
      </c>
      <c r="Z605" s="29" t="s">
        <v>5082</v>
      </c>
      <c r="AA605" s="29" t="s">
        <v>7478</v>
      </c>
      <c r="AB605" s="28">
        <v>92260</v>
      </c>
      <c r="AC605" s="90">
        <v>33.721628000000003</v>
      </c>
      <c r="AD605" s="90">
        <v>-116.36315</v>
      </c>
      <c r="AE605" s="91" t="s">
        <v>7503</v>
      </c>
      <c r="AF605" s="29" t="s">
        <v>7472</v>
      </c>
      <c r="AG605" s="27" t="str">
        <f>IF(ISERROR(IF(VLOOKUP(A605,'SAS Stations'!$B$2:$G$307,5,)="YES", "YES", "NO"))=TRUE,"NO","YES")</f>
        <v>NO</v>
      </c>
      <c r="AH605" s="27" t="str">
        <f t="shared" si="9"/>
        <v>YES</v>
      </c>
      <c r="AI605" s="92" t="str">
        <f t="array" ref="AI605">IF(ISERROR(IF(VLOOKUP(A605,'Stations Modelled'!$B$2:$D$310,3,)="YES", "YES", "NO"))=TRUE,"NO","YES")</f>
        <v>NO</v>
      </c>
    </row>
    <row r="606" spans="1:35">
      <c r="A606" s="29" t="s">
        <v>745</v>
      </c>
      <c r="B606" s="28">
        <v>615</v>
      </c>
      <c r="C606" s="28">
        <v>5564</v>
      </c>
      <c r="D606" s="30" t="s">
        <v>4919</v>
      </c>
      <c r="E606" s="29" t="s">
        <v>10586</v>
      </c>
      <c r="F606" s="28">
        <v>66</v>
      </c>
      <c r="G606" s="28">
        <v>12</v>
      </c>
      <c r="H606" s="28">
        <v>5052</v>
      </c>
      <c r="I606" s="29" t="s">
        <v>357</v>
      </c>
      <c r="J606" s="28">
        <v>14</v>
      </c>
      <c r="K606" s="29" t="s">
        <v>940</v>
      </c>
      <c r="L606" s="28">
        <v>5054</v>
      </c>
      <c r="M606" s="29" t="s">
        <v>940</v>
      </c>
      <c r="N606" s="29" t="s">
        <v>7471</v>
      </c>
      <c r="O606" s="31">
        <v>18264</v>
      </c>
      <c r="P606" s="31" t="s">
        <v>7472</v>
      </c>
      <c r="Q606" s="29" t="s">
        <v>7473</v>
      </c>
      <c r="R606" s="28">
        <v>5</v>
      </c>
      <c r="S606" s="28">
        <v>36</v>
      </c>
      <c r="T606" s="28">
        <v>3</v>
      </c>
      <c r="U606" s="28">
        <v>25</v>
      </c>
      <c r="V606" s="29" t="s">
        <v>3386</v>
      </c>
      <c r="W606" s="29" t="s">
        <v>3441</v>
      </c>
      <c r="X606" s="29" t="s">
        <v>10303</v>
      </c>
      <c r="Y606" s="29" t="s">
        <v>10587</v>
      </c>
      <c r="Z606" s="29" t="s">
        <v>745</v>
      </c>
      <c r="AA606" s="29" t="s">
        <v>7478</v>
      </c>
      <c r="AB606" s="28">
        <v>93550</v>
      </c>
      <c r="AC606" s="90">
        <v>34.566077999999997</v>
      </c>
      <c r="AD606" s="90">
        <v>-118.059876</v>
      </c>
      <c r="AE606" s="91" t="s">
        <v>7494</v>
      </c>
      <c r="AF606" s="29" t="s">
        <v>7472</v>
      </c>
      <c r="AG606" s="27" t="str">
        <f>IF(ISERROR(IF(VLOOKUP(A606,'SAS Stations'!$B$2:$G$307,5,)="YES", "YES", "NO"))=TRUE,"NO","YES")</f>
        <v>YES</v>
      </c>
      <c r="AH606" s="27" t="str">
        <f t="shared" si="9"/>
        <v>NO</v>
      </c>
      <c r="AI606" s="92" t="str">
        <f t="array" ref="AI606">IF(ISERROR(IF(VLOOKUP(A606,'Stations Modelled'!$B$2:$D$310,3,)="YES", "YES", "NO"))=TRUE,"NO","YES")</f>
        <v>NO</v>
      </c>
    </row>
    <row r="607" spans="1:35">
      <c r="A607" s="29" t="s">
        <v>1038</v>
      </c>
      <c r="B607" s="28">
        <v>435</v>
      </c>
      <c r="C607" s="28">
        <v>5223</v>
      </c>
      <c r="D607" s="30"/>
      <c r="E607" s="29"/>
      <c r="F607" s="28">
        <v>16</v>
      </c>
      <c r="G607" s="28">
        <v>4</v>
      </c>
      <c r="H607" s="28">
        <v>5021</v>
      </c>
      <c r="I607" s="29" t="s">
        <v>625</v>
      </c>
      <c r="J607" s="28">
        <v>8</v>
      </c>
      <c r="K607" s="29" t="s">
        <v>337</v>
      </c>
      <c r="L607" s="28">
        <v>5023</v>
      </c>
      <c r="M607" s="29" t="s">
        <v>337</v>
      </c>
      <c r="N607" s="29" t="s">
        <v>7471</v>
      </c>
      <c r="O607" s="31">
        <v>18264</v>
      </c>
      <c r="P607" s="31" t="s">
        <v>7472</v>
      </c>
      <c r="Q607" s="29" t="s">
        <v>7506</v>
      </c>
      <c r="R607" s="28">
        <v>5</v>
      </c>
      <c r="S607" s="28">
        <v>44</v>
      </c>
      <c r="T607" s="28">
        <v>1</v>
      </c>
      <c r="U607" s="28">
        <v>56</v>
      </c>
      <c r="V607" s="29" t="s">
        <v>3386</v>
      </c>
      <c r="W607" s="29" t="s">
        <v>7507</v>
      </c>
      <c r="X607" s="29" t="s">
        <v>569</v>
      </c>
      <c r="Y607" s="29" t="s">
        <v>4799</v>
      </c>
      <c r="Z607" s="29" t="s">
        <v>1038</v>
      </c>
      <c r="AA607" s="29" t="s">
        <v>7478</v>
      </c>
      <c r="AB607" s="28">
        <v>90274</v>
      </c>
      <c r="AC607" s="90">
        <v>33.804223999999998</v>
      </c>
      <c r="AD607" s="90">
        <v>-118.37908</v>
      </c>
      <c r="AE607" s="91" t="s">
        <v>7494</v>
      </c>
      <c r="AF607" s="29" t="s">
        <v>7472</v>
      </c>
      <c r="AG607" s="27" t="str">
        <f>IF(ISERROR(IF(VLOOKUP(A607,'SAS Stations'!$B$2:$G$307,5,)="YES", "YES", "NO"))=TRUE,"NO","YES")</f>
        <v>YES</v>
      </c>
      <c r="AH607" s="27" t="str">
        <f t="shared" si="9"/>
        <v>NO</v>
      </c>
      <c r="AI607" s="92" t="str">
        <f t="array" ref="AI607">IF(ISERROR(IF(VLOOKUP(A607,'Stations Modelled'!$B$2:$D$310,3,)="YES", "YES", "NO"))=TRUE,"NO","YES")</f>
        <v>NO</v>
      </c>
    </row>
    <row r="608" spans="1:35" hidden="1">
      <c r="A608" s="29" t="s">
        <v>1213</v>
      </c>
      <c r="B608" s="28">
        <v>1967</v>
      </c>
      <c r="C608" s="28">
        <v>7679</v>
      </c>
      <c r="D608" s="30"/>
      <c r="E608" s="29"/>
      <c r="F608" s="28">
        <v>33</v>
      </c>
      <c r="G608" s="28">
        <v>12</v>
      </c>
      <c r="H608" s="28">
        <v>4027</v>
      </c>
      <c r="I608" s="29" t="s">
        <v>7497</v>
      </c>
      <c r="J608" s="28">
        <v>6</v>
      </c>
      <c r="K608" s="29" t="s">
        <v>389</v>
      </c>
      <c r="L608" s="28">
        <v>5067</v>
      </c>
      <c r="M608" s="29" t="s">
        <v>389</v>
      </c>
      <c r="N608" s="29" t="s">
        <v>7471</v>
      </c>
      <c r="O608" s="31">
        <v>36495</v>
      </c>
      <c r="P608" s="31" t="s">
        <v>7472</v>
      </c>
      <c r="Q608" s="29" t="s">
        <v>7506</v>
      </c>
      <c r="R608" s="28">
        <v>3</v>
      </c>
      <c r="S608" s="28">
        <v>87</v>
      </c>
      <c r="T608" s="28">
        <v>4</v>
      </c>
      <c r="U608" s="28">
        <v>21</v>
      </c>
      <c r="V608" s="29" t="s">
        <v>2401</v>
      </c>
      <c r="W608" s="29" t="s">
        <v>1214</v>
      </c>
      <c r="X608" s="29" t="s">
        <v>501</v>
      </c>
      <c r="Y608" s="29" t="s">
        <v>1215</v>
      </c>
      <c r="Z608" s="29" t="s">
        <v>7527</v>
      </c>
      <c r="AA608" s="29" t="s">
        <v>7478</v>
      </c>
      <c r="AB608" s="28">
        <v>92267</v>
      </c>
      <c r="AC608" s="90"/>
      <c r="AD608" s="90"/>
      <c r="AE608" s="91"/>
      <c r="AF608" s="29" t="s">
        <v>7472</v>
      </c>
      <c r="AG608" s="27" t="str">
        <f>IF(ISERROR(IF(VLOOKUP(A608,'SAS Stations'!$B$2:$G$307,5,)="YES", "YES", "NO"))=TRUE,"NO","YES")</f>
        <v>NO</v>
      </c>
      <c r="AH608" s="27" t="str">
        <f t="shared" si="9"/>
        <v>YES</v>
      </c>
      <c r="AI608" s="92" t="str">
        <f t="array" ref="AI608">IF(ISERROR(IF(VLOOKUP(A608,'Stations Modelled'!$B$2:$D$310,3,)="YES", "YES", "NO"))=TRUE,"NO","YES")</f>
        <v>NO</v>
      </c>
    </row>
    <row r="609" spans="1:35" hidden="1">
      <c r="A609" s="29" t="s">
        <v>4802</v>
      </c>
      <c r="B609" s="28"/>
      <c r="C609" s="28"/>
      <c r="D609" s="30"/>
      <c r="E609" s="29"/>
      <c r="F609" s="28"/>
      <c r="G609" s="28"/>
      <c r="H609" s="28"/>
      <c r="I609" s="29"/>
      <c r="J609" s="28"/>
      <c r="K609" s="29"/>
      <c r="L609" s="28"/>
      <c r="M609" s="29"/>
      <c r="N609" s="29"/>
      <c r="O609" s="31"/>
      <c r="P609" s="31"/>
      <c r="Q609" s="29"/>
      <c r="R609" s="28"/>
      <c r="S609" s="28"/>
      <c r="T609" s="28"/>
      <c r="U609" s="28"/>
      <c r="V609" s="29"/>
      <c r="W609" s="29"/>
      <c r="X609" s="29"/>
      <c r="Y609" s="29"/>
      <c r="Z609" s="29"/>
      <c r="AA609" s="29"/>
      <c r="AB609" s="28"/>
      <c r="AC609" s="90"/>
      <c r="AD609" s="90"/>
      <c r="AE609" s="91"/>
      <c r="AF609" s="29"/>
      <c r="AG609" s="27" t="str">
        <f>IF(ISERROR(IF(VLOOKUP(A609,'SAS Stations'!$B$2:$G$307,5,)="YES", "YES", "NO"))=TRUE,"NO","YES")</f>
        <v>NO</v>
      </c>
      <c r="AH609" s="27" t="str">
        <f t="shared" si="9"/>
        <v>YES</v>
      </c>
      <c r="AI609" s="92" t="str">
        <f t="array" ref="AI609">IF(ISERROR(IF(VLOOKUP(A609,'Stations Modelled'!$B$2:$D$310,3,)="YES", "YES", "NO"))=TRUE,"NO","YES")</f>
        <v>NO</v>
      </c>
    </row>
    <row r="610" spans="1:35">
      <c r="A610" s="29" t="s">
        <v>751</v>
      </c>
      <c r="B610" s="28">
        <v>814</v>
      </c>
      <c r="C610" s="28">
        <v>5816</v>
      </c>
      <c r="D610" s="30" t="s">
        <v>7573</v>
      </c>
      <c r="E610" s="29"/>
      <c r="F610" s="28">
        <v>66</v>
      </c>
      <c r="G610" s="28">
        <v>12</v>
      </c>
      <c r="H610" s="28">
        <v>5087</v>
      </c>
      <c r="I610" s="29" t="s">
        <v>415</v>
      </c>
      <c r="J610" s="28">
        <v>1</v>
      </c>
      <c r="K610" s="29" t="s">
        <v>939</v>
      </c>
      <c r="L610" s="28">
        <v>5082</v>
      </c>
      <c r="M610" s="29" t="s">
        <v>939</v>
      </c>
      <c r="N610" s="29" t="s">
        <v>7471</v>
      </c>
      <c r="O610" s="31">
        <v>24412</v>
      </c>
      <c r="P610" s="31" t="s">
        <v>7472</v>
      </c>
      <c r="Q610" s="29" t="s">
        <v>7473</v>
      </c>
      <c r="R610" s="28">
        <v>1</v>
      </c>
      <c r="S610" s="28">
        <v>48</v>
      </c>
      <c r="T610" s="28">
        <v>2</v>
      </c>
      <c r="U610" s="28">
        <v>43</v>
      </c>
      <c r="V610" s="29" t="s">
        <v>7556</v>
      </c>
      <c r="W610" s="29" t="s">
        <v>453</v>
      </c>
      <c r="X610" s="29" t="s">
        <v>7540</v>
      </c>
      <c r="Y610" s="29" t="s">
        <v>3323</v>
      </c>
      <c r="Z610" s="29" t="s">
        <v>626</v>
      </c>
      <c r="AA610" s="29" t="s">
        <v>7478</v>
      </c>
      <c r="AB610" s="28">
        <v>90631</v>
      </c>
      <c r="AC610" s="90">
        <v>33.915860000000002</v>
      </c>
      <c r="AD610" s="90">
        <v>-117.96360799999999</v>
      </c>
      <c r="AE610" s="91" t="s">
        <v>7503</v>
      </c>
      <c r="AF610" s="29" t="s">
        <v>7472</v>
      </c>
      <c r="AG610" s="27" t="str">
        <f>IF(ISERROR(IF(VLOOKUP(A610,'SAS Stations'!$B$2:$G$307,5,)="YES", "YES", "NO"))=TRUE,"NO","YES")</f>
        <v>YES</v>
      </c>
      <c r="AH610" s="27" t="str">
        <f t="shared" si="9"/>
        <v>NO</v>
      </c>
      <c r="AI610" s="92" t="str">
        <f t="array" ref="AI610">IF(ISERROR(IF(VLOOKUP(A610,'Stations Modelled'!$B$2:$D$310,3,)="YES", "YES", "NO"))=TRUE,"NO","YES")</f>
        <v>NO</v>
      </c>
    </row>
    <row r="611" spans="1:35" hidden="1">
      <c r="A611" s="29" t="s">
        <v>752</v>
      </c>
      <c r="B611" s="28">
        <v>889</v>
      </c>
      <c r="C611" s="28">
        <v>5893</v>
      </c>
      <c r="D611" s="30" t="s">
        <v>7584</v>
      </c>
      <c r="E611" s="29"/>
      <c r="F611" s="28">
        <v>66</v>
      </c>
      <c r="G611" s="28">
        <v>12</v>
      </c>
      <c r="H611" s="28">
        <v>5084</v>
      </c>
      <c r="I611" s="29" t="s">
        <v>3790</v>
      </c>
      <c r="J611" s="28">
        <v>9</v>
      </c>
      <c r="K611" s="29" t="s">
        <v>652</v>
      </c>
      <c r="L611" s="28">
        <v>5073</v>
      </c>
      <c r="M611" s="29" t="s">
        <v>652</v>
      </c>
      <c r="N611" s="29" t="s">
        <v>7471</v>
      </c>
      <c r="O611" s="31">
        <v>25447</v>
      </c>
      <c r="P611" s="31" t="s">
        <v>7472</v>
      </c>
      <c r="Q611" s="29" t="s">
        <v>7473</v>
      </c>
      <c r="R611" s="28">
        <v>1</v>
      </c>
      <c r="S611" s="28">
        <v>47</v>
      </c>
      <c r="T611" s="28">
        <v>2</v>
      </c>
      <c r="U611" s="28">
        <v>1</v>
      </c>
      <c r="V611" s="29" t="s">
        <v>7531</v>
      </c>
      <c r="W611" s="29" t="s">
        <v>7475</v>
      </c>
      <c r="X611" s="29" t="s">
        <v>546</v>
      </c>
      <c r="Y611" s="29" t="s">
        <v>4803</v>
      </c>
      <c r="Z611" s="29" t="s">
        <v>1049</v>
      </c>
      <c r="AA611" s="29" t="s">
        <v>7478</v>
      </c>
      <c r="AB611" s="28">
        <v>90670</v>
      </c>
      <c r="AC611" s="90">
        <v>33.964235000000002</v>
      </c>
      <c r="AD611" s="90">
        <v>-118.08216899999999</v>
      </c>
      <c r="AE611" s="91" t="s">
        <v>7494</v>
      </c>
      <c r="AF611" s="29" t="s">
        <v>7472</v>
      </c>
      <c r="AG611" s="27" t="str">
        <f>IF(ISERROR(IF(VLOOKUP(A611,'SAS Stations'!$B$2:$G$307,5,)="YES", "YES", "NO"))=TRUE,"NO","YES")</f>
        <v>NO</v>
      </c>
      <c r="AH611" s="27" t="str">
        <f t="shared" si="9"/>
        <v>YES</v>
      </c>
      <c r="AI611" s="92" t="str">
        <f t="array" ref="AI611">IF(ISERROR(IF(VLOOKUP(A611,'Stations Modelled'!$B$2:$D$310,3,)="YES", "YES", "NO"))=TRUE,"NO","YES")</f>
        <v>NO</v>
      </c>
    </row>
    <row r="612" spans="1:35">
      <c r="A612" s="29" t="s">
        <v>754</v>
      </c>
      <c r="B612" s="28">
        <v>1544</v>
      </c>
      <c r="C612" s="28">
        <v>8328</v>
      </c>
      <c r="D612" s="30" t="s">
        <v>3410</v>
      </c>
      <c r="E612" s="29" t="s">
        <v>2695</v>
      </c>
      <c r="F612" s="28">
        <v>115</v>
      </c>
      <c r="G612" s="28">
        <v>12</v>
      </c>
      <c r="H612" s="28">
        <v>5070</v>
      </c>
      <c r="I612" s="29" t="s">
        <v>347</v>
      </c>
      <c r="J612" s="28">
        <v>7</v>
      </c>
      <c r="K612" s="29" t="s">
        <v>347</v>
      </c>
      <c r="L612" s="28">
        <v>5070</v>
      </c>
      <c r="M612" s="29" t="s">
        <v>347</v>
      </c>
      <c r="N612" s="29" t="s">
        <v>7471</v>
      </c>
      <c r="O612" s="31">
        <v>32629</v>
      </c>
      <c r="P612" s="31" t="s">
        <v>7472</v>
      </c>
      <c r="Q612" s="29" t="s">
        <v>7473</v>
      </c>
      <c r="R612" s="28">
        <v>3</v>
      </c>
      <c r="S612" s="28">
        <v>77</v>
      </c>
      <c r="T612" s="28">
        <v>3</v>
      </c>
      <c r="U612" s="28">
        <v>16</v>
      </c>
      <c r="V612" s="29" t="s">
        <v>3411</v>
      </c>
      <c r="W612" s="29" t="s">
        <v>2696</v>
      </c>
      <c r="X612" s="29" t="s">
        <v>519</v>
      </c>
      <c r="Y612" s="29" t="s">
        <v>2697</v>
      </c>
      <c r="Z612" s="29" t="s">
        <v>2698</v>
      </c>
      <c r="AA612" s="29" t="s">
        <v>7478</v>
      </c>
      <c r="AB612" s="28">
        <v>92390</v>
      </c>
      <c r="AC612" s="27">
        <v>33.543669000000001</v>
      </c>
      <c r="AD612" s="27">
        <v>-117.04380999999999</v>
      </c>
      <c r="AE612" s="27" t="s">
        <v>7503</v>
      </c>
      <c r="AF612" s="29" t="s">
        <v>7472</v>
      </c>
      <c r="AG612" s="27" t="str">
        <f>IF(ISERROR(IF(VLOOKUP(A612,'SAS Stations'!$B$2:$G$307,5,)="YES", "YES", "NO"))=TRUE,"NO","YES")</f>
        <v>YES</v>
      </c>
      <c r="AH612" s="27" t="str">
        <f t="shared" si="9"/>
        <v>NO</v>
      </c>
      <c r="AI612" s="92" t="str">
        <f t="array" ref="AI612">IF(ISERROR(IF(VLOOKUP(A612,'Stations Modelled'!$B$2:$D$310,3,)="YES", "YES", "NO"))=TRUE,"NO","YES")</f>
        <v>NO</v>
      </c>
    </row>
    <row r="613" spans="1:35">
      <c r="A613" s="29" t="s">
        <v>755</v>
      </c>
      <c r="B613" s="28">
        <v>891</v>
      </c>
      <c r="C613" s="28">
        <v>5895</v>
      </c>
      <c r="D613" s="30" t="s">
        <v>7564</v>
      </c>
      <c r="E613" s="29"/>
      <c r="F613" s="28">
        <v>12</v>
      </c>
      <c r="G613" s="28">
        <v>4</v>
      </c>
      <c r="H613" s="28">
        <v>5086</v>
      </c>
      <c r="I613" s="29" t="s">
        <v>394</v>
      </c>
      <c r="J613" s="28">
        <v>2</v>
      </c>
      <c r="K613" s="29" t="s">
        <v>394</v>
      </c>
      <c r="L613" s="28">
        <v>5086</v>
      </c>
      <c r="M613" s="29" t="s">
        <v>394</v>
      </c>
      <c r="N613" s="29" t="s">
        <v>7471</v>
      </c>
      <c r="O613" s="31">
        <v>18264</v>
      </c>
      <c r="P613" s="31" t="s">
        <v>7472</v>
      </c>
      <c r="Q613" s="29" t="s">
        <v>7506</v>
      </c>
      <c r="R613" s="28">
        <v>1</v>
      </c>
      <c r="S613" s="28">
        <v>33</v>
      </c>
      <c r="T613" s="28">
        <v>1</v>
      </c>
      <c r="U613" s="28">
        <v>44</v>
      </c>
      <c r="V613" s="29" t="s">
        <v>7556</v>
      </c>
      <c r="W613" s="29" t="s">
        <v>456</v>
      </c>
      <c r="X613" s="29" t="s">
        <v>3324</v>
      </c>
      <c r="Y613" s="29" t="s">
        <v>3325</v>
      </c>
      <c r="Z613" s="29" t="s">
        <v>1003</v>
      </c>
      <c r="AA613" s="29" t="s">
        <v>7478</v>
      </c>
      <c r="AB613" s="28">
        <v>92627</v>
      </c>
      <c r="AC613" s="90">
        <v>33.653275999999998</v>
      </c>
      <c r="AD613" s="90">
        <v>-117.89010399999999</v>
      </c>
      <c r="AE613" s="91" t="s">
        <v>7503</v>
      </c>
      <c r="AF613" s="29" t="s">
        <v>7472</v>
      </c>
      <c r="AG613" s="27" t="str">
        <f>IF(ISERROR(IF(VLOOKUP(A613,'SAS Stations'!$B$2:$G$307,5,)="YES", "YES", "NO"))=TRUE,"NO","YES")</f>
        <v>YES</v>
      </c>
      <c r="AH613" s="27" t="str">
        <f t="shared" si="9"/>
        <v>NO</v>
      </c>
      <c r="AI613" s="92" t="str">
        <f t="array" ref="AI613">IF(ISERROR(IF(VLOOKUP(A613,'Stations Modelled'!$B$2:$D$310,3,)="YES", "YES", "NO"))=TRUE,"NO","YES")</f>
        <v>YES</v>
      </c>
    </row>
    <row r="614" spans="1:35">
      <c r="A614" s="29" t="s">
        <v>1039</v>
      </c>
      <c r="B614" s="28">
        <v>436</v>
      </c>
      <c r="C614" s="28">
        <v>5224</v>
      </c>
      <c r="D614" s="30" t="s">
        <v>2821</v>
      </c>
      <c r="E614" s="29">
        <v>37582</v>
      </c>
      <c r="F614" s="28">
        <v>16</v>
      </c>
      <c r="G614" s="28">
        <v>4</v>
      </c>
      <c r="H614" s="28">
        <v>5029</v>
      </c>
      <c r="I614" s="29" t="s">
        <v>624</v>
      </c>
      <c r="J614" s="28">
        <v>8</v>
      </c>
      <c r="K614" s="29" t="s">
        <v>337</v>
      </c>
      <c r="L614" s="28">
        <v>5023</v>
      </c>
      <c r="M614" s="29" t="s">
        <v>337</v>
      </c>
      <c r="N614" s="29" t="s">
        <v>7471</v>
      </c>
      <c r="O614" s="31">
        <v>18264</v>
      </c>
      <c r="P614" s="31" t="s">
        <v>7472</v>
      </c>
      <c r="Q614" s="29" t="s">
        <v>7506</v>
      </c>
      <c r="R614" s="28">
        <v>5</v>
      </c>
      <c r="S614" s="28">
        <v>42</v>
      </c>
      <c r="T614" s="28">
        <v>1</v>
      </c>
      <c r="U614" s="28">
        <v>54</v>
      </c>
      <c r="V614" s="29" t="s">
        <v>2730</v>
      </c>
      <c r="W614" s="29" t="s">
        <v>4804</v>
      </c>
      <c r="X614" s="29" t="s">
        <v>3326</v>
      </c>
      <c r="Y614" s="29" t="s">
        <v>4805</v>
      </c>
      <c r="Z614" s="29" t="s">
        <v>834</v>
      </c>
      <c r="AA614" s="29" t="s">
        <v>7478</v>
      </c>
      <c r="AB614" s="28">
        <v>90405</v>
      </c>
      <c r="AC614" s="90">
        <v>34.022184000000003</v>
      </c>
      <c r="AD614" s="90">
        <v>-118.45787199999999</v>
      </c>
      <c r="AE614" s="91" t="s">
        <v>7494</v>
      </c>
      <c r="AF614" s="29" t="s">
        <v>7472</v>
      </c>
      <c r="AG614" s="27" t="str">
        <f>IF(ISERROR(IF(VLOOKUP(A614,'SAS Stations'!$B$2:$G$307,5,)="YES", "YES", "NO"))=TRUE,"NO","YES")</f>
        <v>YES</v>
      </c>
      <c r="AH614" s="27" t="str">
        <f t="shared" si="9"/>
        <v>NO</v>
      </c>
      <c r="AI614" s="92" t="str">
        <f t="array" ref="AI614">IF(ISERROR(IF(VLOOKUP(A614,'Stations Modelled'!$B$2:$D$310,3,)="YES", "YES", "NO"))=TRUE,"NO","YES")</f>
        <v>NO</v>
      </c>
    </row>
    <row r="615" spans="1:35">
      <c r="A615" s="29" t="s">
        <v>756</v>
      </c>
      <c r="B615" s="28">
        <v>1813</v>
      </c>
      <c r="C615" s="28">
        <v>8333</v>
      </c>
      <c r="D615" s="30" t="s">
        <v>3410</v>
      </c>
      <c r="E615" s="29" t="s">
        <v>2699</v>
      </c>
      <c r="F615" s="28">
        <v>115</v>
      </c>
      <c r="G615" s="28">
        <v>12</v>
      </c>
      <c r="H615" s="28">
        <v>5070</v>
      </c>
      <c r="I615" s="29" t="s">
        <v>347</v>
      </c>
      <c r="J615" s="28">
        <v>7</v>
      </c>
      <c r="K615" s="29" t="s">
        <v>347</v>
      </c>
      <c r="L615" s="28">
        <v>5070</v>
      </c>
      <c r="M615" s="29" t="s">
        <v>347</v>
      </c>
      <c r="N615" s="29" t="s">
        <v>7471</v>
      </c>
      <c r="O615" s="31">
        <v>34478</v>
      </c>
      <c r="P615" s="31" t="s">
        <v>7472</v>
      </c>
      <c r="Q615" s="29" t="s">
        <v>7473</v>
      </c>
      <c r="R615" s="28">
        <v>3</v>
      </c>
      <c r="S615" s="28">
        <v>77</v>
      </c>
      <c r="T615" s="28">
        <v>3</v>
      </c>
      <c r="U615" s="28">
        <v>16</v>
      </c>
      <c r="V615" s="29" t="s">
        <v>3438</v>
      </c>
      <c r="W615" s="29" t="s">
        <v>2700</v>
      </c>
      <c r="X615" s="29" t="s">
        <v>465</v>
      </c>
      <c r="Y615" s="29" t="s">
        <v>2701</v>
      </c>
      <c r="Z615" s="29" t="s">
        <v>2698</v>
      </c>
      <c r="AA615" s="29" t="s">
        <v>7478</v>
      </c>
      <c r="AB615" s="28">
        <v>92390</v>
      </c>
      <c r="AC615" s="90">
        <v>33.490817</v>
      </c>
      <c r="AD615" s="90">
        <v>-117.06396700000001</v>
      </c>
      <c r="AE615" s="91" t="s">
        <v>7503</v>
      </c>
      <c r="AF615" s="29" t="s">
        <v>7472</v>
      </c>
      <c r="AG615" s="27" t="str">
        <f>IF(ISERROR(IF(VLOOKUP(A615,'SAS Stations'!$B$2:$G$307,5,)="YES", "YES", "NO"))=TRUE,"NO","YES")</f>
        <v>YES</v>
      </c>
      <c r="AH615" s="27" t="str">
        <f t="shared" si="9"/>
        <v>NO</v>
      </c>
      <c r="AI615" s="92" t="str">
        <f t="array" ref="AI615">IF(ISERROR(IF(VLOOKUP(A615,'Stations Modelled'!$B$2:$D$310,3,)="YES", "YES", "NO"))=TRUE,"NO","YES")</f>
        <v>YES</v>
      </c>
    </row>
    <row r="616" spans="1:35" hidden="1">
      <c r="A616" s="29" t="s">
        <v>757</v>
      </c>
      <c r="B616" s="28">
        <v>666</v>
      </c>
      <c r="C616" s="28">
        <v>5626</v>
      </c>
      <c r="D616" s="30" t="s">
        <v>3420</v>
      </c>
      <c r="E616" s="29">
        <v>17839</v>
      </c>
      <c r="F616" s="28">
        <v>66</v>
      </c>
      <c r="G616" s="28">
        <v>12</v>
      </c>
      <c r="H616" s="28">
        <v>5069</v>
      </c>
      <c r="I616" s="29" t="s">
        <v>687</v>
      </c>
      <c r="J616" s="28">
        <v>4</v>
      </c>
      <c r="K616" s="29" t="s">
        <v>448</v>
      </c>
      <c r="L616" s="28">
        <v>5069</v>
      </c>
      <c r="M616" s="29" t="s">
        <v>687</v>
      </c>
      <c r="N616" s="29" t="s">
        <v>7471</v>
      </c>
      <c r="O616" s="31">
        <v>18264</v>
      </c>
      <c r="P616" s="31" t="s">
        <v>7472</v>
      </c>
      <c r="Q616" s="29" t="s">
        <v>7473</v>
      </c>
      <c r="R616" s="28">
        <v>3</v>
      </c>
      <c r="S616" s="28">
        <v>34</v>
      </c>
      <c r="T616" s="28">
        <v>3</v>
      </c>
      <c r="U616" s="28">
        <v>12</v>
      </c>
      <c r="V616" s="29" t="s">
        <v>2702</v>
      </c>
      <c r="W616" s="29" t="s">
        <v>2668</v>
      </c>
      <c r="X616" s="29" t="s">
        <v>7472</v>
      </c>
      <c r="Y616" s="29" t="s">
        <v>2703</v>
      </c>
      <c r="Z616" s="29" t="s">
        <v>2667</v>
      </c>
      <c r="AA616" s="29" t="s">
        <v>7478</v>
      </c>
      <c r="AB616" s="28">
        <v>91760</v>
      </c>
      <c r="AC616" s="90">
        <v>33.959186000000003</v>
      </c>
      <c r="AD616" s="90">
        <v>-117.522774</v>
      </c>
      <c r="AE616" s="91" t="s">
        <v>7503</v>
      </c>
      <c r="AF616" s="29" t="s">
        <v>7472</v>
      </c>
      <c r="AG616" s="27" t="str">
        <f>IF(ISERROR(IF(VLOOKUP(A616,'SAS Stations'!$B$2:$G$307,5,)="YES", "YES", "NO"))=TRUE,"NO","YES")</f>
        <v>NO</v>
      </c>
      <c r="AH616" s="27" t="str">
        <f t="shared" si="9"/>
        <v>YES</v>
      </c>
      <c r="AI616" s="92" t="str">
        <f t="array" ref="AI616">IF(ISERROR(IF(VLOOKUP(A616,'Stations Modelled'!$B$2:$D$310,3,)="YES", "YES", "NO"))=TRUE,"NO","YES")</f>
        <v>NO</v>
      </c>
    </row>
    <row r="617" spans="1:35" hidden="1">
      <c r="A617" s="29" t="s">
        <v>10595</v>
      </c>
      <c r="B617" s="28">
        <v>1440</v>
      </c>
      <c r="C617" s="28">
        <v>8216</v>
      </c>
      <c r="D617" s="30" t="s">
        <v>4923</v>
      </c>
      <c r="E617" s="29"/>
      <c r="F617" s="28">
        <v>33</v>
      </c>
      <c r="G617" s="28">
        <v>12</v>
      </c>
      <c r="H617" s="28">
        <v>8016</v>
      </c>
      <c r="I617" s="29" t="s">
        <v>385</v>
      </c>
      <c r="J617" s="28">
        <v>15</v>
      </c>
      <c r="K617" s="29" t="s">
        <v>666</v>
      </c>
      <c r="L617" s="28">
        <v>5061</v>
      </c>
      <c r="M617" s="29" t="s">
        <v>666</v>
      </c>
      <c r="N617" s="29" t="s">
        <v>7471</v>
      </c>
      <c r="O617" s="31">
        <v>18264</v>
      </c>
      <c r="P617" s="31" t="s">
        <v>7472</v>
      </c>
      <c r="Q617" s="29" t="s">
        <v>7506</v>
      </c>
      <c r="R617" s="28">
        <v>3</v>
      </c>
      <c r="S617" s="28">
        <v>86</v>
      </c>
      <c r="T617" s="28">
        <v>4</v>
      </c>
      <c r="U617" s="28">
        <v>24</v>
      </c>
      <c r="V617" s="29" t="s">
        <v>4926</v>
      </c>
      <c r="W617" s="29" t="s">
        <v>1757</v>
      </c>
      <c r="X617" s="29" t="s">
        <v>465</v>
      </c>
      <c r="Y617" s="29" t="s">
        <v>10596</v>
      </c>
      <c r="Z617" s="29" t="s">
        <v>4928</v>
      </c>
      <c r="AA617" s="29" t="s">
        <v>7478</v>
      </c>
      <c r="AB617" s="28">
        <v>93523</v>
      </c>
      <c r="AC617" s="90">
        <v>35.068517</v>
      </c>
      <c r="AD617" s="90">
        <v>-117.799094</v>
      </c>
      <c r="AE617" s="91" t="s">
        <v>7494</v>
      </c>
      <c r="AF617" s="29" t="s">
        <v>7472</v>
      </c>
      <c r="AG617" s="27" t="str">
        <f>IF(ISERROR(IF(VLOOKUP(A617,'SAS Stations'!$B$2:$G$307,5,)="YES", "YES", "NO"))=TRUE,"NO","YES")</f>
        <v>NO</v>
      </c>
      <c r="AH617" s="27" t="str">
        <f t="shared" si="9"/>
        <v>YES</v>
      </c>
      <c r="AI617" s="92" t="str">
        <f t="array" ref="AI617">IF(ISERROR(IF(VLOOKUP(A617,'Stations Modelled'!$B$2:$D$310,3,)="YES", "YES", "NO"))=TRUE,"NO","YES")</f>
        <v>NO</v>
      </c>
    </row>
    <row r="618" spans="1:35">
      <c r="A618" s="29" t="s">
        <v>758</v>
      </c>
      <c r="B618" s="28">
        <v>1441</v>
      </c>
      <c r="C618" s="28">
        <v>8217</v>
      </c>
      <c r="D618" s="30" t="s">
        <v>3405</v>
      </c>
      <c r="E618" s="29">
        <v>17342</v>
      </c>
      <c r="F618" s="28">
        <v>115</v>
      </c>
      <c r="G618" s="28">
        <v>12</v>
      </c>
      <c r="H618" s="28">
        <v>5064</v>
      </c>
      <c r="I618" s="29" t="s">
        <v>375</v>
      </c>
      <c r="J618" s="28">
        <v>5</v>
      </c>
      <c r="K618" s="29" t="s">
        <v>375</v>
      </c>
      <c r="L618" s="28">
        <v>5064</v>
      </c>
      <c r="M618" s="29" t="s">
        <v>375</v>
      </c>
      <c r="N618" s="29" t="s">
        <v>7471</v>
      </c>
      <c r="O618" s="31">
        <v>24593</v>
      </c>
      <c r="P618" s="31" t="s">
        <v>7472</v>
      </c>
      <c r="Q618" s="29" t="s">
        <v>7473</v>
      </c>
      <c r="R618" s="28">
        <v>3</v>
      </c>
      <c r="S618" s="28">
        <v>30</v>
      </c>
      <c r="T618" s="28">
        <v>3</v>
      </c>
      <c r="U618" s="28">
        <v>11</v>
      </c>
      <c r="V618" s="29" t="s">
        <v>7474</v>
      </c>
      <c r="W618" s="29" t="s">
        <v>5046</v>
      </c>
      <c r="X618" s="29" t="s">
        <v>7586</v>
      </c>
      <c r="Y618" s="29" t="s">
        <v>2704</v>
      </c>
      <c r="Z618" s="29" t="s">
        <v>3409</v>
      </c>
      <c r="AA618" s="29" t="s">
        <v>7478</v>
      </c>
      <c r="AB618" s="28">
        <v>92376</v>
      </c>
      <c r="AC618" s="90">
        <v>34.102739</v>
      </c>
      <c r="AD618" s="90">
        <v>-117.353427</v>
      </c>
      <c r="AE618" s="91" t="s">
        <v>7503</v>
      </c>
      <c r="AF618" s="29" t="s">
        <v>7472</v>
      </c>
      <c r="AG618" s="27" t="str">
        <f>IF(ISERROR(IF(VLOOKUP(A618,'SAS Stations'!$B$2:$G$307,5,)="YES", "YES", "NO"))=TRUE,"NO","YES")</f>
        <v>YES</v>
      </c>
      <c r="AH618" s="27" t="str">
        <f t="shared" si="9"/>
        <v>NO</v>
      </c>
      <c r="AI618" s="92" t="str">
        <f t="array" ref="AI618">IF(ISERROR(IF(VLOOKUP(A618,'Stations Modelled'!$B$2:$D$310,3,)="YES", "YES", "NO"))=TRUE,"NO","YES")</f>
        <v>NO</v>
      </c>
    </row>
    <row r="619" spans="1:35" hidden="1">
      <c r="A619" s="29" t="s">
        <v>2705</v>
      </c>
      <c r="B619" s="28">
        <v>1484</v>
      </c>
      <c r="C619" s="28">
        <v>8263</v>
      </c>
      <c r="D619" s="30" t="s">
        <v>3420</v>
      </c>
      <c r="E619" s="29"/>
      <c r="F619" s="28">
        <v>33</v>
      </c>
      <c r="G619" s="28">
        <v>4</v>
      </c>
      <c r="H619" s="28">
        <v>5069</v>
      </c>
      <c r="I619" s="29" t="s">
        <v>687</v>
      </c>
      <c r="J619" s="28">
        <v>4</v>
      </c>
      <c r="K619" s="29" t="s">
        <v>448</v>
      </c>
      <c r="L619" s="28">
        <v>5069</v>
      </c>
      <c r="M619" s="29" t="s">
        <v>687</v>
      </c>
      <c r="N619" s="29" t="s">
        <v>7471</v>
      </c>
      <c r="O619" s="31">
        <v>18264</v>
      </c>
      <c r="P619" s="31" t="s">
        <v>7472</v>
      </c>
      <c r="Q619" s="29" t="s">
        <v>7506</v>
      </c>
      <c r="R619" s="28">
        <v>3</v>
      </c>
      <c r="S619" s="28">
        <v>34</v>
      </c>
      <c r="T619" s="28">
        <v>3</v>
      </c>
      <c r="U619" s="28">
        <v>12</v>
      </c>
      <c r="V619" s="29" t="s">
        <v>3411</v>
      </c>
      <c r="W619" s="29" t="s">
        <v>5087</v>
      </c>
      <c r="X619" s="29" t="s">
        <v>7582</v>
      </c>
      <c r="Y619" s="29" t="s">
        <v>2706</v>
      </c>
      <c r="Z619" s="29" t="s">
        <v>3826</v>
      </c>
      <c r="AA619" s="29" t="s">
        <v>7478</v>
      </c>
      <c r="AB619" s="28">
        <v>91720</v>
      </c>
      <c r="AC619" s="90">
        <v>33.880004999999997</v>
      </c>
      <c r="AD619" s="90">
        <v>-117.594205</v>
      </c>
      <c r="AE619" s="91" t="s">
        <v>7503</v>
      </c>
      <c r="AF619" s="29" t="s">
        <v>7472</v>
      </c>
      <c r="AG619" s="27" t="str">
        <f>IF(ISERROR(IF(VLOOKUP(A619,'SAS Stations'!$B$2:$G$307,5,)="YES", "YES", "NO"))=TRUE,"NO","YES")</f>
        <v>NO</v>
      </c>
      <c r="AH619" s="27" t="str">
        <f t="shared" si="9"/>
        <v>YES</v>
      </c>
      <c r="AI619" s="92" t="str">
        <f t="array" ref="AI619">IF(ISERROR(IF(VLOOKUP(A619,'Stations Modelled'!$B$2:$D$310,3,)="YES", "YES", "NO"))=TRUE,"NO","YES")</f>
        <v>NO</v>
      </c>
    </row>
    <row r="620" spans="1:35" hidden="1">
      <c r="A620" s="29" t="s">
        <v>4806</v>
      </c>
      <c r="B620" s="28">
        <v>437</v>
      </c>
      <c r="C620" s="28">
        <v>5225</v>
      </c>
      <c r="D620" s="30"/>
      <c r="E620" s="29"/>
      <c r="F620" s="28">
        <v>16</v>
      </c>
      <c r="G620" s="28">
        <v>4</v>
      </c>
      <c r="H620" s="28">
        <v>5021</v>
      </c>
      <c r="I620" s="29" t="s">
        <v>625</v>
      </c>
      <c r="J620" s="28">
        <v>8</v>
      </c>
      <c r="K620" s="29" t="s">
        <v>337</v>
      </c>
      <c r="L620" s="28">
        <v>5023</v>
      </c>
      <c r="M620" s="29" t="s">
        <v>337</v>
      </c>
      <c r="N620" s="29" t="s">
        <v>7471</v>
      </c>
      <c r="O620" s="31">
        <v>18264</v>
      </c>
      <c r="P620" s="31" t="s">
        <v>7472</v>
      </c>
      <c r="Q620" s="29" t="s">
        <v>7506</v>
      </c>
      <c r="R620" s="28">
        <v>5</v>
      </c>
      <c r="S620" s="28">
        <v>44</v>
      </c>
      <c r="T620" s="28">
        <v>2</v>
      </c>
      <c r="U620" s="28">
        <v>56</v>
      </c>
      <c r="V620" s="29" t="s">
        <v>3386</v>
      </c>
      <c r="W620" s="29" t="s">
        <v>1649</v>
      </c>
      <c r="X620" s="29" t="s">
        <v>7582</v>
      </c>
      <c r="Y620" s="29" t="s">
        <v>4807</v>
      </c>
      <c r="Z620" s="29" t="s">
        <v>913</v>
      </c>
      <c r="AA620" s="29" t="s">
        <v>7478</v>
      </c>
      <c r="AB620" s="28">
        <v>90504</v>
      </c>
      <c r="AC620" s="90">
        <v>33.866627999999999</v>
      </c>
      <c r="AD620" s="90">
        <v>-118.34648300000001</v>
      </c>
      <c r="AE620" s="91" t="s">
        <v>7494</v>
      </c>
      <c r="AF620" s="29" t="s">
        <v>7472</v>
      </c>
      <c r="AG620" s="27" t="str">
        <f>IF(ISERROR(IF(VLOOKUP(A620,'SAS Stations'!$B$2:$G$307,5,)="YES", "YES", "NO"))=TRUE,"NO","YES")</f>
        <v>NO</v>
      </c>
      <c r="AH620" s="27" t="str">
        <f t="shared" si="9"/>
        <v>YES</v>
      </c>
      <c r="AI620" s="92" t="str">
        <f t="array" ref="AI620">IF(ISERROR(IF(VLOOKUP(A620,'Stations Modelled'!$B$2:$D$310,3,)="YES", "YES", "NO"))=TRUE,"NO","YES")</f>
        <v>NO</v>
      </c>
    </row>
    <row r="621" spans="1:35" hidden="1">
      <c r="A621" s="29" t="s">
        <v>1231</v>
      </c>
      <c r="B621" s="28">
        <v>1890</v>
      </c>
      <c r="C621" s="28">
        <v>5367</v>
      </c>
      <c r="D621" s="30"/>
      <c r="E621" s="29"/>
      <c r="F621" s="28">
        <v>66</v>
      </c>
      <c r="G621" s="28">
        <v>16</v>
      </c>
      <c r="H621" s="28">
        <v>5056</v>
      </c>
      <c r="I621" s="29" t="s">
        <v>698</v>
      </c>
      <c r="J621" s="28">
        <v>11</v>
      </c>
      <c r="K621" s="29" t="s">
        <v>698</v>
      </c>
      <c r="L621" s="28">
        <v>5056</v>
      </c>
      <c r="M621" s="29" t="s">
        <v>698</v>
      </c>
      <c r="N621" s="29" t="s">
        <v>7496</v>
      </c>
      <c r="O621" s="31">
        <v>38353</v>
      </c>
      <c r="P621" s="31" t="s">
        <v>7472</v>
      </c>
      <c r="Q621" s="29" t="s">
        <v>10579</v>
      </c>
      <c r="R621" s="28">
        <v>5</v>
      </c>
      <c r="S621" s="28">
        <v>35</v>
      </c>
      <c r="T621" s="28">
        <v>3</v>
      </c>
      <c r="U621" s="28">
        <v>60</v>
      </c>
      <c r="V621" s="29" t="s">
        <v>7472</v>
      </c>
      <c r="W621" s="29" t="s">
        <v>7472</v>
      </c>
      <c r="X621" s="29" t="s">
        <v>7472</v>
      </c>
      <c r="Y621" s="29" t="s">
        <v>1232</v>
      </c>
      <c r="Z621" s="29" t="s">
        <v>1059</v>
      </c>
      <c r="AA621" s="29" t="s">
        <v>7478</v>
      </c>
      <c r="AB621" s="28" t="s">
        <v>7472</v>
      </c>
      <c r="AC621" s="90"/>
      <c r="AD621" s="90"/>
      <c r="AE621" s="91"/>
      <c r="AF621" s="29" t="s">
        <v>7472</v>
      </c>
      <c r="AG621" s="27" t="str">
        <f>IF(ISERROR(IF(VLOOKUP(A621,'SAS Stations'!$B$2:$G$307,5,)="YES", "YES", "NO"))=TRUE,"NO","YES")</f>
        <v>NO</v>
      </c>
      <c r="AH621" s="27" t="str">
        <f t="shared" si="9"/>
        <v>YES</v>
      </c>
      <c r="AI621" s="92" t="str">
        <f t="array" ref="AI621">IF(ISERROR(IF(VLOOKUP(A621,'Stations Modelled'!$B$2:$D$310,3,)="YES", "YES", "NO"))=TRUE,"NO","YES")</f>
        <v>NO</v>
      </c>
    </row>
    <row r="622" spans="1:35">
      <c r="A622" s="29" t="s">
        <v>760</v>
      </c>
      <c r="B622" s="28">
        <v>652</v>
      </c>
      <c r="C622" s="28">
        <v>5614</v>
      </c>
      <c r="D622" s="30" t="s">
        <v>3420</v>
      </c>
      <c r="E622" s="29">
        <v>17837</v>
      </c>
      <c r="F622" s="28">
        <v>66</v>
      </c>
      <c r="G622" s="28">
        <v>12</v>
      </c>
      <c r="H622" s="28">
        <v>5062</v>
      </c>
      <c r="I622" s="29" t="s">
        <v>3801</v>
      </c>
      <c r="J622" s="28">
        <v>4</v>
      </c>
      <c r="K622" s="29" t="s">
        <v>448</v>
      </c>
      <c r="L622" s="28">
        <v>5069</v>
      </c>
      <c r="M622" s="29" t="s">
        <v>687</v>
      </c>
      <c r="N622" s="29" t="s">
        <v>7471</v>
      </c>
      <c r="O622" s="31">
        <v>28976</v>
      </c>
      <c r="P622" s="31" t="s">
        <v>7472</v>
      </c>
      <c r="Q622" s="29" t="s">
        <v>7473</v>
      </c>
      <c r="R622" s="28">
        <v>3</v>
      </c>
      <c r="S622" s="28">
        <v>34</v>
      </c>
      <c r="T622" s="28">
        <v>3</v>
      </c>
      <c r="U622" s="28">
        <v>12</v>
      </c>
      <c r="V622" s="29" t="s">
        <v>7474</v>
      </c>
      <c r="W622" s="29" t="s">
        <v>5069</v>
      </c>
      <c r="X622" s="29" t="s">
        <v>465</v>
      </c>
      <c r="Y622" s="29" t="s">
        <v>2707</v>
      </c>
      <c r="Z622" s="29" t="s">
        <v>3801</v>
      </c>
      <c r="AA622" s="29" t="s">
        <v>7478</v>
      </c>
      <c r="AB622" s="28">
        <v>91710</v>
      </c>
      <c r="AC622" s="90">
        <v>33.996423</v>
      </c>
      <c r="AD622" s="90">
        <v>-117.733301</v>
      </c>
      <c r="AE622" s="91" t="s">
        <v>7503</v>
      </c>
      <c r="AF622" s="29" t="s">
        <v>7472</v>
      </c>
      <c r="AG622" s="27" t="str">
        <f>IF(ISERROR(IF(VLOOKUP(A622,'SAS Stations'!$B$2:$G$307,5,)="YES", "YES", "NO"))=TRUE,"NO","YES")</f>
        <v>YES</v>
      </c>
      <c r="AH622" s="27" t="str">
        <f t="shared" si="9"/>
        <v>NO</v>
      </c>
      <c r="AI622" s="92" t="str">
        <f t="array" ref="AI622">IF(ISERROR(IF(VLOOKUP(A622,'Stations Modelled'!$B$2:$D$310,3,)="YES", "YES", "NO"))=TRUE,"NO","YES")</f>
        <v>NO</v>
      </c>
    </row>
    <row r="623" spans="1:35" hidden="1">
      <c r="A623" s="29" t="s">
        <v>762</v>
      </c>
      <c r="B623" s="28">
        <v>1469</v>
      </c>
      <c r="C623" s="28">
        <v>8247</v>
      </c>
      <c r="D623" s="30" t="s">
        <v>4923</v>
      </c>
      <c r="E623" s="29">
        <v>13363</v>
      </c>
      <c r="F623" s="28">
        <v>115</v>
      </c>
      <c r="G623" s="28">
        <v>12</v>
      </c>
      <c r="H623" s="28">
        <v>8027</v>
      </c>
      <c r="I623" s="29" t="s">
        <v>365</v>
      </c>
      <c r="J623" s="28">
        <v>15</v>
      </c>
      <c r="K623" s="29" t="s">
        <v>666</v>
      </c>
      <c r="L623" s="28">
        <v>5061</v>
      </c>
      <c r="M623" s="29" t="s">
        <v>666</v>
      </c>
      <c r="N623" s="29" t="s">
        <v>7471</v>
      </c>
      <c r="O623" s="31">
        <v>31929</v>
      </c>
      <c r="P623" s="31" t="s">
        <v>7472</v>
      </c>
      <c r="Q623" s="29" t="s">
        <v>7473</v>
      </c>
      <c r="R623" s="28">
        <v>3</v>
      </c>
      <c r="S623" s="28">
        <v>73</v>
      </c>
      <c r="T623" s="28">
        <v>3</v>
      </c>
      <c r="U623" s="28">
        <v>23</v>
      </c>
      <c r="V623" s="29" t="s">
        <v>7474</v>
      </c>
      <c r="W623" s="29" t="s">
        <v>5031</v>
      </c>
      <c r="X623" s="29" t="s">
        <v>7558</v>
      </c>
      <c r="Y623" s="29" t="s">
        <v>10598</v>
      </c>
      <c r="Z623" s="29" t="s">
        <v>762</v>
      </c>
      <c r="AA623" s="29" t="s">
        <v>7478</v>
      </c>
      <c r="AB623" s="28">
        <v>92371</v>
      </c>
      <c r="AC623" s="90">
        <v>34.424196999999999</v>
      </c>
      <c r="AD623" s="90">
        <v>-117.55605300000001</v>
      </c>
      <c r="AE623" s="91" t="s">
        <v>7494</v>
      </c>
      <c r="AF623" s="29" t="s">
        <v>7472</v>
      </c>
      <c r="AG623" s="27" t="str">
        <f>IF(ISERROR(IF(VLOOKUP(A623,'SAS Stations'!$B$2:$G$307,5,)="YES", "YES", "NO"))=TRUE,"NO","YES")</f>
        <v>NO</v>
      </c>
      <c r="AH623" s="27" t="str">
        <f t="shared" si="9"/>
        <v>YES</v>
      </c>
      <c r="AI623" s="92" t="str">
        <f t="array" ref="AI623">IF(ISERROR(IF(VLOOKUP(A623,'Stations Modelled'!$B$2:$D$310,3,)="YES", "YES", "NO"))=TRUE,"NO","YES")</f>
        <v>YES</v>
      </c>
    </row>
    <row r="624" spans="1:35" hidden="1">
      <c r="A624" s="29" t="s">
        <v>762</v>
      </c>
      <c r="B624" s="28">
        <v>1470</v>
      </c>
      <c r="C624" s="28">
        <v>8247</v>
      </c>
      <c r="D624" s="30" t="s">
        <v>4923</v>
      </c>
      <c r="E624" s="29">
        <v>13363</v>
      </c>
      <c r="F624" s="28">
        <v>115</v>
      </c>
      <c r="G624" s="28">
        <v>33</v>
      </c>
      <c r="H624" s="28">
        <v>8027</v>
      </c>
      <c r="I624" s="29" t="s">
        <v>365</v>
      </c>
      <c r="J624" s="28">
        <v>15</v>
      </c>
      <c r="K624" s="29" t="s">
        <v>666</v>
      </c>
      <c r="L624" s="28">
        <v>5061</v>
      </c>
      <c r="M624" s="29" t="s">
        <v>666</v>
      </c>
      <c r="N624" s="29" t="s">
        <v>7471</v>
      </c>
      <c r="O624" s="31">
        <v>31959</v>
      </c>
      <c r="P624" s="31" t="s">
        <v>7472</v>
      </c>
      <c r="Q624" s="29" t="s">
        <v>7473</v>
      </c>
      <c r="R624" s="28">
        <v>3</v>
      </c>
      <c r="S624" s="28">
        <v>73</v>
      </c>
      <c r="T624" s="28">
        <v>3</v>
      </c>
      <c r="U624" s="28">
        <v>23</v>
      </c>
      <c r="V624" s="29" t="s">
        <v>7474</v>
      </c>
      <c r="W624" s="29" t="s">
        <v>5031</v>
      </c>
      <c r="X624" s="29" t="s">
        <v>7558</v>
      </c>
      <c r="Y624" s="29" t="s">
        <v>10598</v>
      </c>
      <c r="Z624" s="29" t="s">
        <v>762</v>
      </c>
      <c r="AA624" s="29" t="s">
        <v>7478</v>
      </c>
      <c r="AB624" s="28">
        <v>92371</v>
      </c>
      <c r="AC624" s="90">
        <v>34.424196999999999</v>
      </c>
      <c r="AD624" s="90">
        <v>-117.55605300000001</v>
      </c>
      <c r="AE624" s="91" t="s">
        <v>7494</v>
      </c>
      <c r="AF624" s="29" t="s">
        <v>7472</v>
      </c>
      <c r="AG624" s="27" t="str">
        <f>IF(ISERROR(IF(VLOOKUP(A624,'SAS Stations'!$B$2:$G$307,5,)="YES", "YES", "NO"))=TRUE,"NO","YES")</f>
        <v>NO</v>
      </c>
      <c r="AH624" s="27" t="str">
        <f t="shared" si="9"/>
        <v>YES</v>
      </c>
      <c r="AI624" s="92" t="str">
        <f t="array" ref="AI624">IF(ISERROR(IF(VLOOKUP(A624,'Stations Modelled'!$B$2:$D$310,3,)="YES", "YES", "NO"))=TRUE,"NO","YES")</f>
        <v>YES</v>
      </c>
    </row>
    <row r="625" spans="1:35" hidden="1">
      <c r="A625" s="29" t="s">
        <v>763</v>
      </c>
      <c r="B625" s="28">
        <v>735</v>
      </c>
      <c r="C625" s="28">
        <v>5722</v>
      </c>
      <c r="D625" s="30" t="s">
        <v>2815</v>
      </c>
      <c r="E625" s="29">
        <v>37456</v>
      </c>
      <c r="F625" s="28">
        <v>66</v>
      </c>
      <c r="G625" s="28">
        <v>12</v>
      </c>
      <c r="H625" s="28">
        <v>5071</v>
      </c>
      <c r="I625" s="29" t="s">
        <v>339</v>
      </c>
      <c r="J625" s="28">
        <v>9</v>
      </c>
      <c r="K625" s="29" t="s">
        <v>652</v>
      </c>
      <c r="L625" s="28">
        <v>5073</v>
      </c>
      <c r="M625" s="29" t="s">
        <v>652</v>
      </c>
      <c r="N625" s="29" t="s">
        <v>7471</v>
      </c>
      <c r="O625" s="31">
        <v>23346</v>
      </c>
      <c r="P625" s="31" t="s">
        <v>7472</v>
      </c>
      <c r="Q625" s="29" t="s">
        <v>7473</v>
      </c>
      <c r="R625" s="28">
        <v>1</v>
      </c>
      <c r="S625" s="28">
        <v>46</v>
      </c>
      <c r="T625" s="28">
        <v>1</v>
      </c>
      <c r="U625" s="28">
        <v>51</v>
      </c>
      <c r="V625" s="29" t="s">
        <v>3386</v>
      </c>
      <c r="W625" s="29" t="s">
        <v>4808</v>
      </c>
      <c r="X625" s="29" t="s">
        <v>5088</v>
      </c>
      <c r="Y625" s="29" t="s">
        <v>4809</v>
      </c>
      <c r="Z625" s="29" t="s">
        <v>660</v>
      </c>
      <c r="AA625" s="29" t="s">
        <v>7478</v>
      </c>
      <c r="AB625" s="28">
        <v>90802</v>
      </c>
      <c r="AC625" s="27">
        <v>33.766188999999997</v>
      </c>
      <c r="AD625" s="27">
        <v>-118.20686499999999</v>
      </c>
      <c r="AE625" s="27" t="s">
        <v>7494</v>
      </c>
      <c r="AF625" s="29" t="s">
        <v>7472</v>
      </c>
      <c r="AG625" s="27" t="str">
        <f>IF(ISERROR(IF(VLOOKUP(A625,'SAS Stations'!$B$2:$G$307,5,)="YES", "YES", "NO"))=TRUE,"NO","YES")</f>
        <v>NO</v>
      </c>
      <c r="AH625" s="27" t="str">
        <f t="shared" si="9"/>
        <v>YES</v>
      </c>
      <c r="AI625" s="92" t="str">
        <f t="array" ref="AI625">IF(ISERROR(IF(VLOOKUP(A625,'Stations Modelled'!$B$2:$D$310,3,)="YES", "YES", "NO"))=TRUE,"NO","YES")</f>
        <v>YES</v>
      </c>
    </row>
    <row r="626" spans="1:35">
      <c r="A626" s="29" t="s">
        <v>764</v>
      </c>
      <c r="B626" s="28">
        <v>582</v>
      </c>
      <c r="C626" s="28">
        <v>5528</v>
      </c>
      <c r="D626" s="30" t="s">
        <v>4981</v>
      </c>
      <c r="E626" s="29"/>
      <c r="F626" s="28">
        <v>16</v>
      </c>
      <c r="G626" s="28">
        <v>4</v>
      </c>
      <c r="H626" s="28">
        <v>5053</v>
      </c>
      <c r="I626" s="29" t="s">
        <v>833</v>
      </c>
      <c r="J626" s="28">
        <v>12</v>
      </c>
      <c r="K626" s="29" t="s">
        <v>833</v>
      </c>
      <c r="L626" s="28">
        <v>5056</v>
      </c>
      <c r="M626" s="29" t="s">
        <v>698</v>
      </c>
      <c r="N626" s="29" t="s">
        <v>7471</v>
      </c>
      <c r="O626" s="31">
        <v>11140</v>
      </c>
      <c r="P626" s="31" t="s">
        <v>7472</v>
      </c>
      <c r="Q626" s="29" t="s">
        <v>7506</v>
      </c>
      <c r="R626" s="28">
        <v>5</v>
      </c>
      <c r="S626" s="28">
        <v>39</v>
      </c>
      <c r="T626" s="28">
        <v>1</v>
      </c>
      <c r="U626" s="28">
        <v>64</v>
      </c>
      <c r="V626" s="29" t="s">
        <v>4972</v>
      </c>
      <c r="W626" s="29" t="s">
        <v>10599</v>
      </c>
      <c r="X626" s="29" t="s">
        <v>459</v>
      </c>
      <c r="Y626" s="29" t="s">
        <v>10600</v>
      </c>
      <c r="Z626" s="29" t="s">
        <v>935</v>
      </c>
      <c r="AA626" s="29" t="s">
        <v>7478</v>
      </c>
      <c r="AB626" s="28">
        <v>93001</v>
      </c>
      <c r="AC626" s="27">
        <v>34.273539</v>
      </c>
      <c r="AD626" s="27">
        <v>-119.24751000000001</v>
      </c>
      <c r="AE626" s="27" t="s">
        <v>7494</v>
      </c>
      <c r="AF626" s="29" t="s">
        <v>7472</v>
      </c>
      <c r="AG626" s="27" t="str">
        <f>IF(ISERROR(IF(VLOOKUP(A626,'SAS Stations'!$B$2:$G$307,5,)="YES", "YES", "NO"))=TRUE,"NO","YES")</f>
        <v>YES</v>
      </c>
      <c r="AH626" s="27" t="str">
        <f t="shared" si="9"/>
        <v>NO</v>
      </c>
      <c r="AI626" s="92" t="str">
        <f t="array" ref="AI626">IF(ISERROR(IF(VLOOKUP(A626,'Stations Modelled'!$B$2:$D$310,3,)="YES", "YES", "NO"))=TRUE,"NO","YES")</f>
        <v>YES</v>
      </c>
    </row>
    <row r="627" spans="1:35" hidden="1">
      <c r="A627" s="29" t="s">
        <v>1234</v>
      </c>
      <c r="B627" s="28">
        <v>758</v>
      </c>
      <c r="C627" s="28">
        <v>5747</v>
      </c>
      <c r="D627" s="30"/>
      <c r="E627" s="29"/>
      <c r="F627" s="28">
        <v>12</v>
      </c>
      <c r="G627" s="28">
        <v>4</v>
      </c>
      <c r="H627" s="28">
        <v>5071</v>
      </c>
      <c r="I627" s="29" t="s">
        <v>339</v>
      </c>
      <c r="J627" s="28">
        <v>9</v>
      </c>
      <c r="K627" s="29" t="s">
        <v>652</v>
      </c>
      <c r="L627" s="28">
        <v>5073</v>
      </c>
      <c r="M627" s="29" t="s">
        <v>652</v>
      </c>
      <c r="N627" s="29" t="s">
        <v>7521</v>
      </c>
      <c r="O627" s="31">
        <v>6727</v>
      </c>
      <c r="P627" s="31">
        <v>30773</v>
      </c>
      <c r="Q627" s="29" t="s">
        <v>7506</v>
      </c>
      <c r="R627" s="28">
        <v>1</v>
      </c>
      <c r="S627" s="28">
        <v>46</v>
      </c>
      <c r="T627" s="28">
        <v>1</v>
      </c>
      <c r="U627" s="28">
        <v>51</v>
      </c>
      <c r="V627" s="29" t="s">
        <v>2730</v>
      </c>
      <c r="W627" s="29" t="s">
        <v>7472</v>
      </c>
      <c r="X627" s="29" t="s">
        <v>7472</v>
      </c>
      <c r="Y627" s="29" t="s">
        <v>7472</v>
      </c>
      <c r="Z627" s="29" t="s">
        <v>7472</v>
      </c>
      <c r="AA627" s="29" t="s">
        <v>7478</v>
      </c>
      <c r="AB627" s="28" t="s">
        <v>7472</v>
      </c>
      <c r="AC627" s="90"/>
      <c r="AD627" s="90"/>
      <c r="AE627" s="91"/>
      <c r="AF627" s="29" t="s">
        <v>7472</v>
      </c>
      <c r="AG627" s="27" t="str">
        <f>IF(ISERROR(IF(VLOOKUP(A627,'SAS Stations'!$B$2:$G$307,5,)="YES", "YES", "NO"))=TRUE,"NO","YES")</f>
        <v>NO</v>
      </c>
      <c r="AH627" s="27" t="str">
        <f t="shared" si="9"/>
        <v>YES</v>
      </c>
      <c r="AI627" s="92" t="str">
        <f t="array" ref="AI627">IF(ISERROR(IF(VLOOKUP(A627,'Stations Modelled'!$B$2:$D$310,3,)="YES", "YES", "NO"))=TRUE,"NO","YES")</f>
        <v>NO</v>
      </c>
    </row>
    <row r="628" spans="1:35" hidden="1">
      <c r="A628" s="29" t="s">
        <v>1237</v>
      </c>
      <c r="B628" s="28">
        <v>1760</v>
      </c>
      <c r="C628" s="28">
        <v>8336</v>
      </c>
      <c r="D628" s="30"/>
      <c r="E628" s="29"/>
      <c r="F628" s="28">
        <v>115</v>
      </c>
      <c r="G628" s="28">
        <v>12</v>
      </c>
      <c r="H628" s="28">
        <v>8016</v>
      </c>
      <c r="I628" s="29" t="s">
        <v>385</v>
      </c>
      <c r="J628" s="28">
        <v>15</v>
      </c>
      <c r="K628" s="29" t="s">
        <v>666</v>
      </c>
      <c r="L628" s="28">
        <v>5090</v>
      </c>
      <c r="M628" s="29" t="s">
        <v>3806</v>
      </c>
      <c r="N628" s="29" t="s">
        <v>7496</v>
      </c>
      <c r="O628" s="31">
        <v>40179</v>
      </c>
      <c r="P628" s="31" t="s">
        <v>7472</v>
      </c>
      <c r="Q628" s="29" t="s">
        <v>10579</v>
      </c>
      <c r="R628" s="28">
        <v>3</v>
      </c>
      <c r="S628" s="28">
        <v>73</v>
      </c>
      <c r="T628" s="28">
        <v>5</v>
      </c>
      <c r="U628" s="28">
        <v>40</v>
      </c>
      <c r="V628" s="29" t="s">
        <v>7474</v>
      </c>
      <c r="W628" s="29" t="s">
        <v>7472</v>
      </c>
      <c r="X628" s="29" t="s">
        <v>7472</v>
      </c>
      <c r="Y628" s="29" t="s">
        <v>1238</v>
      </c>
      <c r="Z628" s="29" t="s">
        <v>7472</v>
      </c>
      <c r="AA628" s="29" t="s">
        <v>7478</v>
      </c>
      <c r="AB628" s="28" t="s">
        <v>7472</v>
      </c>
      <c r="AC628" s="90"/>
      <c r="AD628" s="90"/>
      <c r="AE628" s="91"/>
      <c r="AF628" s="29" t="s">
        <v>7472</v>
      </c>
      <c r="AG628" s="27" t="str">
        <f>IF(ISERROR(IF(VLOOKUP(A628,'SAS Stations'!$B$2:$G$307,5,)="YES", "YES", "NO"))=TRUE,"NO","YES")</f>
        <v>NO</v>
      </c>
      <c r="AH628" s="27" t="str">
        <f t="shared" si="9"/>
        <v>YES</v>
      </c>
      <c r="AI628" s="92" t="str">
        <f t="array" ref="AI628">IF(ISERROR(IF(VLOOKUP(A628,'Stations Modelled'!$B$2:$D$310,3,)="YES", "YES", "NO"))=TRUE,"NO","YES")</f>
        <v>NO</v>
      </c>
    </row>
    <row r="629" spans="1:35">
      <c r="A629" s="29" t="s">
        <v>765</v>
      </c>
      <c r="B629" s="28">
        <v>881</v>
      </c>
      <c r="C629" s="28">
        <v>5886</v>
      </c>
      <c r="D629" s="30" t="s">
        <v>7584</v>
      </c>
      <c r="E629" s="29">
        <v>53811</v>
      </c>
      <c r="F629" s="28">
        <v>12</v>
      </c>
      <c r="G629" s="28">
        <v>4</v>
      </c>
      <c r="H629" s="28">
        <v>5084</v>
      </c>
      <c r="I629" s="29" t="s">
        <v>3790</v>
      </c>
      <c r="J629" s="28">
        <v>9</v>
      </c>
      <c r="K629" s="29" t="s">
        <v>652</v>
      </c>
      <c r="L629" s="28">
        <v>5073</v>
      </c>
      <c r="M629" s="29" t="s">
        <v>652</v>
      </c>
      <c r="N629" s="29" t="s">
        <v>7471</v>
      </c>
      <c r="O629" s="31">
        <v>18264</v>
      </c>
      <c r="P629" s="31" t="s">
        <v>7472</v>
      </c>
      <c r="Q629" s="29" t="s">
        <v>7473</v>
      </c>
      <c r="R629" s="28">
        <v>1</v>
      </c>
      <c r="S629" s="28">
        <v>47</v>
      </c>
      <c r="T629" s="28">
        <v>2</v>
      </c>
      <c r="U629" s="28">
        <v>1</v>
      </c>
      <c r="V629" s="29" t="s">
        <v>7531</v>
      </c>
      <c r="W629" s="29" t="s">
        <v>4810</v>
      </c>
      <c r="X629" s="29" t="s">
        <v>560</v>
      </c>
      <c r="Y629" s="29" t="s">
        <v>4811</v>
      </c>
      <c r="Z629" s="29" t="s">
        <v>4549</v>
      </c>
      <c r="AA629" s="29" t="s">
        <v>7478</v>
      </c>
      <c r="AB629" s="28">
        <v>90650</v>
      </c>
      <c r="AC629" s="90">
        <v>33.915050000000001</v>
      </c>
      <c r="AD629" s="90">
        <v>-118.080539</v>
      </c>
      <c r="AE629" s="91" t="s">
        <v>7494</v>
      </c>
      <c r="AF629" s="29" t="s">
        <v>7472</v>
      </c>
      <c r="AG629" s="27" t="str">
        <f>IF(ISERROR(IF(VLOOKUP(A629,'SAS Stations'!$B$2:$G$307,5,)="YES", "YES", "NO"))=TRUE,"NO","YES")</f>
        <v>YES</v>
      </c>
      <c r="AH629" s="27" t="str">
        <f t="shared" si="9"/>
        <v>NO</v>
      </c>
      <c r="AI629" s="92" t="str">
        <f t="array" ref="AI629">IF(ISERROR(IF(VLOOKUP(A629,'Stations Modelled'!$B$2:$D$310,3,)="YES", "YES", "NO"))=TRUE,"NO","YES")</f>
        <v>NO</v>
      </c>
    </row>
    <row r="630" spans="1:35">
      <c r="A630" s="29" t="s">
        <v>765</v>
      </c>
      <c r="B630" s="28">
        <v>882</v>
      </c>
      <c r="C630" s="28">
        <v>5886</v>
      </c>
      <c r="D630" s="30" t="s">
        <v>7584</v>
      </c>
      <c r="E630" s="29">
        <v>53811</v>
      </c>
      <c r="F630" s="28">
        <v>66</v>
      </c>
      <c r="G630" s="28">
        <v>12</v>
      </c>
      <c r="H630" s="28">
        <v>5084</v>
      </c>
      <c r="I630" s="29" t="s">
        <v>3790</v>
      </c>
      <c r="J630" s="28">
        <v>9</v>
      </c>
      <c r="K630" s="29" t="s">
        <v>652</v>
      </c>
      <c r="L630" s="28">
        <v>5073</v>
      </c>
      <c r="M630" s="29" t="s">
        <v>652</v>
      </c>
      <c r="N630" s="29" t="s">
        <v>7471</v>
      </c>
      <c r="O630" s="31">
        <v>26359</v>
      </c>
      <c r="P630" s="31" t="s">
        <v>7472</v>
      </c>
      <c r="Q630" s="29" t="s">
        <v>7473</v>
      </c>
      <c r="R630" s="28">
        <v>1</v>
      </c>
      <c r="S630" s="28">
        <v>47</v>
      </c>
      <c r="T630" s="28">
        <v>2</v>
      </c>
      <c r="U630" s="28">
        <v>1</v>
      </c>
      <c r="V630" s="29" t="s">
        <v>7531</v>
      </c>
      <c r="W630" s="29" t="s">
        <v>4810</v>
      </c>
      <c r="X630" s="29" t="s">
        <v>560</v>
      </c>
      <c r="Y630" s="29" t="s">
        <v>4811</v>
      </c>
      <c r="Z630" s="29" t="s">
        <v>4549</v>
      </c>
      <c r="AA630" s="29" t="s">
        <v>7478</v>
      </c>
      <c r="AB630" s="28">
        <v>90650</v>
      </c>
      <c r="AC630" s="90">
        <v>33.915050000000001</v>
      </c>
      <c r="AD630" s="90">
        <v>-118.080539</v>
      </c>
      <c r="AE630" s="91" t="s">
        <v>7494</v>
      </c>
      <c r="AF630" s="29" t="s">
        <v>7472</v>
      </c>
      <c r="AG630" s="27" t="str">
        <f>IF(ISERROR(IF(VLOOKUP(A630,'SAS Stations'!$B$2:$G$307,5,)="YES", "YES", "NO"))=TRUE,"NO","YES")</f>
        <v>YES</v>
      </c>
      <c r="AH630" s="27" t="str">
        <f t="shared" si="9"/>
        <v>NO</v>
      </c>
      <c r="AI630" s="92" t="str">
        <f t="array" ref="AI630">IF(ISERROR(IF(VLOOKUP(A630,'Stations Modelled'!$B$2:$D$310,3,)="YES", "YES", "NO"))=TRUE,"NO","YES")</f>
        <v>NO</v>
      </c>
    </row>
    <row r="631" spans="1:35" hidden="1">
      <c r="A631" s="29" t="s">
        <v>5346</v>
      </c>
      <c r="B631" s="28">
        <v>583</v>
      </c>
      <c r="C631" s="28">
        <v>5529</v>
      </c>
      <c r="D631" s="30"/>
      <c r="E631" s="29"/>
      <c r="F631" s="28">
        <v>16</v>
      </c>
      <c r="G631" s="28">
        <v>4</v>
      </c>
      <c r="H631" s="28">
        <v>5051</v>
      </c>
      <c r="I631" s="29" t="s">
        <v>362</v>
      </c>
      <c r="J631" s="28">
        <v>13</v>
      </c>
      <c r="K631" s="29" t="s">
        <v>362</v>
      </c>
      <c r="L631" s="28">
        <v>5056</v>
      </c>
      <c r="M631" s="29" t="s">
        <v>698</v>
      </c>
      <c r="N631" s="29" t="s">
        <v>7521</v>
      </c>
      <c r="O631" s="31">
        <v>5480</v>
      </c>
      <c r="P631" s="31">
        <v>30437</v>
      </c>
      <c r="Q631" s="29" t="s">
        <v>7506</v>
      </c>
      <c r="R631" s="28">
        <v>5</v>
      </c>
      <c r="S631" s="28">
        <v>59</v>
      </c>
      <c r="T631" s="28">
        <v>3</v>
      </c>
      <c r="U631" s="28">
        <v>60</v>
      </c>
      <c r="V631" s="29" t="s">
        <v>1290</v>
      </c>
      <c r="W631" s="29" t="s">
        <v>7472</v>
      </c>
      <c r="X631" s="29" t="s">
        <v>7472</v>
      </c>
      <c r="Y631" s="29" t="s">
        <v>7472</v>
      </c>
      <c r="Z631" s="29" t="s">
        <v>7472</v>
      </c>
      <c r="AA631" s="29" t="s">
        <v>7478</v>
      </c>
      <c r="AB631" s="28" t="s">
        <v>7472</v>
      </c>
      <c r="AC631" s="90"/>
      <c r="AD631" s="90"/>
      <c r="AE631" s="91"/>
      <c r="AF631" s="29" t="s">
        <v>7472</v>
      </c>
      <c r="AG631" s="27" t="str">
        <f>IF(ISERROR(IF(VLOOKUP(A631,'SAS Stations'!$B$2:$G$307,5,)="YES", "YES", "NO"))=TRUE,"NO","YES")</f>
        <v>NO</v>
      </c>
      <c r="AH631" s="27" t="str">
        <f t="shared" si="9"/>
        <v>YES</v>
      </c>
      <c r="AI631" s="92" t="str">
        <f t="array" ref="AI631">IF(ISERROR(IF(VLOOKUP(A631,'Stations Modelled'!$B$2:$D$310,3,)="YES", "YES", "NO"))=TRUE,"NO","YES")</f>
        <v>NO</v>
      </c>
    </row>
    <row r="632" spans="1:35" hidden="1">
      <c r="A632" s="29" t="s">
        <v>5346</v>
      </c>
      <c r="B632" s="28">
        <v>1808</v>
      </c>
      <c r="C632" s="28">
        <v>5529</v>
      </c>
      <c r="D632" s="30"/>
      <c r="E632" s="29"/>
      <c r="F632" s="28">
        <v>66</v>
      </c>
      <c r="G632" s="28">
        <v>16</v>
      </c>
      <c r="H632" s="28">
        <v>5051</v>
      </c>
      <c r="I632" s="29" t="s">
        <v>362</v>
      </c>
      <c r="J632" s="28">
        <v>13</v>
      </c>
      <c r="K632" s="29" t="s">
        <v>362</v>
      </c>
      <c r="L632" s="28">
        <v>5056</v>
      </c>
      <c r="M632" s="29" t="s">
        <v>698</v>
      </c>
      <c r="N632" s="29" t="s">
        <v>7496</v>
      </c>
      <c r="O632" s="31">
        <v>38353</v>
      </c>
      <c r="P632" s="31" t="s">
        <v>7472</v>
      </c>
      <c r="Q632" s="29" t="s">
        <v>10579</v>
      </c>
      <c r="R632" s="28">
        <v>5</v>
      </c>
      <c r="S632" s="28">
        <v>59</v>
      </c>
      <c r="T632" s="28">
        <v>3</v>
      </c>
      <c r="U632" s="28">
        <v>60</v>
      </c>
      <c r="V632" s="29" t="s">
        <v>1290</v>
      </c>
      <c r="W632" s="29" t="s">
        <v>7472</v>
      </c>
      <c r="X632" s="29" t="s">
        <v>7472</v>
      </c>
      <c r="Y632" s="29" t="s">
        <v>7472</v>
      </c>
      <c r="Z632" s="29" t="s">
        <v>7472</v>
      </c>
      <c r="AA632" s="29" t="s">
        <v>7478</v>
      </c>
      <c r="AB632" s="28" t="s">
        <v>7472</v>
      </c>
      <c r="AC632" s="90"/>
      <c r="AD632" s="90"/>
      <c r="AE632" s="91"/>
      <c r="AF632" s="29" t="s">
        <v>7472</v>
      </c>
      <c r="AG632" s="27" t="str">
        <f>IF(ISERROR(IF(VLOOKUP(A632,'SAS Stations'!$B$2:$G$307,5,)="YES", "YES", "NO"))=TRUE,"NO","YES")</f>
        <v>NO</v>
      </c>
      <c r="AH632" s="27" t="str">
        <f t="shared" si="9"/>
        <v>YES</v>
      </c>
      <c r="AI632" s="92" t="str">
        <f t="array" ref="AI632">IF(ISERROR(IF(VLOOKUP(A632,'Stations Modelled'!$B$2:$D$310,3,)="YES", "YES", "NO"))=TRUE,"NO","YES")</f>
        <v>NO</v>
      </c>
    </row>
    <row r="633" spans="1:35" hidden="1">
      <c r="A633" s="29" t="s">
        <v>1242</v>
      </c>
      <c r="B633" s="28">
        <v>510</v>
      </c>
      <c r="C633" s="28">
        <v>5313</v>
      </c>
      <c r="D633" s="30"/>
      <c r="E633" s="29">
        <v>78197</v>
      </c>
      <c r="F633" s="28">
        <v>33</v>
      </c>
      <c r="G633" s="28">
        <v>12</v>
      </c>
      <c r="H633" s="28">
        <v>2202</v>
      </c>
      <c r="I633" s="29" t="s">
        <v>2380</v>
      </c>
      <c r="J633" s="28">
        <v>17</v>
      </c>
      <c r="K633" s="29" t="s">
        <v>4950</v>
      </c>
      <c r="L633" s="28">
        <v>5033</v>
      </c>
      <c r="M633" s="29" t="s">
        <v>397</v>
      </c>
      <c r="N633" s="29" t="s">
        <v>7471</v>
      </c>
      <c r="O633" s="31">
        <v>25294</v>
      </c>
      <c r="P633" s="31" t="s">
        <v>7472</v>
      </c>
      <c r="Q633" s="29" t="s">
        <v>7506</v>
      </c>
      <c r="R633" s="28">
        <v>5</v>
      </c>
      <c r="S633" s="28">
        <v>50</v>
      </c>
      <c r="T633" s="28">
        <v>2</v>
      </c>
      <c r="U633" s="28">
        <v>32</v>
      </c>
      <c r="V633" s="29" t="s">
        <v>4926</v>
      </c>
      <c r="W633" s="29" t="s">
        <v>5098</v>
      </c>
      <c r="X633" s="29" t="s">
        <v>497</v>
      </c>
      <c r="Y633" s="29" t="s">
        <v>7472</v>
      </c>
      <c r="Z633" s="29" t="s">
        <v>2382</v>
      </c>
      <c r="AA633" s="29" t="s">
        <v>7478</v>
      </c>
      <c r="AB633" s="28">
        <v>93605</v>
      </c>
      <c r="AC633" s="90">
        <v>37.209406000000001</v>
      </c>
      <c r="AD633" s="90">
        <v>-119.241761</v>
      </c>
      <c r="AE633" s="91" t="s">
        <v>7494</v>
      </c>
      <c r="AF633" s="29" t="s">
        <v>7472</v>
      </c>
      <c r="AG633" s="27" t="str">
        <f>IF(ISERROR(IF(VLOOKUP(A633,'SAS Stations'!$B$2:$G$307,5,)="YES", "YES", "NO"))=TRUE,"NO","YES")</f>
        <v>NO</v>
      </c>
      <c r="AH633" s="27" t="str">
        <f t="shared" si="9"/>
        <v>YES</v>
      </c>
      <c r="AI633" s="92" t="str">
        <f t="array" ref="AI633">IF(ISERROR(IF(VLOOKUP(A633,'Stations Modelled'!$B$2:$D$310,3,)="YES", "YES", "NO"))=TRUE,"NO","YES")</f>
        <v>NO</v>
      </c>
    </row>
    <row r="634" spans="1:35" hidden="1">
      <c r="A634" s="29" t="s">
        <v>769</v>
      </c>
      <c r="B634" s="28">
        <v>596</v>
      </c>
      <c r="C634" s="28">
        <v>5545</v>
      </c>
      <c r="D634" s="30" t="s">
        <v>4919</v>
      </c>
      <c r="E634" s="29"/>
      <c r="F634" s="28">
        <v>66</v>
      </c>
      <c r="G634" s="28">
        <v>12</v>
      </c>
      <c r="H634" s="28">
        <v>5052</v>
      </c>
      <c r="I634" s="29" t="s">
        <v>357</v>
      </c>
      <c r="J634" s="28">
        <v>14</v>
      </c>
      <c r="K634" s="29" t="s">
        <v>940</v>
      </c>
      <c r="L634" s="28">
        <v>5054</v>
      </c>
      <c r="M634" s="29" t="s">
        <v>940</v>
      </c>
      <c r="N634" s="29" t="s">
        <v>7471</v>
      </c>
      <c r="O634" s="31">
        <v>18264</v>
      </c>
      <c r="P634" s="31" t="s">
        <v>7472</v>
      </c>
      <c r="Q634" s="29" t="s">
        <v>7473</v>
      </c>
      <c r="R634" s="28">
        <v>5</v>
      </c>
      <c r="S634" s="28">
        <v>36</v>
      </c>
      <c r="T634" s="28">
        <v>3</v>
      </c>
      <c r="U634" s="28">
        <v>22</v>
      </c>
      <c r="V634" s="29" t="s">
        <v>2730</v>
      </c>
      <c r="W634" s="29" t="s">
        <v>10605</v>
      </c>
      <c r="X634" s="29" t="s">
        <v>7846</v>
      </c>
      <c r="Y634" s="29" t="s">
        <v>5249</v>
      </c>
      <c r="Z634" s="29" t="s">
        <v>636</v>
      </c>
      <c r="AA634" s="29" t="s">
        <v>7478</v>
      </c>
      <c r="AB634" s="28">
        <v>93535</v>
      </c>
      <c r="AC634" s="27">
        <v>34.691136999999998</v>
      </c>
      <c r="AD634" s="27">
        <v>-117.96875300000001</v>
      </c>
      <c r="AE634" s="27" t="s">
        <v>7494</v>
      </c>
      <c r="AF634" s="29" t="s">
        <v>7472</v>
      </c>
      <c r="AG634" s="27" t="str">
        <f>IF(ISERROR(IF(VLOOKUP(A634,'SAS Stations'!$B$2:$G$307,5,)="YES", "YES", "NO"))=TRUE,"NO","YES")</f>
        <v>NO</v>
      </c>
      <c r="AH634" s="27" t="str">
        <f t="shared" si="9"/>
        <v>YES</v>
      </c>
      <c r="AI634" s="92" t="str">
        <f t="array" ref="AI634">IF(ISERROR(IF(VLOOKUP(A634,'Stations Modelled'!$B$2:$D$310,3,)="YES", "YES", "NO"))=TRUE,"NO","YES")</f>
        <v>NO</v>
      </c>
    </row>
    <row r="635" spans="1:35">
      <c r="A635" s="29" t="s">
        <v>770</v>
      </c>
      <c r="B635" s="28">
        <v>518</v>
      </c>
      <c r="C635" s="28">
        <v>5321</v>
      </c>
      <c r="D635" s="30" t="s">
        <v>4954</v>
      </c>
      <c r="E635" s="29"/>
      <c r="F635" s="28">
        <v>66</v>
      </c>
      <c r="G635" s="28">
        <v>12</v>
      </c>
      <c r="H635" s="28">
        <v>5034</v>
      </c>
      <c r="I635" s="29" t="s">
        <v>875</v>
      </c>
      <c r="J635" s="28">
        <v>17</v>
      </c>
      <c r="K635" s="29" t="s">
        <v>4950</v>
      </c>
      <c r="L635" s="28">
        <v>5033</v>
      </c>
      <c r="M635" s="29" t="s">
        <v>397</v>
      </c>
      <c r="N635" s="29" t="s">
        <v>7471</v>
      </c>
      <c r="O635" s="31">
        <v>11049</v>
      </c>
      <c r="P635" s="31" t="s">
        <v>7472</v>
      </c>
      <c r="Q635" s="29" t="s">
        <v>7473</v>
      </c>
      <c r="R635" s="28">
        <v>5</v>
      </c>
      <c r="S635" s="28">
        <v>51</v>
      </c>
      <c r="T635" s="28">
        <v>3</v>
      </c>
      <c r="U635" s="28">
        <v>33</v>
      </c>
      <c r="V635" s="29" t="s">
        <v>4926</v>
      </c>
      <c r="W635" s="29" t="s">
        <v>5114</v>
      </c>
      <c r="X635" s="29" t="s">
        <v>468</v>
      </c>
      <c r="Y635" s="29" t="s">
        <v>5250</v>
      </c>
      <c r="Z635" s="29" t="s">
        <v>770</v>
      </c>
      <c r="AA635" s="29" t="s">
        <v>7478</v>
      </c>
      <c r="AB635" s="28">
        <v>93256</v>
      </c>
      <c r="AC635" s="90">
        <v>35.965021</v>
      </c>
      <c r="AD635" s="90">
        <v>-119.303393</v>
      </c>
      <c r="AE635" s="91" t="s">
        <v>7494</v>
      </c>
      <c r="AF635" s="29" t="s">
        <v>7472</v>
      </c>
      <c r="AG635" s="27" t="str">
        <f>IF(ISERROR(IF(VLOOKUP(A635,'SAS Stations'!$B$2:$G$307,5,)="YES", "YES", "NO"))=TRUE,"NO","YES")</f>
        <v>YES</v>
      </c>
      <c r="AH635" s="27" t="str">
        <f t="shared" si="9"/>
        <v>NO</v>
      </c>
      <c r="AI635" s="92" t="str">
        <f t="array" ref="AI635">IF(ISERROR(IF(VLOOKUP(A635,'Stations Modelled'!$B$2:$D$310,3,)="YES", "YES", "NO"))=TRUE,"NO","YES")</f>
        <v>NO</v>
      </c>
    </row>
    <row r="636" spans="1:35">
      <c r="A636" s="29" t="s">
        <v>771</v>
      </c>
      <c r="B636" s="28">
        <v>885</v>
      </c>
      <c r="C636" s="28">
        <v>5889</v>
      </c>
      <c r="D636" s="30" t="s">
        <v>7573</v>
      </c>
      <c r="E636" s="29"/>
      <c r="F636" s="28">
        <v>66</v>
      </c>
      <c r="G636" s="28">
        <v>12</v>
      </c>
      <c r="H636" s="28">
        <v>5082</v>
      </c>
      <c r="I636" s="29" t="s">
        <v>939</v>
      </c>
      <c r="J636" s="28">
        <v>1</v>
      </c>
      <c r="K636" s="29" t="s">
        <v>939</v>
      </c>
      <c r="L636" s="28">
        <v>5082</v>
      </c>
      <c r="M636" s="29" t="s">
        <v>939</v>
      </c>
      <c r="N636" s="29" t="s">
        <v>7471</v>
      </c>
      <c r="O636" s="31">
        <v>23621</v>
      </c>
      <c r="P636" s="31" t="s">
        <v>7472</v>
      </c>
      <c r="Q636" s="29" t="s">
        <v>7473</v>
      </c>
      <c r="R636" s="28">
        <v>1</v>
      </c>
      <c r="S636" s="28">
        <v>48</v>
      </c>
      <c r="T636" s="28">
        <v>2</v>
      </c>
      <c r="U636" s="28">
        <v>43</v>
      </c>
      <c r="V636" s="29" t="s">
        <v>7556</v>
      </c>
      <c r="W636" s="29" t="s">
        <v>7574</v>
      </c>
      <c r="X636" s="29" t="s">
        <v>3326</v>
      </c>
      <c r="Y636" s="29" t="s">
        <v>3327</v>
      </c>
      <c r="Z636" s="29" t="s">
        <v>771</v>
      </c>
      <c r="AA636" s="29" t="s">
        <v>7478</v>
      </c>
      <c r="AB636" s="28">
        <v>92670</v>
      </c>
      <c r="AC636" s="90">
        <v>33.871192999999998</v>
      </c>
      <c r="AD636" s="90">
        <v>-117.87861599999999</v>
      </c>
      <c r="AE636" s="91" t="s">
        <v>7503</v>
      </c>
      <c r="AF636" s="29" t="s">
        <v>7472</v>
      </c>
      <c r="AG636" s="27" t="str">
        <f>IF(ISERROR(IF(VLOOKUP(A636,'SAS Stations'!$B$2:$G$307,5,)="YES", "YES", "NO"))=TRUE,"NO","YES")</f>
        <v>YES</v>
      </c>
      <c r="AH636" s="27" t="str">
        <f t="shared" si="9"/>
        <v>NO</v>
      </c>
      <c r="AI636" s="92" t="str">
        <f t="array" ref="AI636">IF(ISERROR(IF(VLOOKUP(A636,'Stations Modelled'!$B$2:$D$310,3,)="YES", "YES", "NO"))=TRUE,"NO","YES")</f>
        <v>NO</v>
      </c>
    </row>
    <row r="637" spans="1:35">
      <c r="A637" s="29" t="s">
        <v>774</v>
      </c>
      <c r="B637" s="28">
        <v>616</v>
      </c>
      <c r="C637" s="28">
        <v>5565</v>
      </c>
      <c r="D637" s="30" t="s">
        <v>4981</v>
      </c>
      <c r="E637" s="29">
        <v>76716</v>
      </c>
      <c r="F637" s="28">
        <v>16</v>
      </c>
      <c r="G637" s="28">
        <v>4</v>
      </c>
      <c r="H637" s="28">
        <v>5055</v>
      </c>
      <c r="I637" s="29" t="s">
        <v>446</v>
      </c>
      <c r="J637" s="28">
        <v>10</v>
      </c>
      <c r="K637" s="29" t="s">
        <v>446</v>
      </c>
      <c r="L637" s="28">
        <v>5056</v>
      </c>
      <c r="M637" s="29" t="s">
        <v>698</v>
      </c>
      <c r="N637" s="29" t="s">
        <v>7471</v>
      </c>
      <c r="O637" s="31">
        <v>18264</v>
      </c>
      <c r="P637" s="31" t="s">
        <v>7472</v>
      </c>
      <c r="Q637" s="29" t="s">
        <v>7506</v>
      </c>
      <c r="R637" s="28">
        <v>5</v>
      </c>
      <c r="S637" s="28">
        <v>49</v>
      </c>
      <c r="T637" s="28">
        <v>1</v>
      </c>
      <c r="U637" s="28">
        <v>63</v>
      </c>
      <c r="V637" s="29" t="s">
        <v>4996</v>
      </c>
      <c r="W637" s="29" t="s">
        <v>2741</v>
      </c>
      <c r="X637" s="29" t="s">
        <v>519</v>
      </c>
      <c r="Y637" s="29" t="s">
        <v>5251</v>
      </c>
      <c r="Z637" s="29" t="s">
        <v>1048</v>
      </c>
      <c r="AA637" s="29" t="s">
        <v>7478</v>
      </c>
      <c r="AB637" s="28">
        <v>93109</v>
      </c>
      <c r="AC637" s="90">
        <v>34.404684000000003</v>
      </c>
      <c r="AD637" s="90">
        <v>-119.73259400000001</v>
      </c>
      <c r="AE637" s="91" t="s">
        <v>7494</v>
      </c>
      <c r="AF637" s="29" t="s">
        <v>7472</v>
      </c>
      <c r="AG637" s="27" t="str">
        <f>IF(ISERROR(IF(VLOOKUP(A637,'SAS Stations'!$B$2:$G$307,5,)="YES", "YES", "NO"))=TRUE,"NO","YES")</f>
        <v>YES</v>
      </c>
      <c r="AH637" s="27" t="str">
        <f t="shared" si="9"/>
        <v>NO</v>
      </c>
      <c r="AI637" s="92" t="str">
        <f t="array" ref="AI637">IF(ISERROR(IF(VLOOKUP(A637,'Stations Modelled'!$B$2:$D$310,3,)="YES", "YES", "NO"))=TRUE,"NO","YES")</f>
        <v>YES</v>
      </c>
    </row>
    <row r="638" spans="1:35" hidden="1">
      <c r="A638" s="29" t="s">
        <v>5213</v>
      </c>
      <c r="B638" s="28">
        <v>1814</v>
      </c>
      <c r="C638" s="28">
        <v>8329</v>
      </c>
      <c r="D638" s="30"/>
      <c r="E638" s="29"/>
      <c r="F638" s="28">
        <v>115</v>
      </c>
      <c r="G638" s="28">
        <v>12</v>
      </c>
      <c r="H638" s="28">
        <v>5070</v>
      </c>
      <c r="I638" s="29" t="s">
        <v>347</v>
      </c>
      <c r="J638" s="28">
        <v>7</v>
      </c>
      <c r="K638" s="29" t="s">
        <v>347</v>
      </c>
      <c r="L638" s="28">
        <v>5070</v>
      </c>
      <c r="M638" s="29" t="s">
        <v>347</v>
      </c>
      <c r="N638" s="29" t="s">
        <v>7496</v>
      </c>
      <c r="O638" s="31">
        <v>38353</v>
      </c>
      <c r="P638" s="31" t="s">
        <v>7472</v>
      </c>
      <c r="Q638" s="29" t="s">
        <v>10579</v>
      </c>
      <c r="R638" s="28">
        <v>3</v>
      </c>
      <c r="S638" s="28">
        <v>77</v>
      </c>
      <c r="T638" s="28">
        <v>4</v>
      </c>
      <c r="U638" s="28">
        <v>20</v>
      </c>
      <c r="V638" s="29" t="s">
        <v>3438</v>
      </c>
      <c r="W638" s="29" t="s">
        <v>7472</v>
      </c>
      <c r="X638" s="29" t="s">
        <v>7472</v>
      </c>
      <c r="Y638" s="29" t="s">
        <v>7472</v>
      </c>
      <c r="Z638" s="29" t="s">
        <v>7472</v>
      </c>
      <c r="AA638" s="29" t="s">
        <v>7478</v>
      </c>
      <c r="AB638" s="28" t="s">
        <v>7472</v>
      </c>
      <c r="AC638" s="90"/>
      <c r="AD638" s="90"/>
      <c r="AE638" s="91"/>
      <c r="AF638" s="29" t="s">
        <v>7472</v>
      </c>
      <c r="AG638" s="27" t="str">
        <f>IF(ISERROR(IF(VLOOKUP(A638,'SAS Stations'!$B$2:$G$307,5,)="YES", "YES", "NO"))=TRUE,"NO","YES")</f>
        <v>NO</v>
      </c>
      <c r="AH638" s="27" t="str">
        <f t="shared" si="9"/>
        <v>YES</v>
      </c>
      <c r="AI638" s="92" t="str">
        <f t="array" ref="AI638">IF(ISERROR(IF(VLOOKUP(A638,'Stations Modelled'!$B$2:$D$310,3,)="YES", "YES", "NO"))=TRUE,"NO","YES")</f>
        <v>NO</v>
      </c>
    </row>
    <row r="639" spans="1:35">
      <c r="A639" s="29" t="s">
        <v>1041</v>
      </c>
      <c r="B639" s="28">
        <v>667</v>
      </c>
      <c r="C639" s="28">
        <v>5627</v>
      </c>
      <c r="D639" s="30" t="s">
        <v>7528</v>
      </c>
      <c r="E639" s="29"/>
      <c r="F639" s="28">
        <v>12</v>
      </c>
      <c r="G639" s="28">
        <v>4</v>
      </c>
      <c r="H639" s="28">
        <v>5062</v>
      </c>
      <c r="I639" s="29" t="s">
        <v>3801</v>
      </c>
      <c r="J639" s="28">
        <v>4</v>
      </c>
      <c r="K639" s="29" t="s">
        <v>448</v>
      </c>
      <c r="L639" s="28">
        <v>5069</v>
      </c>
      <c r="M639" s="29" t="s">
        <v>687</v>
      </c>
      <c r="N639" s="29" t="s">
        <v>7471</v>
      </c>
      <c r="O639" s="31">
        <v>18264</v>
      </c>
      <c r="P639" s="31" t="s">
        <v>7472</v>
      </c>
      <c r="Q639" s="29" t="s">
        <v>7506</v>
      </c>
      <c r="R639" s="28">
        <v>1</v>
      </c>
      <c r="S639" s="28">
        <v>26</v>
      </c>
      <c r="T639" s="28">
        <v>3</v>
      </c>
      <c r="U639" s="28">
        <v>6</v>
      </c>
      <c r="V639" s="29" t="s">
        <v>7531</v>
      </c>
      <c r="W639" s="29" t="s">
        <v>516</v>
      </c>
      <c r="X639" s="29" t="s">
        <v>497</v>
      </c>
      <c r="Y639" s="29" t="s">
        <v>3328</v>
      </c>
      <c r="Z639" s="29" t="s">
        <v>1041</v>
      </c>
      <c r="AA639" s="29" t="s">
        <v>7478</v>
      </c>
      <c r="AB639" s="28">
        <v>91766</v>
      </c>
      <c r="AC639" s="90">
        <v>34.059128000000001</v>
      </c>
      <c r="AD639" s="90">
        <v>-117.754538</v>
      </c>
      <c r="AE639" s="91" t="s">
        <v>7503</v>
      </c>
      <c r="AF639" s="29" t="s">
        <v>7472</v>
      </c>
      <c r="AG639" s="27" t="str">
        <f>IF(ISERROR(IF(VLOOKUP(A639,'SAS Stations'!$B$2:$G$307,5,)="YES", "YES", "NO"))=TRUE,"NO","YES")</f>
        <v>YES</v>
      </c>
      <c r="AH639" s="27" t="str">
        <f t="shared" si="9"/>
        <v>NO</v>
      </c>
      <c r="AI639" s="92" t="str">
        <f t="array" ref="AI639">IF(ISERROR(IF(VLOOKUP(A639,'Stations Modelled'!$B$2:$D$310,3,)="YES", "YES", "NO"))=TRUE,"NO","YES")</f>
        <v>NO</v>
      </c>
    </row>
    <row r="640" spans="1:35" hidden="1">
      <c r="A640" s="29" t="s">
        <v>778</v>
      </c>
      <c r="B640" s="28">
        <v>157</v>
      </c>
      <c r="C640" s="28">
        <v>2512</v>
      </c>
      <c r="D640" s="30"/>
      <c r="E640" s="29"/>
      <c r="F640" s="28">
        <v>115</v>
      </c>
      <c r="G640" s="28">
        <v>12</v>
      </c>
      <c r="H640" s="28">
        <v>8015</v>
      </c>
      <c r="I640" s="29" t="s">
        <v>5394</v>
      </c>
      <c r="J640" s="28">
        <v>15</v>
      </c>
      <c r="K640" s="29" t="s">
        <v>666</v>
      </c>
      <c r="L640" s="28">
        <v>2556</v>
      </c>
      <c r="M640" s="29" t="s">
        <v>3822</v>
      </c>
      <c r="N640" s="29" t="s">
        <v>7471</v>
      </c>
      <c r="O640" s="31">
        <v>25720</v>
      </c>
      <c r="P640" s="31" t="s">
        <v>7472</v>
      </c>
      <c r="Q640" s="29" t="s">
        <v>7473</v>
      </c>
      <c r="R640" s="28">
        <v>3</v>
      </c>
      <c r="S640" s="28">
        <v>85</v>
      </c>
      <c r="T640" s="28">
        <v>2</v>
      </c>
      <c r="U640" s="28">
        <v>92</v>
      </c>
      <c r="V640" s="29" t="s">
        <v>7498</v>
      </c>
      <c r="W640" s="29" t="s">
        <v>2422</v>
      </c>
      <c r="X640" s="29" t="s">
        <v>523</v>
      </c>
      <c r="Y640" s="29" t="s">
        <v>5214</v>
      </c>
      <c r="Z640" s="29" t="s">
        <v>645</v>
      </c>
      <c r="AA640" s="29" t="s">
        <v>7478</v>
      </c>
      <c r="AB640" s="28">
        <v>93541</v>
      </c>
      <c r="AC640" s="27">
        <v>37.944684000000002</v>
      </c>
      <c r="AD640" s="27">
        <v>-119.214816</v>
      </c>
      <c r="AE640" s="27" t="s">
        <v>7494</v>
      </c>
      <c r="AF640" s="29" t="s">
        <v>7472</v>
      </c>
      <c r="AG640" s="27" t="str">
        <f>IF(ISERROR(IF(VLOOKUP(A640,'SAS Stations'!$B$2:$G$307,5,)="YES", "YES", "NO"))=TRUE,"NO","YES")</f>
        <v>NO</v>
      </c>
      <c r="AH640" s="27" t="str">
        <f t="shared" si="9"/>
        <v>YES</v>
      </c>
      <c r="AI640" s="92" t="str">
        <f t="array" ref="AI640">IF(ISERROR(IF(VLOOKUP(A640,'Stations Modelled'!$B$2:$D$310,3,)="YES", "YES", "NO"))=TRUE,"NO","YES")</f>
        <v>NO</v>
      </c>
    </row>
    <row r="641" spans="1:35" hidden="1">
      <c r="A641" s="29" t="s">
        <v>779</v>
      </c>
      <c r="B641" s="28">
        <v>519</v>
      </c>
      <c r="C641" s="28">
        <v>5322</v>
      </c>
      <c r="D641" s="30" t="s">
        <v>4954</v>
      </c>
      <c r="E641" s="29"/>
      <c r="F641" s="28">
        <v>66</v>
      </c>
      <c r="G641" s="28">
        <v>12</v>
      </c>
      <c r="H641" s="28">
        <v>5035</v>
      </c>
      <c r="I641" s="29" t="s">
        <v>423</v>
      </c>
      <c r="J641" s="28">
        <v>17</v>
      </c>
      <c r="K641" s="29" t="s">
        <v>4950</v>
      </c>
      <c r="L641" s="28">
        <v>5033</v>
      </c>
      <c r="M641" s="29" t="s">
        <v>397</v>
      </c>
      <c r="N641" s="29" t="s">
        <v>7471</v>
      </c>
      <c r="O641" s="31">
        <v>11049</v>
      </c>
      <c r="P641" s="31" t="s">
        <v>7472</v>
      </c>
      <c r="Q641" s="29" t="s">
        <v>7473</v>
      </c>
      <c r="R641" s="28">
        <v>5</v>
      </c>
      <c r="S641" s="28">
        <v>51</v>
      </c>
      <c r="T641" s="28">
        <v>3</v>
      </c>
      <c r="U641" s="28">
        <v>33</v>
      </c>
      <c r="V641" s="29" t="s">
        <v>4926</v>
      </c>
      <c r="W641" s="29" t="s">
        <v>5046</v>
      </c>
      <c r="X641" s="29" t="s">
        <v>7582</v>
      </c>
      <c r="Y641" s="29" t="s">
        <v>5254</v>
      </c>
      <c r="Z641" s="29" t="s">
        <v>779</v>
      </c>
      <c r="AA641" s="29" t="s">
        <v>7478</v>
      </c>
      <c r="AB641" s="28">
        <v>93258</v>
      </c>
      <c r="AC641" s="90">
        <v>35.993929999999999</v>
      </c>
      <c r="AD641" s="90">
        <v>-119.14425900000001</v>
      </c>
      <c r="AE641" s="91" t="s">
        <v>7494</v>
      </c>
      <c r="AF641" s="29" t="s">
        <v>7472</v>
      </c>
      <c r="AG641" s="27" t="str">
        <f>IF(ISERROR(IF(VLOOKUP(A641,'SAS Stations'!$B$2:$G$307,5,)="YES", "YES", "NO"))=TRUE,"NO","YES")</f>
        <v>NO</v>
      </c>
      <c r="AH641" s="27" t="str">
        <f t="shared" si="9"/>
        <v>YES</v>
      </c>
      <c r="AI641" s="92" t="str">
        <f t="array" ref="AI641">IF(ISERROR(IF(VLOOKUP(A641,'Stations Modelled'!$B$2:$D$310,3,)="YES", "YES", "NO"))=TRUE,"NO","YES")</f>
        <v>YES</v>
      </c>
    </row>
    <row r="642" spans="1:35" hidden="1">
      <c r="A642" s="29" t="s">
        <v>5255</v>
      </c>
      <c r="B642" s="28">
        <v>600</v>
      </c>
      <c r="C642" s="28">
        <v>5549</v>
      </c>
      <c r="D642" s="30" t="s">
        <v>4936</v>
      </c>
      <c r="E642" s="29"/>
      <c r="F642" s="28">
        <v>16</v>
      </c>
      <c r="G642" s="28">
        <v>4</v>
      </c>
      <c r="H642" s="28">
        <v>5051</v>
      </c>
      <c r="I642" s="29" t="s">
        <v>362</v>
      </c>
      <c r="J642" s="28">
        <v>13</v>
      </c>
      <c r="K642" s="29" t="s">
        <v>362</v>
      </c>
      <c r="L642" s="28">
        <v>5056</v>
      </c>
      <c r="M642" s="29" t="s">
        <v>698</v>
      </c>
      <c r="N642" s="29" t="s">
        <v>7471</v>
      </c>
      <c r="O642" s="31">
        <v>14397</v>
      </c>
      <c r="P642" s="31" t="s">
        <v>7472</v>
      </c>
      <c r="Q642" s="29" t="s">
        <v>7506</v>
      </c>
      <c r="R642" s="28">
        <v>5</v>
      </c>
      <c r="S642" s="28">
        <v>59</v>
      </c>
      <c r="T642" s="28">
        <v>3</v>
      </c>
      <c r="U642" s="28">
        <v>62</v>
      </c>
      <c r="V642" s="29" t="s">
        <v>2730</v>
      </c>
      <c r="W642" s="29" t="s">
        <v>10347</v>
      </c>
      <c r="X642" s="29" t="s">
        <v>462</v>
      </c>
      <c r="Y642" s="29" t="s">
        <v>5256</v>
      </c>
      <c r="Z642" s="29" t="s">
        <v>827</v>
      </c>
      <c r="AA642" s="29" t="s">
        <v>7478</v>
      </c>
      <c r="AB642" s="28">
        <v>91340</v>
      </c>
      <c r="AC642" s="90">
        <v>34.286349999999999</v>
      </c>
      <c r="AD642" s="90">
        <v>-118.44537200000001</v>
      </c>
      <c r="AE642" s="91" t="s">
        <v>7494</v>
      </c>
      <c r="AF642" s="29" t="s">
        <v>7472</v>
      </c>
      <c r="AG642" s="27" t="str">
        <f>IF(ISERROR(IF(VLOOKUP(A642,'SAS Stations'!$B$2:$G$307,5,)="YES", "YES", "NO"))=TRUE,"NO","YES")</f>
        <v>NO</v>
      </c>
      <c r="AH642" s="27" t="str">
        <f t="shared" ref="AH642:AH705" si="10">IF(AG642="YES", "NO", "YES")</f>
        <v>YES</v>
      </c>
      <c r="AI642" s="92" t="str">
        <f t="array" ref="AI642">IF(ISERROR(IF(VLOOKUP(A642,'Stations Modelled'!$B$2:$D$310,3,)="YES", "YES", "NO"))=TRUE,"NO","YES")</f>
        <v>NO</v>
      </c>
    </row>
    <row r="643" spans="1:35" hidden="1">
      <c r="A643" s="29" t="s">
        <v>780</v>
      </c>
      <c r="B643" s="28">
        <v>520</v>
      </c>
      <c r="C643" s="28">
        <v>5323</v>
      </c>
      <c r="D643" s="30" t="s">
        <v>4949</v>
      </c>
      <c r="E643" s="29" t="s">
        <v>5257</v>
      </c>
      <c r="F643" s="28">
        <v>66</v>
      </c>
      <c r="G643" s="28">
        <v>4</v>
      </c>
      <c r="H643" s="28">
        <v>5034</v>
      </c>
      <c r="I643" s="29" t="s">
        <v>875</v>
      </c>
      <c r="J643" s="28">
        <v>17</v>
      </c>
      <c r="K643" s="29" t="s">
        <v>4950</v>
      </c>
      <c r="L643" s="28">
        <v>5033</v>
      </c>
      <c r="M643" s="29" t="s">
        <v>397</v>
      </c>
      <c r="N643" s="29" t="s">
        <v>7471</v>
      </c>
      <c r="O643" s="31">
        <v>8492</v>
      </c>
      <c r="P643" s="31" t="s">
        <v>7472</v>
      </c>
      <c r="Q643" s="29" t="s">
        <v>7473</v>
      </c>
      <c r="R643" s="28">
        <v>5</v>
      </c>
      <c r="S643" s="28">
        <v>51</v>
      </c>
      <c r="T643" s="28">
        <v>3</v>
      </c>
      <c r="U643" s="28">
        <v>33</v>
      </c>
      <c r="V643" s="29" t="s">
        <v>4926</v>
      </c>
      <c r="W643" s="29" t="s">
        <v>5258</v>
      </c>
      <c r="X643" s="29" t="s">
        <v>3324</v>
      </c>
      <c r="Y643" s="29" t="s">
        <v>5259</v>
      </c>
      <c r="Z643" s="29" t="s">
        <v>780</v>
      </c>
      <c r="AA643" s="29" t="s">
        <v>7478</v>
      </c>
      <c r="AB643" s="28">
        <v>93257</v>
      </c>
      <c r="AC643" s="90">
        <v>36.067231999999997</v>
      </c>
      <c r="AD643" s="90">
        <v>-119.034751</v>
      </c>
      <c r="AE643" s="91" t="s">
        <v>7494</v>
      </c>
      <c r="AF643" s="29" t="s">
        <v>7472</v>
      </c>
      <c r="AG643" s="27" t="str">
        <f>IF(ISERROR(IF(VLOOKUP(A643,'SAS Stations'!$B$2:$G$307,5,)="YES", "YES", "NO"))=TRUE,"NO","YES")</f>
        <v>NO</v>
      </c>
      <c r="AH643" s="27" t="str">
        <f t="shared" si="10"/>
        <v>YES</v>
      </c>
      <c r="AI643" s="92" t="str">
        <f t="array" ref="AI643">IF(ISERROR(IF(VLOOKUP(A643,'Stations Modelled'!$B$2:$D$310,3,)="YES", "YES", "NO"))=TRUE,"NO","YES")</f>
        <v>YES</v>
      </c>
    </row>
    <row r="644" spans="1:35" hidden="1">
      <c r="A644" s="29" t="s">
        <v>780</v>
      </c>
      <c r="B644" s="28">
        <v>521</v>
      </c>
      <c r="C644" s="28">
        <v>5323</v>
      </c>
      <c r="D644" s="30" t="s">
        <v>4949</v>
      </c>
      <c r="E644" s="29" t="s">
        <v>5257</v>
      </c>
      <c r="F644" s="28">
        <v>66</v>
      </c>
      <c r="G644" s="28">
        <v>12</v>
      </c>
      <c r="H644" s="28">
        <v>5034</v>
      </c>
      <c r="I644" s="29" t="s">
        <v>875</v>
      </c>
      <c r="J644" s="28">
        <v>17</v>
      </c>
      <c r="K644" s="29" t="s">
        <v>4950</v>
      </c>
      <c r="L644" s="28">
        <v>5033</v>
      </c>
      <c r="M644" s="29" t="s">
        <v>397</v>
      </c>
      <c r="N644" s="29" t="s">
        <v>7471</v>
      </c>
      <c r="O644" s="31">
        <v>8492</v>
      </c>
      <c r="P644" s="31" t="s">
        <v>7472</v>
      </c>
      <c r="Q644" s="29" t="s">
        <v>7473</v>
      </c>
      <c r="R644" s="28">
        <v>5</v>
      </c>
      <c r="S644" s="28">
        <v>51</v>
      </c>
      <c r="T644" s="28">
        <v>3</v>
      </c>
      <c r="U644" s="28">
        <v>33</v>
      </c>
      <c r="V644" s="29" t="s">
        <v>4926</v>
      </c>
      <c r="W644" s="29" t="s">
        <v>5258</v>
      </c>
      <c r="X644" s="29" t="s">
        <v>3324</v>
      </c>
      <c r="Y644" s="29" t="s">
        <v>5259</v>
      </c>
      <c r="Z644" s="29" t="s">
        <v>780</v>
      </c>
      <c r="AA644" s="29" t="s">
        <v>7478</v>
      </c>
      <c r="AB644" s="28">
        <v>93257</v>
      </c>
      <c r="AC644" s="90">
        <v>36.067231999999997</v>
      </c>
      <c r="AD644" s="90">
        <v>-119.034751</v>
      </c>
      <c r="AE644" s="91" t="s">
        <v>7494</v>
      </c>
      <c r="AF644" s="29" t="s">
        <v>7472</v>
      </c>
      <c r="AG644" s="27" t="str">
        <f>IF(ISERROR(IF(VLOOKUP(A644,'SAS Stations'!$B$2:$G$307,5,)="YES", "YES", "NO"))=TRUE,"NO","YES")</f>
        <v>NO</v>
      </c>
      <c r="AH644" s="27" t="str">
        <f t="shared" si="10"/>
        <v>YES</v>
      </c>
      <c r="AI644" s="92" t="str">
        <f t="array" ref="AI644">IF(ISERROR(IF(VLOOKUP(A644,'Stations Modelled'!$B$2:$D$310,3,)="YES", "YES", "NO"))=TRUE,"NO","YES")</f>
        <v>YES</v>
      </c>
    </row>
    <row r="645" spans="1:35" hidden="1">
      <c r="A645" s="29" t="s">
        <v>5220</v>
      </c>
      <c r="B645" s="28">
        <v>1884</v>
      </c>
      <c r="C645" s="28">
        <v>5020</v>
      </c>
      <c r="D645" s="30"/>
      <c r="E645" s="29"/>
      <c r="F645" s="28">
        <v>220</v>
      </c>
      <c r="G645" s="28">
        <v>66</v>
      </c>
      <c r="H645" s="28">
        <v>5000</v>
      </c>
      <c r="I645" s="29" t="s">
        <v>7485</v>
      </c>
      <c r="J645" s="28">
        <v>8</v>
      </c>
      <c r="K645" s="29" t="s">
        <v>337</v>
      </c>
      <c r="L645" s="28">
        <v>5023</v>
      </c>
      <c r="M645" s="29" t="s">
        <v>337</v>
      </c>
      <c r="N645" s="29" t="s">
        <v>7496</v>
      </c>
      <c r="O645" s="31">
        <v>38353</v>
      </c>
      <c r="P645" s="31" t="s">
        <v>7472</v>
      </c>
      <c r="Q645" s="29" t="s">
        <v>10579</v>
      </c>
      <c r="R645" s="28">
        <v>1</v>
      </c>
      <c r="S645" s="28">
        <v>44</v>
      </c>
      <c r="T645" s="28">
        <v>2</v>
      </c>
      <c r="U645" s="28">
        <v>50</v>
      </c>
      <c r="V645" s="29" t="s">
        <v>2730</v>
      </c>
      <c r="W645" s="29" t="s">
        <v>2817</v>
      </c>
      <c r="X645" s="29" t="s">
        <v>7482</v>
      </c>
      <c r="Y645" s="29" t="s">
        <v>5221</v>
      </c>
      <c r="Z645" s="29" t="s">
        <v>913</v>
      </c>
      <c r="AA645" s="29" t="s">
        <v>7478</v>
      </c>
      <c r="AB645" s="28">
        <v>90501</v>
      </c>
      <c r="AC645" s="90"/>
      <c r="AD645" s="90"/>
      <c r="AE645" s="91"/>
      <c r="AF645" s="29" t="s">
        <v>7472</v>
      </c>
      <c r="AG645" s="27" t="str">
        <f>IF(ISERROR(IF(VLOOKUP(A645,'SAS Stations'!$B$2:$G$307,5,)="YES", "YES", "NO"))=TRUE,"NO","YES")</f>
        <v>NO</v>
      </c>
      <c r="AH645" s="27" t="str">
        <f t="shared" si="10"/>
        <v>YES</v>
      </c>
      <c r="AI645" s="92" t="str">
        <f t="array" ref="AI645">IF(ISERROR(IF(VLOOKUP(A645,'Stations Modelled'!$B$2:$D$310,3,)="YES", "YES", "NO"))=TRUE,"NO","YES")</f>
        <v>NO</v>
      </c>
    </row>
    <row r="646" spans="1:35" hidden="1">
      <c r="A646" s="29" t="s">
        <v>5223</v>
      </c>
      <c r="B646" s="28">
        <v>1730</v>
      </c>
      <c r="C646" s="28">
        <v>2578</v>
      </c>
      <c r="D646" s="30"/>
      <c r="E646" s="29"/>
      <c r="F646" s="28">
        <v>33</v>
      </c>
      <c r="G646" s="28">
        <v>12</v>
      </c>
      <c r="H646" s="28">
        <v>8015</v>
      </c>
      <c r="I646" s="29" t="s">
        <v>5394</v>
      </c>
      <c r="J646" s="28">
        <v>15</v>
      </c>
      <c r="K646" s="29" t="s">
        <v>666</v>
      </c>
      <c r="L646" s="28">
        <v>2556</v>
      </c>
      <c r="M646" s="29" t="s">
        <v>3822</v>
      </c>
      <c r="N646" s="29" t="s">
        <v>7496</v>
      </c>
      <c r="O646" s="31">
        <v>38353</v>
      </c>
      <c r="P646" s="31" t="s">
        <v>7472</v>
      </c>
      <c r="Q646" s="29" t="s">
        <v>10579</v>
      </c>
      <c r="R646" s="28">
        <v>3</v>
      </c>
      <c r="S646" s="28">
        <v>85</v>
      </c>
      <c r="T646" s="28">
        <v>2</v>
      </c>
      <c r="U646" s="28">
        <v>40</v>
      </c>
      <c r="V646" s="29" t="s">
        <v>7498</v>
      </c>
      <c r="W646" s="29" t="s">
        <v>7472</v>
      </c>
      <c r="X646" s="29" t="s">
        <v>7472</v>
      </c>
      <c r="Y646" s="29" t="s">
        <v>7472</v>
      </c>
      <c r="Z646" s="29" t="s">
        <v>7472</v>
      </c>
      <c r="AA646" s="29" t="s">
        <v>7478</v>
      </c>
      <c r="AB646" s="28" t="s">
        <v>7472</v>
      </c>
      <c r="AC646" s="90"/>
      <c r="AD646" s="90"/>
      <c r="AE646" s="91"/>
      <c r="AF646" s="29" t="s">
        <v>7472</v>
      </c>
      <c r="AG646" s="27" t="str">
        <f>IF(ISERROR(IF(VLOOKUP(A646,'SAS Stations'!$B$2:$G$307,5,)="YES", "YES", "NO"))=TRUE,"NO","YES")</f>
        <v>NO</v>
      </c>
      <c r="AH646" s="27" t="str">
        <f t="shared" si="10"/>
        <v>YES</v>
      </c>
      <c r="AI646" s="92" t="str">
        <f t="array" ref="AI646">IF(ISERROR(IF(VLOOKUP(A646,'Stations Modelled'!$B$2:$D$310,3,)="YES", "YES", "NO"))=TRUE,"NO","YES")</f>
        <v>NO</v>
      </c>
    </row>
    <row r="647" spans="1:35" hidden="1">
      <c r="A647" s="29" t="s">
        <v>781</v>
      </c>
      <c r="B647" s="28">
        <v>638</v>
      </c>
      <c r="C647" s="28">
        <v>5596</v>
      </c>
      <c r="D647" s="30" t="s">
        <v>4971</v>
      </c>
      <c r="E647" s="29">
        <v>76934</v>
      </c>
      <c r="F647" s="28">
        <v>66</v>
      </c>
      <c r="G647" s="28">
        <v>16</v>
      </c>
      <c r="H647" s="28">
        <v>5056</v>
      </c>
      <c r="I647" s="29" t="s">
        <v>698</v>
      </c>
      <c r="J647" s="28">
        <v>11</v>
      </c>
      <c r="K647" s="29" t="s">
        <v>698</v>
      </c>
      <c r="L647" s="28">
        <v>5056</v>
      </c>
      <c r="M647" s="29" t="s">
        <v>698</v>
      </c>
      <c r="N647" s="29" t="s">
        <v>7471</v>
      </c>
      <c r="O647" s="31">
        <v>25508</v>
      </c>
      <c r="P647" s="31" t="s">
        <v>7472</v>
      </c>
      <c r="Q647" s="29" t="s">
        <v>7473</v>
      </c>
      <c r="R647" s="28">
        <v>5</v>
      </c>
      <c r="S647" s="28">
        <v>35</v>
      </c>
      <c r="T647" s="28">
        <v>2</v>
      </c>
      <c r="U647" s="28">
        <v>61</v>
      </c>
      <c r="V647" s="29" t="s">
        <v>4972</v>
      </c>
      <c r="W647" s="29" t="s">
        <v>4661</v>
      </c>
      <c r="X647" s="29" t="s">
        <v>517</v>
      </c>
      <c r="Y647" s="29" t="s">
        <v>5260</v>
      </c>
      <c r="Z647" s="29" t="s">
        <v>1059</v>
      </c>
      <c r="AA647" s="29" t="s">
        <v>7478</v>
      </c>
      <c r="AB647" s="28">
        <v>91361</v>
      </c>
      <c r="AC647" s="90">
        <v>34.161783</v>
      </c>
      <c r="AD647" s="90">
        <v>-118.83481500000001</v>
      </c>
      <c r="AE647" s="91" t="s">
        <v>7494</v>
      </c>
      <c r="AF647" s="29" t="s">
        <v>7472</v>
      </c>
      <c r="AG647" s="27" t="str">
        <f>IF(ISERROR(IF(VLOOKUP(A647,'SAS Stations'!$B$2:$G$307,5,)="YES", "YES", "NO"))=TRUE,"NO","YES")</f>
        <v>NO</v>
      </c>
      <c r="AH647" s="27" t="str">
        <f t="shared" si="10"/>
        <v>YES</v>
      </c>
      <c r="AI647" s="92" t="str">
        <f t="array" ref="AI647">IF(ISERROR(IF(VLOOKUP(A647,'Stations Modelled'!$B$2:$D$310,3,)="YES", "YES", "NO"))=TRUE,"NO","YES")</f>
        <v>NO</v>
      </c>
    </row>
    <row r="648" spans="1:35">
      <c r="A648" s="29" t="s">
        <v>785</v>
      </c>
      <c r="B648" s="28">
        <v>392</v>
      </c>
      <c r="C648" s="28">
        <v>5176</v>
      </c>
      <c r="D648" s="30" t="s">
        <v>7528</v>
      </c>
      <c r="E648" s="29"/>
      <c r="F648" s="28">
        <v>66</v>
      </c>
      <c r="G648" s="28">
        <v>12</v>
      </c>
      <c r="H648" s="28">
        <v>5014</v>
      </c>
      <c r="I648" s="29" t="s">
        <v>392</v>
      </c>
      <c r="J648" s="28">
        <v>4</v>
      </c>
      <c r="K648" s="29" t="s">
        <v>448</v>
      </c>
      <c r="L648" s="28">
        <v>5014</v>
      </c>
      <c r="M648" s="29" t="s">
        <v>687</v>
      </c>
      <c r="N648" s="29" t="s">
        <v>7471</v>
      </c>
      <c r="O648" s="31">
        <v>29738</v>
      </c>
      <c r="P648" s="31" t="s">
        <v>7472</v>
      </c>
      <c r="Q648" s="29" t="s">
        <v>7473</v>
      </c>
      <c r="R648" s="28">
        <v>1</v>
      </c>
      <c r="S648" s="28">
        <v>26</v>
      </c>
      <c r="T648" s="28">
        <v>2</v>
      </c>
      <c r="U648" s="28">
        <v>6</v>
      </c>
      <c r="V648" s="29" t="s">
        <v>7531</v>
      </c>
      <c r="W648" s="29" t="s">
        <v>449</v>
      </c>
      <c r="X648" s="29" t="s">
        <v>3273</v>
      </c>
      <c r="Y648" s="29" t="s">
        <v>3329</v>
      </c>
      <c r="Z648" s="29" t="s">
        <v>601</v>
      </c>
      <c r="AA648" s="29" t="s">
        <v>7478</v>
      </c>
      <c r="AB648" s="28">
        <v>91745</v>
      </c>
      <c r="AC648" s="90">
        <v>34.022461</v>
      </c>
      <c r="AD648" s="90">
        <v>-117.968705</v>
      </c>
      <c r="AE648" s="91" t="s">
        <v>7503</v>
      </c>
      <c r="AF648" s="29" t="s">
        <v>7472</v>
      </c>
      <c r="AG648" s="27" t="str">
        <f>IF(ISERROR(IF(VLOOKUP(A648,'SAS Stations'!$B$2:$G$307,5,)="YES", "YES", "NO"))=TRUE,"NO","YES")</f>
        <v>YES</v>
      </c>
      <c r="AH648" s="27" t="str">
        <f t="shared" si="10"/>
        <v>NO</v>
      </c>
      <c r="AI648" s="92" t="str">
        <f t="array" ref="AI648">IF(ISERROR(IF(VLOOKUP(A648,'Stations Modelled'!$B$2:$D$310,3,)="YES", "YES", "NO"))=TRUE,"NO","YES")</f>
        <v>NO</v>
      </c>
    </row>
    <row r="649" spans="1:35">
      <c r="A649" s="29" t="s">
        <v>787</v>
      </c>
      <c r="B649" s="28">
        <v>406</v>
      </c>
      <c r="C649" s="28">
        <v>5195</v>
      </c>
      <c r="D649" s="30" t="s">
        <v>7528</v>
      </c>
      <c r="E649" s="29" t="s">
        <v>3330</v>
      </c>
      <c r="F649" s="28">
        <v>66</v>
      </c>
      <c r="G649" s="28">
        <v>12</v>
      </c>
      <c r="H649" s="28">
        <v>5014</v>
      </c>
      <c r="I649" s="29" t="s">
        <v>392</v>
      </c>
      <c r="J649" s="28">
        <v>4</v>
      </c>
      <c r="K649" s="29" t="s">
        <v>448</v>
      </c>
      <c r="L649" s="28">
        <v>5014</v>
      </c>
      <c r="M649" s="29" t="s">
        <v>687</v>
      </c>
      <c r="N649" s="29" t="s">
        <v>7471</v>
      </c>
      <c r="O649" s="31">
        <v>20972</v>
      </c>
      <c r="P649" s="31" t="s">
        <v>7472</v>
      </c>
      <c r="Q649" s="29" t="s">
        <v>7473</v>
      </c>
      <c r="R649" s="28">
        <v>1</v>
      </c>
      <c r="S649" s="28">
        <v>26</v>
      </c>
      <c r="T649" s="28">
        <v>2</v>
      </c>
      <c r="U649" s="28">
        <v>6</v>
      </c>
      <c r="V649" s="29" t="s">
        <v>7531</v>
      </c>
      <c r="W649" s="29" t="s">
        <v>3331</v>
      </c>
      <c r="X649" s="29" t="s">
        <v>546</v>
      </c>
      <c r="Y649" s="29" t="s">
        <v>3332</v>
      </c>
      <c r="Z649" s="29" t="s">
        <v>452</v>
      </c>
      <c r="AA649" s="29" t="s">
        <v>7478</v>
      </c>
      <c r="AB649" s="28">
        <v>91748</v>
      </c>
      <c r="AC649" s="90">
        <v>34.008906000000003</v>
      </c>
      <c r="AD649" s="90">
        <v>-117.93137299999999</v>
      </c>
      <c r="AE649" s="91" t="s">
        <v>7503</v>
      </c>
      <c r="AF649" s="29" t="s">
        <v>7472</v>
      </c>
      <c r="AG649" s="27" t="str">
        <f>IF(ISERROR(IF(VLOOKUP(A649,'SAS Stations'!$B$2:$G$307,5,)="YES", "YES", "NO"))=TRUE,"NO","YES")</f>
        <v>YES</v>
      </c>
      <c r="AH649" s="27" t="str">
        <f t="shared" si="10"/>
        <v>NO</v>
      </c>
      <c r="AI649" s="92" t="str">
        <f t="array" ref="AI649">IF(ISERROR(IF(VLOOKUP(A649,'Stations Modelled'!$B$2:$D$310,3,)="YES", "YES", "NO"))=TRUE,"NO","YES")</f>
        <v>NO</v>
      </c>
    </row>
    <row r="650" spans="1:35">
      <c r="A650" s="29" t="s">
        <v>788</v>
      </c>
      <c r="B650" s="28">
        <v>617</v>
      </c>
      <c r="C650" s="28">
        <v>5566</v>
      </c>
      <c r="D650" s="30" t="s">
        <v>4919</v>
      </c>
      <c r="E650" s="29">
        <v>41454</v>
      </c>
      <c r="F650" s="28">
        <v>66</v>
      </c>
      <c r="G650" s="28">
        <v>12</v>
      </c>
      <c r="H650" s="28">
        <v>5052</v>
      </c>
      <c r="I650" s="29" t="s">
        <v>357</v>
      </c>
      <c r="J650" s="28">
        <v>14</v>
      </c>
      <c r="K650" s="29" t="s">
        <v>940</v>
      </c>
      <c r="L650" s="28">
        <v>5054</v>
      </c>
      <c r="M650" s="29" t="s">
        <v>940</v>
      </c>
      <c r="N650" s="29" t="s">
        <v>7471</v>
      </c>
      <c r="O650" s="31">
        <v>22068</v>
      </c>
      <c r="P650" s="31" t="s">
        <v>7472</v>
      </c>
      <c r="Q650" s="29" t="s">
        <v>7473</v>
      </c>
      <c r="R650" s="28">
        <v>5</v>
      </c>
      <c r="S650" s="28">
        <v>36</v>
      </c>
      <c r="T650" s="28">
        <v>3</v>
      </c>
      <c r="U650" s="28">
        <v>22</v>
      </c>
      <c r="V650" s="29" t="s">
        <v>3386</v>
      </c>
      <c r="W650" s="29" t="s">
        <v>5262</v>
      </c>
      <c r="X650" s="29" t="s">
        <v>5263</v>
      </c>
      <c r="Y650" s="29" t="s">
        <v>5264</v>
      </c>
      <c r="Z650" s="29" t="s">
        <v>788</v>
      </c>
      <c r="AA650" s="29" t="s">
        <v>7478</v>
      </c>
      <c r="AB650" s="28">
        <v>93534</v>
      </c>
      <c r="AC650" s="90">
        <v>34.659714000000001</v>
      </c>
      <c r="AD650" s="90">
        <v>-118.228267</v>
      </c>
      <c r="AE650" s="91" t="s">
        <v>7494</v>
      </c>
      <c r="AF650" s="29" t="s">
        <v>7472</v>
      </c>
      <c r="AG650" s="27" t="str">
        <f>IF(ISERROR(IF(VLOOKUP(A650,'SAS Stations'!$B$2:$G$307,5,)="YES", "YES", "NO"))=TRUE,"NO","YES")</f>
        <v>YES</v>
      </c>
      <c r="AH650" s="27" t="str">
        <f t="shared" si="10"/>
        <v>NO</v>
      </c>
      <c r="AI650" s="92" t="str">
        <f t="array" ref="AI650">IF(ISERROR(IF(VLOOKUP(A650,'Stations Modelled'!$B$2:$D$310,3,)="YES", "YES", "NO"))=TRUE,"NO","YES")</f>
        <v>YES</v>
      </c>
    </row>
    <row r="651" spans="1:35" hidden="1">
      <c r="A651" s="29" t="s">
        <v>5240</v>
      </c>
      <c r="B651" s="28">
        <v>1750</v>
      </c>
      <c r="C651" s="28">
        <v>5764</v>
      </c>
      <c r="D651" s="30"/>
      <c r="E651" s="29"/>
      <c r="F651" s="28">
        <v>66</v>
      </c>
      <c r="G651" s="28">
        <v>12</v>
      </c>
      <c r="H651" s="28">
        <v>5071</v>
      </c>
      <c r="I651" s="29" t="s">
        <v>339</v>
      </c>
      <c r="J651" s="28">
        <v>9</v>
      </c>
      <c r="K651" s="29" t="s">
        <v>652</v>
      </c>
      <c r="L651" s="28">
        <v>5073</v>
      </c>
      <c r="M651" s="29" t="s">
        <v>652</v>
      </c>
      <c r="N651" s="29" t="s">
        <v>7496</v>
      </c>
      <c r="O651" s="31">
        <v>40179</v>
      </c>
      <c r="P651" s="31" t="s">
        <v>7472</v>
      </c>
      <c r="Q651" s="29" t="s">
        <v>7473</v>
      </c>
      <c r="R651" s="28">
        <v>1</v>
      </c>
      <c r="S651" s="28">
        <v>46</v>
      </c>
      <c r="T651" s="28">
        <v>1</v>
      </c>
      <c r="U651" s="28">
        <v>50</v>
      </c>
      <c r="V651" s="29" t="s">
        <v>3386</v>
      </c>
      <c r="W651" s="29" t="s">
        <v>4808</v>
      </c>
      <c r="X651" s="29" t="s">
        <v>5088</v>
      </c>
      <c r="Y651" s="29" t="s">
        <v>5241</v>
      </c>
      <c r="Z651" s="29" t="s">
        <v>660</v>
      </c>
      <c r="AA651" s="29" t="s">
        <v>7478</v>
      </c>
      <c r="AB651" s="28" t="s">
        <v>7472</v>
      </c>
      <c r="AC651" s="90"/>
      <c r="AD651" s="90"/>
      <c r="AE651" s="91"/>
      <c r="AF651" s="29" t="s">
        <v>7472</v>
      </c>
      <c r="AG651" s="27" t="str">
        <f>IF(ISERROR(IF(VLOOKUP(A651,'SAS Stations'!$B$2:$G$307,5,)="YES", "YES", "NO"))=TRUE,"NO","YES")</f>
        <v>NO</v>
      </c>
      <c r="AH651" s="27" t="str">
        <f t="shared" si="10"/>
        <v>YES</v>
      </c>
      <c r="AI651" s="92" t="str">
        <f t="array" ref="AI651">IF(ISERROR(IF(VLOOKUP(A651,'Stations Modelled'!$B$2:$D$310,3,)="YES", "YES", "NO"))=TRUE,"NO","YES")</f>
        <v>NO</v>
      </c>
    </row>
    <row r="652" spans="1:35" hidden="1">
      <c r="A652" s="29" t="s">
        <v>789</v>
      </c>
      <c r="B652" s="28">
        <v>541</v>
      </c>
      <c r="C652" s="28">
        <v>5343</v>
      </c>
      <c r="D652" s="30" t="s">
        <v>4954</v>
      </c>
      <c r="E652" s="29"/>
      <c r="F652" s="28">
        <v>66</v>
      </c>
      <c r="G652" s="28">
        <v>12</v>
      </c>
      <c r="H652" s="28">
        <v>5035</v>
      </c>
      <c r="I652" s="29" t="s">
        <v>423</v>
      </c>
      <c r="J652" s="28">
        <v>17</v>
      </c>
      <c r="K652" s="29" t="s">
        <v>4950</v>
      </c>
      <c r="L652" s="28">
        <v>5033</v>
      </c>
      <c r="M652" s="29" t="s">
        <v>397</v>
      </c>
      <c r="N652" s="29" t="s">
        <v>7471</v>
      </c>
      <c r="O652" s="31">
        <v>18264</v>
      </c>
      <c r="P652" s="31" t="s">
        <v>7472</v>
      </c>
      <c r="Q652" s="29" t="s">
        <v>7473</v>
      </c>
      <c r="R652" s="28">
        <v>5</v>
      </c>
      <c r="S652" s="28">
        <v>51</v>
      </c>
      <c r="T652" s="28">
        <v>3</v>
      </c>
      <c r="U652" s="28">
        <v>31</v>
      </c>
      <c r="V652" s="29" t="s">
        <v>4926</v>
      </c>
      <c r="W652" s="29" t="s">
        <v>1726</v>
      </c>
      <c r="X652" s="29" t="s">
        <v>7500</v>
      </c>
      <c r="Y652" s="29" t="s">
        <v>5265</v>
      </c>
      <c r="Z652" s="29" t="s">
        <v>5175</v>
      </c>
      <c r="AA652" s="29" t="s">
        <v>7478</v>
      </c>
      <c r="AB652" s="28">
        <v>93261</v>
      </c>
      <c r="AC652" s="90">
        <v>35.732911999999999</v>
      </c>
      <c r="AD652" s="90">
        <v>-119.12992</v>
      </c>
      <c r="AE652" s="91" t="s">
        <v>7494</v>
      </c>
      <c r="AF652" s="29" t="s">
        <v>7472</v>
      </c>
      <c r="AG652" s="27" t="str">
        <f>IF(ISERROR(IF(VLOOKUP(A652,'SAS Stations'!$B$2:$G$307,5,)="YES", "YES", "NO"))=TRUE,"NO","YES")</f>
        <v>NO</v>
      </c>
      <c r="AH652" s="27" t="str">
        <f t="shared" si="10"/>
        <v>YES</v>
      </c>
      <c r="AI652" s="92" t="str">
        <f t="array" ref="AI652">IF(ISERROR(IF(VLOOKUP(A652,'Stations Modelled'!$B$2:$D$310,3,)="YES", "YES", "NO"))=TRUE,"NO","YES")</f>
        <v>NO</v>
      </c>
    </row>
    <row r="653" spans="1:35">
      <c r="A653" s="29" t="s">
        <v>790</v>
      </c>
      <c r="B653" s="28">
        <v>407</v>
      </c>
      <c r="C653" s="28">
        <v>5196</v>
      </c>
      <c r="D653" s="30" t="s">
        <v>7528</v>
      </c>
      <c r="E653" s="29"/>
      <c r="F653" s="28">
        <v>66</v>
      </c>
      <c r="G653" s="28">
        <v>12</v>
      </c>
      <c r="H653" s="28">
        <v>5014</v>
      </c>
      <c r="I653" s="29" t="s">
        <v>392</v>
      </c>
      <c r="J653" s="28">
        <v>4</v>
      </c>
      <c r="K653" s="29" t="s">
        <v>448</v>
      </c>
      <c r="L653" s="28">
        <v>5014</v>
      </c>
      <c r="M653" s="29" t="s">
        <v>687</v>
      </c>
      <c r="N653" s="29" t="s">
        <v>7471</v>
      </c>
      <c r="O653" s="31">
        <v>26115</v>
      </c>
      <c r="P653" s="31" t="s">
        <v>7472</v>
      </c>
      <c r="Q653" s="29" t="s">
        <v>7473</v>
      </c>
      <c r="R653" s="28">
        <v>1</v>
      </c>
      <c r="S653" s="28">
        <v>26</v>
      </c>
      <c r="T653" s="28">
        <v>2</v>
      </c>
      <c r="U653" s="28">
        <v>6</v>
      </c>
      <c r="V653" s="29" t="s">
        <v>7531</v>
      </c>
      <c r="W653" s="29" t="s">
        <v>3305</v>
      </c>
      <c r="X653" s="29" t="s">
        <v>7553</v>
      </c>
      <c r="Y653" s="29" t="s">
        <v>3333</v>
      </c>
      <c r="Z653" s="29" t="s">
        <v>601</v>
      </c>
      <c r="AA653" s="29" t="s">
        <v>7478</v>
      </c>
      <c r="AB653" s="28">
        <v>91748</v>
      </c>
      <c r="AC653" s="90">
        <v>33.999127999999999</v>
      </c>
      <c r="AD653" s="90">
        <v>-117.88759400000001</v>
      </c>
      <c r="AE653" s="91" t="s">
        <v>7503</v>
      </c>
      <c r="AF653" s="29" t="s">
        <v>7472</v>
      </c>
      <c r="AG653" s="27" t="str">
        <f>IF(ISERROR(IF(VLOOKUP(A653,'SAS Stations'!$B$2:$G$307,5,)="YES", "YES", "NO"))=TRUE,"NO","YES")</f>
        <v>YES</v>
      </c>
      <c r="AH653" s="27" t="str">
        <f t="shared" si="10"/>
        <v>NO</v>
      </c>
      <c r="AI653" s="92" t="str">
        <f t="array" ref="AI653">IF(ISERROR(IF(VLOOKUP(A653,'Stations Modelled'!$B$2:$D$310,3,)="YES", "YES", "NO"))=TRUE,"NO","YES")</f>
        <v>NO</v>
      </c>
    </row>
    <row r="654" spans="1:35" hidden="1">
      <c r="A654" s="29" t="s">
        <v>2709</v>
      </c>
      <c r="B654" s="28">
        <v>1445</v>
      </c>
      <c r="C654" s="28">
        <v>8221</v>
      </c>
      <c r="D654" s="30" t="s">
        <v>3410</v>
      </c>
      <c r="E654" s="29"/>
      <c r="F654" s="28">
        <v>33</v>
      </c>
      <c r="G654" s="28">
        <v>12</v>
      </c>
      <c r="H654" s="28">
        <v>5070</v>
      </c>
      <c r="I654" s="29" t="s">
        <v>347</v>
      </c>
      <c r="J654" s="28">
        <v>7</v>
      </c>
      <c r="K654" s="29" t="s">
        <v>347</v>
      </c>
      <c r="L654" s="28">
        <v>5070</v>
      </c>
      <c r="M654" s="29" t="s">
        <v>347</v>
      </c>
      <c r="N654" s="29" t="s">
        <v>7471</v>
      </c>
      <c r="O654" s="31">
        <v>18264</v>
      </c>
      <c r="P654" s="31" t="s">
        <v>7472</v>
      </c>
      <c r="Q654" s="29" t="s">
        <v>7506</v>
      </c>
      <c r="R654" s="28">
        <v>3</v>
      </c>
      <c r="S654" s="28">
        <v>77</v>
      </c>
      <c r="T654" s="28">
        <v>3</v>
      </c>
      <c r="U654" s="28">
        <v>16</v>
      </c>
      <c r="V654" s="29" t="s">
        <v>3411</v>
      </c>
      <c r="W654" s="29" t="s">
        <v>7507</v>
      </c>
      <c r="X654" s="29" t="s">
        <v>5088</v>
      </c>
      <c r="Y654" s="29" t="s">
        <v>2710</v>
      </c>
      <c r="Z654" s="29" t="s">
        <v>2711</v>
      </c>
      <c r="AA654" s="29" t="s">
        <v>7478</v>
      </c>
      <c r="AB654" s="28">
        <v>92230</v>
      </c>
      <c r="AC654" s="90">
        <v>33.673850000000002</v>
      </c>
      <c r="AD654" s="90">
        <v>-117.259261</v>
      </c>
      <c r="AE654" s="91" t="s">
        <v>7503</v>
      </c>
      <c r="AF654" s="29" t="s">
        <v>7472</v>
      </c>
      <c r="AG654" s="27" t="str">
        <f>IF(ISERROR(IF(VLOOKUP(A654,'SAS Stations'!$B$2:$G$307,5,)="YES", "YES", "NO"))=TRUE,"NO","YES")</f>
        <v>NO</v>
      </c>
      <c r="AH654" s="27" t="str">
        <f t="shared" si="10"/>
        <v>YES</v>
      </c>
      <c r="AI654" s="92" t="str">
        <f t="array" ref="AI654">IF(ISERROR(IF(VLOOKUP(A654,'Stations Modelled'!$B$2:$D$310,3,)="YES", "YES", "NO"))=TRUE,"NO","YES")</f>
        <v>NO</v>
      </c>
    </row>
    <row r="655" spans="1:35">
      <c r="A655" s="29" t="s">
        <v>792</v>
      </c>
      <c r="B655" s="28">
        <v>362</v>
      </c>
      <c r="C655" s="28">
        <v>5138</v>
      </c>
      <c r="D655" s="30" t="s">
        <v>7535</v>
      </c>
      <c r="E655" s="29"/>
      <c r="F655" s="28">
        <v>66</v>
      </c>
      <c r="G655" s="28">
        <v>4</v>
      </c>
      <c r="H655" s="28">
        <v>5012</v>
      </c>
      <c r="I655" s="29" t="s">
        <v>3869</v>
      </c>
      <c r="J655" s="28">
        <v>3</v>
      </c>
      <c r="K655" s="29" t="s">
        <v>7529</v>
      </c>
      <c r="L655" s="28">
        <v>5012</v>
      </c>
      <c r="M655" s="29" t="s">
        <v>3869</v>
      </c>
      <c r="N655" s="29" t="s">
        <v>7471</v>
      </c>
      <c r="O655" s="31">
        <v>18264</v>
      </c>
      <c r="P655" s="31" t="s">
        <v>7472</v>
      </c>
      <c r="Q655" s="29" t="s">
        <v>7473</v>
      </c>
      <c r="R655" s="28">
        <v>1</v>
      </c>
      <c r="S655" s="28">
        <v>22</v>
      </c>
      <c r="T655" s="28">
        <v>3</v>
      </c>
      <c r="U655" s="28">
        <v>3</v>
      </c>
      <c r="V655" s="29" t="s">
        <v>7531</v>
      </c>
      <c r="W655" s="29" t="s">
        <v>572</v>
      </c>
      <c r="X655" s="29" t="s">
        <v>7500</v>
      </c>
      <c r="Y655" s="29" t="s">
        <v>3334</v>
      </c>
      <c r="Z655" s="29" t="s">
        <v>348</v>
      </c>
      <c r="AA655" s="29" t="s">
        <v>7478</v>
      </c>
      <c r="AB655" s="28">
        <v>91803</v>
      </c>
      <c r="AC655" s="90">
        <v>34.070515</v>
      </c>
      <c r="AD655" s="90">
        <v>-118.129817</v>
      </c>
      <c r="AE655" s="91" t="s">
        <v>7503</v>
      </c>
      <c r="AF655" s="29" t="s">
        <v>7472</v>
      </c>
      <c r="AG655" s="27" t="str">
        <f>IF(ISERROR(IF(VLOOKUP(A655,'SAS Stations'!$B$2:$G$307,5,)="YES", "YES", "NO"))=TRUE,"NO","YES")</f>
        <v>YES</v>
      </c>
      <c r="AH655" s="27" t="str">
        <f t="shared" si="10"/>
        <v>NO</v>
      </c>
      <c r="AI655" s="92" t="str">
        <f t="array" ref="AI655">IF(ISERROR(IF(VLOOKUP(A655,'Stations Modelled'!$B$2:$D$310,3,)="YES", "YES", "NO"))=TRUE,"NO","YES")</f>
        <v>NO</v>
      </c>
    </row>
    <row r="656" spans="1:35" hidden="1">
      <c r="A656" s="29" t="s">
        <v>5266</v>
      </c>
      <c r="B656" s="28">
        <v>1446</v>
      </c>
      <c r="C656" s="28">
        <v>8222</v>
      </c>
      <c r="D656" s="30" t="s">
        <v>4923</v>
      </c>
      <c r="E656" s="29">
        <v>13193</v>
      </c>
      <c r="F656" s="28">
        <v>33</v>
      </c>
      <c r="G656" s="28">
        <v>12</v>
      </c>
      <c r="H656" s="28">
        <v>8027</v>
      </c>
      <c r="I656" s="29" t="s">
        <v>365</v>
      </c>
      <c r="J656" s="28">
        <v>15</v>
      </c>
      <c r="K656" s="29" t="s">
        <v>666</v>
      </c>
      <c r="L656" s="28">
        <v>5061</v>
      </c>
      <c r="M656" s="29" t="s">
        <v>666</v>
      </c>
      <c r="N656" s="29" t="s">
        <v>7471</v>
      </c>
      <c r="O656" s="31">
        <v>18264</v>
      </c>
      <c r="P656" s="31" t="s">
        <v>7472</v>
      </c>
      <c r="Q656" s="29" t="s">
        <v>7506</v>
      </c>
      <c r="R656" s="28">
        <v>3</v>
      </c>
      <c r="S656" s="28">
        <v>73</v>
      </c>
      <c r="T656" s="28">
        <v>4</v>
      </c>
      <c r="U656" s="28">
        <v>23</v>
      </c>
      <c r="V656" s="29" t="s">
        <v>7474</v>
      </c>
      <c r="W656" s="29" t="s">
        <v>5267</v>
      </c>
      <c r="X656" s="29" t="s">
        <v>530</v>
      </c>
      <c r="Y656" s="29" t="s">
        <v>5268</v>
      </c>
      <c r="Z656" s="29" t="s">
        <v>364</v>
      </c>
      <c r="AA656" s="29" t="s">
        <v>7478</v>
      </c>
      <c r="AB656" s="28">
        <v>92307</v>
      </c>
      <c r="AC656" s="90">
        <v>34.517173999999997</v>
      </c>
      <c r="AD656" s="90">
        <v>-117.21567</v>
      </c>
      <c r="AE656" s="91" t="s">
        <v>7494</v>
      </c>
      <c r="AF656" s="29" t="s">
        <v>7472</v>
      </c>
      <c r="AG656" s="27" t="str">
        <f>IF(ISERROR(IF(VLOOKUP(A656,'SAS Stations'!$B$2:$G$307,5,)="YES", "YES", "NO"))=TRUE,"NO","YES")</f>
        <v>NO</v>
      </c>
      <c r="AH656" s="27" t="str">
        <f t="shared" si="10"/>
        <v>YES</v>
      </c>
      <c r="AI656" s="92" t="str">
        <f t="array" ref="AI656">IF(ISERROR(IF(VLOOKUP(A656,'Stations Modelled'!$B$2:$D$310,3,)="YES", "YES", "NO"))=TRUE,"NO","YES")</f>
        <v>NO</v>
      </c>
    </row>
    <row r="657" spans="1:35">
      <c r="A657" s="29" t="s">
        <v>793</v>
      </c>
      <c r="B657" s="28">
        <v>1567</v>
      </c>
      <c r="C657" s="28">
        <v>5674</v>
      </c>
      <c r="D657" s="30" t="s">
        <v>3405</v>
      </c>
      <c r="E657" s="29" t="s">
        <v>2712</v>
      </c>
      <c r="F657" s="28">
        <v>66</v>
      </c>
      <c r="G657" s="28">
        <v>12</v>
      </c>
      <c r="H657" s="28">
        <v>1310</v>
      </c>
      <c r="I657" s="29" t="s">
        <v>3882</v>
      </c>
      <c r="J657" s="28">
        <v>4</v>
      </c>
      <c r="K657" s="29" t="s">
        <v>448</v>
      </c>
      <c r="L657" s="28">
        <v>5069</v>
      </c>
      <c r="M657" s="29" t="s">
        <v>687</v>
      </c>
      <c r="N657" s="29" t="s">
        <v>7471</v>
      </c>
      <c r="O657" s="31">
        <v>33368</v>
      </c>
      <c r="P657" s="31" t="s">
        <v>7472</v>
      </c>
      <c r="Q657" s="29" t="s">
        <v>7473</v>
      </c>
      <c r="R657" s="28">
        <v>3</v>
      </c>
      <c r="S657" s="28">
        <v>30</v>
      </c>
      <c r="T657" s="28">
        <v>3</v>
      </c>
      <c r="U657" s="28">
        <v>11</v>
      </c>
      <c r="V657" s="29" t="s">
        <v>7474</v>
      </c>
      <c r="W657" s="29" t="s">
        <v>5114</v>
      </c>
      <c r="X657" s="29" t="s">
        <v>5041</v>
      </c>
      <c r="Y657" s="29" t="s">
        <v>2713</v>
      </c>
      <c r="Z657" s="29" t="s">
        <v>5095</v>
      </c>
      <c r="AA657" s="29" t="s">
        <v>7478</v>
      </c>
      <c r="AB657" s="28">
        <v>92335</v>
      </c>
      <c r="AC657" s="90">
        <v>34.113875</v>
      </c>
      <c r="AD657" s="90">
        <v>-117.454133</v>
      </c>
      <c r="AE657" s="91" t="s">
        <v>7503</v>
      </c>
      <c r="AF657" s="29" t="s">
        <v>7472</v>
      </c>
      <c r="AG657" s="27" t="str">
        <f>IF(ISERROR(IF(VLOOKUP(A657,'SAS Stations'!$B$2:$G$307,5,)="YES", "YES", "NO"))=TRUE,"NO","YES")</f>
        <v>YES</v>
      </c>
      <c r="AH657" s="27" t="str">
        <f t="shared" si="10"/>
        <v>NO</v>
      </c>
      <c r="AI657" s="92" t="str">
        <f t="array" ref="AI657">IF(ISERROR(IF(VLOOKUP(A657,'Stations Modelled'!$B$2:$D$310,3,)="YES", "YES", "NO"))=TRUE,"NO","YES")</f>
        <v>NO</v>
      </c>
    </row>
    <row r="658" spans="1:35" hidden="1">
      <c r="A658" s="29" t="s">
        <v>794</v>
      </c>
      <c r="B658" s="28">
        <v>751</v>
      </c>
      <c r="C658" s="28">
        <v>5739</v>
      </c>
      <c r="D658" s="30" t="s">
        <v>7584</v>
      </c>
      <c r="E658" s="29"/>
      <c r="F658" s="28">
        <v>66</v>
      </c>
      <c r="G658" s="28">
        <v>16</v>
      </c>
      <c r="H658" s="28">
        <v>5074</v>
      </c>
      <c r="I658" s="29" t="s">
        <v>631</v>
      </c>
      <c r="J658" s="28">
        <v>9</v>
      </c>
      <c r="K658" s="29" t="s">
        <v>652</v>
      </c>
      <c r="L658" s="28">
        <v>5073</v>
      </c>
      <c r="M658" s="29" t="s">
        <v>652</v>
      </c>
      <c r="N658" s="29" t="s">
        <v>7471</v>
      </c>
      <c r="O658" s="31">
        <v>18264</v>
      </c>
      <c r="P658" s="31" t="s">
        <v>7472</v>
      </c>
      <c r="Q658" s="29" t="s">
        <v>7473</v>
      </c>
      <c r="R658" s="28">
        <v>1</v>
      </c>
      <c r="S658" s="28">
        <v>32</v>
      </c>
      <c r="T658" s="28">
        <v>2</v>
      </c>
      <c r="U658" s="28">
        <v>57</v>
      </c>
      <c r="V658" s="29" t="s">
        <v>3386</v>
      </c>
      <c r="W658" s="29" t="s">
        <v>2728</v>
      </c>
      <c r="X658" s="29" t="s">
        <v>465</v>
      </c>
      <c r="Y658" s="29" t="s">
        <v>4821</v>
      </c>
      <c r="Z658" s="29" t="s">
        <v>1021</v>
      </c>
      <c r="AA658" s="29" t="s">
        <v>7478</v>
      </c>
      <c r="AB658" s="28">
        <v>90255</v>
      </c>
      <c r="AC658" s="90">
        <v>33.982396000000001</v>
      </c>
      <c r="AD658" s="90">
        <v>-118.205522</v>
      </c>
      <c r="AE658" s="91" t="s">
        <v>7494</v>
      </c>
      <c r="AF658" s="29" t="s">
        <v>7472</v>
      </c>
      <c r="AG658" s="27" t="str">
        <f>IF(ISERROR(IF(VLOOKUP(A658,'SAS Stations'!$B$2:$G$307,5,)="YES", "YES", "NO"))=TRUE,"NO","YES")</f>
        <v>NO</v>
      </c>
      <c r="AH658" s="27" t="str">
        <f t="shared" si="10"/>
        <v>YES</v>
      </c>
      <c r="AI658" s="92" t="str">
        <f t="array" ref="AI658">IF(ISERROR(IF(VLOOKUP(A658,'Stations Modelled'!$B$2:$D$310,3,)="YES", "YES", "NO"))=TRUE,"NO","YES")</f>
        <v>YES</v>
      </c>
    </row>
    <row r="659" spans="1:35" hidden="1">
      <c r="A659" s="29" t="s">
        <v>795</v>
      </c>
      <c r="B659" s="28">
        <v>1509</v>
      </c>
      <c r="C659" s="28">
        <v>8286</v>
      </c>
      <c r="D659" s="30" t="s">
        <v>4923</v>
      </c>
      <c r="E659" s="29"/>
      <c r="F659" s="28">
        <v>115</v>
      </c>
      <c r="G659" s="28">
        <v>33</v>
      </c>
      <c r="H659" s="28">
        <v>8016</v>
      </c>
      <c r="I659" s="29" t="s">
        <v>385</v>
      </c>
      <c r="J659" s="28">
        <v>15</v>
      </c>
      <c r="K659" s="29" t="s">
        <v>666</v>
      </c>
      <c r="L659" s="28">
        <v>5061</v>
      </c>
      <c r="M659" s="29" t="s">
        <v>666</v>
      </c>
      <c r="N659" s="29" t="s">
        <v>7471</v>
      </c>
      <c r="O659" s="31">
        <v>18264</v>
      </c>
      <c r="P659" s="31" t="s">
        <v>7472</v>
      </c>
      <c r="Q659" s="29" t="s">
        <v>7473</v>
      </c>
      <c r="R659" s="28">
        <v>3</v>
      </c>
      <c r="S659" s="28">
        <v>86</v>
      </c>
      <c r="T659" s="28">
        <v>4</v>
      </c>
      <c r="U659" s="28">
        <v>24</v>
      </c>
      <c r="V659" s="29" t="s">
        <v>4926</v>
      </c>
      <c r="W659" s="29" t="s">
        <v>5087</v>
      </c>
      <c r="X659" s="29" t="s">
        <v>5263</v>
      </c>
      <c r="Y659" s="29" t="s">
        <v>5269</v>
      </c>
      <c r="Z659" s="29" t="s">
        <v>795</v>
      </c>
      <c r="AA659" s="29" t="s">
        <v>7478</v>
      </c>
      <c r="AB659" s="28">
        <v>93554</v>
      </c>
      <c r="AC659" s="90">
        <v>35.364911999999997</v>
      </c>
      <c r="AD659" s="90">
        <v>-117.646869</v>
      </c>
      <c r="AE659" s="91" t="s">
        <v>7494</v>
      </c>
      <c r="AF659" s="29" t="s">
        <v>7472</v>
      </c>
      <c r="AG659" s="27" t="str">
        <f>IF(ISERROR(IF(VLOOKUP(A659,'SAS Stations'!$B$2:$G$307,5,)="YES", "YES", "NO"))=TRUE,"NO","YES")</f>
        <v>NO</v>
      </c>
      <c r="AH659" s="27" t="str">
        <f t="shared" si="10"/>
        <v>YES</v>
      </c>
      <c r="AI659" s="92" t="str">
        <f t="array" ref="AI659">IF(ISERROR(IF(VLOOKUP(A659,'Stations Modelled'!$B$2:$D$310,3,)="YES", "YES", "NO"))=TRUE,"NO","YES")</f>
        <v>YES</v>
      </c>
    </row>
    <row r="660" spans="1:35" hidden="1">
      <c r="A660" s="29" t="s">
        <v>5247</v>
      </c>
      <c r="B660" s="28">
        <v>1882</v>
      </c>
      <c r="C660" s="28">
        <v>5349</v>
      </c>
      <c r="D660" s="30"/>
      <c r="E660" s="29"/>
      <c r="F660" s="28">
        <v>66</v>
      </c>
      <c r="G660" s="28">
        <v>16</v>
      </c>
      <c r="H660" s="28">
        <v>5056</v>
      </c>
      <c r="I660" s="29" t="s">
        <v>698</v>
      </c>
      <c r="J660" s="28">
        <v>11</v>
      </c>
      <c r="K660" s="29" t="s">
        <v>698</v>
      </c>
      <c r="L660" s="28">
        <v>5056</v>
      </c>
      <c r="M660" s="29" t="s">
        <v>698</v>
      </c>
      <c r="N660" s="29" t="s">
        <v>7496</v>
      </c>
      <c r="O660" s="31">
        <v>38353</v>
      </c>
      <c r="P660" s="31" t="s">
        <v>7472</v>
      </c>
      <c r="Q660" s="29" t="s">
        <v>10579</v>
      </c>
      <c r="R660" s="28">
        <v>5</v>
      </c>
      <c r="S660" s="28">
        <v>35</v>
      </c>
      <c r="T660" s="28">
        <v>2</v>
      </c>
      <c r="U660" s="28">
        <v>60</v>
      </c>
      <c r="V660" s="29" t="s">
        <v>7472</v>
      </c>
      <c r="W660" s="29" t="s">
        <v>7472</v>
      </c>
      <c r="X660" s="29" t="s">
        <v>7472</v>
      </c>
      <c r="Y660" s="29" t="s">
        <v>7472</v>
      </c>
      <c r="Z660" s="29" t="s">
        <v>7472</v>
      </c>
      <c r="AA660" s="29" t="s">
        <v>7472</v>
      </c>
      <c r="AB660" s="28" t="s">
        <v>7472</v>
      </c>
      <c r="AC660" s="90"/>
      <c r="AD660" s="90"/>
      <c r="AE660" s="91"/>
      <c r="AF660" s="29" t="s">
        <v>7472</v>
      </c>
      <c r="AG660" s="27" t="str">
        <f>IF(ISERROR(IF(VLOOKUP(A660,'SAS Stations'!$B$2:$G$307,5,)="YES", "YES", "NO"))=TRUE,"NO","YES")</f>
        <v>NO</v>
      </c>
      <c r="AH660" s="27" t="str">
        <f t="shared" si="10"/>
        <v>YES</v>
      </c>
      <c r="AI660" s="92" t="str">
        <f t="array" ref="AI660">IF(ISERROR(IF(VLOOKUP(A660,'Stations Modelled'!$B$2:$D$310,3,)="YES", "YES", "NO"))=TRUE,"NO","YES")</f>
        <v>NO</v>
      </c>
    </row>
    <row r="661" spans="1:35">
      <c r="A661" s="29" t="s">
        <v>796</v>
      </c>
      <c r="B661" s="28">
        <v>393</v>
      </c>
      <c r="C661" s="28">
        <v>5179</v>
      </c>
      <c r="D661" s="30" t="s">
        <v>7535</v>
      </c>
      <c r="E661" s="29">
        <v>46375</v>
      </c>
      <c r="F661" s="28">
        <v>66</v>
      </c>
      <c r="G661" s="28">
        <v>4</v>
      </c>
      <c r="H661" s="28">
        <v>5012</v>
      </c>
      <c r="I661" s="29" t="s">
        <v>3869</v>
      </c>
      <c r="J661" s="28">
        <v>3</v>
      </c>
      <c r="K661" s="29" t="s">
        <v>7529</v>
      </c>
      <c r="L661" s="28">
        <v>5012</v>
      </c>
      <c r="M661" s="29" t="s">
        <v>3869</v>
      </c>
      <c r="N661" s="29" t="s">
        <v>7471</v>
      </c>
      <c r="O661" s="31">
        <v>18264</v>
      </c>
      <c r="P661" s="31" t="s">
        <v>7472</v>
      </c>
      <c r="Q661" s="29" t="s">
        <v>7473</v>
      </c>
      <c r="R661" s="28">
        <v>1</v>
      </c>
      <c r="S661" s="28">
        <v>27</v>
      </c>
      <c r="T661" s="28">
        <v>3</v>
      </c>
      <c r="U661" s="28">
        <v>3</v>
      </c>
      <c r="V661" s="29" t="s">
        <v>7531</v>
      </c>
      <c r="W661" s="29" t="s">
        <v>7811</v>
      </c>
      <c r="X661" s="29" t="s">
        <v>501</v>
      </c>
      <c r="Y661" s="29" t="s">
        <v>3335</v>
      </c>
      <c r="Z661" s="29" t="s">
        <v>3336</v>
      </c>
      <c r="AA661" s="29" t="s">
        <v>7478</v>
      </c>
      <c r="AB661" s="28">
        <v>91780</v>
      </c>
      <c r="AC661" s="90">
        <v>34.122272000000002</v>
      </c>
      <c r="AD661" s="90">
        <v>-118.081986</v>
      </c>
      <c r="AE661" s="91" t="s">
        <v>7503</v>
      </c>
      <c r="AF661" s="29" t="s">
        <v>7472</v>
      </c>
      <c r="AG661" s="27" t="str">
        <f>IF(ISERROR(IF(VLOOKUP(A661,'SAS Stations'!$B$2:$G$307,5,)="YES", "YES", "NO"))=TRUE,"NO","YES")</f>
        <v>YES</v>
      </c>
      <c r="AH661" s="27" t="str">
        <f t="shared" si="10"/>
        <v>NO</v>
      </c>
      <c r="AI661" s="92" t="str">
        <f t="array" ref="AI661">IF(ISERROR(IF(VLOOKUP(A661,'Stations Modelled'!$B$2:$D$310,3,)="YES", "YES", "NO"))=TRUE,"NO","YES")</f>
        <v>NO</v>
      </c>
    </row>
    <row r="662" spans="1:35">
      <c r="A662" s="29" t="s">
        <v>796</v>
      </c>
      <c r="B662" s="28">
        <v>394</v>
      </c>
      <c r="C662" s="28">
        <v>5179</v>
      </c>
      <c r="D662" s="30" t="s">
        <v>7535</v>
      </c>
      <c r="E662" s="29">
        <v>46375</v>
      </c>
      <c r="F662" s="28">
        <v>66</v>
      </c>
      <c r="G662" s="28">
        <v>16</v>
      </c>
      <c r="H662" s="28">
        <v>5012</v>
      </c>
      <c r="I662" s="29" t="s">
        <v>3869</v>
      </c>
      <c r="J662" s="28">
        <v>3</v>
      </c>
      <c r="K662" s="29" t="s">
        <v>7529</v>
      </c>
      <c r="L662" s="28">
        <v>5012</v>
      </c>
      <c r="M662" s="29" t="s">
        <v>3869</v>
      </c>
      <c r="N662" s="29" t="s">
        <v>7471</v>
      </c>
      <c r="O662" s="31">
        <v>18264</v>
      </c>
      <c r="P662" s="31" t="s">
        <v>7472</v>
      </c>
      <c r="Q662" s="29" t="s">
        <v>7473</v>
      </c>
      <c r="R662" s="28">
        <v>1</v>
      </c>
      <c r="S662" s="28">
        <v>27</v>
      </c>
      <c r="T662" s="28">
        <v>3</v>
      </c>
      <c r="U662" s="28">
        <v>3</v>
      </c>
      <c r="V662" s="29" t="s">
        <v>7531</v>
      </c>
      <c r="W662" s="29" t="s">
        <v>7811</v>
      </c>
      <c r="X662" s="29" t="s">
        <v>501</v>
      </c>
      <c r="Y662" s="29" t="s">
        <v>3335</v>
      </c>
      <c r="Z662" s="29" t="s">
        <v>3336</v>
      </c>
      <c r="AA662" s="29" t="s">
        <v>7478</v>
      </c>
      <c r="AB662" s="28">
        <v>91780</v>
      </c>
      <c r="AC662" s="90">
        <v>34.122272000000002</v>
      </c>
      <c r="AD662" s="90">
        <v>-118.081986</v>
      </c>
      <c r="AE662" s="91" t="s">
        <v>7503</v>
      </c>
      <c r="AF662" s="29" t="s">
        <v>7472</v>
      </c>
      <c r="AG662" s="27" t="str">
        <f>IF(ISERROR(IF(VLOOKUP(A662,'SAS Stations'!$B$2:$G$307,5,)="YES", "YES", "NO"))=TRUE,"NO","YES")</f>
        <v>YES</v>
      </c>
      <c r="AH662" s="27" t="str">
        <f t="shared" si="10"/>
        <v>NO</v>
      </c>
      <c r="AI662" s="92" t="str">
        <f t="array" ref="AI662">IF(ISERROR(IF(VLOOKUP(A662,'Stations Modelled'!$B$2:$D$310,3,)="YES", "YES", "NO"))=TRUE,"NO","YES")</f>
        <v>NO</v>
      </c>
    </row>
    <row r="663" spans="1:35" hidden="1">
      <c r="A663" s="29" t="s">
        <v>1299</v>
      </c>
      <c r="B663" s="28">
        <v>1815</v>
      </c>
      <c r="C663" s="28">
        <v>8323</v>
      </c>
      <c r="D663" s="30"/>
      <c r="E663" s="29"/>
      <c r="F663" s="28">
        <v>115</v>
      </c>
      <c r="G663" s="28">
        <v>12</v>
      </c>
      <c r="H663" s="28">
        <v>5070</v>
      </c>
      <c r="I663" s="29" t="s">
        <v>347</v>
      </c>
      <c r="J663" s="28">
        <v>7</v>
      </c>
      <c r="K663" s="29" t="s">
        <v>347</v>
      </c>
      <c r="L663" s="28">
        <v>5070</v>
      </c>
      <c r="M663" s="29" t="s">
        <v>347</v>
      </c>
      <c r="N663" s="29" t="s">
        <v>7496</v>
      </c>
      <c r="O663" s="31">
        <v>38353</v>
      </c>
      <c r="P663" s="31" t="s">
        <v>7472</v>
      </c>
      <c r="Q663" s="29" t="s">
        <v>10579</v>
      </c>
      <c r="R663" s="28">
        <v>3</v>
      </c>
      <c r="S663" s="28">
        <v>77</v>
      </c>
      <c r="T663" s="28">
        <v>3</v>
      </c>
      <c r="U663" s="28">
        <v>10</v>
      </c>
      <c r="V663" s="29" t="s">
        <v>3438</v>
      </c>
      <c r="W663" s="29" t="s">
        <v>1300</v>
      </c>
      <c r="X663" s="29" t="s">
        <v>450</v>
      </c>
      <c r="Y663" s="29" t="s">
        <v>1301</v>
      </c>
      <c r="Z663" s="29" t="s">
        <v>5036</v>
      </c>
      <c r="AA663" s="29" t="s">
        <v>7478</v>
      </c>
      <c r="AB663" s="28">
        <v>92370</v>
      </c>
      <c r="AC663" s="90"/>
      <c r="AD663" s="90"/>
      <c r="AE663" s="91"/>
      <c r="AF663" s="29" t="s">
        <v>7472</v>
      </c>
      <c r="AG663" s="27" t="str">
        <f>IF(ISERROR(IF(VLOOKUP(A663,'SAS Stations'!$B$2:$G$307,5,)="YES", "YES", "NO"))=TRUE,"NO","YES")</f>
        <v>NO</v>
      </c>
      <c r="AH663" s="27" t="str">
        <f t="shared" si="10"/>
        <v>YES</v>
      </c>
      <c r="AI663" s="92" t="str">
        <f t="array" ref="AI663">IF(ISERROR(IF(VLOOKUP(A663,'Stations Modelled'!$B$2:$D$310,3,)="YES", "YES", "NO"))=TRUE,"NO","YES")</f>
        <v>NO</v>
      </c>
    </row>
    <row r="664" spans="1:35" hidden="1">
      <c r="A664" s="29" t="s">
        <v>3337</v>
      </c>
      <c r="B664" s="28">
        <v>386</v>
      </c>
      <c r="C664" s="28">
        <v>5169</v>
      </c>
      <c r="D664" s="30" t="s">
        <v>7535</v>
      </c>
      <c r="E664" s="29"/>
      <c r="F664" s="28">
        <v>16</v>
      </c>
      <c r="G664" s="28">
        <v>2.4</v>
      </c>
      <c r="H664" s="28">
        <v>5011</v>
      </c>
      <c r="I664" s="29" t="s">
        <v>3865</v>
      </c>
      <c r="J664" s="28">
        <v>3</v>
      </c>
      <c r="K664" s="29" t="s">
        <v>7529</v>
      </c>
      <c r="L664" s="28">
        <v>5012</v>
      </c>
      <c r="M664" s="29" t="s">
        <v>3869</v>
      </c>
      <c r="N664" s="29" t="s">
        <v>7471</v>
      </c>
      <c r="O664" s="31">
        <v>18264</v>
      </c>
      <c r="P664" s="31" t="s">
        <v>7472</v>
      </c>
      <c r="Q664" s="29" t="s">
        <v>7506</v>
      </c>
      <c r="R664" s="28">
        <v>1</v>
      </c>
      <c r="S664" s="28">
        <v>22</v>
      </c>
      <c r="T664" s="28">
        <v>3</v>
      </c>
      <c r="U664" s="28">
        <v>3</v>
      </c>
      <c r="V664" s="29" t="s">
        <v>7531</v>
      </c>
      <c r="W664" s="29" t="s">
        <v>7536</v>
      </c>
      <c r="X664" s="29" t="s">
        <v>7566</v>
      </c>
      <c r="Y664" s="29" t="s">
        <v>3338</v>
      </c>
      <c r="Z664" s="29" t="s">
        <v>348</v>
      </c>
      <c r="AA664" s="29" t="s">
        <v>7478</v>
      </c>
      <c r="AB664" s="28">
        <v>91802</v>
      </c>
      <c r="AC664" s="90">
        <v>34.084936999999996</v>
      </c>
      <c r="AD664" s="90">
        <v>-118.143648</v>
      </c>
      <c r="AE664" s="91" t="s">
        <v>7503</v>
      </c>
      <c r="AF664" s="29" t="s">
        <v>7472</v>
      </c>
      <c r="AG664" s="27" t="str">
        <f>IF(ISERROR(IF(VLOOKUP(A664,'SAS Stations'!$B$2:$G$307,5,)="YES", "YES", "NO"))=TRUE,"NO","YES")</f>
        <v>NO</v>
      </c>
      <c r="AH664" s="27" t="str">
        <f t="shared" si="10"/>
        <v>YES</v>
      </c>
      <c r="AI664" s="92" t="str">
        <f t="array" ref="AI664">IF(ISERROR(IF(VLOOKUP(A664,'Stations Modelled'!$B$2:$D$310,3,)="YES", "YES", "NO"))=TRUE,"NO","YES")</f>
        <v>NO</v>
      </c>
    </row>
    <row r="665" spans="1:35" hidden="1">
      <c r="A665" s="29" t="s">
        <v>397</v>
      </c>
      <c r="B665" s="28">
        <v>279</v>
      </c>
      <c r="C665" s="28">
        <v>5033</v>
      </c>
      <c r="D665" s="30" t="s">
        <v>4949</v>
      </c>
      <c r="E665" s="29" t="s">
        <v>5270</v>
      </c>
      <c r="F665" s="28">
        <v>66</v>
      </c>
      <c r="G665" s="28">
        <v>12</v>
      </c>
      <c r="H665" s="28">
        <v>5033</v>
      </c>
      <c r="I665" s="29" t="s">
        <v>397</v>
      </c>
      <c r="J665" s="28">
        <v>17</v>
      </c>
      <c r="K665" s="29" t="s">
        <v>4950</v>
      </c>
      <c r="L665" s="28">
        <v>5033</v>
      </c>
      <c r="M665" s="29" t="s">
        <v>397</v>
      </c>
      <c r="N665" s="29" t="s">
        <v>7471</v>
      </c>
      <c r="O665" s="31">
        <v>18264</v>
      </c>
      <c r="P665" s="31" t="s">
        <v>7472</v>
      </c>
      <c r="Q665" s="29" t="s">
        <v>7473</v>
      </c>
      <c r="R665" s="28">
        <v>5</v>
      </c>
      <c r="S665" s="28">
        <v>51</v>
      </c>
      <c r="T665" s="28">
        <v>3</v>
      </c>
      <c r="U665" s="28">
        <v>32</v>
      </c>
      <c r="V665" s="29" t="s">
        <v>4926</v>
      </c>
      <c r="W665" s="29" t="s">
        <v>5114</v>
      </c>
      <c r="X665" s="29" t="s">
        <v>5271</v>
      </c>
      <c r="Y665" s="29" t="s">
        <v>5272</v>
      </c>
      <c r="Z665" s="29" t="s">
        <v>941</v>
      </c>
      <c r="AA665" s="29" t="s">
        <v>7478</v>
      </c>
      <c r="AB665" s="28">
        <v>93277</v>
      </c>
      <c r="AC665" s="27">
        <v>36.304557000000003</v>
      </c>
      <c r="AD665" s="27">
        <v>-119.244606</v>
      </c>
      <c r="AE665" s="27" t="s">
        <v>7494</v>
      </c>
      <c r="AF665" s="29" t="s">
        <v>7472</v>
      </c>
      <c r="AG665" s="27" t="str">
        <f>IF(ISERROR(IF(VLOOKUP(A665,'SAS Stations'!$B$2:$G$307,5,)="YES", "YES", "NO"))=TRUE,"NO","YES")</f>
        <v>NO</v>
      </c>
      <c r="AH665" s="27" t="str">
        <f t="shared" si="10"/>
        <v>YES</v>
      </c>
      <c r="AI665" s="92" t="str">
        <f t="array" ref="AI665">IF(ISERROR(IF(VLOOKUP(A665,'Stations Modelled'!$B$2:$D$310,3,)="YES", "YES", "NO"))=TRUE,"NO","YES")</f>
        <v>NO</v>
      </c>
    </row>
    <row r="666" spans="1:35" hidden="1">
      <c r="A666" s="29" t="s">
        <v>1306</v>
      </c>
      <c r="B666" s="28"/>
      <c r="C666" s="28"/>
      <c r="D666" s="30"/>
      <c r="E666" s="29"/>
      <c r="F666" s="28"/>
      <c r="G666" s="28"/>
      <c r="H666" s="28"/>
      <c r="I666" s="29"/>
      <c r="J666" s="28"/>
      <c r="K666" s="29"/>
      <c r="L666" s="28"/>
      <c r="M666" s="29"/>
      <c r="N666" s="29"/>
      <c r="O666" s="31"/>
      <c r="P666" s="31"/>
      <c r="Q666" s="29"/>
      <c r="R666" s="28"/>
      <c r="S666" s="28"/>
      <c r="T666" s="28"/>
      <c r="U666" s="28"/>
      <c r="V666" s="29"/>
      <c r="W666" s="29"/>
      <c r="X666" s="29"/>
      <c r="Y666" s="29"/>
      <c r="Z666" s="29"/>
      <c r="AA666" s="29"/>
      <c r="AB666" s="28"/>
      <c r="AC666" s="27">
        <v>37.147184000000003</v>
      </c>
      <c r="AD666" s="27">
        <v>-119.45009400000001</v>
      </c>
      <c r="AE666" s="27" t="s">
        <v>7494</v>
      </c>
      <c r="AF666" s="29"/>
      <c r="AG666" s="27" t="str">
        <f>IF(ISERROR(IF(VLOOKUP(A666,'SAS Stations'!$B$2:$G$307,5,)="YES", "YES", "NO"))=TRUE,"NO","YES")</f>
        <v>NO</v>
      </c>
      <c r="AH666" s="27" t="str">
        <f t="shared" si="10"/>
        <v>YES</v>
      </c>
      <c r="AI666" s="92" t="str">
        <f t="array" ref="AI666">IF(ISERROR(IF(VLOOKUP(A666,'Stations Modelled'!$B$2:$D$310,3,)="YES", "YES", "NO"))=TRUE,"NO","YES")</f>
        <v>NO</v>
      </c>
    </row>
    <row r="667" spans="1:35">
      <c r="A667" s="29" t="s">
        <v>799</v>
      </c>
      <c r="B667" s="28">
        <v>669</v>
      </c>
      <c r="C667" s="28">
        <v>5629</v>
      </c>
      <c r="D667" s="30" t="s">
        <v>3405</v>
      </c>
      <c r="E667" s="29"/>
      <c r="F667" s="28">
        <v>66</v>
      </c>
      <c r="G667" s="28">
        <v>4</v>
      </c>
      <c r="H667" s="28">
        <v>1990</v>
      </c>
      <c r="I667" s="29" t="s">
        <v>7480</v>
      </c>
      <c r="J667" s="28">
        <v>5</v>
      </c>
      <c r="K667" s="29" t="s">
        <v>375</v>
      </c>
      <c r="L667" s="28">
        <v>5064</v>
      </c>
      <c r="M667" s="29" t="s">
        <v>375</v>
      </c>
      <c r="N667" s="29" t="s">
        <v>7471</v>
      </c>
      <c r="O667" s="31">
        <v>18264</v>
      </c>
      <c r="P667" s="31" t="s">
        <v>7472</v>
      </c>
      <c r="Q667" s="29" t="s">
        <v>7473</v>
      </c>
      <c r="R667" s="28">
        <v>3</v>
      </c>
      <c r="S667" s="28">
        <v>31</v>
      </c>
      <c r="T667" s="28">
        <v>4</v>
      </c>
      <c r="U667" s="28">
        <v>17</v>
      </c>
      <c r="V667" s="29" t="s">
        <v>7474</v>
      </c>
      <c r="W667" s="29" t="s">
        <v>2716</v>
      </c>
      <c r="X667" s="29" t="s">
        <v>477</v>
      </c>
      <c r="Y667" s="29" t="s">
        <v>2717</v>
      </c>
      <c r="Z667" s="29" t="s">
        <v>799</v>
      </c>
      <c r="AA667" s="29" t="s">
        <v>7478</v>
      </c>
      <c r="AB667" s="28">
        <v>92374</v>
      </c>
      <c r="AC667" s="90">
        <v>34.060305</v>
      </c>
      <c r="AD667" s="90">
        <v>-117.176788</v>
      </c>
      <c r="AE667" s="91" t="s">
        <v>7503</v>
      </c>
      <c r="AF667" s="29" t="s">
        <v>7472</v>
      </c>
      <c r="AG667" s="27" t="str">
        <f>IF(ISERROR(IF(VLOOKUP(A667,'SAS Stations'!$B$2:$G$307,5,)="YES", "YES", "NO"))=TRUE,"NO","YES")</f>
        <v>YES</v>
      </c>
      <c r="AH667" s="27" t="str">
        <f t="shared" si="10"/>
        <v>NO</v>
      </c>
      <c r="AI667" s="92" t="str">
        <f t="array" ref="AI667">IF(ISERROR(IF(VLOOKUP(A667,'Stations Modelled'!$B$2:$D$310,3,)="YES", "YES", "NO"))=TRUE,"NO","YES")</f>
        <v>NO</v>
      </c>
    </row>
    <row r="668" spans="1:35">
      <c r="A668" s="29" t="s">
        <v>799</v>
      </c>
      <c r="B668" s="28">
        <v>670</v>
      </c>
      <c r="C668" s="28">
        <v>5629</v>
      </c>
      <c r="D668" s="30" t="s">
        <v>3405</v>
      </c>
      <c r="E668" s="29"/>
      <c r="F668" s="28">
        <v>66</v>
      </c>
      <c r="G668" s="28">
        <v>12</v>
      </c>
      <c r="H668" s="28">
        <v>1990</v>
      </c>
      <c r="I668" s="29" t="s">
        <v>7480</v>
      </c>
      <c r="J668" s="28">
        <v>5</v>
      </c>
      <c r="K668" s="29" t="s">
        <v>375</v>
      </c>
      <c r="L668" s="28">
        <v>5064</v>
      </c>
      <c r="M668" s="29" t="s">
        <v>375</v>
      </c>
      <c r="N668" s="29" t="s">
        <v>7471</v>
      </c>
      <c r="O668" s="31">
        <v>18264</v>
      </c>
      <c r="P668" s="31" t="s">
        <v>7472</v>
      </c>
      <c r="Q668" s="29" t="s">
        <v>7473</v>
      </c>
      <c r="R668" s="28">
        <v>3</v>
      </c>
      <c r="S668" s="28">
        <v>31</v>
      </c>
      <c r="T668" s="28">
        <v>4</v>
      </c>
      <c r="U668" s="28">
        <v>17</v>
      </c>
      <c r="V668" s="29" t="s">
        <v>7474</v>
      </c>
      <c r="W668" s="29" t="s">
        <v>2716</v>
      </c>
      <c r="X668" s="29" t="s">
        <v>477</v>
      </c>
      <c r="Y668" s="29" t="s">
        <v>2717</v>
      </c>
      <c r="Z668" s="29" t="s">
        <v>799</v>
      </c>
      <c r="AA668" s="29" t="s">
        <v>7478</v>
      </c>
      <c r="AB668" s="28">
        <v>92374</v>
      </c>
      <c r="AC668" s="90">
        <v>34.060305</v>
      </c>
      <c r="AD668" s="90">
        <v>-117.176788</v>
      </c>
      <c r="AE668" s="91" t="s">
        <v>7503</v>
      </c>
      <c r="AF668" s="29" t="s">
        <v>7472</v>
      </c>
      <c r="AG668" s="27" t="str">
        <f>IF(ISERROR(IF(VLOOKUP(A668,'SAS Stations'!$B$2:$G$307,5,)="YES", "YES", "NO"))=TRUE,"NO","YES")</f>
        <v>YES</v>
      </c>
      <c r="AH668" s="27" t="str">
        <f t="shared" si="10"/>
        <v>NO</v>
      </c>
      <c r="AI668" s="92" t="str">
        <f t="array" ref="AI668">IF(ISERROR(IF(VLOOKUP(A668,'Stations Modelled'!$B$2:$D$310,3,)="YES", "YES", "NO"))=TRUE,"NO","YES")</f>
        <v>NO</v>
      </c>
    </row>
    <row r="669" spans="1:35" hidden="1">
      <c r="A669" s="29" t="s">
        <v>800</v>
      </c>
      <c r="B669" s="28">
        <v>584</v>
      </c>
      <c r="C669" s="28">
        <v>5530</v>
      </c>
      <c r="D669" s="30" t="s">
        <v>4919</v>
      </c>
      <c r="E669" s="29"/>
      <c r="F669" s="28">
        <v>66</v>
      </c>
      <c r="G669" s="28">
        <v>12</v>
      </c>
      <c r="H669" s="28">
        <v>5052</v>
      </c>
      <c r="I669" s="29" t="s">
        <v>357</v>
      </c>
      <c r="J669" s="28">
        <v>14</v>
      </c>
      <c r="K669" s="29" t="s">
        <v>940</v>
      </c>
      <c r="L669" s="28">
        <v>5054</v>
      </c>
      <c r="M669" s="29" t="s">
        <v>940</v>
      </c>
      <c r="N669" s="29" t="s">
        <v>7471</v>
      </c>
      <c r="O669" s="31">
        <v>18264</v>
      </c>
      <c r="P669" s="31" t="s">
        <v>7472</v>
      </c>
      <c r="Q669" s="29" t="s">
        <v>7473</v>
      </c>
      <c r="R669" s="28">
        <v>5</v>
      </c>
      <c r="S669" s="28">
        <v>36</v>
      </c>
      <c r="T669" s="28">
        <v>3</v>
      </c>
      <c r="U669" s="28">
        <v>22</v>
      </c>
      <c r="V669" s="29" t="s">
        <v>7498</v>
      </c>
      <c r="W669" s="29" t="s">
        <v>10569</v>
      </c>
      <c r="X669" s="29" t="s">
        <v>5041</v>
      </c>
      <c r="Y669" s="29" t="s">
        <v>5273</v>
      </c>
      <c r="Z669" s="29" t="s">
        <v>636</v>
      </c>
      <c r="AA669" s="29" t="s">
        <v>7478</v>
      </c>
      <c r="AB669" s="28">
        <v>93534</v>
      </c>
      <c r="AC669" s="90">
        <v>34.762542000000003</v>
      </c>
      <c r="AD669" s="90">
        <v>-117.96856</v>
      </c>
      <c r="AE669" s="91" t="s">
        <v>7494</v>
      </c>
      <c r="AF669" s="29" t="s">
        <v>7472</v>
      </c>
      <c r="AG669" s="27" t="str">
        <f>IF(ISERROR(IF(VLOOKUP(A669,'SAS Stations'!$B$2:$G$307,5,)="YES", "YES", "NO"))=TRUE,"NO","YES")</f>
        <v>NO</v>
      </c>
      <c r="AH669" s="27" t="str">
        <f t="shared" si="10"/>
        <v>YES</v>
      </c>
      <c r="AI669" s="92" t="str">
        <f t="array" ref="AI669">IF(ISERROR(IF(VLOOKUP(A669,'Stations Modelled'!$B$2:$D$310,3,)="YES", "YES", "NO"))=TRUE,"NO","YES")</f>
        <v>NO</v>
      </c>
    </row>
    <row r="670" spans="1:35">
      <c r="A670" s="29" t="s">
        <v>1042</v>
      </c>
      <c r="B670" s="28">
        <v>439</v>
      </c>
      <c r="C670" s="28">
        <v>5227</v>
      </c>
      <c r="D670" s="30"/>
      <c r="E670" s="29"/>
      <c r="F670" s="28">
        <v>16</v>
      </c>
      <c r="G670" s="28">
        <v>4</v>
      </c>
      <c r="H670" s="28">
        <v>5021</v>
      </c>
      <c r="I670" s="29" t="s">
        <v>625</v>
      </c>
      <c r="J670" s="28">
        <v>8</v>
      </c>
      <c r="K670" s="29" t="s">
        <v>337</v>
      </c>
      <c r="L670" s="28">
        <v>5023</v>
      </c>
      <c r="M670" s="29" t="s">
        <v>337</v>
      </c>
      <c r="N670" s="29" t="s">
        <v>7471</v>
      </c>
      <c r="O670" s="31">
        <v>18264</v>
      </c>
      <c r="P670" s="31" t="s">
        <v>7472</v>
      </c>
      <c r="Q670" s="29" t="s">
        <v>7506</v>
      </c>
      <c r="R670" s="28">
        <v>5</v>
      </c>
      <c r="S670" s="28">
        <v>44</v>
      </c>
      <c r="T670" s="28">
        <v>1</v>
      </c>
      <c r="U670" s="28">
        <v>53</v>
      </c>
      <c r="V670" s="29" t="s">
        <v>3386</v>
      </c>
      <c r="W670" s="29" t="s">
        <v>4642</v>
      </c>
      <c r="X670" s="29" t="s">
        <v>450</v>
      </c>
      <c r="Y670" s="29" t="s">
        <v>4822</v>
      </c>
      <c r="Z670" s="29" t="s">
        <v>4598</v>
      </c>
      <c r="AA670" s="29" t="s">
        <v>7478</v>
      </c>
      <c r="AB670" s="28">
        <v>90277</v>
      </c>
      <c r="AC670" s="90">
        <v>33.848173000000003</v>
      </c>
      <c r="AD670" s="90">
        <v>-118.38759</v>
      </c>
      <c r="AE670" s="91" t="s">
        <v>7494</v>
      </c>
      <c r="AF670" s="29" t="s">
        <v>7472</v>
      </c>
      <c r="AG670" s="27" t="str">
        <f>IF(ISERROR(IF(VLOOKUP(A670,'SAS Stations'!$B$2:$G$307,5,)="YES", "YES", "NO"))=TRUE,"NO","YES")</f>
        <v>YES</v>
      </c>
      <c r="AH670" s="27" t="str">
        <f t="shared" si="10"/>
        <v>NO</v>
      </c>
      <c r="AI670" s="92" t="str">
        <f t="array" ref="AI670">IF(ISERROR(IF(VLOOKUP(A670,'Stations Modelled'!$B$2:$D$310,3,)="YES", "YES", "NO"))=TRUE,"NO","YES")</f>
        <v>NO</v>
      </c>
    </row>
    <row r="671" spans="1:35">
      <c r="A671" s="29" t="s">
        <v>807</v>
      </c>
      <c r="B671" s="28">
        <v>381</v>
      </c>
      <c r="C671" s="28">
        <v>5164</v>
      </c>
      <c r="D671" s="30" t="s">
        <v>7535</v>
      </c>
      <c r="E671" s="29">
        <v>45784</v>
      </c>
      <c r="F671" s="28">
        <v>66</v>
      </c>
      <c r="G671" s="28">
        <v>4</v>
      </c>
      <c r="H671" s="28">
        <v>5012</v>
      </c>
      <c r="I671" s="29" t="s">
        <v>3869</v>
      </c>
      <c r="J671" s="28">
        <v>3</v>
      </c>
      <c r="K671" s="29" t="s">
        <v>7529</v>
      </c>
      <c r="L671" s="28">
        <v>5012</v>
      </c>
      <c r="M671" s="29" t="s">
        <v>3869</v>
      </c>
      <c r="N671" s="29" t="s">
        <v>7471</v>
      </c>
      <c r="O671" s="31">
        <v>18142</v>
      </c>
      <c r="P671" s="31" t="s">
        <v>7472</v>
      </c>
      <c r="Q671" s="29" t="s">
        <v>7473</v>
      </c>
      <c r="R671" s="28">
        <v>1</v>
      </c>
      <c r="S671" s="28">
        <v>22</v>
      </c>
      <c r="T671" s="28">
        <v>2</v>
      </c>
      <c r="U671" s="28">
        <v>2</v>
      </c>
      <c r="V671" s="29" t="s">
        <v>7531</v>
      </c>
      <c r="W671" s="29" t="s">
        <v>7548</v>
      </c>
      <c r="X671" s="29" t="s">
        <v>3259</v>
      </c>
      <c r="Y671" s="29" t="s">
        <v>3342</v>
      </c>
      <c r="Z671" s="29" t="s">
        <v>3282</v>
      </c>
      <c r="AA671" s="29" t="s">
        <v>7478</v>
      </c>
      <c r="AB671" s="28">
        <v>91754</v>
      </c>
      <c r="AC671" s="90">
        <v>34.048476000000001</v>
      </c>
      <c r="AD671" s="90">
        <v>-118.162361</v>
      </c>
      <c r="AE671" s="91" t="s">
        <v>7503</v>
      </c>
      <c r="AF671" s="29" t="s">
        <v>7472</v>
      </c>
      <c r="AG671" s="27" t="str">
        <f>IF(ISERROR(IF(VLOOKUP(A671,'SAS Stations'!$B$2:$G$307,5,)="YES", "YES", "NO"))=TRUE,"NO","YES")</f>
        <v>YES</v>
      </c>
      <c r="AH671" s="27" t="str">
        <f t="shared" si="10"/>
        <v>NO</v>
      </c>
      <c r="AI671" s="92" t="str">
        <f t="array" ref="AI671">IF(ISERROR(IF(VLOOKUP(A671,'Stations Modelled'!$B$2:$D$310,3,)="YES", "YES", "NO"))=TRUE,"NO","YES")</f>
        <v>NO</v>
      </c>
    </row>
    <row r="672" spans="1:35">
      <c r="A672" s="29" t="s">
        <v>807</v>
      </c>
      <c r="B672" s="28">
        <v>382</v>
      </c>
      <c r="C672" s="28">
        <v>5164</v>
      </c>
      <c r="D672" s="30" t="s">
        <v>7535</v>
      </c>
      <c r="E672" s="29">
        <v>45784</v>
      </c>
      <c r="F672" s="28">
        <v>66</v>
      </c>
      <c r="G672" s="28">
        <v>16</v>
      </c>
      <c r="H672" s="28">
        <v>5012</v>
      </c>
      <c r="I672" s="29" t="s">
        <v>3869</v>
      </c>
      <c r="J672" s="28">
        <v>3</v>
      </c>
      <c r="K672" s="29" t="s">
        <v>7529</v>
      </c>
      <c r="L672" s="28">
        <v>5012</v>
      </c>
      <c r="M672" s="29" t="s">
        <v>3869</v>
      </c>
      <c r="N672" s="29" t="s">
        <v>7471</v>
      </c>
      <c r="O672" s="31">
        <v>18142</v>
      </c>
      <c r="P672" s="31" t="s">
        <v>7472</v>
      </c>
      <c r="Q672" s="29" t="s">
        <v>7473</v>
      </c>
      <c r="R672" s="28">
        <v>1</v>
      </c>
      <c r="S672" s="28">
        <v>22</v>
      </c>
      <c r="T672" s="28">
        <v>2</v>
      </c>
      <c r="U672" s="28">
        <v>2</v>
      </c>
      <c r="V672" s="29" t="s">
        <v>7531</v>
      </c>
      <c r="W672" s="29" t="s">
        <v>7548</v>
      </c>
      <c r="X672" s="29" t="s">
        <v>3259</v>
      </c>
      <c r="Y672" s="29" t="s">
        <v>3342</v>
      </c>
      <c r="Z672" s="29" t="s">
        <v>3282</v>
      </c>
      <c r="AA672" s="29" t="s">
        <v>7478</v>
      </c>
      <c r="AB672" s="28">
        <v>91754</v>
      </c>
      <c r="AC672" s="90">
        <v>34.048476000000001</v>
      </c>
      <c r="AD672" s="90">
        <v>-118.162361</v>
      </c>
      <c r="AE672" s="91" t="s">
        <v>7503</v>
      </c>
      <c r="AF672" s="29" t="s">
        <v>7472</v>
      </c>
      <c r="AG672" s="27" t="str">
        <f>IF(ISERROR(IF(VLOOKUP(A672,'SAS Stations'!$B$2:$G$307,5,)="YES", "YES", "NO"))=TRUE,"NO","YES")</f>
        <v>YES</v>
      </c>
      <c r="AH672" s="27" t="str">
        <f t="shared" si="10"/>
        <v>NO</v>
      </c>
      <c r="AI672" s="92" t="str">
        <f t="array" ref="AI672">IF(ISERROR(IF(VLOOKUP(A672,'Stations Modelled'!$B$2:$D$310,3,)="YES", "YES", "NO"))=TRUE,"NO","YES")</f>
        <v>NO</v>
      </c>
    </row>
    <row r="673" spans="1:35" hidden="1">
      <c r="A673" s="29" t="s">
        <v>3409</v>
      </c>
      <c r="B673" s="28">
        <v>1447</v>
      </c>
      <c r="C673" s="28">
        <v>8225</v>
      </c>
      <c r="D673" s="30" t="s">
        <v>3405</v>
      </c>
      <c r="E673" s="29">
        <v>12368</v>
      </c>
      <c r="F673" s="28">
        <v>33</v>
      </c>
      <c r="G673" s="28">
        <v>4</v>
      </c>
      <c r="H673" s="28">
        <v>5064</v>
      </c>
      <c r="I673" s="29" t="s">
        <v>375</v>
      </c>
      <c r="J673" s="28">
        <v>5</v>
      </c>
      <c r="K673" s="29" t="s">
        <v>375</v>
      </c>
      <c r="L673" s="28">
        <v>5064</v>
      </c>
      <c r="M673" s="29" t="s">
        <v>375</v>
      </c>
      <c r="N673" s="29" t="s">
        <v>7471</v>
      </c>
      <c r="O673" s="31">
        <v>18264</v>
      </c>
      <c r="P673" s="31" t="s">
        <v>7472</v>
      </c>
      <c r="Q673" s="29" t="s">
        <v>7506</v>
      </c>
      <c r="R673" s="28">
        <v>3</v>
      </c>
      <c r="S673" s="28">
        <v>30</v>
      </c>
      <c r="T673" s="28">
        <v>3</v>
      </c>
      <c r="U673" s="28">
        <v>11</v>
      </c>
      <c r="V673" s="29" t="s">
        <v>7474</v>
      </c>
      <c r="W673" s="29" t="s">
        <v>5046</v>
      </c>
      <c r="X673" s="29" t="s">
        <v>7558</v>
      </c>
      <c r="Y673" s="29" t="s">
        <v>2721</v>
      </c>
      <c r="Z673" s="29" t="s">
        <v>3409</v>
      </c>
      <c r="AA673" s="29" t="s">
        <v>7478</v>
      </c>
      <c r="AB673" s="28">
        <v>92376</v>
      </c>
      <c r="AC673" s="90">
        <v>34.101277000000003</v>
      </c>
      <c r="AD673" s="90">
        <v>-117.368166</v>
      </c>
      <c r="AE673" s="91" t="s">
        <v>7503</v>
      </c>
      <c r="AF673" s="29" t="s">
        <v>7472</v>
      </c>
      <c r="AG673" s="27" t="str">
        <f>IF(ISERROR(IF(VLOOKUP(A673,'SAS Stations'!$B$2:$G$307,5,)="YES", "YES", "NO"))=TRUE,"NO","YES")</f>
        <v>NO</v>
      </c>
      <c r="AH673" s="27" t="str">
        <f t="shared" si="10"/>
        <v>YES</v>
      </c>
      <c r="AI673" s="92" t="str">
        <f t="array" ref="AI673">IF(ISERROR(IF(VLOOKUP(A673,'Stations Modelled'!$B$2:$D$310,3,)="YES", "YES", "NO"))=TRUE,"NO","YES")</f>
        <v>NO</v>
      </c>
    </row>
    <row r="674" spans="1:35" hidden="1">
      <c r="A674" s="29" t="s">
        <v>3409</v>
      </c>
      <c r="B674" s="28">
        <v>1448</v>
      </c>
      <c r="C674" s="28">
        <v>8225</v>
      </c>
      <c r="D674" s="30" t="s">
        <v>3405</v>
      </c>
      <c r="E674" s="29">
        <v>12368</v>
      </c>
      <c r="F674" s="28">
        <v>33</v>
      </c>
      <c r="G674" s="28">
        <v>12</v>
      </c>
      <c r="H674" s="28">
        <v>5064</v>
      </c>
      <c r="I674" s="29" t="s">
        <v>375</v>
      </c>
      <c r="J674" s="28">
        <v>5</v>
      </c>
      <c r="K674" s="29" t="s">
        <v>375</v>
      </c>
      <c r="L674" s="28">
        <v>5064</v>
      </c>
      <c r="M674" s="29" t="s">
        <v>375</v>
      </c>
      <c r="N674" s="29" t="s">
        <v>7471</v>
      </c>
      <c r="O674" s="31">
        <v>18264</v>
      </c>
      <c r="P674" s="31" t="s">
        <v>7472</v>
      </c>
      <c r="Q674" s="29" t="s">
        <v>7506</v>
      </c>
      <c r="R674" s="28">
        <v>3</v>
      </c>
      <c r="S674" s="28">
        <v>30</v>
      </c>
      <c r="T674" s="28">
        <v>3</v>
      </c>
      <c r="U674" s="28">
        <v>11</v>
      </c>
      <c r="V674" s="29" t="s">
        <v>7474</v>
      </c>
      <c r="W674" s="29" t="s">
        <v>5046</v>
      </c>
      <c r="X674" s="29" t="s">
        <v>7558</v>
      </c>
      <c r="Y674" s="29" t="s">
        <v>2721</v>
      </c>
      <c r="Z674" s="29" t="s">
        <v>3409</v>
      </c>
      <c r="AA674" s="29" t="s">
        <v>7478</v>
      </c>
      <c r="AB674" s="28">
        <v>92376</v>
      </c>
      <c r="AC674" s="90">
        <v>34.101277000000003</v>
      </c>
      <c r="AD674" s="90">
        <v>-117.368166</v>
      </c>
      <c r="AE674" s="91" t="s">
        <v>7503</v>
      </c>
      <c r="AF674" s="29" t="s">
        <v>7472</v>
      </c>
      <c r="AG674" s="27" t="str">
        <f>IF(ISERROR(IF(VLOOKUP(A674,'SAS Stations'!$B$2:$G$307,5,)="YES", "YES", "NO"))=TRUE,"NO","YES")</f>
        <v>NO</v>
      </c>
      <c r="AH674" s="27" t="str">
        <f t="shared" si="10"/>
        <v>YES</v>
      </c>
      <c r="AI674" s="92" t="str">
        <f t="array" ref="AI674">IF(ISERROR(IF(VLOOKUP(A674,'Stations Modelled'!$B$2:$D$310,3,)="YES", "YES", "NO"))=TRUE,"NO","YES")</f>
        <v>NO</v>
      </c>
    </row>
    <row r="675" spans="1:35" hidden="1">
      <c r="A675" s="29" t="s">
        <v>10293</v>
      </c>
      <c r="B675" s="28">
        <v>1449</v>
      </c>
      <c r="C675" s="28">
        <v>8226</v>
      </c>
      <c r="D675" s="30" t="s">
        <v>4923</v>
      </c>
      <c r="E675" s="29"/>
      <c r="F675" s="28">
        <v>33</v>
      </c>
      <c r="G675" s="28">
        <v>4.8</v>
      </c>
      <c r="H675" s="28">
        <v>8016</v>
      </c>
      <c r="I675" s="29" t="s">
        <v>385</v>
      </c>
      <c r="J675" s="28">
        <v>15</v>
      </c>
      <c r="K675" s="29" t="s">
        <v>666</v>
      </c>
      <c r="L675" s="28">
        <v>5061</v>
      </c>
      <c r="M675" s="29" t="s">
        <v>666</v>
      </c>
      <c r="N675" s="29" t="s">
        <v>7471</v>
      </c>
      <c r="O675" s="31">
        <v>18264</v>
      </c>
      <c r="P675" s="31" t="s">
        <v>7472</v>
      </c>
      <c r="Q675" s="29" t="s">
        <v>7506</v>
      </c>
      <c r="R675" s="28">
        <v>3</v>
      </c>
      <c r="S675" s="28">
        <v>86</v>
      </c>
      <c r="T675" s="28">
        <v>4</v>
      </c>
      <c r="U675" s="28">
        <v>24</v>
      </c>
      <c r="V675" s="29" t="s">
        <v>4926</v>
      </c>
      <c r="W675" s="29" t="s">
        <v>10291</v>
      </c>
      <c r="X675" s="29" t="s">
        <v>3324</v>
      </c>
      <c r="Y675" s="29" t="s">
        <v>5274</v>
      </c>
      <c r="Z675" s="29" t="s">
        <v>10293</v>
      </c>
      <c r="AA675" s="29" t="s">
        <v>7478</v>
      </c>
      <c r="AB675" s="28">
        <v>93555</v>
      </c>
      <c r="AC675" s="90">
        <v>35.626418000000001</v>
      </c>
      <c r="AD675" s="90">
        <v>-117.672894</v>
      </c>
      <c r="AE675" s="91" t="s">
        <v>7494</v>
      </c>
      <c r="AF675" s="29" t="s">
        <v>7472</v>
      </c>
      <c r="AG675" s="27" t="str">
        <f>IF(ISERROR(IF(VLOOKUP(A675,'SAS Stations'!$B$2:$G$307,5,)="YES", "YES", "NO"))=TRUE,"NO","YES")</f>
        <v>NO</v>
      </c>
      <c r="AH675" s="27" t="str">
        <f t="shared" si="10"/>
        <v>YES</v>
      </c>
      <c r="AI675" s="92" t="str">
        <f t="array" ref="AI675">IF(ISERROR(IF(VLOOKUP(A675,'Stations Modelled'!$B$2:$D$310,3,)="YES", "YES", "NO"))=TRUE,"NO","YES")</f>
        <v>NO</v>
      </c>
    </row>
    <row r="676" spans="1:35" hidden="1">
      <c r="A676" s="29" t="s">
        <v>5275</v>
      </c>
      <c r="B676" s="28">
        <v>454</v>
      </c>
      <c r="C676" s="28">
        <v>5240</v>
      </c>
      <c r="D676" s="30" t="s">
        <v>4971</v>
      </c>
      <c r="E676" s="29">
        <v>76959</v>
      </c>
      <c r="F676" s="28">
        <v>16</v>
      </c>
      <c r="G676" s="28">
        <v>4</v>
      </c>
      <c r="H676" s="28">
        <v>5056</v>
      </c>
      <c r="I676" s="29" t="s">
        <v>698</v>
      </c>
      <c r="J676" s="28">
        <v>11</v>
      </c>
      <c r="K676" s="29" t="s">
        <v>698</v>
      </c>
      <c r="L676" s="28">
        <v>5056</v>
      </c>
      <c r="M676" s="29" t="s">
        <v>698</v>
      </c>
      <c r="N676" s="29" t="s">
        <v>7471</v>
      </c>
      <c r="O676" s="31">
        <v>18264</v>
      </c>
      <c r="P676" s="31" t="s">
        <v>7472</v>
      </c>
      <c r="Q676" s="29" t="s">
        <v>7506</v>
      </c>
      <c r="R676" s="28">
        <v>5</v>
      </c>
      <c r="S676" s="28">
        <v>35</v>
      </c>
      <c r="T676" s="28">
        <v>1</v>
      </c>
      <c r="U676" s="28">
        <v>61</v>
      </c>
      <c r="V676" s="29" t="s">
        <v>3386</v>
      </c>
      <c r="W676" s="29" t="s">
        <v>2655</v>
      </c>
      <c r="X676" s="29" t="s">
        <v>553</v>
      </c>
      <c r="Y676" s="29" t="s">
        <v>5276</v>
      </c>
      <c r="Z676" s="29" t="s">
        <v>671</v>
      </c>
      <c r="AA676" s="29" t="s">
        <v>7478</v>
      </c>
      <c r="AB676" s="28">
        <v>90265</v>
      </c>
      <c r="AC676" s="90">
        <v>34.039605000000002</v>
      </c>
      <c r="AD676" s="90">
        <v>-118.697124</v>
      </c>
      <c r="AE676" s="91" t="s">
        <v>7494</v>
      </c>
      <c r="AF676" s="29" t="s">
        <v>7472</v>
      </c>
      <c r="AG676" s="27" t="str">
        <f>IF(ISERROR(IF(VLOOKUP(A676,'SAS Stations'!$B$2:$G$307,5,)="YES", "YES", "NO"))=TRUE,"NO","YES")</f>
        <v>NO</v>
      </c>
      <c r="AH676" s="27" t="str">
        <f t="shared" si="10"/>
        <v>YES</v>
      </c>
      <c r="AI676" s="92" t="str">
        <f t="array" ref="AI676">IF(ISERROR(IF(VLOOKUP(A676,'Stations Modelled'!$B$2:$D$310,3,)="YES", "YES", "NO"))=TRUE,"NO","YES")</f>
        <v>NO</v>
      </c>
    </row>
    <row r="677" spans="1:35" hidden="1">
      <c r="A677" s="29" t="s">
        <v>812</v>
      </c>
      <c r="B677" s="28">
        <v>263</v>
      </c>
      <c r="C677" s="28">
        <v>5013</v>
      </c>
      <c r="D677" s="30" t="s">
        <v>7528</v>
      </c>
      <c r="E677" s="29">
        <v>48690</v>
      </c>
      <c r="F677" s="28">
        <v>66</v>
      </c>
      <c r="G677" s="28">
        <v>12</v>
      </c>
      <c r="H677" s="28">
        <v>5013</v>
      </c>
      <c r="I677" s="29" t="s">
        <v>812</v>
      </c>
      <c r="J677" s="28">
        <v>3</v>
      </c>
      <c r="K677" s="29" t="s">
        <v>7529</v>
      </c>
      <c r="L677" s="28">
        <v>5014</v>
      </c>
      <c r="M677" s="29" t="s">
        <v>3869</v>
      </c>
      <c r="N677" s="29" t="s">
        <v>7471</v>
      </c>
      <c r="O677" s="31">
        <v>26115</v>
      </c>
      <c r="P677" s="31" t="s">
        <v>7472</v>
      </c>
      <c r="Q677" s="29" t="s">
        <v>7473</v>
      </c>
      <c r="R677" s="28">
        <v>1</v>
      </c>
      <c r="S677" s="28">
        <v>27</v>
      </c>
      <c r="T677" s="28">
        <v>3</v>
      </c>
      <c r="U677" s="28">
        <v>5</v>
      </c>
      <c r="V677" s="29" t="s">
        <v>7531</v>
      </c>
      <c r="W677" s="29" t="s">
        <v>7577</v>
      </c>
      <c r="X677" s="29" t="s">
        <v>3343</v>
      </c>
      <c r="Y677" s="29" t="s">
        <v>3344</v>
      </c>
      <c r="Z677" s="29" t="s">
        <v>474</v>
      </c>
      <c r="AA677" s="29" t="s">
        <v>7478</v>
      </c>
      <c r="AB677" s="28">
        <v>91706</v>
      </c>
      <c r="AC677" s="90">
        <v>34.105034000000003</v>
      </c>
      <c r="AD677" s="90">
        <v>-117.980324</v>
      </c>
      <c r="AE677" s="91" t="s">
        <v>7503</v>
      </c>
      <c r="AF677" s="29" t="s">
        <v>7472</v>
      </c>
      <c r="AG677" s="27" t="str">
        <f>IF(ISERROR(IF(VLOOKUP(A677,'SAS Stations'!$B$2:$G$307,5,)="YES", "YES", "NO"))=TRUE,"NO","YES")</f>
        <v>NO</v>
      </c>
      <c r="AH677" s="27" t="str">
        <f t="shared" si="10"/>
        <v>YES</v>
      </c>
      <c r="AI677" s="92" t="str">
        <f t="array" ref="AI677">IF(ISERROR(IF(VLOOKUP(A677,'Stations Modelled'!$B$2:$D$310,3,)="YES", "YES", "NO"))=TRUE,"NO","YES")</f>
        <v>YES</v>
      </c>
    </row>
    <row r="678" spans="1:35" hidden="1">
      <c r="A678" s="29" t="s">
        <v>812</v>
      </c>
      <c r="B678" s="28">
        <v>264</v>
      </c>
      <c r="C678" s="28">
        <v>5013</v>
      </c>
      <c r="D678" s="30" t="s">
        <v>7528</v>
      </c>
      <c r="E678" s="29">
        <v>48690</v>
      </c>
      <c r="F678" s="28">
        <v>66</v>
      </c>
      <c r="G678" s="28">
        <v>16</v>
      </c>
      <c r="H678" s="28">
        <v>5013</v>
      </c>
      <c r="I678" s="29" t="s">
        <v>812</v>
      </c>
      <c r="J678" s="28">
        <v>3</v>
      </c>
      <c r="K678" s="29" t="s">
        <v>7529</v>
      </c>
      <c r="L678" s="28">
        <v>5014</v>
      </c>
      <c r="M678" s="29" t="s">
        <v>3869</v>
      </c>
      <c r="N678" s="29" t="s">
        <v>7471</v>
      </c>
      <c r="O678" s="31">
        <v>24990</v>
      </c>
      <c r="P678" s="31" t="s">
        <v>7472</v>
      </c>
      <c r="Q678" s="29" t="s">
        <v>7473</v>
      </c>
      <c r="R678" s="28">
        <v>1</v>
      </c>
      <c r="S678" s="28">
        <v>27</v>
      </c>
      <c r="T678" s="28">
        <v>3</v>
      </c>
      <c r="U678" s="28">
        <v>5</v>
      </c>
      <c r="V678" s="29" t="s">
        <v>7531</v>
      </c>
      <c r="W678" s="29" t="s">
        <v>7577</v>
      </c>
      <c r="X678" s="29" t="s">
        <v>3343</v>
      </c>
      <c r="Y678" s="29" t="s">
        <v>3344</v>
      </c>
      <c r="Z678" s="29" t="s">
        <v>474</v>
      </c>
      <c r="AA678" s="29" t="s">
        <v>7478</v>
      </c>
      <c r="AB678" s="28">
        <v>91706</v>
      </c>
      <c r="AC678" s="27">
        <v>34.105034000000003</v>
      </c>
      <c r="AD678" s="27">
        <v>-117.980324</v>
      </c>
      <c r="AE678" s="27" t="s">
        <v>7503</v>
      </c>
      <c r="AF678" s="29" t="s">
        <v>7472</v>
      </c>
      <c r="AG678" s="27" t="str">
        <f>IF(ISERROR(IF(VLOOKUP(A678,'SAS Stations'!$B$2:$G$307,5,)="YES", "YES", "NO"))=TRUE,"NO","YES")</f>
        <v>NO</v>
      </c>
      <c r="AH678" s="27" t="str">
        <f t="shared" si="10"/>
        <v>YES</v>
      </c>
      <c r="AI678" s="92" t="str">
        <f t="array" ref="AI678">IF(ISERROR(IF(VLOOKUP(A678,'Stations Modelled'!$B$2:$D$310,3,)="YES", "YES", "NO"))=TRUE,"NO","YES")</f>
        <v>YES</v>
      </c>
    </row>
    <row r="679" spans="1:35" hidden="1">
      <c r="A679" s="29" t="s">
        <v>2722</v>
      </c>
      <c r="B679" s="28">
        <v>1450</v>
      </c>
      <c r="C679" s="28">
        <v>8227</v>
      </c>
      <c r="D679" s="30" t="s">
        <v>7470</v>
      </c>
      <c r="E679" s="29"/>
      <c r="F679" s="28">
        <v>33</v>
      </c>
      <c r="G679" s="28">
        <v>12</v>
      </c>
      <c r="H679" s="28">
        <v>4025</v>
      </c>
      <c r="I679" s="29" t="s">
        <v>5024</v>
      </c>
      <c r="J679" s="28">
        <v>6</v>
      </c>
      <c r="K679" s="29" t="s">
        <v>389</v>
      </c>
      <c r="L679" s="28">
        <v>5067</v>
      </c>
      <c r="M679" s="29" t="s">
        <v>389</v>
      </c>
      <c r="N679" s="29" t="s">
        <v>7471</v>
      </c>
      <c r="O679" s="31">
        <v>18264</v>
      </c>
      <c r="P679" s="31" t="s">
        <v>7472</v>
      </c>
      <c r="Q679" s="29" t="s">
        <v>7506</v>
      </c>
      <c r="R679" s="28">
        <v>3</v>
      </c>
      <c r="S679" s="28">
        <v>87</v>
      </c>
      <c r="T679" s="28">
        <v>4</v>
      </c>
      <c r="U679" s="28">
        <v>13</v>
      </c>
      <c r="V679" s="29" t="s">
        <v>3411</v>
      </c>
      <c r="W679" s="29" t="s">
        <v>2723</v>
      </c>
      <c r="X679" s="29" t="s">
        <v>523</v>
      </c>
      <c r="Y679" s="29" t="s">
        <v>2724</v>
      </c>
      <c r="Z679" s="29" t="s">
        <v>2722</v>
      </c>
      <c r="AA679" s="29" t="s">
        <v>7478</v>
      </c>
      <c r="AB679" s="28">
        <v>92272</v>
      </c>
      <c r="AC679" s="90">
        <v>33.524960999999998</v>
      </c>
      <c r="AD679" s="90">
        <v>-114.655372</v>
      </c>
      <c r="AE679" s="91" t="s">
        <v>7503</v>
      </c>
      <c r="AF679" s="29" t="s">
        <v>7472</v>
      </c>
      <c r="AG679" s="27" t="str">
        <f>IF(ISERROR(IF(VLOOKUP(A679,'SAS Stations'!$B$2:$G$307,5,)="YES", "YES", "NO"))=TRUE,"NO","YES")</f>
        <v>NO</v>
      </c>
      <c r="AH679" s="27" t="str">
        <f t="shared" si="10"/>
        <v>YES</v>
      </c>
      <c r="AI679" s="92" t="str">
        <f t="array" ref="AI679">IF(ISERROR(IF(VLOOKUP(A679,'Stations Modelled'!$B$2:$D$310,3,)="YES", "YES", "NO"))=TRUE,"NO","YES")</f>
        <v>NO</v>
      </c>
    </row>
    <row r="680" spans="1:35" hidden="1">
      <c r="A680" s="29" t="s">
        <v>4834</v>
      </c>
      <c r="B680" s="28">
        <v>846</v>
      </c>
      <c r="C680" s="28">
        <v>5848</v>
      </c>
      <c r="D680" s="30" t="s">
        <v>7584</v>
      </c>
      <c r="E680" s="29"/>
      <c r="F680" s="28">
        <v>12</v>
      </c>
      <c r="G680" s="28">
        <v>4</v>
      </c>
      <c r="H680" s="28">
        <v>5084</v>
      </c>
      <c r="I680" s="29" t="s">
        <v>3790</v>
      </c>
      <c r="J680" s="28">
        <v>9</v>
      </c>
      <c r="K680" s="29" t="s">
        <v>652</v>
      </c>
      <c r="L680" s="28">
        <v>5073</v>
      </c>
      <c r="M680" s="29" t="s">
        <v>652</v>
      </c>
      <c r="N680" s="29" t="s">
        <v>7471</v>
      </c>
      <c r="O680" s="31">
        <v>17441</v>
      </c>
      <c r="P680" s="31" t="s">
        <v>7472</v>
      </c>
      <c r="Q680" s="29" t="s">
        <v>7506</v>
      </c>
      <c r="R680" s="28">
        <v>1</v>
      </c>
      <c r="S680" s="28">
        <v>47</v>
      </c>
      <c r="T680" s="28">
        <v>2</v>
      </c>
      <c r="U680" s="28">
        <v>1</v>
      </c>
      <c r="V680" s="29" t="s">
        <v>7531</v>
      </c>
      <c r="W680" s="29" t="s">
        <v>7475</v>
      </c>
      <c r="X680" s="29" t="s">
        <v>7816</v>
      </c>
      <c r="Y680" s="29" t="s">
        <v>4835</v>
      </c>
      <c r="Z680" s="29" t="s">
        <v>3298</v>
      </c>
      <c r="AA680" s="29" t="s">
        <v>7478</v>
      </c>
      <c r="AB680" s="28">
        <v>90660</v>
      </c>
      <c r="AC680" s="90">
        <v>33.970238999999999</v>
      </c>
      <c r="AD680" s="90">
        <v>-118.10037199999999</v>
      </c>
      <c r="AE680" s="91" t="s">
        <v>7494</v>
      </c>
      <c r="AF680" s="29" t="s">
        <v>7472</v>
      </c>
      <c r="AG680" s="27" t="str">
        <f>IF(ISERROR(IF(VLOOKUP(A680,'SAS Stations'!$B$2:$G$307,5,)="YES", "YES", "NO"))=TRUE,"NO","YES")</f>
        <v>NO</v>
      </c>
      <c r="AH680" s="27" t="str">
        <f t="shared" si="10"/>
        <v>YES</v>
      </c>
      <c r="AI680" s="92" t="str">
        <f t="array" ref="AI680">IF(ISERROR(IF(VLOOKUP(A680,'Stations Modelled'!$B$2:$D$310,3,)="YES", "YES", "NO"))=TRUE,"NO","YES")</f>
        <v>NO</v>
      </c>
    </row>
    <row r="681" spans="1:35" hidden="1">
      <c r="A681" s="29" t="s">
        <v>1319</v>
      </c>
      <c r="B681" s="28"/>
      <c r="C681" s="28"/>
      <c r="D681" s="30"/>
      <c r="E681" s="29"/>
      <c r="F681" s="28"/>
      <c r="G681" s="28"/>
      <c r="H681" s="28"/>
      <c r="I681" s="29"/>
      <c r="J681" s="28"/>
      <c r="K681" s="29"/>
      <c r="L681" s="28"/>
      <c r="M681" s="29"/>
      <c r="N681" s="29"/>
      <c r="O681" s="31"/>
      <c r="P681" s="31"/>
      <c r="Q681" s="29"/>
      <c r="R681" s="28"/>
      <c r="S681" s="28"/>
      <c r="T681" s="28"/>
      <c r="U681" s="28"/>
      <c r="V681" s="29"/>
      <c r="W681" s="29"/>
      <c r="X681" s="29"/>
      <c r="Y681" s="29"/>
      <c r="Z681" s="29"/>
      <c r="AA681" s="29"/>
      <c r="AB681" s="28"/>
      <c r="AC681" s="90">
        <v>34.021845999999996</v>
      </c>
      <c r="AD681" s="90">
        <v>-117.33223700000001</v>
      </c>
      <c r="AE681" s="91" t="s">
        <v>7503</v>
      </c>
      <c r="AF681" s="29"/>
      <c r="AG681" s="27" t="str">
        <f>IF(ISERROR(IF(VLOOKUP(A681,'SAS Stations'!$B$2:$G$307,5,)="YES", "YES", "NO"))=TRUE,"NO","YES")</f>
        <v>NO</v>
      </c>
      <c r="AH681" s="27" t="str">
        <f t="shared" si="10"/>
        <v>YES</v>
      </c>
      <c r="AI681" s="92" t="str">
        <f t="array" ref="AI681">IF(ISERROR(IF(VLOOKUP(A681,'Stations Modelled'!$B$2:$D$310,3,)="YES", "YES", "NO"))=TRUE,"NO","YES")</f>
        <v>NO</v>
      </c>
    </row>
    <row r="682" spans="1:35" hidden="1">
      <c r="A682" s="29" t="s">
        <v>1323</v>
      </c>
      <c r="B682" s="28">
        <v>1825</v>
      </c>
      <c r="C682" s="28">
        <v>5662</v>
      </c>
      <c r="D682" s="30"/>
      <c r="E682" s="29"/>
      <c r="F682" s="28">
        <v>115</v>
      </c>
      <c r="G682" s="28">
        <v>12</v>
      </c>
      <c r="H682" s="28">
        <v>5064</v>
      </c>
      <c r="I682" s="29" t="s">
        <v>375</v>
      </c>
      <c r="J682" s="28">
        <v>5</v>
      </c>
      <c r="K682" s="29" t="s">
        <v>375</v>
      </c>
      <c r="L682" s="28">
        <v>5064</v>
      </c>
      <c r="M682" s="29" t="s">
        <v>375</v>
      </c>
      <c r="N682" s="29" t="s">
        <v>7496</v>
      </c>
      <c r="O682" s="31">
        <v>38353</v>
      </c>
      <c r="P682" s="31" t="s">
        <v>7472</v>
      </c>
      <c r="Q682" s="29" t="s">
        <v>10579</v>
      </c>
      <c r="R682" s="28">
        <v>3</v>
      </c>
      <c r="S682" s="28">
        <v>31</v>
      </c>
      <c r="T682" s="28">
        <v>3</v>
      </c>
      <c r="U682" s="28">
        <v>20</v>
      </c>
      <c r="V682" s="29" t="s">
        <v>3438</v>
      </c>
      <c r="W682" s="29" t="s">
        <v>5016</v>
      </c>
      <c r="X682" s="29" t="s">
        <v>3343</v>
      </c>
      <c r="Y682" s="29" t="s">
        <v>1324</v>
      </c>
      <c r="Z682" s="29" t="s">
        <v>5015</v>
      </c>
      <c r="AA682" s="29" t="s">
        <v>7478</v>
      </c>
      <c r="AB682" s="28">
        <v>92223</v>
      </c>
      <c r="AC682" s="90"/>
      <c r="AD682" s="90"/>
      <c r="AE682" s="91"/>
      <c r="AF682" s="29" t="s">
        <v>7472</v>
      </c>
      <c r="AG682" s="27" t="str">
        <f>IF(ISERROR(IF(VLOOKUP(A682,'SAS Stations'!$B$2:$G$307,5,)="YES", "YES", "NO"))=TRUE,"NO","YES")</f>
        <v>NO</v>
      </c>
      <c r="AH682" s="27" t="str">
        <f t="shared" si="10"/>
        <v>YES</v>
      </c>
      <c r="AI682" s="92" t="str">
        <f t="array" ref="AI682">IF(ISERROR(IF(VLOOKUP(A682,'Stations Modelled'!$B$2:$D$310,3,)="YES", "YES", "NO"))=TRUE,"NO","YES")</f>
        <v>NO</v>
      </c>
    </row>
    <row r="683" spans="1:35">
      <c r="A683" s="29" t="s">
        <v>816</v>
      </c>
      <c r="B683" s="28">
        <v>1576</v>
      </c>
      <c r="C683" s="28">
        <v>8325</v>
      </c>
      <c r="D683" s="30" t="s">
        <v>4923</v>
      </c>
      <c r="E683" s="29">
        <v>15749</v>
      </c>
      <c r="F683" s="28">
        <v>115</v>
      </c>
      <c r="G683" s="28">
        <v>12</v>
      </c>
      <c r="H683" s="28">
        <v>8016</v>
      </c>
      <c r="I683" s="29" t="s">
        <v>385</v>
      </c>
      <c r="J683" s="28">
        <v>15</v>
      </c>
      <c r="K683" s="29" t="s">
        <v>666</v>
      </c>
      <c r="L683" s="28">
        <v>5061</v>
      </c>
      <c r="M683" s="29" t="s">
        <v>666</v>
      </c>
      <c r="N683" s="29" t="s">
        <v>7471</v>
      </c>
      <c r="O683" s="31">
        <v>33380</v>
      </c>
      <c r="P683" s="31" t="s">
        <v>7472</v>
      </c>
      <c r="Q683" s="29" t="s">
        <v>7473</v>
      </c>
      <c r="R683" s="28">
        <v>3</v>
      </c>
      <c r="S683" s="28">
        <v>73</v>
      </c>
      <c r="T683" s="28">
        <v>4</v>
      </c>
      <c r="U683" s="28">
        <v>24</v>
      </c>
      <c r="V683" s="29" t="s">
        <v>7474</v>
      </c>
      <c r="W683" s="29" t="s">
        <v>5277</v>
      </c>
      <c r="X683" s="29" t="s">
        <v>472</v>
      </c>
      <c r="Y683" s="29" t="s">
        <v>5278</v>
      </c>
      <c r="Z683" s="29" t="s">
        <v>10325</v>
      </c>
      <c r="AA683" s="29" t="s">
        <v>7478</v>
      </c>
      <c r="AB683" s="28">
        <v>92301</v>
      </c>
      <c r="AC683" s="90">
        <v>34.576366</v>
      </c>
      <c r="AD683" s="90">
        <v>-117.41354800000001</v>
      </c>
      <c r="AE683" s="91" t="s">
        <v>7494</v>
      </c>
      <c r="AF683" s="29" t="s">
        <v>7472</v>
      </c>
      <c r="AG683" s="27" t="str">
        <f>IF(ISERROR(IF(VLOOKUP(A683,'SAS Stations'!$B$2:$G$307,5,)="YES", "YES", "NO"))=TRUE,"NO","YES")</f>
        <v>YES</v>
      </c>
      <c r="AH683" s="27" t="str">
        <f t="shared" si="10"/>
        <v>NO</v>
      </c>
      <c r="AI683" s="92" t="str">
        <f t="array" ref="AI683">IF(ISERROR(IF(VLOOKUP(A683,'Stations Modelled'!$B$2:$D$310,3,)="YES", "YES", "NO"))=TRUE,"NO","YES")</f>
        <v>NO</v>
      </c>
    </row>
    <row r="684" spans="1:35" hidden="1">
      <c r="A684" s="29" t="s">
        <v>1325</v>
      </c>
      <c r="B684" s="28"/>
      <c r="C684" s="28"/>
      <c r="D684" s="30"/>
      <c r="E684" s="29"/>
      <c r="F684" s="28"/>
      <c r="G684" s="28"/>
      <c r="H684" s="28"/>
      <c r="I684" s="29"/>
      <c r="J684" s="28"/>
      <c r="K684" s="29"/>
      <c r="L684" s="28"/>
      <c r="M684" s="29"/>
      <c r="N684" s="29"/>
      <c r="O684" s="31"/>
      <c r="P684" s="31"/>
      <c r="Q684" s="29"/>
      <c r="R684" s="28"/>
      <c r="S684" s="28"/>
      <c r="T684" s="28"/>
      <c r="U684" s="28"/>
      <c r="V684" s="29"/>
      <c r="W684" s="29"/>
      <c r="X684" s="29"/>
      <c r="Y684" s="29"/>
      <c r="Z684" s="29"/>
      <c r="AA684" s="29"/>
      <c r="AB684" s="28"/>
      <c r="AC684" s="90">
        <v>37.429406</v>
      </c>
      <c r="AD684" s="90">
        <v>-118.100927</v>
      </c>
      <c r="AE684" s="91" t="s">
        <v>7494</v>
      </c>
      <c r="AF684" s="29"/>
      <c r="AG684" s="27" t="str">
        <f>IF(ISERROR(IF(VLOOKUP(A684,'SAS Stations'!$B$2:$G$307,5,)="YES", "YES", "NO"))=TRUE,"NO","YES")</f>
        <v>NO</v>
      </c>
      <c r="AH684" s="27" t="str">
        <f t="shared" si="10"/>
        <v>YES</v>
      </c>
      <c r="AI684" s="92" t="str">
        <f t="array" ref="AI684">IF(ISERROR(IF(VLOOKUP(A684,'Stations Modelled'!$B$2:$D$310,3,)="YES", "YES", "NO"))=TRUE,"NO","YES")</f>
        <v>NO</v>
      </c>
    </row>
    <row r="685" spans="1:35" hidden="1">
      <c r="A685" s="29" t="s">
        <v>1327</v>
      </c>
      <c r="B685" s="28">
        <v>1740</v>
      </c>
      <c r="C685" s="28">
        <v>5676</v>
      </c>
      <c r="D685" s="30"/>
      <c r="E685" s="29"/>
      <c r="F685" s="28">
        <v>66</v>
      </c>
      <c r="G685" s="28">
        <v>12</v>
      </c>
      <c r="H685" s="28">
        <v>1310</v>
      </c>
      <c r="I685" s="29" t="s">
        <v>3882</v>
      </c>
      <c r="J685" s="28">
        <v>4</v>
      </c>
      <c r="K685" s="29" t="s">
        <v>448</v>
      </c>
      <c r="L685" s="28">
        <v>5069</v>
      </c>
      <c r="M685" s="29" t="s">
        <v>687</v>
      </c>
      <c r="N685" s="29" t="s">
        <v>7496</v>
      </c>
      <c r="O685" s="31">
        <v>38353</v>
      </c>
      <c r="P685" s="31" t="s">
        <v>7472</v>
      </c>
      <c r="Q685" s="29" t="s">
        <v>10579</v>
      </c>
      <c r="R685" s="28">
        <v>3</v>
      </c>
      <c r="S685" s="28">
        <v>30</v>
      </c>
      <c r="T685" s="28">
        <v>3</v>
      </c>
      <c r="U685" s="28">
        <v>10</v>
      </c>
      <c r="V685" s="29" t="s">
        <v>7474</v>
      </c>
      <c r="W685" s="29" t="s">
        <v>3425</v>
      </c>
      <c r="X685" s="29" t="s">
        <v>506</v>
      </c>
      <c r="Y685" s="29" t="s">
        <v>1328</v>
      </c>
      <c r="Z685" s="29" t="s">
        <v>3427</v>
      </c>
      <c r="AA685" s="29" t="s">
        <v>7478</v>
      </c>
      <c r="AB685" s="28">
        <v>91730</v>
      </c>
      <c r="AC685" s="90"/>
      <c r="AD685" s="90"/>
      <c r="AE685" s="91"/>
      <c r="AF685" s="29" t="s">
        <v>7472</v>
      </c>
      <c r="AG685" s="27" t="str">
        <f>IF(ISERROR(IF(VLOOKUP(A685,'SAS Stations'!$B$2:$G$307,5,)="YES", "YES", "NO"))=TRUE,"NO","YES")</f>
        <v>NO</v>
      </c>
      <c r="AH685" s="27" t="str">
        <f t="shared" si="10"/>
        <v>YES</v>
      </c>
      <c r="AI685" s="92" t="str">
        <f t="array" ref="AI685">IF(ISERROR(IF(VLOOKUP(A685,'Stations Modelled'!$B$2:$D$310,3,)="YES", "YES", "NO"))=TRUE,"NO","YES")</f>
        <v>NO</v>
      </c>
    </row>
    <row r="686" spans="1:35">
      <c r="A686" s="29" t="s">
        <v>1043</v>
      </c>
      <c r="B686" s="28">
        <v>470</v>
      </c>
      <c r="C686" s="28">
        <v>5252</v>
      </c>
      <c r="D686" s="30"/>
      <c r="E686" s="29"/>
      <c r="F686" s="28">
        <v>66</v>
      </c>
      <c r="G686" s="28">
        <v>4</v>
      </c>
      <c r="H686" s="28">
        <v>5021</v>
      </c>
      <c r="I686" s="29" t="s">
        <v>625</v>
      </c>
      <c r="J686" s="28">
        <v>8</v>
      </c>
      <c r="K686" s="29" t="s">
        <v>337</v>
      </c>
      <c r="L686" s="28">
        <v>5023</v>
      </c>
      <c r="M686" s="29" t="s">
        <v>337</v>
      </c>
      <c r="N686" s="29" t="s">
        <v>7471</v>
      </c>
      <c r="O686" s="31">
        <v>18264</v>
      </c>
      <c r="P686" s="31" t="s">
        <v>7472</v>
      </c>
      <c r="Q686" s="29" t="s">
        <v>7473</v>
      </c>
      <c r="R686" s="28">
        <v>5</v>
      </c>
      <c r="S686" s="28">
        <v>44</v>
      </c>
      <c r="T686" s="28">
        <v>1</v>
      </c>
      <c r="U686" s="28">
        <v>56</v>
      </c>
      <c r="V686" s="29" t="s">
        <v>3386</v>
      </c>
      <c r="W686" s="29" t="s">
        <v>2767</v>
      </c>
      <c r="X686" s="29" t="s">
        <v>457</v>
      </c>
      <c r="Y686" s="29" t="s">
        <v>4836</v>
      </c>
      <c r="Z686" s="29" t="s">
        <v>913</v>
      </c>
      <c r="AA686" s="29" t="s">
        <v>7478</v>
      </c>
      <c r="AB686" s="28">
        <v>90505</v>
      </c>
      <c r="AC686" s="90">
        <v>33.808394999999997</v>
      </c>
      <c r="AD686" s="90">
        <v>-118.355166</v>
      </c>
      <c r="AE686" s="91" t="s">
        <v>7494</v>
      </c>
      <c r="AF686" s="29" t="s">
        <v>7472</v>
      </c>
      <c r="AG686" s="27" t="str">
        <f>IF(ISERROR(IF(VLOOKUP(A686,'SAS Stations'!$B$2:$G$307,5,)="YES", "YES", "NO"))=TRUE,"NO","YES")</f>
        <v>YES</v>
      </c>
      <c r="AH686" s="27" t="str">
        <f t="shared" si="10"/>
        <v>NO</v>
      </c>
      <c r="AI686" s="92" t="str">
        <f t="array" ref="AI686">IF(ISERROR(IF(VLOOKUP(A686,'Stations Modelled'!$B$2:$D$310,3,)="YES", "YES", "NO"))=TRUE,"NO","YES")</f>
        <v>YES</v>
      </c>
    </row>
    <row r="687" spans="1:35">
      <c r="A687" s="29" t="s">
        <v>1043</v>
      </c>
      <c r="B687" s="28">
        <v>471</v>
      </c>
      <c r="C687" s="28">
        <v>5252</v>
      </c>
      <c r="D687" s="30"/>
      <c r="E687" s="29"/>
      <c r="F687" s="28">
        <v>66</v>
      </c>
      <c r="G687" s="28">
        <v>16</v>
      </c>
      <c r="H687" s="28">
        <v>5021</v>
      </c>
      <c r="I687" s="29" t="s">
        <v>625</v>
      </c>
      <c r="J687" s="28">
        <v>8</v>
      </c>
      <c r="K687" s="29" t="s">
        <v>337</v>
      </c>
      <c r="L687" s="28">
        <v>5023</v>
      </c>
      <c r="M687" s="29" t="s">
        <v>337</v>
      </c>
      <c r="N687" s="29" t="s">
        <v>7471</v>
      </c>
      <c r="O687" s="31">
        <v>18264</v>
      </c>
      <c r="P687" s="31" t="s">
        <v>7472</v>
      </c>
      <c r="Q687" s="29" t="s">
        <v>7473</v>
      </c>
      <c r="R687" s="28">
        <v>5</v>
      </c>
      <c r="S687" s="28">
        <v>44</v>
      </c>
      <c r="T687" s="28">
        <v>1</v>
      </c>
      <c r="U687" s="28">
        <v>56</v>
      </c>
      <c r="V687" s="29" t="s">
        <v>3386</v>
      </c>
      <c r="W687" s="29" t="s">
        <v>2767</v>
      </c>
      <c r="X687" s="29" t="s">
        <v>457</v>
      </c>
      <c r="Y687" s="29" t="s">
        <v>4836</v>
      </c>
      <c r="Z687" s="29" t="s">
        <v>913</v>
      </c>
      <c r="AA687" s="29" t="s">
        <v>7478</v>
      </c>
      <c r="AB687" s="28">
        <v>90505</v>
      </c>
      <c r="AC687" s="90">
        <v>33.808394999999997</v>
      </c>
      <c r="AD687" s="90">
        <v>-118.355166</v>
      </c>
      <c r="AE687" s="91" t="s">
        <v>7494</v>
      </c>
      <c r="AF687" s="29" t="s">
        <v>7472</v>
      </c>
      <c r="AG687" s="27" t="str">
        <f>IF(ISERROR(IF(VLOOKUP(A687,'SAS Stations'!$B$2:$G$307,5,)="YES", "YES", "NO"))=TRUE,"NO","YES")</f>
        <v>YES</v>
      </c>
      <c r="AH687" s="27" t="str">
        <f t="shared" si="10"/>
        <v>NO</v>
      </c>
      <c r="AI687" s="92" t="str">
        <f t="array" ref="AI687">IF(ISERROR(IF(VLOOKUP(A687,'Stations Modelled'!$B$2:$D$310,3,)="YES", "YES", "NO"))=TRUE,"NO","YES")</f>
        <v>YES</v>
      </c>
    </row>
    <row r="688" spans="1:35" hidden="1">
      <c r="A688" s="29" t="s">
        <v>819</v>
      </c>
      <c r="B688" s="28">
        <v>594</v>
      </c>
      <c r="C688" s="28">
        <v>5541</v>
      </c>
      <c r="D688" s="30" t="s">
        <v>4919</v>
      </c>
      <c r="E688" s="29">
        <v>41476</v>
      </c>
      <c r="F688" s="28">
        <v>66</v>
      </c>
      <c r="G688" s="28">
        <v>12</v>
      </c>
      <c r="H688" s="28">
        <v>5052</v>
      </c>
      <c r="I688" s="29" t="s">
        <v>357</v>
      </c>
      <c r="J688" s="28">
        <v>14</v>
      </c>
      <c r="K688" s="29" t="s">
        <v>940</v>
      </c>
      <c r="L688" s="28">
        <v>5054</v>
      </c>
      <c r="M688" s="29" t="s">
        <v>940</v>
      </c>
      <c r="N688" s="29" t="s">
        <v>7471</v>
      </c>
      <c r="O688" s="31">
        <v>18264</v>
      </c>
      <c r="P688" s="31" t="s">
        <v>7472</v>
      </c>
      <c r="Q688" s="29" t="s">
        <v>7473</v>
      </c>
      <c r="R688" s="28">
        <v>5</v>
      </c>
      <c r="S688" s="28">
        <v>36</v>
      </c>
      <c r="T688" s="28">
        <v>3</v>
      </c>
      <c r="U688" s="28">
        <v>22</v>
      </c>
      <c r="V688" s="29" t="s">
        <v>4926</v>
      </c>
      <c r="W688" s="29" t="s">
        <v>1741</v>
      </c>
      <c r="X688" s="29" t="s">
        <v>5111</v>
      </c>
      <c r="Y688" s="29" t="s">
        <v>5282</v>
      </c>
      <c r="Z688" s="29" t="s">
        <v>819</v>
      </c>
      <c r="AA688" s="29" t="s">
        <v>7478</v>
      </c>
      <c r="AB688" s="28">
        <v>93560</v>
      </c>
      <c r="AC688" s="90">
        <v>34.864472999999997</v>
      </c>
      <c r="AD688" s="90">
        <v>-118.237325</v>
      </c>
      <c r="AE688" s="91" t="s">
        <v>7494</v>
      </c>
      <c r="AF688" s="29" t="s">
        <v>7472</v>
      </c>
      <c r="AG688" s="27" t="str">
        <f>IF(ISERROR(IF(VLOOKUP(A688,'SAS Stations'!$B$2:$G$307,5,)="YES", "YES", "NO"))=TRUE,"NO","YES")</f>
        <v>NO</v>
      </c>
      <c r="AH688" s="27" t="str">
        <f t="shared" si="10"/>
        <v>YES</v>
      </c>
      <c r="AI688" s="92" t="str">
        <f t="array" ref="AI688">IF(ISERROR(IF(VLOOKUP(A688,'Stations Modelled'!$B$2:$D$310,3,)="YES", "YES", "NO"))=TRUE,"NO","YES")</f>
        <v>NO</v>
      </c>
    </row>
    <row r="689" spans="1:35" hidden="1">
      <c r="A689" s="92" t="s">
        <v>1333</v>
      </c>
      <c r="B689" s="92">
        <v>1873</v>
      </c>
      <c r="C689" s="92">
        <v>5586</v>
      </c>
      <c r="D689" s="92"/>
      <c r="E689" s="92"/>
      <c r="F689" s="92">
        <v>66</v>
      </c>
      <c r="G689" s="92">
        <v>16</v>
      </c>
      <c r="H689" s="92">
        <v>5056</v>
      </c>
      <c r="I689" s="92" t="s">
        <v>698</v>
      </c>
      <c r="J689" s="92">
        <v>11</v>
      </c>
      <c r="K689" s="92" t="s">
        <v>698</v>
      </c>
      <c r="L689" s="92">
        <v>5056</v>
      </c>
      <c r="M689" s="92" t="s">
        <v>698</v>
      </c>
      <c r="N689" s="92" t="s">
        <v>7496</v>
      </c>
      <c r="O689" s="92">
        <v>38353</v>
      </c>
      <c r="P689" s="92" t="s">
        <v>7472</v>
      </c>
      <c r="Q689" s="92" t="s">
        <v>10579</v>
      </c>
      <c r="R689" s="92">
        <v>5</v>
      </c>
      <c r="S689" s="92">
        <v>35</v>
      </c>
      <c r="T689" s="92">
        <v>3</v>
      </c>
      <c r="U689" s="92">
        <v>60</v>
      </c>
      <c r="V689" s="92" t="s">
        <v>935</v>
      </c>
      <c r="W689" s="92" t="s">
        <v>7472</v>
      </c>
      <c r="X689" s="92" t="s">
        <v>7472</v>
      </c>
      <c r="Y689" s="92" t="s">
        <v>1334</v>
      </c>
      <c r="Z689" s="92" t="s">
        <v>698</v>
      </c>
      <c r="AA689" s="92" t="s">
        <v>7478</v>
      </c>
      <c r="AB689" s="92" t="s">
        <v>7472</v>
      </c>
      <c r="AC689" s="92"/>
      <c r="AD689" s="92"/>
      <c r="AE689" s="92"/>
      <c r="AF689" s="92" t="s">
        <v>7472</v>
      </c>
      <c r="AG689" s="27" t="str">
        <f>IF(ISERROR(IF(VLOOKUP(A689,'SAS Stations'!$B$2:$G$307,5,)="YES", "YES", "NO"))=TRUE,"NO","YES")</f>
        <v>NO</v>
      </c>
      <c r="AH689" s="27" t="str">
        <f t="shared" si="10"/>
        <v>YES</v>
      </c>
      <c r="AI689" s="92" t="str">
        <f t="array" ref="AI689">IF(ISERROR(IF(VLOOKUP(A689,'Stations Modelled'!$B$2:$D$310,3,)="YES", "YES", "NO"))=TRUE,"NO","YES")</f>
        <v>NO</v>
      </c>
    </row>
    <row r="690" spans="1:35">
      <c r="A690" s="92" t="s">
        <v>821</v>
      </c>
      <c r="B690" s="92">
        <v>363</v>
      </c>
      <c r="C690" s="92">
        <v>5141</v>
      </c>
      <c r="D690" s="92" t="s">
        <v>7535</v>
      </c>
      <c r="E690" s="92"/>
      <c r="F690" s="92">
        <v>66</v>
      </c>
      <c r="G690" s="92">
        <v>16</v>
      </c>
      <c r="H690" s="92">
        <v>5012</v>
      </c>
      <c r="I690" s="92" t="s">
        <v>3869</v>
      </c>
      <c r="J690" s="92">
        <v>3</v>
      </c>
      <c r="K690" s="92" t="s">
        <v>7529</v>
      </c>
      <c r="L690" s="92">
        <v>5012</v>
      </c>
      <c r="M690" s="92" t="s">
        <v>3869</v>
      </c>
      <c r="N690" s="92" t="s">
        <v>7471</v>
      </c>
      <c r="O690" s="92">
        <v>18264</v>
      </c>
      <c r="P690" s="92" t="s">
        <v>7472</v>
      </c>
      <c r="Q690" s="92" t="s">
        <v>7473</v>
      </c>
      <c r="R690" s="92">
        <v>1</v>
      </c>
      <c r="S690" s="92">
        <v>22</v>
      </c>
      <c r="T690" s="92">
        <v>3</v>
      </c>
      <c r="U690" s="92">
        <v>3</v>
      </c>
      <c r="V690" s="92" t="s">
        <v>7531</v>
      </c>
      <c r="W690" s="92" t="s">
        <v>7811</v>
      </c>
      <c r="X690" s="92" t="s">
        <v>7846</v>
      </c>
      <c r="Y690" s="92" t="s">
        <v>3345</v>
      </c>
      <c r="Z690" s="92" t="s">
        <v>821</v>
      </c>
      <c r="AA690" s="92" t="s">
        <v>7478</v>
      </c>
      <c r="AB690" s="92">
        <v>91770</v>
      </c>
      <c r="AC690" s="92">
        <v>34.093091000000001</v>
      </c>
      <c r="AD690" s="92">
        <v>-118.082922</v>
      </c>
      <c r="AE690" s="92" t="s">
        <v>7503</v>
      </c>
      <c r="AF690" s="92" t="s">
        <v>7472</v>
      </c>
      <c r="AG690" s="27" t="str">
        <f>IF(ISERROR(IF(VLOOKUP(A690,'SAS Stations'!$B$2:$G$307,5,)="YES", "YES", "NO"))=TRUE,"NO","YES")</f>
        <v>YES</v>
      </c>
      <c r="AH690" s="27" t="str">
        <f t="shared" si="10"/>
        <v>NO</v>
      </c>
      <c r="AI690" s="92" t="str">
        <f t="array" ref="AI690">IF(ISERROR(IF(VLOOKUP(A690,'Stations Modelled'!$B$2:$D$310,3,)="YES", "YES", "NO"))=TRUE,"NO","YES")</f>
        <v>NO</v>
      </c>
    </row>
    <row r="691" spans="1:35" hidden="1">
      <c r="A691" s="92" t="s">
        <v>1335</v>
      </c>
      <c r="B691" s="92">
        <v>1452</v>
      </c>
      <c r="C691" s="92">
        <v>8230</v>
      </c>
      <c r="D691" s="92"/>
      <c r="E691" s="92"/>
      <c r="F691" s="92">
        <v>33</v>
      </c>
      <c r="G691" s="92">
        <v>12</v>
      </c>
      <c r="H691" s="92">
        <v>5070</v>
      </c>
      <c r="I691" s="92" t="s">
        <v>347</v>
      </c>
      <c r="J691" s="92">
        <v>7</v>
      </c>
      <c r="K691" s="92" t="s">
        <v>347</v>
      </c>
      <c r="L691" s="92">
        <v>5070</v>
      </c>
      <c r="M691" s="92" t="s">
        <v>347</v>
      </c>
      <c r="N691" s="92" t="s">
        <v>7521</v>
      </c>
      <c r="O691" s="92">
        <v>23529</v>
      </c>
      <c r="P691" s="92">
        <v>33381</v>
      </c>
      <c r="Q691" s="92" t="s">
        <v>7506</v>
      </c>
      <c r="R691" s="92">
        <v>3</v>
      </c>
      <c r="S691" s="92">
        <v>77</v>
      </c>
      <c r="T691" s="92">
        <v>4</v>
      </c>
      <c r="U691" s="92">
        <v>16</v>
      </c>
      <c r="V691" s="92" t="s">
        <v>3411</v>
      </c>
      <c r="W691" s="92" t="s">
        <v>4651</v>
      </c>
      <c r="X691" s="92" t="s">
        <v>472</v>
      </c>
      <c r="Y691" s="92" t="s">
        <v>1336</v>
      </c>
      <c r="Z691" s="92" t="s">
        <v>885</v>
      </c>
      <c r="AA691" s="92" t="s">
        <v>7478</v>
      </c>
      <c r="AB691" s="92">
        <v>92381</v>
      </c>
      <c r="AC691" s="92"/>
      <c r="AD691" s="92"/>
      <c r="AE691" s="92"/>
      <c r="AF691" s="92" t="s">
        <v>7472</v>
      </c>
      <c r="AG691" s="27" t="str">
        <f>IF(ISERROR(IF(VLOOKUP(A691,'SAS Stations'!$B$2:$G$307,5,)="YES", "YES", "NO"))=TRUE,"NO","YES")</f>
        <v>NO</v>
      </c>
      <c r="AH691" s="27" t="str">
        <f t="shared" si="10"/>
        <v>YES</v>
      </c>
      <c r="AI691" s="92" t="str">
        <f t="array" ref="AI691">IF(ISERROR(IF(VLOOKUP(A691,'Stations Modelled'!$B$2:$D$310,3,)="YES", "YES", "NO"))=TRUE,"NO","YES")</f>
        <v>NO</v>
      </c>
    </row>
    <row r="692" spans="1:35" hidden="1">
      <c r="A692" s="92" t="s">
        <v>1337</v>
      </c>
      <c r="B692" s="92">
        <v>1871</v>
      </c>
      <c r="C692" s="92">
        <v>5840</v>
      </c>
      <c r="D692" s="92"/>
      <c r="E692" s="92"/>
      <c r="F692" s="92">
        <v>66</v>
      </c>
      <c r="G692" s="92">
        <v>12</v>
      </c>
      <c r="H692" s="92">
        <v>5087</v>
      </c>
      <c r="I692" s="92" t="s">
        <v>415</v>
      </c>
      <c r="J692" s="92">
        <v>1</v>
      </c>
      <c r="K692" s="92" t="s">
        <v>939</v>
      </c>
      <c r="L692" s="92">
        <v>5082</v>
      </c>
      <c r="M692" s="92" t="s">
        <v>939</v>
      </c>
      <c r="N692" s="92" t="s">
        <v>7496</v>
      </c>
      <c r="O692" s="92">
        <v>38353</v>
      </c>
      <c r="P692" s="92" t="s">
        <v>7472</v>
      </c>
      <c r="Q692" s="92" t="s">
        <v>10579</v>
      </c>
      <c r="R692" s="92">
        <v>1</v>
      </c>
      <c r="S692" s="92">
        <v>48</v>
      </c>
      <c r="T692" s="92">
        <v>2</v>
      </c>
      <c r="U692" s="92">
        <v>50</v>
      </c>
      <c r="V692" s="92" t="s">
        <v>7472</v>
      </c>
      <c r="W692" s="92" t="s">
        <v>7472</v>
      </c>
      <c r="X692" s="92" t="s">
        <v>7472</v>
      </c>
      <c r="Y692" s="92" t="s">
        <v>7472</v>
      </c>
      <c r="Z692" s="92" t="s">
        <v>7472</v>
      </c>
      <c r="AA692" s="92" t="s">
        <v>7478</v>
      </c>
      <c r="AB692" s="92" t="s">
        <v>7472</v>
      </c>
      <c r="AC692" s="92"/>
      <c r="AD692" s="92"/>
      <c r="AE692" s="92"/>
      <c r="AF692" s="92" t="s">
        <v>7472</v>
      </c>
      <c r="AG692" s="27" t="str">
        <f>IF(ISERROR(IF(VLOOKUP(A692,'SAS Stations'!$B$2:$G$307,5,)="YES", "YES", "NO"))=TRUE,"NO","YES")</f>
        <v>NO</v>
      </c>
      <c r="AH692" s="27" t="str">
        <f t="shared" si="10"/>
        <v>YES</v>
      </c>
      <c r="AI692" s="92" t="str">
        <f t="array" ref="AI692">IF(ISERROR(IF(VLOOKUP(A692,'Stations Modelled'!$B$2:$D$310,3,)="YES", "YES", "NO"))=TRUE,"NO","YES")</f>
        <v>NO</v>
      </c>
    </row>
    <row r="693" spans="1:35">
      <c r="A693" s="92" t="s">
        <v>822</v>
      </c>
      <c r="B693" s="92">
        <v>629</v>
      </c>
      <c r="C693" s="92">
        <v>5580</v>
      </c>
      <c r="D693" s="92" t="s">
        <v>4971</v>
      </c>
      <c r="E693" s="92">
        <v>76964</v>
      </c>
      <c r="F693" s="92">
        <v>66</v>
      </c>
      <c r="G693" s="92">
        <v>16</v>
      </c>
      <c r="H693" s="92">
        <v>5056</v>
      </c>
      <c r="I693" s="92" t="s">
        <v>698</v>
      </c>
      <c r="J693" s="92">
        <v>11</v>
      </c>
      <c r="K693" s="92" t="s">
        <v>698</v>
      </c>
      <c r="L693" s="92">
        <v>5056</v>
      </c>
      <c r="M693" s="92" t="s">
        <v>698</v>
      </c>
      <c r="N693" s="92" t="s">
        <v>7471</v>
      </c>
      <c r="O693" s="92">
        <v>23621</v>
      </c>
      <c r="P693" s="92" t="s">
        <v>7472</v>
      </c>
      <c r="Q693" s="92" t="s">
        <v>7473</v>
      </c>
      <c r="R693" s="92">
        <v>5</v>
      </c>
      <c r="S693" s="92">
        <v>35</v>
      </c>
      <c r="T693" s="92">
        <v>3</v>
      </c>
      <c r="U693" s="92">
        <v>61</v>
      </c>
      <c r="V693" s="92" t="s">
        <v>935</v>
      </c>
      <c r="W693" s="92" t="s">
        <v>2761</v>
      </c>
      <c r="X693" s="92" t="s">
        <v>459</v>
      </c>
      <c r="Y693" s="92" t="s">
        <v>5283</v>
      </c>
      <c r="Z693" s="92" t="s">
        <v>5284</v>
      </c>
      <c r="AA693" s="92" t="s">
        <v>7478</v>
      </c>
      <c r="AB693" s="92">
        <v>93065</v>
      </c>
      <c r="AC693" s="92">
        <v>34.278599</v>
      </c>
      <c r="AD693" s="92">
        <v>-118.779595</v>
      </c>
      <c r="AE693" s="92" t="s">
        <v>7494</v>
      </c>
      <c r="AF693" s="92" t="s">
        <v>7472</v>
      </c>
      <c r="AG693" s="27" t="str">
        <f>IF(ISERROR(IF(VLOOKUP(A693,'SAS Stations'!$B$2:$G$307,5,)="YES", "YES", "NO"))=TRUE,"NO","YES")</f>
        <v>YES</v>
      </c>
      <c r="AH693" s="27" t="str">
        <f t="shared" si="10"/>
        <v>NO</v>
      </c>
      <c r="AI693" s="92" t="str">
        <f t="array" ref="AI693">IF(ISERROR(IF(VLOOKUP(A693,'Stations Modelled'!$B$2:$D$310,3,)="YES", "YES", "NO"))=TRUE,"NO","YES")</f>
        <v>NO</v>
      </c>
    </row>
    <row r="694" spans="1:35" hidden="1">
      <c r="A694" s="92" t="s">
        <v>5091</v>
      </c>
      <c r="B694" s="92">
        <v>1453</v>
      </c>
      <c r="C694" s="92">
        <v>8231</v>
      </c>
      <c r="D694" s="92" t="s">
        <v>3405</v>
      </c>
      <c r="E694" s="92">
        <v>49956</v>
      </c>
      <c r="F694" s="92">
        <v>33</v>
      </c>
      <c r="G694" s="92">
        <v>4</v>
      </c>
      <c r="H694" s="92">
        <v>5064</v>
      </c>
      <c r="I694" s="92" t="s">
        <v>375</v>
      </c>
      <c r="J694" s="92">
        <v>5</v>
      </c>
      <c r="K694" s="92" t="s">
        <v>375</v>
      </c>
      <c r="L694" s="92">
        <v>5064</v>
      </c>
      <c r="M694" s="92" t="s">
        <v>375</v>
      </c>
      <c r="N694" s="92" t="s">
        <v>7471</v>
      </c>
      <c r="O694" s="92">
        <v>18264</v>
      </c>
      <c r="P694" s="92" t="s">
        <v>7472</v>
      </c>
      <c r="Q694" s="92" t="s">
        <v>7506</v>
      </c>
      <c r="R694" s="92">
        <v>3</v>
      </c>
      <c r="S694" s="92">
        <v>30</v>
      </c>
      <c r="T694" s="92">
        <v>3</v>
      </c>
      <c r="U694" s="92">
        <v>14</v>
      </c>
      <c r="V694" s="92" t="s">
        <v>3411</v>
      </c>
      <c r="W694" s="92" t="s">
        <v>1712</v>
      </c>
      <c r="X694" s="92" t="s">
        <v>7586</v>
      </c>
      <c r="Y694" s="92" t="s">
        <v>2726</v>
      </c>
      <c r="Z694" s="92" t="s">
        <v>5091</v>
      </c>
      <c r="AA694" s="92" t="s">
        <v>7478</v>
      </c>
      <c r="AB694" s="92">
        <v>92509</v>
      </c>
      <c r="AC694" s="92">
        <v>33.999218999999997</v>
      </c>
      <c r="AD694" s="92">
        <v>-117.415166</v>
      </c>
      <c r="AE694" s="92" t="s">
        <v>7503</v>
      </c>
      <c r="AF694" s="92" t="s">
        <v>7472</v>
      </c>
      <c r="AG694" s="27" t="str">
        <f>IF(ISERROR(IF(VLOOKUP(A694,'SAS Stations'!$B$2:$G$307,5,)="YES", "YES", "NO"))=TRUE,"NO","YES")</f>
        <v>NO</v>
      </c>
      <c r="AH694" s="27" t="str">
        <f t="shared" si="10"/>
        <v>YES</v>
      </c>
      <c r="AI694" s="92" t="str">
        <f t="array" ref="AI694">IF(ISERROR(IF(VLOOKUP(A694,'Stations Modelled'!$B$2:$D$310,3,)="YES", "YES", "NO"))=TRUE,"NO","YES")</f>
        <v>NO</v>
      </c>
    </row>
    <row r="695" spans="1:35" hidden="1">
      <c r="A695" s="92" t="s">
        <v>5091</v>
      </c>
      <c r="B695" s="92">
        <v>1454</v>
      </c>
      <c r="C695" s="92">
        <v>8231</v>
      </c>
      <c r="D695" s="92" t="s">
        <v>3405</v>
      </c>
      <c r="E695" s="92">
        <v>49956</v>
      </c>
      <c r="F695" s="92">
        <v>33</v>
      </c>
      <c r="G695" s="92">
        <v>12</v>
      </c>
      <c r="H695" s="92">
        <v>5064</v>
      </c>
      <c r="I695" s="92" t="s">
        <v>375</v>
      </c>
      <c r="J695" s="92">
        <v>5</v>
      </c>
      <c r="K695" s="92" t="s">
        <v>375</v>
      </c>
      <c r="L695" s="92">
        <v>5064</v>
      </c>
      <c r="M695" s="92" t="s">
        <v>375</v>
      </c>
      <c r="N695" s="92" t="s">
        <v>7471</v>
      </c>
      <c r="O695" s="92">
        <v>18264</v>
      </c>
      <c r="P695" s="92" t="s">
        <v>7472</v>
      </c>
      <c r="Q695" s="92" t="s">
        <v>7506</v>
      </c>
      <c r="R695" s="92">
        <v>3</v>
      </c>
      <c r="S695" s="92">
        <v>30</v>
      </c>
      <c r="T695" s="92">
        <v>3</v>
      </c>
      <c r="U695" s="92">
        <v>14</v>
      </c>
      <c r="V695" s="92" t="s">
        <v>3411</v>
      </c>
      <c r="W695" s="92" t="s">
        <v>1712</v>
      </c>
      <c r="X695" s="92" t="s">
        <v>7586</v>
      </c>
      <c r="Y695" s="92" t="s">
        <v>2726</v>
      </c>
      <c r="Z695" s="92" t="s">
        <v>5091</v>
      </c>
      <c r="AA695" s="92" t="s">
        <v>7478</v>
      </c>
      <c r="AB695" s="92">
        <v>92509</v>
      </c>
      <c r="AC695" s="92">
        <v>33.999218999999997</v>
      </c>
      <c r="AD695" s="92">
        <v>-117.415166</v>
      </c>
      <c r="AE695" s="92" t="s">
        <v>7503</v>
      </c>
      <c r="AF695" s="92" t="s">
        <v>7472</v>
      </c>
      <c r="AG695" s="27" t="str">
        <f>IF(ISERROR(IF(VLOOKUP(A695,'SAS Stations'!$B$2:$G$307,5,)="YES", "YES", "NO"))=TRUE,"NO","YES")</f>
        <v>NO</v>
      </c>
      <c r="AH695" s="27" t="str">
        <f t="shared" si="10"/>
        <v>YES</v>
      </c>
      <c r="AI695" s="92" t="str">
        <f t="array" ref="AI695">IF(ISERROR(IF(VLOOKUP(A695,'Stations Modelled'!$B$2:$D$310,3,)="YES", "YES", "NO"))=TRUE,"NO","YES")</f>
        <v>NO</v>
      </c>
    </row>
    <row r="696" spans="1:35" hidden="1">
      <c r="A696" s="92" t="s">
        <v>1338</v>
      </c>
      <c r="B696" s="92">
        <v>1682</v>
      </c>
      <c r="C696" s="92">
        <v>9225</v>
      </c>
      <c r="D696" s="92"/>
      <c r="E696" s="92"/>
      <c r="F696" s="92">
        <v>12</v>
      </c>
      <c r="G696" s="92">
        <v>4</v>
      </c>
      <c r="H696" s="92">
        <v>9010</v>
      </c>
      <c r="I696" s="92" t="s">
        <v>2406</v>
      </c>
      <c r="J696" s="92" t="s">
        <v>7472</v>
      </c>
      <c r="K696" s="92" t="s">
        <v>7472</v>
      </c>
      <c r="L696" s="92">
        <v>9010</v>
      </c>
      <c r="M696" s="92" t="s">
        <v>2406</v>
      </c>
      <c r="N696" s="92" t="s">
        <v>7471</v>
      </c>
      <c r="O696" s="92">
        <v>33970</v>
      </c>
      <c r="P696" s="92" t="s">
        <v>7472</v>
      </c>
      <c r="Q696" s="92" t="s">
        <v>7506</v>
      </c>
      <c r="R696" s="92">
        <v>9</v>
      </c>
      <c r="S696" s="92">
        <v>99</v>
      </c>
      <c r="T696" s="92">
        <v>2</v>
      </c>
      <c r="U696" s="92">
        <v>0</v>
      </c>
      <c r="V696" s="92" t="s">
        <v>7472</v>
      </c>
      <c r="W696" s="92" t="s">
        <v>7472</v>
      </c>
      <c r="X696" s="92" t="s">
        <v>7472</v>
      </c>
      <c r="Y696" s="92" t="s">
        <v>2407</v>
      </c>
      <c r="Z696" s="92" t="s">
        <v>348</v>
      </c>
      <c r="AA696" s="92" t="s">
        <v>7478</v>
      </c>
      <c r="AB696" s="92">
        <v>91801</v>
      </c>
      <c r="AC696" s="92"/>
      <c r="AD696" s="92"/>
      <c r="AE696" s="92"/>
      <c r="AF696" s="92" t="s">
        <v>7472</v>
      </c>
      <c r="AG696" s="27" t="str">
        <f>IF(ISERROR(IF(VLOOKUP(A696,'SAS Stations'!$B$2:$G$307,5,)="YES", "YES", "NO"))=TRUE,"NO","YES")</f>
        <v>NO</v>
      </c>
      <c r="AH696" s="27" t="str">
        <f t="shared" si="10"/>
        <v>YES</v>
      </c>
      <c r="AI696" s="92" t="str">
        <f t="array" ref="AI696">IF(ISERROR(IF(VLOOKUP(A696,'Stations Modelled'!$B$2:$D$310,3,)="YES", "YES", "NO"))=TRUE,"NO","YES")</f>
        <v>NO</v>
      </c>
    </row>
    <row r="697" spans="1:35" hidden="1">
      <c r="A697" s="92" t="s">
        <v>2727</v>
      </c>
      <c r="B697" s="92">
        <v>699</v>
      </c>
      <c r="C697" s="92">
        <v>5661</v>
      </c>
      <c r="D697" s="92" t="s">
        <v>3405</v>
      </c>
      <c r="E697" s="92"/>
      <c r="F697" s="92">
        <v>33</v>
      </c>
      <c r="G697" s="92">
        <v>12</v>
      </c>
      <c r="H697" s="92">
        <v>5064</v>
      </c>
      <c r="I697" s="92" t="s">
        <v>375</v>
      </c>
      <c r="J697" s="92">
        <v>5</v>
      </c>
      <c r="K697" s="92" t="s">
        <v>375</v>
      </c>
      <c r="L697" s="92">
        <v>5064</v>
      </c>
      <c r="M697" s="92" t="s">
        <v>375</v>
      </c>
      <c r="N697" s="92" t="s">
        <v>7471</v>
      </c>
      <c r="O697" s="92">
        <v>23043</v>
      </c>
      <c r="P697" s="92" t="s">
        <v>7472</v>
      </c>
      <c r="Q697" s="92" t="s">
        <v>7506</v>
      </c>
      <c r="R697" s="92">
        <v>3</v>
      </c>
      <c r="S697" s="92">
        <v>40</v>
      </c>
      <c r="T697" s="92">
        <v>2</v>
      </c>
      <c r="U697" s="92">
        <v>11</v>
      </c>
      <c r="V697" s="92" t="s">
        <v>7474</v>
      </c>
      <c r="W697" s="92" t="s">
        <v>2728</v>
      </c>
      <c r="X697" s="92" t="s">
        <v>7558</v>
      </c>
      <c r="Y697" s="92" t="s">
        <v>2729</v>
      </c>
      <c r="Z697" s="92" t="s">
        <v>2727</v>
      </c>
      <c r="AA697" s="92" t="s">
        <v>7478</v>
      </c>
      <c r="AB697" s="92">
        <v>92382</v>
      </c>
      <c r="AC697" s="92">
        <v>34.208131999999999</v>
      </c>
      <c r="AD697" s="92">
        <v>-117.104156</v>
      </c>
      <c r="AE697" s="92" t="s">
        <v>7503</v>
      </c>
      <c r="AF697" s="92" t="s">
        <v>7472</v>
      </c>
      <c r="AG697" s="27" t="str">
        <f>IF(ISERROR(IF(VLOOKUP(A697,'SAS Stations'!$B$2:$G$307,5,)="YES", "YES", "NO"))=TRUE,"NO","YES")</f>
        <v>NO</v>
      </c>
      <c r="AH697" s="27" t="str">
        <f t="shared" si="10"/>
        <v>YES</v>
      </c>
      <c r="AI697" s="92" t="str">
        <f t="array" ref="AI697">IF(ISERROR(IF(VLOOKUP(A697,'Stations Modelled'!$B$2:$D$310,3,)="YES", "YES", "NO"))=TRUE,"NO","YES")</f>
        <v>NO</v>
      </c>
    </row>
    <row r="698" spans="1:35">
      <c r="A698" s="92" t="s">
        <v>823</v>
      </c>
      <c r="B698" s="92">
        <v>349</v>
      </c>
      <c r="C698" s="92">
        <v>5116</v>
      </c>
      <c r="D698" s="92" t="s">
        <v>7535</v>
      </c>
      <c r="E698" s="92"/>
      <c r="F698" s="92">
        <v>66</v>
      </c>
      <c r="G698" s="92">
        <v>16</v>
      </c>
      <c r="H698" s="92">
        <v>5012</v>
      </c>
      <c r="I698" s="92" t="s">
        <v>3869</v>
      </c>
      <c r="J698" s="92">
        <v>3</v>
      </c>
      <c r="K698" s="92" t="s">
        <v>7529</v>
      </c>
      <c r="L698" s="92">
        <v>5012</v>
      </c>
      <c r="M698" s="92" t="s">
        <v>3869</v>
      </c>
      <c r="N698" s="92" t="s">
        <v>7471</v>
      </c>
      <c r="O698" s="92">
        <v>23894</v>
      </c>
      <c r="P698" s="92" t="s">
        <v>7472</v>
      </c>
      <c r="Q698" s="92" t="s">
        <v>7473</v>
      </c>
      <c r="R698" s="92">
        <v>1</v>
      </c>
      <c r="S698" s="92">
        <v>22</v>
      </c>
      <c r="T698" s="92">
        <v>2</v>
      </c>
      <c r="U698" s="92">
        <v>3</v>
      </c>
      <c r="V698" s="92" t="s">
        <v>7531</v>
      </c>
      <c r="W698" s="92" t="s">
        <v>572</v>
      </c>
      <c r="X698" s="92" t="s">
        <v>562</v>
      </c>
      <c r="Y698" s="92" t="s">
        <v>3346</v>
      </c>
      <c r="Z698" s="92" t="s">
        <v>821</v>
      </c>
      <c r="AA698" s="92" t="s">
        <v>7478</v>
      </c>
      <c r="AB698" s="92">
        <v>91770</v>
      </c>
      <c r="AC698" s="92">
        <v>34.051220999999998</v>
      </c>
      <c r="AD698" s="92">
        <v>-118.08136399999999</v>
      </c>
      <c r="AE698" s="92" t="s">
        <v>7503</v>
      </c>
      <c r="AF698" s="92" t="s">
        <v>7472</v>
      </c>
      <c r="AG698" s="27" t="str">
        <f>IF(ISERROR(IF(VLOOKUP(A698,'SAS Stations'!$B$2:$G$307,5,)="YES", "YES", "NO"))=TRUE,"NO","YES")</f>
        <v>YES</v>
      </c>
      <c r="AH698" s="27" t="str">
        <f t="shared" si="10"/>
        <v>NO</v>
      </c>
      <c r="AI698" s="92" t="str">
        <f t="array" ref="AI698">IF(ISERROR(IF(VLOOKUP(A698,'Stations Modelled'!$B$2:$D$310,3,)="YES", "YES", "NO"))=TRUE,"NO","YES")</f>
        <v>NO</v>
      </c>
    </row>
    <row r="699" spans="1:35" hidden="1">
      <c r="A699" s="92" t="s">
        <v>824</v>
      </c>
      <c r="B699" s="92">
        <v>160</v>
      </c>
      <c r="C699" s="92">
        <v>2514</v>
      </c>
      <c r="D699" s="92"/>
      <c r="E699" s="92"/>
      <c r="F699" s="92">
        <v>115</v>
      </c>
      <c r="G699" s="92">
        <v>2.4</v>
      </c>
      <c r="H699" s="92">
        <v>8015</v>
      </c>
      <c r="I699" s="92" t="s">
        <v>5394</v>
      </c>
      <c r="J699" s="92">
        <v>15</v>
      </c>
      <c r="K699" s="92" t="s">
        <v>666</v>
      </c>
      <c r="L699" s="92">
        <v>2556</v>
      </c>
      <c r="M699" s="92" t="s">
        <v>3822</v>
      </c>
      <c r="N699" s="92" t="s">
        <v>7471</v>
      </c>
      <c r="O699" s="92">
        <v>5997</v>
      </c>
      <c r="P699" s="92" t="s">
        <v>7472</v>
      </c>
      <c r="Q699" s="92" t="s">
        <v>7473</v>
      </c>
      <c r="R699" s="92">
        <v>3</v>
      </c>
      <c r="S699" s="92">
        <v>85</v>
      </c>
      <c r="T699" s="92">
        <v>2</v>
      </c>
      <c r="U699" s="92">
        <v>92</v>
      </c>
      <c r="V699" s="92" t="s">
        <v>7498</v>
      </c>
      <c r="W699" s="92" t="s">
        <v>4583</v>
      </c>
      <c r="X699" s="92" t="s">
        <v>7540</v>
      </c>
      <c r="Y699" s="92" t="s">
        <v>1339</v>
      </c>
      <c r="Z699" s="92" t="s">
        <v>614</v>
      </c>
      <c r="AA699" s="92" t="s">
        <v>7478</v>
      </c>
      <c r="AB699" s="92">
        <v>93529</v>
      </c>
      <c r="AC699" s="92">
        <v>37.766905999999999</v>
      </c>
      <c r="AD699" s="92">
        <v>-119.122038</v>
      </c>
      <c r="AE699" s="92" t="s">
        <v>7494</v>
      </c>
      <c r="AF699" s="92" t="s">
        <v>7472</v>
      </c>
      <c r="AG699" s="27" t="str">
        <f>IF(ISERROR(IF(VLOOKUP(A699,'SAS Stations'!$B$2:$G$307,5,)="YES", "YES", "NO"))=TRUE,"NO","YES")</f>
        <v>NO</v>
      </c>
      <c r="AH699" s="27" t="str">
        <f t="shared" si="10"/>
        <v>YES</v>
      </c>
      <c r="AI699" s="92" t="str">
        <f t="array" ref="AI699">IF(ISERROR(IF(VLOOKUP(A699,'Stations Modelled'!$B$2:$D$310,3,)="YES", "YES", "NO"))=TRUE,"NO","YES")</f>
        <v>NO</v>
      </c>
    </row>
    <row r="700" spans="1:35" hidden="1">
      <c r="A700" s="92" t="s">
        <v>1344</v>
      </c>
      <c r="B700" s="92">
        <v>1803</v>
      </c>
      <c r="C700" s="92">
        <v>5920</v>
      </c>
      <c r="D700" s="92"/>
      <c r="E700" s="92"/>
      <c r="F700" s="92">
        <v>66</v>
      </c>
      <c r="G700" s="92">
        <v>12</v>
      </c>
      <c r="H700" s="92">
        <v>5088</v>
      </c>
      <c r="I700" s="92" t="s">
        <v>838</v>
      </c>
      <c r="J700" s="92">
        <v>2</v>
      </c>
      <c r="K700" s="92" t="s">
        <v>394</v>
      </c>
      <c r="L700" s="92">
        <v>5086</v>
      </c>
      <c r="M700" s="92" t="s">
        <v>394</v>
      </c>
      <c r="N700" s="92" t="s">
        <v>7496</v>
      </c>
      <c r="O700" s="92">
        <v>38353</v>
      </c>
      <c r="P700" s="92" t="s">
        <v>7472</v>
      </c>
      <c r="Q700" s="92" t="s">
        <v>10579</v>
      </c>
      <c r="R700" s="92">
        <v>1</v>
      </c>
      <c r="S700" s="92">
        <v>43</v>
      </c>
      <c r="T700" s="92">
        <v>2</v>
      </c>
      <c r="U700" s="92">
        <v>80</v>
      </c>
      <c r="V700" s="92" t="s">
        <v>7556</v>
      </c>
      <c r="W700" s="92" t="s">
        <v>3268</v>
      </c>
      <c r="X700" s="92" t="s">
        <v>7562</v>
      </c>
      <c r="Y700" s="92" t="s">
        <v>1345</v>
      </c>
      <c r="Z700" s="92" t="s">
        <v>606</v>
      </c>
      <c r="AA700" s="92" t="s">
        <v>7478</v>
      </c>
      <c r="AB700" s="92" t="s">
        <v>7472</v>
      </c>
      <c r="AC700" s="92"/>
      <c r="AD700" s="92"/>
      <c r="AE700" s="92"/>
      <c r="AF700" s="92" t="s">
        <v>7472</v>
      </c>
      <c r="AG700" s="27" t="str">
        <f>IF(ISERROR(IF(VLOOKUP(A700,'SAS Stations'!$B$2:$G$307,5,)="YES", "YES", "NO"))=TRUE,"NO","YES")</f>
        <v>NO</v>
      </c>
      <c r="AH700" s="27" t="str">
        <f t="shared" si="10"/>
        <v>YES</v>
      </c>
      <c r="AI700" s="92" t="str">
        <f t="array" ref="AI700">IF(ISERROR(IF(VLOOKUP(A700,'Stations Modelled'!$B$2:$D$310,3,)="YES", "YES", "NO"))=TRUE,"NO","YES")</f>
        <v>NO</v>
      </c>
    </row>
    <row r="701" spans="1:35" hidden="1">
      <c r="A701" s="92" t="s">
        <v>1346</v>
      </c>
      <c r="B701" s="92">
        <v>1875</v>
      </c>
      <c r="C701" s="92">
        <v>5359</v>
      </c>
      <c r="D701" s="92"/>
      <c r="E701" s="92"/>
      <c r="F701" s="92">
        <v>66</v>
      </c>
      <c r="G701" s="92">
        <v>12</v>
      </c>
      <c r="H701" s="92">
        <v>5052</v>
      </c>
      <c r="I701" s="92" t="s">
        <v>357</v>
      </c>
      <c r="J701" s="92">
        <v>14</v>
      </c>
      <c r="K701" s="92" t="s">
        <v>940</v>
      </c>
      <c r="L701" s="92">
        <v>5054</v>
      </c>
      <c r="M701" s="92" t="s">
        <v>940</v>
      </c>
      <c r="N701" s="92" t="s">
        <v>7496</v>
      </c>
      <c r="O701" s="92">
        <v>38353</v>
      </c>
      <c r="P701" s="92" t="s">
        <v>7472</v>
      </c>
      <c r="Q701" s="92" t="s">
        <v>10579</v>
      </c>
      <c r="R701" s="92">
        <v>5</v>
      </c>
      <c r="S701" s="92">
        <v>36</v>
      </c>
      <c r="T701" s="92">
        <v>3</v>
      </c>
      <c r="U701" s="92">
        <v>30</v>
      </c>
      <c r="V701" s="92" t="s">
        <v>7472</v>
      </c>
      <c r="W701" s="92" t="s">
        <v>7472</v>
      </c>
      <c r="X701" s="92" t="s">
        <v>7472</v>
      </c>
      <c r="Y701" s="92" t="s">
        <v>7472</v>
      </c>
      <c r="Z701" s="92" t="s">
        <v>7472</v>
      </c>
      <c r="AA701" s="92" t="s">
        <v>7472</v>
      </c>
      <c r="AB701" s="92" t="s">
        <v>7472</v>
      </c>
      <c r="AC701" s="92"/>
      <c r="AD701" s="92"/>
      <c r="AE701" s="92"/>
      <c r="AF701" s="92" t="s">
        <v>7472</v>
      </c>
      <c r="AG701" s="27" t="str">
        <f>IF(ISERROR(IF(VLOOKUP(A701,'SAS Stations'!$B$2:$G$307,5,)="YES", "YES", "NO"))=TRUE,"NO","YES")</f>
        <v>NO</v>
      </c>
      <c r="AH701" s="27" t="str">
        <f t="shared" si="10"/>
        <v>YES</v>
      </c>
      <c r="AI701" s="92" t="str">
        <f t="array" ref="AI701">IF(ISERROR(IF(VLOOKUP(A701,'Stations Modelled'!$B$2:$D$310,3,)="YES", "YES", "NO"))=TRUE,"NO","YES")</f>
        <v>NO</v>
      </c>
    </row>
    <row r="702" spans="1:35" hidden="1">
      <c r="A702" s="92" t="s">
        <v>825</v>
      </c>
      <c r="B702" s="92">
        <v>672</v>
      </c>
      <c r="C702" s="92">
        <v>5631</v>
      </c>
      <c r="D702" s="92" t="s">
        <v>3420</v>
      </c>
      <c r="E702" s="92">
        <v>17233</v>
      </c>
      <c r="F702" s="92">
        <v>66</v>
      </c>
      <c r="G702" s="92">
        <v>12</v>
      </c>
      <c r="H702" s="92">
        <v>5045</v>
      </c>
      <c r="I702" s="92" t="s">
        <v>3810</v>
      </c>
      <c r="J702" s="92">
        <v>4</v>
      </c>
      <c r="K702" s="92" t="s">
        <v>448</v>
      </c>
      <c r="L702" s="92">
        <v>5069</v>
      </c>
      <c r="M702" s="92" t="s">
        <v>687</v>
      </c>
      <c r="N702" s="92" t="s">
        <v>7471</v>
      </c>
      <c r="O702" s="92">
        <v>18264</v>
      </c>
      <c r="P702" s="92" t="s">
        <v>7472</v>
      </c>
      <c r="Q702" s="92" t="s">
        <v>7473</v>
      </c>
      <c r="R702" s="92">
        <v>3</v>
      </c>
      <c r="S702" s="92">
        <v>34</v>
      </c>
      <c r="T702" s="92">
        <v>3</v>
      </c>
      <c r="U702" s="92">
        <v>15</v>
      </c>
      <c r="V702" s="92" t="s">
        <v>2730</v>
      </c>
      <c r="W702" s="92" t="s">
        <v>1732</v>
      </c>
      <c r="X702" s="92" t="s">
        <v>450</v>
      </c>
      <c r="Y702" s="92" t="s">
        <v>2731</v>
      </c>
      <c r="Z702" s="92" t="s">
        <v>2732</v>
      </c>
      <c r="AA702" s="92" t="s">
        <v>7478</v>
      </c>
      <c r="AB702" s="92">
        <v>91711</v>
      </c>
      <c r="AC702" s="92">
        <v>34.093189000000002</v>
      </c>
      <c r="AD702" s="92">
        <v>-117.697827</v>
      </c>
      <c r="AE702" s="92" t="s">
        <v>7503</v>
      </c>
      <c r="AF702" s="92" t="s">
        <v>7472</v>
      </c>
      <c r="AG702" s="27" t="str">
        <f>IF(ISERROR(IF(VLOOKUP(A702,'SAS Stations'!$B$2:$G$307,5,)="YES", "YES", "NO"))=TRUE,"NO","YES")</f>
        <v>NO</v>
      </c>
      <c r="AH702" s="27" t="str">
        <f t="shared" si="10"/>
        <v>YES</v>
      </c>
      <c r="AI702" s="92" t="str">
        <f t="array" ref="AI702">IF(ISERROR(IF(VLOOKUP(A702,'Stations Modelled'!$B$2:$D$310,3,)="YES", "YES", "NO"))=TRUE,"NO","YES")</f>
        <v>NO</v>
      </c>
    </row>
    <row r="703" spans="1:35" hidden="1">
      <c r="A703" s="92" t="s">
        <v>826</v>
      </c>
      <c r="B703" s="92">
        <v>674</v>
      </c>
      <c r="C703" s="92">
        <v>5633</v>
      </c>
      <c r="D703" s="92" t="s">
        <v>7528</v>
      </c>
      <c r="E703" s="92"/>
      <c r="F703" s="92">
        <v>66</v>
      </c>
      <c r="G703" s="92">
        <v>12</v>
      </c>
      <c r="H703" s="92">
        <v>5045</v>
      </c>
      <c r="I703" s="92" t="s">
        <v>3810</v>
      </c>
      <c r="J703" s="92">
        <v>4</v>
      </c>
      <c r="K703" s="92" t="s">
        <v>448</v>
      </c>
      <c r="L703" s="92">
        <v>5069</v>
      </c>
      <c r="M703" s="92" t="s">
        <v>687</v>
      </c>
      <c r="N703" s="92" t="s">
        <v>7471</v>
      </c>
      <c r="O703" s="92">
        <v>18264</v>
      </c>
      <c r="P703" s="92" t="s">
        <v>7472</v>
      </c>
      <c r="Q703" s="92" t="s">
        <v>7473</v>
      </c>
      <c r="R703" s="92">
        <v>1</v>
      </c>
      <c r="S703" s="92">
        <v>26</v>
      </c>
      <c r="T703" s="92">
        <v>3</v>
      </c>
      <c r="U703" s="92">
        <v>6</v>
      </c>
      <c r="V703" s="92" t="s">
        <v>7531</v>
      </c>
      <c r="W703" s="92" t="s">
        <v>3258</v>
      </c>
      <c r="X703" s="92" t="s">
        <v>7500</v>
      </c>
      <c r="Y703" s="92" t="s">
        <v>3347</v>
      </c>
      <c r="Z703" s="92" t="s">
        <v>826</v>
      </c>
      <c r="AA703" s="92" t="s">
        <v>7478</v>
      </c>
      <c r="AB703" s="92">
        <v>91773</v>
      </c>
      <c r="AC703" s="92">
        <v>34.116599999999998</v>
      </c>
      <c r="AD703" s="92">
        <v>-117.80873800000001</v>
      </c>
      <c r="AE703" s="92" t="s">
        <v>7503</v>
      </c>
      <c r="AF703" s="92" t="s">
        <v>7472</v>
      </c>
      <c r="AG703" s="27" t="str">
        <f>IF(ISERROR(IF(VLOOKUP(A703,'SAS Stations'!$B$2:$G$307,5,)="YES", "YES", "NO"))=TRUE,"NO","YES")</f>
        <v>NO</v>
      </c>
      <c r="AH703" s="27" t="str">
        <f t="shared" si="10"/>
        <v>YES</v>
      </c>
      <c r="AI703" s="92" t="str">
        <f t="array" ref="AI703">IF(ISERROR(IF(VLOOKUP(A703,'Stations Modelled'!$B$2:$D$310,3,)="YES", "YES", "NO"))=TRUE,"NO","YES")</f>
        <v>YES</v>
      </c>
    </row>
    <row r="704" spans="1:35" hidden="1">
      <c r="A704" s="92" t="s">
        <v>827</v>
      </c>
      <c r="B704" s="92">
        <v>601</v>
      </c>
      <c r="C704" s="92">
        <v>5550</v>
      </c>
      <c r="D704" s="92" t="s">
        <v>4936</v>
      </c>
      <c r="E704" s="92">
        <v>49938</v>
      </c>
      <c r="F704" s="92">
        <v>66</v>
      </c>
      <c r="G704" s="92">
        <v>16</v>
      </c>
      <c r="H704" s="92">
        <v>5051</v>
      </c>
      <c r="I704" s="92" t="s">
        <v>362</v>
      </c>
      <c r="J704" s="92">
        <v>13</v>
      </c>
      <c r="K704" s="92" t="s">
        <v>362</v>
      </c>
      <c r="L704" s="92">
        <v>5056</v>
      </c>
      <c r="M704" s="92" t="s">
        <v>698</v>
      </c>
      <c r="N704" s="92" t="s">
        <v>7471</v>
      </c>
      <c r="O704" s="92">
        <v>2831</v>
      </c>
      <c r="P704" s="92" t="s">
        <v>7472</v>
      </c>
      <c r="Q704" s="92" t="s">
        <v>7473</v>
      </c>
      <c r="R704" s="92">
        <v>5</v>
      </c>
      <c r="S704" s="92">
        <v>59</v>
      </c>
      <c r="T704" s="92">
        <v>3</v>
      </c>
      <c r="U704" s="92">
        <v>62</v>
      </c>
      <c r="V704" s="92" t="s">
        <v>2730</v>
      </c>
      <c r="W704" s="92" t="s">
        <v>5098</v>
      </c>
      <c r="X704" s="92" t="s">
        <v>7540</v>
      </c>
      <c r="Y704" s="92" t="s">
        <v>5285</v>
      </c>
      <c r="Z704" s="92" t="s">
        <v>827</v>
      </c>
      <c r="AA704" s="92" t="s">
        <v>7478</v>
      </c>
      <c r="AB704" s="92">
        <v>91345</v>
      </c>
      <c r="AC704" s="92">
        <v>34.273595999999998</v>
      </c>
      <c r="AD704" s="92">
        <v>-118.458901</v>
      </c>
      <c r="AE704" s="92" t="s">
        <v>7494</v>
      </c>
      <c r="AF704" s="92" t="s">
        <v>7472</v>
      </c>
      <c r="AG704" s="27" t="str">
        <f>IF(ISERROR(IF(VLOOKUP(A704,'SAS Stations'!$B$2:$G$307,5,)="YES", "YES", "NO"))=TRUE,"NO","YES")</f>
        <v>NO</v>
      </c>
      <c r="AH704" s="27" t="str">
        <f t="shared" si="10"/>
        <v>YES</v>
      </c>
      <c r="AI704" s="92" t="str">
        <f t="array" ref="AI704">IF(ISERROR(IF(VLOOKUP(A704,'Stations Modelled'!$B$2:$D$310,3,)="YES", "YES", "NO"))=TRUE,"NO","YES")</f>
        <v>YES</v>
      </c>
    </row>
    <row r="705" spans="1:35">
      <c r="A705" s="92" t="s">
        <v>828</v>
      </c>
      <c r="B705" s="92">
        <v>364</v>
      </c>
      <c r="C705" s="92">
        <v>5142</v>
      </c>
      <c r="D705" s="92" t="s">
        <v>7535</v>
      </c>
      <c r="E705" s="92"/>
      <c r="F705" s="92">
        <v>66</v>
      </c>
      <c r="G705" s="92">
        <v>4</v>
      </c>
      <c r="H705" s="92">
        <v>5012</v>
      </c>
      <c r="I705" s="92" t="s">
        <v>3869</v>
      </c>
      <c r="J705" s="92">
        <v>3</v>
      </c>
      <c r="K705" s="92" t="s">
        <v>7529</v>
      </c>
      <c r="L705" s="92">
        <v>5012</v>
      </c>
      <c r="M705" s="92" t="s">
        <v>3869</v>
      </c>
      <c r="N705" s="92" t="s">
        <v>7471</v>
      </c>
      <c r="O705" s="92">
        <v>23529</v>
      </c>
      <c r="P705" s="92" t="s">
        <v>7472</v>
      </c>
      <c r="Q705" s="92" t="s">
        <v>7473</v>
      </c>
      <c r="R705" s="92">
        <v>1</v>
      </c>
      <c r="S705" s="92">
        <v>22</v>
      </c>
      <c r="T705" s="92">
        <v>3</v>
      </c>
      <c r="U705" s="92">
        <v>3</v>
      </c>
      <c r="V705" s="92" t="s">
        <v>7531</v>
      </c>
      <c r="W705" s="92" t="s">
        <v>7811</v>
      </c>
      <c r="X705" s="92" t="s">
        <v>450</v>
      </c>
      <c r="Y705" s="92" t="s">
        <v>3348</v>
      </c>
      <c r="Z705" s="92" t="s">
        <v>828</v>
      </c>
      <c r="AA705" s="92" t="s">
        <v>7478</v>
      </c>
      <c r="AB705" s="92">
        <v>91776</v>
      </c>
      <c r="AC705" s="92">
        <v>34.098502000000003</v>
      </c>
      <c r="AD705" s="92">
        <v>-118.100149</v>
      </c>
      <c r="AE705" s="92" t="s">
        <v>7503</v>
      </c>
      <c r="AF705" s="92" t="s">
        <v>7472</v>
      </c>
      <c r="AG705" s="27" t="str">
        <f>IF(ISERROR(IF(VLOOKUP(A705,'SAS Stations'!$B$2:$G$307,5,)="YES", "YES", "NO"))=TRUE,"NO","YES")</f>
        <v>YES</v>
      </c>
      <c r="AH705" s="27" t="str">
        <f t="shared" si="10"/>
        <v>NO</v>
      </c>
      <c r="AI705" s="92" t="str">
        <f t="array" ref="AI705">IF(ISERROR(IF(VLOOKUP(A705,'Stations Modelled'!$B$2:$D$310,3,)="YES", "YES", "NO"))=TRUE,"NO","YES")</f>
        <v>NO</v>
      </c>
    </row>
    <row r="706" spans="1:35" hidden="1">
      <c r="A706" s="92" t="s">
        <v>2734</v>
      </c>
      <c r="B706" s="92">
        <v>1456</v>
      </c>
      <c r="C706" s="92">
        <v>8234</v>
      </c>
      <c r="D706" s="92" t="s">
        <v>3410</v>
      </c>
      <c r="E706" s="92"/>
      <c r="F706" s="92">
        <v>33</v>
      </c>
      <c r="G706" s="92">
        <v>4.8</v>
      </c>
      <c r="H706" s="92">
        <v>5070</v>
      </c>
      <c r="I706" s="92" t="s">
        <v>347</v>
      </c>
      <c r="J706" s="92">
        <v>7</v>
      </c>
      <c r="K706" s="92" t="s">
        <v>347</v>
      </c>
      <c r="L706" s="92">
        <v>5070</v>
      </c>
      <c r="M706" s="92" t="s">
        <v>347</v>
      </c>
      <c r="N706" s="92" t="s">
        <v>7471</v>
      </c>
      <c r="O706" s="92">
        <v>18264</v>
      </c>
      <c r="P706" s="92" t="s">
        <v>7472</v>
      </c>
      <c r="Q706" s="92" t="s">
        <v>7506</v>
      </c>
      <c r="R706" s="92">
        <v>3</v>
      </c>
      <c r="S706" s="92">
        <v>77</v>
      </c>
      <c r="T706" s="92">
        <v>4</v>
      </c>
      <c r="U706" s="92">
        <v>16</v>
      </c>
      <c r="V706" s="92" t="s">
        <v>3411</v>
      </c>
      <c r="W706" s="92" t="s">
        <v>2664</v>
      </c>
      <c r="X706" s="92" t="s">
        <v>7562</v>
      </c>
      <c r="Y706" s="92" t="s">
        <v>2735</v>
      </c>
      <c r="Z706" s="92" t="s">
        <v>2734</v>
      </c>
      <c r="AA706" s="92" t="s">
        <v>7478</v>
      </c>
      <c r="AB706" s="92">
        <v>92383</v>
      </c>
      <c r="AC706" s="92">
        <v>33.783673999999998</v>
      </c>
      <c r="AD706" s="92">
        <v>-116.958584</v>
      </c>
      <c r="AE706" s="92" t="s">
        <v>7503</v>
      </c>
      <c r="AF706" s="92" t="s">
        <v>7472</v>
      </c>
      <c r="AG706" s="27" t="str">
        <f>IF(ISERROR(IF(VLOOKUP(A706,'SAS Stations'!$B$2:$G$307,5,)="YES", "YES", "NO"))=TRUE,"NO","YES")</f>
        <v>NO</v>
      </c>
      <c r="AH706" s="27" t="str">
        <f t="shared" ref="AH706:AH769" si="11">IF(AG706="YES", "NO", "YES")</f>
        <v>YES</v>
      </c>
      <c r="AI706" s="92" t="str">
        <f t="array" ref="AI706">IF(ISERROR(IF(VLOOKUP(A706,'Stations Modelled'!$B$2:$D$310,3,)="YES", "YES", "NO"))=TRUE,"NO","YES")</f>
        <v>NO</v>
      </c>
    </row>
    <row r="707" spans="1:35" hidden="1">
      <c r="A707" s="92" t="s">
        <v>829</v>
      </c>
      <c r="B707" s="92">
        <v>631</v>
      </c>
      <c r="C707" s="92">
        <v>5585</v>
      </c>
      <c r="D707" s="92" t="s">
        <v>4981</v>
      </c>
      <c r="E707" s="92">
        <v>75323</v>
      </c>
      <c r="F707" s="92">
        <v>66</v>
      </c>
      <c r="G707" s="92">
        <v>16</v>
      </c>
      <c r="H707" s="92">
        <v>5055</v>
      </c>
      <c r="I707" s="92" t="s">
        <v>446</v>
      </c>
      <c r="J707" s="92">
        <v>10</v>
      </c>
      <c r="K707" s="92" t="s">
        <v>446</v>
      </c>
      <c r="L707" s="92">
        <v>5056</v>
      </c>
      <c r="M707" s="92" t="s">
        <v>698</v>
      </c>
      <c r="N707" s="92" t="s">
        <v>7471</v>
      </c>
      <c r="O707" s="92">
        <v>24016</v>
      </c>
      <c r="P707" s="92" t="s">
        <v>7472</v>
      </c>
      <c r="Q707" s="92" t="s">
        <v>7473</v>
      </c>
      <c r="R707" s="92">
        <v>5</v>
      </c>
      <c r="S707" s="92">
        <v>49</v>
      </c>
      <c r="T707" s="92">
        <v>1</v>
      </c>
      <c r="U707" s="92">
        <v>63</v>
      </c>
      <c r="V707" s="92" t="s">
        <v>4996</v>
      </c>
      <c r="W707" s="92" t="s">
        <v>2716</v>
      </c>
      <c r="X707" s="92" t="s">
        <v>7523</v>
      </c>
      <c r="Y707" s="92" t="s">
        <v>5286</v>
      </c>
      <c r="Z707" s="92" t="s">
        <v>1048</v>
      </c>
      <c r="AA707" s="92" t="s">
        <v>7478</v>
      </c>
      <c r="AB707" s="92">
        <v>93110</v>
      </c>
      <c r="AC707" s="92">
        <v>34.452461</v>
      </c>
      <c r="AD707" s="92">
        <v>-119.760927</v>
      </c>
      <c r="AE707" s="92" t="s">
        <v>7494</v>
      </c>
      <c r="AF707" s="92" t="s">
        <v>7472</v>
      </c>
      <c r="AG707" s="27" t="str">
        <f>IF(ISERROR(IF(VLOOKUP(A707,'SAS Stations'!$B$2:$G$307,5,)="YES", "YES", "NO"))=TRUE,"NO","YES")</f>
        <v>NO</v>
      </c>
      <c r="AH707" s="27" t="str">
        <f t="shared" si="11"/>
        <v>YES</v>
      </c>
      <c r="AI707" s="92" t="str">
        <f t="array" ref="AI707">IF(ISERROR(IF(VLOOKUP(A707,'Stations Modelled'!$B$2:$D$310,3,)="YES", "YES", "NO"))=TRUE,"NO","YES")</f>
        <v>YES</v>
      </c>
    </row>
    <row r="708" spans="1:35">
      <c r="A708" s="92" t="s">
        <v>1044</v>
      </c>
      <c r="B708" s="92">
        <v>365</v>
      </c>
      <c r="C708" s="92">
        <v>5143</v>
      </c>
      <c r="D708" s="92" t="s">
        <v>7535</v>
      </c>
      <c r="E708" s="92">
        <v>37637</v>
      </c>
      <c r="F708" s="92">
        <v>16</v>
      </c>
      <c r="G708" s="92">
        <v>4</v>
      </c>
      <c r="H708" s="92">
        <v>5012</v>
      </c>
      <c r="I708" s="92" t="s">
        <v>3869</v>
      </c>
      <c r="J708" s="92">
        <v>3</v>
      </c>
      <c r="K708" s="92" t="s">
        <v>7529</v>
      </c>
      <c r="L708" s="92">
        <v>5012</v>
      </c>
      <c r="M708" s="92" t="s">
        <v>3869</v>
      </c>
      <c r="N708" s="92" t="s">
        <v>7471</v>
      </c>
      <c r="O708" s="92">
        <v>18264</v>
      </c>
      <c r="P708" s="92" t="s">
        <v>7472</v>
      </c>
      <c r="Q708" s="92" t="s">
        <v>7506</v>
      </c>
      <c r="R708" s="92">
        <v>1</v>
      </c>
      <c r="S708" s="92">
        <v>27</v>
      </c>
      <c r="T708" s="92">
        <v>3</v>
      </c>
      <c r="U708" s="92">
        <v>3</v>
      </c>
      <c r="V708" s="92" t="s">
        <v>7531</v>
      </c>
      <c r="W708" s="92" t="s">
        <v>7539</v>
      </c>
      <c r="X708" s="92" t="s">
        <v>7545</v>
      </c>
      <c r="Y708" s="92" t="s">
        <v>3349</v>
      </c>
      <c r="Z708" s="92" t="s">
        <v>1044</v>
      </c>
      <c r="AA708" s="92" t="s">
        <v>7478</v>
      </c>
      <c r="AB708" s="92">
        <v>91108</v>
      </c>
      <c r="AC708" s="92">
        <v>34.125891000000003</v>
      </c>
      <c r="AD708" s="92">
        <v>-118.098744</v>
      </c>
      <c r="AE708" s="92" t="s">
        <v>7503</v>
      </c>
      <c r="AF708" s="92" t="s">
        <v>7472</v>
      </c>
      <c r="AG708" s="27" t="str">
        <f>IF(ISERROR(IF(VLOOKUP(A708,'SAS Stations'!$B$2:$G$307,5,)="YES", "YES", "NO"))=TRUE,"NO","YES")</f>
        <v>YES</v>
      </c>
      <c r="AH708" s="27" t="str">
        <f t="shared" si="11"/>
        <v>NO</v>
      </c>
      <c r="AI708" s="92" t="str">
        <f t="array" ref="AI708">IF(ISERROR(IF(VLOOKUP(A708,'Stations Modelled'!$B$2:$D$310,3,)="YES", "YES", "NO"))=TRUE,"NO","YES")</f>
        <v>NO</v>
      </c>
    </row>
    <row r="709" spans="1:35">
      <c r="A709" s="92" t="s">
        <v>830</v>
      </c>
      <c r="B709" s="92">
        <v>626</v>
      </c>
      <c r="C709" s="92">
        <v>5577</v>
      </c>
      <c r="D709" s="92" t="s">
        <v>4981</v>
      </c>
      <c r="E709" s="92">
        <v>76710</v>
      </c>
      <c r="F709" s="92">
        <v>66</v>
      </c>
      <c r="G709" s="92">
        <v>16</v>
      </c>
      <c r="H709" s="92">
        <v>5053</v>
      </c>
      <c r="I709" s="92" t="s">
        <v>833</v>
      </c>
      <c r="J709" s="92">
        <v>12</v>
      </c>
      <c r="K709" s="92" t="s">
        <v>833</v>
      </c>
      <c r="L709" s="92">
        <v>5056</v>
      </c>
      <c r="M709" s="92" t="s">
        <v>698</v>
      </c>
      <c r="N709" s="92" t="s">
        <v>7471</v>
      </c>
      <c r="O709" s="92">
        <v>23986</v>
      </c>
      <c r="P709" s="92" t="s">
        <v>7472</v>
      </c>
      <c r="Q709" s="92" t="s">
        <v>7473</v>
      </c>
      <c r="R709" s="92">
        <v>5</v>
      </c>
      <c r="S709" s="92">
        <v>39</v>
      </c>
      <c r="T709" s="92">
        <v>1</v>
      </c>
      <c r="U709" s="92">
        <v>64</v>
      </c>
      <c r="V709" s="92" t="s">
        <v>935</v>
      </c>
      <c r="W709" s="92" t="s">
        <v>1623</v>
      </c>
      <c r="X709" s="92" t="s">
        <v>569</v>
      </c>
      <c r="Y709" s="92" t="s">
        <v>5287</v>
      </c>
      <c r="Z709" s="92" t="s">
        <v>935</v>
      </c>
      <c r="AA709" s="92" t="s">
        <v>7478</v>
      </c>
      <c r="AB709" s="92">
        <v>93003</v>
      </c>
      <c r="AC709" s="92">
        <v>34.255915999999999</v>
      </c>
      <c r="AD709" s="92">
        <v>-119.241863</v>
      </c>
      <c r="AE709" s="92" t="s">
        <v>7494</v>
      </c>
      <c r="AF709" s="92" t="s">
        <v>7472</v>
      </c>
      <c r="AG709" s="27" t="str">
        <f>IF(ISERROR(IF(VLOOKUP(A709,'SAS Stations'!$B$2:$G$307,5,)="YES", "YES", "NO"))=TRUE,"NO","YES")</f>
        <v>YES</v>
      </c>
      <c r="AH709" s="27" t="str">
        <f t="shared" si="11"/>
        <v>NO</v>
      </c>
      <c r="AI709" s="92" t="str">
        <f t="array" ref="AI709">IF(ISERROR(IF(VLOOKUP(A709,'Stations Modelled'!$B$2:$D$310,3,)="YES", "YES", "NO"))=TRUE,"NO","YES")</f>
        <v>NO</v>
      </c>
    </row>
    <row r="710" spans="1:35" hidden="1">
      <c r="A710" s="92" t="s">
        <v>4838</v>
      </c>
      <c r="B710" s="92">
        <v>442</v>
      </c>
      <c r="C710" s="92">
        <v>5230</v>
      </c>
      <c r="D710" s="92" t="s">
        <v>2821</v>
      </c>
      <c r="E710" s="92">
        <v>37594</v>
      </c>
      <c r="F710" s="92">
        <v>16</v>
      </c>
      <c r="G710" s="92">
        <v>4</v>
      </c>
      <c r="H710" s="92">
        <v>5029</v>
      </c>
      <c r="I710" s="92" t="s">
        <v>624</v>
      </c>
      <c r="J710" s="92">
        <v>8</v>
      </c>
      <c r="K710" s="92" t="s">
        <v>337</v>
      </c>
      <c r="L710" s="92">
        <v>5023</v>
      </c>
      <c r="M710" s="92" t="s">
        <v>337</v>
      </c>
      <c r="N710" s="92" t="s">
        <v>7471</v>
      </c>
      <c r="O710" s="92">
        <v>18264</v>
      </c>
      <c r="P710" s="92" t="s">
        <v>7472</v>
      </c>
      <c r="Q710" s="92" t="s">
        <v>7506</v>
      </c>
      <c r="R710" s="92">
        <v>5</v>
      </c>
      <c r="S710" s="92">
        <v>42</v>
      </c>
      <c r="T710" s="92">
        <v>1</v>
      </c>
      <c r="U710" s="92">
        <v>54</v>
      </c>
      <c r="V710" s="92" t="s">
        <v>2730</v>
      </c>
      <c r="W710" s="92" t="s">
        <v>4839</v>
      </c>
      <c r="X710" s="92" t="s">
        <v>553</v>
      </c>
      <c r="Y710" s="92" t="s">
        <v>4840</v>
      </c>
      <c r="Z710" s="92" t="s">
        <v>834</v>
      </c>
      <c r="AA710" s="92" t="s">
        <v>7478</v>
      </c>
      <c r="AB710" s="92">
        <v>90403</v>
      </c>
      <c r="AC710" s="92">
        <v>34.029406000000002</v>
      </c>
      <c r="AD710" s="92">
        <v>-118.49815</v>
      </c>
      <c r="AE710" s="92" t="s">
        <v>7494</v>
      </c>
      <c r="AF710" s="92" t="s">
        <v>7472</v>
      </c>
      <c r="AG710" s="27" t="str">
        <f>IF(ISERROR(IF(VLOOKUP(A710,'SAS Stations'!$B$2:$G$307,5,)="YES", "YES", "NO"))=TRUE,"NO","YES")</f>
        <v>NO</v>
      </c>
      <c r="AH710" s="27" t="str">
        <f t="shared" si="11"/>
        <v>YES</v>
      </c>
      <c r="AI710" s="92" t="str">
        <f t="array" ref="AI710">IF(ISERROR(IF(VLOOKUP(A710,'Stations Modelled'!$B$2:$D$310,3,)="YES", "YES", "NO"))=TRUE,"NO","YES")</f>
        <v>NO</v>
      </c>
    </row>
    <row r="711" spans="1:35" hidden="1">
      <c r="A711" s="92" t="s">
        <v>1358</v>
      </c>
      <c r="B711" s="92">
        <v>1455</v>
      </c>
      <c r="C711" s="92">
        <v>8233</v>
      </c>
      <c r="D711" s="92"/>
      <c r="E711" s="92"/>
      <c r="F711" s="92">
        <v>33</v>
      </c>
      <c r="G711" s="92">
        <v>12</v>
      </c>
      <c r="H711" s="92">
        <v>5070</v>
      </c>
      <c r="I711" s="92" t="s">
        <v>347</v>
      </c>
      <c r="J711" s="92">
        <v>7</v>
      </c>
      <c r="K711" s="92" t="s">
        <v>347</v>
      </c>
      <c r="L711" s="92">
        <v>5070</v>
      </c>
      <c r="M711" s="92" t="s">
        <v>347</v>
      </c>
      <c r="N711" s="92" t="s">
        <v>7521</v>
      </c>
      <c r="O711" s="92">
        <v>18264</v>
      </c>
      <c r="P711" s="92">
        <v>30407</v>
      </c>
      <c r="Q711" s="92" t="s">
        <v>7506</v>
      </c>
      <c r="R711" s="92">
        <v>3</v>
      </c>
      <c r="S711" s="92">
        <v>77</v>
      </c>
      <c r="T711" s="92">
        <v>4</v>
      </c>
      <c r="U711" s="92">
        <v>16</v>
      </c>
      <c r="V711" s="92" t="s">
        <v>7472</v>
      </c>
      <c r="W711" s="92" t="s">
        <v>7472</v>
      </c>
      <c r="X711" s="92" t="s">
        <v>7472</v>
      </c>
      <c r="Y711" s="92" t="s">
        <v>7472</v>
      </c>
      <c r="Z711" s="92" t="s">
        <v>7472</v>
      </c>
      <c r="AA711" s="92" t="s">
        <v>7478</v>
      </c>
      <c r="AB711" s="92" t="s">
        <v>7472</v>
      </c>
      <c r="AC711" s="92"/>
      <c r="AD711" s="92"/>
      <c r="AE711" s="92"/>
      <c r="AF711" s="92" t="s">
        <v>7472</v>
      </c>
      <c r="AG711" s="27" t="str">
        <f>IF(ISERROR(IF(VLOOKUP(A711,'SAS Stations'!$B$2:$G$307,5,)="YES", "YES", "NO"))=TRUE,"NO","YES")</f>
        <v>NO</v>
      </c>
      <c r="AH711" s="27" t="str">
        <f t="shared" si="11"/>
        <v>YES</v>
      </c>
      <c r="AI711" s="92" t="str">
        <f t="array" ref="AI711">IF(ISERROR(IF(VLOOKUP(A711,'Stations Modelled'!$B$2:$D$310,3,)="YES", "YES", "NO"))=TRUE,"NO","YES")</f>
        <v>NO</v>
      </c>
    </row>
    <row r="712" spans="1:35" hidden="1">
      <c r="A712" s="92" t="s">
        <v>1359</v>
      </c>
      <c r="B712" s="92">
        <v>1851</v>
      </c>
      <c r="C712" s="92">
        <v>5059</v>
      </c>
      <c r="D712" s="92"/>
      <c r="E712" s="92"/>
      <c r="F712" s="92">
        <v>220</v>
      </c>
      <c r="G712" s="92">
        <v>66</v>
      </c>
      <c r="H712" s="92">
        <v>5000</v>
      </c>
      <c r="I712" s="92" t="s">
        <v>7485</v>
      </c>
      <c r="J712" s="92">
        <v>12</v>
      </c>
      <c r="K712" s="92" t="s">
        <v>833</v>
      </c>
      <c r="L712" s="92">
        <v>5056</v>
      </c>
      <c r="M712" s="92" t="s">
        <v>698</v>
      </c>
      <c r="N712" s="92" t="s">
        <v>7496</v>
      </c>
      <c r="O712" s="92">
        <v>38353</v>
      </c>
      <c r="P712" s="92" t="s">
        <v>7472</v>
      </c>
      <c r="Q712" s="92" t="s">
        <v>10579</v>
      </c>
      <c r="R712" s="92">
        <v>5</v>
      </c>
      <c r="S712" s="92">
        <v>39</v>
      </c>
      <c r="T712" s="92">
        <v>2</v>
      </c>
      <c r="U712" s="92">
        <v>6</v>
      </c>
      <c r="V712" s="92" t="s">
        <v>4972</v>
      </c>
      <c r="W712" s="92" t="s">
        <v>7472</v>
      </c>
      <c r="X712" s="92" t="s">
        <v>7472</v>
      </c>
      <c r="Y712" s="92" t="s">
        <v>1360</v>
      </c>
      <c r="Z712" s="92" t="s">
        <v>438</v>
      </c>
      <c r="AA712" s="92" t="s">
        <v>7478</v>
      </c>
      <c r="AB712" s="92" t="s">
        <v>7472</v>
      </c>
      <c r="AC712" s="92"/>
      <c r="AD712" s="92"/>
      <c r="AE712" s="92"/>
      <c r="AF712" s="92" t="s">
        <v>7472</v>
      </c>
      <c r="AG712" s="27" t="str">
        <f>IF(ISERROR(IF(VLOOKUP(A712,'SAS Stations'!$B$2:$G$307,5,)="YES", "YES", "NO"))=TRUE,"NO","YES")</f>
        <v>NO</v>
      </c>
      <c r="AH712" s="27" t="str">
        <f t="shared" si="11"/>
        <v>YES</v>
      </c>
      <c r="AI712" s="92" t="str">
        <f t="array" ref="AI712">IF(ISERROR(IF(VLOOKUP(A712,'Stations Modelled'!$B$2:$D$310,3,)="YES", "YES", "NO"))=TRUE,"NO","YES")</f>
        <v>NO</v>
      </c>
    </row>
    <row r="713" spans="1:35">
      <c r="A713" s="92" t="s">
        <v>1046</v>
      </c>
      <c r="B713" s="92">
        <v>367</v>
      </c>
      <c r="C713" s="92">
        <v>5145</v>
      </c>
      <c r="D713" s="92" t="s">
        <v>7535</v>
      </c>
      <c r="E713" s="92"/>
      <c r="F713" s="92">
        <v>16</v>
      </c>
      <c r="G713" s="92">
        <v>4</v>
      </c>
      <c r="H713" s="92">
        <v>5012</v>
      </c>
      <c r="I713" s="92" t="s">
        <v>3869</v>
      </c>
      <c r="J713" s="92">
        <v>3</v>
      </c>
      <c r="K713" s="92" t="s">
        <v>7529</v>
      </c>
      <c r="L713" s="92">
        <v>5012</v>
      </c>
      <c r="M713" s="92" t="s">
        <v>3869</v>
      </c>
      <c r="N713" s="92" t="s">
        <v>7471</v>
      </c>
      <c r="O713" s="92">
        <v>23437</v>
      </c>
      <c r="P713" s="92" t="s">
        <v>7472</v>
      </c>
      <c r="Q713" s="92" t="s">
        <v>7506</v>
      </c>
      <c r="R713" s="92">
        <v>1</v>
      </c>
      <c r="S713" s="92">
        <v>27</v>
      </c>
      <c r="T713" s="92">
        <v>3</v>
      </c>
      <c r="U713" s="92">
        <v>3</v>
      </c>
      <c r="V713" s="92" t="s">
        <v>7531</v>
      </c>
      <c r="W713" s="92" t="s">
        <v>7536</v>
      </c>
      <c r="X713" s="92" t="s">
        <v>517</v>
      </c>
      <c r="Y713" s="92" t="s">
        <v>3354</v>
      </c>
      <c r="Z713" s="92" t="s">
        <v>3355</v>
      </c>
      <c r="AA713" s="92" t="s">
        <v>7478</v>
      </c>
      <c r="AB713" s="92">
        <v>91030</v>
      </c>
      <c r="AC713" s="92">
        <v>34.112738999999998</v>
      </c>
      <c r="AD713" s="92">
        <v>-118.16453799999999</v>
      </c>
      <c r="AE713" s="92" t="s">
        <v>7503</v>
      </c>
      <c r="AF713" s="92" t="s">
        <v>7472</v>
      </c>
      <c r="AG713" s="27" t="str">
        <f>IF(ISERROR(IF(VLOOKUP(A713,'SAS Stations'!$B$2:$G$307,5,)="YES", "YES", "NO"))=TRUE,"NO","YES")</f>
        <v>YES</v>
      </c>
      <c r="AH713" s="27" t="str">
        <f t="shared" si="11"/>
        <v>NO</v>
      </c>
      <c r="AI713" s="92" t="str">
        <f t="array" ref="AI713">IF(ISERROR(IF(VLOOKUP(A713,'Stations Modelled'!$B$2:$D$310,3,)="YES", "YES", "NO"))=TRUE,"NO","YES")</f>
        <v>NO</v>
      </c>
    </row>
    <row r="714" spans="1:35">
      <c r="A714" s="92" t="s">
        <v>1047</v>
      </c>
      <c r="B714" s="92">
        <v>847</v>
      </c>
      <c r="C714" s="92">
        <v>5849</v>
      </c>
      <c r="D714" s="92" t="s">
        <v>482</v>
      </c>
      <c r="E714" s="92"/>
      <c r="F714" s="92">
        <v>12</v>
      </c>
      <c r="G714" s="92">
        <v>4</v>
      </c>
      <c r="H714" s="92">
        <v>5086</v>
      </c>
      <c r="I714" s="92" t="s">
        <v>394</v>
      </c>
      <c r="J714" s="92">
        <v>2</v>
      </c>
      <c r="K714" s="92" t="s">
        <v>394</v>
      </c>
      <c r="L714" s="92">
        <v>5086</v>
      </c>
      <c r="M714" s="92" t="s">
        <v>394</v>
      </c>
      <c r="N714" s="92" t="s">
        <v>7471</v>
      </c>
      <c r="O714" s="92">
        <v>18264</v>
      </c>
      <c r="P714" s="92" t="s">
        <v>7472</v>
      </c>
      <c r="Q714" s="92" t="s">
        <v>7506</v>
      </c>
      <c r="R714" s="92">
        <v>1</v>
      </c>
      <c r="S714" s="92">
        <v>29</v>
      </c>
      <c r="T714" s="92">
        <v>2</v>
      </c>
      <c r="U714" s="92">
        <v>45</v>
      </c>
      <c r="V714" s="92" t="s">
        <v>7556</v>
      </c>
      <c r="W714" s="92" t="s">
        <v>476</v>
      </c>
      <c r="X714" s="92" t="s">
        <v>7586</v>
      </c>
      <c r="Y714" s="92" t="s">
        <v>3357</v>
      </c>
      <c r="Z714" s="92" t="s">
        <v>1047</v>
      </c>
      <c r="AA714" s="92" t="s">
        <v>7478</v>
      </c>
      <c r="AB714" s="92">
        <v>92701</v>
      </c>
      <c r="AC714" s="92">
        <v>33.746501000000002</v>
      </c>
      <c r="AD714" s="92">
        <v>-117.86860299999999</v>
      </c>
      <c r="AE714" s="92" t="s">
        <v>7503</v>
      </c>
      <c r="AF714" s="92" t="s">
        <v>7472</v>
      </c>
      <c r="AG714" s="27" t="str">
        <f>IF(ISERROR(IF(VLOOKUP(A714,'SAS Stations'!$B$2:$G$307,5,)="YES", "YES", "NO"))=TRUE,"NO","YES")</f>
        <v>YES</v>
      </c>
      <c r="AH714" s="27" t="str">
        <f t="shared" si="11"/>
        <v>NO</v>
      </c>
      <c r="AI714" s="92" t="str">
        <f t="array" ref="AI714">IF(ISERROR(IF(VLOOKUP(A714,'Stations Modelled'!$B$2:$D$310,3,)="YES", "YES", "NO"))=TRUE,"NO","YES")</f>
        <v>NO</v>
      </c>
    </row>
    <row r="715" spans="1:35" hidden="1">
      <c r="A715" s="92" t="s">
        <v>1366</v>
      </c>
      <c r="B715" s="92">
        <v>1989</v>
      </c>
      <c r="C715" s="92">
        <v>2317</v>
      </c>
      <c r="D715" s="92"/>
      <c r="E715" s="92"/>
      <c r="F715" s="92">
        <v>33</v>
      </c>
      <c r="G715" s="92">
        <v>33</v>
      </c>
      <c r="H715" s="92">
        <v>1990</v>
      </c>
      <c r="I715" s="92" t="s">
        <v>7480</v>
      </c>
      <c r="J715" s="92">
        <v>5</v>
      </c>
      <c r="K715" s="92" t="s">
        <v>375</v>
      </c>
      <c r="L715" s="92">
        <v>4000</v>
      </c>
      <c r="M715" s="92" t="s">
        <v>7495</v>
      </c>
      <c r="N715" s="92" t="s">
        <v>7471</v>
      </c>
      <c r="O715" s="92">
        <v>18264</v>
      </c>
      <c r="P715" s="92" t="s">
        <v>7472</v>
      </c>
      <c r="Q715" s="92" t="s">
        <v>7506</v>
      </c>
      <c r="R715" s="92">
        <v>3</v>
      </c>
      <c r="S715" s="92">
        <v>31</v>
      </c>
      <c r="T715" s="92">
        <v>3</v>
      </c>
      <c r="U715" s="92">
        <v>91</v>
      </c>
      <c r="V715" s="92" t="s">
        <v>7480</v>
      </c>
      <c r="W715" s="92" t="s">
        <v>2741</v>
      </c>
      <c r="X715" s="92" t="s">
        <v>7553</v>
      </c>
      <c r="Y715" s="92" t="s">
        <v>2742</v>
      </c>
      <c r="Z715" s="92" t="s">
        <v>588</v>
      </c>
      <c r="AA715" s="92" t="s">
        <v>7478</v>
      </c>
      <c r="AB715" s="92">
        <v>92346</v>
      </c>
      <c r="AC715" s="92">
        <v>34.107643000000003</v>
      </c>
      <c r="AD715" s="92">
        <v>-117.099312</v>
      </c>
      <c r="AE715" s="92" t="s">
        <v>7503</v>
      </c>
      <c r="AF715" s="92" t="s">
        <v>7472</v>
      </c>
      <c r="AG715" s="27" t="str">
        <f>IF(ISERROR(IF(VLOOKUP(A715,'SAS Stations'!$B$2:$G$307,5,)="YES", "YES", "NO"))=TRUE,"NO","YES")</f>
        <v>NO</v>
      </c>
      <c r="AH715" s="27" t="str">
        <f t="shared" si="11"/>
        <v>YES</v>
      </c>
      <c r="AI715" s="92" t="str">
        <f t="array" ref="AI715">IF(ISERROR(IF(VLOOKUP(A715,'Stations Modelled'!$B$2:$D$310,3,)="YES", "YES", "NO"))=TRUE,"NO","YES")</f>
        <v>NO</v>
      </c>
    </row>
    <row r="716" spans="1:35">
      <c r="A716" s="92" t="s">
        <v>1048</v>
      </c>
      <c r="B716" s="92">
        <v>586</v>
      </c>
      <c r="C716" s="92">
        <v>5531</v>
      </c>
      <c r="D716" s="92" t="s">
        <v>4981</v>
      </c>
      <c r="E716" s="92">
        <v>95310</v>
      </c>
      <c r="F716" s="92">
        <v>66</v>
      </c>
      <c r="G716" s="92">
        <v>16</v>
      </c>
      <c r="H716" s="92">
        <v>5055</v>
      </c>
      <c r="I716" s="92" t="s">
        <v>446</v>
      </c>
      <c r="J716" s="92">
        <v>10</v>
      </c>
      <c r="K716" s="92" t="s">
        <v>446</v>
      </c>
      <c r="L716" s="92">
        <v>5056</v>
      </c>
      <c r="M716" s="92" t="s">
        <v>698</v>
      </c>
      <c r="N716" s="92" t="s">
        <v>7471</v>
      </c>
      <c r="O716" s="92">
        <v>9133</v>
      </c>
      <c r="P716" s="92" t="s">
        <v>7472</v>
      </c>
      <c r="Q716" s="92" t="s">
        <v>7473</v>
      </c>
      <c r="R716" s="92">
        <v>5</v>
      </c>
      <c r="S716" s="92">
        <v>49</v>
      </c>
      <c r="T716" s="92">
        <v>1</v>
      </c>
      <c r="U716" s="92">
        <v>63</v>
      </c>
      <c r="V716" s="92" t="s">
        <v>4996</v>
      </c>
      <c r="W716" s="92" t="s">
        <v>5087</v>
      </c>
      <c r="X716" s="92" t="s">
        <v>3343</v>
      </c>
      <c r="Y716" s="92" t="s">
        <v>5288</v>
      </c>
      <c r="Z716" s="92" t="s">
        <v>1048</v>
      </c>
      <c r="AA716" s="92" t="s">
        <v>7478</v>
      </c>
      <c r="AB716" s="92">
        <v>93103</v>
      </c>
      <c r="AC716" s="92">
        <v>34.422896999999999</v>
      </c>
      <c r="AD716" s="92">
        <v>-119.685438</v>
      </c>
      <c r="AE716" s="92" t="s">
        <v>7494</v>
      </c>
      <c r="AF716" s="92" t="s">
        <v>7472</v>
      </c>
      <c r="AG716" s="27" t="str">
        <f>IF(ISERROR(IF(VLOOKUP(A716,'SAS Stations'!$B$2:$G$307,5,)="YES", "YES", "NO"))=TRUE,"NO","YES")</f>
        <v>YES</v>
      </c>
      <c r="AH716" s="27" t="str">
        <f t="shared" si="11"/>
        <v>NO</v>
      </c>
      <c r="AI716" s="92" t="str">
        <f t="array" ref="AI716">IF(ISERROR(IF(VLOOKUP(A716,'Stations Modelled'!$B$2:$D$310,3,)="YES", "YES", "NO"))=TRUE,"NO","YES")</f>
        <v>YES</v>
      </c>
    </row>
    <row r="717" spans="1:35">
      <c r="A717" s="92" t="s">
        <v>1048</v>
      </c>
      <c r="B717" s="92">
        <v>585</v>
      </c>
      <c r="C717" s="92">
        <v>5531</v>
      </c>
      <c r="D717" s="92"/>
      <c r="E717" s="92">
        <v>95310</v>
      </c>
      <c r="F717" s="92">
        <v>66</v>
      </c>
      <c r="G717" s="92">
        <v>4</v>
      </c>
      <c r="H717" s="92">
        <v>5055</v>
      </c>
      <c r="I717" s="92" t="s">
        <v>446</v>
      </c>
      <c r="J717" s="92">
        <v>10</v>
      </c>
      <c r="K717" s="92" t="s">
        <v>446</v>
      </c>
      <c r="L717" s="92">
        <v>5056</v>
      </c>
      <c r="M717" s="92" t="s">
        <v>698</v>
      </c>
      <c r="N717" s="92" t="s">
        <v>7471</v>
      </c>
      <c r="O717" s="92">
        <v>18264</v>
      </c>
      <c r="P717" s="92" t="s">
        <v>7472</v>
      </c>
      <c r="Q717" s="92" t="s">
        <v>7473</v>
      </c>
      <c r="R717" s="92">
        <v>5</v>
      </c>
      <c r="S717" s="92">
        <v>49</v>
      </c>
      <c r="T717" s="92">
        <v>1</v>
      </c>
      <c r="U717" s="92">
        <v>63</v>
      </c>
      <c r="V717" s="92" t="s">
        <v>4996</v>
      </c>
      <c r="W717" s="92" t="s">
        <v>5087</v>
      </c>
      <c r="X717" s="92" t="s">
        <v>3343</v>
      </c>
      <c r="Y717" s="92" t="s">
        <v>5288</v>
      </c>
      <c r="Z717" s="92" t="s">
        <v>1048</v>
      </c>
      <c r="AA717" s="92" t="s">
        <v>7478</v>
      </c>
      <c r="AB717" s="92">
        <v>93103</v>
      </c>
      <c r="AC717" s="92">
        <v>34.422896999999999</v>
      </c>
      <c r="AD717" s="92">
        <v>-119.685438</v>
      </c>
      <c r="AE717" s="92" t="s">
        <v>7494</v>
      </c>
      <c r="AF717" s="92" t="s">
        <v>7472</v>
      </c>
      <c r="AG717" s="27" t="str">
        <f>IF(ISERROR(IF(VLOOKUP(A717,'SAS Stations'!$B$2:$G$307,5,)="YES", "YES", "NO"))=TRUE,"NO","YES")</f>
        <v>YES</v>
      </c>
      <c r="AH717" s="27" t="str">
        <f t="shared" si="11"/>
        <v>NO</v>
      </c>
      <c r="AI717" s="92" t="str">
        <f t="array" ref="AI717">IF(ISERROR(IF(VLOOKUP(A717,'Stations Modelled'!$B$2:$D$310,3,)="YES", "YES", "NO"))=TRUE,"NO","YES")</f>
        <v>YES</v>
      </c>
    </row>
    <row r="718" spans="1:35">
      <c r="A718" s="92" t="s">
        <v>1049</v>
      </c>
      <c r="B718" s="92">
        <v>848</v>
      </c>
      <c r="C718" s="92">
        <v>5850</v>
      </c>
      <c r="D718" s="92" t="s">
        <v>7584</v>
      </c>
      <c r="E718" s="92">
        <v>50293</v>
      </c>
      <c r="F718" s="92">
        <v>66</v>
      </c>
      <c r="G718" s="92">
        <v>12</v>
      </c>
      <c r="H718" s="92">
        <v>5084</v>
      </c>
      <c r="I718" s="92" t="s">
        <v>3790</v>
      </c>
      <c r="J718" s="92">
        <v>9</v>
      </c>
      <c r="K718" s="92" t="s">
        <v>652</v>
      </c>
      <c r="L718" s="92">
        <v>5073</v>
      </c>
      <c r="M718" s="92" t="s">
        <v>652</v>
      </c>
      <c r="N718" s="92" t="s">
        <v>7471</v>
      </c>
      <c r="O718" s="92">
        <v>18264</v>
      </c>
      <c r="P718" s="92" t="s">
        <v>7472</v>
      </c>
      <c r="Q718" s="92" t="s">
        <v>7473</v>
      </c>
      <c r="R718" s="92">
        <v>1</v>
      </c>
      <c r="S718" s="92">
        <v>47</v>
      </c>
      <c r="T718" s="92">
        <v>2</v>
      </c>
      <c r="U718" s="92">
        <v>1</v>
      </c>
      <c r="V718" s="92" t="s">
        <v>7531</v>
      </c>
      <c r="W718" s="92" t="s">
        <v>4621</v>
      </c>
      <c r="X718" s="92" t="s">
        <v>465</v>
      </c>
      <c r="Y718" s="92" t="s">
        <v>4841</v>
      </c>
      <c r="Z718" s="92" t="s">
        <v>1049</v>
      </c>
      <c r="AA718" s="92" t="s">
        <v>7478</v>
      </c>
      <c r="AB718" s="92">
        <v>90670</v>
      </c>
      <c r="AC718" s="92">
        <v>33.947665999999998</v>
      </c>
      <c r="AD718" s="92">
        <v>-118.058342</v>
      </c>
      <c r="AE718" s="92" t="s">
        <v>7494</v>
      </c>
      <c r="AF718" s="92" t="s">
        <v>7472</v>
      </c>
      <c r="AG718" s="27" t="str">
        <f>IF(ISERROR(IF(VLOOKUP(A718,'SAS Stations'!$B$2:$G$307,5,)="YES", "YES", "NO"))=TRUE,"NO","YES")</f>
        <v>YES</v>
      </c>
      <c r="AH718" s="27" t="str">
        <f t="shared" si="11"/>
        <v>NO</v>
      </c>
      <c r="AI718" s="92" t="str">
        <f t="array" ref="AI718">IF(ISERROR(IF(VLOOKUP(A718,'Stations Modelled'!$B$2:$D$310,3,)="YES", "YES", "NO"))=TRUE,"NO","YES")</f>
        <v>NO</v>
      </c>
    </row>
    <row r="719" spans="1:35" hidden="1">
      <c r="A719" s="92" t="s">
        <v>834</v>
      </c>
      <c r="B719" s="92">
        <v>443</v>
      </c>
      <c r="C719" s="92">
        <v>5231</v>
      </c>
      <c r="D719" s="92" t="s">
        <v>2821</v>
      </c>
      <c r="E719" s="92">
        <v>30309</v>
      </c>
      <c r="F719" s="92">
        <v>66</v>
      </c>
      <c r="G719" s="92">
        <v>4</v>
      </c>
      <c r="H719" s="92">
        <v>5029</v>
      </c>
      <c r="I719" s="92" t="s">
        <v>624</v>
      </c>
      <c r="J719" s="92">
        <v>8</v>
      </c>
      <c r="K719" s="92" t="s">
        <v>337</v>
      </c>
      <c r="L719" s="92">
        <v>5023</v>
      </c>
      <c r="M719" s="92" t="s">
        <v>337</v>
      </c>
      <c r="N719" s="92" t="s">
        <v>7471</v>
      </c>
      <c r="O719" s="92">
        <v>18264</v>
      </c>
      <c r="P719" s="92" t="s">
        <v>7472</v>
      </c>
      <c r="Q719" s="92" t="s">
        <v>7473</v>
      </c>
      <c r="R719" s="92">
        <v>5</v>
      </c>
      <c r="S719" s="92">
        <v>42</v>
      </c>
      <c r="T719" s="92">
        <v>1</v>
      </c>
      <c r="U719" s="92">
        <v>54</v>
      </c>
      <c r="V719" s="92" t="s">
        <v>2730</v>
      </c>
      <c r="W719" s="92" t="s">
        <v>4804</v>
      </c>
      <c r="X719" s="92" t="s">
        <v>7582</v>
      </c>
      <c r="Y719" s="92" t="s">
        <v>4842</v>
      </c>
      <c r="Z719" s="92" t="s">
        <v>834</v>
      </c>
      <c r="AA719" s="92" t="s">
        <v>7478</v>
      </c>
      <c r="AB719" s="92">
        <v>90401</v>
      </c>
      <c r="AC719" s="92">
        <v>34.017642000000002</v>
      </c>
      <c r="AD719" s="92">
        <v>-118.488281</v>
      </c>
      <c r="AE719" s="92" t="s">
        <v>7494</v>
      </c>
      <c r="AF719" s="92" t="s">
        <v>7472</v>
      </c>
      <c r="AG719" s="27" t="str">
        <f>IF(ISERROR(IF(VLOOKUP(A719,'SAS Stations'!$B$2:$G$307,5,)="YES", "YES", "NO"))=TRUE,"NO","YES")</f>
        <v>NO</v>
      </c>
      <c r="AH719" s="27" t="str">
        <f t="shared" si="11"/>
        <v>YES</v>
      </c>
      <c r="AI719" s="92" t="str">
        <f t="array" ref="AI719">IF(ISERROR(IF(VLOOKUP(A719,'Stations Modelled'!$B$2:$D$310,3,)="YES", "YES", "NO"))=TRUE,"NO","YES")</f>
        <v>YES</v>
      </c>
    </row>
    <row r="720" spans="1:35" hidden="1">
      <c r="A720" s="92" t="s">
        <v>834</v>
      </c>
      <c r="B720" s="92">
        <v>444</v>
      </c>
      <c r="C720" s="92">
        <v>5231</v>
      </c>
      <c r="D720" s="92" t="s">
        <v>2821</v>
      </c>
      <c r="E720" s="92">
        <v>30309</v>
      </c>
      <c r="F720" s="92">
        <v>66</v>
      </c>
      <c r="G720" s="92">
        <v>16</v>
      </c>
      <c r="H720" s="92">
        <v>5029</v>
      </c>
      <c r="I720" s="92" t="s">
        <v>624</v>
      </c>
      <c r="J720" s="92">
        <v>8</v>
      </c>
      <c r="K720" s="92" t="s">
        <v>337</v>
      </c>
      <c r="L720" s="92">
        <v>5023</v>
      </c>
      <c r="M720" s="92" t="s">
        <v>337</v>
      </c>
      <c r="N720" s="92" t="s">
        <v>7471</v>
      </c>
      <c r="O720" s="92">
        <v>18264</v>
      </c>
      <c r="P720" s="92" t="s">
        <v>7472</v>
      </c>
      <c r="Q720" s="92" t="s">
        <v>7473</v>
      </c>
      <c r="R720" s="92">
        <v>5</v>
      </c>
      <c r="S720" s="92">
        <v>42</v>
      </c>
      <c r="T720" s="92">
        <v>1</v>
      </c>
      <c r="U720" s="92">
        <v>54</v>
      </c>
      <c r="V720" s="92" t="s">
        <v>2730</v>
      </c>
      <c r="W720" s="92" t="s">
        <v>4804</v>
      </c>
      <c r="X720" s="92" t="s">
        <v>7582</v>
      </c>
      <c r="Y720" s="92" t="s">
        <v>4842</v>
      </c>
      <c r="Z720" s="92" t="s">
        <v>834</v>
      </c>
      <c r="AA720" s="92" t="s">
        <v>7478</v>
      </c>
      <c r="AB720" s="92">
        <v>90401</v>
      </c>
      <c r="AC720" s="92">
        <v>34.017642000000002</v>
      </c>
      <c r="AD720" s="92">
        <v>-118.488281</v>
      </c>
      <c r="AE720" s="92" t="s">
        <v>7494</v>
      </c>
      <c r="AF720" s="92" t="s">
        <v>7472</v>
      </c>
      <c r="AG720" s="27" t="str">
        <f>IF(ISERROR(IF(VLOOKUP(A720,'SAS Stations'!$B$2:$G$307,5,)="YES", "YES", "NO"))=TRUE,"NO","YES")</f>
        <v>NO</v>
      </c>
      <c r="AH720" s="27" t="str">
        <f t="shared" si="11"/>
        <v>YES</v>
      </c>
      <c r="AI720" s="92" t="str">
        <f t="array" ref="AI720">IF(ISERROR(IF(VLOOKUP(A720,'Stations Modelled'!$B$2:$D$310,3,)="YES", "YES", "NO"))=TRUE,"NO","YES")</f>
        <v>YES</v>
      </c>
    </row>
    <row r="721" spans="1:35" hidden="1">
      <c r="A721" s="92" t="s">
        <v>5372</v>
      </c>
      <c r="B721" s="92">
        <v>588</v>
      </c>
      <c r="C721" s="92">
        <v>5533</v>
      </c>
      <c r="D721" s="92"/>
      <c r="E721" s="92"/>
      <c r="F721" s="92">
        <v>16</v>
      </c>
      <c r="G721" s="92">
        <v>4</v>
      </c>
      <c r="H721" s="92">
        <v>5053</v>
      </c>
      <c r="I721" s="92" t="s">
        <v>833</v>
      </c>
      <c r="J721" s="92">
        <v>12</v>
      </c>
      <c r="K721" s="92" t="s">
        <v>833</v>
      </c>
      <c r="L721" s="92">
        <v>5056</v>
      </c>
      <c r="M721" s="92" t="s">
        <v>698</v>
      </c>
      <c r="N721" s="92" t="s">
        <v>7521</v>
      </c>
      <c r="O721" s="92">
        <v>5480</v>
      </c>
      <c r="P721" s="92">
        <v>33015</v>
      </c>
      <c r="Q721" s="92" t="s">
        <v>7506</v>
      </c>
      <c r="R721" s="92">
        <v>5</v>
      </c>
      <c r="S721" s="92">
        <v>39</v>
      </c>
      <c r="T721" s="92">
        <v>3</v>
      </c>
      <c r="U721" s="92">
        <v>0</v>
      </c>
      <c r="V721" s="92" t="s">
        <v>4972</v>
      </c>
      <c r="W721" s="92" t="s">
        <v>4839</v>
      </c>
      <c r="X721" s="92" t="s">
        <v>569</v>
      </c>
      <c r="Y721" s="92" t="s">
        <v>1368</v>
      </c>
      <c r="Z721" s="92" t="s">
        <v>5372</v>
      </c>
      <c r="AA721" s="92" t="s">
        <v>7478</v>
      </c>
      <c r="AB721" s="92">
        <v>93060</v>
      </c>
      <c r="AC721" s="92"/>
      <c r="AD721" s="92"/>
      <c r="AE721" s="92"/>
      <c r="AF721" s="92" t="s">
        <v>7472</v>
      </c>
      <c r="AG721" s="27" t="str">
        <f>IF(ISERROR(IF(VLOOKUP(A721,'SAS Stations'!$B$2:$G$307,5,)="YES", "YES", "NO"))=TRUE,"NO","YES")</f>
        <v>NO</v>
      </c>
      <c r="AH721" s="27" t="str">
        <f t="shared" si="11"/>
        <v>YES</v>
      </c>
      <c r="AI721" s="92" t="str">
        <f t="array" ref="AI721">IF(ISERROR(IF(VLOOKUP(A721,'Stations Modelled'!$B$2:$D$310,3,)="YES", "YES", "NO"))=TRUE,"NO","YES")</f>
        <v>NO</v>
      </c>
    </row>
    <row r="722" spans="1:35" hidden="1">
      <c r="A722" s="92" t="s">
        <v>835</v>
      </c>
      <c r="B722" s="92">
        <v>1514</v>
      </c>
      <c r="C722" s="92">
        <v>8292</v>
      </c>
      <c r="D722" s="92" t="s">
        <v>3416</v>
      </c>
      <c r="E722" s="92">
        <v>14764</v>
      </c>
      <c r="F722" s="92">
        <v>115</v>
      </c>
      <c r="G722" s="92">
        <v>12</v>
      </c>
      <c r="H722" s="92">
        <v>5067</v>
      </c>
      <c r="I722" s="92" t="s">
        <v>389</v>
      </c>
      <c r="J722" s="92">
        <v>6</v>
      </c>
      <c r="K722" s="92" t="s">
        <v>389</v>
      </c>
      <c r="L722" s="92">
        <v>5067</v>
      </c>
      <c r="M722" s="92" t="s">
        <v>389</v>
      </c>
      <c r="N722" s="92" t="s">
        <v>7471</v>
      </c>
      <c r="O722" s="92">
        <v>23863</v>
      </c>
      <c r="P722" s="92" t="s">
        <v>7472</v>
      </c>
      <c r="Q722" s="92" t="s">
        <v>7473</v>
      </c>
      <c r="R722" s="92">
        <v>3</v>
      </c>
      <c r="S722" s="92">
        <v>79</v>
      </c>
      <c r="T722" s="92">
        <v>4</v>
      </c>
      <c r="U722" s="92">
        <v>13</v>
      </c>
      <c r="V722" s="92" t="s">
        <v>3411</v>
      </c>
      <c r="W722" s="92" t="s">
        <v>2736</v>
      </c>
      <c r="X722" s="92" t="s">
        <v>527</v>
      </c>
      <c r="Y722" s="92" t="s">
        <v>2737</v>
      </c>
      <c r="Z722" s="92" t="s">
        <v>2738</v>
      </c>
      <c r="AA722" s="92" t="s">
        <v>7478</v>
      </c>
      <c r="AB722" s="92">
        <v>92270</v>
      </c>
      <c r="AC722" s="92">
        <v>33.748927000000002</v>
      </c>
      <c r="AD722" s="92">
        <v>-116.392174</v>
      </c>
      <c r="AE722" s="92" t="s">
        <v>7503</v>
      </c>
      <c r="AF722" s="92" t="s">
        <v>7472</v>
      </c>
      <c r="AG722" s="27" t="str">
        <f>IF(ISERROR(IF(VLOOKUP(A722,'SAS Stations'!$B$2:$G$307,5,)="YES", "YES", "NO"))=TRUE,"NO","YES")</f>
        <v>NO</v>
      </c>
      <c r="AH722" s="27" t="str">
        <f t="shared" si="11"/>
        <v>YES</v>
      </c>
      <c r="AI722" s="92" t="str">
        <f t="array" ref="AI722">IF(ISERROR(IF(VLOOKUP(A722,'Stations Modelled'!$B$2:$D$310,3,)="YES", "YES", "NO"))=TRUE,"NO","YES")</f>
        <v>NO</v>
      </c>
    </row>
    <row r="723" spans="1:35" hidden="1">
      <c r="A723" s="92" t="s">
        <v>835</v>
      </c>
      <c r="B723" s="92">
        <v>1515</v>
      </c>
      <c r="C723" s="92">
        <v>8292</v>
      </c>
      <c r="D723" s="92" t="s">
        <v>3416</v>
      </c>
      <c r="E723" s="92">
        <v>14764</v>
      </c>
      <c r="F723" s="92">
        <v>115</v>
      </c>
      <c r="G723" s="92">
        <v>33</v>
      </c>
      <c r="H723" s="92">
        <v>5067</v>
      </c>
      <c r="I723" s="92" t="s">
        <v>389</v>
      </c>
      <c r="J723" s="92">
        <v>6</v>
      </c>
      <c r="K723" s="92" t="s">
        <v>389</v>
      </c>
      <c r="L723" s="92">
        <v>5067</v>
      </c>
      <c r="M723" s="92" t="s">
        <v>389</v>
      </c>
      <c r="N723" s="92" t="s">
        <v>7471</v>
      </c>
      <c r="O723" s="92">
        <v>23863</v>
      </c>
      <c r="P723" s="92" t="s">
        <v>7472</v>
      </c>
      <c r="Q723" s="92" t="s">
        <v>7473</v>
      </c>
      <c r="R723" s="92">
        <v>3</v>
      </c>
      <c r="S723" s="92">
        <v>79</v>
      </c>
      <c r="T723" s="92">
        <v>4</v>
      </c>
      <c r="U723" s="92">
        <v>13</v>
      </c>
      <c r="V723" s="92" t="s">
        <v>3411</v>
      </c>
      <c r="W723" s="92" t="s">
        <v>2736</v>
      </c>
      <c r="X723" s="92" t="s">
        <v>527</v>
      </c>
      <c r="Y723" s="92" t="s">
        <v>2737</v>
      </c>
      <c r="Z723" s="92" t="s">
        <v>2738</v>
      </c>
      <c r="AA723" s="92" t="s">
        <v>7478</v>
      </c>
      <c r="AB723" s="92">
        <v>92270</v>
      </c>
      <c r="AC723" s="92">
        <v>33.748927000000002</v>
      </c>
      <c r="AD723" s="92">
        <v>-116.392174</v>
      </c>
      <c r="AE723" s="92" t="s">
        <v>7503</v>
      </c>
      <c r="AF723" s="92" t="s">
        <v>7472</v>
      </c>
      <c r="AG723" s="27" t="str">
        <f>IF(ISERROR(IF(VLOOKUP(A723,'SAS Stations'!$B$2:$G$307,5,)="YES", "YES", "NO"))=TRUE,"NO","YES")</f>
        <v>NO</v>
      </c>
      <c r="AH723" s="27" t="str">
        <f t="shared" si="11"/>
        <v>YES</v>
      </c>
      <c r="AI723" s="92" t="str">
        <f t="array" ref="AI723">IF(ISERROR(IF(VLOOKUP(A723,'Stations Modelled'!$B$2:$D$310,3,)="YES", "YES", "NO"))=TRUE,"NO","YES")</f>
        <v>NO</v>
      </c>
    </row>
    <row r="724" spans="1:35">
      <c r="A724" s="92" t="s">
        <v>836</v>
      </c>
      <c r="B724" s="92">
        <v>587</v>
      </c>
      <c r="C724" s="92">
        <v>5532</v>
      </c>
      <c r="D724" s="92" t="s">
        <v>4971</v>
      </c>
      <c r="E724" s="92">
        <v>76912</v>
      </c>
      <c r="F724" s="92">
        <v>66</v>
      </c>
      <c r="G724" s="92">
        <v>16</v>
      </c>
      <c r="H724" s="92">
        <v>5051</v>
      </c>
      <c r="I724" s="92" t="s">
        <v>362</v>
      </c>
      <c r="J724" s="92">
        <v>13</v>
      </c>
      <c r="K724" s="92" t="s">
        <v>362</v>
      </c>
      <c r="L724" s="92">
        <v>5056</v>
      </c>
      <c r="M724" s="92" t="s">
        <v>698</v>
      </c>
      <c r="N724" s="92" t="s">
        <v>7471</v>
      </c>
      <c r="O724" s="92">
        <v>23163</v>
      </c>
      <c r="P724" s="92" t="s">
        <v>7472</v>
      </c>
      <c r="Q724" s="92" t="s">
        <v>7473</v>
      </c>
      <c r="R724" s="92">
        <v>5</v>
      </c>
      <c r="S724" s="92">
        <v>35</v>
      </c>
      <c r="T724" s="92">
        <v>3</v>
      </c>
      <c r="U724" s="92">
        <v>61</v>
      </c>
      <c r="V724" s="92" t="s">
        <v>935</v>
      </c>
      <c r="W724" s="92" t="s">
        <v>1718</v>
      </c>
      <c r="X724" s="92" t="s">
        <v>459</v>
      </c>
      <c r="Y724" s="92" t="s">
        <v>5290</v>
      </c>
      <c r="Z724" s="92" t="s">
        <v>836</v>
      </c>
      <c r="AA724" s="92" t="s">
        <v>7478</v>
      </c>
      <c r="AB724" s="92">
        <v>93063</v>
      </c>
      <c r="AC724" s="92">
        <v>34.279620000000001</v>
      </c>
      <c r="AD724" s="92">
        <v>-118.71713200000001</v>
      </c>
      <c r="AE724" s="92" t="s">
        <v>7494</v>
      </c>
      <c r="AF724" s="92" t="s">
        <v>7472</v>
      </c>
      <c r="AG724" s="27" t="str">
        <f>IF(ISERROR(IF(VLOOKUP(A724,'SAS Stations'!$B$2:$G$307,5,)="YES", "YES", "NO"))=TRUE,"NO","YES")</f>
        <v>YES</v>
      </c>
      <c r="AH724" s="27" t="str">
        <f t="shared" si="11"/>
        <v>NO</v>
      </c>
      <c r="AI724" s="92" t="str">
        <f t="array" ref="AI724">IF(ISERROR(IF(VLOOKUP(A724,'Stations Modelled'!$B$2:$D$310,3,)="YES", "YES", "NO"))=TRUE,"NO","YES")</f>
        <v>YES</v>
      </c>
    </row>
    <row r="725" spans="1:35" hidden="1">
      <c r="A725" s="92" t="s">
        <v>838</v>
      </c>
      <c r="B725" s="92">
        <v>331</v>
      </c>
      <c r="C725" s="92">
        <v>5088</v>
      </c>
      <c r="D725" s="92" t="s">
        <v>482</v>
      </c>
      <c r="E725" s="92" t="s">
        <v>3362</v>
      </c>
      <c r="F725" s="92">
        <v>66</v>
      </c>
      <c r="G725" s="92">
        <v>12</v>
      </c>
      <c r="H725" s="92">
        <v>5088</v>
      </c>
      <c r="I725" s="92" t="s">
        <v>838</v>
      </c>
      <c r="J725" s="92">
        <v>2</v>
      </c>
      <c r="K725" s="92" t="s">
        <v>394</v>
      </c>
      <c r="L725" s="92">
        <v>5086</v>
      </c>
      <c r="M725" s="92" t="s">
        <v>394</v>
      </c>
      <c r="N725" s="92" t="s">
        <v>7471</v>
      </c>
      <c r="O725" s="92">
        <v>29738</v>
      </c>
      <c r="P725" s="92" t="s">
        <v>7472</v>
      </c>
      <c r="Q725" s="92" t="s">
        <v>7473</v>
      </c>
      <c r="R725" s="92">
        <v>1</v>
      </c>
      <c r="S725" s="92">
        <v>43</v>
      </c>
      <c r="T725" s="92">
        <v>2</v>
      </c>
      <c r="U725" s="92">
        <v>44</v>
      </c>
      <c r="V725" s="92" t="s">
        <v>3363</v>
      </c>
      <c r="W725" s="92" t="s">
        <v>526</v>
      </c>
      <c r="X725" s="92" t="s">
        <v>490</v>
      </c>
      <c r="Y725" s="92" t="s">
        <v>3364</v>
      </c>
      <c r="Z725" s="92" t="s">
        <v>606</v>
      </c>
      <c r="AA725" s="92" t="s">
        <v>7478</v>
      </c>
      <c r="AB725" s="92">
        <v>92718</v>
      </c>
      <c r="AC725" s="92">
        <v>33.665128000000003</v>
      </c>
      <c r="AD725" s="92">
        <v>-117.767521</v>
      </c>
      <c r="AE725" s="92" t="s">
        <v>7503</v>
      </c>
      <c r="AF725" s="92" t="s">
        <v>7472</v>
      </c>
      <c r="AG725" s="27" t="str">
        <f>IF(ISERROR(IF(VLOOKUP(A725,'SAS Stations'!$B$2:$G$307,5,)="YES", "YES", "NO"))=TRUE,"NO","YES")</f>
        <v>NO</v>
      </c>
      <c r="AH725" s="27" t="str">
        <f t="shared" si="11"/>
        <v>YES</v>
      </c>
      <c r="AI725" s="92" t="str">
        <f t="array" ref="AI725">IF(ISERROR(IF(VLOOKUP(A725,'Stations Modelled'!$B$2:$D$310,3,)="YES", "YES", "NO"))=TRUE,"NO","YES")</f>
        <v>YES</v>
      </c>
    </row>
    <row r="726" spans="1:35" hidden="1">
      <c r="A726" s="92" t="s">
        <v>2740</v>
      </c>
      <c r="B726" s="92">
        <v>1601</v>
      </c>
      <c r="C726" s="92">
        <v>6906</v>
      </c>
      <c r="D726" s="92" t="s">
        <v>3405</v>
      </c>
      <c r="E726" s="92">
        <v>17552</v>
      </c>
      <c r="F726" s="92">
        <v>33</v>
      </c>
      <c r="G726" s="92">
        <v>33</v>
      </c>
      <c r="H726" s="92">
        <v>5064</v>
      </c>
      <c r="I726" s="92" t="s">
        <v>375</v>
      </c>
      <c r="J726" s="92">
        <v>5</v>
      </c>
      <c r="K726" s="92" t="s">
        <v>375</v>
      </c>
      <c r="L726" s="92">
        <v>4000</v>
      </c>
      <c r="M726" s="92" t="s">
        <v>7495</v>
      </c>
      <c r="N726" s="92" t="s">
        <v>7521</v>
      </c>
      <c r="O726" s="92">
        <v>18264</v>
      </c>
      <c r="P726" s="92">
        <v>36908</v>
      </c>
      <c r="Q726" s="92" t="s">
        <v>7506</v>
      </c>
      <c r="R726" s="92">
        <v>9</v>
      </c>
      <c r="S726" s="92">
        <v>99</v>
      </c>
      <c r="T726" s="92" t="s">
        <v>7472</v>
      </c>
      <c r="U726" s="92">
        <v>0</v>
      </c>
      <c r="V726" s="92" t="s">
        <v>7480</v>
      </c>
      <c r="W726" s="92" t="s">
        <v>2741</v>
      </c>
      <c r="X726" s="92" t="s">
        <v>7553</v>
      </c>
      <c r="Y726" s="92" t="s">
        <v>2742</v>
      </c>
      <c r="Z726" s="92" t="s">
        <v>7480</v>
      </c>
      <c r="AA726" s="92" t="s">
        <v>7478</v>
      </c>
      <c r="AB726" s="92">
        <v>92346</v>
      </c>
      <c r="AC726" s="92"/>
      <c r="AD726" s="92"/>
      <c r="AE726" s="92"/>
      <c r="AF726" s="92" t="s">
        <v>7472</v>
      </c>
      <c r="AG726" s="27" t="str">
        <f>IF(ISERROR(IF(VLOOKUP(A726,'SAS Stations'!$B$2:$G$307,5,)="YES", "YES", "NO"))=TRUE,"NO","YES")</f>
        <v>NO</v>
      </c>
      <c r="AH726" s="27" t="str">
        <f t="shared" si="11"/>
        <v>YES</v>
      </c>
      <c r="AI726" s="92" t="str">
        <f t="array" ref="AI726">IF(ISERROR(IF(VLOOKUP(A726,'Stations Modelled'!$B$2:$D$310,3,)="YES", "YES", "NO"))=TRUE,"NO","YES")</f>
        <v>NO</v>
      </c>
    </row>
    <row r="727" spans="1:35" hidden="1">
      <c r="A727" s="92" t="s">
        <v>839</v>
      </c>
      <c r="B727" s="92">
        <v>589</v>
      </c>
      <c r="C727" s="92">
        <v>5534</v>
      </c>
      <c r="D727" s="92" t="s">
        <v>4981</v>
      </c>
      <c r="E727" s="92">
        <v>79658</v>
      </c>
      <c r="F727" s="92">
        <v>66</v>
      </c>
      <c r="G727" s="92">
        <v>16</v>
      </c>
      <c r="H727" s="92">
        <v>5053</v>
      </c>
      <c r="I727" s="92" t="s">
        <v>833</v>
      </c>
      <c r="J727" s="92">
        <v>12</v>
      </c>
      <c r="K727" s="92" t="s">
        <v>833</v>
      </c>
      <c r="L727" s="92">
        <v>5056</v>
      </c>
      <c r="M727" s="92" t="s">
        <v>698</v>
      </c>
      <c r="N727" s="92" t="s">
        <v>7471</v>
      </c>
      <c r="O727" s="92">
        <v>8461</v>
      </c>
      <c r="P727" s="92" t="s">
        <v>7472</v>
      </c>
      <c r="Q727" s="92" t="s">
        <v>7473</v>
      </c>
      <c r="R727" s="92">
        <v>5</v>
      </c>
      <c r="S727" s="92">
        <v>39</v>
      </c>
      <c r="T727" s="92">
        <v>2</v>
      </c>
      <c r="U727" s="92">
        <v>64</v>
      </c>
      <c r="V727" s="92" t="s">
        <v>4972</v>
      </c>
      <c r="W727" s="92" t="s">
        <v>4562</v>
      </c>
      <c r="X727" s="92" t="s">
        <v>562</v>
      </c>
      <c r="Y727" s="92" t="s">
        <v>5291</v>
      </c>
      <c r="Z727" s="92" t="s">
        <v>839</v>
      </c>
      <c r="AA727" s="92" t="s">
        <v>7478</v>
      </c>
      <c r="AB727" s="92">
        <v>93004</v>
      </c>
      <c r="AC727" s="92">
        <v>34.300517999999997</v>
      </c>
      <c r="AD727" s="92">
        <v>-119.166781</v>
      </c>
      <c r="AE727" s="92" t="s">
        <v>7494</v>
      </c>
      <c r="AF727" s="92" t="s">
        <v>7472</v>
      </c>
      <c r="AG727" s="27" t="str">
        <f>IF(ISERROR(IF(VLOOKUP(A727,'SAS Stations'!$B$2:$G$307,5,)="YES", "YES", "NO"))=TRUE,"NO","YES")</f>
        <v>NO</v>
      </c>
      <c r="AH727" s="27" t="str">
        <f t="shared" si="11"/>
        <v>YES</v>
      </c>
      <c r="AI727" s="92" t="str">
        <f t="array" ref="AI727">IF(ISERROR(IF(VLOOKUP(A727,'Stations Modelled'!$B$2:$D$310,3,)="YES", "YES", "NO"))=TRUE,"NO","YES")</f>
        <v>YES</v>
      </c>
    </row>
    <row r="728" spans="1:35" hidden="1">
      <c r="A728" s="92" t="s">
        <v>362</v>
      </c>
      <c r="B728" s="92">
        <v>290</v>
      </c>
      <c r="C728" s="92">
        <v>5051</v>
      </c>
      <c r="D728" s="92" t="s">
        <v>4936</v>
      </c>
      <c r="E728" s="92">
        <v>71427</v>
      </c>
      <c r="F728" s="92">
        <v>66</v>
      </c>
      <c r="G728" s="92">
        <v>16</v>
      </c>
      <c r="H728" s="92">
        <v>5051</v>
      </c>
      <c r="I728" s="92" t="s">
        <v>362</v>
      </c>
      <c r="J728" s="92">
        <v>13</v>
      </c>
      <c r="K728" s="92" t="s">
        <v>362</v>
      </c>
      <c r="L728" s="92">
        <v>5056</v>
      </c>
      <c r="M728" s="92" t="s">
        <v>698</v>
      </c>
      <c r="N728" s="92" t="s">
        <v>7471</v>
      </c>
      <c r="O728" s="92">
        <v>8949</v>
      </c>
      <c r="P728" s="92" t="s">
        <v>7472</v>
      </c>
      <c r="Q728" s="92" t="s">
        <v>7473</v>
      </c>
      <c r="R728" s="92">
        <v>5</v>
      </c>
      <c r="S728" s="92">
        <v>59</v>
      </c>
      <c r="T728" s="92">
        <v>3</v>
      </c>
      <c r="U728" s="92">
        <v>62</v>
      </c>
      <c r="V728" s="92" t="s">
        <v>4567</v>
      </c>
      <c r="W728" s="92" t="s">
        <v>5292</v>
      </c>
      <c r="X728" s="92" t="s">
        <v>3324</v>
      </c>
      <c r="Y728" s="92" t="s">
        <v>5293</v>
      </c>
      <c r="Z728" s="92" t="s">
        <v>5294</v>
      </c>
      <c r="AA728" s="92" t="s">
        <v>7478</v>
      </c>
      <c r="AB728" s="92">
        <v>91355</v>
      </c>
      <c r="AC728" s="92">
        <v>34.421821000000001</v>
      </c>
      <c r="AD728" s="92">
        <v>-118.574524</v>
      </c>
      <c r="AE728" s="92" t="s">
        <v>7494</v>
      </c>
      <c r="AF728" s="92" t="s">
        <v>7472</v>
      </c>
      <c r="AG728" s="27" t="str">
        <f>IF(ISERROR(IF(VLOOKUP(A728,'SAS Stations'!$B$2:$G$307,5,)="YES", "YES", "NO"))=TRUE,"NO","YES")</f>
        <v>NO</v>
      </c>
      <c r="AH728" s="27" t="str">
        <f t="shared" si="11"/>
        <v>YES</v>
      </c>
      <c r="AI728" s="92" t="str">
        <f t="array" ref="AI728">IF(ISERROR(IF(VLOOKUP(A728,'Stations Modelled'!$B$2:$D$310,3,)="YES", "YES", "NO"))=TRUE,"NO","YES")</f>
        <v>NO</v>
      </c>
    </row>
    <row r="729" spans="1:35">
      <c r="A729" s="92" t="s">
        <v>840</v>
      </c>
      <c r="B729" s="92">
        <v>1393</v>
      </c>
      <c r="C729" s="92">
        <v>8156</v>
      </c>
      <c r="D729" s="92" t="s">
        <v>4923</v>
      </c>
      <c r="E729" s="92" t="s">
        <v>5295</v>
      </c>
      <c r="F729" s="92">
        <v>115</v>
      </c>
      <c r="G729" s="92">
        <v>12</v>
      </c>
      <c r="H729" s="92">
        <v>8027</v>
      </c>
      <c r="I729" s="92" t="s">
        <v>365</v>
      </c>
      <c r="J729" s="92">
        <v>15</v>
      </c>
      <c r="K729" s="92" t="s">
        <v>666</v>
      </c>
      <c r="L729" s="92">
        <v>5061</v>
      </c>
      <c r="M729" s="92" t="s">
        <v>666</v>
      </c>
      <c r="N729" s="92" t="s">
        <v>7471</v>
      </c>
      <c r="O729" s="92">
        <v>29342</v>
      </c>
      <c r="P729" s="92" t="s">
        <v>7472</v>
      </c>
      <c r="Q729" s="92" t="s">
        <v>7473</v>
      </c>
      <c r="R729" s="92">
        <v>3</v>
      </c>
      <c r="S729" s="92">
        <v>73</v>
      </c>
      <c r="T729" s="92">
        <v>4</v>
      </c>
      <c r="U729" s="92">
        <v>23</v>
      </c>
      <c r="V729" s="92" t="s">
        <v>7474</v>
      </c>
      <c r="W729" s="92" t="s">
        <v>470</v>
      </c>
      <c r="X729" s="92" t="s">
        <v>7578</v>
      </c>
      <c r="Y729" s="92" t="s">
        <v>4924</v>
      </c>
      <c r="Z729" s="92" t="s">
        <v>585</v>
      </c>
      <c r="AA729" s="92" t="s">
        <v>7478</v>
      </c>
      <c r="AB729" s="92">
        <v>92345</v>
      </c>
      <c r="AC729" s="92">
        <v>34.474027999999997</v>
      </c>
      <c r="AD729" s="92">
        <v>-117.294033</v>
      </c>
      <c r="AE729" s="92" t="s">
        <v>7494</v>
      </c>
      <c r="AF729" s="92" t="s">
        <v>7472</v>
      </c>
      <c r="AG729" s="27" t="str">
        <f>IF(ISERROR(IF(VLOOKUP(A729,'SAS Stations'!$B$2:$G$307,5,)="YES", "YES", "NO"))=TRUE,"NO","YES")</f>
        <v>YES</v>
      </c>
      <c r="AH729" s="27" t="str">
        <f t="shared" si="11"/>
        <v>NO</v>
      </c>
      <c r="AI729" s="92" t="str">
        <f t="array" ref="AI729">IF(ISERROR(IF(VLOOKUP(A729,'Stations Modelled'!$B$2:$D$310,3,)="YES", "YES", "NO"))=TRUE,"NO","YES")</f>
        <v>NO</v>
      </c>
    </row>
    <row r="730" spans="1:35">
      <c r="A730" s="92" t="s">
        <v>840</v>
      </c>
      <c r="B730" s="92">
        <v>1932</v>
      </c>
      <c r="C730" s="92">
        <v>8156</v>
      </c>
      <c r="D730" s="92" t="s">
        <v>4923</v>
      </c>
      <c r="E730" s="92" t="s">
        <v>5295</v>
      </c>
      <c r="F730" s="92">
        <v>115</v>
      </c>
      <c r="G730" s="92">
        <v>115</v>
      </c>
      <c r="H730" s="92">
        <v>8027</v>
      </c>
      <c r="I730" s="92" t="s">
        <v>365</v>
      </c>
      <c r="J730" s="92">
        <v>15</v>
      </c>
      <c r="K730" s="92" t="s">
        <v>666</v>
      </c>
      <c r="L730" s="92">
        <v>5061</v>
      </c>
      <c r="M730" s="92" t="s">
        <v>666</v>
      </c>
      <c r="N730" s="92" t="s">
        <v>7471</v>
      </c>
      <c r="O730" s="92">
        <v>35215</v>
      </c>
      <c r="P730" s="92" t="s">
        <v>7472</v>
      </c>
      <c r="Q730" s="92" t="s">
        <v>7473</v>
      </c>
      <c r="R730" s="92">
        <v>3</v>
      </c>
      <c r="S730" s="92">
        <v>73</v>
      </c>
      <c r="T730" s="92">
        <v>4</v>
      </c>
      <c r="U730" s="92">
        <v>23</v>
      </c>
      <c r="V730" s="92" t="s">
        <v>7474</v>
      </c>
      <c r="W730" s="92" t="s">
        <v>470</v>
      </c>
      <c r="X730" s="92" t="s">
        <v>7578</v>
      </c>
      <c r="Y730" s="92" t="s">
        <v>4924</v>
      </c>
      <c r="Z730" s="92" t="s">
        <v>585</v>
      </c>
      <c r="AA730" s="92" t="s">
        <v>7478</v>
      </c>
      <c r="AB730" s="92">
        <v>92345</v>
      </c>
      <c r="AC730" s="92">
        <v>34.474027999999997</v>
      </c>
      <c r="AD730" s="92">
        <v>-117.294033</v>
      </c>
      <c r="AE730" s="92" t="s">
        <v>7494</v>
      </c>
      <c r="AF730" s="92" t="s">
        <v>7472</v>
      </c>
      <c r="AG730" s="27" t="str">
        <f>IF(ISERROR(IF(VLOOKUP(A730,'SAS Stations'!$B$2:$G$307,5,)="YES", "YES", "NO"))=TRUE,"NO","YES")</f>
        <v>YES</v>
      </c>
      <c r="AH730" s="27" t="str">
        <f t="shared" si="11"/>
        <v>NO</v>
      </c>
      <c r="AI730" s="92" t="str">
        <f t="array" ref="AI730">IF(ISERROR(IF(VLOOKUP(A730,'Stations Modelled'!$B$2:$D$310,3,)="YES", "YES", "NO"))=TRUE,"NO","YES")</f>
        <v>NO</v>
      </c>
    </row>
    <row r="731" spans="1:35">
      <c r="A731" s="92" t="s">
        <v>841</v>
      </c>
      <c r="B731" s="92">
        <v>468</v>
      </c>
      <c r="C731" s="92">
        <v>5250</v>
      </c>
      <c r="D731" s="92" t="s">
        <v>2821</v>
      </c>
      <c r="E731" s="92" t="s">
        <v>4843</v>
      </c>
      <c r="F731" s="92">
        <v>66</v>
      </c>
      <c r="G731" s="92">
        <v>16</v>
      </c>
      <c r="H731" s="92">
        <v>5029</v>
      </c>
      <c r="I731" s="92" t="s">
        <v>624</v>
      </c>
      <c r="J731" s="92">
        <v>8</v>
      </c>
      <c r="K731" s="92" t="s">
        <v>337</v>
      </c>
      <c r="L731" s="92">
        <v>5023</v>
      </c>
      <c r="M731" s="92" t="s">
        <v>337</v>
      </c>
      <c r="N731" s="92" t="s">
        <v>7471</v>
      </c>
      <c r="O731" s="92">
        <v>24838</v>
      </c>
      <c r="P731" s="92" t="s">
        <v>7472</v>
      </c>
      <c r="Q731" s="92" t="s">
        <v>7473</v>
      </c>
      <c r="R731" s="92">
        <v>5</v>
      </c>
      <c r="S731" s="92">
        <v>42</v>
      </c>
      <c r="T731" s="92">
        <v>2</v>
      </c>
      <c r="U731" s="92">
        <v>54</v>
      </c>
      <c r="V731" s="92" t="s">
        <v>2730</v>
      </c>
      <c r="W731" s="92" t="s">
        <v>4804</v>
      </c>
      <c r="X731" s="92" t="s">
        <v>450</v>
      </c>
      <c r="Y731" s="92" t="s">
        <v>4844</v>
      </c>
      <c r="Z731" s="92" t="s">
        <v>4845</v>
      </c>
      <c r="AA731" s="92" t="s">
        <v>7478</v>
      </c>
      <c r="AB731" s="92">
        <v>90025</v>
      </c>
      <c r="AC731" s="92">
        <v>34.047510000000003</v>
      </c>
      <c r="AD731" s="92">
        <v>-118.45246299999999</v>
      </c>
      <c r="AE731" s="92" t="s">
        <v>7494</v>
      </c>
      <c r="AF731" s="92" t="s">
        <v>7472</v>
      </c>
      <c r="AG731" s="27" t="str">
        <f>IF(ISERROR(IF(VLOOKUP(A731,'SAS Stations'!$B$2:$G$307,5,)="YES", "YES", "NO"))=TRUE,"NO","YES")</f>
        <v>YES</v>
      </c>
      <c r="AH731" s="27" t="str">
        <f t="shared" si="11"/>
        <v>NO</v>
      </c>
      <c r="AI731" s="92" t="str">
        <f t="array" ref="AI731">IF(ISERROR(IF(VLOOKUP(A731,'Stations Modelled'!$B$2:$D$310,3,)="YES", "YES", "NO"))=TRUE,"NO","YES")</f>
        <v>NO</v>
      </c>
    </row>
    <row r="732" spans="1:35" hidden="1">
      <c r="A732" s="92" t="s">
        <v>842</v>
      </c>
      <c r="B732" s="92">
        <v>798</v>
      </c>
      <c r="C732" s="92">
        <v>5790</v>
      </c>
      <c r="D732" s="92" t="s">
        <v>2815</v>
      </c>
      <c r="E732" s="92">
        <v>37355</v>
      </c>
      <c r="F732" s="92">
        <v>66</v>
      </c>
      <c r="G732" s="92">
        <v>12</v>
      </c>
      <c r="H732" s="92">
        <v>5071</v>
      </c>
      <c r="I732" s="92" t="s">
        <v>339</v>
      </c>
      <c r="J732" s="92">
        <v>9</v>
      </c>
      <c r="K732" s="92" t="s">
        <v>652</v>
      </c>
      <c r="L732" s="92">
        <v>5073</v>
      </c>
      <c r="M732" s="92" t="s">
        <v>652</v>
      </c>
      <c r="N732" s="92" t="s">
        <v>7471</v>
      </c>
      <c r="O732" s="92">
        <v>18749</v>
      </c>
      <c r="P732" s="92" t="s">
        <v>7472</v>
      </c>
      <c r="Q732" s="92" t="s">
        <v>7473</v>
      </c>
      <c r="R732" s="92">
        <v>1</v>
      </c>
      <c r="S732" s="92">
        <v>46</v>
      </c>
      <c r="T732" s="92">
        <v>1</v>
      </c>
      <c r="U732" s="92">
        <v>51</v>
      </c>
      <c r="V732" s="92" t="s">
        <v>3386</v>
      </c>
      <c r="W732" s="92" t="s">
        <v>1635</v>
      </c>
      <c r="X732" s="92" t="s">
        <v>523</v>
      </c>
      <c r="Y732" s="92" t="s">
        <v>4846</v>
      </c>
      <c r="Z732" s="92" t="s">
        <v>660</v>
      </c>
      <c r="AA732" s="92" t="s">
        <v>7478</v>
      </c>
      <c r="AB732" s="92">
        <v>90802</v>
      </c>
      <c r="AC732" s="92">
        <v>33.772576999999998</v>
      </c>
      <c r="AD732" s="92">
        <v>-118.20344299999999</v>
      </c>
      <c r="AE732" s="92" t="s">
        <v>7494</v>
      </c>
      <c r="AF732" s="92" t="s">
        <v>7472</v>
      </c>
      <c r="AG732" s="27" t="str">
        <f>IF(ISERROR(IF(VLOOKUP(A732,'SAS Stations'!$B$2:$G$307,5,)="YES", "YES", "NO"))=TRUE,"NO","YES")</f>
        <v>NO</v>
      </c>
      <c r="AH732" s="27" t="str">
        <f t="shared" si="11"/>
        <v>YES</v>
      </c>
      <c r="AI732" s="92" t="str">
        <f t="array" ref="AI732">IF(ISERROR(IF(VLOOKUP(A732,'Stations Modelled'!$B$2:$D$310,3,)="YES", "YES", "NO"))=TRUE,"NO","YES")</f>
        <v>YES</v>
      </c>
    </row>
    <row r="733" spans="1:35" hidden="1">
      <c r="A733" s="92" t="s">
        <v>843</v>
      </c>
      <c r="B733" s="92">
        <v>1511</v>
      </c>
      <c r="C733" s="92">
        <v>8288</v>
      </c>
      <c r="D733" s="92" t="s">
        <v>4923</v>
      </c>
      <c r="E733" s="92"/>
      <c r="F733" s="92">
        <v>115</v>
      </c>
      <c r="G733" s="92">
        <v>33</v>
      </c>
      <c r="H733" s="92">
        <v>8016</v>
      </c>
      <c r="I733" s="92" t="s">
        <v>385</v>
      </c>
      <c r="J733" s="92">
        <v>15</v>
      </c>
      <c r="K733" s="92" t="s">
        <v>666</v>
      </c>
      <c r="L733" s="92">
        <v>5061</v>
      </c>
      <c r="M733" s="92" t="s">
        <v>666</v>
      </c>
      <c r="N733" s="92" t="s">
        <v>7471</v>
      </c>
      <c r="O733" s="92">
        <v>18264</v>
      </c>
      <c r="P733" s="92" t="s">
        <v>7472</v>
      </c>
      <c r="Q733" s="92" t="s">
        <v>7473</v>
      </c>
      <c r="R733" s="92">
        <v>3</v>
      </c>
      <c r="S733" s="92">
        <v>86</v>
      </c>
      <c r="T733" s="92">
        <v>4</v>
      </c>
      <c r="U733" s="92">
        <v>24</v>
      </c>
      <c r="V733" s="92" t="s">
        <v>7480</v>
      </c>
      <c r="W733" s="92" t="s">
        <v>5296</v>
      </c>
      <c r="X733" s="92" t="s">
        <v>5297</v>
      </c>
      <c r="Y733" s="92" t="s">
        <v>5298</v>
      </c>
      <c r="Z733" s="92" t="s">
        <v>5177</v>
      </c>
      <c r="AA733" s="92" t="s">
        <v>7478</v>
      </c>
      <c r="AB733" s="92">
        <v>93562</v>
      </c>
      <c r="AC733" s="92">
        <v>35.736199999999997</v>
      </c>
      <c r="AD733" s="92">
        <v>-117.401292</v>
      </c>
      <c r="AE733" s="92" t="s">
        <v>7494</v>
      </c>
      <c r="AF733" s="92" t="s">
        <v>7472</v>
      </c>
      <c r="AG733" s="27" t="str">
        <f>IF(ISERROR(IF(VLOOKUP(A733,'SAS Stations'!$B$2:$G$307,5,)="YES", "YES", "NO"))=TRUE,"NO","YES")</f>
        <v>NO</v>
      </c>
      <c r="AH733" s="27" t="str">
        <f t="shared" si="11"/>
        <v>YES</v>
      </c>
      <c r="AI733" s="92" t="str">
        <f t="array" ref="AI733">IF(ISERROR(IF(VLOOKUP(A733,'Stations Modelled'!$B$2:$D$310,3,)="YES", "YES", "NO"))=TRUE,"NO","YES")</f>
        <v>NO</v>
      </c>
    </row>
    <row r="734" spans="1:35" hidden="1">
      <c r="A734" s="92" t="s">
        <v>1375</v>
      </c>
      <c r="B734" s="92">
        <v>1763</v>
      </c>
      <c r="C734" s="92">
        <v>5277</v>
      </c>
      <c r="D734" s="92"/>
      <c r="E734" s="92"/>
      <c r="F734" s="92">
        <v>16</v>
      </c>
      <c r="G734" s="92">
        <v>4</v>
      </c>
      <c r="H734" s="92">
        <v>5021</v>
      </c>
      <c r="I734" s="92" t="s">
        <v>625</v>
      </c>
      <c r="J734" s="92">
        <v>8</v>
      </c>
      <c r="K734" s="92" t="s">
        <v>337</v>
      </c>
      <c r="L734" s="92">
        <v>5023</v>
      </c>
      <c r="M734" s="92" t="s">
        <v>337</v>
      </c>
      <c r="N734" s="92" t="s">
        <v>7496</v>
      </c>
      <c r="O734" s="92">
        <v>40179</v>
      </c>
      <c r="P734" s="92" t="s">
        <v>7472</v>
      </c>
      <c r="Q734" s="92" t="s">
        <v>7506</v>
      </c>
      <c r="R734" s="92">
        <v>5</v>
      </c>
      <c r="S734" s="92">
        <v>44</v>
      </c>
      <c r="T734" s="92">
        <v>1</v>
      </c>
      <c r="U734" s="92">
        <v>70</v>
      </c>
      <c r="V734" s="92" t="s">
        <v>2730</v>
      </c>
      <c r="W734" s="92" t="s">
        <v>7472</v>
      </c>
      <c r="X734" s="92" t="s">
        <v>7472</v>
      </c>
      <c r="Y734" s="92" t="s">
        <v>7472</v>
      </c>
      <c r="Z734" s="92" t="s">
        <v>7472</v>
      </c>
      <c r="AA734" s="92" t="s">
        <v>7478</v>
      </c>
      <c r="AB734" s="92" t="s">
        <v>7472</v>
      </c>
      <c r="AC734" s="92"/>
      <c r="AD734" s="92"/>
      <c r="AE734" s="92"/>
      <c r="AF734" s="92" t="s">
        <v>7472</v>
      </c>
      <c r="AG734" s="27" t="str">
        <f>IF(ISERROR(IF(VLOOKUP(A734,'SAS Stations'!$B$2:$G$307,5,)="YES", "YES", "NO"))=TRUE,"NO","YES")</f>
        <v>NO</v>
      </c>
      <c r="AH734" s="27" t="str">
        <f t="shared" si="11"/>
        <v>YES</v>
      </c>
      <c r="AI734" s="92" t="str">
        <f t="array" ref="AI734">IF(ISERROR(IF(VLOOKUP(A734,'Stations Modelled'!$B$2:$D$310,3,)="YES", "YES", "NO"))=TRUE,"NO","YES")</f>
        <v>NO</v>
      </c>
    </row>
    <row r="735" spans="1:35" hidden="1">
      <c r="A735" s="92" t="s">
        <v>2745</v>
      </c>
      <c r="B735" s="92">
        <v>1457</v>
      </c>
      <c r="C735" s="92">
        <v>8235</v>
      </c>
      <c r="D735" s="92"/>
      <c r="E735" s="92"/>
      <c r="F735" s="92">
        <v>33</v>
      </c>
      <c r="G735" s="92">
        <v>12</v>
      </c>
      <c r="H735" s="92">
        <v>4025</v>
      </c>
      <c r="I735" s="92" t="s">
        <v>5024</v>
      </c>
      <c r="J735" s="92">
        <v>6</v>
      </c>
      <c r="K735" s="92" t="s">
        <v>389</v>
      </c>
      <c r="L735" s="92">
        <v>5067</v>
      </c>
      <c r="M735" s="92" t="s">
        <v>389</v>
      </c>
      <c r="N735" s="92" t="s">
        <v>7471</v>
      </c>
      <c r="O735" s="92">
        <v>18264</v>
      </c>
      <c r="P735" s="92" t="s">
        <v>7472</v>
      </c>
      <c r="Q735" s="92" t="s">
        <v>7506</v>
      </c>
      <c r="R735" s="92">
        <v>3</v>
      </c>
      <c r="S735" s="92">
        <v>87</v>
      </c>
      <c r="T735" s="92">
        <v>4</v>
      </c>
      <c r="U735" s="92">
        <v>13</v>
      </c>
      <c r="V735" s="92" t="s">
        <v>3411</v>
      </c>
      <c r="W735" s="92" t="s">
        <v>5028</v>
      </c>
      <c r="X735" s="92" t="s">
        <v>2671</v>
      </c>
      <c r="Y735" s="92" t="s">
        <v>2746</v>
      </c>
      <c r="Z735" s="92" t="s">
        <v>402</v>
      </c>
      <c r="AA735" s="92" t="s">
        <v>7478</v>
      </c>
      <c r="AB735" s="92">
        <v>92225</v>
      </c>
      <c r="AC735" s="92">
        <v>33.69135</v>
      </c>
      <c r="AD735" s="92">
        <v>-114.571483</v>
      </c>
      <c r="AE735" s="92" t="s">
        <v>7503</v>
      </c>
      <c r="AF735" s="92" t="s">
        <v>7472</v>
      </c>
      <c r="AG735" s="27" t="str">
        <f>IF(ISERROR(IF(VLOOKUP(A735,'SAS Stations'!$B$2:$G$307,5,)="YES", "YES", "NO"))=TRUE,"NO","YES")</f>
        <v>NO</v>
      </c>
      <c r="AH735" s="27" t="str">
        <f t="shared" si="11"/>
        <v>YES</v>
      </c>
      <c r="AI735" s="92" t="str">
        <f t="array" ref="AI735">IF(ISERROR(IF(VLOOKUP(A735,'Stations Modelled'!$B$2:$D$310,3,)="YES", "YES", "NO"))=TRUE,"NO","YES")</f>
        <v>NO</v>
      </c>
    </row>
    <row r="736" spans="1:35" hidden="1">
      <c r="A736" s="92" t="s">
        <v>1376</v>
      </c>
      <c r="B736" s="92">
        <v>1458</v>
      </c>
      <c r="C736" s="92">
        <v>8236</v>
      </c>
      <c r="D736" s="92"/>
      <c r="E736" s="92"/>
      <c r="F736" s="92">
        <v>33</v>
      </c>
      <c r="G736" s="92">
        <v>4.8</v>
      </c>
      <c r="H736" s="92">
        <v>5070</v>
      </c>
      <c r="I736" s="92" t="s">
        <v>347</v>
      </c>
      <c r="J736" s="92">
        <v>7</v>
      </c>
      <c r="K736" s="92" t="s">
        <v>347</v>
      </c>
      <c r="L736" s="92">
        <v>5070</v>
      </c>
      <c r="M736" s="92" t="s">
        <v>347</v>
      </c>
      <c r="N736" s="92" t="s">
        <v>7521</v>
      </c>
      <c r="O736" s="92">
        <v>18264</v>
      </c>
      <c r="P736" s="92">
        <v>31564</v>
      </c>
      <c r="Q736" s="92" t="s">
        <v>7506</v>
      </c>
      <c r="R736" s="92">
        <v>3</v>
      </c>
      <c r="S736" s="92">
        <v>77</v>
      </c>
      <c r="T736" s="92">
        <v>4</v>
      </c>
      <c r="U736" s="92">
        <v>10</v>
      </c>
      <c r="V736" s="92" t="s">
        <v>7472</v>
      </c>
      <c r="W736" s="92" t="s">
        <v>7472</v>
      </c>
      <c r="X736" s="92" t="s">
        <v>7472</v>
      </c>
      <c r="Y736" s="92" t="s">
        <v>7472</v>
      </c>
      <c r="Z736" s="92" t="s">
        <v>7472</v>
      </c>
      <c r="AA736" s="92" t="s">
        <v>7478</v>
      </c>
      <c r="AB736" s="92" t="s">
        <v>7472</v>
      </c>
      <c r="AC736" s="92"/>
      <c r="AD736" s="92"/>
      <c r="AE736" s="92"/>
      <c r="AF736" s="92" t="s">
        <v>7472</v>
      </c>
      <c r="AG736" s="27" t="str">
        <f>IF(ISERROR(IF(VLOOKUP(A736,'SAS Stations'!$B$2:$G$307,5,)="YES", "YES", "NO"))=TRUE,"NO","YES")</f>
        <v>NO</v>
      </c>
      <c r="AH736" s="27" t="str">
        <f t="shared" si="11"/>
        <v>YES</v>
      </c>
      <c r="AI736" s="92" t="str">
        <f t="array" ref="AI736">IF(ISERROR(IF(VLOOKUP(A736,'Stations Modelled'!$B$2:$D$310,3,)="YES", "YES", "NO"))=TRUE,"NO","YES")</f>
        <v>NO</v>
      </c>
    </row>
    <row r="737" spans="1:35" hidden="1">
      <c r="A737" s="92" t="s">
        <v>1376</v>
      </c>
      <c r="B737" s="92">
        <v>1459</v>
      </c>
      <c r="C737" s="92">
        <v>8236</v>
      </c>
      <c r="D737" s="92"/>
      <c r="E737" s="92"/>
      <c r="F737" s="92">
        <v>33</v>
      </c>
      <c r="G737" s="92">
        <v>12</v>
      </c>
      <c r="H737" s="92">
        <v>5070</v>
      </c>
      <c r="I737" s="92" t="s">
        <v>347</v>
      </c>
      <c r="J737" s="92">
        <v>7</v>
      </c>
      <c r="K737" s="92" t="s">
        <v>347</v>
      </c>
      <c r="L737" s="92">
        <v>5070</v>
      </c>
      <c r="M737" s="92" t="s">
        <v>347</v>
      </c>
      <c r="N737" s="92" t="s">
        <v>7521</v>
      </c>
      <c r="O737" s="92">
        <v>27912</v>
      </c>
      <c r="P737" s="92">
        <v>31168</v>
      </c>
      <c r="Q737" s="92" t="s">
        <v>7506</v>
      </c>
      <c r="R737" s="92">
        <v>3</v>
      </c>
      <c r="S737" s="92">
        <v>77</v>
      </c>
      <c r="T737" s="92">
        <v>4</v>
      </c>
      <c r="U737" s="92">
        <v>10</v>
      </c>
      <c r="V737" s="92" t="s">
        <v>7472</v>
      </c>
      <c r="W737" s="92" t="s">
        <v>7472</v>
      </c>
      <c r="X737" s="92" t="s">
        <v>7472</v>
      </c>
      <c r="Y737" s="92" t="s">
        <v>7472</v>
      </c>
      <c r="Z737" s="92" t="s">
        <v>7472</v>
      </c>
      <c r="AA737" s="92" t="s">
        <v>7478</v>
      </c>
      <c r="AB737" s="92" t="s">
        <v>7472</v>
      </c>
      <c r="AC737" s="92"/>
      <c r="AD737" s="92"/>
      <c r="AE737" s="92"/>
      <c r="AF737" s="92" t="s">
        <v>7472</v>
      </c>
      <c r="AG737" s="27" t="str">
        <f>IF(ISERROR(IF(VLOOKUP(A737,'SAS Stations'!$B$2:$G$307,5,)="YES", "YES", "NO"))=TRUE,"NO","YES")</f>
        <v>NO</v>
      </c>
      <c r="AH737" s="27" t="str">
        <f t="shared" si="11"/>
        <v>YES</v>
      </c>
      <c r="AI737" s="92" t="str">
        <f t="array" ref="AI737">IF(ISERROR(IF(VLOOKUP(A737,'Stations Modelled'!$B$2:$D$310,3,)="YES", "YES", "NO"))=TRUE,"NO","YES")</f>
        <v>NO</v>
      </c>
    </row>
    <row r="738" spans="1:35" hidden="1">
      <c r="A738" s="92" t="s">
        <v>5310</v>
      </c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27" t="str">
        <f>IF(ISERROR(IF(VLOOKUP(A738,'SAS Stations'!$B$2:$G$307,5,)="YES", "YES", "NO"))=TRUE,"NO","YES")</f>
        <v>NO</v>
      </c>
      <c r="AH738" s="27" t="str">
        <f t="shared" si="11"/>
        <v>YES</v>
      </c>
      <c r="AI738" s="92" t="str">
        <f t="array" ref="AI738">IF(ISERROR(IF(VLOOKUP(A738,'Stations Modelled'!$B$2:$D$310,3,)="YES", "YES", "NO"))=TRUE,"NO","YES")</f>
        <v>NO</v>
      </c>
    </row>
    <row r="739" spans="1:35" hidden="1">
      <c r="A739" s="92" t="s">
        <v>5311</v>
      </c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27" t="str">
        <f>IF(ISERROR(IF(VLOOKUP(A739,'SAS Stations'!$B$2:$G$307,5,)="YES", "YES", "NO"))=TRUE,"NO","YES")</f>
        <v>NO</v>
      </c>
      <c r="AH739" s="27" t="str">
        <f t="shared" si="11"/>
        <v>YES</v>
      </c>
      <c r="AI739" s="92" t="str">
        <f t="array" ref="AI739">IF(ISERROR(IF(VLOOKUP(A739,'Stations Modelled'!$B$2:$D$310,3,)="YES", "YES", "NO"))=TRUE,"NO","YES")</f>
        <v>NO</v>
      </c>
    </row>
    <row r="740" spans="1:35">
      <c r="A740" s="92" t="s">
        <v>844</v>
      </c>
      <c r="B740" s="92">
        <v>416</v>
      </c>
      <c r="C740" s="92">
        <v>5207</v>
      </c>
      <c r="D740" s="92"/>
      <c r="E740" s="92" t="s">
        <v>4847</v>
      </c>
      <c r="F740" s="92">
        <v>16</v>
      </c>
      <c r="G740" s="92">
        <v>4</v>
      </c>
      <c r="H740" s="92">
        <v>5023</v>
      </c>
      <c r="I740" s="92" t="s">
        <v>337</v>
      </c>
      <c r="J740" s="92">
        <v>8</v>
      </c>
      <c r="K740" s="92" t="s">
        <v>337</v>
      </c>
      <c r="L740" s="92">
        <v>5023</v>
      </c>
      <c r="M740" s="92" t="s">
        <v>337</v>
      </c>
      <c r="N740" s="92" t="s">
        <v>7471</v>
      </c>
      <c r="O740" s="92">
        <v>18264</v>
      </c>
      <c r="P740" s="92" t="s">
        <v>7472</v>
      </c>
      <c r="Q740" s="92" t="s">
        <v>7506</v>
      </c>
      <c r="R740" s="92">
        <v>5</v>
      </c>
      <c r="S740" s="92">
        <v>44</v>
      </c>
      <c r="T740" s="92">
        <v>1</v>
      </c>
      <c r="U740" s="92">
        <v>53</v>
      </c>
      <c r="V740" s="92" t="s">
        <v>3386</v>
      </c>
      <c r="W740" s="92" t="s">
        <v>1718</v>
      </c>
      <c r="X740" s="92" t="s">
        <v>494</v>
      </c>
      <c r="Y740" s="92" t="s">
        <v>4848</v>
      </c>
      <c r="Z740" s="92" t="s">
        <v>3873</v>
      </c>
      <c r="AA740" s="92" t="s">
        <v>7478</v>
      </c>
      <c r="AB740" s="92">
        <v>90245</v>
      </c>
      <c r="AC740" s="92">
        <v>33.918900000000001</v>
      </c>
      <c r="AD740" s="92">
        <v>-118.396535</v>
      </c>
      <c r="AE740" s="92" t="s">
        <v>7494</v>
      </c>
      <c r="AF740" s="92" t="s">
        <v>7472</v>
      </c>
      <c r="AG740" s="27" t="str">
        <f>IF(ISERROR(IF(VLOOKUP(A740,'SAS Stations'!$B$2:$G$307,5,)="YES", "YES", "NO"))=TRUE,"NO","YES")</f>
        <v>YES</v>
      </c>
      <c r="AH740" s="27" t="str">
        <f t="shared" si="11"/>
        <v>NO</v>
      </c>
      <c r="AI740" s="92" t="str">
        <f t="array" ref="AI740">IF(ISERROR(IF(VLOOKUP(A740,'Stations Modelled'!$B$2:$D$310,3,)="YES", "YES", "NO"))=TRUE,"NO","YES")</f>
        <v>NO</v>
      </c>
    </row>
    <row r="741" spans="1:35">
      <c r="A741" s="92" t="s">
        <v>844</v>
      </c>
      <c r="B741" s="92">
        <v>417</v>
      </c>
      <c r="C741" s="92">
        <v>5207</v>
      </c>
      <c r="D741" s="92"/>
      <c r="E741" s="92" t="s">
        <v>4847</v>
      </c>
      <c r="F741" s="92">
        <v>66</v>
      </c>
      <c r="G741" s="92">
        <v>16</v>
      </c>
      <c r="H741" s="92">
        <v>5023</v>
      </c>
      <c r="I741" s="92" t="s">
        <v>337</v>
      </c>
      <c r="J741" s="92">
        <v>8</v>
      </c>
      <c r="K741" s="92" t="s">
        <v>337</v>
      </c>
      <c r="L741" s="92">
        <v>5023</v>
      </c>
      <c r="M741" s="92" t="s">
        <v>337</v>
      </c>
      <c r="N741" s="92" t="s">
        <v>7471</v>
      </c>
      <c r="O741" s="92">
        <v>18264</v>
      </c>
      <c r="P741" s="92" t="s">
        <v>7472</v>
      </c>
      <c r="Q741" s="92" t="s">
        <v>7473</v>
      </c>
      <c r="R741" s="92">
        <v>5</v>
      </c>
      <c r="S741" s="92">
        <v>44</v>
      </c>
      <c r="T741" s="92">
        <v>1</v>
      </c>
      <c r="U741" s="92">
        <v>53</v>
      </c>
      <c r="V741" s="92" t="s">
        <v>3386</v>
      </c>
      <c r="W741" s="92" t="s">
        <v>1718</v>
      </c>
      <c r="X741" s="92" t="s">
        <v>494</v>
      </c>
      <c r="Y741" s="92" t="s">
        <v>4848</v>
      </c>
      <c r="Z741" s="92" t="s">
        <v>3873</v>
      </c>
      <c r="AA741" s="92" t="s">
        <v>7478</v>
      </c>
      <c r="AB741" s="92">
        <v>90245</v>
      </c>
      <c r="AC741" s="92">
        <v>33.918900000000001</v>
      </c>
      <c r="AD741" s="92">
        <v>-118.396535</v>
      </c>
      <c r="AE741" s="92" t="s">
        <v>7494</v>
      </c>
      <c r="AF741" s="92" t="s">
        <v>7472</v>
      </c>
      <c r="AG741" s="27" t="str">
        <f>IF(ISERROR(IF(VLOOKUP(A741,'SAS Stations'!$B$2:$G$307,5,)="YES", "YES", "NO"))=TRUE,"NO","YES")</f>
        <v>YES</v>
      </c>
      <c r="AH741" s="27" t="str">
        <f t="shared" si="11"/>
        <v>NO</v>
      </c>
      <c r="AI741" s="92" t="str">
        <f t="array" ref="AI741">IF(ISERROR(IF(VLOOKUP(A741,'Stations Modelled'!$B$2:$D$310,3,)="YES", "YES", "NO"))=TRUE,"NO","YES")</f>
        <v>NO</v>
      </c>
    </row>
    <row r="742" spans="1:35" hidden="1">
      <c r="A742" s="92" t="s">
        <v>1378</v>
      </c>
      <c r="B742" s="92">
        <v>1728</v>
      </c>
      <c r="C742" s="92">
        <v>5696</v>
      </c>
      <c r="D742" s="92"/>
      <c r="E742" s="92"/>
      <c r="F742" s="92">
        <v>66</v>
      </c>
      <c r="G742" s="92">
        <v>12</v>
      </c>
      <c r="H742" s="92">
        <v>5062</v>
      </c>
      <c r="I742" s="92" t="s">
        <v>3801</v>
      </c>
      <c r="J742" s="92">
        <v>4</v>
      </c>
      <c r="K742" s="92" t="s">
        <v>448</v>
      </c>
      <c r="L742" s="92">
        <v>5069</v>
      </c>
      <c r="M742" s="92" t="s">
        <v>687</v>
      </c>
      <c r="N742" s="92" t="s">
        <v>7496</v>
      </c>
      <c r="O742" s="92">
        <v>40179</v>
      </c>
      <c r="P742" s="92" t="s">
        <v>7472</v>
      </c>
      <c r="Q742" s="92" t="s">
        <v>7473</v>
      </c>
      <c r="R742" s="92">
        <v>3</v>
      </c>
      <c r="S742" s="92">
        <v>34</v>
      </c>
      <c r="T742" s="92">
        <v>3</v>
      </c>
      <c r="U742" s="92">
        <v>20</v>
      </c>
      <c r="V742" s="92" t="s">
        <v>2730</v>
      </c>
      <c r="W742" s="92" t="s">
        <v>7472</v>
      </c>
      <c r="X742" s="92" t="s">
        <v>7472</v>
      </c>
      <c r="Y742" s="92" t="s">
        <v>7472</v>
      </c>
      <c r="Z742" s="92" t="s">
        <v>7472</v>
      </c>
      <c r="AA742" s="92" t="s">
        <v>7478</v>
      </c>
      <c r="AB742" s="92" t="s">
        <v>7472</v>
      </c>
      <c r="AC742" s="92"/>
      <c r="AD742" s="92"/>
      <c r="AE742" s="92"/>
      <c r="AF742" s="92" t="s">
        <v>7472</v>
      </c>
      <c r="AG742" s="27" t="str">
        <f>IF(ISERROR(IF(VLOOKUP(A742,'SAS Stations'!$B$2:$G$307,5,)="YES", "YES", "NO"))=TRUE,"NO","YES")</f>
        <v>NO</v>
      </c>
      <c r="AH742" s="27" t="str">
        <f t="shared" si="11"/>
        <v>YES</v>
      </c>
      <c r="AI742" s="92" t="str">
        <f t="array" ref="AI742">IF(ISERROR(IF(VLOOKUP(A742,'Stations Modelled'!$B$2:$D$310,3,)="YES", "YES", "NO"))=TRUE,"NO","YES")</f>
        <v>NO</v>
      </c>
    </row>
    <row r="743" spans="1:35">
      <c r="A743" s="92" t="s">
        <v>847</v>
      </c>
      <c r="B743" s="92">
        <v>658</v>
      </c>
      <c r="C743" s="92">
        <v>5618</v>
      </c>
      <c r="D743" s="92" t="s">
        <v>3405</v>
      </c>
      <c r="E743" s="92">
        <v>17344</v>
      </c>
      <c r="F743" s="92">
        <v>115</v>
      </c>
      <c r="G743" s="92">
        <v>12</v>
      </c>
      <c r="H743" s="92">
        <v>5064</v>
      </c>
      <c r="I743" s="92" t="s">
        <v>375</v>
      </c>
      <c r="J743" s="92">
        <v>5</v>
      </c>
      <c r="K743" s="92" t="s">
        <v>375</v>
      </c>
      <c r="L743" s="92">
        <v>5064</v>
      </c>
      <c r="M743" s="92" t="s">
        <v>375</v>
      </c>
      <c r="N743" s="92" t="s">
        <v>7471</v>
      </c>
      <c r="O743" s="92">
        <v>24959</v>
      </c>
      <c r="P743" s="92" t="s">
        <v>7472</v>
      </c>
      <c r="Q743" s="92" t="s">
        <v>7473</v>
      </c>
      <c r="R743" s="92">
        <v>3</v>
      </c>
      <c r="S743" s="92">
        <v>31</v>
      </c>
      <c r="T743" s="92">
        <v>3</v>
      </c>
      <c r="U743" s="92">
        <v>11</v>
      </c>
      <c r="V743" s="92" t="s">
        <v>7474</v>
      </c>
      <c r="W743" s="92" t="s">
        <v>3429</v>
      </c>
      <c r="X743" s="92" t="s">
        <v>457</v>
      </c>
      <c r="Y743" s="92" t="s">
        <v>2747</v>
      </c>
      <c r="Z743" s="92" t="s">
        <v>7480</v>
      </c>
      <c r="AA743" s="92" t="s">
        <v>7478</v>
      </c>
      <c r="AB743" s="92">
        <v>92407</v>
      </c>
      <c r="AC743" s="92">
        <v>34.170413000000003</v>
      </c>
      <c r="AD743" s="92">
        <v>-117.329961</v>
      </c>
      <c r="AE743" s="92" t="s">
        <v>7503</v>
      </c>
      <c r="AF743" s="92" t="s">
        <v>7472</v>
      </c>
      <c r="AG743" s="27" t="str">
        <f>IF(ISERROR(IF(VLOOKUP(A743,'SAS Stations'!$B$2:$G$307,5,)="YES", "YES", "NO"))=TRUE,"NO","YES")</f>
        <v>YES</v>
      </c>
      <c r="AH743" s="27" t="str">
        <f t="shared" si="11"/>
        <v>NO</v>
      </c>
      <c r="AI743" s="92" t="str">
        <f t="array" ref="AI743">IF(ISERROR(IF(VLOOKUP(A743,'Stations Modelled'!$B$2:$D$310,3,)="YES", "YES", "NO"))=TRUE,"NO","YES")</f>
        <v>NO</v>
      </c>
    </row>
    <row r="744" spans="1:35">
      <c r="A744" s="92" t="s">
        <v>1051</v>
      </c>
      <c r="B744" s="92">
        <v>389</v>
      </c>
      <c r="C744" s="92">
        <v>5173</v>
      </c>
      <c r="D744" s="92" t="s">
        <v>7535</v>
      </c>
      <c r="E744" s="92"/>
      <c r="F744" s="92">
        <v>16</v>
      </c>
      <c r="G744" s="92">
        <v>4</v>
      </c>
      <c r="H744" s="92">
        <v>5015</v>
      </c>
      <c r="I744" s="92" t="s">
        <v>377</v>
      </c>
      <c r="J744" s="92">
        <v>3</v>
      </c>
      <c r="K744" s="92" t="s">
        <v>7529</v>
      </c>
      <c r="L744" s="92">
        <v>5012</v>
      </c>
      <c r="M744" s="92" t="s">
        <v>3869</v>
      </c>
      <c r="N744" s="92" t="s">
        <v>7471</v>
      </c>
      <c r="O744" s="92">
        <v>18264</v>
      </c>
      <c r="P744" s="92" t="s">
        <v>7472</v>
      </c>
      <c r="Q744" s="92" t="s">
        <v>7506</v>
      </c>
      <c r="R744" s="92">
        <v>1</v>
      </c>
      <c r="S744" s="92">
        <v>27</v>
      </c>
      <c r="T744" s="92">
        <v>3</v>
      </c>
      <c r="U744" s="92">
        <v>5</v>
      </c>
      <c r="V744" s="92" t="s">
        <v>7531</v>
      </c>
      <c r="W744" s="92" t="s">
        <v>3367</v>
      </c>
      <c r="X744" s="92" t="s">
        <v>530</v>
      </c>
      <c r="Y744" s="92" t="s">
        <v>3368</v>
      </c>
      <c r="Z744" s="92" t="s">
        <v>3369</v>
      </c>
      <c r="AA744" s="92" t="s">
        <v>7478</v>
      </c>
      <c r="AB744" s="92">
        <v>91214</v>
      </c>
      <c r="AC744" s="92">
        <v>34.226906</v>
      </c>
      <c r="AD744" s="92">
        <v>-118.24203799999999</v>
      </c>
      <c r="AE744" s="92" t="s">
        <v>7503</v>
      </c>
      <c r="AF744" s="92" t="s">
        <v>7472</v>
      </c>
      <c r="AG744" s="27" t="str">
        <f>IF(ISERROR(IF(VLOOKUP(A744,'SAS Stations'!$B$2:$G$307,5,)="YES", "YES", "NO"))=TRUE,"NO","YES")</f>
        <v>YES</v>
      </c>
      <c r="AH744" s="27" t="str">
        <f t="shared" si="11"/>
        <v>NO</v>
      </c>
      <c r="AI744" s="92" t="str">
        <f t="array" ref="AI744">IF(ISERROR(IF(VLOOKUP(A744,'Stations Modelled'!$B$2:$D$310,3,)="YES", "YES", "NO"))=TRUE,"NO","YES")</f>
        <v>NO</v>
      </c>
    </row>
    <row r="745" spans="1:35">
      <c r="A745" s="92" t="s">
        <v>848</v>
      </c>
      <c r="B745" s="92">
        <v>866</v>
      </c>
      <c r="C745" s="92">
        <v>5869</v>
      </c>
      <c r="D745" s="92" t="s">
        <v>7555</v>
      </c>
      <c r="E745" s="92"/>
      <c r="F745" s="92">
        <v>66</v>
      </c>
      <c r="G745" s="92">
        <v>12</v>
      </c>
      <c r="H745" s="92">
        <v>5081</v>
      </c>
      <c r="I745" s="92" t="s">
        <v>360</v>
      </c>
      <c r="J745" s="92">
        <v>1</v>
      </c>
      <c r="K745" s="92" t="s">
        <v>939</v>
      </c>
      <c r="L745" s="92">
        <v>5082</v>
      </c>
      <c r="M745" s="92" t="s">
        <v>939</v>
      </c>
      <c r="N745" s="92" t="s">
        <v>7471</v>
      </c>
      <c r="O745" s="92">
        <v>24412</v>
      </c>
      <c r="P745" s="92" t="s">
        <v>7472</v>
      </c>
      <c r="Q745" s="92" t="s">
        <v>7473</v>
      </c>
      <c r="R745" s="92">
        <v>1</v>
      </c>
      <c r="S745" s="92">
        <v>33</v>
      </c>
      <c r="T745" s="92">
        <v>2</v>
      </c>
      <c r="U745" s="92">
        <v>41</v>
      </c>
      <c r="V745" s="92" t="s">
        <v>7556</v>
      </c>
      <c r="W745" s="92" t="s">
        <v>3276</v>
      </c>
      <c r="X745" s="92" t="s">
        <v>7533</v>
      </c>
      <c r="Y745" s="92" t="s">
        <v>3370</v>
      </c>
      <c r="Z745" s="92" t="s">
        <v>481</v>
      </c>
      <c r="AA745" s="92" t="s">
        <v>7478</v>
      </c>
      <c r="AB745" s="92">
        <v>92683</v>
      </c>
      <c r="AC745" s="92">
        <v>33.772801000000001</v>
      </c>
      <c r="AD745" s="92">
        <v>-118.01179</v>
      </c>
      <c r="AE745" s="92" t="s">
        <v>7503</v>
      </c>
      <c r="AF745" s="92" t="s">
        <v>7472</v>
      </c>
      <c r="AG745" s="27" t="str">
        <f>IF(ISERROR(IF(VLOOKUP(A745,'SAS Stations'!$B$2:$G$307,5,)="YES", "YES", "NO"))=TRUE,"NO","YES")</f>
        <v>YES</v>
      </c>
      <c r="AH745" s="27" t="str">
        <f t="shared" si="11"/>
        <v>NO</v>
      </c>
      <c r="AI745" s="92" t="str">
        <f t="array" ref="AI745">IF(ISERROR(IF(VLOOKUP(A745,'Stations Modelled'!$B$2:$D$310,3,)="YES", "YES", "NO"))=TRUE,"NO","YES")</f>
        <v>NO</v>
      </c>
    </row>
    <row r="746" spans="1:35" hidden="1">
      <c r="A746" s="92" t="s">
        <v>852</v>
      </c>
      <c r="B746" s="92">
        <v>188</v>
      </c>
      <c r="C746" s="92">
        <v>2593</v>
      </c>
      <c r="D746" s="92"/>
      <c r="E746" s="92"/>
      <c r="F746" s="92">
        <v>115</v>
      </c>
      <c r="G746" s="92">
        <v>12</v>
      </c>
      <c r="H746" s="92">
        <v>8015</v>
      </c>
      <c r="I746" s="92" t="s">
        <v>5394</v>
      </c>
      <c r="J746" s="92">
        <v>15</v>
      </c>
      <c r="K746" s="92" t="s">
        <v>666</v>
      </c>
      <c r="L746" s="92">
        <v>2556</v>
      </c>
      <c r="M746" s="92" t="s">
        <v>3822</v>
      </c>
      <c r="N746" s="92" t="s">
        <v>7471</v>
      </c>
      <c r="O746" s="92">
        <v>32082</v>
      </c>
      <c r="P746" s="92" t="s">
        <v>7472</v>
      </c>
      <c r="Q746" s="92" t="s">
        <v>7506</v>
      </c>
      <c r="R746" s="92">
        <v>3</v>
      </c>
      <c r="S746" s="92">
        <v>85</v>
      </c>
      <c r="T746" s="92">
        <v>2</v>
      </c>
      <c r="U746" s="92">
        <v>92</v>
      </c>
      <c r="V746" s="92" t="s">
        <v>7498</v>
      </c>
      <c r="W746" s="92" t="s">
        <v>5395</v>
      </c>
      <c r="X746" s="92" t="s">
        <v>538</v>
      </c>
      <c r="Y746" s="92" t="s">
        <v>1383</v>
      </c>
      <c r="Z746" s="92" t="s">
        <v>1384</v>
      </c>
      <c r="AA746" s="92" t="s">
        <v>7478</v>
      </c>
      <c r="AB746" s="92">
        <v>93514</v>
      </c>
      <c r="AC746" s="92">
        <v>37.560212999999997</v>
      </c>
      <c r="AD746" s="92">
        <v>-118.67859</v>
      </c>
      <c r="AE746" s="92" t="s">
        <v>7494</v>
      </c>
      <c r="AF746" s="92" t="s">
        <v>7472</v>
      </c>
      <c r="AG746" s="27" t="str">
        <f>IF(ISERROR(IF(VLOOKUP(A746,'SAS Stations'!$B$2:$G$307,5,)="YES", "YES", "NO"))=TRUE,"NO","YES")</f>
        <v>NO</v>
      </c>
      <c r="AH746" s="27" t="str">
        <f t="shared" si="11"/>
        <v>YES</v>
      </c>
      <c r="AI746" s="92" t="str">
        <f t="array" ref="AI746">IF(ISERROR(IF(VLOOKUP(A746,'Stations Modelled'!$B$2:$D$310,3,)="YES", "YES", "NO"))=TRUE,"NO","YES")</f>
        <v>YES</v>
      </c>
    </row>
    <row r="747" spans="1:35">
      <c r="A747" s="92" t="s">
        <v>855</v>
      </c>
      <c r="B747" s="92">
        <v>522</v>
      </c>
      <c r="C747" s="92">
        <v>5324</v>
      </c>
      <c r="D747" s="92" t="s">
        <v>4919</v>
      </c>
      <c r="E747" s="92">
        <v>41455</v>
      </c>
      <c r="F747" s="92">
        <v>66</v>
      </c>
      <c r="G747" s="92">
        <v>12</v>
      </c>
      <c r="H747" s="92">
        <v>5052</v>
      </c>
      <c r="I747" s="92" t="s">
        <v>357</v>
      </c>
      <c r="J747" s="92">
        <v>14</v>
      </c>
      <c r="K747" s="92" t="s">
        <v>940</v>
      </c>
      <c r="L747" s="92">
        <v>5054</v>
      </c>
      <c r="M747" s="92" t="s">
        <v>940</v>
      </c>
      <c r="N747" s="92" t="s">
        <v>7471</v>
      </c>
      <c r="O747" s="92">
        <v>32599</v>
      </c>
      <c r="P747" s="92" t="s">
        <v>7472</v>
      </c>
      <c r="Q747" s="92" t="s">
        <v>7473</v>
      </c>
      <c r="R747" s="92">
        <v>5</v>
      </c>
      <c r="S747" s="92">
        <v>36</v>
      </c>
      <c r="T747" s="92">
        <v>3</v>
      </c>
      <c r="U747" s="92">
        <v>25</v>
      </c>
      <c r="V747" s="92" t="s">
        <v>2730</v>
      </c>
      <c r="W747" s="92" t="s">
        <v>10289</v>
      </c>
      <c r="X747" s="92" t="s">
        <v>3288</v>
      </c>
      <c r="Y747" s="92" t="s">
        <v>5315</v>
      </c>
      <c r="Z747" s="92" t="s">
        <v>636</v>
      </c>
      <c r="AA747" s="92" t="s">
        <v>7478</v>
      </c>
      <c r="AB747" s="92">
        <v>93534</v>
      </c>
      <c r="AC747" s="92">
        <v>34.643405000000001</v>
      </c>
      <c r="AD747" s="92">
        <v>-118.163532</v>
      </c>
      <c r="AE747" s="92" t="s">
        <v>7494</v>
      </c>
      <c r="AF747" s="92" t="s">
        <v>7472</v>
      </c>
      <c r="AG747" s="27" t="str">
        <f>IF(ISERROR(IF(VLOOKUP(A747,'SAS Stations'!$B$2:$G$307,5,)="YES", "YES", "NO"))=TRUE,"NO","YES")</f>
        <v>YES</v>
      </c>
      <c r="AH747" s="27" t="str">
        <f t="shared" si="11"/>
        <v>NO</v>
      </c>
      <c r="AI747" s="92" t="str">
        <f t="array" ref="AI747">IF(ISERROR(IF(VLOOKUP(A747,'Stations Modelled'!$B$2:$D$310,3,)="YES", "YES", "NO"))=TRUE,"NO","YES")</f>
        <v>NO</v>
      </c>
    </row>
    <row r="748" spans="1:35">
      <c r="A748" s="92" t="s">
        <v>1052</v>
      </c>
      <c r="B748" s="92">
        <v>366</v>
      </c>
      <c r="C748" s="92">
        <v>5144</v>
      </c>
      <c r="D748" s="92" t="s">
        <v>7535</v>
      </c>
      <c r="E748" s="92"/>
      <c r="F748" s="92">
        <v>16</v>
      </c>
      <c r="G748" s="92">
        <v>4</v>
      </c>
      <c r="H748" s="92">
        <v>5013</v>
      </c>
      <c r="I748" s="92" t="s">
        <v>812</v>
      </c>
      <c r="J748" s="92">
        <v>3</v>
      </c>
      <c r="K748" s="92" t="s">
        <v>7529</v>
      </c>
      <c r="L748" s="92">
        <v>5014</v>
      </c>
      <c r="M748" s="92" t="s">
        <v>3869</v>
      </c>
      <c r="N748" s="92" t="s">
        <v>7471</v>
      </c>
      <c r="O748" s="92">
        <v>18264</v>
      </c>
      <c r="P748" s="92" t="s">
        <v>7472</v>
      </c>
      <c r="Q748" s="92" t="s">
        <v>7506</v>
      </c>
      <c r="R748" s="92">
        <v>1</v>
      </c>
      <c r="S748" s="92">
        <v>27</v>
      </c>
      <c r="T748" s="92">
        <v>3</v>
      </c>
      <c r="U748" s="92">
        <v>5</v>
      </c>
      <c r="V748" s="92" t="s">
        <v>7531</v>
      </c>
      <c r="W748" s="92" t="s">
        <v>7561</v>
      </c>
      <c r="X748" s="92" t="s">
        <v>564</v>
      </c>
      <c r="Y748" s="92" t="s">
        <v>3371</v>
      </c>
      <c r="Z748" s="92" t="s">
        <v>1052</v>
      </c>
      <c r="AA748" s="92" t="s">
        <v>7478</v>
      </c>
      <c r="AB748" s="92">
        <v>91024</v>
      </c>
      <c r="AC748" s="92">
        <v>34.158850000000001</v>
      </c>
      <c r="AD748" s="92">
        <v>-118.053427</v>
      </c>
      <c r="AE748" s="92" t="s">
        <v>7503</v>
      </c>
      <c r="AF748" s="92" t="s">
        <v>7472</v>
      </c>
      <c r="AG748" s="27" t="str">
        <f>IF(ISERROR(IF(VLOOKUP(A748,'SAS Stations'!$B$2:$G$307,5,)="YES", "YES", "NO"))=TRUE,"NO","YES")</f>
        <v>YES</v>
      </c>
      <c r="AH748" s="27" t="str">
        <f t="shared" si="11"/>
        <v>NO</v>
      </c>
      <c r="AI748" s="92" t="str">
        <f t="array" ref="AI748">IF(ISERROR(IF(VLOOKUP(A748,'Stations Modelled'!$B$2:$D$310,3,)="YES", "YES", "NO"))=TRUE,"NO","YES")</f>
        <v>NO</v>
      </c>
    </row>
    <row r="749" spans="1:35" hidden="1">
      <c r="A749" s="92" t="s">
        <v>857</v>
      </c>
      <c r="B749" s="92">
        <v>763</v>
      </c>
      <c r="C749" s="92">
        <v>5753</v>
      </c>
      <c r="D749" s="92" t="s">
        <v>2822</v>
      </c>
      <c r="E749" s="92">
        <v>37453</v>
      </c>
      <c r="F749" s="92">
        <v>12</v>
      </c>
      <c r="G749" s="92">
        <v>4</v>
      </c>
      <c r="H749" s="92">
        <v>5073</v>
      </c>
      <c r="I749" s="92" t="s">
        <v>652</v>
      </c>
      <c r="J749" s="92">
        <v>9</v>
      </c>
      <c r="K749" s="92" t="s">
        <v>652</v>
      </c>
      <c r="L749" s="92">
        <v>5073</v>
      </c>
      <c r="M749" s="92" t="s">
        <v>652</v>
      </c>
      <c r="N749" s="92" t="s">
        <v>7471</v>
      </c>
      <c r="O749" s="92">
        <v>18264</v>
      </c>
      <c r="P749" s="92" t="s">
        <v>7472</v>
      </c>
      <c r="Q749" s="92" t="s">
        <v>7473</v>
      </c>
      <c r="R749" s="92">
        <v>1</v>
      </c>
      <c r="S749" s="92">
        <v>46</v>
      </c>
      <c r="T749" s="92">
        <v>2</v>
      </c>
      <c r="U749" s="92">
        <v>57</v>
      </c>
      <c r="V749" s="92" t="s">
        <v>3386</v>
      </c>
      <c r="W749" s="92" t="s">
        <v>1635</v>
      </c>
      <c r="X749" s="92" t="s">
        <v>7816</v>
      </c>
      <c r="Y749" s="92" t="s">
        <v>4856</v>
      </c>
      <c r="Z749" s="92" t="s">
        <v>857</v>
      </c>
      <c r="AA749" s="92" t="s">
        <v>7478</v>
      </c>
      <c r="AB749" s="92">
        <v>90807</v>
      </c>
      <c r="AC749" s="92">
        <v>33.811366</v>
      </c>
      <c r="AD749" s="92">
        <v>-118.167917</v>
      </c>
      <c r="AE749" s="92" t="s">
        <v>7494</v>
      </c>
      <c r="AF749" s="92" t="s">
        <v>7472</v>
      </c>
      <c r="AG749" s="27" t="str">
        <f>IF(ISERROR(IF(VLOOKUP(A749,'SAS Stations'!$B$2:$G$307,5,)="YES", "YES", "NO"))=TRUE,"NO","YES")</f>
        <v>NO</v>
      </c>
      <c r="AH749" s="27" t="str">
        <f t="shared" si="11"/>
        <v>YES</v>
      </c>
      <c r="AI749" s="92" t="str">
        <f t="array" ref="AI749">IF(ISERROR(IF(VLOOKUP(A749,'Stations Modelled'!$B$2:$D$310,3,)="YES", "YES", "NO"))=TRUE,"NO","YES")</f>
        <v>YES</v>
      </c>
    </row>
    <row r="750" spans="1:35" hidden="1">
      <c r="A750" s="92" t="s">
        <v>857</v>
      </c>
      <c r="B750" s="92">
        <v>764</v>
      </c>
      <c r="C750" s="92">
        <v>5753</v>
      </c>
      <c r="D750" s="92" t="s">
        <v>2822</v>
      </c>
      <c r="E750" s="92">
        <v>37453</v>
      </c>
      <c r="F750" s="92">
        <v>66</v>
      </c>
      <c r="G750" s="92">
        <v>12</v>
      </c>
      <c r="H750" s="92">
        <v>5073</v>
      </c>
      <c r="I750" s="92" t="s">
        <v>652</v>
      </c>
      <c r="J750" s="92">
        <v>9</v>
      </c>
      <c r="K750" s="92" t="s">
        <v>652</v>
      </c>
      <c r="L750" s="92">
        <v>5073</v>
      </c>
      <c r="M750" s="92" t="s">
        <v>652</v>
      </c>
      <c r="N750" s="92" t="s">
        <v>7471</v>
      </c>
      <c r="O750" s="92">
        <v>8371</v>
      </c>
      <c r="P750" s="92" t="s">
        <v>7472</v>
      </c>
      <c r="Q750" s="92" t="s">
        <v>7473</v>
      </c>
      <c r="R750" s="92">
        <v>1</v>
      </c>
      <c r="S750" s="92">
        <v>46</v>
      </c>
      <c r="T750" s="92">
        <v>2</v>
      </c>
      <c r="U750" s="92">
        <v>57</v>
      </c>
      <c r="V750" s="92" t="s">
        <v>3386</v>
      </c>
      <c r="W750" s="92" t="s">
        <v>1635</v>
      </c>
      <c r="X750" s="92" t="s">
        <v>7816</v>
      </c>
      <c r="Y750" s="92" t="s">
        <v>4856</v>
      </c>
      <c r="Z750" s="92" t="s">
        <v>857</v>
      </c>
      <c r="AA750" s="92" t="s">
        <v>7478</v>
      </c>
      <c r="AB750" s="92">
        <v>90807</v>
      </c>
      <c r="AC750" s="92">
        <v>33.811366</v>
      </c>
      <c r="AD750" s="92">
        <v>-118.167917</v>
      </c>
      <c r="AE750" s="92" t="s">
        <v>7494</v>
      </c>
      <c r="AF750" s="92" t="s">
        <v>7472</v>
      </c>
      <c r="AG750" s="27" t="str">
        <f>IF(ISERROR(IF(VLOOKUP(A750,'SAS Stations'!$B$2:$G$307,5,)="YES", "YES", "NO"))=TRUE,"NO","YES")</f>
        <v>NO</v>
      </c>
      <c r="AH750" s="27" t="str">
        <f t="shared" si="11"/>
        <v>YES</v>
      </c>
      <c r="AI750" s="92" t="str">
        <f t="array" ref="AI750">IF(ISERROR(IF(VLOOKUP(A750,'Stations Modelled'!$B$2:$D$310,3,)="YES", "YES", "NO"))=TRUE,"NO","YES")</f>
        <v>YES</v>
      </c>
    </row>
    <row r="751" spans="1:35" hidden="1">
      <c r="A751" s="92" t="s">
        <v>2748</v>
      </c>
      <c r="B751" s="92">
        <v>1460</v>
      </c>
      <c r="C751" s="92">
        <v>8238</v>
      </c>
      <c r="D751" s="92" t="s">
        <v>3416</v>
      </c>
      <c r="E751" s="92">
        <v>14770</v>
      </c>
      <c r="F751" s="92">
        <v>33</v>
      </c>
      <c r="G751" s="92">
        <v>12</v>
      </c>
      <c r="H751" s="92">
        <v>5067</v>
      </c>
      <c r="I751" s="92" t="s">
        <v>389</v>
      </c>
      <c r="J751" s="92">
        <v>6</v>
      </c>
      <c r="K751" s="92" t="s">
        <v>389</v>
      </c>
      <c r="L751" s="92">
        <v>5067</v>
      </c>
      <c r="M751" s="92" t="s">
        <v>389</v>
      </c>
      <c r="N751" s="92" t="s">
        <v>7471</v>
      </c>
      <c r="O751" s="92">
        <v>27607</v>
      </c>
      <c r="P751" s="92" t="s">
        <v>7472</v>
      </c>
      <c r="Q751" s="92" t="s">
        <v>7506</v>
      </c>
      <c r="R751" s="92">
        <v>3</v>
      </c>
      <c r="S751" s="92">
        <v>79</v>
      </c>
      <c r="T751" s="92">
        <v>4</v>
      </c>
      <c r="U751" s="92">
        <v>13</v>
      </c>
      <c r="V751" s="92" t="s">
        <v>3411</v>
      </c>
      <c r="W751" s="92" t="s">
        <v>2749</v>
      </c>
      <c r="X751" s="92" t="s">
        <v>527</v>
      </c>
      <c r="Y751" s="92" t="s">
        <v>2750</v>
      </c>
      <c r="Z751" s="92" t="s">
        <v>5082</v>
      </c>
      <c r="AA751" s="92" t="s">
        <v>7478</v>
      </c>
      <c r="AB751" s="92">
        <v>92260</v>
      </c>
      <c r="AC751" s="92">
        <v>33.699961000000002</v>
      </c>
      <c r="AD751" s="92">
        <v>-116.38565</v>
      </c>
      <c r="AE751" s="92" t="s">
        <v>7503</v>
      </c>
      <c r="AF751" s="92" t="s">
        <v>7472</v>
      </c>
      <c r="AG751" s="27" t="str">
        <f>IF(ISERROR(IF(VLOOKUP(A751,'SAS Stations'!$B$2:$G$307,5,)="YES", "YES", "NO"))=TRUE,"NO","YES")</f>
        <v>NO</v>
      </c>
      <c r="AH751" s="27" t="str">
        <f t="shared" si="11"/>
        <v>YES</v>
      </c>
      <c r="AI751" s="92" t="str">
        <f t="array" ref="AI751">IF(ISERROR(IF(VLOOKUP(A751,'Stations Modelled'!$B$2:$D$310,3,)="YES", "YES", "NO"))=TRUE,"NO","YES")</f>
        <v>NO</v>
      </c>
    </row>
    <row r="752" spans="1:35" hidden="1">
      <c r="A752" s="92" t="s">
        <v>1396</v>
      </c>
      <c r="B752" s="92">
        <v>1818</v>
      </c>
      <c r="C752" s="92">
        <v>8337</v>
      </c>
      <c r="D752" s="92"/>
      <c r="E752" s="92"/>
      <c r="F752" s="92">
        <v>33</v>
      </c>
      <c r="G752" s="92">
        <v>12</v>
      </c>
      <c r="H752" s="92">
        <v>8027</v>
      </c>
      <c r="I752" s="92" t="s">
        <v>365</v>
      </c>
      <c r="J752" s="92">
        <v>15</v>
      </c>
      <c r="K752" s="92" t="s">
        <v>666</v>
      </c>
      <c r="L752" s="92">
        <v>5061</v>
      </c>
      <c r="M752" s="92" t="s">
        <v>666</v>
      </c>
      <c r="N752" s="92" t="s">
        <v>7496</v>
      </c>
      <c r="O752" s="92">
        <v>36161</v>
      </c>
      <c r="P752" s="92" t="s">
        <v>7472</v>
      </c>
      <c r="Q752" s="92" t="s">
        <v>7506</v>
      </c>
      <c r="R752" s="92">
        <v>3</v>
      </c>
      <c r="S752" s="92">
        <v>73</v>
      </c>
      <c r="T752" s="92">
        <v>4</v>
      </c>
      <c r="U752" s="92">
        <v>30</v>
      </c>
      <c r="V752" s="92" t="s">
        <v>7474</v>
      </c>
      <c r="W752" s="92" t="s">
        <v>7472</v>
      </c>
      <c r="X752" s="92" t="s">
        <v>7472</v>
      </c>
      <c r="Y752" s="92" t="s">
        <v>7472</v>
      </c>
      <c r="Z752" s="92" t="s">
        <v>7472</v>
      </c>
      <c r="AA752" s="92" t="s">
        <v>7478</v>
      </c>
      <c r="AB752" s="92" t="s">
        <v>7472</v>
      </c>
      <c r="AC752" s="92"/>
      <c r="AD752" s="92"/>
      <c r="AE752" s="92"/>
      <c r="AF752" s="92" t="s">
        <v>7472</v>
      </c>
      <c r="AG752" s="27" t="str">
        <f>IF(ISERROR(IF(VLOOKUP(A752,'SAS Stations'!$B$2:$G$307,5,)="YES", "YES", "NO"))=TRUE,"NO","YES")</f>
        <v>NO</v>
      </c>
      <c r="AH752" s="27" t="str">
        <f t="shared" si="11"/>
        <v>YES</v>
      </c>
      <c r="AI752" s="92" t="str">
        <f t="array" ref="AI752">IF(ISERROR(IF(VLOOKUP(A752,'Stations Modelled'!$B$2:$D$310,3,)="YES", "YES", "NO"))=TRUE,"NO","YES")</f>
        <v>NO</v>
      </c>
    </row>
    <row r="753" spans="1:35" hidden="1">
      <c r="A753" s="92" t="s">
        <v>1397</v>
      </c>
      <c r="B753" s="92">
        <v>1883</v>
      </c>
      <c r="C753" s="92">
        <v>5642</v>
      </c>
      <c r="D753" s="92"/>
      <c r="E753" s="92"/>
      <c r="F753" s="92">
        <v>115</v>
      </c>
      <c r="G753" s="92">
        <v>12</v>
      </c>
      <c r="H753" s="92">
        <v>5064</v>
      </c>
      <c r="I753" s="92" t="s">
        <v>375</v>
      </c>
      <c r="J753" s="92">
        <v>5</v>
      </c>
      <c r="K753" s="92" t="s">
        <v>375</v>
      </c>
      <c r="L753" s="92">
        <v>5064</v>
      </c>
      <c r="M753" s="92" t="s">
        <v>375</v>
      </c>
      <c r="N753" s="92" t="s">
        <v>7496</v>
      </c>
      <c r="O753" s="92">
        <v>38353</v>
      </c>
      <c r="P753" s="92" t="s">
        <v>7472</v>
      </c>
      <c r="Q753" s="92" t="s">
        <v>10579</v>
      </c>
      <c r="R753" s="92">
        <v>3</v>
      </c>
      <c r="S753" s="92">
        <v>40</v>
      </c>
      <c r="T753" s="92">
        <v>2</v>
      </c>
      <c r="U753" s="92">
        <v>40</v>
      </c>
      <c r="V753" s="92" t="s">
        <v>7474</v>
      </c>
      <c r="W753" s="92" t="s">
        <v>1681</v>
      </c>
      <c r="X753" s="92" t="s">
        <v>7553</v>
      </c>
      <c r="Y753" s="92" t="s">
        <v>1398</v>
      </c>
      <c r="Z753" s="92" t="s">
        <v>1399</v>
      </c>
      <c r="AA753" s="92" t="s">
        <v>7478</v>
      </c>
      <c r="AB753" s="92">
        <v>92322</v>
      </c>
      <c r="AC753" s="92"/>
      <c r="AD753" s="92"/>
      <c r="AE753" s="92"/>
      <c r="AF753" s="92" t="s">
        <v>7472</v>
      </c>
      <c r="AG753" s="27" t="str">
        <f>IF(ISERROR(IF(VLOOKUP(A753,'SAS Stations'!$B$2:$G$307,5,)="YES", "YES", "NO"))=TRUE,"NO","YES")</f>
        <v>NO</v>
      </c>
      <c r="AH753" s="27" t="str">
        <f t="shared" si="11"/>
        <v>YES</v>
      </c>
      <c r="AI753" s="92" t="str">
        <f t="array" ref="AI753">IF(ISERROR(IF(VLOOKUP(A753,'Stations Modelled'!$B$2:$D$310,3,)="YES", "YES", "NO"))=TRUE,"NO","YES")</f>
        <v>NO</v>
      </c>
    </row>
    <row r="754" spans="1:35" hidden="1">
      <c r="A754" s="92" t="s">
        <v>2751</v>
      </c>
      <c r="B754" s="92">
        <v>1461</v>
      </c>
      <c r="C754" s="92">
        <v>8239</v>
      </c>
      <c r="D754" s="92" t="s">
        <v>3405</v>
      </c>
      <c r="E754" s="92"/>
      <c r="F754" s="92">
        <v>33</v>
      </c>
      <c r="G754" s="92">
        <v>12</v>
      </c>
      <c r="H754" s="92">
        <v>5064</v>
      </c>
      <c r="I754" s="92" t="s">
        <v>375</v>
      </c>
      <c r="J754" s="92">
        <v>5</v>
      </c>
      <c r="K754" s="92" t="s">
        <v>375</v>
      </c>
      <c r="L754" s="92">
        <v>5064</v>
      </c>
      <c r="M754" s="92" t="s">
        <v>375</v>
      </c>
      <c r="N754" s="92" t="s">
        <v>7471</v>
      </c>
      <c r="O754" s="92">
        <v>27181</v>
      </c>
      <c r="P754" s="92" t="s">
        <v>7472</v>
      </c>
      <c r="Q754" s="92" t="s">
        <v>7506</v>
      </c>
      <c r="R754" s="92">
        <v>3</v>
      </c>
      <c r="S754" s="92">
        <v>31</v>
      </c>
      <c r="T754" s="92">
        <v>4</v>
      </c>
      <c r="U754" s="92">
        <v>11</v>
      </c>
      <c r="V754" s="92" t="s">
        <v>7474</v>
      </c>
      <c r="W754" s="92" t="s">
        <v>3429</v>
      </c>
      <c r="X754" s="92" t="s">
        <v>7482</v>
      </c>
      <c r="Y754" s="92" t="s">
        <v>2752</v>
      </c>
      <c r="Z754" s="92" t="s">
        <v>7480</v>
      </c>
      <c r="AA754" s="92" t="s">
        <v>7478</v>
      </c>
      <c r="AB754" s="92">
        <v>92405</v>
      </c>
      <c r="AC754" s="92">
        <v>34.128807999999999</v>
      </c>
      <c r="AD754" s="92">
        <v>-117.304321</v>
      </c>
      <c r="AE754" s="92" t="s">
        <v>7503</v>
      </c>
      <c r="AF754" s="92" t="s">
        <v>7472</v>
      </c>
      <c r="AG754" s="27" t="str">
        <f>IF(ISERROR(IF(VLOOKUP(A754,'SAS Stations'!$B$2:$G$307,5,)="YES", "YES", "NO"))=TRUE,"NO","YES")</f>
        <v>NO</v>
      </c>
      <c r="AH754" s="27" t="str">
        <f t="shared" si="11"/>
        <v>YES</v>
      </c>
      <c r="AI754" s="92" t="str">
        <f t="array" ref="AI754">IF(ISERROR(IF(VLOOKUP(A754,'Stations Modelled'!$B$2:$D$310,3,)="YES", "YES", "NO"))=TRUE,"NO","YES")</f>
        <v>NO</v>
      </c>
    </row>
    <row r="755" spans="1:35" hidden="1">
      <c r="A755" s="92" t="s">
        <v>1402</v>
      </c>
      <c r="B755" s="92">
        <v>176</v>
      </c>
      <c r="C755" s="92">
        <v>2577</v>
      </c>
      <c r="D755" s="92"/>
      <c r="E755" s="92">
        <v>13032</v>
      </c>
      <c r="F755" s="92">
        <v>33</v>
      </c>
      <c r="G755" s="92">
        <v>12</v>
      </c>
      <c r="H755" s="92">
        <v>8015</v>
      </c>
      <c r="I755" s="92" t="s">
        <v>5394</v>
      </c>
      <c r="J755" s="92">
        <v>15</v>
      </c>
      <c r="K755" s="92" t="s">
        <v>666</v>
      </c>
      <c r="L755" s="92">
        <v>2556</v>
      </c>
      <c r="M755" s="92" t="s">
        <v>3822</v>
      </c>
      <c r="N755" s="92" t="s">
        <v>7471</v>
      </c>
      <c r="O755" s="92">
        <v>26604</v>
      </c>
      <c r="P755" s="92" t="s">
        <v>7472</v>
      </c>
      <c r="Q755" s="92" t="s">
        <v>7506</v>
      </c>
      <c r="R755" s="92">
        <v>3</v>
      </c>
      <c r="S755" s="92">
        <v>85</v>
      </c>
      <c r="T755" s="92">
        <v>2</v>
      </c>
      <c r="U755" s="92">
        <v>92</v>
      </c>
      <c r="V755" s="92" t="s">
        <v>7498</v>
      </c>
      <c r="W755" s="92" t="s">
        <v>200</v>
      </c>
      <c r="X755" s="92" t="s">
        <v>7586</v>
      </c>
      <c r="Y755" s="92" t="s">
        <v>1403</v>
      </c>
      <c r="Z755" s="92" t="s">
        <v>1404</v>
      </c>
      <c r="AA755" s="92" t="s">
        <v>7478</v>
      </c>
      <c r="AB755" s="92">
        <v>93546</v>
      </c>
      <c r="AC755" s="92">
        <v>37.637729</v>
      </c>
      <c r="AD755" s="92">
        <v>-118.963835</v>
      </c>
      <c r="AE755" s="92" t="s">
        <v>7494</v>
      </c>
      <c r="AF755" s="92" t="s">
        <v>7472</v>
      </c>
      <c r="AG755" s="27" t="str">
        <f>IF(ISERROR(IF(VLOOKUP(A755,'SAS Stations'!$B$2:$G$307,5,)="YES", "YES", "NO"))=TRUE,"NO","YES")</f>
        <v>NO</v>
      </c>
      <c r="AH755" s="27" t="str">
        <f t="shared" si="11"/>
        <v>YES</v>
      </c>
      <c r="AI755" s="92" t="str">
        <f t="array" ref="AI755">IF(ISERROR(IF(VLOOKUP(A755,'Stations Modelled'!$B$2:$D$310,3,)="YES", "YES", "NO"))=TRUE,"NO","YES")</f>
        <v>NO</v>
      </c>
    </row>
    <row r="756" spans="1:35">
      <c r="A756" s="92" t="s">
        <v>859</v>
      </c>
      <c r="B756" s="92">
        <v>1530</v>
      </c>
      <c r="C756" s="92">
        <v>8308</v>
      </c>
      <c r="D756" s="92" t="s">
        <v>3410</v>
      </c>
      <c r="E756" s="92">
        <v>17595</v>
      </c>
      <c r="F756" s="92">
        <v>115</v>
      </c>
      <c r="G756" s="92">
        <v>12</v>
      </c>
      <c r="H756" s="92">
        <v>5070</v>
      </c>
      <c r="I756" s="92" t="s">
        <v>347</v>
      </c>
      <c r="J756" s="92">
        <v>7</v>
      </c>
      <c r="K756" s="92" t="s">
        <v>347</v>
      </c>
      <c r="L756" s="92">
        <v>5070</v>
      </c>
      <c r="M756" s="92" t="s">
        <v>347</v>
      </c>
      <c r="N756" s="92" t="s">
        <v>7471</v>
      </c>
      <c r="O756" s="92">
        <v>30803</v>
      </c>
      <c r="P756" s="92" t="s">
        <v>7472</v>
      </c>
      <c r="Q756" s="92" t="s">
        <v>7473</v>
      </c>
      <c r="R756" s="92">
        <v>3</v>
      </c>
      <c r="S756" s="92">
        <v>77</v>
      </c>
      <c r="T756" s="92">
        <v>4</v>
      </c>
      <c r="U756" s="92">
        <v>16</v>
      </c>
      <c r="V756" s="92" t="s">
        <v>3411</v>
      </c>
      <c r="W756" s="92" t="s">
        <v>2753</v>
      </c>
      <c r="X756" s="92" t="s">
        <v>7562</v>
      </c>
      <c r="Y756" s="92" t="s">
        <v>2754</v>
      </c>
      <c r="Z756" s="92" t="s">
        <v>2711</v>
      </c>
      <c r="AA756" s="92" t="s">
        <v>7478</v>
      </c>
      <c r="AB756" s="92">
        <v>92230</v>
      </c>
      <c r="AC756" s="92">
        <v>33.631404000000003</v>
      </c>
      <c r="AD756" s="92">
        <v>-117.290897</v>
      </c>
      <c r="AE756" s="92" t="s">
        <v>7503</v>
      </c>
      <c r="AF756" s="92" t="s">
        <v>7472</v>
      </c>
      <c r="AG756" s="27" t="str">
        <f>IF(ISERROR(IF(VLOOKUP(A756,'SAS Stations'!$B$2:$G$307,5,)="YES", "YES", "NO"))=TRUE,"NO","YES")</f>
        <v>YES</v>
      </c>
      <c r="AH756" s="27" t="str">
        <f t="shared" si="11"/>
        <v>NO</v>
      </c>
      <c r="AI756" s="92" t="str">
        <f t="array" ref="AI756">IF(ISERROR(IF(VLOOKUP(A756,'Stations Modelled'!$B$2:$D$310,3,)="YES", "YES", "NO"))=TRUE,"NO","YES")</f>
        <v>NO</v>
      </c>
    </row>
    <row r="757" spans="1:35" hidden="1">
      <c r="A757" s="92" t="s">
        <v>1405</v>
      </c>
      <c r="B757" s="92">
        <v>1830</v>
      </c>
      <c r="C757" s="92">
        <v>5156</v>
      </c>
      <c r="D757" s="92"/>
      <c r="E757" s="92"/>
      <c r="F757" s="92">
        <v>66</v>
      </c>
      <c r="G757" s="92">
        <v>12</v>
      </c>
      <c r="H757" s="92">
        <v>5014</v>
      </c>
      <c r="I757" s="92" t="s">
        <v>392</v>
      </c>
      <c r="J757" s="92">
        <v>4</v>
      </c>
      <c r="K757" s="92" t="s">
        <v>448</v>
      </c>
      <c r="L757" s="92">
        <v>5014</v>
      </c>
      <c r="M757" s="92" t="s">
        <v>392</v>
      </c>
      <c r="N757" s="92" t="s">
        <v>7496</v>
      </c>
      <c r="O757" s="92">
        <v>38353</v>
      </c>
      <c r="P757" s="92" t="s">
        <v>7472</v>
      </c>
      <c r="Q757" s="92" t="s">
        <v>10579</v>
      </c>
      <c r="R757" s="92">
        <v>1</v>
      </c>
      <c r="S757" s="92">
        <v>26</v>
      </c>
      <c r="T757" s="92">
        <v>2</v>
      </c>
      <c r="U757" s="92">
        <v>10</v>
      </c>
      <c r="V757" s="92" t="s">
        <v>2730</v>
      </c>
      <c r="W757" s="92" t="s">
        <v>7472</v>
      </c>
      <c r="X757" s="92" t="s">
        <v>7472</v>
      </c>
      <c r="Y757" s="92" t="s">
        <v>7472</v>
      </c>
      <c r="Z757" s="92" t="s">
        <v>7472</v>
      </c>
      <c r="AA757" s="92" t="s">
        <v>7478</v>
      </c>
      <c r="AB757" s="92" t="s">
        <v>7472</v>
      </c>
      <c r="AC757" s="92"/>
      <c r="AD757" s="92"/>
      <c r="AE757" s="92"/>
      <c r="AF757" s="92" t="s">
        <v>7472</v>
      </c>
      <c r="AG757" s="27" t="str">
        <f>IF(ISERROR(IF(VLOOKUP(A757,'SAS Stations'!$B$2:$G$307,5,)="YES", "YES", "NO"))=TRUE,"NO","YES")</f>
        <v>NO</v>
      </c>
      <c r="AH757" s="27" t="str">
        <f t="shared" si="11"/>
        <v>YES</v>
      </c>
      <c r="AI757" s="92" t="str">
        <f t="array" ref="AI757">IF(ISERROR(IF(VLOOKUP(A757,'Stations Modelled'!$B$2:$D$310,3,)="YES", "YES", "NO"))=TRUE,"NO","YES")</f>
        <v>NO</v>
      </c>
    </row>
    <row r="758" spans="1:35">
      <c r="A758" s="92" t="s">
        <v>860</v>
      </c>
      <c r="B758" s="92">
        <v>895</v>
      </c>
      <c r="C758" s="92">
        <v>5903</v>
      </c>
      <c r="D758" s="92" t="s">
        <v>7555</v>
      </c>
      <c r="E758" s="92"/>
      <c r="F758" s="92">
        <v>66</v>
      </c>
      <c r="G758" s="92">
        <v>12</v>
      </c>
      <c r="H758" s="92">
        <v>5086</v>
      </c>
      <c r="I758" s="92" t="s">
        <v>394</v>
      </c>
      <c r="J758" s="92">
        <v>2</v>
      </c>
      <c r="K758" s="92" t="s">
        <v>394</v>
      </c>
      <c r="L758" s="92">
        <v>5086</v>
      </c>
      <c r="M758" s="92" t="s">
        <v>394</v>
      </c>
      <c r="N758" s="92" t="s">
        <v>7471</v>
      </c>
      <c r="O758" s="92">
        <v>26238</v>
      </c>
      <c r="P758" s="92" t="s">
        <v>7472</v>
      </c>
      <c r="Q758" s="92" t="s">
        <v>7473</v>
      </c>
      <c r="R758" s="92">
        <v>1</v>
      </c>
      <c r="S758" s="92">
        <v>33</v>
      </c>
      <c r="T758" s="92">
        <v>1</v>
      </c>
      <c r="U758" s="92">
        <v>42</v>
      </c>
      <c r="V758" s="92" t="s">
        <v>7556</v>
      </c>
      <c r="W758" s="92" t="s">
        <v>3339</v>
      </c>
      <c r="X758" s="92" t="s">
        <v>7849</v>
      </c>
      <c r="Y758" s="92" t="s">
        <v>3373</v>
      </c>
      <c r="Z758" s="92" t="s">
        <v>7560</v>
      </c>
      <c r="AA758" s="92" t="s">
        <v>7478</v>
      </c>
      <c r="AB758" s="92">
        <v>92648</v>
      </c>
      <c r="AC758" s="92">
        <v>33.692112999999999</v>
      </c>
      <c r="AD758" s="92">
        <v>-118.01549199999999</v>
      </c>
      <c r="AE758" s="92" t="s">
        <v>7503</v>
      </c>
      <c r="AF758" s="92" t="s">
        <v>7472</v>
      </c>
      <c r="AG758" s="27" t="str">
        <f>IF(ISERROR(IF(VLOOKUP(A758,'SAS Stations'!$B$2:$G$307,5,)="YES", "YES", "NO"))=TRUE,"NO","YES")</f>
        <v>YES</v>
      </c>
      <c r="AH758" s="27" t="str">
        <f t="shared" si="11"/>
        <v>NO</v>
      </c>
      <c r="AI758" s="92" t="str">
        <f t="array" ref="AI758">IF(ISERROR(IF(VLOOKUP(A758,'Stations Modelled'!$B$2:$D$310,3,)="YES", "YES", "NO"))=TRUE,"NO","YES")</f>
        <v>NO</v>
      </c>
    </row>
    <row r="759" spans="1:35" hidden="1">
      <c r="A759" s="92" t="s">
        <v>2755</v>
      </c>
      <c r="B759" s="92">
        <v>693</v>
      </c>
      <c r="C759" s="92">
        <v>5653</v>
      </c>
      <c r="D759" s="92" t="s">
        <v>3405</v>
      </c>
      <c r="E759" s="92"/>
      <c r="F759" s="92">
        <v>12</v>
      </c>
      <c r="G759" s="92">
        <v>4</v>
      </c>
      <c r="H759" s="92">
        <v>1990</v>
      </c>
      <c r="I759" s="92" t="s">
        <v>7480</v>
      </c>
      <c r="J759" s="92">
        <v>5</v>
      </c>
      <c r="K759" s="92" t="s">
        <v>375</v>
      </c>
      <c r="L759" s="92">
        <v>5064</v>
      </c>
      <c r="M759" s="92" t="s">
        <v>375</v>
      </c>
      <c r="N759" s="92" t="s">
        <v>7471</v>
      </c>
      <c r="O759" s="92">
        <v>18264</v>
      </c>
      <c r="P759" s="92" t="s">
        <v>7472</v>
      </c>
      <c r="Q759" s="92" t="s">
        <v>7506</v>
      </c>
      <c r="R759" s="92">
        <v>3</v>
      </c>
      <c r="S759" s="92">
        <v>31</v>
      </c>
      <c r="T759" s="92">
        <v>4</v>
      </c>
      <c r="U759" s="92">
        <v>17</v>
      </c>
      <c r="V759" s="92" t="s">
        <v>7474</v>
      </c>
      <c r="W759" s="92" t="s">
        <v>2716</v>
      </c>
      <c r="X759" s="92" t="s">
        <v>3326</v>
      </c>
      <c r="Y759" s="92" t="s">
        <v>2756</v>
      </c>
      <c r="Z759" s="92" t="s">
        <v>799</v>
      </c>
      <c r="AA759" s="92" t="s">
        <v>7478</v>
      </c>
      <c r="AB759" s="92">
        <v>92374</v>
      </c>
      <c r="AC759" s="92">
        <v>34.035916</v>
      </c>
      <c r="AD759" s="92">
        <v>-117.166422</v>
      </c>
      <c r="AE759" s="92" t="s">
        <v>7503</v>
      </c>
      <c r="AF759" s="92" t="s">
        <v>7472</v>
      </c>
      <c r="AG759" s="27" t="str">
        <f>IF(ISERROR(IF(VLOOKUP(A759,'SAS Stations'!$B$2:$G$307,5,)="YES", "YES", "NO"))=TRUE,"NO","YES")</f>
        <v>NO</v>
      </c>
      <c r="AH759" s="27" t="str">
        <f t="shared" si="11"/>
        <v>YES</v>
      </c>
      <c r="AI759" s="92" t="str">
        <f t="array" ref="AI759">IF(ISERROR(IF(VLOOKUP(A759,'Stations Modelled'!$B$2:$D$310,3,)="YES", "YES", "NO"))=TRUE,"NO","YES")</f>
        <v>NO</v>
      </c>
    </row>
    <row r="760" spans="1:35" hidden="1">
      <c r="A760" s="92" t="s">
        <v>1414</v>
      </c>
      <c r="B760" s="92">
        <v>1462</v>
      </c>
      <c r="C760" s="92">
        <v>8240</v>
      </c>
      <c r="D760" s="92"/>
      <c r="E760" s="92"/>
      <c r="F760" s="92">
        <v>33</v>
      </c>
      <c r="G760" s="92">
        <v>4.8</v>
      </c>
      <c r="H760" s="92">
        <v>5070</v>
      </c>
      <c r="I760" s="92" t="s">
        <v>347</v>
      </c>
      <c r="J760" s="92">
        <v>7</v>
      </c>
      <c r="K760" s="92" t="s">
        <v>347</v>
      </c>
      <c r="L760" s="92">
        <v>5070</v>
      </c>
      <c r="M760" s="92" t="s">
        <v>347</v>
      </c>
      <c r="N760" s="92" t="s">
        <v>7521</v>
      </c>
      <c r="O760" s="92">
        <v>18264</v>
      </c>
      <c r="P760" s="92">
        <v>34697</v>
      </c>
      <c r="Q760" s="92" t="s">
        <v>7506</v>
      </c>
      <c r="R760" s="92">
        <v>3</v>
      </c>
      <c r="S760" s="92">
        <v>77</v>
      </c>
      <c r="T760" s="92">
        <v>4</v>
      </c>
      <c r="U760" s="92">
        <v>16</v>
      </c>
      <c r="V760" s="92" t="s">
        <v>3411</v>
      </c>
      <c r="W760" s="92" t="s">
        <v>1761</v>
      </c>
      <c r="X760" s="92" t="s">
        <v>523</v>
      </c>
      <c r="Y760" s="92" t="s">
        <v>1415</v>
      </c>
      <c r="Z760" s="92" t="s">
        <v>1416</v>
      </c>
      <c r="AA760" s="92" t="s">
        <v>7478</v>
      </c>
      <c r="AB760" s="92">
        <v>92383</v>
      </c>
      <c r="AC760" s="92"/>
      <c r="AD760" s="92"/>
      <c r="AE760" s="92"/>
      <c r="AF760" s="92" t="s">
        <v>7472</v>
      </c>
      <c r="AG760" s="27" t="str">
        <f>IF(ISERROR(IF(VLOOKUP(A760,'SAS Stations'!$B$2:$G$307,5,)="YES", "YES", "NO"))=TRUE,"NO","YES")</f>
        <v>NO</v>
      </c>
      <c r="AH760" s="27" t="str">
        <f t="shared" si="11"/>
        <v>YES</v>
      </c>
      <c r="AI760" s="92" t="str">
        <f t="array" ref="AI760">IF(ISERROR(IF(VLOOKUP(A760,'Stations Modelled'!$B$2:$D$310,3,)="YES", "YES", "NO"))=TRUE,"NO","YES")</f>
        <v>NO</v>
      </c>
    </row>
    <row r="761" spans="1:35" hidden="1">
      <c r="A761" s="92" t="s">
        <v>862</v>
      </c>
      <c r="B761" s="92">
        <v>611</v>
      </c>
      <c r="C761" s="92">
        <v>5560</v>
      </c>
      <c r="D761" s="92" t="s">
        <v>4936</v>
      </c>
      <c r="E761" s="92"/>
      <c r="F761" s="92">
        <v>66</v>
      </c>
      <c r="G761" s="92">
        <v>16</v>
      </c>
      <c r="H761" s="92">
        <v>5051</v>
      </c>
      <c r="I761" s="92" t="s">
        <v>362</v>
      </c>
      <c r="J761" s="92">
        <v>13</v>
      </c>
      <c r="K761" s="92" t="s">
        <v>362</v>
      </c>
      <c r="L761" s="92">
        <v>5056</v>
      </c>
      <c r="M761" s="92" t="s">
        <v>698</v>
      </c>
      <c r="N761" s="92" t="s">
        <v>7471</v>
      </c>
      <c r="O761" s="92">
        <v>23529</v>
      </c>
      <c r="P761" s="92" t="s">
        <v>7472</v>
      </c>
      <c r="Q761" s="92" t="s">
        <v>7473</v>
      </c>
      <c r="R761" s="92">
        <v>5</v>
      </c>
      <c r="S761" s="92">
        <v>59</v>
      </c>
      <c r="T761" s="92">
        <v>3</v>
      </c>
      <c r="U761" s="92">
        <v>62</v>
      </c>
      <c r="V761" s="92" t="s">
        <v>7498</v>
      </c>
      <c r="W761" s="92" t="s">
        <v>5196</v>
      </c>
      <c r="X761" s="92" t="s">
        <v>519</v>
      </c>
      <c r="Y761" s="92" t="s">
        <v>5319</v>
      </c>
      <c r="Z761" s="92" t="s">
        <v>362</v>
      </c>
      <c r="AA761" s="92" t="s">
        <v>7478</v>
      </c>
      <c r="AB761" s="92">
        <v>91351</v>
      </c>
      <c r="AC761" s="92">
        <v>34.454045999999998</v>
      </c>
      <c r="AD761" s="92">
        <v>-118.421047</v>
      </c>
      <c r="AE761" s="92" t="s">
        <v>7494</v>
      </c>
      <c r="AF761" s="92" t="s">
        <v>7472</v>
      </c>
      <c r="AG761" s="27" t="str">
        <f>IF(ISERROR(IF(VLOOKUP(A761,'SAS Stations'!$B$2:$G$307,5,)="YES", "YES", "NO"))=TRUE,"NO","YES")</f>
        <v>NO</v>
      </c>
      <c r="AH761" s="27" t="str">
        <f t="shared" si="11"/>
        <v>YES</v>
      </c>
      <c r="AI761" s="92" t="str">
        <f t="array" ref="AI761">IF(ISERROR(IF(VLOOKUP(A761,'Stations Modelled'!$B$2:$D$310,3,)="YES", "YES", "NO"))=TRUE,"NO","YES")</f>
        <v>NO</v>
      </c>
    </row>
    <row r="762" spans="1:35">
      <c r="A762" s="92" t="s">
        <v>863</v>
      </c>
      <c r="B762" s="92">
        <v>765</v>
      </c>
      <c r="C762" s="92">
        <v>5754</v>
      </c>
      <c r="D762" s="92" t="s">
        <v>2822</v>
      </c>
      <c r="E762" s="92">
        <v>37510</v>
      </c>
      <c r="F762" s="92">
        <v>66</v>
      </c>
      <c r="G762" s="92">
        <v>4</v>
      </c>
      <c r="H762" s="92">
        <v>5085</v>
      </c>
      <c r="I762" s="92" t="s">
        <v>3849</v>
      </c>
      <c r="J762" s="92">
        <v>9</v>
      </c>
      <c r="K762" s="92" t="s">
        <v>652</v>
      </c>
      <c r="L762" s="92">
        <v>5073</v>
      </c>
      <c r="M762" s="92" t="s">
        <v>652</v>
      </c>
      <c r="N762" s="92" t="s">
        <v>7471</v>
      </c>
      <c r="O762" s="92">
        <v>9802</v>
      </c>
      <c r="P762" s="92" t="s">
        <v>7472</v>
      </c>
      <c r="Q762" s="92" t="s">
        <v>7473</v>
      </c>
      <c r="R762" s="92">
        <v>1</v>
      </c>
      <c r="S762" s="92">
        <v>32</v>
      </c>
      <c r="T762" s="92">
        <v>2</v>
      </c>
      <c r="U762" s="92">
        <v>52</v>
      </c>
      <c r="V762" s="92" t="s">
        <v>3386</v>
      </c>
      <c r="W762" s="92" t="s">
        <v>4573</v>
      </c>
      <c r="X762" s="92" t="s">
        <v>523</v>
      </c>
      <c r="Y762" s="92" t="s">
        <v>4857</v>
      </c>
      <c r="Z762" s="92" t="s">
        <v>4575</v>
      </c>
      <c r="AA762" s="92" t="s">
        <v>7478</v>
      </c>
      <c r="AB762" s="92">
        <v>90712</v>
      </c>
      <c r="AC762" s="92">
        <v>33.874167999999997</v>
      </c>
      <c r="AD762" s="92">
        <v>-118.143929</v>
      </c>
      <c r="AE762" s="92" t="s">
        <v>7494</v>
      </c>
      <c r="AF762" s="92" t="s">
        <v>7472</v>
      </c>
      <c r="AG762" s="27" t="str">
        <f>IF(ISERROR(IF(VLOOKUP(A762,'SAS Stations'!$B$2:$G$307,5,)="YES", "YES", "NO"))=TRUE,"NO","YES")</f>
        <v>YES</v>
      </c>
      <c r="AH762" s="27" t="str">
        <f t="shared" si="11"/>
        <v>NO</v>
      </c>
      <c r="AI762" s="92" t="str">
        <f t="array" ref="AI762">IF(ISERROR(IF(VLOOKUP(A762,'Stations Modelled'!$B$2:$D$310,3,)="YES", "YES", "NO"))=TRUE,"NO","YES")</f>
        <v>YES</v>
      </c>
    </row>
    <row r="763" spans="1:35">
      <c r="A763" s="92" t="s">
        <v>863</v>
      </c>
      <c r="B763" s="92">
        <v>766</v>
      </c>
      <c r="C763" s="92">
        <v>5754</v>
      </c>
      <c r="D763" s="92" t="s">
        <v>2822</v>
      </c>
      <c r="E763" s="92">
        <v>37510</v>
      </c>
      <c r="F763" s="92">
        <v>66</v>
      </c>
      <c r="G763" s="92">
        <v>12</v>
      </c>
      <c r="H763" s="92">
        <v>5085</v>
      </c>
      <c r="I763" s="92" t="s">
        <v>3849</v>
      </c>
      <c r="J763" s="92">
        <v>9</v>
      </c>
      <c r="K763" s="92" t="s">
        <v>652</v>
      </c>
      <c r="L763" s="92">
        <v>5073</v>
      </c>
      <c r="M763" s="92" t="s">
        <v>652</v>
      </c>
      <c r="N763" s="92" t="s">
        <v>7471</v>
      </c>
      <c r="O763" s="92">
        <v>9802</v>
      </c>
      <c r="P763" s="92" t="s">
        <v>7472</v>
      </c>
      <c r="Q763" s="92" t="s">
        <v>7473</v>
      </c>
      <c r="R763" s="92">
        <v>1</v>
      </c>
      <c r="S763" s="92">
        <v>32</v>
      </c>
      <c r="T763" s="92">
        <v>2</v>
      </c>
      <c r="U763" s="92">
        <v>52</v>
      </c>
      <c r="V763" s="92" t="s">
        <v>3386</v>
      </c>
      <c r="W763" s="92" t="s">
        <v>4573</v>
      </c>
      <c r="X763" s="92" t="s">
        <v>523</v>
      </c>
      <c r="Y763" s="92" t="s">
        <v>4857</v>
      </c>
      <c r="Z763" s="92" t="s">
        <v>4575</v>
      </c>
      <c r="AA763" s="92" t="s">
        <v>7478</v>
      </c>
      <c r="AB763" s="92">
        <v>90712</v>
      </c>
      <c r="AC763" s="92">
        <v>33.874167999999997</v>
      </c>
      <c r="AD763" s="92">
        <v>-118.143929</v>
      </c>
      <c r="AE763" s="92" t="s">
        <v>7494</v>
      </c>
      <c r="AF763" s="92" t="s">
        <v>7472</v>
      </c>
      <c r="AG763" s="27" t="str">
        <f>IF(ISERROR(IF(VLOOKUP(A763,'SAS Stations'!$B$2:$G$307,5,)="YES", "YES", "NO"))=TRUE,"NO","YES")</f>
        <v>YES</v>
      </c>
      <c r="AH763" s="27" t="str">
        <f t="shared" si="11"/>
        <v>NO</v>
      </c>
      <c r="AI763" s="92" t="str">
        <f t="array" ref="AI763">IF(ISERROR(IF(VLOOKUP(A763,'Stations Modelled'!$B$2:$D$310,3,)="YES", "YES", "NO"))=TRUE,"NO","YES")</f>
        <v>YES</v>
      </c>
    </row>
    <row r="764" spans="1:35" hidden="1">
      <c r="A764" s="92" t="s">
        <v>864</v>
      </c>
      <c r="B764" s="92">
        <v>590</v>
      </c>
      <c r="C764" s="92">
        <v>5536</v>
      </c>
      <c r="D764" s="92" t="s">
        <v>4971</v>
      </c>
      <c r="E764" s="92">
        <v>76907</v>
      </c>
      <c r="F764" s="92">
        <v>66</v>
      </c>
      <c r="G764" s="92">
        <v>16</v>
      </c>
      <c r="H764" s="92">
        <v>5053</v>
      </c>
      <c r="I764" s="92" t="s">
        <v>833</v>
      </c>
      <c r="J764" s="92">
        <v>12</v>
      </c>
      <c r="K764" s="92" t="s">
        <v>833</v>
      </c>
      <c r="L764" s="92">
        <v>5056</v>
      </c>
      <c r="M764" s="92" t="s">
        <v>698</v>
      </c>
      <c r="N764" s="92" t="s">
        <v>7471</v>
      </c>
      <c r="O764" s="92">
        <v>9529</v>
      </c>
      <c r="P764" s="92" t="s">
        <v>7472</v>
      </c>
      <c r="Q764" s="92" t="s">
        <v>7473</v>
      </c>
      <c r="R764" s="92">
        <v>5</v>
      </c>
      <c r="S764" s="92">
        <v>39</v>
      </c>
      <c r="T764" s="92">
        <v>2</v>
      </c>
      <c r="U764" s="92">
        <v>64</v>
      </c>
      <c r="V764" s="92" t="s">
        <v>935</v>
      </c>
      <c r="W764" s="92" t="s">
        <v>7522</v>
      </c>
      <c r="X764" s="92" t="s">
        <v>7500</v>
      </c>
      <c r="Y764" s="92" t="s">
        <v>5320</v>
      </c>
      <c r="Z764" s="92" t="s">
        <v>864</v>
      </c>
      <c r="AA764" s="92" t="s">
        <v>7478</v>
      </c>
      <c r="AB764" s="92">
        <v>93066</v>
      </c>
      <c r="AC764" s="92">
        <v>34.264268000000001</v>
      </c>
      <c r="AD764" s="92">
        <v>-119.01050499999999</v>
      </c>
      <c r="AE764" s="92" t="s">
        <v>7494</v>
      </c>
      <c r="AF764" s="92" t="s">
        <v>7472</v>
      </c>
      <c r="AG764" s="27" t="str">
        <f>IF(ISERROR(IF(VLOOKUP(A764,'SAS Stations'!$B$2:$G$307,5,)="YES", "YES", "NO"))=TRUE,"NO","YES")</f>
        <v>NO</v>
      </c>
      <c r="AH764" s="27" t="str">
        <f t="shared" si="11"/>
        <v>YES</v>
      </c>
      <c r="AI764" s="92" t="str">
        <f t="array" ref="AI764">IF(ISERROR(IF(VLOOKUP(A764,'Stations Modelled'!$B$2:$D$310,3,)="YES", "YES", "NO"))=TRUE,"NO","YES")</f>
        <v>YES</v>
      </c>
    </row>
    <row r="765" spans="1:35">
      <c r="A765" s="92" t="s">
        <v>868</v>
      </c>
      <c r="B765" s="92">
        <v>1553</v>
      </c>
      <c r="C765" s="92">
        <v>5693</v>
      </c>
      <c r="D765" s="92" t="s">
        <v>3420</v>
      </c>
      <c r="E765" s="92">
        <v>17424</v>
      </c>
      <c r="F765" s="92">
        <v>66</v>
      </c>
      <c r="G765" s="92">
        <v>12</v>
      </c>
      <c r="H765" s="92">
        <v>5062</v>
      </c>
      <c r="I765" s="92" t="s">
        <v>3801</v>
      </c>
      <c r="J765" s="92">
        <v>4</v>
      </c>
      <c r="K765" s="92" t="s">
        <v>448</v>
      </c>
      <c r="L765" s="92">
        <v>5069</v>
      </c>
      <c r="M765" s="92" t="s">
        <v>687</v>
      </c>
      <c r="N765" s="92" t="s">
        <v>7471</v>
      </c>
      <c r="O765" s="92">
        <v>33010</v>
      </c>
      <c r="P765" s="92" t="s">
        <v>7472</v>
      </c>
      <c r="Q765" s="92" t="s">
        <v>7473</v>
      </c>
      <c r="R765" s="92">
        <v>3</v>
      </c>
      <c r="S765" s="92">
        <v>34</v>
      </c>
      <c r="T765" s="92">
        <v>3</v>
      </c>
      <c r="U765" s="92">
        <v>12</v>
      </c>
      <c r="V765" s="92" t="s">
        <v>7474</v>
      </c>
      <c r="W765" s="92" t="s">
        <v>7472</v>
      </c>
      <c r="X765" s="92" t="s">
        <v>7472</v>
      </c>
      <c r="Y765" s="92" t="s">
        <v>2757</v>
      </c>
      <c r="Z765" s="92" t="s">
        <v>3801</v>
      </c>
      <c r="AA765" s="92" t="s">
        <v>7478</v>
      </c>
      <c r="AB765" s="92">
        <v>91709</v>
      </c>
      <c r="AC765" s="92">
        <v>33.964683999999998</v>
      </c>
      <c r="AD765" s="92">
        <v>-117.69453799999999</v>
      </c>
      <c r="AE765" s="92" t="s">
        <v>7503</v>
      </c>
      <c r="AF765" s="92" t="s">
        <v>7472</v>
      </c>
      <c r="AG765" s="27" t="str">
        <f>IF(ISERROR(IF(VLOOKUP(A765,'SAS Stations'!$B$2:$G$307,5,)="YES", "YES", "NO"))=TRUE,"NO","YES")</f>
        <v>YES</v>
      </c>
      <c r="AH765" s="27" t="str">
        <f t="shared" si="11"/>
        <v>NO</v>
      </c>
      <c r="AI765" s="92" t="str">
        <f t="array" ref="AI765">IF(ISERROR(IF(VLOOKUP(A765,'Stations Modelled'!$B$2:$D$310,3,)="YES", "YES", "NO"))=TRUE,"NO","YES")</f>
        <v>NO</v>
      </c>
    </row>
    <row r="766" spans="1:35">
      <c r="A766" s="92" t="s">
        <v>1054</v>
      </c>
      <c r="B766" s="92">
        <v>797</v>
      </c>
      <c r="C766" s="92">
        <v>5787</v>
      </c>
      <c r="D766" s="92" t="s">
        <v>2815</v>
      </c>
      <c r="E766" s="92">
        <v>37760</v>
      </c>
      <c r="F766" s="92">
        <v>16</v>
      </c>
      <c r="G766" s="92">
        <v>4</v>
      </c>
      <c r="H766" s="92">
        <v>5074</v>
      </c>
      <c r="I766" s="92" t="s">
        <v>631</v>
      </c>
      <c r="J766" s="92">
        <v>9</v>
      </c>
      <c r="K766" s="92" t="s">
        <v>652</v>
      </c>
      <c r="L766" s="92">
        <v>5073</v>
      </c>
      <c r="M766" s="92" t="s">
        <v>652</v>
      </c>
      <c r="N766" s="92" t="s">
        <v>7471</v>
      </c>
      <c r="O766" s="92">
        <v>17838</v>
      </c>
      <c r="P766" s="92" t="s">
        <v>7472</v>
      </c>
      <c r="Q766" s="92" t="s">
        <v>7506</v>
      </c>
      <c r="R766" s="92">
        <v>1</v>
      </c>
      <c r="S766" s="92">
        <v>32</v>
      </c>
      <c r="T766" s="92">
        <v>2</v>
      </c>
      <c r="U766" s="92">
        <v>57</v>
      </c>
      <c r="V766" s="92" t="s">
        <v>3386</v>
      </c>
      <c r="W766" s="92" t="s">
        <v>4581</v>
      </c>
      <c r="X766" s="92" t="s">
        <v>564</v>
      </c>
      <c r="Y766" s="92" t="s">
        <v>4859</v>
      </c>
      <c r="Z766" s="92" t="s">
        <v>1054</v>
      </c>
      <c r="AA766" s="92" t="s">
        <v>7478</v>
      </c>
      <c r="AB766" s="92">
        <v>90280</v>
      </c>
      <c r="AC766" s="92">
        <v>33.947460999999997</v>
      </c>
      <c r="AD766" s="92">
        <v>-118.213705</v>
      </c>
      <c r="AE766" s="92" t="s">
        <v>7494</v>
      </c>
      <c r="AF766" s="92" t="s">
        <v>7472</v>
      </c>
      <c r="AG766" s="27" t="str">
        <f>IF(ISERROR(IF(VLOOKUP(A766,'SAS Stations'!$B$2:$G$307,5,)="YES", "YES", "NO"))=TRUE,"NO","YES")</f>
        <v>YES</v>
      </c>
      <c r="AH766" s="27" t="str">
        <f t="shared" si="11"/>
        <v>NO</v>
      </c>
      <c r="AI766" s="92" t="str">
        <f t="array" ref="AI766">IF(ISERROR(IF(VLOOKUP(A766,'Stations Modelled'!$B$2:$D$310,3,)="YES", "YES", "NO"))=TRUE,"NO","YES")</f>
        <v>NO</v>
      </c>
    </row>
    <row r="767" spans="1:35" hidden="1">
      <c r="A767" s="92" t="s">
        <v>875</v>
      </c>
      <c r="B767" s="92">
        <v>1621</v>
      </c>
      <c r="C767" s="92">
        <v>5034</v>
      </c>
      <c r="D767" s="92" t="s">
        <v>4949</v>
      </c>
      <c r="E767" s="92">
        <v>74471</v>
      </c>
      <c r="F767" s="92">
        <v>66</v>
      </c>
      <c r="G767" s="92">
        <v>66</v>
      </c>
      <c r="H767" s="92">
        <v>5034</v>
      </c>
      <c r="I767" s="92" t="s">
        <v>875</v>
      </c>
      <c r="J767" s="92">
        <v>17</v>
      </c>
      <c r="K767" s="92" t="s">
        <v>4950</v>
      </c>
      <c r="L767" s="92">
        <v>5033</v>
      </c>
      <c r="M767" s="92" t="s">
        <v>397</v>
      </c>
      <c r="N767" s="92" t="s">
        <v>7471</v>
      </c>
      <c r="O767" s="92">
        <v>17685</v>
      </c>
      <c r="P767" s="92" t="s">
        <v>7472</v>
      </c>
      <c r="Q767" s="92" t="s">
        <v>7473</v>
      </c>
      <c r="R767" s="92">
        <v>5</v>
      </c>
      <c r="S767" s="92">
        <v>51</v>
      </c>
      <c r="T767" s="92">
        <v>3</v>
      </c>
      <c r="U767" s="92">
        <v>33</v>
      </c>
      <c r="V767" s="92" t="s">
        <v>4926</v>
      </c>
      <c r="W767" s="92" t="s">
        <v>7472</v>
      </c>
      <c r="X767" s="92" t="s">
        <v>7472</v>
      </c>
      <c r="Y767" s="92" t="s">
        <v>5327</v>
      </c>
      <c r="Z767" s="92" t="s">
        <v>882</v>
      </c>
      <c r="AA767" s="92" t="s">
        <v>7478</v>
      </c>
      <c r="AB767" s="92">
        <v>93267</v>
      </c>
      <c r="AC767" s="92">
        <v>36.108032000000001</v>
      </c>
      <c r="AD767" s="92">
        <v>-118.938418</v>
      </c>
      <c r="AE767" s="92" t="s">
        <v>7494</v>
      </c>
      <c r="AF767" s="92" t="s">
        <v>7472</v>
      </c>
      <c r="AG767" s="27" t="str">
        <f>IF(ISERROR(IF(VLOOKUP(A767,'SAS Stations'!$B$2:$G$307,5,)="YES", "YES", "NO"))=TRUE,"NO","YES")</f>
        <v>NO</v>
      </c>
      <c r="AH767" s="27" t="str">
        <f t="shared" si="11"/>
        <v>YES</v>
      </c>
      <c r="AI767" s="92" t="str">
        <f t="array" ref="AI767">IF(ISERROR(IF(VLOOKUP(A767,'Stations Modelled'!$B$2:$D$310,3,)="YES", "YES", "NO"))=TRUE,"NO","YES")</f>
        <v>NO</v>
      </c>
    </row>
    <row r="768" spans="1:35" hidden="1">
      <c r="A768" s="92" t="s">
        <v>876</v>
      </c>
      <c r="B768" s="92">
        <v>800</v>
      </c>
      <c r="C768" s="92">
        <v>5796</v>
      </c>
      <c r="D768" s="92" t="s">
        <v>2822</v>
      </c>
      <c r="E768" s="92">
        <v>34248</v>
      </c>
      <c r="F768" s="92">
        <v>66</v>
      </c>
      <c r="G768" s="92">
        <v>12</v>
      </c>
      <c r="H768" s="92">
        <v>1410</v>
      </c>
      <c r="I768" s="92" t="s">
        <v>340</v>
      </c>
      <c r="J768" s="92">
        <v>9</v>
      </c>
      <c r="K768" s="92" t="s">
        <v>652</v>
      </c>
      <c r="L768" s="92">
        <v>5073</v>
      </c>
      <c r="M768" s="92" t="s">
        <v>652</v>
      </c>
      <c r="N768" s="92" t="s">
        <v>7471</v>
      </c>
      <c r="O768" s="92">
        <v>18264</v>
      </c>
      <c r="P768" s="92" t="s">
        <v>7472</v>
      </c>
      <c r="Q768" s="92" t="s">
        <v>7506</v>
      </c>
      <c r="R768" s="92">
        <v>1</v>
      </c>
      <c r="S768" s="92">
        <v>46</v>
      </c>
      <c r="T768" s="92">
        <v>1</v>
      </c>
      <c r="U768" s="92">
        <v>52</v>
      </c>
      <c r="V768" s="92" t="s">
        <v>3386</v>
      </c>
      <c r="W768" s="92" t="s">
        <v>2824</v>
      </c>
      <c r="X768" s="92" t="s">
        <v>462</v>
      </c>
      <c r="Y768" s="92" t="s">
        <v>4863</v>
      </c>
      <c r="Z768" s="92" t="s">
        <v>660</v>
      </c>
      <c r="AA768" s="92" t="s">
        <v>7478</v>
      </c>
      <c r="AB768" s="92">
        <v>90803</v>
      </c>
      <c r="AC768" s="92">
        <v>33.771676999999997</v>
      </c>
      <c r="AD768" s="92">
        <v>-118.10054599999999</v>
      </c>
      <c r="AE768" s="92" t="s">
        <v>7494</v>
      </c>
      <c r="AF768" s="92" t="s">
        <v>7472</v>
      </c>
      <c r="AG768" s="27" t="str">
        <f>IF(ISERROR(IF(VLOOKUP(A768,'SAS Stations'!$B$2:$G$307,5,)="YES", "YES", "NO"))=TRUE,"NO","YES")</f>
        <v>NO</v>
      </c>
      <c r="AH768" s="27" t="str">
        <f t="shared" si="11"/>
        <v>YES</v>
      </c>
      <c r="AI768" s="92" t="str">
        <f t="array" ref="AI768">IF(ISERROR(IF(VLOOKUP(A768,'Stations Modelled'!$B$2:$D$310,3,)="YES", "YES", "NO"))=TRUE,"NO","YES")</f>
        <v>YES</v>
      </c>
    </row>
    <row r="769" spans="1:35">
      <c r="A769" s="92" t="s">
        <v>877</v>
      </c>
      <c r="B769" s="92">
        <v>1531</v>
      </c>
      <c r="C769" s="92">
        <v>8309</v>
      </c>
      <c r="D769" s="92" t="s">
        <v>3410</v>
      </c>
      <c r="E769" s="92" t="s">
        <v>2758</v>
      </c>
      <c r="F769" s="92">
        <v>115</v>
      </c>
      <c r="G769" s="92">
        <v>12</v>
      </c>
      <c r="H769" s="92">
        <v>5070</v>
      </c>
      <c r="I769" s="92" t="s">
        <v>347</v>
      </c>
      <c r="J769" s="92">
        <v>7</v>
      </c>
      <c r="K769" s="92" t="s">
        <v>347</v>
      </c>
      <c r="L769" s="92">
        <v>5070</v>
      </c>
      <c r="M769" s="92" t="s">
        <v>347</v>
      </c>
      <c r="N769" s="92" t="s">
        <v>7471</v>
      </c>
      <c r="O769" s="92">
        <v>32964</v>
      </c>
      <c r="P769" s="92" t="s">
        <v>7472</v>
      </c>
      <c r="Q769" s="92" t="s">
        <v>7473</v>
      </c>
      <c r="R769" s="92">
        <v>3</v>
      </c>
      <c r="S769" s="92">
        <v>77</v>
      </c>
      <c r="T769" s="92">
        <v>3</v>
      </c>
      <c r="U769" s="92">
        <v>16</v>
      </c>
      <c r="V769" s="92" t="s">
        <v>3411</v>
      </c>
      <c r="W769" s="92" t="s">
        <v>2655</v>
      </c>
      <c r="X769" s="92" t="s">
        <v>517</v>
      </c>
      <c r="Y769" s="92" t="s">
        <v>2759</v>
      </c>
      <c r="Z769" s="92" t="s">
        <v>2760</v>
      </c>
      <c r="AA769" s="92" t="s">
        <v>7478</v>
      </c>
      <c r="AB769" s="92">
        <v>92362</v>
      </c>
      <c r="AC769" s="92">
        <v>33.557792999999997</v>
      </c>
      <c r="AD769" s="92">
        <v>-117.20316800000001</v>
      </c>
      <c r="AE769" s="92" t="s">
        <v>7503</v>
      </c>
      <c r="AF769" s="92" t="s">
        <v>7472</v>
      </c>
      <c r="AG769" s="27" t="str">
        <f>IF(ISERROR(IF(VLOOKUP(A769,'SAS Stations'!$B$2:$G$307,5,)="YES", "YES", "NO"))=TRUE,"NO","YES")</f>
        <v>YES</v>
      </c>
      <c r="AH769" s="27" t="str">
        <f t="shared" si="11"/>
        <v>NO</v>
      </c>
      <c r="AI769" s="92" t="str">
        <f t="array" ref="AI769">IF(ISERROR(IF(VLOOKUP(A769,'Stations Modelled'!$B$2:$D$310,3,)="YES", "YES", "NO"))=TRUE,"NO","YES")</f>
        <v>NO</v>
      </c>
    </row>
    <row r="770" spans="1:35" hidden="1">
      <c r="A770" s="92" t="s">
        <v>1434</v>
      </c>
      <c r="B770" s="92">
        <v>1766</v>
      </c>
      <c r="C770" s="92">
        <v>5279</v>
      </c>
      <c r="D770" s="92"/>
      <c r="E770" s="92"/>
      <c r="F770" s="92">
        <v>66</v>
      </c>
      <c r="G770" s="92">
        <v>16</v>
      </c>
      <c r="H770" s="92">
        <v>5021</v>
      </c>
      <c r="I770" s="92" t="s">
        <v>625</v>
      </c>
      <c r="J770" s="92">
        <v>8</v>
      </c>
      <c r="K770" s="92" t="s">
        <v>337</v>
      </c>
      <c r="L770" s="92">
        <v>5023</v>
      </c>
      <c r="M770" s="92" t="s">
        <v>337</v>
      </c>
      <c r="N770" s="92" t="s">
        <v>7496</v>
      </c>
      <c r="O770" s="92">
        <v>40179</v>
      </c>
      <c r="P770" s="92" t="s">
        <v>7472</v>
      </c>
      <c r="Q770" s="92" t="s">
        <v>7473</v>
      </c>
      <c r="R770" s="92">
        <v>5</v>
      </c>
      <c r="S770" s="92">
        <v>44</v>
      </c>
      <c r="T770" s="92">
        <v>1</v>
      </c>
      <c r="U770" s="92">
        <v>50</v>
      </c>
      <c r="V770" s="92" t="s">
        <v>2730</v>
      </c>
      <c r="W770" s="92" t="s">
        <v>7472</v>
      </c>
      <c r="X770" s="92" t="s">
        <v>7472</v>
      </c>
      <c r="Y770" s="92" t="s">
        <v>7472</v>
      </c>
      <c r="Z770" s="92" t="s">
        <v>7472</v>
      </c>
      <c r="AA770" s="92" t="s">
        <v>7478</v>
      </c>
      <c r="AB770" s="92" t="s">
        <v>7472</v>
      </c>
      <c r="AC770" s="92"/>
      <c r="AD770" s="92"/>
      <c r="AE770" s="92"/>
      <c r="AF770" s="92" t="s">
        <v>7472</v>
      </c>
      <c r="AG770" s="27" t="str">
        <f>IF(ISERROR(IF(VLOOKUP(A770,'SAS Stations'!$B$2:$G$307,5,)="YES", "YES", "NO"))=TRUE,"NO","YES")</f>
        <v>NO</v>
      </c>
      <c r="AH770" s="27" t="str">
        <f t="shared" ref="AH770:AH833" si="12">IF(AG770="YES", "NO", "YES")</f>
        <v>YES</v>
      </c>
      <c r="AI770" s="92" t="str">
        <f t="array" ref="AI770">IF(ISERROR(IF(VLOOKUP(A770,'Stations Modelled'!$B$2:$D$310,3,)="YES", "YES", "NO"))=TRUE,"NO","YES")</f>
        <v>NO</v>
      </c>
    </row>
    <row r="771" spans="1:35" hidden="1">
      <c r="A771" s="92" t="s">
        <v>879</v>
      </c>
      <c r="B771" s="92">
        <v>767</v>
      </c>
      <c r="C771" s="92">
        <v>5755</v>
      </c>
      <c r="D771" s="92" t="s">
        <v>2815</v>
      </c>
      <c r="E771" s="92">
        <v>32724</v>
      </c>
      <c r="F771" s="92">
        <v>66</v>
      </c>
      <c r="G771" s="92">
        <v>12</v>
      </c>
      <c r="H771" s="92">
        <v>5071</v>
      </c>
      <c r="I771" s="92" t="s">
        <v>339</v>
      </c>
      <c r="J771" s="92">
        <v>9</v>
      </c>
      <c r="K771" s="92" t="s">
        <v>652</v>
      </c>
      <c r="L771" s="92">
        <v>5073</v>
      </c>
      <c r="M771" s="92" t="s">
        <v>652</v>
      </c>
      <c r="N771" s="92" t="s">
        <v>7471</v>
      </c>
      <c r="O771" s="92">
        <v>9041</v>
      </c>
      <c r="P771" s="92" t="s">
        <v>7472</v>
      </c>
      <c r="Q771" s="92" t="s">
        <v>7473</v>
      </c>
      <c r="R771" s="92">
        <v>1</v>
      </c>
      <c r="S771" s="92">
        <v>46</v>
      </c>
      <c r="T771" s="92">
        <v>1</v>
      </c>
      <c r="U771" s="92">
        <v>51</v>
      </c>
      <c r="V771" s="92" t="s">
        <v>3386</v>
      </c>
      <c r="W771" s="92" t="s">
        <v>1635</v>
      </c>
      <c r="X771" s="92" t="s">
        <v>7553</v>
      </c>
      <c r="Y771" s="92" t="s">
        <v>4865</v>
      </c>
      <c r="Z771" s="92" t="s">
        <v>660</v>
      </c>
      <c r="AA771" s="92" t="s">
        <v>7478</v>
      </c>
      <c r="AB771" s="92">
        <v>90806</v>
      </c>
      <c r="AC771" s="92">
        <v>33.790177999999997</v>
      </c>
      <c r="AD771" s="92">
        <v>-118.19841599999999</v>
      </c>
      <c r="AE771" s="92" t="s">
        <v>7494</v>
      </c>
      <c r="AF771" s="92" t="s">
        <v>7472</v>
      </c>
      <c r="AG771" s="27" t="str">
        <f>IF(ISERROR(IF(VLOOKUP(A771,'SAS Stations'!$B$2:$G$307,5,)="YES", "YES", "NO"))=TRUE,"NO","YES")</f>
        <v>NO</v>
      </c>
      <c r="AH771" s="27" t="str">
        <f t="shared" si="12"/>
        <v>YES</v>
      </c>
      <c r="AI771" s="92" t="str">
        <f t="array" ref="AI771">IF(ISERROR(IF(VLOOKUP(A771,'Stations Modelled'!$B$2:$D$310,3,)="YES", "YES", "NO"))=TRUE,"NO","YES")</f>
        <v>YES</v>
      </c>
    </row>
    <row r="772" spans="1:35" hidden="1">
      <c r="A772" s="92" t="s">
        <v>1436</v>
      </c>
      <c r="B772" s="92">
        <v>1784</v>
      </c>
      <c r="C772" s="92">
        <v>5294</v>
      </c>
      <c r="D772" s="92"/>
      <c r="E772" s="92"/>
      <c r="F772" s="92">
        <v>66</v>
      </c>
      <c r="G772" s="92">
        <v>16</v>
      </c>
      <c r="H772" s="92">
        <v>5056</v>
      </c>
      <c r="I772" s="92" t="s">
        <v>698</v>
      </c>
      <c r="J772" s="92">
        <v>11</v>
      </c>
      <c r="K772" s="92" t="s">
        <v>698</v>
      </c>
      <c r="L772" s="92">
        <v>5056</v>
      </c>
      <c r="M772" s="92" t="s">
        <v>698</v>
      </c>
      <c r="N772" s="92" t="s">
        <v>7496</v>
      </c>
      <c r="O772" s="92">
        <v>38353</v>
      </c>
      <c r="P772" s="92" t="s">
        <v>7472</v>
      </c>
      <c r="Q772" s="92" t="s">
        <v>10579</v>
      </c>
      <c r="R772" s="92">
        <v>5</v>
      </c>
      <c r="S772" s="92">
        <v>35</v>
      </c>
      <c r="T772" s="92">
        <v>2</v>
      </c>
      <c r="U772" s="92">
        <v>60</v>
      </c>
      <c r="V772" s="92" t="s">
        <v>4972</v>
      </c>
      <c r="W772" s="92" t="s">
        <v>1437</v>
      </c>
      <c r="X772" s="92" t="s">
        <v>506</v>
      </c>
      <c r="Y772" s="92" t="s">
        <v>1438</v>
      </c>
      <c r="Z772" s="92" t="s">
        <v>698</v>
      </c>
      <c r="AA772" s="92" t="s">
        <v>1439</v>
      </c>
      <c r="AB772" s="92">
        <v>93021</v>
      </c>
      <c r="AC772" s="92"/>
      <c r="AD772" s="92"/>
      <c r="AE772" s="92"/>
      <c r="AF772" s="92" t="s">
        <v>7472</v>
      </c>
      <c r="AG772" s="27" t="str">
        <f>IF(ISERROR(IF(VLOOKUP(A772,'SAS Stations'!$B$2:$G$307,5,)="YES", "YES", "NO"))=TRUE,"NO","YES")</f>
        <v>NO</v>
      </c>
      <c r="AH772" s="27" t="str">
        <f t="shared" si="12"/>
        <v>YES</v>
      </c>
      <c r="AI772" s="92" t="str">
        <f t="array" ref="AI772">IF(ISERROR(IF(VLOOKUP(A772,'Stations Modelled'!$B$2:$D$310,3,)="YES", "YES", "NO"))=TRUE,"NO","YES")</f>
        <v>NO</v>
      </c>
    </row>
    <row r="773" spans="1:35">
      <c r="A773" s="92" t="s">
        <v>880</v>
      </c>
      <c r="B773" s="92">
        <v>711</v>
      </c>
      <c r="C773" s="92">
        <v>5686</v>
      </c>
      <c r="D773" s="92" t="s">
        <v>3410</v>
      </c>
      <c r="E773" s="92">
        <v>17536</v>
      </c>
      <c r="F773" s="92">
        <v>115</v>
      </c>
      <c r="G773" s="92">
        <v>12</v>
      </c>
      <c r="H773" s="92">
        <v>5070</v>
      </c>
      <c r="I773" s="92" t="s">
        <v>347</v>
      </c>
      <c r="J773" s="92">
        <v>7</v>
      </c>
      <c r="K773" s="92" t="s">
        <v>347</v>
      </c>
      <c r="L773" s="92">
        <v>5070</v>
      </c>
      <c r="M773" s="92" t="s">
        <v>347</v>
      </c>
      <c r="N773" s="92" t="s">
        <v>7471</v>
      </c>
      <c r="O773" s="92">
        <v>28642</v>
      </c>
      <c r="P773" s="92" t="s">
        <v>7472</v>
      </c>
      <c r="Q773" s="92" t="s">
        <v>7473</v>
      </c>
      <c r="R773" s="92">
        <v>3</v>
      </c>
      <c r="S773" s="92">
        <v>77</v>
      </c>
      <c r="T773" s="92">
        <v>4</v>
      </c>
      <c r="U773" s="92">
        <v>16</v>
      </c>
      <c r="V773" s="92" t="s">
        <v>3411</v>
      </c>
      <c r="W773" s="92" t="s">
        <v>2761</v>
      </c>
      <c r="X773" s="92" t="s">
        <v>472</v>
      </c>
      <c r="Y773" s="92" t="s">
        <v>2762</v>
      </c>
      <c r="Z773" s="92" t="s">
        <v>1717</v>
      </c>
      <c r="AA773" s="92" t="s">
        <v>7478</v>
      </c>
      <c r="AB773" s="92">
        <v>92343</v>
      </c>
      <c r="AC773" s="92">
        <v>33.733294999999998</v>
      </c>
      <c r="AD773" s="92">
        <v>-117.007594</v>
      </c>
      <c r="AE773" s="92" t="s">
        <v>7503</v>
      </c>
      <c r="AF773" s="92" t="s">
        <v>7472</v>
      </c>
      <c r="AG773" s="27" t="str">
        <f>IF(ISERROR(IF(VLOOKUP(A773,'SAS Stations'!$B$2:$G$307,5,)="YES", "YES", "NO"))=TRUE,"NO","YES")</f>
        <v>YES</v>
      </c>
      <c r="AH773" s="27" t="str">
        <f t="shared" si="12"/>
        <v>NO</v>
      </c>
      <c r="AI773" s="92" t="str">
        <f t="array" ref="AI773">IF(ISERROR(IF(VLOOKUP(A773,'Stations Modelled'!$B$2:$D$310,3,)="YES", "YES", "NO"))=TRUE,"NO","YES")</f>
        <v>NO</v>
      </c>
    </row>
    <row r="774" spans="1:35">
      <c r="A774" s="92" t="s">
        <v>881</v>
      </c>
      <c r="B774" s="92">
        <v>849</v>
      </c>
      <c r="C774" s="92">
        <v>5852</v>
      </c>
      <c r="D774" s="92" t="s">
        <v>2822</v>
      </c>
      <c r="E774" s="92">
        <v>37516</v>
      </c>
      <c r="F774" s="92">
        <v>66</v>
      </c>
      <c r="G774" s="92">
        <v>12</v>
      </c>
      <c r="H774" s="92">
        <v>5084</v>
      </c>
      <c r="I774" s="92" t="s">
        <v>3790</v>
      </c>
      <c r="J774" s="92">
        <v>9</v>
      </c>
      <c r="K774" s="92" t="s">
        <v>652</v>
      </c>
      <c r="L774" s="92">
        <v>5073</v>
      </c>
      <c r="M774" s="92" t="s">
        <v>652</v>
      </c>
      <c r="N774" s="92" t="s">
        <v>7471</v>
      </c>
      <c r="O774" s="92">
        <v>23255</v>
      </c>
      <c r="P774" s="92" t="s">
        <v>7472</v>
      </c>
      <c r="Q774" s="92" t="s">
        <v>7473</v>
      </c>
      <c r="R774" s="92">
        <v>1</v>
      </c>
      <c r="S774" s="92">
        <v>47</v>
      </c>
      <c r="T774" s="92">
        <v>2</v>
      </c>
      <c r="U774" s="92">
        <v>57</v>
      </c>
      <c r="V774" s="92" t="s">
        <v>3386</v>
      </c>
      <c r="W774" s="92" t="s">
        <v>1736</v>
      </c>
      <c r="X774" s="92" t="s">
        <v>527</v>
      </c>
      <c r="Y774" s="92" t="s">
        <v>4866</v>
      </c>
      <c r="Z774" s="92" t="s">
        <v>1007</v>
      </c>
      <c r="AA774" s="92" t="s">
        <v>7478</v>
      </c>
      <c r="AB774" s="92">
        <v>90241</v>
      </c>
      <c r="AC774" s="92">
        <v>33.940198000000002</v>
      </c>
      <c r="AD774" s="92">
        <v>-118.14028399999999</v>
      </c>
      <c r="AE774" s="92" t="s">
        <v>7494</v>
      </c>
      <c r="AF774" s="92" t="s">
        <v>7472</v>
      </c>
      <c r="AG774" s="27" t="str">
        <f>IF(ISERROR(IF(VLOOKUP(A774,'SAS Stations'!$B$2:$G$307,5,)="YES", "YES", "NO"))=TRUE,"NO","YES")</f>
        <v>YES</v>
      </c>
      <c r="AH774" s="27" t="str">
        <f t="shared" si="12"/>
        <v>NO</v>
      </c>
      <c r="AI774" s="92" t="str">
        <f t="array" ref="AI774">IF(ISERROR(IF(VLOOKUP(A774,'Stations Modelled'!$B$2:$D$310,3,)="YES", "YES", "NO"))=TRUE,"NO","YES")</f>
        <v>NO</v>
      </c>
    </row>
    <row r="775" spans="1:35" hidden="1">
      <c r="A775" s="92" t="s">
        <v>4867</v>
      </c>
      <c r="B775" s="92">
        <v>477</v>
      </c>
      <c r="C775" s="92">
        <v>5259</v>
      </c>
      <c r="D775" s="92"/>
      <c r="E775" s="92"/>
      <c r="F775" s="92">
        <v>16</v>
      </c>
      <c r="G775" s="92">
        <v>4</v>
      </c>
      <c r="H775" s="92">
        <v>5021</v>
      </c>
      <c r="I775" s="92" t="s">
        <v>625</v>
      </c>
      <c r="J775" s="92">
        <v>8</v>
      </c>
      <c r="K775" s="92" t="s">
        <v>337</v>
      </c>
      <c r="L775" s="92">
        <v>5023</v>
      </c>
      <c r="M775" s="92" t="s">
        <v>337</v>
      </c>
      <c r="N775" s="92" t="s">
        <v>7471</v>
      </c>
      <c r="O775" s="92">
        <v>18264</v>
      </c>
      <c r="P775" s="92" t="s">
        <v>7472</v>
      </c>
      <c r="Q775" s="92" t="s">
        <v>7506</v>
      </c>
      <c r="R775" s="92">
        <v>5</v>
      </c>
      <c r="S775" s="92">
        <v>44</v>
      </c>
      <c r="T775" s="92">
        <v>1</v>
      </c>
      <c r="U775" s="92">
        <v>56</v>
      </c>
      <c r="V775" s="92" t="s">
        <v>3386</v>
      </c>
      <c r="W775" s="92" t="s">
        <v>4868</v>
      </c>
      <c r="X775" s="92" t="s">
        <v>3324</v>
      </c>
      <c r="Y775" s="92" t="s">
        <v>4869</v>
      </c>
      <c r="Z775" s="92" t="s">
        <v>1038</v>
      </c>
      <c r="AA775" s="92" t="s">
        <v>7478</v>
      </c>
      <c r="AB775" s="92">
        <v>90274</v>
      </c>
      <c r="AC775" s="92">
        <v>33.751905999999998</v>
      </c>
      <c r="AD775" s="92">
        <v>-118.326761</v>
      </c>
      <c r="AE775" s="92" t="s">
        <v>7494</v>
      </c>
      <c r="AF775" s="92" t="s">
        <v>7472</v>
      </c>
      <c r="AG775" s="27" t="str">
        <f>IF(ISERROR(IF(VLOOKUP(A775,'SAS Stations'!$B$2:$G$307,5,)="YES", "YES", "NO"))=TRUE,"NO","YES")</f>
        <v>NO</v>
      </c>
      <c r="AH775" s="27" t="str">
        <f t="shared" si="12"/>
        <v>YES</v>
      </c>
      <c r="AI775" s="92" t="str">
        <f t="array" ref="AI775">IF(ISERROR(IF(VLOOKUP(A775,'Stations Modelled'!$B$2:$D$310,3,)="YES", "YES", "NO"))=TRUE,"NO","YES")</f>
        <v>NO</v>
      </c>
    </row>
    <row r="776" spans="1:35" hidden="1">
      <c r="A776" s="92" t="s">
        <v>2763</v>
      </c>
      <c r="B776" s="92">
        <v>673</v>
      </c>
      <c r="C776" s="92">
        <v>5632</v>
      </c>
      <c r="D776" s="92" t="s">
        <v>3405</v>
      </c>
      <c r="E776" s="92">
        <v>12786</v>
      </c>
      <c r="F776" s="92">
        <v>33</v>
      </c>
      <c r="G776" s="92">
        <v>4</v>
      </c>
      <c r="H776" s="92">
        <v>1990</v>
      </c>
      <c r="I776" s="92" t="s">
        <v>7480</v>
      </c>
      <c r="J776" s="92">
        <v>5</v>
      </c>
      <c r="K776" s="92" t="s">
        <v>375</v>
      </c>
      <c r="L776" s="92">
        <v>5064</v>
      </c>
      <c r="M776" s="92" t="s">
        <v>375</v>
      </c>
      <c r="N776" s="92" t="s">
        <v>7471</v>
      </c>
      <c r="O776" s="92">
        <v>18264</v>
      </c>
      <c r="P776" s="92" t="s">
        <v>7472</v>
      </c>
      <c r="Q776" s="92" t="s">
        <v>7506</v>
      </c>
      <c r="R776" s="92">
        <v>3</v>
      </c>
      <c r="S776" s="92">
        <v>31</v>
      </c>
      <c r="T776" s="92">
        <v>4</v>
      </c>
      <c r="U776" s="92">
        <v>11</v>
      </c>
      <c r="V776" s="92" t="s">
        <v>7474</v>
      </c>
      <c r="W776" s="92" t="s">
        <v>5060</v>
      </c>
      <c r="X776" s="92" t="s">
        <v>7571</v>
      </c>
      <c r="Y776" s="92" t="s">
        <v>2764</v>
      </c>
      <c r="Z776" s="92" t="s">
        <v>7480</v>
      </c>
      <c r="AA776" s="92" t="s">
        <v>7478</v>
      </c>
      <c r="AB776" s="92">
        <v>92401</v>
      </c>
      <c r="AC776" s="92">
        <v>34.100501000000001</v>
      </c>
      <c r="AD776" s="92">
        <v>-117.292731</v>
      </c>
      <c r="AE776" s="92" t="s">
        <v>7503</v>
      </c>
      <c r="AF776" s="92" t="s">
        <v>7472</v>
      </c>
      <c r="AG776" s="27" t="str">
        <f>IF(ISERROR(IF(VLOOKUP(A776,'SAS Stations'!$B$2:$G$307,5,)="YES", "YES", "NO"))=TRUE,"NO","YES")</f>
        <v>NO</v>
      </c>
      <c r="AH776" s="27" t="str">
        <f t="shared" si="12"/>
        <v>YES</v>
      </c>
      <c r="AI776" s="92" t="str">
        <f t="array" ref="AI776">IF(ISERROR(IF(VLOOKUP(A776,'Stations Modelled'!$B$2:$D$310,3,)="YES", "YES", "NO"))=TRUE,"NO","YES")</f>
        <v>NO</v>
      </c>
    </row>
    <row r="777" spans="1:35" hidden="1">
      <c r="A777" s="92" t="s">
        <v>882</v>
      </c>
      <c r="B777" s="92">
        <v>523</v>
      </c>
      <c r="C777" s="92">
        <v>5325</v>
      </c>
      <c r="D777" s="92" t="s">
        <v>4949</v>
      </c>
      <c r="E777" s="92">
        <v>49911</v>
      </c>
      <c r="F777" s="92">
        <v>66</v>
      </c>
      <c r="G777" s="92">
        <v>12</v>
      </c>
      <c r="H777" s="92">
        <v>5034</v>
      </c>
      <c r="I777" s="92" t="s">
        <v>875</v>
      </c>
      <c r="J777" s="92">
        <v>17</v>
      </c>
      <c r="K777" s="92" t="s">
        <v>4950</v>
      </c>
      <c r="L777" s="92">
        <v>5033</v>
      </c>
      <c r="M777" s="92" t="s">
        <v>397</v>
      </c>
      <c r="N777" s="92" t="s">
        <v>7471</v>
      </c>
      <c r="O777" s="92">
        <v>9953</v>
      </c>
      <c r="P777" s="92" t="s">
        <v>7472</v>
      </c>
      <c r="Q777" s="92" t="s">
        <v>7473</v>
      </c>
      <c r="R777" s="92">
        <v>5</v>
      </c>
      <c r="S777" s="92">
        <v>51</v>
      </c>
      <c r="T777" s="92">
        <v>3</v>
      </c>
      <c r="U777" s="92">
        <v>33</v>
      </c>
      <c r="V777" s="92" t="s">
        <v>4926</v>
      </c>
      <c r="W777" s="92" t="s">
        <v>7472</v>
      </c>
      <c r="X777" s="92" t="s">
        <v>7472</v>
      </c>
      <c r="Y777" s="92" t="s">
        <v>5328</v>
      </c>
      <c r="Z777" s="92" t="s">
        <v>882</v>
      </c>
      <c r="AA777" s="92" t="s">
        <v>7478</v>
      </c>
      <c r="AB777" s="92">
        <v>93267</v>
      </c>
      <c r="AC777" s="92">
        <v>36.146020999999998</v>
      </c>
      <c r="AD777" s="92">
        <v>-119.05776899999999</v>
      </c>
      <c r="AE777" s="92" t="s">
        <v>7494</v>
      </c>
      <c r="AF777" s="92" t="s">
        <v>7472</v>
      </c>
      <c r="AG777" s="27" t="str">
        <f>IF(ISERROR(IF(VLOOKUP(A777,'SAS Stations'!$B$2:$G$307,5,)="YES", "YES", "NO"))=TRUE,"NO","YES")</f>
        <v>NO</v>
      </c>
      <c r="AH777" s="27" t="str">
        <f t="shared" si="12"/>
        <v>YES</v>
      </c>
      <c r="AI777" s="92" t="str">
        <f t="array" ref="AI777">IF(ISERROR(IF(VLOOKUP(A777,'Stations Modelled'!$B$2:$D$310,3,)="YES", "YES", "NO"))=TRUE,"NO","YES")</f>
        <v>NO</v>
      </c>
    </row>
    <row r="778" spans="1:35" hidden="1">
      <c r="A778" s="92" t="s">
        <v>1444</v>
      </c>
      <c r="B778" s="92">
        <v>1751</v>
      </c>
      <c r="C778" s="92">
        <v>6205</v>
      </c>
      <c r="D778" s="92"/>
      <c r="E778" s="92"/>
      <c r="F778" s="92">
        <v>66</v>
      </c>
      <c r="G778" s="92">
        <v>12</v>
      </c>
      <c r="H778" s="92">
        <v>5071</v>
      </c>
      <c r="I778" s="92" t="s">
        <v>339</v>
      </c>
      <c r="J778" s="92">
        <v>9</v>
      </c>
      <c r="K778" s="92" t="s">
        <v>652</v>
      </c>
      <c r="L778" s="92">
        <v>5073</v>
      </c>
      <c r="M778" s="92" t="s">
        <v>652</v>
      </c>
      <c r="N778" s="92" t="s">
        <v>7496</v>
      </c>
      <c r="O778" s="92">
        <v>38353</v>
      </c>
      <c r="P778" s="92" t="s">
        <v>7472</v>
      </c>
      <c r="Q778" s="92" t="s">
        <v>10579</v>
      </c>
      <c r="R778" s="92">
        <v>1</v>
      </c>
      <c r="S778" s="92">
        <v>46</v>
      </c>
      <c r="T778" s="92">
        <v>2</v>
      </c>
      <c r="U778" s="92">
        <v>50</v>
      </c>
      <c r="V778" s="92" t="s">
        <v>2730</v>
      </c>
      <c r="W778" s="92" t="s">
        <v>7472</v>
      </c>
      <c r="X778" s="92" t="s">
        <v>7472</v>
      </c>
      <c r="Y778" s="92" t="s">
        <v>7472</v>
      </c>
      <c r="Z778" s="92" t="s">
        <v>7472</v>
      </c>
      <c r="AA778" s="92" t="s">
        <v>7478</v>
      </c>
      <c r="AB778" s="92" t="s">
        <v>7472</v>
      </c>
      <c r="AC778" s="92"/>
      <c r="AD778" s="92"/>
      <c r="AE778" s="92"/>
      <c r="AF778" s="92" t="s">
        <v>7472</v>
      </c>
      <c r="AG778" s="27" t="str">
        <f>IF(ISERROR(IF(VLOOKUP(A778,'SAS Stations'!$B$2:$G$307,5,)="YES", "YES", "NO"))=TRUE,"NO","YES")</f>
        <v>NO</v>
      </c>
      <c r="AH778" s="27" t="str">
        <f t="shared" si="12"/>
        <v>YES</v>
      </c>
      <c r="AI778" s="92" t="str">
        <f t="array" ref="AI778">IF(ISERROR(IF(VLOOKUP(A778,'Stations Modelled'!$B$2:$D$310,3,)="YES", "YES", "NO"))=TRUE,"NO","YES")</f>
        <v>NO</v>
      </c>
    </row>
    <row r="779" spans="1:35">
      <c r="A779" s="92" t="s">
        <v>884</v>
      </c>
      <c r="B779" s="92">
        <v>858</v>
      </c>
      <c r="C779" s="92">
        <v>5862</v>
      </c>
      <c r="D779" s="92" t="s">
        <v>7555</v>
      </c>
      <c r="E779" s="92"/>
      <c r="F779" s="92">
        <v>66</v>
      </c>
      <c r="G779" s="92">
        <v>4</v>
      </c>
      <c r="H779" s="92">
        <v>5086</v>
      </c>
      <c r="I779" s="92" t="s">
        <v>394</v>
      </c>
      <c r="J779" s="92">
        <v>2</v>
      </c>
      <c r="K779" s="92" t="s">
        <v>394</v>
      </c>
      <c r="L779" s="92">
        <v>5086</v>
      </c>
      <c r="M779" s="92" t="s">
        <v>394</v>
      </c>
      <c r="N779" s="92" t="s">
        <v>7471</v>
      </c>
      <c r="O779" s="92">
        <v>18264</v>
      </c>
      <c r="P779" s="92" t="s">
        <v>7472</v>
      </c>
      <c r="Q779" s="92" t="s">
        <v>7473</v>
      </c>
      <c r="R779" s="92">
        <v>1</v>
      </c>
      <c r="S779" s="92">
        <v>29</v>
      </c>
      <c r="T779" s="92">
        <v>2</v>
      </c>
      <c r="U779" s="92">
        <v>45</v>
      </c>
      <c r="V779" s="92" t="s">
        <v>7556</v>
      </c>
      <c r="W779" s="92" t="s">
        <v>476</v>
      </c>
      <c r="X779" s="92" t="s">
        <v>538</v>
      </c>
      <c r="Y779" s="92" t="s">
        <v>3380</v>
      </c>
      <c r="Z779" s="92" t="s">
        <v>1047</v>
      </c>
      <c r="AA779" s="92" t="s">
        <v>7478</v>
      </c>
      <c r="AB779" s="92">
        <v>92703</v>
      </c>
      <c r="AC779" s="92">
        <v>33.744039999999998</v>
      </c>
      <c r="AD779" s="92">
        <v>-117.90031399999999</v>
      </c>
      <c r="AE779" s="92" t="s">
        <v>7503</v>
      </c>
      <c r="AF779" s="92" t="s">
        <v>7472</v>
      </c>
      <c r="AG779" s="27" t="str">
        <f>IF(ISERROR(IF(VLOOKUP(A779,'SAS Stations'!$B$2:$G$307,5,)="YES", "YES", "NO"))=TRUE,"NO","YES")</f>
        <v>YES</v>
      </c>
      <c r="AH779" s="27" t="str">
        <f t="shared" si="12"/>
        <v>NO</v>
      </c>
      <c r="AI779" s="92" t="str">
        <f t="array" ref="AI779">IF(ISERROR(IF(VLOOKUP(A779,'Stations Modelled'!$B$2:$D$310,3,)="YES", "YES", "NO"))=TRUE,"NO","YES")</f>
        <v>NO</v>
      </c>
    </row>
    <row r="780" spans="1:35">
      <c r="A780" s="92" t="s">
        <v>884</v>
      </c>
      <c r="B780" s="92">
        <v>859</v>
      </c>
      <c r="C780" s="92">
        <v>5862</v>
      </c>
      <c r="D780" s="92" t="s">
        <v>7555</v>
      </c>
      <c r="E780" s="92"/>
      <c r="F780" s="92">
        <v>66</v>
      </c>
      <c r="G780" s="92">
        <v>12</v>
      </c>
      <c r="H780" s="92">
        <v>5086</v>
      </c>
      <c r="I780" s="92" t="s">
        <v>394</v>
      </c>
      <c r="J780" s="92">
        <v>2</v>
      </c>
      <c r="K780" s="92" t="s">
        <v>394</v>
      </c>
      <c r="L780" s="92">
        <v>5086</v>
      </c>
      <c r="M780" s="92" t="s">
        <v>394</v>
      </c>
      <c r="N780" s="92" t="s">
        <v>7471</v>
      </c>
      <c r="O780" s="92">
        <v>18264</v>
      </c>
      <c r="P780" s="92" t="s">
        <v>7472</v>
      </c>
      <c r="Q780" s="92" t="s">
        <v>7473</v>
      </c>
      <c r="R780" s="92">
        <v>1</v>
      </c>
      <c r="S780" s="92">
        <v>29</v>
      </c>
      <c r="T780" s="92">
        <v>2</v>
      </c>
      <c r="U780" s="92">
        <v>45</v>
      </c>
      <c r="V780" s="92" t="s">
        <v>7556</v>
      </c>
      <c r="W780" s="92" t="s">
        <v>476</v>
      </c>
      <c r="X780" s="92" t="s">
        <v>538</v>
      </c>
      <c r="Y780" s="92" t="s">
        <v>3380</v>
      </c>
      <c r="Z780" s="92" t="s">
        <v>1047</v>
      </c>
      <c r="AA780" s="92" t="s">
        <v>7478</v>
      </c>
      <c r="AB780" s="92">
        <v>92703</v>
      </c>
      <c r="AC780" s="92">
        <v>33.744039999999998</v>
      </c>
      <c r="AD780" s="92">
        <v>-117.90031399999999</v>
      </c>
      <c r="AE780" s="92" t="s">
        <v>7503</v>
      </c>
      <c r="AF780" s="92" t="s">
        <v>7472</v>
      </c>
      <c r="AG780" s="27" t="str">
        <f>IF(ISERROR(IF(VLOOKUP(A780,'SAS Stations'!$B$2:$G$307,5,)="YES", "YES", "NO"))=TRUE,"NO","YES")</f>
        <v>YES</v>
      </c>
      <c r="AH780" s="27" t="str">
        <f t="shared" si="12"/>
        <v>NO</v>
      </c>
      <c r="AI780" s="92" t="str">
        <f t="array" ref="AI780">IF(ISERROR(IF(VLOOKUP(A780,'Stations Modelled'!$B$2:$D$310,3,)="YES", "YES", "NO"))=TRUE,"NO","YES")</f>
        <v>NO</v>
      </c>
    </row>
    <row r="781" spans="1:35" hidden="1">
      <c r="A781" s="92" t="s">
        <v>1445</v>
      </c>
      <c r="B781" s="92">
        <v>1799</v>
      </c>
      <c r="C781" s="92">
        <v>6311</v>
      </c>
      <c r="D781" s="92"/>
      <c r="E781" s="92"/>
      <c r="F781" s="92">
        <v>66</v>
      </c>
      <c r="G781" s="92">
        <v>16</v>
      </c>
      <c r="H781" s="92">
        <v>5053</v>
      </c>
      <c r="I781" s="92" t="s">
        <v>833</v>
      </c>
      <c r="J781" s="92">
        <v>12</v>
      </c>
      <c r="K781" s="92" t="s">
        <v>833</v>
      </c>
      <c r="L781" s="92">
        <v>5056</v>
      </c>
      <c r="M781" s="92" t="s">
        <v>698</v>
      </c>
      <c r="N781" s="92" t="s">
        <v>7496</v>
      </c>
      <c r="O781" s="92">
        <v>38353</v>
      </c>
      <c r="P781" s="92" t="s">
        <v>7472</v>
      </c>
      <c r="Q781" s="92" t="s">
        <v>10579</v>
      </c>
      <c r="R781" s="92">
        <v>5</v>
      </c>
      <c r="S781" s="92">
        <v>39</v>
      </c>
      <c r="T781" s="92" t="s">
        <v>7472</v>
      </c>
      <c r="U781" s="92">
        <v>60</v>
      </c>
      <c r="V781" s="92" t="s">
        <v>4972</v>
      </c>
      <c r="W781" s="92" t="s">
        <v>7472</v>
      </c>
      <c r="X781" s="92" t="s">
        <v>7472</v>
      </c>
      <c r="Y781" s="92" t="s">
        <v>10347</v>
      </c>
      <c r="Z781" s="92" t="s">
        <v>7472</v>
      </c>
      <c r="AA781" s="92" t="s">
        <v>7478</v>
      </c>
      <c r="AB781" s="92" t="s">
        <v>7472</v>
      </c>
      <c r="AC781" s="92"/>
      <c r="AD781" s="92"/>
      <c r="AE781" s="92"/>
      <c r="AF781" s="92" t="s">
        <v>7472</v>
      </c>
      <c r="AG781" s="27" t="str">
        <f>IF(ISERROR(IF(VLOOKUP(A781,'SAS Stations'!$B$2:$G$307,5,)="YES", "YES", "NO"))=TRUE,"NO","YES")</f>
        <v>NO</v>
      </c>
      <c r="AH781" s="27" t="str">
        <f t="shared" si="12"/>
        <v>YES</v>
      </c>
      <c r="AI781" s="92" t="str">
        <f t="array" ref="AI781">IF(ISERROR(IF(VLOOKUP(A781,'Stations Modelled'!$B$2:$D$310,3,)="YES", "YES", "NO"))=TRUE,"NO","YES")</f>
        <v>NO</v>
      </c>
    </row>
    <row r="782" spans="1:35" hidden="1">
      <c r="A782" s="92" t="s">
        <v>1446</v>
      </c>
      <c r="B782" s="92">
        <v>1741</v>
      </c>
      <c r="C782" s="92">
        <v>5677</v>
      </c>
      <c r="D782" s="92"/>
      <c r="E782" s="92"/>
      <c r="F782" s="92">
        <v>66</v>
      </c>
      <c r="G782" s="92">
        <v>12</v>
      </c>
      <c r="H782" s="92">
        <v>1310</v>
      </c>
      <c r="I782" s="92" t="s">
        <v>3882</v>
      </c>
      <c r="J782" s="92">
        <v>4</v>
      </c>
      <c r="K782" s="92" t="s">
        <v>448</v>
      </c>
      <c r="L782" s="92">
        <v>5069</v>
      </c>
      <c r="M782" s="92" t="s">
        <v>687</v>
      </c>
      <c r="N782" s="92" t="s">
        <v>7496</v>
      </c>
      <c r="O782" s="92">
        <v>38353</v>
      </c>
      <c r="P782" s="92" t="s">
        <v>7472</v>
      </c>
      <c r="Q782" s="92" t="s">
        <v>10579</v>
      </c>
      <c r="R782" s="92">
        <v>3</v>
      </c>
      <c r="S782" s="92">
        <v>30</v>
      </c>
      <c r="T782" s="92">
        <v>3</v>
      </c>
      <c r="U782" s="92">
        <v>10</v>
      </c>
      <c r="V782" s="92" t="s">
        <v>7474</v>
      </c>
      <c r="W782" s="92" t="s">
        <v>1447</v>
      </c>
      <c r="X782" s="92" t="s">
        <v>5088</v>
      </c>
      <c r="Y782" s="92" t="s">
        <v>1448</v>
      </c>
      <c r="Z782" s="92" t="s">
        <v>3882</v>
      </c>
      <c r="AA782" s="92" t="s">
        <v>7478</v>
      </c>
      <c r="AB782" s="92">
        <v>91739</v>
      </c>
      <c r="AC782" s="92"/>
      <c r="AD782" s="92"/>
      <c r="AE782" s="92"/>
      <c r="AF782" s="92" t="s">
        <v>7472</v>
      </c>
      <c r="AG782" s="27" t="str">
        <f>IF(ISERROR(IF(VLOOKUP(A782,'SAS Stations'!$B$2:$G$307,5,)="YES", "YES", "NO"))=TRUE,"NO","YES")</f>
        <v>NO</v>
      </c>
      <c r="AH782" s="27" t="str">
        <f t="shared" si="12"/>
        <v>YES</v>
      </c>
      <c r="AI782" s="92" t="str">
        <f t="array" ref="AI782">IF(ISERROR(IF(VLOOKUP(A782,'Stations Modelled'!$B$2:$D$310,3,)="YES", "YES", "NO"))=TRUE,"NO","YES")</f>
        <v>NO</v>
      </c>
    </row>
    <row r="783" spans="1:35">
      <c r="A783" s="92" t="s">
        <v>885</v>
      </c>
      <c r="B783" s="92">
        <v>1465</v>
      </c>
      <c r="C783" s="92">
        <v>8243</v>
      </c>
      <c r="D783" s="92" t="s">
        <v>3410</v>
      </c>
      <c r="E783" s="92"/>
      <c r="F783" s="92">
        <v>33</v>
      </c>
      <c r="G783" s="92">
        <v>12</v>
      </c>
      <c r="H783" s="92">
        <v>5070</v>
      </c>
      <c r="I783" s="92" t="s">
        <v>347</v>
      </c>
      <c r="J783" s="92">
        <v>7</v>
      </c>
      <c r="K783" s="92" t="s">
        <v>347</v>
      </c>
      <c r="L783" s="92">
        <v>5070</v>
      </c>
      <c r="M783" s="92" t="s">
        <v>347</v>
      </c>
      <c r="N783" s="92" t="s">
        <v>7471</v>
      </c>
      <c r="O783" s="92">
        <v>18264</v>
      </c>
      <c r="P783" s="92" t="s">
        <v>7472</v>
      </c>
      <c r="Q783" s="92" t="s">
        <v>7506</v>
      </c>
      <c r="R783" s="92">
        <v>3</v>
      </c>
      <c r="S783" s="92">
        <v>77</v>
      </c>
      <c r="T783" s="92">
        <v>4</v>
      </c>
      <c r="U783" s="92">
        <v>16</v>
      </c>
      <c r="V783" s="92" t="s">
        <v>3411</v>
      </c>
      <c r="W783" s="92" t="s">
        <v>2767</v>
      </c>
      <c r="X783" s="92" t="s">
        <v>462</v>
      </c>
      <c r="Y783" s="92" t="s">
        <v>2768</v>
      </c>
      <c r="Z783" s="92" t="s">
        <v>885</v>
      </c>
      <c r="AA783" s="92" t="s">
        <v>7478</v>
      </c>
      <c r="AB783" s="92">
        <v>92381</v>
      </c>
      <c r="AC783" s="92">
        <v>33.687434000000003</v>
      </c>
      <c r="AD783" s="92">
        <v>-117.145838</v>
      </c>
      <c r="AE783" s="92" t="s">
        <v>7503</v>
      </c>
      <c r="AF783" s="92" t="s">
        <v>7472</v>
      </c>
      <c r="AG783" s="27" t="str">
        <f>IF(ISERROR(IF(VLOOKUP(A783,'SAS Stations'!$B$2:$G$307,5,)="YES", "YES", "NO"))=TRUE,"NO","YES")</f>
        <v>YES</v>
      </c>
      <c r="AH783" s="27" t="str">
        <f t="shared" si="12"/>
        <v>NO</v>
      </c>
      <c r="AI783" s="92" t="str">
        <f t="array" ref="AI783">IF(ISERROR(IF(VLOOKUP(A783,'Stations Modelled'!$B$2:$D$310,3,)="YES", "YES", "NO"))=TRUE,"NO","YES")</f>
        <v>NO</v>
      </c>
    </row>
    <row r="784" spans="1:35" hidden="1">
      <c r="A784" s="92" t="s">
        <v>2769</v>
      </c>
      <c r="B784" s="92">
        <v>1466</v>
      </c>
      <c r="C784" s="92">
        <v>8244</v>
      </c>
      <c r="D784" s="92" t="s">
        <v>3416</v>
      </c>
      <c r="E784" s="92"/>
      <c r="F784" s="92">
        <v>33</v>
      </c>
      <c r="G784" s="92">
        <v>4</v>
      </c>
      <c r="H784" s="92">
        <v>5067</v>
      </c>
      <c r="I784" s="92" t="s">
        <v>389</v>
      </c>
      <c r="J784" s="92">
        <v>6</v>
      </c>
      <c r="K784" s="92" t="s">
        <v>389</v>
      </c>
      <c r="L784" s="92">
        <v>5067</v>
      </c>
      <c r="M784" s="92" t="s">
        <v>389</v>
      </c>
      <c r="N784" s="92" t="s">
        <v>7471</v>
      </c>
      <c r="O784" s="92">
        <v>23498</v>
      </c>
      <c r="P784" s="92" t="s">
        <v>7472</v>
      </c>
      <c r="Q784" s="92" t="s">
        <v>7506</v>
      </c>
      <c r="R784" s="92">
        <v>3</v>
      </c>
      <c r="S784" s="92">
        <v>79</v>
      </c>
      <c r="T784" s="92">
        <v>4</v>
      </c>
      <c r="U784" s="92">
        <v>13</v>
      </c>
      <c r="V784" s="92" t="s">
        <v>3411</v>
      </c>
      <c r="W784" s="92" t="s">
        <v>2641</v>
      </c>
      <c r="X784" s="92" t="s">
        <v>517</v>
      </c>
      <c r="Y784" s="92" t="s">
        <v>2770</v>
      </c>
      <c r="Z784" s="92" t="s">
        <v>5021</v>
      </c>
      <c r="AA784" s="92" t="s">
        <v>7478</v>
      </c>
      <c r="AB784" s="92">
        <v>92264</v>
      </c>
      <c r="AC784" s="92">
        <v>33.814405999999998</v>
      </c>
      <c r="AD784" s="92">
        <v>-116.54426100000001</v>
      </c>
      <c r="AE784" s="92" t="s">
        <v>7503</v>
      </c>
      <c r="AF784" s="92" t="s">
        <v>7472</v>
      </c>
      <c r="AG784" s="27" t="str">
        <f>IF(ISERROR(IF(VLOOKUP(A784,'SAS Stations'!$B$2:$G$307,5,)="YES", "YES", "NO"))=TRUE,"NO","YES")</f>
        <v>NO</v>
      </c>
      <c r="AH784" s="27" t="str">
        <f t="shared" si="12"/>
        <v>YES</v>
      </c>
      <c r="AI784" s="92" t="str">
        <f t="array" ref="AI784">IF(ISERROR(IF(VLOOKUP(A784,'Stations Modelled'!$B$2:$D$310,3,)="YES", "YES", "NO"))=TRUE,"NO","YES")</f>
        <v>NO</v>
      </c>
    </row>
    <row r="785" spans="1:35" hidden="1">
      <c r="A785" s="92" t="s">
        <v>3414</v>
      </c>
      <c r="B785" s="92">
        <v>1467</v>
      </c>
      <c r="C785" s="92">
        <v>8245</v>
      </c>
      <c r="D785" s="92"/>
      <c r="E785" s="92"/>
      <c r="F785" s="92">
        <v>33</v>
      </c>
      <c r="G785" s="92">
        <v>4</v>
      </c>
      <c r="H785" s="92">
        <v>5070</v>
      </c>
      <c r="I785" s="92" t="s">
        <v>347</v>
      </c>
      <c r="J785" s="92">
        <v>7</v>
      </c>
      <c r="K785" s="92" t="s">
        <v>347</v>
      </c>
      <c r="L785" s="92">
        <v>5070</v>
      </c>
      <c r="M785" s="92" t="s">
        <v>347</v>
      </c>
      <c r="N785" s="92" t="s">
        <v>7521</v>
      </c>
      <c r="O785" s="92">
        <v>18264</v>
      </c>
      <c r="P785" s="92">
        <v>32264</v>
      </c>
      <c r="Q785" s="92" t="s">
        <v>7506</v>
      </c>
      <c r="R785" s="92">
        <v>3</v>
      </c>
      <c r="S785" s="92">
        <v>77</v>
      </c>
      <c r="T785" s="92">
        <v>4</v>
      </c>
      <c r="U785" s="92">
        <v>16</v>
      </c>
      <c r="V785" s="92" t="s">
        <v>7472</v>
      </c>
      <c r="W785" s="92" t="s">
        <v>7472</v>
      </c>
      <c r="X785" s="92" t="s">
        <v>7472</v>
      </c>
      <c r="Y785" s="92" t="s">
        <v>7472</v>
      </c>
      <c r="Z785" s="92" t="s">
        <v>7472</v>
      </c>
      <c r="AA785" s="92" t="s">
        <v>7478</v>
      </c>
      <c r="AB785" s="92" t="s">
        <v>7472</v>
      </c>
      <c r="AC785" s="92"/>
      <c r="AD785" s="92"/>
      <c r="AE785" s="92"/>
      <c r="AF785" s="92" t="s">
        <v>7472</v>
      </c>
      <c r="AG785" s="27" t="str">
        <f>IF(ISERROR(IF(VLOOKUP(A785,'SAS Stations'!$B$2:$G$307,5,)="YES", "YES", "NO"))=TRUE,"NO","YES")</f>
        <v>NO</v>
      </c>
      <c r="AH785" s="27" t="str">
        <f t="shared" si="12"/>
        <v>YES</v>
      </c>
      <c r="AI785" s="92" t="str">
        <f t="array" ref="AI785">IF(ISERROR(IF(VLOOKUP(A785,'Stations Modelled'!$B$2:$D$310,3,)="YES", "YES", "NO"))=TRUE,"NO","YES")</f>
        <v>NO</v>
      </c>
    </row>
    <row r="786" spans="1:35" hidden="1">
      <c r="A786" s="92" t="s">
        <v>888</v>
      </c>
      <c r="B786" s="92">
        <v>794</v>
      </c>
      <c r="C786" s="92">
        <v>5785</v>
      </c>
      <c r="D786" s="92" t="s">
        <v>2822</v>
      </c>
      <c r="E786" s="92">
        <v>37454</v>
      </c>
      <c r="F786" s="92">
        <v>66</v>
      </c>
      <c r="G786" s="92">
        <v>4</v>
      </c>
      <c r="H786" s="92">
        <v>5073</v>
      </c>
      <c r="I786" s="92" t="s">
        <v>652</v>
      </c>
      <c r="J786" s="92">
        <v>9</v>
      </c>
      <c r="K786" s="92" t="s">
        <v>652</v>
      </c>
      <c r="L786" s="92">
        <v>5073</v>
      </c>
      <c r="M786" s="92" t="s">
        <v>652</v>
      </c>
      <c r="N786" s="92" t="s">
        <v>7471</v>
      </c>
      <c r="O786" s="92">
        <v>18019</v>
      </c>
      <c r="P786" s="92" t="s">
        <v>7472</v>
      </c>
      <c r="Q786" s="92" t="s">
        <v>7473</v>
      </c>
      <c r="R786" s="92">
        <v>1</v>
      </c>
      <c r="S786" s="92">
        <v>46</v>
      </c>
      <c r="T786" s="92">
        <v>2</v>
      </c>
      <c r="U786" s="92">
        <v>57</v>
      </c>
      <c r="V786" s="92" t="s">
        <v>3386</v>
      </c>
      <c r="W786" s="92" t="s">
        <v>1620</v>
      </c>
      <c r="X786" s="92" t="s">
        <v>569</v>
      </c>
      <c r="Y786" s="92" t="s">
        <v>4872</v>
      </c>
      <c r="Z786" s="92" t="s">
        <v>660</v>
      </c>
      <c r="AA786" s="92" t="s">
        <v>7478</v>
      </c>
      <c r="AB786" s="92">
        <v>90802</v>
      </c>
      <c r="AC786" s="92">
        <v>33.853572999999997</v>
      </c>
      <c r="AD786" s="92">
        <v>-118.166483</v>
      </c>
      <c r="AE786" s="92" t="s">
        <v>7494</v>
      </c>
      <c r="AF786" s="92" t="s">
        <v>7472</v>
      </c>
      <c r="AG786" s="27" t="str">
        <f>IF(ISERROR(IF(VLOOKUP(A786,'SAS Stations'!$B$2:$G$307,5,)="YES", "YES", "NO"))=TRUE,"NO","YES")</f>
        <v>NO</v>
      </c>
      <c r="AH786" s="27" t="str">
        <f t="shared" si="12"/>
        <v>YES</v>
      </c>
      <c r="AI786" s="92" t="str">
        <f t="array" ref="AI786">IF(ISERROR(IF(VLOOKUP(A786,'Stations Modelled'!$B$2:$D$310,3,)="YES", "YES", "NO"))=TRUE,"NO","YES")</f>
        <v>YES</v>
      </c>
    </row>
    <row r="787" spans="1:35" hidden="1">
      <c r="A787" s="92" t="s">
        <v>888</v>
      </c>
      <c r="B787" s="92">
        <v>795</v>
      </c>
      <c r="C787" s="92">
        <v>5785</v>
      </c>
      <c r="D787" s="92" t="s">
        <v>2822</v>
      </c>
      <c r="E787" s="92">
        <v>37454</v>
      </c>
      <c r="F787" s="92">
        <v>66</v>
      </c>
      <c r="G787" s="92">
        <v>12</v>
      </c>
      <c r="H787" s="92">
        <v>5073</v>
      </c>
      <c r="I787" s="92" t="s">
        <v>652</v>
      </c>
      <c r="J787" s="92">
        <v>9</v>
      </c>
      <c r="K787" s="92" t="s">
        <v>652</v>
      </c>
      <c r="L787" s="92">
        <v>5073</v>
      </c>
      <c r="M787" s="92" t="s">
        <v>652</v>
      </c>
      <c r="N787" s="92" t="s">
        <v>7471</v>
      </c>
      <c r="O787" s="92">
        <v>18019</v>
      </c>
      <c r="P787" s="92" t="s">
        <v>7472</v>
      </c>
      <c r="Q787" s="92" t="s">
        <v>7473</v>
      </c>
      <c r="R787" s="92">
        <v>1</v>
      </c>
      <c r="S787" s="92">
        <v>46</v>
      </c>
      <c r="T787" s="92">
        <v>2</v>
      </c>
      <c r="U787" s="92">
        <v>57</v>
      </c>
      <c r="V787" s="92" t="s">
        <v>3386</v>
      </c>
      <c r="W787" s="92" t="s">
        <v>1620</v>
      </c>
      <c r="X787" s="92" t="s">
        <v>569</v>
      </c>
      <c r="Y787" s="92" t="s">
        <v>4872</v>
      </c>
      <c r="Z787" s="92" t="s">
        <v>660</v>
      </c>
      <c r="AA787" s="92" t="s">
        <v>7478</v>
      </c>
      <c r="AB787" s="92">
        <v>90802</v>
      </c>
      <c r="AC787" s="92">
        <v>33.853572999999997</v>
      </c>
      <c r="AD787" s="92">
        <v>-118.166483</v>
      </c>
      <c r="AE787" s="92" t="s">
        <v>7494</v>
      </c>
      <c r="AF787" s="92" t="s">
        <v>7472</v>
      </c>
      <c r="AG787" s="27" t="str">
        <f>IF(ISERROR(IF(VLOOKUP(A787,'SAS Stations'!$B$2:$G$307,5,)="YES", "YES", "NO"))=TRUE,"NO","YES")</f>
        <v>NO</v>
      </c>
      <c r="AH787" s="27" t="str">
        <f t="shared" si="12"/>
        <v>YES</v>
      </c>
      <c r="AI787" s="92" t="str">
        <f t="array" ref="AI787">IF(ISERROR(IF(VLOOKUP(A787,'Stations Modelled'!$B$2:$D$310,3,)="YES", "YES", "NO"))=TRUE,"NO","YES")</f>
        <v>YES</v>
      </c>
    </row>
    <row r="788" spans="1:35">
      <c r="A788" s="92" t="s">
        <v>890</v>
      </c>
      <c r="B788" s="92">
        <v>488</v>
      </c>
      <c r="C788" s="92">
        <v>5271</v>
      </c>
      <c r="D788" s="92" t="s">
        <v>2821</v>
      </c>
      <c r="E788" s="92">
        <v>37588</v>
      </c>
      <c r="F788" s="92">
        <v>66</v>
      </c>
      <c r="G788" s="92">
        <v>16</v>
      </c>
      <c r="H788" s="92">
        <v>5029</v>
      </c>
      <c r="I788" s="92" t="s">
        <v>624</v>
      </c>
      <c r="J788" s="92">
        <v>8</v>
      </c>
      <c r="K788" s="92" t="s">
        <v>337</v>
      </c>
      <c r="L788" s="92">
        <v>5023</v>
      </c>
      <c r="M788" s="92" t="s">
        <v>337</v>
      </c>
      <c r="N788" s="92" t="s">
        <v>7471</v>
      </c>
      <c r="O788" s="92">
        <v>26207</v>
      </c>
      <c r="P788" s="92" t="s">
        <v>7472</v>
      </c>
      <c r="Q788" s="92" t="s">
        <v>7473</v>
      </c>
      <c r="R788" s="92">
        <v>5</v>
      </c>
      <c r="S788" s="92">
        <v>42</v>
      </c>
      <c r="T788" s="92">
        <v>1</v>
      </c>
      <c r="U788" s="92">
        <v>54</v>
      </c>
      <c r="V788" s="92" t="s">
        <v>2730</v>
      </c>
      <c r="W788" s="92" t="s">
        <v>4873</v>
      </c>
      <c r="X788" s="92" t="s">
        <v>7500</v>
      </c>
      <c r="Y788" s="92" t="s">
        <v>4874</v>
      </c>
      <c r="Z788" s="92" t="s">
        <v>4875</v>
      </c>
      <c r="AA788" s="92" t="s">
        <v>7478</v>
      </c>
      <c r="AB788" s="92">
        <v>90292</v>
      </c>
      <c r="AC788" s="92">
        <v>33.977353000000001</v>
      </c>
      <c r="AD788" s="92">
        <v>-118.436027</v>
      </c>
      <c r="AE788" s="92" t="s">
        <v>7494</v>
      </c>
      <c r="AF788" s="92" t="s">
        <v>7472</v>
      </c>
      <c r="AG788" s="27" t="str">
        <f>IF(ISERROR(IF(VLOOKUP(A788,'SAS Stations'!$B$2:$G$307,5,)="YES", "YES", "NO"))=TRUE,"NO","YES")</f>
        <v>YES</v>
      </c>
      <c r="AH788" s="27" t="str">
        <f t="shared" si="12"/>
        <v>NO</v>
      </c>
      <c r="AI788" s="92" t="str">
        <f t="array" ref="AI788">IF(ISERROR(IF(VLOOKUP(A788,'Stations Modelled'!$B$2:$D$310,3,)="YES", "YES", "NO"))=TRUE,"NO","YES")</f>
        <v>YES</v>
      </c>
    </row>
    <row r="789" spans="1:35">
      <c r="A789" s="92" t="s">
        <v>891</v>
      </c>
      <c r="B789" s="92">
        <v>850</v>
      </c>
      <c r="C789" s="92">
        <v>5853</v>
      </c>
      <c r="D789" s="92" t="s">
        <v>7555</v>
      </c>
      <c r="E789" s="92"/>
      <c r="F789" s="92">
        <v>66</v>
      </c>
      <c r="G789" s="92">
        <v>12</v>
      </c>
      <c r="H789" s="92">
        <v>5086</v>
      </c>
      <c r="I789" s="92" t="s">
        <v>394</v>
      </c>
      <c r="J789" s="92">
        <v>2</v>
      </c>
      <c r="K789" s="92" t="s">
        <v>394</v>
      </c>
      <c r="L789" s="92">
        <v>5086</v>
      </c>
      <c r="M789" s="92" t="s">
        <v>394</v>
      </c>
      <c r="N789" s="92" t="s">
        <v>7471</v>
      </c>
      <c r="O789" s="92">
        <v>21551</v>
      </c>
      <c r="P789" s="92" t="s">
        <v>7472</v>
      </c>
      <c r="Q789" s="92" t="s">
        <v>7473</v>
      </c>
      <c r="R789" s="92">
        <v>1</v>
      </c>
      <c r="S789" s="92">
        <v>29</v>
      </c>
      <c r="T789" s="92">
        <v>2</v>
      </c>
      <c r="U789" s="92">
        <v>41</v>
      </c>
      <c r="V789" s="92" t="s">
        <v>7556</v>
      </c>
      <c r="W789" s="92" t="s">
        <v>521</v>
      </c>
      <c r="X789" s="92" t="s">
        <v>3301</v>
      </c>
      <c r="Y789" s="92" t="s">
        <v>3382</v>
      </c>
      <c r="Z789" s="92" t="s">
        <v>1047</v>
      </c>
      <c r="AA789" s="92" t="s">
        <v>7478</v>
      </c>
      <c r="AB789" s="92">
        <v>92704</v>
      </c>
      <c r="AC789" s="92">
        <v>33.714081999999998</v>
      </c>
      <c r="AD789" s="92">
        <v>-117.91978899999999</v>
      </c>
      <c r="AE789" s="92" t="s">
        <v>7503</v>
      </c>
      <c r="AF789" s="92" t="s">
        <v>7472</v>
      </c>
      <c r="AG789" s="27" t="str">
        <f>IF(ISERROR(IF(VLOOKUP(A789,'SAS Stations'!$B$2:$G$307,5,)="YES", "YES", "NO"))=TRUE,"NO","YES")</f>
        <v>YES</v>
      </c>
      <c r="AH789" s="27" t="str">
        <f t="shared" si="12"/>
        <v>NO</v>
      </c>
      <c r="AI789" s="92" t="str">
        <f t="array" ref="AI789">IF(ISERROR(IF(VLOOKUP(A789,'Stations Modelled'!$B$2:$D$310,3,)="YES", "YES", "NO"))=TRUE,"NO","YES")</f>
        <v>NO</v>
      </c>
    </row>
    <row r="790" spans="1:35">
      <c r="A790" s="92" t="s">
        <v>892</v>
      </c>
      <c r="B790" s="92">
        <v>1340</v>
      </c>
      <c r="C790" s="92">
        <v>8099</v>
      </c>
      <c r="D790" s="92" t="s">
        <v>3416</v>
      </c>
      <c r="E790" s="92">
        <v>14311</v>
      </c>
      <c r="F790" s="92">
        <v>115</v>
      </c>
      <c r="G790" s="92">
        <v>12</v>
      </c>
      <c r="H790" s="92">
        <v>5067</v>
      </c>
      <c r="I790" s="92" t="s">
        <v>389</v>
      </c>
      <c r="J790" s="92">
        <v>6</v>
      </c>
      <c r="K790" s="92" t="s">
        <v>389</v>
      </c>
      <c r="L790" s="92">
        <v>5067</v>
      </c>
      <c r="M790" s="92" t="s">
        <v>389</v>
      </c>
      <c r="N790" s="92" t="s">
        <v>7471</v>
      </c>
      <c r="O790" s="92">
        <v>29342</v>
      </c>
      <c r="P790" s="92" t="s">
        <v>7472</v>
      </c>
      <c r="Q790" s="92" t="s">
        <v>7473</v>
      </c>
      <c r="R790" s="92">
        <v>3</v>
      </c>
      <c r="S790" s="92">
        <v>79</v>
      </c>
      <c r="T790" s="92">
        <v>4</v>
      </c>
      <c r="U790" s="92">
        <v>13</v>
      </c>
      <c r="V790" s="92" t="s">
        <v>3411</v>
      </c>
      <c r="W790" s="92" t="s">
        <v>5066</v>
      </c>
      <c r="X790" s="92" t="s">
        <v>523</v>
      </c>
      <c r="Y790" s="92" t="s">
        <v>2771</v>
      </c>
      <c r="Z790" s="92" t="s">
        <v>5065</v>
      </c>
      <c r="AA790" s="92" t="s">
        <v>7478</v>
      </c>
      <c r="AB790" s="92">
        <v>92234</v>
      </c>
      <c r="AC790" s="92">
        <v>33.791933999999998</v>
      </c>
      <c r="AD790" s="92">
        <v>-116.449747</v>
      </c>
      <c r="AE790" s="92" t="s">
        <v>7503</v>
      </c>
      <c r="AF790" s="92" t="s">
        <v>7472</v>
      </c>
      <c r="AG790" s="27" t="str">
        <f>IF(ISERROR(IF(VLOOKUP(A790,'SAS Stations'!$B$2:$G$307,5,)="YES", "YES", "NO"))=TRUE,"NO","YES")</f>
        <v>YES</v>
      </c>
      <c r="AH790" s="27" t="str">
        <f t="shared" si="12"/>
        <v>NO</v>
      </c>
      <c r="AI790" s="92" t="str">
        <f t="array" ref="AI790">IF(ISERROR(IF(VLOOKUP(A790,'Stations Modelled'!$B$2:$D$310,3,)="YES", "YES", "NO"))=TRUE,"NO","YES")</f>
        <v>NO</v>
      </c>
    </row>
    <row r="791" spans="1:35" hidden="1">
      <c r="A791" s="92" t="s">
        <v>894</v>
      </c>
      <c r="B791" s="92">
        <v>493</v>
      </c>
      <c r="C791" s="92">
        <v>5281</v>
      </c>
      <c r="D791" s="92" t="s">
        <v>4971</v>
      </c>
      <c r="E791" s="92">
        <v>76958</v>
      </c>
      <c r="F791" s="92">
        <v>66</v>
      </c>
      <c r="G791" s="92">
        <v>16</v>
      </c>
      <c r="H791" s="92">
        <v>5056</v>
      </c>
      <c r="I791" s="92" t="s">
        <v>698</v>
      </c>
      <c r="J791" s="92">
        <v>11</v>
      </c>
      <c r="K791" s="92" t="s">
        <v>698</v>
      </c>
      <c r="L791" s="92">
        <v>5056</v>
      </c>
      <c r="M791" s="92" t="s">
        <v>698</v>
      </c>
      <c r="N791" s="92" t="s">
        <v>7471</v>
      </c>
      <c r="O791" s="92">
        <v>28095</v>
      </c>
      <c r="P791" s="92" t="s">
        <v>7472</v>
      </c>
      <c r="Q791" s="92" t="s">
        <v>7473</v>
      </c>
      <c r="R791" s="92">
        <v>5</v>
      </c>
      <c r="S791" s="92">
        <v>35</v>
      </c>
      <c r="T791" s="92">
        <v>1</v>
      </c>
      <c r="U791" s="92">
        <v>61</v>
      </c>
      <c r="V791" s="92" t="s">
        <v>541</v>
      </c>
      <c r="W791" s="92" t="s">
        <v>5331</v>
      </c>
      <c r="X791" s="92" t="s">
        <v>3308</v>
      </c>
      <c r="Y791" s="92" t="s">
        <v>5332</v>
      </c>
      <c r="Z791" s="92" t="s">
        <v>671</v>
      </c>
      <c r="AA791" s="92" t="s">
        <v>7478</v>
      </c>
      <c r="AB791" s="92">
        <v>90265</v>
      </c>
      <c r="AC791" s="92">
        <v>34.037560999999997</v>
      </c>
      <c r="AD791" s="92">
        <v>-118.68355</v>
      </c>
      <c r="AE791" s="92" t="s">
        <v>7494</v>
      </c>
      <c r="AF791" s="92" t="s">
        <v>7472</v>
      </c>
      <c r="AG791" s="27" t="str">
        <f>IF(ISERROR(IF(VLOOKUP(A791,'SAS Stations'!$B$2:$G$307,5,)="YES", "YES", "NO"))=TRUE,"NO","YES")</f>
        <v>NO</v>
      </c>
      <c r="AH791" s="27" t="str">
        <f t="shared" si="12"/>
        <v>YES</v>
      </c>
      <c r="AI791" s="92" t="str">
        <f t="array" ref="AI791">IF(ISERROR(IF(VLOOKUP(A791,'Stations Modelled'!$B$2:$D$310,3,)="YES", "YES", "NO"))=TRUE,"NO","YES")</f>
        <v>YES</v>
      </c>
    </row>
    <row r="792" spans="1:35">
      <c r="A792" s="92" t="s">
        <v>896</v>
      </c>
      <c r="B792" s="92">
        <v>862</v>
      </c>
      <c r="C792" s="92">
        <v>5865</v>
      </c>
      <c r="D792" s="92" t="s">
        <v>7555</v>
      </c>
      <c r="E792" s="92"/>
      <c r="F792" s="92">
        <v>66</v>
      </c>
      <c r="G792" s="92">
        <v>12</v>
      </c>
      <c r="H792" s="92">
        <v>5081</v>
      </c>
      <c r="I792" s="92" t="s">
        <v>360</v>
      </c>
      <c r="J792" s="92">
        <v>1</v>
      </c>
      <c r="K792" s="92" t="s">
        <v>939</v>
      </c>
      <c r="L792" s="92">
        <v>5082</v>
      </c>
      <c r="M792" s="92" t="s">
        <v>939</v>
      </c>
      <c r="N792" s="92" t="s">
        <v>7471</v>
      </c>
      <c r="O792" s="92">
        <v>31564</v>
      </c>
      <c r="P792" s="92" t="s">
        <v>7472</v>
      </c>
      <c r="Q792" s="92" t="s">
        <v>7473</v>
      </c>
      <c r="R792" s="92">
        <v>1</v>
      </c>
      <c r="S792" s="92">
        <v>33</v>
      </c>
      <c r="T792" s="92">
        <v>2</v>
      </c>
      <c r="U792" s="92">
        <v>41</v>
      </c>
      <c r="V792" s="92" t="s">
        <v>7556</v>
      </c>
      <c r="W792" s="92" t="s">
        <v>7557</v>
      </c>
      <c r="X792" s="92" t="s">
        <v>3313</v>
      </c>
      <c r="Y792" s="92" t="s">
        <v>3383</v>
      </c>
      <c r="Z792" s="92" t="s">
        <v>481</v>
      </c>
      <c r="AA792" s="92" t="s">
        <v>7478</v>
      </c>
      <c r="AB792" s="92">
        <v>92683</v>
      </c>
      <c r="AC792" s="92">
        <v>33.745030999999997</v>
      </c>
      <c r="AD792" s="92">
        <v>-118.00155599999999</v>
      </c>
      <c r="AE792" s="92" t="s">
        <v>7503</v>
      </c>
      <c r="AF792" s="92" t="s">
        <v>7472</v>
      </c>
      <c r="AG792" s="27" t="str">
        <f>IF(ISERROR(IF(VLOOKUP(A792,'SAS Stations'!$B$2:$G$307,5,)="YES", "YES", "NO"))=TRUE,"NO","YES")</f>
        <v>YES</v>
      </c>
      <c r="AH792" s="27" t="str">
        <f t="shared" si="12"/>
        <v>NO</v>
      </c>
      <c r="AI792" s="92" t="str">
        <f t="array" ref="AI792">IF(ISERROR(IF(VLOOKUP(A792,'Stations Modelled'!$B$2:$D$310,3,)="YES", "YES", "NO"))=TRUE,"NO","YES")</f>
        <v>NO</v>
      </c>
    </row>
    <row r="793" spans="1:35" hidden="1">
      <c r="A793" s="92" t="s">
        <v>1466</v>
      </c>
      <c r="B793" s="92">
        <v>1735</v>
      </c>
      <c r="C793" s="92">
        <v>5689</v>
      </c>
      <c r="D793" s="92"/>
      <c r="E793" s="92"/>
      <c r="F793" s="92">
        <v>33</v>
      </c>
      <c r="G793" s="92">
        <v>12</v>
      </c>
      <c r="H793" s="92">
        <v>5067</v>
      </c>
      <c r="I793" s="92" t="s">
        <v>389</v>
      </c>
      <c r="J793" s="92">
        <v>6</v>
      </c>
      <c r="K793" s="92" t="s">
        <v>389</v>
      </c>
      <c r="L793" s="92">
        <v>5067</v>
      </c>
      <c r="M793" s="92" t="s">
        <v>389</v>
      </c>
      <c r="N793" s="92" t="s">
        <v>7496</v>
      </c>
      <c r="O793" s="92">
        <v>38353</v>
      </c>
      <c r="P793" s="92" t="s">
        <v>7472</v>
      </c>
      <c r="Q793" s="92" t="s">
        <v>10579</v>
      </c>
      <c r="R793" s="92">
        <v>3</v>
      </c>
      <c r="S793" s="92">
        <v>79</v>
      </c>
      <c r="T793" s="92">
        <v>4</v>
      </c>
      <c r="U793" s="92">
        <v>20</v>
      </c>
      <c r="V793" s="92" t="s">
        <v>7472</v>
      </c>
      <c r="W793" s="92" t="s">
        <v>7472</v>
      </c>
      <c r="X793" s="92" t="s">
        <v>7472</v>
      </c>
      <c r="Y793" s="92" t="s">
        <v>7472</v>
      </c>
      <c r="Z793" s="92" t="s">
        <v>7472</v>
      </c>
      <c r="AA793" s="92" t="s">
        <v>7478</v>
      </c>
      <c r="AB793" s="92" t="s">
        <v>7472</v>
      </c>
      <c r="AC793" s="92"/>
      <c r="AD793" s="92"/>
      <c r="AE793" s="92"/>
      <c r="AF793" s="92" t="s">
        <v>7472</v>
      </c>
      <c r="AG793" s="27" t="str">
        <f>IF(ISERROR(IF(VLOOKUP(A793,'SAS Stations'!$B$2:$G$307,5,)="YES", "YES", "NO"))=TRUE,"NO","YES")</f>
        <v>NO</v>
      </c>
      <c r="AH793" s="27" t="str">
        <f t="shared" si="12"/>
        <v>YES</v>
      </c>
      <c r="AI793" s="92" t="str">
        <f t="array" ref="AI793">IF(ISERROR(IF(VLOOKUP(A793,'Stations Modelled'!$B$2:$D$310,3,)="YES", "YES", "NO"))=TRUE,"NO","YES")</f>
        <v>NO</v>
      </c>
    </row>
    <row r="794" spans="1:35" hidden="1">
      <c r="A794" s="92" t="s">
        <v>1467</v>
      </c>
      <c r="B794" s="92">
        <v>1761</v>
      </c>
      <c r="C794" s="92">
        <v>8131</v>
      </c>
      <c r="D794" s="92"/>
      <c r="E794" s="92"/>
      <c r="F794" s="92">
        <v>115</v>
      </c>
      <c r="G794" s="92">
        <v>12</v>
      </c>
      <c r="H794" s="92">
        <v>8016</v>
      </c>
      <c r="I794" s="92" t="s">
        <v>385</v>
      </c>
      <c r="J794" s="92">
        <v>15</v>
      </c>
      <c r="K794" s="92" t="s">
        <v>666</v>
      </c>
      <c r="L794" s="92">
        <v>5090</v>
      </c>
      <c r="M794" s="92" t="s">
        <v>3806</v>
      </c>
      <c r="N794" s="92" t="s">
        <v>7496</v>
      </c>
      <c r="O794" s="92">
        <v>38353</v>
      </c>
      <c r="P794" s="92" t="s">
        <v>7472</v>
      </c>
      <c r="Q794" s="92" t="s">
        <v>10579</v>
      </c>
      <c r="R794" s="92">
        <v>3</v>
      </c>
      <c r="S794" s="92">
        <v>73</v>
      </c>
      <c r="T794" s="92">
        <v>4</v>
      </c>
      <c r="U794" s="92">
        <v>30</v>
      </c>
      <c r="V794" s="92" t="s">
        <v>7474</v>
      </c>
      <c r="W794" s="92" t="s">
        <v>7472</v>
      </c>
      <c r="X794" s="92" t="s">
        <v>7472</v>
      </c>
      <c r="Y794" s="92" t="s">
        <v>7472</v>
      </c>
      <c r="Z794" s="92" t="s">
        <v>7472</v>
      </c>
      <c r="AA794" s="92" t="s">
        <v>7478</v>
      </c>
      <c r="AB794" s="92" t="s">
        <v>7472</v>
      </c>
      <c r="AC794" s="92"/>
      <c r="AD794" s="92"/>
      <c r="AE794" s="92"/>
      <c r="AF794" s="92" t="s">
        <v>7472</v>
      </c>
      <c r="AG794" s="27" t="str">
        <f>IF(ISERROR(IF(VLOOKUP(A794,'SAS Stations'!$B$2:$G$307,5,)="YES", "YES", "NO"))=TRUE,"NO","YES")</f>
        <v>NO</v>
      </c>
      <c r="AH794" s="27" t="str">
        <f t="shared" si="12"/>
        <v>YES</v>
      </c>
      <c r="AI794" s="92" t="str">
        <f t="array" ref="AI794">IF(ISERROR(IF(VLOOKUP(A794,'Stations Modelled'!$B$2:$D$310,3,)="YES", "YES", "NO"))=TRUE,"NO","YES")</f>
        <v>NO</v>
      </c>
    </row>
    <row r="795" spans="1:35">
      <c r="A795" s="92" t="s">
        <v>897</v>
      </c>
      <c r="B795" s="92">
        <v>888</v>
      </c>
      <c r="C795" s="92">
        <v>5892</v>
      </c>
      <c r="D795" s="92" t="s">
        <v>7584</v>
      </c>
      <c r="E795" s="92">
        <v>53938</v>
      </c>
      <c r="F795" s="92">
        <v>66</v>
      </c>
      <c r="G795" s="92">
        <v>12</v>
      </c>
      <c r="H795" s="92">
        <v>5087</v>
      </c>
      <c r="I795" s="92" t="s">
        <v>415</v>
      </c>
      <c r="J795" s="92">
        <v>1</v>
      </c>
      <c r="K795" s="92" t="s">
        <v>939</v>
      </c>
      <c r="L795" s="92">
        <v>5082</v>
      </c>
      <c r="M795" s="92" t="s">
        <v>939</v>
      </c>
      <c r="N795" s="92" t="s">
        <v>7471</v>
      </c>
      <c r="O795" s="92">
        <v>18264</v>
      </c>
      <c r="P795" s="92" t="s">
        <v>7472</v>
      </c>
      <c r="Q795" s="92" t="s">
        <v>7473</v>
      </c>
      <c r="R795" s="92">
        <v>1</v>
      </c>
      <c r="S795" s="92">
        <v>48</v>
      </c>
      <c r="T795" s="92">
        <v>2</v>
      </c>
      <c r="U795" s="92">
        <v>1</v>
      </c>
      <c r="V795" s="92" t="s">
        <v>7531</v>
      </c>
      <c r="W795" s="92" t="s">
        <v>4621</v>
      </c>
      <c r="X795" s="92" t="s">
        <v>468</v>
      </c>
      <c r="Y795" s="92" t="s">
        <v>4876</v>
      </c>
      <c r="Z795" s="92" t="s">
        <v>626</v>
      </c>
      <c r="AA795" s="92" t="s">
        <v>7478</v>
      </c>
      <c r="AB795" s="92">
        <v>90632</v>
      </c>
      <c r="AC795" s="92">
        <v>33.932316999999998</v>
      </c>
      <c r="AD795" s="92">
        <v>-117.992268</v>
      </c>
      <c r="AE795" s="92" t="s">
        <v>7503</v>
      </c>
      <c r="AF795" s="92" t="s">
        <v>7472</v>
      </c>
      <c r="AG795" s="27" t="str">
        <f>IF(ISERROR(IF(VLOOKUP(A795,'SAS Stations'!$B$2:$G$307,5,)="YES", "YES", "NO"))=TRUE,"NO","YES")</f>
        <v>YES</v>
      </c>
      <c r="AH795" s="27" t="str">
        <f t="shared" si="12"/>
        <v>NO</v>
      </c>
      <c r="AI795" s="92" t="str">
        <f t="array" ref="AI795">IF(ISERROR(IF(VLOOKUP(A795,'Stations Modelled'!$B$2:$D$310,3,)="YES", "YES", "NO"))=TRUE,"NO","YES")</f>
        <v>NO</v>
      </c>
    </row>
    <row r="796" spans="1:35" hidden="1">
      <c r="A796" s="92" t="s">
        <v>2774</v>
      </c>
      <c r="B796" s="92">
        <v>1471</v>
      </c>
      <c r="C796" s="92">
        <v>8250</v>
      </c>
      <c r="D796" s="92" t="s">
        <v>3420</v>
      </c>
      <c r="E796" s="92"/>
      <c r="F796" s="92">
        <v>33</v>
      </c>
      <c r="G796" s="92">
        <v>4</v>
      </c>
      <c r="H796" s="92">
        <v>5069</v>
      </c>
      <c r="I796" s="92" t="s">
        <v>687</v>
      </c>
      <c r="J796" s="92">
        <v>4</v>
      </c>
      <c r="K796" s="92" t="s">
        <v>448</v>
      </c>
      <c r="L796" s="92">
        <v>5069</v>
      </c>
      <c r="M796" s="92" t="s">
        <v>687</v>
      </c>
      <c r="N796" s="92" t="s">
        <v>7521</v>
      </c>
      <c r="O796" s="92">
        <v>18264</v>
      </c>
      <c r="P796" s="92">
        <v>37011</v>
      </c>
      <c r="Q796" s="92" t="s">
        <v>7506</v>
      </c>
      <c r="R796" s="92">
        <v>3</v>
      </c>
      <c r="S796" s="92">
        <v>34</v>
      </c>
      <c r="T796" s="92">
        <v>3</v>
      </c>
      <c r="U796" s="92">
        <v>12</v>
      </c>
      <c r="V796" s="92" t="s">
        <v>3438</v>
      </c>
      <c r="W796" s="92" t="s">
        <v>7472</v>
      </c>
      <c r="X796" s="92" t="s">
        <v>7472</v>
      </c>
      <c r="Y796" s="92" t="s">
        <v>2775</v>
      </c>
      <c r="Z796" s="92" t="s">
        <v>7472</v>
      </c>
      <c r="AA796" s="92" t="s">
        <v>7478</v>
      </c>
      <c r="AB796" s="92">
        <v>92881</v>
      </c>
      <c r="AC796" s="92"/>
      <c r="AD796" s="92"/>
      <c r="AE796" s="92"/>
      <c r="AF796" s="92" t="s">
        <v>7472</v>
      </c>
      <c r="AG796" s="27" t="str">
        <f>IF(ISERROR(IF(VLOOKUP(A796,'SAS Stations'!$B$2:$G$307,5,)="YES", "YES", "NO"))=TRUE,"NO","YES")</f>
        <v>NO</v>
      </c>
      <c r="AH796" s="27" t="str">
        <f t="shared" si="12"/>
        <v>YES</v>
      </c>
      <c r="AI796" s="92" t="str">
        <f t="array" ref="AI796">IF(ISERROR(IF(VLOOKUP(A796,'Stations Modelled'!$B$2:$D$310,3,)="YES", "YES", "NO"))=TRUE,"NO","YES")</f>
        <v>NO</v>
      </c>
    </row>
    <row r="797" spans="1:35">
      <c r="A797" s="92" t="s">
        <v>1055</v>
      </c>
      <c r="B797" s="92">
        <v>387</v>
      </c>
      <c r="C797" s="92">
        <v>5170</v>
      </c>
      <c r="D797" s="92" t="s">
        <v>7535</v>
      </c>
      <c r="E797" s="92">
        <v>37737</v>
      </c>
      <c r="F797" s="92">
        <v>16</v>
      </c>
      <c r="G797" s="92">
        <v>4</v>
      </c>
      <c r="H797" s="92">
        <v>5012</v>
      </c>
      <c r="I797" s="92" t="s">
        <v>3869</v>
      </c>
      <c r="J797" s="92">
        <v>3</v>
      </c>
      <c r="K797" s="92" t="s">
        <v>7529</v>
      </c>
      <c r="L797" s="92">
        <v>5012</v>
      </c>
      <c r="M797" s="92" t="s">
        <v>3869</v>
      </c>
      <c r="N797" s="92" t="s">
        <v>7471</v>
      </c>
      <c r="O797" s="92">
        <v>18264</v>
      </c>
      <c r="P797" s="92" t="s">
        <v>7472</v>
      </c>
      <c r="Q797" s="92" t="s">
        <v>7506</v>
      </c>
      <c r="R797" s="92">
        <v>1</v>
      </c>
      <c r="S797" s="92">
        <v>27</v>
      </c>
      <c r="T797" s="92">
        <v>3</v>
      </c>
      <c r="U797" s="92">
        <v>3</v>
      </c>
      <c r="V797" s="92" t="s">
        <v>7531</v>
      </c>
      <c r="W797" s="92" t="s">
        <v>7811</v>
      </c>
      <c r="X797" s="92" t="s">
        <v>7825</v>
      </c>
      <c r="Y797" s="92" t="s">
        <v>3384</v>
      </c>
      <c r="Z797" s="92" t="s">
        <v>3336</v>
      </c>
      <c r="AA797" s="92" t="s">
        <v>7478</v>
      </c>
      <c r="AB797" s="92">
        <v>91780</v>
      </c>
      <c r="AC797" s="92">
        <v>34.107461000000001</v>
      </c>
      <c r="AD797" s="92">
        <v>-118.067594</v>
      </c>
      <c r="AE797" s="92" t="s">
        <v>7503</v>
      </c>
      <c r="AF797" s="92" t="s">
        <v>7472</v>
      </c>
      <c r="AG797" s="27" t="str">
        <f>IF(ISERROR(IF(VLOOKUP(A797,'SAS Stations'!$B$2:$G$307,5,)="YES", "YES", "NO"))=TRUE,"NO","YES")</f>
        <v>YES</v>
      </c>
      <c r="AH797" s="27" t="str">
        <f t="shared" si="12"/>
        <v>NO</v>
      </c>
      <c r="AI797" s="92" t="str">
        <f t="array" ref="AI797">IF(ISERROR(IF(VLOOKUP(A797,'Stations Modelled'!$B$2:$D$310,3,)="YES", "YES", "NO"))=TRUE,"NO","YES")</f>
        <v>NO</v>
      </c>
    </row>
    <row r="798" spans="1:35">
      <c r="A798" s="92" t="s">
        <v>898</v>
      </c>
      <c r="B798" s="92">
        <v>1910</v>
      </c>
      <c r="C798" s="92">
        <v>8270</v>
      </c>
      <c r="D798" s="92"/>
      <c r="E798" s="92"/>
      <c r="F798" s="92">
        <v>33</v>
      </c>
      <c r="G798" s="92">
        <v>12</v>
      </c>
      <c r="H798" s="92">
        <v>5070</v>
      </c>
      <c r="I798" s="92" t="s">
        <v>347</v>
      </c>
      <c r="J798" s="92">
        <v>7</v>
      </c>
      <c r="K798" s="92" t="s">
        <v>347</v>
      </c>
      <c r="L798" s="92">
        <v>5070</v>
      </c>
      <c r="M798" s="92" t="s">
        <v>347</v>
      </c>
      <c r="N798" s="92" t="s">
        <v>7471</v>
      </c>
      <c r="O798" s="92">
        <v>34789</v>
      </c>
      <c r="P798" s="92" t="s">
        <v>7472</v>
      </c>
      <c r="Q798" s="92" t="s">
        <v>7506</v>
      </c>
      <c r="R798" s="92">
        <v>3</v>
      </c>
      <c r="S798" s="92">
        <v>77</v>
      </c>
      <c r="T798" s="92">
        <v>4</v>
      </c>
      <c r="U798" s="92">
        <v>20</v>
      </c>
      <c r="V798" s="92" t="s">
        <v>2702</v>
      </c>
      <c r="W798" s="92" t="s">
        <v>99</v>
      </c>
      <c r="X798" s="92" t="s">
        <v>7523</v>
      </c>
      <c r="Y798" s="92" t="s">
        <v>1476</v>
      </c>
      <c r="Z798" s="92" t="s">
        <v>3436</v>
      </c>
      <c r="AA798" s="92" t="s">
        <v>7478</v>
      </c>
      <c r="AB798" s="92">
        <v>92530</v>
      </c>
      <c r="AC798" s="92"/>
      <c r="AD798" s="92"/>
      <c r="AE798" s="92"/>
      <c r="AF798" s="92" t="s">
        <v>7472</v>
      </c>
      <c r="AG798" s="27" t="str">
        <f>IF(ISERROR(IF(VLOOKUP(A798,'SAS Stations'!$B$2:$G$307,5,)="YES", "YES", "NO"))=TRUE,"NO","YES")</f>
        <v>YES</v>
      </c>
      <c r="AH798" s="27" t="str">
        <f t="shared" si="12"/>
        <v>NO</v>
      </c>
      <c r="AI798" s="92" t="str">
        <f t="array" ref="AI798">IF(ISERROR(IF(VLOOKUP(A798,'Stations Modelled'!$B$2:$D$310,3,)="YES", "YES", "NO"))=TRUE,"NO","YES")</f>
        <v>NO</v>
      </c>
    </row>
    <row r="799" spans="1:35">
      <c r="A799" s="92" t="s">
        <v>1056</v>
      </c>
      <c r="B799" s="92">
        <v>668</v>
      </c>
      <c r="C799" s="92">
        <v>5628</v>
      </c>
      <c r="D799" s="92" t="s">
        <v>3405</v>
      </c>
      <c r="E799" s="92">
        <v>49936</v>
      </c>
      <c r="F799" s="92">
        <v>66</v>
      </c>
      <c r="G799" s="92">
        <v>12</v>
      </c>
      <c r="H799" s="92">
        <v>1990</v>
      </c>
      <c r="I799" s="92" t="s">
        <v>7480</v>
      </c>
      <c r="J799" s="92">
        <v>5</v>
      </c>
      <c r="K799" s="92" t="s">
        <v>375</v>
      </c>
      <c r="L799" s="92">
        <v>5064</v>
      </c>
      <c r="M799" s="92" t="s">
        <v>375</v>
      </c>
      <c r="N799" s="92" t="s">
        <v>7471</v>
      </c>
      <c r="O799" s="92">
        <v>24563</v>
      </c>
      <c r="P799" s="92" t="s">
        <v>7472</v>
      </c>
      <c r="Q799" s="92" t="s">
        <v>7473</v>
      </c>
      <c r="R799" s="92">
        <v>3</v>
      </c>
      <c r="S799" s="92">
        <v>31</v>
      </c>
      <c r="T799" s="92">
        <v>4</v>
      </c>
      <c r="U799" s="92">
        <v>17</v>
      </c>
      <c r="V799" s="92" t="s">
        <v>7474</v>
      </c>
      <c r="W799" s="92" t="s">
        <v>5043</v>
      </c>
      <c r="X799" s="92" t="s">
        <v>7482</v>
      </c>
      <c r="Y799" s="92" t="s">
        <v>2776</v>
      </c>
      <c r="Z799" s="92" t="s">
        <v>799</v>
      </c>
      <c r="AA799" s="92" t="s">
        <v>7478</v>
      </c>
      <c r="AB799" s="92">
        <v>92374</v>
      </c>
      <c r="AC799" s="92">
        <v>34.027473000000001</v>
      </c>
      <c r="AD799" s="92">
        <v>-117.11121199999999</v>
      </c>
      <c r="AE799" s="92" t="s">
        <v>7503</v>
      </c>
      <c r="AF799" s="92" t="s">
        <v>7472</v>
      </c>
      <c r="AG799" s="27" t="str">
        <f>IF(ISERROR(IF(VLOOKUP(A799,'SAS Stations'!$B$2:$G$307,5,)="YES", "YES", "NO"))=TRUE,"NO","YES")</f>
        <v>YES</v>
      </c>
      <c r="AH799" s="27" t="str">
        <f t="shared" si="12"/>
        <v>NO</v>
      </c>
      <c r="AI799" s="92" t="str">
        <f t="array" ref="AI799">IF(ISERROR(IF(VLOOKUP(A799,'Stations Modelled'!$B$2:$D$310,3,)="YES", "YES", "NO"))=TRUE,"NO","YES")</f>
        <v>NO</v>
      </c>
    </row>
    <row r="800" spans="1:35" hidden="1">
      <c r="A800" s="92" t="s">
        <v>1478</v>
      </c>
      <c r="B800" s="92">
        <v>1736</v>
      </c>
      <c r="C800" s="92">
        <v>8249</v>
      </c>
      <c r="D800" s="92"/>
      <c r="E800" s="92"/>
      <c r="F800" s="92">
        <v>115</v>
      </c>
      <c r="G800" s="92">
        <v>12</v>
      </c>
      <c r="H800" s="92">
        <v>5067</v>
      </c>
      <c r="I800" s="92" t="s">
        <v>389</v>
      </c>
      <c r="J800" s="92">
        <v>6</v>
      </c>
      <c r="K800" s="92" t="s">
        <v>389</v>
      </c>
      <c r="L800" s="92">
        <v>5067</v>
      </c>
      <c r="M800" s="92" t="s">
        <v>389</v>
      </c>
      <c r="N800" s="92" t="s">
        <v>7496</v>
      </c>
      <c r="O800" s="92">
        <v>38353</v>
      </c>
      <c r="P800" s="92" t="s">
        <v>7472</v>
      </c>
      <c r="Q800" s="92" t="s">
        <v>10579</v>
      </c>
      <c r="R800" s="92">
        <v>3</v>
      </c>
      <c r="S800" s="92">
        <v>79</v>
      </c>
      <c r="T800" s="92">
        <v>4</v>
      </c>
      <c r="U800" s="92">
        <v>20</v>
      </c>
      <c r="V800" s="92" t="s">
        <v>7472</v>
      </c>
      <c r="W800" s="92" t="s">
        <v>7472</v>
      </c>
      <c r="X800" s="92" t="s">
        <v>7472</v>
      </c>
      <c r="Y800" s="92" t="s">
        <v>7472</v>
      </c>
      <c r="Z800" s="92" t="s">
        <v>7472</v>
      </c>
      <c r="AA800" s="92" t="s">
        <v>7478</v>
      </c>
      <c r="AB800" s="92" t="s">
        <v>7472</v>
      </c>
      <c r="AC800" s="92"/>
      <c r="AD800" s="92"/>
      <c r="AE800" s="92"/>
      <c r="AF800" s="92" t="s">
        <v>7472</v>
      </c>
      <c r="AG800" s="27" t="str">
        <f>IF(ISERROR(IF(VLOOKUP(A800,'SAS Stations'!$B$2:$G$307,5,)="YES", "YES", "NO"))=TRUE,"NO","YES")</f>
        <v>NO</v>
      </c>
      <c r="AH800" s="27" t="str">
        <f t="shared" si="12"/>
        <v>YES</v>
      </c>
      <c r="AI800" s="92" t="str">
        <f t="array" ref="AI800">IF(ISERROR(IF(VLOOKUP(A800,'Stations Modelled'!$B$2:$D$310,3,)="YES", "YES", "NO"))=TRUE,"NO","YES")</f>
        <v>NO</v>
      </c>
    </row>
    <row r="801" spans="1:35" hidden="1">
      <c r="A801" s="92" t="s">
        <v>901</v>
      </c>
      <c r="B801" s="92">
        <v>524</v>
      </c>
      <c r="C801" s="92">
        <v>5326</v>
      </c>
      <c r="D801" s="92" t="s">
        <v>4954</v>
      </c>
      <c r="E801" s="92"/>
      <c r="F801" s="92">
        <v>66</v>
      </c>
      <c r="G801" s="92">
        <v>12</v>
      </c>
      <c r="H801" s="92">
        <v>5035</v>
      </c>
      <c r="I801" s="92" t="s">
        <v>423</v>
      </c>
      <c r="J801" s="92">
        <v>17</v>
      </c>
      <c r="K801" s="92" t="s">
        <v>4950</v>
      </c>
      <c r="L801" s="92">
        <v>5033</v>
      </c>
      <c r="M801" s="92" t="s">
        <v>397</v>
      </c>
      <c r="N801" s="92" t="s">
        <v>7471</v>
      </c>
      <c r="O801" s="92">
        <v>5115</v>
      </c>
      <c r="P801" s="92" t="s">
        <v>7472</v>
      </c>
      <c r="Q801" s="92" t="s">
        <v>7473</v>
      </c>
      <c r="R801" s="92">
        <v>5</v>
      </c>
      <c r="S801" s="92">
        <v>51</v>
      </c>
      <c r="T801" s="92">
        <v>3</v>
      </c>
      <c r="U801" s="92">
        <v>33</v>
      </c>
      <c r="V801" s="92" t="s">
        <v>4926</v>
      </c>
      <c r="W801" s="92" t="s">
        <v>5046</v>
      </c>
      <c r="X801" s="92" t="s">
        <v>7482</v>
      </c>
      <c r="Y801" s="92" t="s">
        <v>5335</v>
      </c>
      <c r="Z801" s="92" t="s">
        <v>901</v>
      </c>
      <c r="AA801" s="92" t="s">
        <v>7478</v>
      </c>
      <c r="AB801" s="92">
        <v>93270</v>
      </c>
      <c r="AC801" s="92">
        <v>35.964080000000003</v>
      </c>
      <c r="AD801" s="92">
        <v>-119.01858199999999</v>
      </c>
      <c r="AE801" s="92" t="s">
        <v>7494</v>
      </c>
      <c r="AF801" s="92" t="s">
        <v>7472</v>
      </c>
      <c r="AG801" s="27" t="str">
        <f>IF(ISERROR(IF(VLOOKUP(A801,'SAS Stations'!$B$2:$G$307,5,)="YES", "YES", "NO"))=TRUE,"NO","YES")</f>
        <v>NO</v>
      </c>
      <c r="AH801" s="27" t="str">
        <f t="shared" si="12"/>
        <v>YES</v>
      </c>
      <c r="AI801" s="92" t="str">
        <f t="array" ref="AI801">IF(ISERROR(IF(VLOOKUP(A801,'Stations Modelled'!$B$2:$D$310,3,)="YES", "YES", "NO"))=TRUE,"NO","YES")</f>
        <v>NO</v>
      </c>
    </row>
    <row r="802" spans="1:35">
      <c r="A802" s="92" t="s">
        <v>1057</v>
      </c>
      <c r="B802" s="92">
        <v>368</v>
      </c>
      <c r="C802" s="92">
        <v>5146</v>
      </c>
      <c r="D802" s="92" t="s">
        <v>7535</v>
      </c>
      <c r="E802" s="92"/>
      <c r="F802" s="92">
        <v>16</v>
      </c>
      <c r="G802" s="92">
        <v>4</v>
      </c>
      <c r="H802" s="92">
        <v>5012</v>
      </c>
      <c r="I802" s="92" t="s">
        <v>3869</v>
      </c>
      <c r="J802" s="92">
        <v>3</v>
      </c>
      <c r="K802" s="92" t="s">
        <v>7529</v>
      </c>
      <c r="L802" s="92">
        <v>5012</v>
      </c>
      <c r="M802" s="92" t="s">
        <v>3869</v>
      </c>
      <c r="N802" s="92" t="s">
        <v>7471</v>
      </c>
      <c r="O802" s="92">
        <v>9710</v>
      </c>
      <c r="P802" s="92" t="s">
        <v>7472</v>
      </c>
      <c r="Q802" s="92" t="s">
        <v>7506</v>
      </c>
      <c r="R802" s="92">
        <v>1</v>
      </c>
      <c r="S802" s="92">
        <v>22</v>
      </c>
      <c r="T802" s="92">
        <v>2</v>
      </c>
      <c r="U802" s="92">
        <v>2</v>
      </c>
      <c r="V802" s="92" t="s">
        <v>7531</v>
      </c>
      <c r="W802" s="92" t="s">
        <v>7548</v>
      </c>
      <c r="X802" s="92" t="s">
        <v>7558</v>
      </c>
      <c r="Y802" s="92" t="s">
        <v>3385</v>
      </c>
      <c r="Z802" s="92" t="s">
        <v>3386</v>
      </c>
      <c r="AA802" s="92" t="s">
        <v>7478</v>
      </c>
      <c r="AB802" s="92">
        <v>90063</v>
      </c>
      <c r="AC802" s="92">
        <v>34.057997</v>
      </c>
      <c r="AD802" s="92">
        <v>-118.18314100000001</v>
      </c>
      <c r="AE802" s="92" t="s">
        <v>7503</v>
      </c>
      <c r="AF802" s="92" t="s">
        <v>7472</v>
      </c>
      <c r="AG802" s="27" t="str">
        <f>IF(ISERROR(IF(VLOOKUP(A802,'SAS Stations'!$B$2:$G$307,5,)="YES", "YES", "NO"))=TRUE,"NO","YES")</f>
        <v>YES</v>
      </c>
      <c r="AH802" s="27" t="str">
        <f t="shared" si="12"/>
        <v>NO</v>
      </c>
      <c r="AI802" s="92" t="str">
        <f t="array" ref="AI802">IF(ISERROR(IF(VLOOKUP(A802,'Stations Modelled'!$B$2:$D$310,3,)="YES", "YES", "NO"))=TRUE,"NO","YES")</f>
        <v>NO</v>
      </c>
    </row>
    <row r="803" spans="1:35">
      <c r="A803" s="92" t="s">
        <v>902</v>
      </c>
      <c r="B803" s="92">
        <v>1464</v>
      </c>
      <c r="C803" s="92">
        <v>8242</v>
      </c>
      <c r="D803" s="92" t="s">
        <v>3416</v>
      </c>
      <c r="E803" s="92"/>
      <c r="F803" s="92">
        <v>115</v>
      </c>
      <c r="G803" s="92">
        <v>12</v>
      </c>
      <c r="H803" s="92">
        <v>5067</v>
      </c>
      <c r="I803" s="92" t="s">
        <v>389</v>
      </c>
      <c r="J803" s="92">
        <v>6</v>
      </c>
      <c r="K803" s="92" t="s">
        <v>389</v>
      </c>
      <c r="L803" s="92">
        <v>5067</v>
      </c>
      <c r="M803" s="92" t="s">
        <v>389</v>
      </c>
      <c r="N803" s="92" t="s">
        <v>7471</v>
      </c>
      <c r="O803" s="92">
        <v>32295</v>
      </c>
      <c r="P803" s="92" t="s">
        <v>7472</v>
      </c>
      <c r="Q803" s="92" t="s">
        <v>7473</v>
      </c>
      <c r="R803" s="92">
        <v>3</v>
      </c>
      <c r="S803" s="92">
        <v>79</v>
      </c>
      <c r="T803" s="92">
        <v>4</v>
      </c>
      <c r="U803" s="92">
        <v>13</v>
      </c>
      <c r="V803" s="92" t="s">
        <v>3411</v>
      </c>
      <c r="W803" s="92" t="s">
        <v>5102</v>
      </c>
      <c r="X803" s="92" t="s">
        <v>3343</v>
      </c>
      <c r="Y803" s="92" t="s">
        <v>2778</v>
      </c>
      <c r="Z803" s="92" t="s">
        <v>5021</v>
      </c>
      <c r="AA803" s="92" t="s">
        <v>7478</v>
      </c>
      <c r="AB803" s="92">
        <v>92262</v>
      </c>
      <c r="AC803" s="92">
        <v>33.813333</v>
      </c>
      <c r="AD803" s="92">
        <v>-116.5325</v>
      </c>
      <c r="AE803" s="92" t="s">
        <v>7503</v>
      </c>
      <c r="AF803" s="92" t="s">
        <v>7472</v>
      </c>
      <c r="AG803" s="27" t="str">
        <f>IF(ISERROR(IF(VLOOKUP(A803,'SAS Stations'!$B$2:$G$307,5,)="YES", "YES", "NO"))=TRUE,"NO","YES")</f>
        <v>YES</v>
      </c>
      <c r="AH803" s="27" t="str">
        <f t="shared" si="12"/>
        <v>NO</v>
      </c>
      <c r="AI803" s="92" t="str">
        <f t="array" ref="AI803">IF(ISERROR(IF(VLOOKUP(A803,'Stations Modelled'!$B$2:$D$310,3,)="YES", "YES", "NO"))=TRUE,"NO","YES")</f>
        <v>NO</v>
      </c>
    </row>
    <row r="804" spans="1:35">
      <c r="A804" s="92" t="s">
        <v>902</v>
      </c>
      <c r="B804" s="92">
        <v>1463</v>
      </c>
      <c r="C804" s="92">
        <v>8242</v>
      </c>
      <c r="D804" s="92"/>
      <c r="E804" s="92"/>
      <c r="F804" s="92">
        <v>33</v>
      </c>
      <c r="G804" s="92">
        <v>4</v>
      </c>
      <c r="H804" s="92">
        <v>5067</v>
      </c>
      <c r="I804" s="92" t="s">
        <v>389</v>
      </c>
      <c r="J804" s="92">
        <v>6</v>
      </c>
      <c r="K804" s="92" t="s">
        <v>389</v>
      </c>
      <c r="L804" s="92">
        <v>5067</v>
      </c>
      <c r="M804" s="92" t="s">
        <v>389</v>
      </c>
      <c r="N804" s="92" t="s">
        <v>7521</v>
      </c>
      <c r="O804" s="92">
        <v>18264</v>
      </c>
      <c r="P804" s="92">
        <v>31929</v>
      </c>
      <c r="Q804" s="92" t="s">
        <v>7506</v>
      </c>
      <c r="R804" s="92">
        <v>3</v>
      </c>
      <c r="S804" s="92">
        <v>79</v>
      </c>
      <c r="T804" s="92">
        <v>4</v>
      </c>
      <c r="U804" s="92">
        <v>13</v>
      </c>
      <c r="V804" s="92" t="s">
        <v>3411</v>
      </c>
      <c r="W804" s="92" t="s">
        <v>5102</v>
      </c>
      <c r="X804" s="92" t="s">
        <v>3343</v>
      </c>
      <c r="Y804" s="92" t="s">
        <v>2778</v>
      </c>
      <c r="Z804" s="92" t="s">
        <v>5021</v>
      </c>
      <c r="AA804" s="92" t="s">
        <v>7478</v>
      </c>
      <c r="AB804" s="92">
        <v>92262</v>
      </c>
      <c r="AC804" s="92">
        <v>33.813333</v>
      </c>
      <c r="AD804" s="92">
        <v>-116.5325</v>
      </c>
      <c r="AE804" s="92" t="s">
        <v>7503</v>
      </c>
      <c r="AF804" s="92" t="s">
        <v>7472</v>
      </c>
      <c r="AG804" s="27" t="str">
        <f>IF(ISERROR(IF(VLOOKUP(A804,'SAS Stations'!$B$2:$G$307,5,)="YES", "YES", "NO"))=TRUE,"NO","YES")</f>
        <v>YES</v>
      </c>
      <c r="AH804" s="27" t="str">
        <f t="shared" si="12"/>
        <v>NO</v>
      </c>
      <c r="AI804" s="92" t="str">
        <f t="array" ref="AI804">IF(ISERROR(IF(VLOOKUP(A804,'Stations Modelled'!$B$2:$D$310,3,)="YES", "YES", "NO"))=TRUE,"NO","YES")</f>
        <v>NO</v>
      </c>
    </row>
    <row r="805" spans="1:35">
      <c r="A805" s="92" t="s">
        <v>1059</v>
      </c>
      <c r="B805" s="92">
        <v>620</v>
      </c>
      <c r="C805" s="92">
        <v>5569</v>
      </c>
      <c r="D805" s="92" t="s">
        <v>4971</v>
      </c>
      <c r="E805" s="92">
        <v>76968</v>
      </c>
      <c r="F805" s="92">
        <v>66</v>
      </c>
      <c r="G805" s="92">
        <v>16</v>
      </c>
      <c r="H805" s="92">
        <v>5056</v>
      </c>
      <c r="I805" s="92" t="s">
        <v>698</v>
      </c>
      <c r="J805" s="92">
        <v>11</v>
      </c>
      <c r="K805" s="92" t="s">
        <v>698</v>
      </c>
      <c r="L805" s="92">
        <v>5056</v>
      </c>
      <c r="M805" s="92" t="s">
        <v>698</v>
      </c>
      <c r="N805" s="92" t="s">
        <v>7471</v>
      </c>
      <c r="O805" s="92">
        <v>22160</v>
      </c>
      <c r="P805" s="92" t="s">
        <v>7472</v>
      </c>
      <c r="Q805" s="92" t="s">
        <v>7473</v>
      </c>
      <c r="R805" s="92">
        <v>5</v>
      </c>
      <c r="S805" s="92">
        <v>35</v>
      </c>
      <c r="T805" s="92">
        <v>2</v>
      </c>
      <c r="U805" s="92">
        <v>61</v>
      </c>
      <c r="V805" s="92" t="s">
        <v>4972</v>
      </c>
      <c r="W805" s="92" t="s">
        <v>3431</v>
      </c>
      <c r="X805" s="92" t="s">
        <v>523</v>
      </c>
      <c r="Y805" s="92" t="s">
        <v>5336</v>
      </c>
      <c r="Z805" s="92" t="s">
        <v>1059</v>
      </c>
      <c r="AA805" s="92" t="s">
        <v>7478</v>
      </c>
      <c r="AB805" s="92">
        <v>91360</v>
      </c>
      <c r="AC805" s="92">
        <v>34.187446000000001</v>
      </c>
      <c r="AD805" s="92">
        <v>-118.871717</v>
      </c>
      <c r="AE805" s="92" t="s">
        <v>7494</v>
      </c>
      <c r="AF805" s="92" t="s">
        <v>7472</v>
      </c>
      <c r="AG805" s="27" t="str">
        <f>IF(ISERROR(IF(VLOOKUP(A805,'SAS Stations'!$B$2:$G$307,5,)="YES", "YES", "NO"))=TRUE,"NO","YES")</f>
        <v>YES</v>
      </c>
      <c r="AH805" s="27" t="str">
        <f t="shared" si="12"/>
        <v>NO</v>
      </c>
      <c r="AI805" s="92" t="str">
        <f t="array" ref="AI805">IF(ISERROR(IF(VLOOKUP(A805,'Stations Modelled'!$B$2:$D$310,3,)="YES", "YES", "NO"))=TRUE,"NO","YES")</f>
        <v>NO</v>
      </c>
    </row>
    <row r="806" spans="1:35" hidden="1">
      <c r="A806" s="92" t="s">
        <v>904</v>
      </c>
      <c r="B806" s="92">
        <v>546</v>
      </c>
      <c r="C806" s="92">
        <v>5350</v>
      </c>
      <c r="D806" s="92" t="s">
        <v>4949</v>
      </c>
      <c r="E806" s="92"/>
      <c r="F806" s="92">
        <v>66</v>
      </c>
      <c r="G806" s="92">
        <v>12</v>
      </c>
      <c r="H806" s="92">
        <v>5033</v>
      </c>
      <c r="I806" s="92" t="s">
        <v>397</v>
      </c>
      <c r="J806" s="92">
        <v>17</v>
      </c>
      <c r="K806" s="92" t="s">
        <v>4950</v>
      </c>
      <c r="L806" s="92">
        <v>5033</v>
      </c>
      <c r="M806" s="92" t="s">
        <v>397</v>
      </c>
      <c r="N806" s="92" t="s">
        <v>7471</v>
      </c>
      <c r="O806" s="92">
        <v>20760</v>
      </c>
      <c r="P806" s="92" t="s">
        <v>7472</v>
      </c>
      <c r="Q806" s="92" t="s">
        <v>7473</v>
      </c>
      <c r="R806" s="92">
        <v>5</v>
      </c>
      <c r="S806" s="92">
        <v>51</v>
      </c>
      <c r="T806" s="92">
        <v>2</v>
      </c>
      <c r="U806" s="92">
        <v>32</v>
      </c>
      <c r="V806" s="92" t="s">
        <v>4926</v>
      </c>
      <c r="W806" s="92" t="s">
        <v>3425</v>
      </c>
      <c r="X806" s="92" t="s">
        <v>7545</v>
      </c>
      <c r="Y806" s="92" t="s">
        <v>5337</v>
      </c>
      <c r="Z806" s="92" t="s">
        <v>904</v>
      </c>
      <c r="AA806" s="92" t="s">
        <v>7478</v>
      </c>
      <c r="AB806" s="92">
        <v>93271</v>
      </c>
      <c r="AC806" s="92">
        <v>36.453651000000001</v>
      </c>
      <c r="AD806" s="92">
        <v>-118.887727</v>
      </c>
      <c r="AE806" s="92" t="s">
        <v>7494</v>
      </c>
      <c r="AF806" s="92" t="s">
        <v>7472</v>
      </c>
      <c r="AG806" s="27" t="str">
        <f>IF(ISERROR(IF(VLOOKUP(A806,'SAS Stations'!$B$2:$G$307,5,)="YES", "YES", "NO"))=TRUE,"NO","YES")</f>
        <v>NO</v>
      </c>
      <c r="AH806" s="27" t="str">
        <f t="shared" si="12"/>
        <v>YES</v>
      </c>
      <c r="AI806" s="92" t="str">
        <f t="array" ref="AI806">IF(ISERROR(IF(VLOOKUP(A806,'Stations Modelled'!$B$2:$D$310,3,)="YES", "YES", "NO"))=TRUE,"NO","YES")</f>
        <v>NO</v>
      </c>
    </row>
    <row r="807" spans="1:35" hidden="1">
      <c r="A807" s="92" t="s">
        <v>2779</v>
      </c>
      <c r="B807" s="92">
        <v>1472</v>
      </c>
      <c r="C807" s="92">
        <v>8251</v>
      </c>
      <c r="D807" s="92" t="s">
        <v>3416</v>
      </c>
      <c r="E807" s="92"/>
      <c r="F807" s="92">
        <v>33</v>
      </c>
      <c r="G807" s="92">
        <v>4.8</v>
      </c>
      <c r="H807" s="92">
        <v>5067</v>
      </c>
      <c r="I807" s="92" t="s">
        <v>389</v>
      </c>
      <c r="J807" s="92">
        <v>6</v>
      </c>
      <c r="K807" s="92" t="s">
        <v>389</v>
      </c>
      <c r="L807" s="92">
        <v>5067</v>
      </c>
      <c r="M807" s="92" t="s">
        <v>389</v>
      </c>
      <c r="N807" s="92" t="s">
        <v>7471</v>
      </c>
      <c r="O807" s="92">
        <v>18264</v>
      </c>
      <c r="P807" s="92" t="s">
        <v>7472</v>
      </c>
      <c r="Q807" s="92" t="s">
        <v>7506</v>
      </c>
      <c r="R807" s="92">
        <v>3</v>
      </c>
      <c r="S807" s="92">
        <v>79</v>
      </c>
      <c r="T807" s="92">
        <v>1</v>
      </c>
      <c r="U807" s="92">
        <v>13</v>
      </c>
      <c r="V807" s="92" t="s">
        <v>3438</v>
      </c>
      <c r="W807" s="92" t="s">
        <v>7472</v>
      </c>
      <c r="X807" s="92" t="s">
        <v>7472</v>
      </c>
      <c r="Y807" s="92" t="s">
        <v>2780</v>
      </c>
      <c r="Z807" s="92" t="s">
        <v>5021</v>
      </c>
      <c r="AA807" s="92" t="s">
        <v>7478</v>
      </c>
      <c r="AB807" s="92">
        <v>92270</v>
      </c>
      <c r="AC807" s="92">
        <v>33.750794999999997</v>
      </c>
      <c r="AD807" s="92">
        <v>-116.42565</v>
      </c>
      <c r="AE807" s="92" t="s">
        <v>7503</v>
      </c>
      <c r="AF807" s="92" t="s">
        <v>7472</v>
      </c>
      <c r="AG807" s="27" t="str">
        <f>IF(ISERROR(IF(VLOOKUP(A807,'SAS Stations'!$B$2:$G$307,5,)="YES", "YES", "NO"))=TRUE,"NO","YES")</f>
        <v>NO</v>
      </c>
      <c r="AH807" s="27" t="str">
        <f t="shared" si="12"/>
        <v>YES</v>
      </c>
      <c r="AI807" s="92" t="str">
        <f t="array" ref="AI807">IF(ISERROR(IF(VLOOKUP(A807,'Stations Modelled'!$B$2:$D$310,3,)="YES", "YES", "NO"))=TRUE,"NO","YES")</f>
        <v>NO</v>
      </c>
    </row>
    <row r="808" spans="1:35" hidden="1">
      <c r="A808" s="92" t="s">
        <v>907</v>
      </c>
      <c r="B808" s="92">
        <v>1335</v>
      </c>
      <c r="C808" s="92">
        <v>8024</v>
      </c>
      <c r="D808" s="92" t="s">
        <v>4923</v>
      </c>
      <c r="E808" s="92"/>
      <c r="F808" s="92">
        <v>115</v>
      </c>
      <c r="G808" s="92">
        <v>33</v>
      </c>
      <c r="H808" s="92">
        <v>8016</v>
      </c>
      <c r="I808" s="92" t="s">
        <v>385</v>
      </c>
      <c r="J808" s="92">
        <v>15</v>
      </c>
      <c r="K808" s="92" t="s">
        <v>666</v>
      </c>
      <c r="L808" s="92">
        <v>5090</v>
      </c>
      <c r="M808" s="92" t="s">
        <v>3806</v>
      </c>
      <c r="N808" s="92" t="s">
        <v>7471</v>
      </c>
      <c r="O808" s="92">
        <v>24228</v>
      </c>
      <c r="P808" s="92" t="s">
        <v>7472</v>
      </c>
      <c r="Q808" s="92" t="s">
        <v>7473</v>
      </c>
      <c r="R808" s="92">
        <v>3</v>
      </c>
      <c r="S808" s="92">
        <v>72</v>
      </c>
      <c r="T808" s="92">
        <v>4</v>
      </c>
      <c r="U808" s="92">
        <v>24</v>
      </c>
      <c r="V808" s="92" t="s">
        <v>7474</v>
      </c>
      <c r="W808" s="92" t="s">
        <v>7487</v>
      </c>
      <c r="X808" s="92" t="s">
        <v>5297</v>
      </c>
      <c r="Y808" s="92" t="s">
        <v>5338</v>
      </c>
      <c r="Z808" s="92" t="s">
        <v>5339</v>
      </c>
      <c r="AA808" s="92" t="s">
        <v>7478</v>
      </c>
      <c r="AB808" s="92">
        <v>92310</v>
      </c>
      <c r="AC808" s="92">
        <v>35.226906</v>
      </c>
      <c r="AD808" s="92">
        <v>-116.73065</v>
      </c>
      <c r="AE808" s="92" t="s">
        <v>7494</v>
      </c>
      <c r="AF808" s="92" t="s">
        <v>7472</v>
      </c>
      <c r="AG808" s="27" t="str">
        <f>IF(ISERROR(IF(VLOOKUP(A808,'SAS Stations'!$B$2:$G$307,5,)="YES", "YES", "NO"))=TRUE,"NO","YES")</f>
        <v>NO</v>
      </c>
      <c r="AH808" s="27" t="str">
        <f t="shared" si="12"/>
        <v>YES</v>
      </c>
      <c r="AI808" s="92" t="str">
        <f t="array" ref="AI808">IF(ISERROR(IF(VLOOKUP(A808,'Stations Modelled'!$B$2:$D$310,3,)="YES", "YES", "NO"))=TRUE,"NO","YES")</f>
        <v>YES</v>
      </c>
    </row>
    <row r="809" spans="1:35" hidden="1">
      <c r="A809" s="92" t="s">
        <v>1486</v>
      </c>
      <c r="B809" s="92">
        <v>1804</v>
      </c>
      <c r="C809" s="92">
        <v>5938</v>
      </c>
      <c r="D809" s="92"/>
      <c r="E809" s="92"/>
      <c r="F809" s="92">
        <v>66</v>
      </c>
      <c r="G809" s="92">
        <v>12</v>
      </c>
      <c r="H809" s="92">
        <v>5088</v>
      </c>
      <c r="I809" s="92" t="s">
        <v>838</v>
      </c>
      <c r="J809" s="92">
        <v>2</v>
      </c>
      <c r="K809" s="92" t="s">
        <v>394</v>
      </c>
      <c r="L809" s="92">
        <v>5086</v>
      </c>
      <c r="M809" s="92" t="s">
        <v>394</v>
      </c>
      <c r="N809" s="92" t="s">
        <v>7496</v>
      </c>
      <c r="O809" s="92">
        <v>38353</v>
      </c>
      <c r="P809" s="92" t="s">
        <v>7472</v>
      </c>
      <c r="Q809" s="92" t="s">
        <v>10579</v>
      </c>
      <c r="R809" s="92">
        <v>1</v>
      </c>
      <c r="S809" s="92">
        <v>33</v>
      </c>
      <c r="T809" s="92">
        <v>1</v>
      </c>
      <c r="U809" s="92">
        <v>80</v>
      </c>
      <c r="V809" s="92" t="s">
        <v>7472</v>
      </c>
      <c r="W809" s="92" t="s">
        <v>7472</v>
      </c>
      <c r="X809" s="92" t="s">
        <v>7472</v>
      </c>
      <c r="Y809" s="92" t="s">
        <v>7472</v>
      </c>
      <c r="Z809" s="92" t="s">
        <v>7472</v>
      </c>
      <c r="AA809" s="92" t="s">
        <v>7478</v>
      </c>
      <c r="AB809" s="92" t="s">
        <v>7472</v>
      </c>
      <c r="AC809" s="92"/>
      <c r="AD809" s="92"/>
      <c r="AE809" s="92"/>
      <c r="AF809" s="92" t="s">
        <v>7472</v>
      </c>
      <c r="AG809" s="27" t="str">
        <f>IF(ISERROR(IF(VLOOKUP(A809,'SAS Stations'!$B$2:$G$307,5,)="YES", "YES", "NO"))=TRUE,"NO","YES")</f>
        <v>NO</v>
      </c>
      <c r="AH809" s="27" t="str">
        <f t="shared" si="12"/>
        <v>YES</v>
      </c>
      <c r="AI809" s="92" t="str">
        <f t="array" ref="AI809">IF(ISERROR(IF(VLOOKUP(A809,'Stations Modelled'!$B$2:$D$310,3,)="YES", "YES", "NO"))=TRUE,"NO","YES")</f>
        <v>NO</v>
      </c>
    </row>
    <row r="810" spans="1:35" hidden="1">
      <c r="A810" s="92" t="s">
        <v>1487</v>
      </c>
      <c r="B810" s="92">
        <v>554</v>
      </c>
      <c r="C810" s="92">
        <v>5361</v>
      </c>
      <c r="D810" s="92"/>
      <c r="E810" s="92"/>
      <c r="F810" s="92">
        <v>33</v>
      </c>
      <c r="G810" s="92">
        <v>12</v>
      </c>
      <c r="H810" s="92">
        <v>2202</v>
      </c>
      <c r="I810" s="92" t="s">
        <v>2380</v>
      </c>
      <c r="J810" s="92">
        <v>17</v>
      </c>
      <c r="K810" s="92" t="s">
        <v>4950</v>
      </c>
      <c r="L810" s="92">
        <v>5033</v>
      </c>
      <c r="M810" s="92" t="s">
        <v>397</v>
      </c>
      <c r="N810" s="92" t="s">
        <v>7471</v>
      </c>
      <c r="O810" s="92">
        <v>31837</v>
      </c>
      <c r="P810" s="92" t="s">
        <v>7472</v>
      </c>
      <c r="Q810" s="92" t="s">
        <v>7506</v>
      </c>
      <c r="R810" s="92">
        <v>5</v>
      </c>
      <c r="S810" s="92">
        <v>50</v>
      </c>
      <c r="T810" s="92">
        <v>2</v>
      </c>
      <c r="U810" s="92">
        <v>90</v>
      </c>
      <c r="V810" s="92" t="s">
        <v>4926</v>
      </c>
      <c r="W810" s="92" t="s">
        <v>5098</v>
      </c>
      <c r="X810" s="92" t="s">
        <v>1488</v>
      </c>
      <c r="Y810" s="92" t="s">
        <v>1489</v>
      </c>
      <c r="Z810" s="92" t="s">
        <v>58</v>
      </c>
      <c r="AA810" s="92" t="s">
        <v>7478</v>
      </c>
      <c r="AB810" s="92">
        <v>93664</v>
      </c>
      <c r="AC810" s="92"/>
      <c r="AD810" s="92"/>
      <c r="AE810" s="92"/>
      <c r="AF810" s="92" t="s">
        <v>7472</v>
      </c>
      <c r="AG810" s="27" t="str">
        <f>IF(ISERROR(IF(VLOOKUP(A810,'SAS Stations'!$B$2:$G$307,5,)="YES", "YES", "NO"))=TRUE,"NO","YES")</f>
        <v>NO</v>
      </c>
      <c r="AH810" s="27" t="str">
        <f t="shared" si="12"/>
        <v>YES</v>
      </c>
      <c r="AI810" s="92" t="str">
        <f t="array" ref="AI810">IF(ISERROR(IF(VLOOKUP(A810,'Stations Modelled'!$B$2:$D$310,3,)="YES", "YES", "NO"))=TRUE,"NO","YES")</f>
        <v>NO</v>
      </c>
    </row>
    <row r="811" spans="1:35" hidden="1">
      <c r="A811" s="92" t="s">
        <v>908</v>
      </c>
      <c r="B811" s="92">
        <v>642</v>
      </c>
      <c r="C811" s="92">
        <v>5604</v>
      </c>
      <c r="D811" s="92" t="s">
        <v>3405</v>
      </c>
      <c r="E811" s="92" t="s">
        <v>2781</v>
      </c>
      <c r="F811" s="92">
        <v>66</v>
      </c>
      <c r="G811" s="92">
        <v>12</v>
      </c>
      <c r="H811" s="92">
        <v>1990</v>
      </c>
      <c r="I811" s="92" t="s">
        <v>7480</v>
      </c>
      <c r="J811" s="92">
        <v>5</v>
      </c>
      <c r="K811" s="92" t="s">
        <v>375</v>
      </c>
      <c r="L811" s="92">
        <v>5064</v>
      </c>
      <c r="M811" s="92" t="s">
        <v>375</v>
      </c>
      <c r="N811" s="92" t="s">
        <v>7471</v>
      </c>
      <c r="O811" s="92">
        <v>24228</v>
      </c>
      <c r="P811" s="92" t="s">
        <v>7472</v>
      </c>
      <c r="Q811" s="92" t="s">
        <v>7473</v>
      </c>
      <c r="R811" s="92">
        <v>3</v>
      </c>
      <c r="S811" s="92">
        <v>31</v>
      </c>
      <c r="T811" s="92">
        <v>4</v>
      </c>
      <c r="U811" s="92">
        <v>17</v>
      </c>
      <c r="V811" s="92" t="s">
        <v>7474</v>
      </c>
      <c r="W811" s="92" t="s">
        <v>1678</v>
      </c>
      <c r="X811" s="92" t="s">
        <v>3324</v>
      </c>
      <c r="Y811" s="92" t="s">
        <v>2782</v>
      </c>
      <c r="Z811" s="92" t="s">
        <v>799</v>
      </c>
      <c r="AA811" s="92" t="s">
        <v>7478</v>
      </c>
      <c r="AB811" s="92">
        <v>92374</v>
      </c>
      <c r="AC811" s="92">
        <v>34.062148000000001</v>
      </c>
      <c r="AD811" s="92">
        <v>-117.244238</v>
      </c>
      <c r="AE811" s="92" t="s">
        <v>7503</v>
      </c>
      <c r="AF811" s="92" t="s">
        <v>7472</v>
      </c>
      <c r="AG811" s="27" t="str">
        <f>IF(ISERROR(IF(VLOOKUP(A811,'SAS Stations'!$B$2:$G$307,5,)="YES", "YES", "NO"))=TRUE,"NO","YES")</f>
        <v>NO</v>
      </c>
      <c r="AH811" s="27" t="str">
        <f t="shared" si="12"/>
        <v>YES</v>
      </c>
      <c r="AI811" s="92" t="str">
        <f t="array" ref="AI811">IF(ISERROR(IF(VLOOKUP(A811,'Stations Modelled'!$B$2:$D$310,3,)="YES", "YES", "NO"))=TRUE,"NO","YES")</f>
        <v>NO</v>
      </c>
    </row>
    <row r="812" spans="1:35" hidden="1">
      <c r="A812" s="92" t="s">
        <v>2783</v>
      </c>
      <c r="B812" s="92">
        <v>678</v>
      </c>
      <c r="C812" s="92">
        <v>5637</v>
      </c>
      <c r="D812" s="92" t="s">
        <v>3405</v>
      </c>
      <c r="E812" s="92"/>
      <c r="F812" s="92">
        <v>12</v>
      </c>
      <c r="G812" s="92">
        <v>4</v>
      </c>
      <c r="H812" s="92">
        <v>1990</v>
      </c>
      <c r="I812" s="92" t="s">
        <v>7480</v>
      </c>
      <c r="J812" s="92">
        <v>5</v>
      </c>
      <c r="K812" s="92" t="s">
        <v>375</v>
      </c>
      <c r="L812" s="92">
        <v>5064</v>
      </c>
      <c r="M812" s="92" t="s">
        <v>375</v>
      </c>
      <c r="N812" s="92" t="s">
        <v>7471</v>
      </c>
      <c r="O812" s="92">
        <v>18264</v>
      </c>
      <c r="P812" s="92" t="s">
        <v>7472</v>
      </c>
      <c r="Q812" s="92" t="s">
        <v>7506</v>
      </c>
      <c r="R812" s="92">
        <v>3</v>
      </c>
      <c r="S812" s="92">
        <v>31</v>
      </c>
      <c r="T812" s="92">
        <v>4</v>
      </c>
      <c r="U812" s="92">
        <v>11</v>
      </c>
      <c r="V812" s="92" t="s">
        <v>7480</v>
      </c>
      <c r="W812" s="92" t="s">
        <v>5056</v>
      </c>
      <c r="X812" s="92" t="s">
        <v>7500</v>
      </c>
      <c r="Y812" s="92" t="s">
        <v>2784</v>
      </c>
      <c r="Z812" s="92" t="s">
        <v>7480</v>
      </c>
      <c r="AA812" s="92" t="s">
        <v>7478</v>
      </c>
      <c r="AB812" s="92">
        <v>92410</v>
      </c>
      <c r="AC812" s="92">
        <v>34.120866999999997</v>
      </c>
      <c r="AD812" s="92">
        <v>-117.258438</v>
      </c>
      <c r="AE812" s="92" t="s">
        <v>7503</v>
      </c>
      <c r="AF812" s="92" t="s">
        <v>7472</v>
      </c>
      <c r="AG812" s="27" t="str">
        <f>IF(ISERROR(IF(VLOOKUP(A812,'SAS Stations'!$B$2:$G$307,5,)="YES", "YES", "NO"))=TRUE,"NO","YES")</f>
        <v>NO</v>
      </c>
      <c r="AH812" s="27" t="str">
        <f t="shared" si="12"/>
        <v>YES</v>
      </c>
      <c r="AI812" s="92" t="str">
        <f t="array" ref="AI812">IF(ISERROR(IF(VLOOKUP(A812,'Stations Modelled'!$B$2:$D$310,3,)="YES", "YES", "NO"))=TRUE,"NO","YES")</f>
        <v>NO</v>
      </c>
    </row>
    <row r="813" spans="1:35">
      <c r="A813" s="92" t="s">
        <v>909</v>
      </c>
      <c r="B813" s="92">
        <v>525</v>
      </c>
      <c r="C813" s="92">
        <v>5327</v>
      </c>
      <c r="D813" s="92" t="s">
        <v>4949</v>
      </c>
      <c r="E813" s="92">
        <v>49904</v>
      </c>
      <c r="F813" s="92">
        <v>66</v>
      </c>
      <c r="G813" s="92">
        <v>12</v>
      </c>
      <c r="H813" s="92">
        <v>5034</v>
      </c>
      <c r="I813" s="92" t="s">
        <v>875</v>
      </c>
      <c r="J813" s="92">
        <v>17</v>
      </c>
      <c r="K813" s="92" t="s">
        <v>4950</v>
      </c>
      <c r="L813" s="92">
        <v>5033</v>
      </c>
      <c r="M813" s="92" t="s">
        <v>397</v>
      </c>
      <c r="N813" s="92" t="s">
        <v>7471</v>
      </c>
      <c r="O813" s="92">
        <v>3440</v>
      </c>
      <c r="P813" s="92" t="s">
        <v>7472</v>
      </c>
      <c r="Q813" s="92" t="s">
        <v>7473</v>
      </c>
      <c r="R813" s="92">
        <v>5</v>
      </c>
      <c r="S813" s="92">
        <v>51</v>
      </c>
      <c r="T813" s="92">
        <v>3</v>
      </c>
      <c r="U813" s="92">
        <v>33</v>
      </c>
      <c r="V813" s="92" t="s">
        <v>4926</v>
      </c>
      <c r="W813" s="92" t="s">
        <v>5114</v>
      </c>
      <c r="X813" s="92" t="s">
        <v>7566</v>
      </c>
      <c r="Y813" s="92" t="s">
        <v>5342</v>
      </c>
      <c r="Z813" s="92" t="s">
        <v>909</v>
      </c>
      <c r="AA813" s="92" t="s">
        <v>7478</v>
      </c>
      <c r="AB813" s="92">
        <v>93272</v>
      </c>
      <c r="AC813" s="92">
        <v>36.052011999999998</v>
      </c>
      <c r="AD813" s="92">
        <v>-119.304385</v>
      </c>
      <c r="AE813" s="92" t="s">
        <v>7494</v>
      </c>
      <c r="AF813" s="92" t="s">
        <v>7472</v>
      </c>
      <c r="AG813" s="27" t="str">
        <f>IF(ISERROR(IF(VLOOKUP(A813,'SAS Stations'!$B$2:$G$307,5,)="YES", "YES", "NO"))=TRUE,"NO","YES")</f>
        <v>YES</v>
      </c>
      <c r="AH813" s="27" t="str">
        <f t="shared" si="12"/>
        <v>NO</v>
      </c>
      <c r="AI813" s="92" t="str">
        <f t="array" ref="AI813">IF(ISERROR(IF(VLOOKUP(A813,'Stations Modelled'!$B$2:$D$310,3,)="YES", "YES", "NO"))=TRUE,"NO","YES")</f>
        <v>NO</v>
      </c>
    </row>
    <row r="814" spans="1:35" hidden="1">
      <c r="A814" s="92" t="s">
        <v>911</v>
      </c>
      <c r="B814" s="92">
        <v>459</v>
      </c>
      <c r="C814" s="92">
        <v>5243</v>
      </c>
      <c r="D814" s="92" t="s">
        <v>4971</v>
      </c>
      <c r="E814" s="92">
        <v>49964</v>
      </c>
      <c r="F814" s="92">
        <v>16</v>
      </c>
      <c r="G814" s="92">
        <v>4</v>
      </c>
      <c r="H814" s="92">
        <v>5056</v>
      </c>
      <c r="I814" s="92" t="s">
        <v>698</v>
      </c>
      <c r="J814" s="92">
        <v>11</v>
      </c>
      <c r="K814" s="92" t="s">
        <v>698</v>
      </c>
      <c r="L814" s="92">
        <v>5056</v>
      </c>
      <c r="M814" s="92" t="s">
        <v>698</v>
      </c>
      <c r="N814" s="92" t="s">
        <v>7471</v>
      </c>
      <c r="O814" s="92">
        <v>18264</v>
      </c>
      <c r="P814" s="92" t="s">
        <v>7472</v>
      </c>
      <c r="Q814" s="92" t="s">
        <v>7506</v>
      </c>
      <c r="R814" s="92">
        <v>5</v>
      </c>
      <c r="S814" s="92">
        <v>35</v>
      </c>
      <c r="T814" s="92">
        <v>2</v>
      </c>
      <c r="U814" s="92">
        <v>61</v>
      </c>
      <c r="V814" s="92" t="s">
        <v>2730</v>
      </c>
      <c r="W814" s="92" t="s">
        <v>5343</v>
      </c>
      <c r="X814" s="92" t="s">
        <v>538</v>
      </c>
      <c r="Y814" s="92" t="s">
        <v>5344</v>
      </c>
      <c r="Z814" s="92" t="s">
        <v>911</v>
      </c>
      <c r="AA814" s="92" t="s">
        <v>7478</v>
      </c>
      <c r="AB814" s="92">
        <v>90290</v>
      </c>
      <c r="AC814" s="92">
        <v>34.090238999999997</v>
      </c>
      <c r="AD814" s="92">
        <v>-118.60426099999999</v>
      </c>
      <c r="AE814" s="92" t="s">
        <v>7494</v>
      </c>
      <c r="AF814" s="92" t="s">
        <v>7472</v>
      </c>
      <c r="AG814" s="27" t="str">
        <f>IF(ISERROR(IF(VLOOKUP(A814,'SAS Stations'!$B$2:$G$307,5,)="YES", "YES", "NO"))=TRUE,"NO","YES")</f>
        <v>NO</v>
      </c>
      <c r="AH814" s="27" t="str">
        <f t="shared" si="12"/>
        <v>YES</v>
      </c>
      <c r="AI814" s="92" t="str">
        <f t="array" ref="AI814">IF(ISERROR(IF(VLOOKUP(A814,'Stations Modelled'!$B$2:$D$310,3,)="YES", "YES", "NO"))=TRUE,"NO","YES")</f>
        <v>YES</v>
      </c>
    </row>
    <row r="815" spans="1:35">
      <c r="A815" s="92" t="s">
        <v>912</v>
      </c>
      <c r="B815" s="92">
        <v>484</v>
      </c>
      <c r="C815" s="92">
        <v>5268</v>
      </c>
      <c r="D815" s="92"/>
      <c r="E815" s="92"/>
      <c r="F815" s="92">
        <v>66</v>
      </c>
      <c r="G815" s="92">
        <v>4</v>
      </c>
      <c r="H815" s="92">
        <v>5021</v>
      </c>
      <c r="I815" s="92" t="s">
        <v>625</v>
      </c>
      <c r="J815" s="92">
        <v>8</v>
      </c>
      <c r="K815" s="92" t="s">
        <v>337</v>
      </c>
      <c r="L815" s="92">
        <v>5023</v>
      </c>
      <c r="M815" s="92" t="s">
        <v>337</v>
      </c>
      <c r="N815" s="92" t="s">
        <v>7471</v>
      </c>
      <c r="O815" s="92">
        <v>22890</v>
      </c>
      <c r="P815" s="92" t="s">
        <v>7472</v>
      </c>
      <c r="Q815" s="92" t="s">
        <v>7473</v>
      </c>
      <c r="R815" s="92">
        <v>5</v>
      </c>
      <c r="S815" s="92">
        <v>44</v>
      </c>
      <c r="T815" s="92">
        <v>1</v>
      </c>
      <c r="U815" s="92">
        <v>56</v>
      </c>
      <c r="V815" s="92" t="s">
        <v>2730</v>
      </c>
      <c r="W815" s="92" t="s">
        <v>4642</v>
      </c>
      <c r="X815" s="92" t="s">
        <v>462</v>
      </c>
      <c r="Y815" s="92" t="s">
        <v>4888</v>
      </c>
      <c r="Z815" s="92" t="s">
        <v>1042</v>
      </c>
      <c r="AA815" s="92" t="s">
        <v>7478</v>
      </c>
      <c r="AB815" s="92">
        <v>90503</v>
      </c>
      <c r="AC815" s="92">
        <v>33.827640000000002</v>
      </c>
      <c r="AD815" s="92">
        <v>-118.375979</v>
      </c>
      <c r="AE815" s="92" t="s">
        <v>7494</v>
      </c>
      <c r="AF815" s="92" t="s">
        <v>7472</v>
      </c>
      <c r="AG815" s="27" t="str">
        <f>IF(ISERROR(IF(VLOOKUP(A815,'SAS Stations'!$B$2:$G$307,5,)="YES", "YES", "NO"))=TRUE,"NO","YES")</f>
        <v>YES</v>
      </c>
      <c r="AH815" s="27" t="str">
        <f t="shared" si="12"/>
        <v>NO</v>
      </c>
      <c r="AI815" s="92" t="str">
        <f t="array" ref="AI815">IF(ISERROR(IF(VLOOKUP(A815,'Stations Modelled'!$B$2:$D$310,3,)="YES", "YES", "NO"))=TRUE,"NO","YES")</f>
        <v>NO</v>
      </c>
    </row>
    <row r="816" spans="1:35">
      <c r="A816" s="92" t="s">
        <v>913</v>
      </c>
      <c r="B816" s="92">
        <v>485</v>
      </c>
      <c r="C816" s="92">
        <v>5269</v>
      </c>
      <c r="D816" s="92"/>
      <c r="E816" s="92">
        <v>33929</v>
      </c>
      <c r="F816" s="92">
        <v>66</v>
      </c>
      <c r="G816" s="92">
        <v>16</v>
      </c>
      <c r="H816" s="92">
        <v>5021</v>
      </c>
      <c r="I816" s="92" t="s">
        <v>625</v>
      </c>
      <c r="J816" s="92">
        <v>8</v>
      </c>
      <c r="K816" s="92" t="s">
        <v>337</v>
      </c>
      <c r="L816" s="92">
        <v>5023</v>
      </c>
      <c r="M816" s="92" t="s">
        <v>337</v>
      </c>
      <c r="N816" s="92" t="s">
        <v>7471</v>
      </c>
      <c r="O816" s="92">
        <v>23255</v>
      </c>
      <c r="P816" s="92" t="s">
        <v>7472</v>
      </c>
      <c r="Q816" s="92" t="s">
        <v>7473</v>
      </c>
      <c r="R816" s="92">
        <v>5</v>
      </c>
      <c r="S816" s="92">
        <v>44</v>
      </c>
      <c r="T816" s="92">
        <v>2</v>
      </c>
      <c r="U816" s="92">
        <v>56</v>
      </c>
      <c r="V816" s="92" t="s">
        <v>3386</v>
      </c>
      <c r="W816" s="92" t="s">
        <v>2817</v>
      </c>
      <c r="X816" s="92" t="s">
        <v>523</v>
      </c>
      <c r="Y816" s="92" t="s">
        <v>4889</v>
      </c>
      <c r="Z816" s="92" t="s">
        <v>913</v>
      </c>
      <c r="AA816" s="92" t="s">
        <v>7478</v>
      </c>
      <c r="AB816" s="92">
        <v>90503</v>
      </c>
      <c r="AC816" s="92">
        <v>33.830519000000002</v>
      </c>
      <c r="AD816" s="92">
        <v>-118.3438</v>
      </c>
      <c r="AE816" s="92" t="s">
        <v>7494</v>
      </c>
      <c r="AF816" s="92" t="s">
        <v>7472</v>
      </c>
      <c r="AG816" s="27" t="str">
        <f>IF(ISERROR(IF(VLOOKUP(A816,'SAS Stations'!$B$2:$G$307,5,)="YES", "YES", "NO"))=TRUE,"NO","YES")</f>
        <v>YES</v>
      </c>
      <c r="AH816" s="27" t="str">
        <f t="shared" si="12"/>
        <v>NO</v>
      </c>
      <c r="AI816" s="92" t="str">
        <f t="array" ref="AI816">IF(ISERROR(IF(VLOOKUP(A816,'Stations Modelled'!$B$2:$D$310,3,)="YES", "YES", "NO"))=TRUE,"NO","YES")</f>
        <v>NO</v>
      </c>
    </row>
    <row r="817" spans="1:35" hidden="1">
      <c r="A817" s="92" t="s">
        <v>915</v>
      </c>
      <c r="B817" s="92">
        <v>1517</v>
      </c>
      <c r="C817" s="92">
        <v>8295</v>
      </c>
      <c r="D817" s="92" t="s">
        <v>4923</v>
      </c>
      <c r="E817" s="92">
        <v>15222</v>
      </c>
      <c r="F817" s="92">
        <v>33</v>
      </c>
      <c r="G817" s="92">
        <v>12</v>
      </c>
      <c r="H817" s="92">
        <v>8016</v>
      </c>
      <c r="I817" s="92" t="s">
        <v>385</v>
      </c>
      <c r="J817" s="92">
        <v>15</v>
      </c>
      <c r="K817" s="92" t="s">
        <v>666</v>
      </c>
      <c r="L817" s="92">
        <v>5090</v>
      </c>
      <c r="M817" s="92" t="s">
        <v>3806</v>
      </c>
      <c r="N817" s="92" t="s">
        <v>7471</v>
      </c>
      <c r="O817" s="92">
        <v>24532</v>
      </c>
      <c r="P817" s="92" t="s">
        <v>7472</v>
      </c>
      <c r="Q817" s="92" t="s">
        <v>7506</v>
      </c>
      <c r="R817" s="92">
        <v>3</v>
      </c>
      <c r="S817" s="92">
        <v>72</v>
      </c>
      <c r="T817" s="92">
        <v>4</v>
      </c>
      <c r="U817" s="92">
        <v>24</v>
      </c>
      <c r="V817" s="92" t="s">
        <v>7474</v>
      </c>
      <c r="W817" s="92" t="s">
        <v>1732</v>
      </c>
      <c r="X817" s="92" t="s">
        <v>7508</v>
      </c>
      <c r="Y817" s="92" t="s">
        <v>5347</v>
      </c>
      <c r="Z817" s="92" t="s">
        <v>390</v>
      </c>
      <c r="AA817" s="92" t="s">
        <v>7478</v>
      </c>
      <c r="AB817" s="92">
        <v>92311</v>
      </c>
      <c r="AC817" s="92">
        <v>34.863362000000002</v>
      </c>
      <c r="AD817" s="92">
        <v>-117.031781</v>
      </c>
      <c r="AE817" s="92" t="s">
        <v>7494</v>
      </c>
      <c r="AF817" s="92" t="s">
        <v>7472</v>
      </c>
      <c r="AG817" s="27" t="str">
        <f>IF(ISERROR(IF(VLOOKUP(A817,'SAS Stations'!$B$2:$G$307,5,)="YES", "YES", "NO"))=TRUE,"NO","YES")</f>
        <v>NO</v>
      </c>
      <c r="AH817" s="27" t="str">
        <f t="shared" si="12"/>
        <v>YES</v>
      </c>
      <c r="AI817" s="92" t="str">
        <f t="array" ref="AI817">IF(ISERROR(IF(VLOOKUP(A817,'Stations Modelled'!$B$2:$D$310,3,)="YES", "YES", "NO"))=TRUE,"NO","YES")</f>
        <v>YES</v>
      </c>
    </row>
    <row r="818" spans="1:35" hidden="1">
      <c r="A818" s="92" t="s">
        <v>915</v>
      </c>
      <c r="B818" s="92">
        <v>1518</v>
      </c>
      <c r="C818" s="92">
        <v>8295</v>
      </c>
      <c r="D818" s="92" t="s">
        <v>4923</v>
      </c>
      <c r="E818" s="92">
        <v>15222</v>
      </c>
      <c r="F818" s="92">
        <v>115</v>
      </c>
      <c r="G818" s="92">
        <v>33</v>
      </c>
      <c r="H818" s="92">
        <v>8016</v>
      </c>
      <c r="I818" s="92" t="s">
        <v>385</v>
      </c>
      <c r="J818" s="92">
        <v>15</v>
      </c>
      <c r="K818" s="92" t="s">
        <v>666</v>
      </c>
      <c r="L818" s="92">
        <v>5090</v>
      </c>
      <c r="M818" s="92" t="s">
        <v>3806</v>
      </c>
      <c r="N818" s="92" t="s">
        <v>7471</v>
      </c>
      <c r="O818" s="92">
        <v>24532</v>
      </c>
      <c r="P818" s="92" t="s">
        <v>7472</v>
      </c>
      <c r="Q818" s="92" t="s">
        <v>7473</v>
      </c>
      <c r="R818" s="92">
        <v>3</v>
      </c>
      <c r="S818" s="92">
        <v>72</v>
      </c>
      <c r="T818" s="92">
        <v>4</v>
      </c>
      <c r="U818" s="92">
        <v>24</v>
      </c>
      <c r="V818" s="92" t="s">
        <v>7474</v>
      </c>
      <c r="W818" s="92" t="s">
        <v>1732</v>
      </c>
      <c r="X818" s="92" t="s">
        <v>7508</v>
      </c>
      <c r="Y818" s="92" t="s">
        <v>5347</v>
      </c>
      <c r="Z818" s="92" t="s">
        <v>390</v>
      </c>
      <c r="AA818" s="92" t="s">
        <v>7478</v>
      </c>
      <c r="AB818" s="92">
        <v>92311</v>
      </c>
      <c r="AC818" s="92">
        <v>34.863362000000002</v>
      </c>
      <c r="AD818" s="92">
        <v>-117.031781</v>
      </c>
      <c r="AE818" s="92" t="s">
        <v>7494</v>
      </c>
      <c r="AF818" s="92" t="s">
        <v>7472</v>
      </c>
      <c r="AG818" s="27" t="str">
        <f>IF(ISERROR(IF(VLOOKUP(A818,'SAS Stations'!$B$2:$G$307,5,)="YES", "YES", "NO"))=TRUE,"NO","YES")</f>
        <v>NO</v>
      </c>
      <c r="AH818" s="27" t="str">
        <f t="shared" si="12"/>
        <v>YES</v>
      </c>
      <c r="AI818" s="92" t="str">
        <f t="array" ref="AI818">IF(ISERROR(IF(VLOOKUP(A818,'Stations Modelled'!$B$2:$D$310,3,)="YES", "YES", "NO"))=TRUE,"NO","YES")</f>
        <v>YES</v>
      </c>
    </row>
    <row r="819" spans="1:35">
      <c r="A819" s="92" t="s">
        <v>918</v>
      </c>
      <c r="B819" s="92">
        <v>893</v>
      </c>
      <c r="C819" s="92">
        <v>5899</v>
      </c>
      <c r="D819" s="92" t="s">
        <v>7555</v>
      </c>
      <c r="E819" s="92">
        <v>53942</v>
      </c>
      <c r="F819" s="92">
        <v>66</v>
      </c>
      <c r="G819" s="92">
        <v>12</v>
      </c>
      <c r="H819" s="92">
        <v>5081</v>
      </c>
      <c r="I819" s="92" t="s">
        <v>360</v>
      </c>
      <c r="J819" s="92">
        <v>1</v>
      </c>
      <c r="K819" s="92" t="s">
        <v>939</v>
      </c>
      <c r="L819" s="92">
        <v>5082</v>
      </c>
      <c r="M819" s="92" t="s">
        <v>939</v>
      </c>
      <c r="N819" s="92" t="s">
        <v>7471</v>
      </c>
      <c r="O819" s="92">
        <v>20424</v>
      </c>
      <c r="P819" s="92" t="s">
        <v>7472</v>
      </c>
      <c r="Q819" s="92" t="s">
        <v>7473</v>
      </c>
      <c r="R819" s="92">
        <v>1</v>
      </c>
      <c r="S819" s="92">
        <v>29</v>
      </c>
      <c r="T819" s="92">
        <v>2</v>
      </c>
      <c r="U819" s="92">
        <v>41</v>
      </c>
      <c r="V819" s="92" t="s">
        <v>7556</v>
      </c>
      <c r="W819" s="92" t="s">
        <v>7590</v>
      </c>
      <c r="X819" s="92" t="s">
        <v>3273</v>
      </c>
      <c r="Y819" s="92" t="s">
        <v>3388</v>
      </c>
      <c r="Z819" s="92" t="s">
        <v>7853</v>
      </c>
      <c r="AA819" s="92" t="s">
        <v>7478</v>
      </c>
      <c r="AB819" s="92">
        <v>92644</v>
      </c>
      <c r="AC819" s="92">
        <v>33.766407000000001</v>
      </c>
      <c r="AD819" s="92">
        <v>-117.979817</v>
      </c>
      <c r="AE819" s="92" t="s">
        <v>7503</v>
      </c>
      <c r="AF819" s="92" t="s">
        <v>7472</v>
      </c>
      <c r="AG819" s="27" t="str">
        <f>IF(ISERROR(IF(VLOOKUP(A819,'SAS Stations'!$B$2:$G$307,5,)="YES", "YES", "NO"))=TRUE,"NO","YES")</f>
        <v>YES</v>
      </c>
      <c r="AH819" s="27" t="str">
        <f t="shared" si="12"/>
        <v>NO</v>
      </c>
      <c r="AI819" s="92" t="str">
        <f t="array" ref="AI819">IF(ISERROR(IF(VLOOKUP(A819,'Stations Modelled'!$B$2:$D$310,3,)="YES", "YES", "NO"))=TRUE,"NO","YES")</f>
        <v>NO</v>
      </c>
    </row>
    <row r="820" spans="1:35" hidden="1">
      <c r="A820" s="92" t="s">
        <v>7520</v>
      </c>
      <c r="B820" s="92">
        <v>707</v>
      </c>
      <c r="C820" s="92">
        <v>5675</v>
      </c>
      <c r="D820" s="92" t="s">
        <v>7470</v>
      </c>
      <c r="E820" s="92"/>
      <c r="F820" s="92">
        <v>33</v>
      </c>
      <c r="G820" s="92">
        <v>33</v>
      </c>
      <c r="H820" s="92">
        <v>4020</v>
      </c>
      <c r="I820" s="92" t="s">
        <v>7505</v>
      </c>
      <c r="J820" s="92">
        <v>16</v>
      </c>
      <c r="K820" s="92" t="s">
        <v>3806</v>
      </c>
      <c r="L820" s="92">
        <v>5090</v>
      </c>
      <c r="M820" s="92" t="s">
        <v>3806</v>
      </c>
      <c r="N820" s="92" t="s">
        <v>7521</v>
      </c>
      <c r="O820" s="92">
        <v>23468</v>
      </c>
      <c r="P820" s="92">
        <v>36962</v>
      </c>
      <c r="Q820" s="92" t="s">
        <v>7506</v>
      </c>
      <c r="R820" s="92">
        <v>3</v>
      </c>
      <c r="S820" s="92">
        <v>86</v>
      </c>
      <c r="T820" s="92">
        <v>4</v>
      </c>
      <c r="U820" s="92">
        <v>21</v>
      </c>
      <c r="V820" s="92" t="s">
        <v>7498</v>
      </c>
      <c r="W820" s="92" t="s">
        <v>7522</v>
      </c>
      <c r="X820" s="92" t="s">
        <v>7523</v>
      </c>
      <c r="Y820" s="92" t="s">
        <v>7524</v>
      </c>
      <c r="Z820" s="92" t="s">
        <v>7525</v>
      </c>
      <c r="AA820" s="92" t="s">
        <v>7478</v>
      </c>
      <c r="AB820" s="92">
        <v>92328</v>
      </c>
      <c r="AC820" s="92"/>
      <c r="AD820" s="92"/>
      <c r="AE820" s="92"/>
      <c r="AF820" s="92" t="s">
        <v>7472</v>
      </c>
      <c r="AG820" s="27" t="str">
        <f>IF(ISERROR(IF(VLOOKUP(A820,'SAS Stations'!$B$2:$G$307,5,)="YES", "YES", "NO"))=TRUE,"NO","YES")</f>
        <v>NO</v>
      </c>
      <c r="AH820" s="27" t="str">
        <f t="shared" si="12"/>
        <v>YES</v>
      </c>
      <c r="AI820" s="92" t="str">
        <f t="array" ref="AI820">IF(ISERROR(IF(VLOOKUP(A820,'Stations Modelled'!$B$2:$D$310,3,)="YES", "YES", "NO"))=TRUE,"NO","YES")</f>
        <v>NO</v>
      </c>
    </row>
    <row r="821" spans="1:35" hidden="1">
      <c r="A821" s="92" t="s">
        <v>5177</v>
      </c>
      <c r="B821" s="92">
        <v>1473</v>
      </c>
      <c r="C821" s="92">
        <v>8252</v>
      </c>
      <c r="D821" s="92" t="s">
        <v>4923</v>
      </c>
      <c r="E821" s="92"/>
      <c r="F821" s="92">
        <v>33</v>
      </c>
      <c r="G821" s="92">
        <v>12</v>
      </c>
      <c r="H821" s="92">
        <v>8016</v>
      </c>
      <c r="I821" s="92" t="s">
        <v>385</v>
      </c>
      <c r="J821" s="92">
        <v>15</v>
      </c>
      <c r="K821" s="92" t="s">
        <v>666</v>
      </c>
      <c r="L821" s="92">
        <v>5061</v>
      </c>
      <c r="M821" s="92" t="s">
        <v>666</v>
      </c>
      <c r="N821" s="92" t="s">
        <v>7471</v>
      </c>
      <c r="O821" s="92">
        <v>24259</v>
      </c>
      <c r="P821" s="92" t="s">
        <v>7472</v>
      </c>
      <c r="Q821" s="92" t="s">
        <v>7506</v>
      </c>
      <c r="R821" s="92">
        <v>3</v>
      </c>
      <c r="S821" s="92">
        <v>86</v>
      </c>
      <c r="T821" s="92">
        <v>4</v>
      </c>
      <c r="U821" s="92">
        <v>24</v>
      </c>
      <c r="V821" s="92" t="s">
        <v>7474</v>
      </c>
      <c r="W821" s="92" t="s">
        <v>5349</v>
      </c>
      <c r="X821" s="92" t="s">
        <v>7571</v>
      </c>
      <c r="Y821" s="92" t="s">
        <v>5350</v>
      </c>
      <c r="Z821" s="92" t="s">
        <v>5177</v>
      </c>
      <c r="AA821" s="92" t="s">
        <v>7478</v>
      </c>
      <c r="AB821" s="92">
        <v>93562</v>
      </c>
      <c r="AC821" s="92">
        <v>35.774199000000003</v>
      </c>
      <c r="AD821" s="92">
        <v>-117.370412</v>
      </c>
      <c r="AE821" s="92" t="s">
        <v>7494</v>
      </c>
      <c r="AF821" s="92" t="s">
        <v>7472</v>
      </c>
      <c r="AG821" s="27" t="str">
        <f>IF(ISERROR(IF(VLOOKUP(A821,'SAS Stations'!$B$2:$G$307,5,)="YES", "YES", "NO"))=TRUE,"NO","YES")</f>
        <v>NO</v>
      </c>
      <c r="AH821" s="27" t="str">
        <f t="shared" si="12"/>
        <v>YES</v>
      </c>
      <c r="AI821" s="92" t="str">
        <f t="array" ref="AI821">IF(ISERROR(IF(VLOOKUP(A821,'Stations Modelled'!$B$2:$D$310,3,)="YES", "YES", "NO"))=TRUE,"NO","YES")</f>
        <v>NO</v>
      </c>
    </row>
    <row r="822" spans="1:35">
      <c r="A822" s="92" t="s">
        <v>919</v>
      </c>
      <c r="B822" s="92">
        <v>679</v>
      </c>
      <c r="C822" s="92">
        <v>5638</v>
      </c>
      <c r="D822" s="92" t="s">
        <v>7528</v>
      </c>
      <c r="E822" s="92"/>
      <c r="F822" s="92">
        <v>66</v>
      </c>
      <c r="G822" s="92">
        <v>12</v>
      </c>
      <c r="H822" s="92">
        <v>5062</v>
      </c>
      <c r="I822" s="92" t="s">
        <v>3801</v>
      </c>
      <c r="J822" s="92">
        <v>4</v>
      </c>
      <c r="K822" s="92" t="s">
        <v>448</v>
      </c>
      <c r="L822" s="92">
        <v>5069</v>
      </c>
      <c r="M822" s="92" t="s">
        <v>687</v>
      </c>
      <c r="N822" s="92" t="s">
        <v>7471</v>
      </c>
      <c r="O822" s="92">
        <v>29373</v>
      </c>
      <c r="P822" s="92" t="s">
        <v>7472</v>
      </c>
      <c r="Q822" s="92" t="s">
        <v>7473</v>
      </c>
      <c r="R822" s="92">
        <v>1</v>
      </c>
      <c r="S822" s="92">
        <v>26</v>
      </c>
      <c r="T822" s="92">
        <v>3</v>
      </c>
      <c r="U822" s="92">
        <v>6</v>
      </c>
      <c r="V822" s="92" t="s">
        <v>7531</v>
      </c>
      <c r="W822" s="92" t="s">
        <v>516</v>
      </c>
      <c r="X822" s="92" t="s">
        <v>465</v>
      </c>
      <c r="Y822" s="92" t="s">
        <v>3389</v>
      </c>
      <c r="Z822" s="92" t="s">
        <v>1041</v>
      </c>
      <c r="AA822" s="92" t="s">
        <v>7478</v>
      </c>
      <c r="AB822" s="92">
        <v>91766</v>
      </c>
      <c r="AC822" s="92">
        <v>34.042293000000001</v>
      </c>
      <c r="AD822" s="92">
        <v>-117.816981</v>
      </c>
      <c r="AE822" s="92" t="s">
        <v>7503</v>
      </c>
      <c r="AF822" s="92" t="s">
        <v>7472</v>
      </c>
      <c r="AG822" s="27" t="str">
        <f>IF(ISERROR(IF(VLOOKUP(A822,'SAS Stations'!$B$2:$G$307,5,)="YES", "YES", "NO"))=TRUE,"NO","YES")</f>
        <v>YES</v>
      </c>
      <c r="AH822" s="27" t="str">
        <f t="shared" si="12"/>
        <v>NO</v>
      </c>
      <c r="AI822" s="92" t="str">
        <f t="array" ref="AI822">IF(ISERROR(IF(VLOOKUP(A822,'Stations Modelled'!$B$2:$D$310,3,)="YES", "YES", "NO"))=TRUE,"NO","YES")</f>
        <v>NO</v>
      </c>
    </row>
    <row r="823" spans="1:35" hidden="1">
      <c r="A823" s="92" t="s">
        <v>920</v>
      </c>
      <c r="B823" s="92">
        <v>526</v>
      </c>
      <c r="C823" s="92">
        <v>5328</v>
      </c>
      <c r="D823" s="92" t="s">
        <v>4949</v>
      </c>
      <c r="E823" s="92">
        <v>73345</v>
      </c>
      <c r="F823" s="92">
        <v>66</v>
      </c>
      <c r="G823" s="92">
        <v>4</v>
      </c>
      <c r="H823" s="92">
        <v>5033</v>
      </c>
      <c r="I823" s="92" t="s">
        <v>397</v>
      </c>
      <c r="J823" s="92">
        <v>17</v>
      </c>
      <c r="K823" s="92" t="s">
        <v>4950</v>
      </c>
      <c r="L823" s="92">
        <v>5033</v>
      </c>
      <c r="M823" s="92" t="s">
        <v>397</v>
      </c>
      <c r="N823" s="92" t="s">
        <v>7471</v>
      </c>
      <c r="O823" s="92">
        <v>4384</v>
      </c>
      <c r="P823" s="92" t="s">
        <v>7472</v>
      </c>
      <c r="Q823" s="92" t="s">
        <v>7473</v>
      </c>
      <c r="R823" s="92">
        <v>5</v>
      </c>
      <c r="S823" s="92">
        <v>51</v>
      </c>
      <c r="T823" s="92">
        <v>3</v>
      </c>
      <c r="U823" s="92">
        <v>32</v>
      </c>
      <c r="V823" s="92" t="s">
        <v>4926</v>
      </c>
      <c r="W823" s="92" t="s">
        <v>7472</v>
      </c>
      <c r="X823" s="92" t="s">
        <v>7472</v>
      </c>
      <c r="Y823" s="92" t="s">
        <v>5351</v>
      </c>
      <c r="Z823" s="92" t="s">
        <v>920</v>
      </c>
      <c r="AA823" s="92" t="s">
        <v>7478</v>
      </c>
      <c r="AB823" s="92">
        <v>93274</v>
      </c>
      <c r="AC823" s="92">
        <v>36.213406999999997</v>
      </c>
      <c r="AD823" s="92">
        <v>-119.33038000000001</v>
      </c>
      <c r="AE823" s="92" t="s">
        <v>7494</v>
      </c>
      <c r="AF823" s="92" t="s">
        <v>7472</v>
      </c>
      <c r="AG823" s="27" t="str">
        <f>IF(ISERROR(IF(VLOOKUP(A823,'SAS Stations'!$B$2:$G$307,5,)="YES", "YES", "NO"))=TRUE,"NO","YES")</f>
        <v>NO</v>
      </c>
      <c r="AH823" s="27" t="str">
        <f t="shared" si="12"/>
        <v>YES</v>
      </c>
      <c r="AI823" s="92" t="str">
        <f t="array" ref="AI823">IF(ISERROR(IF(VLOOKUP(A823,'Stations Modelled'!$B$2:$D$310,3,)="YES", "YES", "NO"))=TRUE,"NO","YES")</f>
        <v>NO</v>
      </c>
    </row>
    <row r="824" spans="1:35" hidden="1">
      <c r="A824" s="92" t="s">
        <v>920</v>
      </c>
      <c r="B824" s="92">
        <v>527</v>
      </c>
      <c r="C824" s="92">
        <v>5328</v>
      </c>
      <c r="D824" s="92" t="s">
        <v>4949</v>
      </c>
      <c r="E824" s="92">
        <v>73345</v>
      </c>
      <c r="F824" s="92">
        <v>66</v>
      </c>
      <c r="G824" s="92">
        <v>12</v>
      </c>
      <c r="H824" s="92">
        <v>5033</v>
      </c>
      <c r="I824" s="92" t="s">
        <v>397</v>
      </c>
      <c r="J824" s="92">
        <v>17</v>
      </c>
      <c r="K824" s="92" t="s">
        <v>4950</v>
      </c>
      <c r="L824" s="92">
        <v>5033</v>
      </c>
      <c r="M824" s="92" t="s">
        <v>397</v>
      </c>
      <c r="N824" s="92" t="s">
        <v>7471</v>
      </c>
      <c r="O824" s="92">
        <v>4384</v>
      </c>
      <c r="P824" s="92" t="s">
        <v>7472</v>
      </c>
      <c r="Q824" s="92" t="s">
        <v>7473</v>
      </c>
      <c r="R824" s="92">
        <v>5</v>
      </c>
      <c r="S824" s="92">
        <v>51</v>
      </c>
      <c r="T824" s="92">
        <v>3</v>
      </c>
      <c r="U824" s="92">
        <v>32</v>
      </c>
      <c r="V824" s="92" t="s">
        <v>4926</v>
      </c>
      <c r="W824" s="92" t="s">
        <v>7472</v>
      </c>
      <c r="X824" s="92" t="s">
        <v>7472</v>
      </c>
      <c r="Y824" s="92" t="s">
        <v>5351</v>
      </c>
      <c r="Z824" s="92" t="s">
        <v>920</v>
      </c>
      <c r="AA824" s="92" t="s">
        <v>7478</v>
      </c>
      <c r="AB824" s="92">
        <v>93274</v>
      </c>
      <c r="AC824" s="92">
        <v>36.213406999999997</v>
      </c>
      <c r="AD824" s="92">
        <v>-119.33038000000001</v>
      </c>
      <c r="AE824" s="92" t="s">
        <v>7494</v>
      </c>
      <c r="AF824" s="92" t="s">
        <v>7472</v>
      </c>
      <c r="AG824" s="27" t="str">
        <f>IF(ISERROR(IF(VLOOKUP(A824,'SAS Stations'!$B$2:$G$307,5,)="YES", "YES", "NO"))=TRUE,"NO","YES")</f>
        <v>NO</v>
      </c>
      <c r="AH824" s="27" t="str">
        <f t="shared" si="12"/>
        <v>YES</v>
      </c>
      <c r="AI824" s="92" t="str">
        <f t="array" ref="AI824">IF(ISERROR(IF(VLOOKUP(A824,'Stations Modelled'!$B$2:$D$310,3,)="YES", "YES", "NO"))=TRUE,"NO","YES")</f>
        <v>NO</v>
      </c>
    </row>
    <row r="825" spans="1:35" hidden="1">
      <c r="A825" s="92" t="s">
        <v>1502</v>
      </c>
      <c r="B825" s="92">
        <v>1474</v>
      </c>
      <c r="C825" s="92">
        <v>8254</v>
      </c>
      <c r="D825" s="92"/>
      <c r="E825" s="92"/>
      <c r="F825" s="92">
        <v>33</v>
      </c>
      <c r="G825" s="92">
        <v>2.4</v>
      </c>
      <c r="H825" s="92">
        <v>8027</v>
      </c>
      <c r="I825" s="92" t="s">
        <v>365</v>
      </c>
      <c r="J825" s="92">
        <v>15</v>
      </c>
      <c r="K825" s="92" t="s">
        <v>666</v>
      </c>
      <c r="L825" s="92">
        <v>5061</v>
      </c>
      <c r="M825" s="92" t="s">
        <v>666</v>
      </c>
      <c r="N825" s="92" t="s">
        <v>7521</v>
      </c>
      <c r="O825" s="92">
        <v>18264</v>
      </c>
      <c r="P825" s="92">
        <v>31260</v>
      </c>
      <c r="Q825" s="92" t="s">
        <v>7506</v>
      </c>
      <c r="R825" s="92">
        <v>3</v>
      </c>
      <c r="S825" s="92">
        <v>73</v>
      </c>
      <c r="T825" s="92">
        <v>4</v>
      </c>
      <c r="U825" s="92">
        <v>30</v>
      </c>
      <c r="V825" s="92" t="s">
        <v>7474</v>
      </c>
      <c r="W825" s="92" t="s">
        <v>7472</v>
      </c>
      <c r="X825" s="92" t="s">
        <v>7472</v>
      </c>
      <c r="Y825" s="92" t="s">
        <v>7472</v>
      </c>
      <c r="Z825" s="92" t="s">
        <v>7472</v>
      </c>
      <c r="AA825" s="92" t="s">
        <v>7478</v>
      </c>
      <c r="AB825" s="92" t="s">
        <v>7472</v>
      </c>
      <c r="AC825" s="92"/>
      <c r="AD825" s="92"/>
      <c r="AE825" s="92"/>
      <c r="AF825" s="92" t="s">
        <v>7472</v>
      </c>
      <c r="AG825" s="27" t="str">
        <f>IF(ISERROR(IF(VLOOKUP(A825,'SAS Stations'!$B$2:$G$307,5,)="YES", "YES", "NO"))=TRUE,"NO","YES")</f>
        <v>NO</v>
      </c>
      <c r="AH825" s="27" t="str">
        <f t="shared" si="12"/>
        <v>YES</v>
      </c>
      <c r="AI825" s="92" t="str">
        <f t="array" ref="AI825">IF(ISERROR(IF(VLOOKUP(A825,'Stations Modelled'!$B$2:$D$310,3,)="YES", "YES", "NO"))=TRUE,"NO","YES")</f>
        <v>NO</v>
      </c>
    </row>
    <row r="826" spans="1:35" hidden="1">
      <c r="A826" s="92" t="s">
        <v>485</v>
      </c>
      <c r="B826" s="92">
        <v>875</v>
      </c>
      <c r="C826" s="92">
        <v>5878</v>
      </c>
      <c r="D826" s="92"/>
      <c r="E826" s="92"/>
      <c r="F826" s="92">
        <v>66</v>
      </c>
      <c r="G826" s="92">
        <v>12</v>
      </c>
      <c r="H826" s="92">
        <v>5082</v>
      </c>
      <c r="I826" s="92" t="s">
        <v>939</v>
      </c>
      <c r="J826" s="92">
        <v>1</v>
      </c>
      <c r="K826" s="92" t="s">
        <v>939</v>
      </c>
      <c r="L826" s="92">
        <v>5082</v>
      </c>
      <c r="M826" s="92" t="s">
        <v>939</v>
      </c>
      <c r="N826" s="92" t="s">
        <v>7521</v>
      </c>
      <c r="O826" s="92">
        <v>31976</v>
      </c>
      <c r="P826" s="92">
        <v>34088</v>
      </c>
      <c r="Q826" s="92" t="s">
        <v>7473</v>
      </c>
      <c r="R826" s="92">
        <v>1</v>
      </c>
      <c r="S826" s="92">
        <v>29</v>
      </c>
      <c r="T826" s="92">
        <v>1</v>
      </c>
      <c r="U826" s="92">
        <v>45</v>
      </c>
      <c r="V826" s="92" t="s">
        <v>1700</v>
      </c>
      <c r="W826" s="92" t="s">
        <v>483</v>
      </c>
      <c r="X826" s="92" t="s">
        <v>7540</v>
      </c>
      <c r="Y826" s="92" t="s">
        <v>1503</v>
      </c>
      <c r="Z826" s="92" t="s">
        <v>485</v>
      </c>
      <c r="AA826" s="92" t="s">
        <v>7478</v>
      </c>
      <c r="AB826" s="92">
        <v>92705</v>
      </c>
      <c r="AC826" s="92"/>
      <c r="AD826" s="92"/>
      <c r="AE826" s="92"/>
      <c r="AF826" s="92" t="s">
        <v>7472</v>
      </c>
      <c r="AG826" s="27" t="str">
        <f>IF(ISERROR(IF(VLOOKUP(A826,'SAS Stations'!$B$2:$G$307,5,)="YES", "YES", "NO"))=TRUE,"NO","YES")</f>
        <v>NO</v>
      </c>
      <c r="AH826" s="27" t="str">
        <f t="shared" si="12"/>
        <v>YES</v>
      </c>
      <c r="AI826" s="92" t="str">
        <f t="array" ref="AI826">IF(ISERROR(IF(VLOOKUP(A826,'Stations Modelled'!$B$2:$D$310,3,)="YES", "YES", "NO"))=TRUE,"NO","YES")</f>
        <v>NO</v>
      </c>
    </row>
    <row r="827" spans="1:35" hidden="1">
      <c r="A827" s="92" t="s">
        <v>2787</v>
      </c>
      <c r="B827" s="92">
        <v>1475</v>
      </c>
      <c r="C827" s="92">
        <v>8255</v>
      </c>
      <c r="D827" s="92" t="s">
        <v>3416</v>
      </c>
      <c r="E827" s="92">
        <v>14451</v>
      </c>
      <c r="F827" s="92">
        <v>33</v>
      </c>
      <c r="G827" s="92">
        <v>4.8</v>
      </c>
      <c r="H827" s="92">
        <v>5067</v>
      </c>
      <c r="I827" s="92" t="s">
        <v>389</v>
      </c>
      <c r="J827" s="92">
        <v>6</v>
      </c>
      <c r="K827" s="92" t="s">
        <v>389</v>
      </c>
      <c r="L827" s="92">
        <v>5067</v>
      </c>
      <c r="M827" s="92" t="s">
        <v>389</v>
      </c>
      <c r="N827" s="92" t="s">
        <v>7471</v>
      </c>
      <c r="O827" s="92">
        <v>18264</v>
      </c>
      <c r="P827" s="92" t="s">
        <v>7472</v>
      </c>
      <c r="Q827" s="92" t="s">
        <v>7506</v>
      </c>
      <c r="R827" s="92">
        <v>3</v>
      </c>
      <c r="S827" s="92">
        <v>84</v>
      </c>
      <c r="T827" s="92">
        <v>4</v>
      </c>
      <c r="U827" s="92">
        <v>13</v>
      </c>
      <c r="V827" s="92" t="s">
        <v>7480</v>
      </c>
      <c r="W827" s="92" t="s">
        <v>1720</v>
      </c>
      <c r="X827" s="92" t="s">
        <v>517</v>
      </c>
      <c r="Y827" s="92" t="s">
        <v>2788</v>
      </c>
      <c r="Z827" s="92" t="s">
        <v>5064</v>
      </c>
      <c r="AA827" s="92" t="s">
        <v>7478</v>
      </c>
      <c r="AB827" s="92">
        <v>92256</v>
      </c>
      <c r="AC827" s="92">
        <v>34.137808999999997</v>
      </c>
      <c r="AD827" s="92">
        <v>-116.053944</v>
      </c>
      <c r="AE827" s="92" t="s">
        <v>7503</v>
      </c>
      <c r="AF827" s="92" t="s">
        <v>7472</v>
      </c>
      <c r="AG827" s="27" t="str">
        <f>IF(ISERROR(IF(VLOOKUP(A827,'SAS Stations'!$B$2:$G$307,5,)="YES", "YES", "NO"))=TRUE,"NO","YES")</f>
        <v>NO</v>
      </c>
      <c r="AH827" s="27" t="str">
        <f t="shared" si="12"/>
        <v>YES</v>
      </c>
      <c r="AI827" s="92" t="str">
        <f t="array" ref="AI827">IF(ISERROR(IF(VLOOKUP(A827,'Stations Modelled'!$B$2:$D$310,3,)="YES", "YES", "NO"))=TRUE,"NO","YES")</f>
        <v>NO</v>
      </c>
    </row>
    <row r="828" spans="1:35" hidden="1">
      <c r="A828" s="92" t="s">
        <v>2787</v>
      </c>
      <c r="B828" s="92">
        <v>1476</v>
      </c>
      <c r="C828" s="92">
        <v>8255</v>
      </c>
      <c r="D828" s="92" t="s">
        <v>3416</v>
      </c>
      <c r="E828" s="92">
        <v>14451</v>
      </c>
      <c r="F828" s="92">
        <v>33</v>
      </c>
      <c r="G828" s="92">
        <v>12</v>
      </c>
      <c r="H828" s="92">
        <v>5067</v>
      </c>
      <c r="I828" s="92" t="s">
        <v>389</v>
      </c>
      <c r="J828" s="92">
        <v>6</v>
      </c>
      <c r="K828" s="92" t="s">
        <v>389</v>
      </c>
      <c r="L828" s="92">
        <v>5067</v>
      </c>
      <c r="M828" s="92" t="s">
        <v>389</v>
      </c>
      <c r="N828" s="92" t="s">
        <v>7471</v>
      </c>
      <c r="O828" s="92">
        <v>18264</v>
      </c>
      <c r="P828" s="92" t="s">
        <v>7472</v>
      </c>
      <c r="Q828" s="92" t="s">
        <v>7506</v>
      </c>
      <c r="R828" s="92">
        <v>3</v>
      </c>
      <c r="S828" s="92">
        <v>84</v>
      </c>
      <c r="T828" s="92">
        <v>4</v>
      </c>
      <c r="U828" s="92">
        <v>13</v>
      </c>
      <c r="V828" s="92" t="s">
        <v>7480</v>
      </c>
      <c r="W828" s="92" t="s">
        <v>1720</v>
      </c>
      <c r="X828" s="92" t="s">
        <v>517</v>
      </c>
      <c r="Y828" s="92" t="s">
        <v>2788</v>
      </c>
      <c r="Z828" s="92" t="s">
        <v>5064</v>
      </c>
      <c r="AA828" s="92" t="s">
        <v>7478</v>
      </c>
      <c r="AB828" s="92">
        <v>92256</v>
      </c>
      <c r="AC828" s="92">
        <v>34.137808999999997</v>
      </c>
      <c r="AD828" s="92">
        <v>-116.053944</v>
      </c>
      <c r="AE828" s="92" t="s">
        <v>7503</v>
      </c>
      <c r="AF828" s="92" t="s">
        <v>7472</v>
      </c>
      <c r="AG828" s="27" t="str">
        <f>IF(ISERROR(IF(VLOOKUP(A828,'SAS Stations'!$B$2:$G$307,5,)="YES", "YES", "NO"))=TRUE,"NO","YES")</f>
        <v>NO</v>
      </c>
      <c r="AH828" s="27" t="str">
        <f t="shared" si="12"/>
        <v>YES</v>
      </c>
      <c r="AI828" s="92" t="str">
        <f t="array" ref="AI828">IF(ISERROR(IF(VLOOKUP(A828,'Stations Modelled'!$B$2:$D$310,3,)="YES", "YES", "NO"))=TRUE,"NO","YES")</f>
        <v>NO</v>
      </c>
    </row>
    <row r="829" spans="1:35" hidden="1">
      <c r="A829" s="92" t="s">
        <v>1504</v>
      </c>
      <c r="B829" s="92">
        <v>491</v>
      </c>
      <c r="C829" s="92">
        <v>5274</v>
      </c>
      <c r="D829" s="92"/>
      <c r="E829" s="92"/>
      <c r="F829" s="92">
        <v>12</v>
      </c>
      <c r="G829" s="92">
        <v>12</v>
      </c>
      <c r="H829" s="92">
        <v>3002</v>
      </c>
      <c r="I829" s="92" t="s">
        <v>1664</v>
      </c>
      <c r="J829" s="92">
        <v>9</v>
      </c>
      <c r="K829" s="92" t="s">
        <v>652</v>
      </c>
      <c r="L829" s="92">
        <v>5073</v>
      </c>
      <c r="M829" s="92" t="s">
        <v>652</v>
      </c>
      <c r="N829" s="92" t="s">
        <v>7471</v>
      </c>
      <c r="O829" s="92">
        <v>24624</v>
      </c>
      <c r="P829" s="92" t="s">
        <v>7472</v>
      </c>
      <c r="Q829" s="92" t="s">
        <v>7506</v>
      </c>
      <c r="R829" s="92">
        <v>1</v>
      </c>
      <c r="S829" s="92">
        <v>61</v>
      </c>
      <c r="T829" s="92">
        <v>1</v>
      </c>
      <c r="U829" s="92">
        <v>50</v>
      </c>
      <c r="V829" s="92" t="s">
        <v>3386</v>
      </c>
      <c r="W829" s="92" t="s">
        <v>4545</v>
      </c>
      <c r="X829" s="92" t="s">
        <v>7472</v>
      </c>
      <c r="Y829" s="92" t="s">
        <v>1505</v>
      </c>
      <c r="Z829" s="92" t="s">
        <v>4546</v>
      </c>
      <c r="AA829" s="92" t="s">
        <v>7478</v>
      </c>
      <c r="AB829" s="92">
        <v>90704</v>
      </c>
      <c r="AC829" s="92">
        <v>33.437184000000002</v>
      </c>
      <c r="AD829" s="92">
        <v>-118.491761</v>
      </c>
      <c r="AE829" s="92" t="s">
        <v>7494</v>
      </c>
      <c r="AF829" s="92" t="s">
        <v>7472</v>
      </c>
      <c r="AG829" s="27" t="str">
        <f>IF(ISERROR(IF(VLOOKUP(A829,'SAS Stations'!$B$2:$G$307,5,)="YES", "YES", "NO"))=TRUE,"NO","YES")</f>
        <v>NO</v>
      </c>
      <c r="AH829" s="27" t="str">
        <f t="shared" si="12"/>
        <v>YES</v>
      </c>
      <c r="AI829" s="92" t="str">
        <f t="array" ref="AI829">IF(ISERROR(IF(VLOOKUP(A829,'Stations Modelled'!$B$2:$D$310,3,)="YES", "YES", "NO"))=TRUE,"NO","YES")</f>
        <v>NO</v>
      </c>
    </row>
    <row r="830" spans="1:35" hidden="1">
      <c r="A830" s="92" t="s">
        <v>927</v>
      </c>
      <c r="B830" s="92">
        <v>675</v>
      </c>
      <c r="C830" s="92">
        <v>5635</v>
      </c>
      <c r="D830" s="92" t="s">
        <v>3420</v>
      </c>
      <c r="E830" s="92">
        <v>17345</v>
      </c>
      <c r="F830" s="92">
        <v>66</v>
      </c>
      <c r="G830" s="92">
        <v>4</v>
      </c>
      <c r="H830" s="92">
        <v>5045</v>
      </c>
      <c r="I830" s="92" t="s">
        <v>3810</v>
      </c>
      <c r="J830" s="92">
        <v>4</v>
      </c>
      <c r="K830" s="92" t="s">
        <v>448</v>
      </c>
      <c r="L830" s="92">
        <v>5069</v>
      </c>
      <c r="M830" s="92" t="s">
        <v>687</v>
      </c>
      <c r="N830" s="92" t="s">
        <v>7471</v>
      </c>
      <c r="O830" s="92">
        <v>18264</v>
      </c>
      <c r="P830" s="92" t="s">
        <v>7472</v>
      </c>
      <c r="Q830" s="92" t="s">
        <v>7473</v>
      </c>
      <c r="R830" s="92">
        <v>3</v>
      </c>
      <c r="S830" s="92">
        <v>34</v>
      </c>
      <c r="T830" s="92">
        <v>3</v>
      </c>
      <c r="U830" s="92">
        <v>15</v>
      </c>
      <c r="V830" s="92" t="s">
        <v>7474</v>
      </c>
      <c r="W830" s="92" t="s">
        <v>1685</v>
      </c>
      <c r="X830" s="92" t="s">
        <v>527</v>
      </c>
      <c r="Y830" s="92" t="s">
        <v>2791</v>
      </c>
      <c r="Z830" s="92" t="s">
        <v>927</v>
      </c>
      <c r="AA830" s="92" t="s">
        <v>7478</v>
      </c>
      <c r="AB830" s="92">
        <v>91786</v>
      </c>
      <c r="AC830" s="92">
        <v>34.093584999999997</v>
      </c>
      <c r="AD830" s="92">
        <v>-117.650097</v>
      </c>
      <c r="AE830" s="92" t="s">
        <v>7503</v>
      </c>
      <c r="AF830" s="92" t="s">
        <v>7472</v>
      </c>
      <c r="AG830" s="27" t="str">
        <f>IF(ISERROR(IF(VLOOKUP(A830,'SAS Stations'!$B$2:$G$307,5,)="YES", "YES", "NO"))=TRUE,"NO","YES")</f>
        <v>NO</v>
      </c>
      <c r="AH830" s="27" t="str">
        <f t="shared" si="12"/>
        <v>YES</v>
      </c>
      <c r="AI830" s="92" t="str">
        <f t="array" ref="AI830">IF(ISERROR(IF(VLOOKUP(A830,'Stations Modelled'!$B$2:$D$310,3,)="YES", "YES", "NO"))=TRUE,"NO","YES")</f>
        <v>YES</v>
      </c>
    </row>
    <row r="831" spans="1:35" hidden="1">
      <c r="A831" s="92" t="s">
        <v>927</v>
      </c>
      <c r="B831" s="92">
        <v>676</v>
      </c>
      <c r="C831" s="92">
        <v>5635</v>
      </c>
      <c r="D831" s="92" t="s">
        <v>3420</v>
      </c>
      <c r="E831" s="92">
        <v>17345</v>
      </c>
      <c r="F831" s="92">
        <v>66</v>
      </c>
      <c r="G831" s="92">
        <v>12</v>
      </c>
      <c r="H831" s="92">
        <v>5045</v>
      </c>
      <c r="I831" s="92" t="s">
        <v>3810</v>
      </c>
      <c r="J831" s="92">
        <v>4</v>
      </c>
      <c r="K831" s="92" t="s">
        <v>448</v>
      </c>
      <c r="L831" s="92">
        <v>5069</v>
      </c>
      <c r="M831" s="92" t="s">
        <v>687</v>
      </c>
      <c r="N831" s="92" t="s">
        <v>7471</v>
      </c>
      <c r="O831" s="92">
        <v>18264</v>
      </c>
      <c r="P831" s="92" t="s">
        <v>7472</v>
      </c>
      <c r="Q831" s="92" t="s">
        <v>7473</v>
      </c>
      <c r="R831" s="92">
        <v>3</v>
      </c>
      <c r="S831" s="92">
        <v>34</v>
      </c>
      <c r="T831" s="92">
        <v>3</v>
      </c>
      <c r="U831" s="92">
        <v>15</v>
      </c>
      <c r="V831" s="92" t="s">
        <v>7474</v>
      </c>
      <c r="W831" s="92" t="s">
        <v>1685</v>
      </c>
      <c r="X831" s="92" t="s">
        <v>527</v>
      </c>
      <c r="Y831" s="92" t="s">
        <v>2791</v>
      </c>
      <c r="Z831" s="92" t="s">
        <v>927</v>
      </c>
      <c r="AA831" s="92" t="s">
        <v>7478</v>
      </c>
      <c r="AB831" s="92">
        <v>91786</v>
      </c>
      <c r="AC831" s="92">
        <v>34.093584999999997</v>
      </c>
      <c r="AD831" s="92">
        <v>-117.650097</v>
      </c>
      <c r="AE831" s="92" t="s">
        <v>7503</v>
      </c>
      <c r="AF831" s="92" t="s">
        <v>7472</v>
      </c>
      <c r="AG831" s="27" t="str">
        <f>IF(ISERROR(IF(VLOOKUP(A831,'SAS Stations'!$B$2:$G$307,5,)="YES", "YES", "NO"))=TRUE,"NO","YES")</f>
        <v>NO</v>
      </c>
      <c r="AH831" s="27" t="str">
        <f t="shared" si="12"/>
        <v>YES</v>
      </c>
      <c r="AI831" s="92" t="str">
        <f t="array" ref="AI831">IF(ISERROR(IF(VLOOKUP(A831,'Stations Modelled'!$B$2:$D$310,3,)="YES", "YES", "NO"))=TRUE,"NO","YES")</f>
        <v>YES</v>
      </c>
    </row>
    <row r="832" spans="1:35">
      <c r="A832" s="92" t="s">
        <v>928</v>
      </c>
      <c r="B832" s="92">
        <v>391</v>
      </c>
      <c r="C832" s="92">
        <v>5175</v>
      </c>
      <c r="D832" s="92" t="s">
        <v>7535</v>
      </c>
      <c r="E832" s="92">
        <v>45345</v>
      </c>
      <c r="F832" s="92">
        <v>66</v>
      </c>
      <c r="G832" s="92">
        <v>16</v>
      </c>
      <c r="H832" s="92">
        <v>5074</v>
      </c>
      <c r="I832" s="92" t="s">
        <v>631</v>
      </c>
      <c r="J832" s="92">
        <v>9</v>
      </c>
      <c r="K832" s="92" t="s">
        <v>652</v>
      </c>
      <c r="L832" s="92">
        <v>5073</v>
      </c>
      <c r="M832" s="92" t="s">
        <v>652</v>
      </c>
      <c r="N832" s="92" t="s">
        <v>7471</v>
      </c>
      <c r="O832" s="92">
        <v>20972</v>
      </c>
      <c r="P832" s="92" t="s">
        <v>7472</v>
      </c>
      <c r="Q832" s="92" t="s">
        <v>7473</v>
      </c>
      <c r="R832" s="92">
        <v>1</v>
      </c>
      <c r="S832" s="92">
        <v>32</v>
      </c>
      <c r="T832" s="92">
        <v>2</v>
      </c>
      <c r="U832" s="92">
        <v>2</v>
      </c>
      <c r="V832" s="92" t="s">
        <v>7531</v>
      </c>
      <c r="W832" s="92" t="s">
        <v>7815</v>
      </c>
      <c r="X832" s="92" t="s">
        <v>538</v>
      </c>
      <c r="Y832" s="92" t="s">
        <v>4898</v>
      </c>
      <c r="Z832" s="92" t="s">
        <v>7588</v>
      </c>
      <c r="AA832" s="92" t="s">
        <v>7478</v>
      </c>
      <c r="AB832" s="92">
        <v>90640</v>
      </c>
      <c r="AC832" s="92">
        <v>34.148017000000003</v>
      </c>
      <c r="AD832" s="92">
        <v>-118.630094</v>
      </c>
      <c r="AE832" s="92" t="s">
        <v>7494</v>
      </c>
      <c r="AF832" s="92" t="s">
        <v>7472</v>
      </c>
      <c r="AG832" s="27" t="str">
        <f>IF(ISERROR(IF(VLOOKUP(A832,'SAS Stations'!$B$2:$G$307,5,)="YES", "YES", "NO"))=TRUE,"NO","YES")</f>
        <v>YES</v>
      </c>
      <c r="AH832" s="27" t="str">
        <f t="shared" si="12"/>
        <v>NO</v>
      </c>
      <c r="AI832" s="92" t="str">
        <f t="array" ref="AI832">IF(ISERROR(IF(VLOOKUP(A832,'Stations Modelled'!$B$2:$D$310,3,)="YES", "YES", "NO"))=TRUE,"NO","YES")</f>
        <v>NO</v>
      </c>
    </row>
    <row r="833" spans="1:35" hidden="1">
      <c r="A833" s="92" t="s">
        <v>929</v>
      </c>
      <c r="B833" s="92">
        <v>450</v>
      </c>
      <c r="C833" s="92">
        <v>5236</v>
      </c>
      <c r="D833" s="92" t="s">
        <v>4971</v>
      </c>
      <c r="E833" s="92">
        <v>76969</v>
      </c>
      <c r="F833" s="92">
        <v>66</v>
      </c>
      <c r="G833" s="92">
        <v>16</v>
      </c>
      <c r="H833" s="92">
        <v>5056</v>
      </c>
      <c r="I833" s="92" t="s">
        <v>698</v>
      </c>
      <c r="J833" s="92">
        <v>11</v>
      </c>
      <c r="K833" s="92" t="s">
        <v>698</v>
      </c>
      <c r="L833" s="92">
        <v>5056</v>
      </c>
      <c r="M833" s="92" t="s">
        <v>698</v>
      </c>
      <c r="N833" s="92" t="s">
        <v>7471</v>
      </c>
      <c r="O833" s="92">
        <v>24869</v>
      </c>
      <c r="P833" s="92" t="s">
        <v>7472</v>
      </c>
      <c r="Q833" s="92" t="s">
        <v>7473</v>
      </c>
      <c r="R833" s="92">
        <v>5</v>
      </c>
      <c r="S833" s="92">
        <v>35</v>
      </c>
      <c r="T833" s="92">
        <v>3</v>
      </c>
      <c r="U833" s="92">
        <v>61</v>
      </c>
      <c r="V833" s="92" t="s">
        <v>2730</v>
      </c>
      <c r="W833" s="92" t="s">
        <v>3434</v>
      </c>
      <c r="X833" s="92" t="s">
        <v>562</v>
      </c>
      <c r="Y833" s="92" t="s">
        <v>5355</v>
      </c>
      <c r="Z833" s="92" t="s">
        <v>5313</v>
      </c>
      <c r="AA833" s="92" t="s">
        <v>7478</v>
      </c>
      <c r="AB833" s="92">
        <v>91302</v>
      </c>
      <c r="AC833" s="92">
        <v>34.164738999999997</v>
      </c>
      <c r="AD833" s="92">
        <v>-117.286473</v>
      </c>
      <c r="AE833" s="92" t="s">
        <v>7503</v>
      </c>
      <c r="AF833" s="92" t="s">
        <v>7472</v>
      </c>
      <c r="AG833" s="27" t="str">
        <f>IF(ISERROR(IF(VLOOKUP(A833,'SAS Stations'!$B$2:$G$307,5,)="YES", "YES", "NO"))=TRUE,"NO","YES")</f>
        <v>NO</v>
      </c>
      <c r="AH833" s="27" t="str">
        <f t="shared" si="12"/>
        <v>YES</v>
      </c>
      <c r="AI833" s="92" t="str">
        <f t="array" ref="AI833">IF(ISERROR(IF(VLOOKUP(A833,'Stations Modelled'!$B$2:$D$310,3,)="YES", "YES", "NO"))=TRUE,"NO","YES")</f>
        <v>YES</v>
      </c>
    </row>
    <row r="834" spans="1:35" hidden="1">
      <c r="A834" s="92" t="s">
        <v>2792</v>
      </c>
      <c r="B834" s="92">
        <v>689</v>
      </c>
      <c r="C834" s="92">
        <v>5647</v>
      </c>
      <c r="D834" s="92" t="s">
        <v>3405</v>
      </c>
      <c r="E834" s="92"/>
      <c r="F834" s="92">
        <v>12</v>
      </c>
      <c r="G834" s="92">
        <v>4</v>
      </c>
      <c r="H834" s="92">
        <v>1990</v>
      </c>
      <c r="I834" s="92" t="s">
        <v>7480</v>
      </c>
      <c r="J834" s="92">
        <v>5</v>
      </c>
      <c r="K834" s="92" t="s">
        <v>375</v>
      </c>
      <c r="L834" s="92">
        <v>5064</v>
      </c>
      <c r="M834" s="92" t="s">
        <v>375</v>
      </c>
      <c r="N834" s="92" t="s">
        <v>7471</v>
      </c>
      <c r="O834" s="92">
        <v>18264</v>
      </c>
      <c r="P834" s="92" t="s">
        <v>7472</v>
      </c>
      <c r="Q834" s="92" t="s">
        <v>7506</v>
      </c>
      <c r="R834" s="92">
        <v>3</v>
      </c>
      <c r="S834" s="92">
        <v>31</v>
      </c>
      <c r="T834" s="92">
        <v>4</v>
      </c>
      <c r="U834" s="92">
        <v>11</v>
      </c>
      <c r="V834" s="92" t="s">
        <v>7474</v>
      </c>
      <c r="W834" s="92" t="s">
        <v>3429</v>
      </c>
      <c r="X834" s="92" t="s">
        <v>569</v>
      </c>
      <c r="Y834" s="92" t="s">
        <v>2793</v>
      </c>
      <c r="Z834" s="92" t="s">
        <v>7480</v>
      </c>
      <c r="AA834" s="92" t="s">
        <v>7478</v>
      </c>
      <c r="AB834" s="92">
        <v>92405</v>
      </c>
      <c r="AC834" s="92"/>
      <c r="AD834" s="92"/>
      <c r="AE834" s="92"/>
      <c r="AF834" s="92" t="s">
        <v>7472</v>
      </c>
      <c r="AG834" s="27" t="str">
        <f>IF(ISERROR(IF(VLOOKUP(A834,'SAS Stations'!$B$2:$G$307,5,)="YES", "YES", "NO"))=TRUE,"NO","YES")</f>
        <v>NO</v>
      </c>
      <c r="AH834" s="27" t="str">
        <f t="shared" ref="AH834:AH897" si="13">IF(AG834="YES", "NO", "YES")</f>
        <v>YES</v>
      </c>
      <c r="AI834" s="92" t="str">
        <f t="array" ref="AI834">IF(ISERROR(IF(VLOOKUP(A834,'Stations Modelled'!$B$2:$D$310,3,)="YES", "YES", "NO"))=TRUE,"NO","YES")</f>
        <v>NO</v>
      </c>
    </row>
    <row r="835" spans="1:35" hidden="1">
      <c r="A835" s="92" t="s">
        <v>347</v>
      </c>
      <c r="B835" s="92">
        <v>311</v>
      </c>
      <c r="C835" s="92">
        <v>5070</v>
      </c>
      <c r="D835" s="92" t="s">
        <v>3410</v>
      </c>
      <c r="E835" s="92" t="s">
        <v>2794</v>
      </c>
      <c r="F835" s="92">
        <v>115</v>
      </c>
      <c r="G835" s="92">
        <v>12</v>
      </c>
      <c r="H835" s="92">
        <v>5070</v>
      </c>
      <c r="I835" s="92" t="s">
        <v>347</v>
      </c>
      <c r="J835" s="92">
        <v>7</v>
      </c>
      <c r="K835" s="92" t="s">
        <v>347</v>
      </c>
      <c r="L835" s="92">
        <v>5070</v>
      </c>
      <c r="M835" s="92" t="s">
        <v>347</v>
      </c>
      <c r="N835" s="92" t="s">
        <v>7471</v>
      </c>
      <c r="O835" s="92">
        <v>33268</v>
      </c>
      <c r="P835" s="92" t="s">
        <v>7472</v>
      </c>
      <c r="Q835" s="92" t="s">
        <v>7473</v>
      </c>
      <c r="R835" s="92">
        <v>3</v>
      </c>
      <c r="S835" s="92">
        <v>77</v>
      </c>
      <c r="T835" s="92">
        <v>3</v>
      </c>
      <c r="U835" s="92">
        <v>16</v>
      </c>
      <c r="V835" s="92" t="s">
        <v>3411</v>
      </c>
      <c r="W835" s="92" t="s">
        <v>2728</v>
      </c>
      <c r="X835" s="92" t="s">
        <v>462</v>
      </c>
      <c r="Y835" s="92" t="s">
        <v>2795</v>
      </c>
      <c r="Z835" s="92" t="s">
        <v>2796</v>
      </c>
      <c r="AA835" s="92" t="s">
        <v>7478</v>
      </c>
      <c r="AB835" s="92">
        <v>92380</v>
      </c>
      <c r="AC835" s="92">
        <v>33.741909999999997</v>
      </c>
      <c r="AD835" s="92">
        <v>-117.156589</v>
      </c>
      <c r="AE835" s="92" t="s">
        <v>7503</v>
      </c>
      <c r="AF835" s="92" t="s">
        <v>7472</v>
      </c>
      <c r="AG835" s="27" t="str">
        <f>IF(ISERROR(IF(VLOOKUP(A835,'SAS Stations'!$B$2:$G$307,5,)="YES", "YES", "NO"))=TRUE,"NO","YES")</f>
        <v>NO</v>
      </c>
      <c r="AH835" s="27" t="str">
        <f t="shared" si="13"/>
        <v>YES</v>
      </c>
      <c r="AI835" s="92" t="str">
        <f t="array" ref="AI835">IF(ISERROR(IF(VLOOKUP(A835,'Stations Modelled'!$B$2:$D$310,3,)="YES", "YES", "NO"))=TRUE,"NO","YES")</f>
        <v>YES</v>
      </c>
    </row>
    <row r="836" spans="1:35" hidden="1">
      <c r="A836" s="92" t="s">
        <v>347</v>
      </c>
      <c r="B836" s="92">
        <v>312</v>
      </c>
      <c r="C836" s="92">
        <v>5070</v>
      </c>
      <c r="D836" s="92" t="s">
        <v>3410</v>
      </c>
      <c r="E836" s="92" t="s">
        <v>2794</v>
      </c>
      <c r="F836" s="92">
        <v>33</v>
      </c>
      <c r="G836" s="92">
        <v>12</v>
      </c>
      <c r="H836" s="92">
        <v>5070</v>
      </c>
      <c r="I836" s="92" t="s">
        <v>347</v>
      </c>
      <c r="J836" s="92">
        <v>7</v>
      </c>
      <c r="K836" s="92" t="s">
        <v>347</v>
      </c>
      <c r="L836" s="92">
        <v>5070</v>
      </c>
      <c r="M836" s="92" t="s">
        <v>347</v>
      </c>
      <c r="N836" s="92" t="s">
        <v>7521</v>
      </c>
      <c r="O836" s="92">
        <v>18264</v>
      </c>
      <c r="P836" s="92">
        <v>33399</v>
      </c>
      <c r="Q836" s="92" t="s">
        <v>7506</v>
      </c>
      <c r="R836" s="92">
        <v>3</v>
      </c>
      <c r="S836" s="92">
        <v>77</v>
      </c>
      <c r="T836" s="92">
        <v>3</v>
      </c>
      <c r="U836" s="92">
        <v>16</v>
      </c>
      <c r="V836" s="92" t="s">
        <v>3411</v>
      </c>
      <c r="W836" s="92" t="s">
        <v>2728</v>
      </c>
      <c r="X836" s="92" t="s">
        <v>462</v>
      </c>
      <c r="Y836" s="92" t="s">
        <v>2795</v>
      </c>
      <c r="Z836" s="92" t="s">
        <v>2796</v>
      </c>
      <c r="AA836" s="92" t="s">
        <v>7478</v>
      </c>
      <c r="AB836" s="92">
        <v>92380</v>
      </c>
      <c r="AC836" s="92">
        <v>33.741909999999997</v>
      </c>
      <c r="AD836" s="92">
        <v>-117.156589</v>
      </c>
      <c r="AE836" s="92" t="s">
        <v>7503</v>
      </c>
      <c r="AF836" s="92" t="s">
        <v>7472</v>
      </c>
      <c r="AG836" s="27" t="str">
        <f>IF(ISERROR(IF(VLOOKUP(A836,'SAS Stations'!$B$2:$G$307,5,)="YES", "YES", "NO"))=TRUE,"NO","YES")</f>
        <v>NO</v>
      </c>
      <c r="AH836" s="27" t="str">
        <f t="shared" si="13"/>
        <v>YES</v>
      </c>
      <c r="AI836" s="92" t="str">
        <f t="array" ref="AI836">IF(ISERROR(IF(VLOOKUP(A836,'Stations Modelled'!$B$2:$D$310,3,)="YES", "YES", "NO"))=TRUE,"NO","YES")</f>
        <v>YES</v>
      </c>
    </row>
    <row r="837" spans="1:35" hidden="1">
      <c r="A837" s="92" t="s">
        <v>347</v>
      </c>
      <c r="B837" s="92">
        <v>1840</v>
      </c>
      <c r="C837" s="92">
        <v>5070</v>
      </c>
      <c r="D837" s="92" t="s">
        <v>3410</v>
      </c>
      <c r="E837" s="92" t="s">
        <v>2794</v>
      </c>
      <c r="F837" s="92">
        <v>115</v>
      </c>
      <c r="G837" s="92">
        <v>33</v>
      </c>
      <c r="H837" s="92">
        <v>5070</v>
      </c>
      <c r="I837" s="92" t="s">
        <v>347</v>
      </c>
      <c r="J837" s="92">
        <v>7</v>
      </c>
      <c r="K837" s="92" t="s">
        <v>347</v>
      </c>
      <c r="L837" s="92">
        <v>5070</v>
      </c>
      <c r="M837" s="92" t="s">
        <v>347</v>
      </c>
      <c r="N837" s="92" t="s">
        <v>7521</v>
      </c>
      <c r="O837" s="92">
        <v>18264</v>
      </c>
      <c r="P837" s="92">
        <v>33396</v>
      </c>
      <c r="Q837" s="92" t="s">
        <v>7473</v>
      </c>
      <c r="R837" s="92">
        <v>3</v>
      </c>
      <c r="S837" s="92">
        <v>77</v>
      </c>
      <c r="T837" s="92">
        <v>3</v>
      </c>
      <c r="U837" s="92">
        <v>16</v>
      </c>
      <c r="V837" s="92" t="s">
        <v>3411</v>
      </c>
      <c r="W837" s="92" t="s">
        <v>2728</v>
      </c>
      <c r="X837" s="92" t="s">
        <v>462</v>
      </c>
      <c r="Y837" s="92" t="s">
        <v>2795</v>
      </c>
      <c r="Z837" s="92" t="s">
        <v>2796</v>
      </c>
      <c r="AA837" s="92" t="s">
        <v>7478</v>
      </c>
      <c r="AB837" s="92">
        <v>92380</v>
      </c>
      <c r="AC837" s="92">
        <v>33.741909999999997</v>
      </c>
      <c r="AD837" s="92">
        <v>-117.156589</v>
      </c>
      <c r="AE837" s="92" t="s">
        <v>7503</v>
      </c>
      <c r="AF837" s="92" t="s">
        <v>7472</v>
      </c>
      <c r="AG837" s="27" t="str">
        <f>IF(ISERROR(IF(VLOOKUP(A837,'SAS Stations'!$B$2:$G$307,5,)="YES", "YES", "NO"))=TRUE,"NO","YES")</f>
        <v>NO</v>
      </c>
      <c r="AH837" s="27" t="str">
        <f t="shared" si="13"/>
        <v>YES</v>
      </c>
      <c r="AI837" s="92" t="str">
        <f t="array" ref="AI837">IF(ISERROR(IF(VLOOKUP(A837,'Stations Modelled'!$B$2:$D$310,3,)="YES", "YES", "NO"))=TRUE,"NO","YES")</f>
        <v>YES</v>
      </c>
    </row>
    <row r="838" spans="1:35" hidden="1">
      <c r="A838" s="92" t="s">
        <v>1519</v>
      </c>
      <c r="B838" s="92">
        <v>1716</v>
      </c>
      <c r="C838" s="92">
        <v>5406</v>
      </c>
      <c r="D838" s="92"/>
      <c r="E838" s="92"/>
      <c r="F838" s="92">
        <v>66</v>
      </c>
      <c r="G838" s="92">
        <v>12</v>
      </c>
      <c r="H838" s="92">
        <v>5052</v>
      </c>
      <c r="I838" s="92" t="s">
        <v>357</v>
      </c>
      <c r="J838" s="92">
        <v>14</v>
      </c>
      <c r="K838" s="92" t="s">
        <v>940</v>
      </c>
      <c r="L838" s="92">
        <v>5054</v>
      </c>
      <c r="M838" s="92" t="s">
        <v>940</v>
      </c>
      <c r="N838" s="92" t="s">
        <v>7496</v>
      </c>
      <c r="O838" s="92">
        <v>38353</v>
      </c>
      <c r="P838" s="92" t="s">
        <v>7472</v>
      </c>
      <c r="Q838" s="92" t="s">
        <v>10579</v>
      </c>
      <c r="R838" s="92">
        <v>5</v>
      </c>
      <c r="S838" s="92">
        <v>36</v>
      </c>
      <c r="T838" s="92">
        <v>3</v>
      </c>
      <c r="U838" s="92">
        <v>30</v>
      </c>
      <c r="V838" s="92" t="s">
        <v>7472</v>
      </c>
      <c r="W838" s="92" t="s">
        <v>7472</v>
      </c>
      <c r="X838" s="92" t="s">
        <v>7472</v>
      </c>
      <c r="Y838" s="92" t="s">
        <v>7472</v>
      </c>
      <c r="Z838" s="92" t="s">
        <v>7472</v>
      </c>
      <c r="AA838" s="92" t="s">
        <v>7478</v>
      </c>
      <c r="AB838" s="92" t="s">
        <v>7472</v>
      </c>
      <c r="AC838" s="92"/>
      <c r="AD838" s="92"/>
      <c r="AE838" s="92"/>
      <c r="AF838" s="92" t="s">
        <v>7472</v>
      </c>
      <c r="AG838" s="27" t="str">
        <f>IF(ISERROR(IF(VLOOKUP(A838,'SAS Stations'!$B$2:$G$307,5,)="YES", "YES", "NO"))=TRUE,"NO","YES")</f>
        <v>NO</v>
      </c>
      <c r="AH838" s="27" t="str">
        <f t="shared" si="13"/>
        <v>YES</v>
      </c>
      <c r="AI838" s="92" t="str">
        <f t="array" ref="AI838">IF(ISERROR(IF(VLOOKUP(A838,'Stations Modelled'!$B$2:$D$310,3,)="YES", "YES", "NO"))=TRUE,"NO","YES")</f>
        <v>NO</v>
      </c>
    </row>
    <row r="839" spans="1:35">
      <c r="A839" s="92" t="s">
        <v>932</v>
      </c>
      <c r="B839" s="92">
        <v>621</v>
      </c>
      <c r="C839" s="92">
        <v>5570</v>
      </c>
      <c r="D839" s="92" t="s">
        <v>4981</v>
      </c>
      <c r="E839" s="92">
        <v>75322</v>
      </c>
      <c r="F839" s="92">
        <v>66</v>
      </c>
      <c r="G839" s="92">
        <v>16</v>
      </c>
      <c r="H839" s="92">
        <v>5055</v>
      </c>
      <c r="I839" s="92" t="s">
        <v>446</v>
      </c>
      <c r="J839" s="92">
        <v>10</v>
      </c>
      <c r="K839" s="92" t="s">
        <v>446</v>
      </c>
      <c r="L839" s="92">
        <v>5056</v>
      </c>
      <c r="M839" s="92" t="s">
        <v>698</v>
      </c>
      <c r="N839" s="92" t="s">
        <v>7471</v>
      </c>
      <c r="O839" s="92">
        <v>22190</v>
      </c>
      <c r="P839" s="92" t="s">
        <v>7472</v>
      </c>
      <c r="Q839" s="92" t="s">
        <v>7473</v>
      </c>
      <c r="R839" s="92">
        <v>5</v>
      </c>
      <c r="S839" s="92">
        <v>49</v>
      </c>
      <c r="T839" s="92">
        <v>1</v>
      </c>
      <c r="U839" s="92">
        <v>63</v>
      </c>
      <c r="V839" s="92" t="s">
        <v>4996</v>
      </c>
      <c r="W839" s="92" t="s">
        <v>1678</v>
      </c>
      <c r="X839" s="92" t="s">
        <v>7523</v>
      </c>
      <c r="Y839" s="92" t="s">
        <v>5357</v>
      </c>
      <c r="Z839" s="92" t="s">
        <v>446</v>
      </c>
      <c r="AA839" s="92" t="s">
        <v>7478</v>
      </c>
      <c r="AB839" s="92">
        <v>91311</v>
      </c>
      <c r="AC839" s="92">
        <v>34.448295000000002</v>
      </c>
      <c r="AD839" s="92">
        <v>-119.817038</v>
      </c>
      <c r="AE839" s="92" t="s">
        <v>7494</v>
      </c>
      <c r="AF839" s="92" t="s">
        <v>7472</v>
      </c>
      <c r="AG839" s="27" t="str">
        <f>IF(ISERROR(IF(VLOOKUP(A839,'SAS Stations'!$B$2:$G$307,5,)="YES", "YES", "NO"))=TRUE,"NO","YES")</f>
        <v>YES</v>
      </c>
      <c r="AH839" s="27" t="str">
        <f t="shared" si="13"/>
        <v>NO</v>
      </c>
      <c r="AI839" s="92" t="str">
        <f t="array" ref="AI839">IF(ISERROR(IF(VLOOKUP(A839,'Stations Modelled'!$B$2:$D$310,3,)="YES", "YES", "NO"))=TRUE,"NO","YES")</f>
        <v>NO</v>
      </c>
    </row>
    <row r="840" spans="1:35" hidden="1">
      <c r="A840" s="92" t="s">
        <v>1523</v>
      </c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>
        <v>34.011628000000002</v>
      </c>
      <c r="AD840" s="92">
        <v>-118.417316</v>
      </c>
      <c r="AE840" s="92" t="s">
        <v>7494</v>
      </c>
      <c r="AF840" s="92"/>
      <c r="AG840" s="27" t="str">
        <f>IF(ISERROR(IF(VLOOKUP(A840,'SAS Stations'!$B$2:$G$307,5,)="YES", "YES", "NO"))=TRUE,"NO","YES")</f>
        <v>NO</v>
      </c>
      <c r="AH840" s="27" t="str">
        <f t="shared" si="13"/>
        <v>YES</v>
      </c>
      <c r="AI840" s="92" t="str">
        <f t="array" ref="AI840">IF(ISERROR(IF(VLOOKUP(A840,'Stations Modelled'!$B$2:$D$310,3,)="YES", "YES", "NO"))=TRUE,"NO","YES")</f>
        <v>NO</v>
      </c>
    </row>
    <row r="841" spans="1:35" hidden="1">
      <c r="A841" s="92" t="s">
        <v>933</v>
      </c>
      <c r="B841" s="92">
        <v>528</v>
      </c>
      <c r="C841" s="92">
        <v>5329</v>
      </c>
      <c r="D841" s="92" t="s">
        <v>4949</v>
      </c>
      <c r="E841" s="92">
        <v>72264</v>
      </c>
      <c r="F841" s="92">
        <v>66</v>
      </c>
      <c r="G841" s="92">
        <v>12</v>
      </c>
      <c r="H841" s="92">
        <v>5033</v>
      </c>
      <c r="I841" s="92" t="s">
        <v>397</v>
      </c>
      <c r="J841" s="92">
        <v>17</v>
      </c>
      <c r="K841" s="92" t="s">
        <v>4950</v>
      </c>
      <c r="L841" s="92">
        <v>5033</v>
      </c>
      <c r="M841" s="92" t="s">
        <v>397</v>
      </c>
      <c r="N841" s="92" t="s">
        <v>7471</v>
      </c>
      <c r="O841" s="92">
        <v>4384</v>
      </c>
      <c r="P841" s="92" t="s">
        <v>7472</v>
      </c>
      <c r="Q841" s="92" t="s">
        <v>7473</v>
      </c>
      <c r="R841" s="92">
        <v>5</v>
      </c>
      <c r="S841" s="92">
        <v>51</v>
      </c>
      <c r="T841" s="92">
        <v>3</v>
      </c>
      <c r="U841" s="92">
        <v>32</v>
      </c>
      <c r="V841" s="92" t="s">
        <v>4926</v>
      </c>
      <c r="W841" s="92" t="s">
        <v>3425</v>
      </c>
      <c r="X841" s="92" t="s">
        <v>3308</v>
      </c>
      <c r="Y841" s="92" t="s">
        <v>5358</v>
      </c>
      <c r="Z841" s="92" t="s">
        <v>5359</v>
      </c>
      <c r="AA841" s="92" t="s">
        <v>7478</v>
      </c>
      <c r="AB841" s="92">
        <v>93235</v>
      </c>
      <c r="AC841" s="92">
        <v>36.414355999999998</v>
      </c>
      <c r="AD841" s="92">
        <v>-119.189116</v>
      </c>
      <c r="AE841" s="92" t="s">
        <v>7494</v>
      </c>
      <c r="AF841" s="92" t="s">
        <v>7472</v>
      </c>
      <c r="AG841" s="27" t="str">
        <f>IF(ISERROR(IF(VLOOKUP(A841,'SAS Stations'!$B$2:$G$307,5,)="YES", "YES", "NO"))=TRUE,"NO","YES")</f>
        <v>NO</v>
      </c>
      <c r="AH841" s="27" t="str">
        <f t="shared" si="13"/>
        <v>YES</v>
      </c>
      <c r="AI841" s="92" t="str">
        <f t="array" ref="AI841">IF(ISERROR(IF(VLOOKUP(A841,'Stations Modelled'!$B$2:$D$310,3,)="YES", "YES", "NO"))=TRUE,"NO","YES")</f>
        <v>YES</v>
      </c>
    </row>
    <row r="842" spans="1:35">
      <c r="A842" s="92" t="s">
        <v>934</v>
      </c>
      <c r="B842" s="92">
        <v>529</v>
      </c>
      <c r="C842" s="92">
        <v>5330</v>
      </c>
      <c r="D842" s="92" t="s">
        <v>4949</v>
      </c>
      <c r="E842" s="92">
        <v>49902</v>
      </c>
      <c r="F842" s="92">
        <v>66</v>
      </c>
      <c r="G842" s="92">
        <v>12</v>
      </c>
      <c r="H842" s="92">
        <v>5033</v>
      </c>
      <c r="I842" s="92" t="s">
        <v>397</v>
      </c>
      <c r="J842" s="92">
        <v>17</v>
      </c>
      <c r="K842" s="92" t="s">
        <v>4950</v>
      </c>
      <c r="L842" s="92">
        <v>5033</v>
      </c>
      <c r="M842" s="92" t="s">
        <v>397</v>
      </c>
      <c r="N842" s="92" t="s">
        <v>7471</v>
      </c>
      <c r="O842" s="92">
        <v>8461</v>
      </c>
      <c r="P842" s="92" t="s">
        <v>7472</v>
      </c>
      <c r="Q842" s="92" t="s">
        <v>7473</v>
      </c>
      <c r="R842" s="92">
        <v>5</v>
      </c>
      <c r="S842" s="92">
        <v>51</v>
      </c>
      <c r="T842" s="92">
        <v>3</v>
      </c>
      <c r="U842" s="92">
        <v>32</v>
      </c>
      <c r="V842" s="92" t="s">
        <v>4926</v>
      </c>
      <c r="W842" s="92" t="s">
        <v>3425</v>
      </c>
      <c r="X842" s="92" t="s">
        <v>5360</v>
      </c>
      <c r="Y842" s="92" t="s">
        <v>5361</v>
      </c>
      <c r="Z842" s="92" t="s">
        <v>10313</v>
      </c>
      <c r="AA842" s="92" t="s">
        <v>7478</v>
      </c>
      <c r="AB842" s="92">
        <v>93221</v>
      </c>
      <c r="AC842" s="92">
        <v>36.325516999999998</v>
      </c>
      <c r="AD842" s="92">
        <v>-119.13203799999999</v>
      </c>
      <c r="AE842" s="92" t="s">
        <v>7494</v>
      </c>
      <c r="AF842" s="92" t="s">
        <v>7472</v>
      </c>
      <c r="AG842" s="27" t="str">
        <f>IF(ISERROR(IF(VLOOKUP(A842,'SAS Stations'!$B$2:$G$307,5,)="YES", "YES", "NO"))=TRUE,"NO","YES")</f>
        <v>YES</v>
      </c>
      <c r="AH842" s="27" t="str">
        <f t="shared" si="13"/>
        <v>NO</v>
      </c>
      <c r="AI842" s="92" t="str">
        <f t="array" ref="AI842">IF(ISERROR(IF(VLOOKUP(A842,'Stations Modelled'!$B$2:$D$310,3,)="YES", "YES", "NO"))=TRUE,"NO","YES")</f>
        <v>NO</v>
      </c>
    </row>
    <row r="843" spans="1:35" hidden="1">
      <c r="A843" s="92" t="s">
        <v>1524</v>
      </c>
      <c r="B843" s="92">
        <v>1380</v>
      </c>
      <c r="C843" s="92">
        <v>8141</v>
      </c>
      <c r="D843" s="92"/>
      <c r="E843" s="92"/>
      <c r="F843" s="92">
        <v>33</v>
      </c>
      <c r="G843" s="92">
        <v>4</v>
      </c>
      <c r="H843" s="92">
        <v>5069</v>
      </c>
      <c r="I843" s="92" t="s">
        <v>687</v>
      </c>
      <c r="J843" s="92">
        <v>4</v>
      </c>
      <c r="K843" s="92" t="s">
        <v>448</v>
      </c>
      <c r="L843" s="92">
        <v>5069</v>
      </c>
      <c r="M843" s="92" t="s">
        <v>687</v>
      </c>
      <c r="N843" s="92" t="s">
        <v>7521</v>
      </c>
      <c r="O843" s="92">
        <v>24320</v>
      </c>
      <c r="P843" s="92">
        <v>36733</v>
      </c>
      <c r="Q843" s="92" t="s">
        <v>7506</v>
      </c>
      <c r="R843" s="92">
        <v>3</v>
      </c>
      <c r="S843" s="92">
        <v>34</v>
      </c>
      <c r="T843" s="92">
        <v>3</v>
      </c>
      <c r="U843" s="92">
        <v>12</v>
      </c>
      <c r="V843" s="92" t="s">
        <v>3438</v>
      </c>
      <c r="W843" s="92" t="s">
        <v>5022</v>
      </c>
      <c r="X843" s="92" t="s">
        <v>1525</v>
      </c>
      <c r="Y843" s="92" t="s">
        <v>1526</v>
      </c>
      <c r="Z843" s="92" t="s">
        <v>3826</v>
      </c>
      <c r="AA843" s="92" t="s">
        <v>7478</v>
      </c>
      <c r="AB843" s="92">
        <v>91720</v>
      </c>
      <c r="AC843" s="92"/>
      <c r="AD843" s="92"/>
      <c r="AE843" s="92"/>
      <c r="AF843" s="92" t="s">
        <v>7472</v>
      </c>
      <c r="AG843" s="27" t="str">
        <f>IF(ISERROR(IF(VLOOKUP(A843,'SAS Stations'!$B$2:$G$307,5,)="YES", "YES", "NO"))=TRUE,"NO","YES")</f>
        <v>NO</v>
      </c>
      <c r="AH843" s="27" t="str">
        <f t="shared" si="13"/>
        <v>YES</v>
      </c>
      <c r="AI843" s="92" t="str">
        <f t="array" ref="AI843">IF(ISERROR(IF(VLOOKUP(A843,'Stations Modelled'!$B$2:$D$310,3,)="YES", "YES", "NO"))=TRUE,"NO","YES")</f>
        <v>NO</v>
      </c>
    </row>
    <row r="844" spans="1:35">
      <c r="A844" s="92" t="s">
        <v>935</v>
      </c>
      <c r="B844" s="92">
        <v>591</v>
      </c>
      <c r="C844" s="92">
        <v>5538</v>
      </c>
      <c r="D844" s="92" t="s">
        <v>4981</v>
      </c>
      <c r="E844" s="92" t="s">
        <v>5362</v>
      </c>
      <c r="F844" s="92">
        <v>16</v>
      </c>
      <c r="G844" s="92">
        <v>4</v>
      </c>
      <c r="H844" s="92">
        <v>5053</v>
      </c>
      <c r="I844" s="92" t="s">
        <v>833</v>
      </c>
      <c r="J844" s="92">
        <v>12</v>
      </c>
      <c r="K844" s="92" t="s">
        <v>833</v>
      </c>
      <c r="L844" s="92">
        <v>5056</v>
      </c>
      <c r="M844" s="92" t="s">
        <v>698</v>
      </c>
      <c r="N844" s="92" t="s">
        <v>7471</v>
      </c>
      <c r="O844" s="92">
        <v>9588</v>
      </c>
      <c r="P844" s="92" t="s">
        <v>7472</v>
      </c>
      <c r="Q844" s="92" t="s">
        <v>7506</v>
      </c>
      <c r="R844" s="92">
        <v>5</v>
      </c>
      <c r="S844" s="92">
        <v>39</v>
      </c>
      <c r="T844" s="92">
        <v>1</v>
      </c>
      <c r="U844" s="92">
        <v>64</v>
      </c>
      <c r="V844" s="92" t="s">
        <v>935</v>
      </c>
      <c r="W844" s="92" t="s">
        <v>5363</v>
      </c>
      <c r="X844" s="92" t="s">
        <v>553</v>
      </c>
      <c r="Y844" s="92" t="s">
        <v>5364</v>
      </c>
      <c r="Z844" s="92" t="s">
        <v>935</v>
      </c>
      <c r="AA844" s="92" t="s">
        <v>7478</v>
      </c>
      <c r="AB844" s="92">
        <v>93001</v>
      </c>
      <c r="AC844" s="92">
        <v>34.279828000000002</v>
      </c>
      <c r="AD844" s="92">
        <v>-119.30088000000001</v>
      </c>
      <c r="AE844" s="92" t="s">
        <v>7494</v>
      </c>
      <c r="AF844" s="92" t="s">
        <v>7472</v>
      </c>
      <c r="AG844" s="27" t="str">
        <f>IF(ISERROR(IF(VLOOKUP(A844,'SAS Stations'!$B$2:$G$307,5,)="YES", "YES", "NO"))=TRUE,"NO","YES")</f>
        <v>YES</v>
      </c>
      <c r="AH844" s="27" t="str">
        <f t="shared" si="13"/>
        <v>NO</v>
      </c>
      <c r="AI844" s="92" t="str">
        <f t="array" ref="AI844">IF(ISERROR(IF(VLOOKUP(A844,'Stations Modelled'!$B$2:$D$310,3,)="YES", "YES", "NO"))=TRUE,"NO","YES")</f>
        <v>YES</v>
      </c>
    </row>
    <row r="845" spans="1:35">
      <c r="A845" s="92" t="s">
        <v>937</v>
      </c>
      <c r="B845" s="92">
        <v>801</v>
      </c>
      <c r="C845" s="92">
        <v>5801</v>
      </c>
      <c r="D845" s="92" t="s">
        <v>7555</v>
      </c>
      <c r="E845" s="92"/>
      <c r="F845" s="92">
        <v>66</v>
      </c>
      <c r="G845" s="92">
        <v>12</v>
      </c>
      <c r="H845" s="92">
        <v>5086</v>
      </c>
      <c r="I845" s="92" t="s">
        <v>394</v>
      </c>
      <c r="J845" s="92">
        <v>2</v>
      </c>
      <c r="K845" s="92" t="s">
        <v>394</v>
      </c>
      <c r="L845" s="92">
        <v>5086</v>
      </c>
      <c r="M845" s="92" t="s">
        <v>394</v>
      </c>
      <c r="N845" s="92" t="s">
        <v>7471</v>
      </c>
      <c r="O845" s="92">
        <v>23255</v>
      </c>
      <c r="P845" s="92" t="s">
        <v>7472</v>
      </c>
      <c r="Q845" s="92" t="s">
        <v>7473</v>
      </c>
      <c r="R845" s="92">
        <v>1</v>
      </c>
      <c r="S845" s="92">
        <v>29</v>
      </c>
      <c r="T845" s="92">
        <v>2</v>
      </c>
      <c r="U845" s="92">
        <v>41</v>
      </c>
      <c r="V845" s="92" t="s">
        <v>7556</v>
      </c>
      <c r="W845" s="92" t="s">
        <v>479</v>
      </c>
      <c r="X845" s="92" t="s">
        <v>3288</v>
      </c>
      <c r="Y845" s="92" t="s">
        <v>3393</v>
      </c>
      <c r="Z845" s="92" t="s">
        <v>7853</v>
      </c>
      <c r="AA845" s="92" t="s">
        <v>7478</v>
      </c>
      <c r="AB845" s="92">
        <v>92643</v>
      </c>
      <c r="AC845" s="92">
        <v>33.765338999999997</v>
      </c>
      <c r="AD845" s="92">
        <v>-117.928276</v>
      </c>
      <c r="AE845" s="92" t="s">
        <v>7503</v>
      </c>
      <c r="AF845" s="92" t="s">
        <v>7472</v>
      </c>
      <c r="AG845" s="27" t="str">
        <f>IF(ISERROR(IF(VLOOKUP(A845,'SAS Stations'!$B$2:$G$307,5,)="YES", "YES", "NO"))=TRUE,"NO","YES")</f>
        <v>YES</v>
      </c>
      <c r="AH845" s="27" t="str">
        <f t="shared" si="13"/>
        <v>NO</v>
      </c>
      <c r="AI845" s="92" t="str">
        <f t="array" ref="AI845">IF(ISERROR(IF(VLOOKUP(A845,'Stations Modelled'!$B$2:$D$310,3,)="YES", "YES", "NO"))=TRUE,"NO","YES")</f>
        <v>NO</v>
      </c>
    </row>
    <row r="846" spans="1:35" hidden="1">
      <c r="A846" s="92" t="s">
        <v>2798</v>
      </c>
      <c r="B846" s="92">
        <v>1478</v>
      </c>
      <c r="C846" s="92">
        <v>8259</v>
      </c>
      <c r="D846" s="92" t="s">
        <v>7470</v>
      </c>
      <c r="E846" s="92"/>
      <c r="F846" s="92">
        <v>33</v>
      </c>
      <c r="G846" s="92">
        <v>12</v>
      </c>
      <c r="H846" s="92">
        <v>4025</v>
      </c>
      <c r="I846" s="92" t="s">
        <v>5024</v>
      </c>
      <c r="J846" s="92">
        <v>6</v>
      </c>
      <c r="K846" s="92" t="s">
        <v>389</v>
      </c>
      <c r="L846" s="92">
        <v>5067</v>
      </c>
      <c r="M846" s="92" t="s">
        <v>389</v>
      </c>
      <c r="N846" s="92" t="s">
        <v>7471</v>
      </c>
      <c r="O846" s="92">
        <v>18264</v>
      </c>
      <c r="P846" s="92" t="s">
        <v>7472</v>
      </c>
      <c r="Q846" s="92" t="s">
        <v>7506</v>
      </c>
      <c r="R846" s="92">
        <v>3</v>
      </c>
      <c r="S846" s="92">
        <v>87</v>
      </c>
      <c r="T846" s="92">
        <v>4</v>
      </c>
      <c r="U846" s="92">
        <v>13</v>
      </c>
      <c r="V846" s="92" t="s">
        <v>7498</v>
      </c>
      <c r="W846" s="92" t="s">
        <v>2799</v>
      </c>
      <c r="X846" s="92" t="s">
        <v>7540</v>
      </c>
      <c r="Y846" s="92" t="s">
        <v>2800</v>
      </c>
      <c r="Z846" s="92" t="s">
        <v>402</v>
      </c>
      <c r="AA846" s="92" t="s">
        <v>7478</v>
      </c>
      <c r="AB846" s="92">
        <v>92266</v>
      </c>
      <c r="AC846" s="92">
        <v>33.418849999999999</v>
      </c>
      <c r="AD846" s="92">
        <v>-114.724261</v>
      </c>
      <c r="AE846" s="92" t="s">
        <v>7503</v>
      </c>
      <c r="AF846" s="92" t="s">
        <v>7472</v>
      </c>
      <c r="AG846" s="27" t="str">
        <f>IF(ISERROR(IF(VLOOKUP(A846,'SAS Stations'!$B$2:$G$307,5,)="YES", "YES", "NO"))=TRUE,"NO","YES")</f>
        <v>NO</v>
      </c>
      <c r="AH846" s="27" t="str">
        <f t="shared" si="13"/>
        <v>YES</v>
      </c>
      <c r="AI846" s="92" t="str">
        <f t="array" ref="AI846">IF(ISERROR(IF(VLOOKUP(A846,'Stations Modelled'!$B$2:$D$310,3,)="YES", "YES", "NO"))=TRUE,"NO","YES")</f>
        <v>NO</v>
      </c>
    </row>
    <row r="847" spans="1:35" hidden="1">
      <c r="A847" s="92" t="s">
        <v>423</v>
      </c>
      <c r="B847" s="92">
        <v>282</v>
      </c>
      <c r="C847" s="92">
        <v>5035</v>
      </c>
      <c r="D847" s="92" t="s">
        <v>4954</v>
      </c>
      <c r="E847" s="92">
        <v>74421</v>
      </c>
      <c r="F847" s="92">
        <v>66</v>
      </c>
      <c r="G847" s="92">
        <v>12</v>
      </c>
      <c r="H847" s="92">
        <v>5035</v>
      </c>
      <c r="I847" s="92" t="s">
        <v>423</v>
      </c>
      <c r="J847" s="92">
        <v>17</v>
      </c>
      <c r="K847" s="92" t="s">
        <v>4950</v>
      </c>
      <c r="L847" s="92">
        <v>5033</v>
      </c>
      <c r="M847" s="92" t="s">
        <v>397</v>
      </c>
      <c r="N847" s="92" t="s">
        <v>7471</v>
      </c>
      <c r="O847" s="92">
        <v>7306</v>
      </c>
      <c r="P847" s="92" t="s">
        <v>7472</v>
      </c>
      <c r="Q847" s="92" t="s">
        <v>7473</v>
      </c>
      <c r="R847" s="92">
        <v>5</v>
      </c>
      <c r="S847" s="92">
        <v>51</v>
      </c>
      <c r="T847" s="92">
        <v>3</v>
      </c>
      <c r="U847" s="92">
        <v>33</v>
      </c>
      <c r="V847" s="92" t="s">
        <v>4926</v>
      </c>
      <c r="W847" s="92" t="s">
        <v>5046</v>
      </c>
      <c r="X847" s="92" t="s">
        <v>5360</v>
      </c>
      <c r="Y847" s="92" t="s">
        <v>5365</v>
      </c>
      <c r="Z847" s="92" t="s">
        <v>5175</v>
      </c>
      <c r="AA847" s="92" t="s">
        <v>7478</v>
      </c>
      <c r="AB847" s="92">
        <v>93218</v>
      </c>
      <c r="AC847" s="92">
        <v>35.840822000000003</v>
      </c>
      <c r="AD847" s="92">
        <v>-119.086213</v>
      </c>
      <c r="AE847" s="92" t="s">
        <v>7494</v>
      </c>
      <c r="AF847" s="92" t="s">
        <v>7472</v>
      </c>
      <c r="AG847" s="27" t="str">
        <f>IF(ISERROR(IF(VLOOKUP(A847,'SAS Stations'!$B$2:$G$307,5,)="YES", "YES", "NO"))=TRUE,"NO","YES")</f>
        <v>NO</v>
      </c>
      <c r="AH847" s="27" t="str">
        <f t="shared" si="13"/>
        <v>YES</v>
      </c>
      <c r="AI847" s="92" t="str">
        <f t="array" ref="AI847">IF(ISERROR(IF(VLOOKUP(A847,'Stations Modelled'!$B$2:$D$310,3,)="YES", "YES", "NO"))=TRUE,"NO","YES")</f>
        <v>YES</v>
      </c>
    </row>
    <row r="848" spans="1:35">
      <c r="A848" s="92" t="s">
        <v>365</v>
      </c>
      <c r="B848" s="92">
        <v>1336</v>
      </c>
      <c r="C848" s="92">
        <v>8027</v>
      </c>
      <c r="D848" s="92" t="s">
        <v>4923</v>
      </c>
      <c r="E848" s="92">
        <v>13348</v>
      </c>
      <c r="F848" s="92">
        <v>115</v>
      </c>
      <c r="G848" s="92">
        <v>12</v>
      </c>
      <c r="H848" s="92">
        <v>8027</v>
      </c>
      <c r="I848" s="92" t="s">
        <v>365</v>
      </c>
      <c r="J848" s="92">
        <v>15</v>
      </c>
      <c r="K848" s="92" t="s">
        <v>666</v>
      </c>
      <c r="L848" s="92">
        <v>5061</v>
      </c>
      <c r="M848" s="92" t="s">
        <v>666</v>
      </c>
      <c r="N848" s="92" t="s">
        <v>7471</v>
      </c>
      <c r="O848" s="92">
        <v>18264</v>
      </c>
      <c r="P848" s="92" t="s">
        <v>7472</v>
      </c>
      <c r="Q848" s="92" t="s">
        <v>7506</v>
      </c>
      <c r="R848" s="92">
        <v>3</v>
      </c>
      <c r="S848" s="92">
        <v>73</v>
      </c>
      <c r="T848" s="92">
        <v>3</v>
      </c>
      <c r="U848" s="92">
        <v>24</v>
      </c>
      <c r="V848" s="92" t="s">
        <v>7474</v>
      </c>
      <c r="W848" s="92" t="s">
        <v>2723</v>
      </c>
      <c r="X848" s="92" t="s">
        <v>7558</v>
      </c>
      <c r="Y848" s="92" t="s">
        <v>5366</v>
      </c>
      <c r="Z848" s="92" t="s">
        <v>363</v>
      </c>
      <c r="AA848" s="92" t="s">
        <v>7478</v>
      </c>
      <c r="AB848" s="92">
        <v>92392</v>
      </c>
      <c r="AC848" s="92">
        <v>34.505935999999998</v>
      </c>
      <c r="AD848" s="92">
        <v>-117.38768</v>
      </c>
      <c r="AE848" s="92" t="s">
        <v>7494</v>
      </c>
      <c r="AF848" s="92" t="s">
        <v>7472</v>
      </c>
      <c r="AG848" s="27" t="str">
        <f>IF(ISERROR(IF(VLOOKUP(A848,'SAS Stations'!$B$2:$G$307,5,)="YES", "YES", "NO"))=TRUE,"NO","YES")</f>
        <v>YES</v>
      </c>
      <c r="AH848" s="27" t="str">
        <f t="shared" si="13"/>
        <v>NO</v>
      </c>
      <c r="AI848" s="92" t="str">
        <f t="array" ref="AI848">IF(ISERROR(IF(VLOOKUP(A848,'Stations Modelled'!$B$2:$D$310,3,)="YES", "YES", "NO"))=TRUE,"NO","YES")</f>
        <v>YES</v>
      </c>
    </row>
    <row r="849" spans="1:35">
      <c r="A849" s="92" t="s">
        <v>365</v>
      </c>
      <c r="B849" s="92">
        <v>1337</v>
      </c>
      <c r="C849" s="92">
        <v>8027</v>
      </c>
      <c r="D849" s="92" t="s">
        <v>4923</v>
      </c>
      <c r="E849" s="92">
        <v>13348</v>
      </c>
      <c r="F849" s="92">
        <v>115</v>
      </c>
      <c r="G849" s="92">
        <v>33</v>
      </c>
      <c r="H849" s="92">
        <v>8027</v>
      </c>
      <c r="I849" s="92" t="s">
        <v>365</v>
      </c>
      <c r="J849" s="92">
        <v>15</v>
      </c>
      <c r="K849" s="92" t="s">
        <v>666</v>
      </c>
      <c r="L849" s="92">
        <v>5061</v>
      </c>
      <c r="M849" s="92" t="s">
        <v>666</v>
      </c>
      <c r="N849" s="92" t="s">
        <v>7471</v>
      </c>
      <c r="O849" s="92">
        <v>18264</v>
      </c>
      <c r="P849" s="92" t="s">
        <v>7472</v>
      </c>
      <c r="Q849" s="92" t="s">
        <v>7473</v>
      </c>
      <c r="R849" s="92">
        <v>3</v>
      </c>
      <c r="S849" s="92">
        <v>73</v>
      </c>
      <c r="T849" s="92">
        <v>3</v>
      </c>
      <c r="U849" s="92">
        <v>24</v>
      </c>
      <c r="V849" s="92" t="s">
        <v>7474</v>
      </c>
      <c r="W849" s="92" t="s">
        <v>2723</v>
      </c>
      <c r="X849" s="92" t="s">
        <v>7558</v>
      </c>
      <c r="Y849" s="92" t="s">
        <v>5366</v>
      </c>
      <c r="Z849" s="92" t="s">
        <v>363</v>
      </c>
      <c r="AA849" s="92" t="s">
        <v>7478</v>
      </c>
      <c r="AB849" s="92">
        <v>92392</v>
      </c>
      <c r="AC849" s="92">
        <v>34.505935999999998</v>
      </c>
      <c r="AD849" s="92">
        <v>-117.38768</v>
      </c>
      <c r="AE849" s="92" t="s">
        <v>7494</v>
      </c>
      <c r="AF849" s="92" t="s">
        <v>7472</v>
      </c>
      <c r="AG849" s="27" t="str">
        <f>IF(ISERROR(IF(VLOOKUP(A849,'SAS Stations'!$B$2:$G$307,5,)="YES", "YES", "NO"))=TRUE,"NO","YES")</f>
        <v>YES</v>
      </c>
      <c r="AH849" s="27" t="str">
        <f t="shared" si="13"/>
        <v>NO</v>
      </c>
      <c r="AI849" s="92" t="str">
        <f t="array" ref="AI849">IF(ISERROR(IF(VLOOKUP(A849,'Stations Modelled'!$B$2:$D$310,3,)="YES", "YES", "NO"))=TRUE,"NO","YES")</f>
        <v>YES</v>
      </c>
    </row>
    <row r="850" spans="1:35">
      <c r="A850" s="92" t="s">
        <v>938</v>
      </c>
      <c r="B850" s="92">
        <v>445</v>
      </c>
      <c r="C850" s="92">
        <v>5232</v>
      </c>
      <c r="D850" s="92"/>
      <c r="E850" s="92">
        <v>37735</v>
      </c>
      <c r="F850" s="92">
        <v>66</v>
      </c>
      <c r="G850" s="92">
        <v>16</v>
      </c>
      <c r="H850" s="92">
        <v>5021</v>
      </c>
      <c r="I850" s="92" t="s">
        <v>625</v>
      </c>
      <c r="J850" s="92">
        <v>8</v>
      </c>
      <c r="K850" s="92" t="s">
        <v>337</v>
      </c>
      <c r="L850" s="92">
        <v>5023</v>
      </c>
      <c r="M850" s="92" t="s">
        <v>337</v>
      </c>
      <c r="N850" s="92" t="s">
        <v>7471</v>
      </c>
      <c r="O850" s="92">
        <v>18264</v>
      </c>
      <c r="P850" s="92" t="s">
        <v>7472</v>
      </c>
      <c r="Q850" s="92" t="s">
        <v>7473</v>
      </c>
      <c r="R850" s="92">
        <v>5</v>
      </c>
      <c r="S850" s="92">
        <v>44</v>
      </c>
      <c r="T850" s="92">
        <v>1</v>
      </c>
      <c r="U850" s="92">
        <v>53</v>
      </c>
      <c r="V850" s="92" t="s">
        <v>3386</v>
      </c>
      <c r="W850" s="92" t="s">
        <v>4642</v>
      </c>
      <c r="X850" s="92" t="s">
        <v>7816</v>
      </c>
      <c r="Y850" s="92" t="s">
        <v>4900</v>
      </c>
      <c r="Z850" s="92" t="s">
        <v>4598</v>
      </c>
      <c r="AA850" s="92" t="s">
        <v>7478</v>
      </c>
      <c r="AB850" s="92">
        <v>90278</v>
      </c>
      <c r="AC850" s="92">
        <v>33.858629000000001</v>
      </c>
      <c r="AD850" s="92">
        <v>-118.37436700000001</v>
      </c>
      <c r="AE850" s="92" t="s">
        <v>7494</v>
      </c>
      <c r="AF850" s="92" t="s">
        <v>7472</v>
      </c>
      <c r="AG850" s="27" t="str">
        <f>IF(ISERROR(IF(VLOOKUP(A850,'SAS Stations'!$B$2:$G$307,5,)="YES", "YES", "NO"))=TRUE,"NO","YES")</f>
        <v>YES</v>
      </c>
      <c r="AH850" s="27" t="str">
        <f t="shared" si="13"/>
        <v>NO</v>
      </c>
      <c r="AI850" s="92" t="str">
        <f t="array" ref="AI850">IF(ISERROR(IF(VLOOKUP(A850,'Stations Modelled'!$B$2:$D$310,3,)="YES", "YES", "NO"))=TRUE,"NO","YES")</f>
        <v>YES</v>
      </c>
    </row>
    <row r="851" spans="1:35">
      <c r="A851" s="92" t="s">
        <v>363</v>
      </c>
      <c r="B851" s="92">
        <v>1479</v>
      </c>
      <c r="C851" s="92">
        <v>8260</v>
      </c>
      <c r="D851" s="92" t="s">
        <v>4923</v>
      </c>
      <c r="E851" s="92"/>
      <c r="F851" s="92">
        <v>33</v>
      </c>
      <c r="G851" s="92">
        <v>4</v>
      </c>
      <c r="H851" s="92">
        <v>8027</v>
      </c>
      <c r="I851" s="92" t="s">
        <v>365</v>
      </c>
      <c r="J851" s="92">
        <v>15</v>
      </c>
      <c r="K851" s="92" t="s">
        <v>666</v>
      </c>
      <c r="L851" s="92">
        <v>5061</v>
      </c>
      <c r="M851" s="92" t="s">
        <v>666</v>
      </c>
      <c r="N851" s="92" t="s">
        <v>7471</v>
      </c>
      <c r="O851" s="92">
        <v>18264</v>
      </c>
      <c r="P851" s="92" t="s">
        <v>7472</v>
      </c>
      <c r="Q851" s="92" t="s">
        <v>7506</v>
      </c>
      <c r="R851" s="92">
        <v>3</v>
      </c>
      <c r="S851" s="92">
        <v>73</v>
      </c>
      <c r="T851" s="92">
        <v>4</v>
      </c>
      <c r="U851" s="92">
        <v>23</v>
      </c>
      <c r="V851" s="92" t="s">
        <v>7474</v>
      </c>
      <c r="W851" s="92" t="s">
        <v>5321</v>
      </c>
      <c r="X851" s="92" t="s">
        <v>7562</v>
      </c>
      <c r="Y851" s="92" t="s">
        <v>5367</v>
      </c>
      <c r="Z851" s="92" t="s">
        <v>363</v>
      </c>
      <c r="AA851" s="92" t="s">
        <v>7478</v>
      </c>
      <c r="AB851" s="92">
        <v>92392</v>
      </c>
      <c r="AC851" s="92">
        <v>34.535342999999997</v>
      </c>
      <c r="AD851" s="92">
        <v>-117.29469899999999</v>
      </c>
      <c r="AE851" s="92" t="s">
        <v>7494</v>
      </c>
      <c r="AF851" s="92" t="s">
        <v>7472</v>
      </c>
      <c r="AG851" s="27" t="str">
        <f>IF(ISERROR(IF(VLOOKUP(A851,'SAS Stations'!$B$2:$G$307,5,)="YES", "YES", "NO"))=TRUE,"NO","YES")</f>
        <v>YES</v>
      </c>
      <c r="AH851" s="27" t="str">
        <f t="shared" si="13"/>
        <v>NO</v>
      </c>
      <c r="AI851" s="92" t="str">
        <f t="array" ref="AI851">IF(ISERROR(IF(VLOOKUP(A851,'Stations Modelled'!$B$2:$D$310,3,)="YES", "YES", "NO"))=TRUE,"NO","YES")</f>
        <v>NO</v>
      </c>
    </row>
    <row r="852" spans="1:35">
      <c r="A852" s="92" t="s">
        <v>363</v>
      </c>
      <c r="B852" s="92">
        <v>1480</v>
      </c>
      <c r="C852" s="92">
        <v>8260</v>
      </c>
      <c r="D852" s="92" t="s">
        <v>4923</v>
      </c>
      <c r="E852" s="92"/>
      <c r="F852" s="92">
        <v>33</v>
      </c>
      <c r="G852" s="92">
        <v>12</v>
      </c>
      <c r="H852" s="92">
        <v>8027</v>
      </c>
      <c r="I852" s="92" t="s">
        <v>365</v>
      </c>
      <c r="J852" s="92">
        <v>15</v>
      </c>
      <c r="K852" s="92" t="s">
        <v>666</v>
      </c>
      <c r="L852" s="92">
        <v>5061</v>
      </c>
      <c r="M852" s="92" t="s">
        <v>666</v>
      </c>
      <c r="N852" s="92" t="s">
        <v>7471</v>
      </c>
      <c r="O852" s="92">
        <v>18264</v>
      </c>
      <c r="P852" s="92" t="s">
        <v>7472</v>
      </c>
      <c r="Q852" s="92" t="s">
        <v>7506</v>
      </c>
      <c r="R852" s="92">
        <v>3</v>
      </c>
      <c r="S852" s="92">
        <v>73</v>
      </c>
      <c r="T852" s="92">
        <v>4</v>
      </c>
      <c r="U852" s="92">
        <v>23</v>
      </c>
      <c r="V852" s="92" t="s">
        <v>7474</v>
      </c>
      <c r="W852" s="92" t="s">
        <v>5321</v>
      </c>
      <c r="X852" s="92" t="s">
        <v>7562</v>
      </c>
      <c r="Y852" s="92" t="s">
        <v>5367</v>
      </c>
      <c r="Z852" s="92" t="s">
        <v>363</v>
      </c>
      <c r="AA852" s="92" t="s">
        <v>7478</v>
      </c>
      <c r="AB852" s="92">
        <v>92392</v>
      </c>
      <c r="AC852" s="92">
        <v>34.535342999999997</v>
      </c>
      <c r="AD852" s="92">
        <v>-117.29469899999999</v>
      </c>
      <c r="AE852" s="92" t="s">
        <v>7494</v>
      </c>
      <c r="AF852" s="92" t="s">
        <v>7472</v>
      </c>
      <c r="AG852" s="27" t="str">
        <f>IF(ISERROR(IF(VLOOKUP(A852,'SAS Stations'!$B$2:$G$307,5,)="YES", "YES", "NO"))=TRUE,"NO","YES")</f>
        <v>YES</v>
      </c>
      <c r="AH852" s="27" t="str">
        <f t="shared" si="13"/>
        <v>NO</v>
      </c>
      <c r="AI852" s="92" t="str">
        <f t="array" ref="AI852">IF(ISERROR(IF(VLOOKUP(A852,'Stations Modelled'!$B$2:$D$310,3,)="YES", "YES", "NO"))=TRUE,"NO","YES")</f>
        <v>NO</v>
      </c>
    </row>
    <row r="853" spans="1:35">
      <c r="A853" s="92" t="s">
        <v>363</v>
      </c>
      <c r="B853" s="92">
        <v>1481</v>
      </c>
      <c r="C853" s="92">
        <v>8260</v>
      </c>
      <c r="D853" s="92" t="s">
        <v>4923</v>
      </c>
      <c r="E853" s="92"/>
      <c r="F853" s="92">
        <v>33</v>
      </c>
      <c r="G853" s="92">
        <v>33</v>
      </c>
      <c r="H853" s="92">
        <v>8027</v>
      </c>
      <c r="I853" s="92" t="s">
        <v>365</v>
      </c>
      <c r="J853" s="92">
        <v>15</v>
      </c>
      <c r="K853" s="92" t="s">
        <v>666</v>
      </c>
      <c r="L853" s="92">
        <v>5061</v>
      </c>
      <c r="M853" s="92" t="s">
        <v>666</v>
      </c>
      <c r="N853" s="92" t="s">
        <v>7471</v>
      </c>
      <c r="O853" s="92">
        <v>18264</v>
      </c>
      <c r="P853" s="92" t="s">
        <v>7472</v>
      </c>
      <c r="Q853" s="92" t="s">
        <v>7506</v>
      </c>
      <c r="R853" s="92">
        <v>3</v>
      </c>
      <c r="S853" s="92">
        <v>73</v>
      </c>
      <c r="T853" s="92">
        <v>4</v>
      </c>
      <c r="U853" s="92">
        <v>23</v>
      </c>
      <c r="V853" s="92" t="s">
        <v>7474</v>
      </c>
      <c r="W853" s="92" t="s">
        <v>5321</v>
      </c>
      <c r="X853" s="92" t="s">
        <v>7562</v>
      </c>
      <c r="Y853" s="92" t="s">
        <v>5367</v>
      </c>
      <c r="Z853" s="92" t="s">
        <v>363</v>
      </c>
      <c r="AA853" s="92" t="s">
        <v>7478</v>
      </c>
      <c r="AB853" s="92">
        <v>92392</v>
      </c>
      <c r="AC853" s="92">
        <v>34.535342999999997</v>
      </c>
      <c r="AD853" s="92">
        <v>-117.29469899999999</v>
      </c>
      <c r="AE853" s="92" t="s">
        <v>7494</v>
      </c>
      <c r="AF853" s="92" t="s">
        <v>7472</v>
      </c>
      <c r="AG853" s="27" t="str">
        <f>IF(ISERROR(IF(VLOOKUP(A853,'SAS Stations'!$B$2:$G$307,5,)="YES", "YES", "NO"))=TRUE,"NO","YES")</f>
        <v>YES</v>
      </c>
      <c r="AH853" s="27" t="str">
        <f t="shared" si="13"/>
        <v>NO</v>
      </c>
      <c r="AI853" s="92" t="str">
        <f t="array" ref="AI853">IF(ISERROR(IF(VLOOKUP(A853,'Stations Modelled'!$B$2:$D$310,3,)="YES", "YES", "NO"))=TRUE,"NO","YES")</f>
        <v>NO</v>
      </c>
    </row>
    <row r="854" spans="1:35" hidden="1">
      <c r="A854" s="92" t="s">
        <v>3804</v>
      </c>
      <c r="B854" s="92">
        <v>1805</v>
      </c>
      <c r="C854" s="92">
        <v>5902</v>
      </c>
      <c r="D854" s="92"/>
      <c r="E854" s="92"/>
      <c r="F854" s="92">
        <v>66</v>
      </c>
      <c r="G854" s="92">
        <v>12</v>
      </c>
      <c r="H854" s="92">
        <v>5088</v>
      </c>
      <c r="I854" s="92" t="s">
        <v>838</v>
      </c>
      <c r="J854" s="92">
        <v>2</v>
      </c>
      <c r="K854" s="92" t="s">
        <v>394</v>
      </c>
      <c r="L854" s="92">
        <v>5086</v>
      </c>
      <c r="M854" s="92" t="s">
        <v>394</v>
      </c>
      <c r="N854" s="92" t="s">
        <v>7496</v>
      </c>
      <c r="O854" s="92">
        <v>38353</v>
      </c>
      <c r="P854" s="92" t="s">
        <v>7472</v>
      </c>
      <c r="Q854" s="92" t="s">
        <v>10579</v>
      </c>
      <c r="R854" s="92">
        <v>1</v>
      </c>
      <c r="S854" s="92">
        <v>43</v>
      </c>
      <c r="T854" s="92">
        <v>2</v>
      </c>
      <c r="U854" s="92">
        <v>80</v>
      </c>
      <c r="V854" s="92" t="s">
        <v>7556</v>
      </c>
      <c r="W854" s="92" t="s">
        <v>505</v>
      </c>
      <c r="X854" s="92" t="s">
        <v>564</v>
      </c>
      <c r="Y854" s="92" t="s">
        <v>1538</v>
      </c>
      <c r="Z854" s="92" t="s">
        <v>3270</v>
      </c>
      <c r="AA854" s="92" t="s">
        <v>7478</v>
      </c>
      <c r="AB854" s="92" t="s">
        <v>7472</v>
      </c>
      <c r="AC854" s="92">
        <v>33.667333999999997</v>
      </c>
      <c r="AD854" s="92">
        <v>-117.64272699999999</v>
      </c>
      <c r="AE854" s="92" t="s">
        <v>7503</v>
      </c>
      <c r="AF854" s="92" t="s">
        <v>7472</v>
      </c>
      <c r="AG854" s="27" t="str">
        <f>IF(ISERROR(IF(VLOOKUP(A854,'SAS Stations'!$B$2:$G$307,5,)="YES", "YES", "NO"))=TRUE,"NO","YES")</f>
        <v>NO</v>
      </c>
      <c r="AH854" s="27" t="str">
        <f t="shared" si="13"/>
        <v>YES</v>
      </c>
      <c r="AI854" s="92" t="str">
        <f t="array" ref="AI854">IF(ISERROR(IF(VLOOKUP(A854,'Stations Modelled'!$B$2:$D$310,3,)="YES", "YES", "NO"))=TRUE,"NO","YES")</f>
        <v>NO</v>
      </c>
    </row>
    <row r="855" spans="1:35" hidden="1">
      <c r="A855" s="92" t="s">
        <v>939</v>
      </c>
      <c r="B855" s="92">
        <v>322</v>
      </c>
      <c r="C855" s="92">
        <v>5082</v>
      </c>
      <c r="D855" s="92" t="s">
        <v>7573</v>
      </c>
      <c r="E855" s="92" t="s">
        <v>3394</v>
      </c>
      <c r="F855" s="92">
        <v>66</v>
      </c>
      <c r="G855" s="92">
        <v>12</v>
      </c>
      <c r="H855" s="92">
        <v>5082</v>
      </c>
      <c r="I855" s="92" t="s">
        <v>939</v>
      </c>
      <c r="J855" s="92">
        <v>1</v>
      </c>
      <c r="K855" s="92" t="s">
        <v>939</v>
      </c>
      <c r="L855" s="92">
        <v>5082</v>
      </c>
      <c r="M855" s="92" t="s">
        <v>939</v>
      </c>
      <c r="N855" s="92" t="s">
        <v>7471</v>
      </c>
      <c r="O855" s="92">
        <v>18264</v>
      </c>
      <c r="P855" s="92" t="s">
        <v>7472</v>
      </c>
      <c r="Q855" s="92" t="s">
        <v>7473</v>
      </c>
      <c r="R855" s="92">
        <v>1</v>
      </c>
      <c r="S855" s="92">
        <v>29</v>
      </c>
      <c r="T855" s="92">
        <v>2</v>
      </c>
      <c r="U855" s="92">
        <v>45</v>
      </c>
      <c r="V855" s="92" t="s">
        <v>7556</v>
      </c>
      <c r="W855" s="92" t="s">
        <v>486</v>
      </c>
      <c r="X855" s="92" t="s">
        <v>3283</v>
      </c>
      <c r="Y855" s="92" t="s">
        <v>3395</v>
      </c>
      <c r="Z855" s="92" t="s">
        <v>736</v>
      </c>
      <c r="AA855" s="92" t="s">
        <v>7478</v>
      </c>
      <c r="AB855" s="92">
        <v>92665</v>
      </c>
      <c r="AC855" s="92">
        <v>33.814027000000003</v>
      </c>
      <c r="AD855" s="92">
        <v>-117.834534</v>
      </c>
      <c r="AE855" s="92" t="s">
        <v>7503</v>
      </c>
      <c r="AF855" s="92" t="s">
        <v>7472</v>
      </c>
      <c r="AG855" s="27" t="str">
        <f>IF(ISERROR(IF(VLOOKUP(A855,'SAS Stations'!$B$2:$G$307,5,)="YES", "YES", "NO"))=TRUE,"NO","YES")</f>
        <v>NO</v>
      </c>
      <c r="AH855" s="27" t="str">
        <f t="shared" si="13"/>
        <v>YES</v>
      </c>
      <c r="AI855" s="92" t="str">
        <f t="array" ref="AI855">IF(ISERROR(IF(VLOOKUP(A855,'Stations Modelled'!$B$2:$D$310,3,)="YES", "YES", "NO"))=TRUE,"NO","YES")</f>
        <v>NO</v>
      </c>
    </row>
    <row r="856" spans="1:35" hidden="1">
      <c r="A856" s="92" t="s">
        <v>1540</v>
      </c>
      <c r="B856" s="92">
        <v>1742</v>
      </c>
      <c r="C856" s="92">
        <v>5678</v>
      </c>
      <c r="D856" s="92"/>
      <c r="E856" s="92"/>
      <c r="F856" s="92">
        <v>66</v>
      </c>
      <c r="G856" s="92">
        <v>12</v>
      </c>
      <c r="H856" s="92">
        <v>1310</v>
      </c>
      <c r="I856" s="92" t="s">
        <v>3882</v>
      </c>
      <c r="J856" s="92">
        <v>4</v>
      </c>
      <c r="K856" s="92" t="s">
        <v>448</v>
      </c>
      <c r="L856" s="92">
        <v>5069</v>
      </c>
      <c r="M856" s="92" t="s">
        <v>687</v>
      </c>
      <c r="N856" s="92" t="s">
        <v>7496</v>
      </c>
      <c r="O856" s="92">
        <v>38353</v>
      </c>
      <c r="P856" s="92" t="s">
        <v>7472</v>
      </c>
      <c r="Q856" s="92" t="s">
        <v>10579</v>
      </c>
      <c r="R856" s="92">
        <v>3</v>
      </c>
      <c r="S856" s="92">
        <v>30</v>
      </c>
      <c r="T856" s="92">
        <v>3</v>
      </c>
      <c r="U856" s="92">
        <v>10</v>
      </c>
      <c r="V856" s="92" t="s">
        <v>7474</v>
      </c>
      <c r="W856" s="92" t="s">
        <v>7472</v>
      </c>
      <c r="X856" s="92" t="s">
        <v>7472</v>
      </c>
      <c r="Y856" s="92" t="s">
        <v>7472</v>
      </c>
      <c r="Z856" s="92" t="s">
        <v>7472</v>
      </c>
      <c r="AA856" s="92" t="s">
        <v>7478</v>
      </c>
      <c r="AB856" s="92" t="s">
        <v>7472</v>
      </c>
      <c r="AC856" s="92"/>
      <c r="AD856" s="92"/>
      <c r="AE856" s="92"/>
      <c r="AF856" s="92" t="s">
        <v>7472</v>
      </c>
      <c r="AG856" s="27" t="str">
        <f>IF(ISERROR(IF(VLOOKUP(A856,'SAS Stations'!$B$2:$G$307,5,)="YES", "YES", "NO"))=TRUE,"NO","YES")</f>
        <v>NO</v>
      </c>
      <c r="AH856" s="27" t="str">
        <f t="shared" si="13"/>
        <v>YES</v>
      </c>
      <c r="AI856" s="92" t="str">
        <f t="array" ref="AI856">IF(ISERROR(IF(VLOOKUP(A856,'Stations Modelled'!$B$2:$D$310,3,)="YES", "YES", "NO"))=TRUE,"NO","YES")</f>
        <v>NO</v>
      </c>
    </row>
    <row r="857" spans="1:35" hidden="1">
      <c r="A857" s="92" t="s">
        <v>941</v>
      </c>
      <c r="B857" s="92">
        <v>530</v>
      </c>
      <c r="C857" s="92">
        <v>5331</v>
      </c>
      <c r="D857" s="92" t="s">
        <v>4949</v>
      </c>
      <c r="E857" s="92" t="s">
        <v>5369</v>
      </c>
      <c r="F857" s="92">
        <v>66</v>
      </c>
      <c r="G857" s="92">
        <v>4</v>
      </c>
      <c r="H857" s="92">
        <v>5033</v>
      </c>
      <c r="I857" s="92" t="s">
        <v>397</v>
      </c>
      <c r="J857" s="92">
        <v>17</v>
      </c>
      <c r="K857" s="92" t="s">
        <v>4950</v>
      </c>
      <c r="L857" s="92">
        <v>5033</v>
      </c>
      <c r="M857" s="92" t="s">
        <v>397</v>
      </c>
      <c r="N857" s="92" t="s">
        <v>7471</v>
      </c>
      <c r="O857" s="92">
        <v>8280</v>
      </c>
      <c r="P857" s="92" t="s">
        <v>7472</v>
      </c>
      <c r="Q857" s="92" t="s">
        <v>7473</v>
      </c>
      <c r="R857" s="92">
        <v>5</v>
      </c>
      <c r="S857" s="92">
        <v>51</v>
      </c>
      <c r="T857" s="92">
        <v>3</v>
      </c>
      <c r="U857" s="92">
        <v>32</v>
      </c>
      <c r="V857" s="92" t="s">
        <v>4926</v>
      </c>
      <c r="W857" s="92" t="s">
        <v>3441</v>
      </c>
      <c r="X857" s="92" t="s">
        <v>523</v>
      </c>
      <c r="Y857" s="92" t="s">
        <v>5370</v>
      </c>
      <c r="Z857" s="92" t="s">
        <v>941</v>
      </c>
      <c r="AA857" s="92" t="s">
        <v>7478</v>
      </c>
      <c r="AB857" s="92">
        <v>93292</v>
      </c>
      <c r="AC857" s="92">
        <v>36.330050999999997</v>
      </c>
      <c r="AD857" s="92">
        <v>-119.278842</v>
      </c>
      <c r="AE857" s="92" t="s">
        <v>7494</v>
      </c>
      <c r="AF857" s="92" t="s">
        <v>7472</v>
      </c>
      <c r="AG857" s="27" t="str">
        <f>IF(ISERROR(IF(VLOOKUP(A857,'SAS Stations'!$B$2:$G$307,5,)="YES", "YES", "NO"))=TRUE,"NO","YES")</f>
        <v>NO</v>
      </c>
      <c r="AH857" s="27" t="str">
        <f t="shared" si="13"/>
        <v>YES</v>
      </c>
      <c r="AI857" s="92" t="str">
        <f t="array" ref="AI857">IF(ISERROR(IF(VLOOKUP(A857,'Stations Modelled'!$B$2:$D$310,3,)="YES", "YES", "NO"))=TRUE,"NO","YES")</f>
        <v>NO</v>
      </c>
    </row>
    <row r="858" spans="1:35" hidden="1">
      <c r="A858" s="92" t="s">
        <v>941</v>
      </c>
      <c r="B858" s="92">
        <v>531</v>
      </c>
      <c r="C858" s="92">
        <v>5331</v>
      </c>
      <c r="D858" s="92" t="s">
        <v>4949</v>
      </c>
      <c r="E858" s="92" t="s">
        <v>5369</v>
      </c>
      <c r="F858" s="92">
        <v>66</v>
      </c>
      <c r="G858" s="92">
        <v>12</v>
      </c>
      <c r="H858" s="92">
        <v>5033</v>
      </c>
      <c r="I858" s="92" t="s">
        <v>397</v>
      </c>
      <c r="J858" s="92">
        <v>17</v>
      </c>
      <c r="K858" s="92" t="s">
        <v>4950</v>
      </c>
      <c r="L858" s="92">
        <v>5033</v>
      </c>
      <c r="M858" s="92" t="s">
        <v>397</v>
      </c>
      <c r="N858" s="92" t="s">
        <v>7471</v>
      </c>
      <c r="O858" s="92">
        <v>8280</v>
      </c>
      <c r="P858" s="92" t="s">
        <v>7472</v>
      </c>
      <c r="Q858" s="92" t="s">
        <v>7473</v>
      </c>
      <c r="R858" s="92">
        <v>5</v>
      </c>
      <c r="S858" s="92">
        <v>51</v>
      </c>
      <c r="T858" s="92">
        <v>3</v>
      </c>
      <c r="U858" s="92">
        <v>32</v>
      </c>
      <c r="V858" s="92" t="s">
        <v>4926</v>
      </c>
      <c r="W858" s="92" t="s">
        <v>3441</v>
      </c>
      <c r="X858" s="92" t="s">
        <v>523</v>
      </c>
      <c r="Y858" s="92" t="s">
        <v>5370</v>
      </c>
      <c r="Z858" s="92" t="s">
        <v>941</v>
      </c>
      <c r="AA858" s="92" t="s">
        <v>7478</v>
      </c>
      <c r="AB858" s="92">
        <v>93292</v>
      </c>
      <c r="AC858" s="92">
        <v>36.330050999999997</v>
      </c>
      <c r="AD858" s="92">
        <v>-119.278842</v>
      </c>
      <c r="AE858" s="92" t="s">
        <v>7494</v>
      </c>
      <c r="AF858" s="92" t="s">
        <v>7472</v>
      </c>
      <c r="AG858" s="27" t="str">
        <f>IF(ISERROR(IF(VLOOKUP(A858,'SAS Stations'!$B$2:$G$307,5,)="YES", "YES", "NO"))=TRUE,"NO","YES")</f>
        <v>NO</v>
      </c>
      <c r="AH858" s="27" t="str">
        <f t="shared" si="13"/>
        <v>YES</v>
      </c>
      <c r="AI858" s="92" t="str">
        <f t="array" ref="AI858">IF(ISERROR(IF(VLOOKUP(A858,'Stations Modelled'!$B$2:$D$310,3,)="YES", "YES", "NO"))=TRUE,"NO","YES")</f>
        <v>NO</v>
      </c>
    </row>
    <row r="859" spans="1:35">
      <c r="A859" s="92" t="s">
        <v>942</v>
      </c>
      <c r="B859" s="92">
        <v>370</v>
      </c>
      <c r="C859" s="92">
        <v>5148</v>
      </c>
      <c r="D859" s="92" t="s">
        <v>7535</v>
      </c>
      <c r="E859" s="92">
        <v>45785</v>
      </c>
      <c r="F859" s="92">
        <v>66</v>
      </c>
      <c r="G859" s="92">
        <v>16</v>
      </c>
      <c r="H859" s="92">
        <v>5012</v>
      </c>
      <c r="I859" s="92" t="s">
        <v>3869</v>
      </c>
      <c r="J859" s="92">
        <v>3</v>
      </c>
      <c r="K859" s="92" t="s">
        <v>7529</v>
      </c>
      <c r="L859" s="92">
        <v>5012</v>
      </c>
      <c r="M859" s="92" t="s">
        <v>3869</v>
      </c>
      <c r="N859" s="92" t="s">
        <v>7471</v>
      </c>
      <c r="O859" s="92">
        <v>18264</v>
      </c>
      <c r="P859" s="92" t="s">
        <v>7472</v>
      </c>
      <c r="Q859" s="92" t="s">
        <v>7473</v>
      </c>
      <c r="R859" s="92">
        <v>1</v>
      </c>
      <c r="S859" s="92">
        <v>22</v>
      </c>
      <c r="T859" s="92">
        <v>2</v>
      </c>
      <c r="U859" s="92">
        <v>2</v>
      </c>
      <c r="V859" s="92" t="s">
        <v>7531</v>
      </c>
      <c r="W859" s="92" t="s">
        <v>7548</v>
      </c>
      <c r="X859" s="92" t="s">
        <v>7571</v>
      </c>
      <c r="Y859" s="92" t="s">
        <v>3396</v>
      </c>
      <c r="Z859" s="92" t="s">
        <v>7551</v>
      </c>
      <c r="AA859" s="92" t="s">
        <v>7478</v>
      </c>
      <c r="AB859" s="92">
        <v>90063</v>
      </c>
      <c r="AC859" s="92">
        <v>34.044815</v>
      </c>
      <c r="AD859" s="92">
        <v>-118.18651699999999</v>
      </c>
      <c r="AE859" s="92" t="s">
        <v>7503</v>
      </c>
      <c r="AF859" s="92" t="s">
        <v>7472</v>
      </c>
      <c r="AG859" s="27" t="str">
        <f>IF(ISERROR(IF(VLOOKUP(A859,'SAS Stations'!$B$2:$G$307,5,)="YES", "YES", "NO"))=TRUE,"NO","YES")</f>
        <v>YES</v>
      </c>
      <c r="AH859" s="27" t="str">
        <f t="shared" si="13"/>
        <v>NO</v>
      </c>
      <c r="AI859" s="92" t="str">
        <f t="array" ref="AI859">IF(ISERROR(IF(VLOOKUP(A859,'Stations Modelled'!$B$2:$D$310,3,)="YES", "YES", "NO"))=TRUE,"NO","YES")</f>
        <v>NO</v>
      </c>
    </row>
    <row r="860" spans="1:35">
      <c r="A860" s="92" t="s">
        <v>943</v>
      </c>
      <c r="B860" s="92">
        <v>628</v>
      </c>
      <c r="C860" s="92">
        <v>5579</v>
      </c>
      <c r="D860" s="92" t="s">
        <v>4981</v>
      </c>
      <c r="E860" s="92"/>
      <c r="F860" s="92">
        <v>66</v>
      </c>
      <c r="G860" s="92">
        <v>16</v>
      </c>
      <c r="H860" s="92">
        <v>5053</v>
      </c>
      <c r="I860" s="92" t="s">
        <v>833</v>
      </c>
      <c r="J860" s="92">
        <v>12</v>
      </c>
      <c r="K860" s="92" t="s">
        <v>833</v>
      </c>
      <c r="L860" s="92">
        <v>5056</v>
      </c>
      <c r="M860" s="92" t="s">
        <v>698</v>
      </c>
      <c r="N860" s="92" t="s">
        <v>7471</v>
      </c>
      <c r="O860" s="92">
        <v>17838</v>
      </c>
      <c r="P860" s="92" t="s">
        <v>7472</v>
      </c>
      <c r="Q860" s="92" t="s">
        <v>7473</v>
      </c>
      <c r="R860" s="92">
        <v>5</v>
      </c>
      <c r="S860" s="92">
        <v>39</v>
      </c>
      <c r="T860" s="92">
        <v>3</v>
      </c>
      <c r="U860" s="92">
        <v>64</v>
      </c>
      <c r="V860" s="92" t="s">
        <v>4972</v>
      </c>
      <c r="W860" s="92" t="s">
        <v>4839</v>
      </c>
      <c r="X860" s="92" t="s">
        <v>477</v>
      </c>
      <c r="Y860" s="92" t="s">
        <v>5371</v>
      </c>
      <c r="Z860" s="92" t="s">
        <v>5372</v>
      </c>
      <c r="AA860" s="92" t="s">
        <v>7478</v>
      </c>
      <c r="AB860" s="92">
        <v>93060</v>
      </c>
      <c r="AC860" s="92">
        <v>34.356454999999997</v>
      </c>
      <c r="AD860" s="92">
        <v>-119.055886</v>
      </c>
      <c r="AE860" s="92" t="s">
        <v>7494</v>
      </c>
      <c r="AF860" s="92" t="s">
        <v>7472</v>
      </c>
      <c r="AG860" s="27" t="str">
        <f>IF(ISERROR(IF(VLOOKUP(A860,'SAS Stations'!$B$2:$G$307,5,)="YES", "YES", "NO"))=TRUE,"NO","YES")</f>
        <v>YES</v>
      </c>
      <c r="AH860" s="27" t="str">
        <f t="shared" si="13"/>
        <v>NO</v>
      </c>
      <c r="AI860" s="92" t="str">
        <f t="array" ref="AI860">IF(ISERROR(IF(VLOOKUP(A860,'Stations Modelled'!$B$2:$D$310,3,)="YES", "YES", "NO"))=TRUE,"NO","YES")</f>
        <v>YES</v>
      </c>
    </row>
    <row r="861" spans="1:35" hidden="1">
      <c r="A861" s="92" t="s">
        <v>944</v>
      </c>
      <c r="B861" s="92">
        <v>532</v>
      </c>
      <c r="C861" s="92">
        <v>5332</v>
      </c>
      <c r="D861" s="92" t="s">
        <v>4954</v>
      </c>
      <c r="E861" s="92"/>
      <c r="F861" s="92">
        <v>66</v>
      </c>
      <c r="G861" s="92">
        <v>12</v>
      </c>
      <c r="H861" s="92">
        <v>5052</v>
      </c>
      <c r="I861" s="92" t="s">
        <v>357</v>
      </c>
      <c r="J861" s="92">
        <v>14</v>
      </c>
      <c r="K861" s="92" t="s">
        <v>940</v>
      </c>
      <c r="L861" s="92">
        <v>5033</v>
      </c>
      <c r="M861" s="92" t="s">
        <v>397</v>
      </c>
      <c r="N861" s="92" t="s">
        <v>7471</v>
      </c>
      <c r="O861" s="92">
        <v>18264</v>
      </c>
      <c r="P861" s="92" t="s">
        <v>7472</v>
      </c>
      <c r="Q861" s="92" t="s">
        <v>7473</v>
      </c>
      <c r="R861" s="92">
        <v>5</v>
      </c>
      <c r="S861" s="92">
        <v>53</v>
      </c>
      <c r="T861" s="92">
        <v>3</v>
      </c>
      <c r="U861" s="92">
        <v>31</v>
      </c>
      <c r="V861" s="92" t="s">
        <v>4926</v>
      </c>
      <c r="W861" s="92" t="s">
        <v>2741</v>
      </c>
      <c r="X861" s="92" t="s">
        <v>3308</v>
      </c>
      <c r="Y861" s="92" t="s">
        <v>5373</v>
      </c>
      <c r="Z861" s="92" t="s">
        <v>582</v>
      </c>
      <c r="AA861" s="92" t="s">
        <v>7478</v>
      </c>
      <c r="AB861" s="92">
        <v>93518</v>
      </c>
      <c r="AC861" s="92">
        <v>35.412053999999998</v>
      </c>
      <c r="AD861" s="92">
        <v>-118.491527</v>
      </c>
      <c r="AE861" s="92" t="s">
        <v>7494</v>
      </c>
      <c r="AF861" s="92" t="s">
        <v>7472</v>
      </c>
      <c r="AG861" s="27" t="str">
        <f>IF(ISERROR(IF(VLOOKUP(A861,'SAS Stations'!$B$2:$G$307,5,)="YES", "YES", "NO"))=TRUE,"NO","YES")</f>
        <v>NO</v>
      </c>
      <c r="AH861" s="27" t="str">
        <f t="shared" si="13"/>
        <v>YES</v>
      </c>
      <c r="AI861" s="92" t="str">
        <f t="array" ref="AI861">IF(ISERROR(IF(VLOOKUP(A861,'Stations Modelled'!$B$2:$D$310,3,)="YES", "YES", "NO"))=TRUE,"NO","YES")</f>
        <v>NO</v>
      </c>
    </row>
    <row r="862" spans="1:35" hidden="1">
      <c r="A862" s="92" t="s">
        <v>392</v>
      </c>
      <c r="B862" s="92">
        <v>266</v>
      </c>
      <c r="C862" s="92">
        <v>5014</v>
      </c>
      <c r="D862" s="92" t="s">
        <v>7528</v>
      </c>
      <c r="E862" s="92">
        <v>40901</v>
      </c>
      <c r="F862" s="92">
        <v>66</v>
      </c>
      <c r="G862" s="92">
        <v>12</v>
      </c>
      <c r="H862" s="92">
        <v>5014</v>
      </c>
      <c r="I862" s="92" t="s">
        <v>392</v>
      </c>
      <c r="J862" s="92">
        <v>4</v>
      </c>
      <c r="K862" s="92" t="s">
        <v>448</v>
      </c>
      <c r="L862" s="92">
        <v>5014</v>
      </c>
      <c r="M862" s="92" t="s">
        <v>687</v>
      </c>
      <c r="N862" s="92" t="s">
        <v>7471</v>
      </c>
      <c r="O862" s="92">
        <v>24320</v>
      </c>
      <c r="P862" s="92" t="s">
        <v>7472</v>
      </c>
      <c r="Q862" s="92" t="s">
        <v>7473</v>
      </c>
      <c r="R862" s="92">
        <v>1</v>
      </c>
      <c r="S862" s="92">
        <v>26</v>
      </c>
      <c r="T862" s="92">
        <v>2</v>
      </c>
      <c r="U862" s="92">
        <v>6</v>
      </c>
      <c r="V862" s="92" t="s">
        <v>7531</v>
      </c>
      <c r="W862" s="92" t="s">
        <v>3331</v>
      </c>
      <c r="X862" s="92" t="s">
        <v>477</v>
      </c>
      <c r="Y862" s="92" t="s">
        <v>3397</v>
      </c>
      <c r="Z862" s="92" t="s">
        <v>601</v>
      </c>
      <c r="AA862" s="92" t="s">
        <v>7478</v>
      </c>
      <c r="AB862" s="92">
        <v>91745</v>
      </c>
      <c r="AC862" s="92">
        <v>34.008156999999997</v>
      </c>
      <c r="AD862" s="92">
        <v>-117.949783</v>
      </c>
      <c r="AE862" s="92" t="s">
        <v>7503</v>
      </c>
      <c r="AF862" s="92" t="s">
        <v>7472</v>
      </c>
      <c r="AG862" s="27" t="str">
        <f>IF(ISERROR(IF(VLOOKUP(A862,'SAS Stations'!$B$2:$G$307,5,)="YES", "YES", "NO"))=TRUE,"NO","YES")</f>
        <v>NO</v>
      </c>
      <c r="AH862" s="27" t="str">
        <f t="shared" si="13"/>
        <v>YES</v>
      </c>
      <c r="AI862" s="92" t="str">
        <f t="array" ref="AI862">IF(ISERROR(IF(VLOOKUP(A862,'Stations Modelled'!$B$2:$D$310,3,)="YES", "YES", "NO"))=TRUE,"NO","YES")</f>
        <v>NO</v>
      </c>
    </row>
    <row r="863" spans="1:35">
      <c r="A863" s="92" t="s">
        <v>945</v>
      </c>
      <c r="B863" s="92">
        <v>447</v>
      </c>
      <c r="C863" s="92">
        <v>5233</v>
      </c>
      <c r="D863" s="92"/>
      <c r="E863" s="92"/>
      <c r="F863" s="92">
        <v>66</v>
      </c>
      <c r="G863" s="92">
        <v>16</v>
      </c>
      <c r="H863" s="92">
        <v>5021</v>
      </c>
      <c r="I863" s="92" t="s">
        <v>625</v>
      </c>
      <c r="J863" s="92">
        <v>8</v>
      </c>
      <c r="K863" s="92" t="s">
        <v>337</v>
      </c>
      <c r="L863" s="92">
        <v>5023</v>
      </c>
      <c r="M863" s="92" t="s">
        <v>337</v>
      </c>
      <c r="N863" s="92" t="s">
        <v>7471</v>
      </c>
      <c r="O863" s="92">
        <v>23986</v>
      </c>
      <c r="P863" s="92" t="s">
        <v>7472</v>
      </c>
      <c r="Q863" s="92" t="s">
        <v>7473</v>
      </c>
      <c r="R863" s="92">
        <v>5</v>
      </c>
      <c r="S863" s="92">
        <v>44</v>
      </c>
      <c r="T863" s="92">
        <v>1</v>
      </c>
      <c r="U863" s="92">
        <v>56</v>
      </c>
      <c r="V863" s="92" t="s">
        <v>3386</v>
      </c>
      <c r="W863" s="92" t="s">
        <v>2767</v>
      </c>
      <c r="X863" s="92" t="s">
        <v>7553</v>
      </c>
      <c r="Y863" s="92" t="s">
        <v>4903</v>
      </c>
      <c r="Z863" s="92" t="s">
        <v>4904</v>
      </c>
      <c r="AA863" s="92" t="s">
        <v>7478</v>
      </c>
      <c r="AB863" s="92">
        <v>90717</v>
      </c>
      <c r="AC863" s="92">
        <v>33.791877999999997</v>
      </c>
      <c r="AD863" s="92">
        <v>-118.323967</v>
      </c>
      <c r="AE863" s="92" t="s">
        <v>7494</v>
      </c>
      <c r="AF863" s="92" t="s">
        <v>7472</v>
      </c>
      <c r="AG863" s="27" t="str">
        <f>IF(ISERROR(IF(VLOOKUP(A863,'SAS Stations'!$B$2:$G$307,5,)="YES", "YES", "NO"))=TRUE,"NO","YES")</f>
        <v>YES</v>
      </c>
      <c r="AH863" s="27" t="str">
        <f t="shared" si="13"/>
        <v>NO</v>
      </c>
      <c r="AI863" s="92" t="str">
        <f t="array" ref="AI863">IF(ISERROR(IF(VLOOKUP(A863,'Stations Modelled'!$B$2:$D$310,3,)="YES", "YES", "NO"))=TRUE,"NO","YES")</f>
        <v>YES</v>
      </c>
    </row>
    <row r="864" spans="1:35">
      <c r="A864" s="92" t="s">
        <v>945</v>
      </c>
      <c r="B864" s="92">
        <v>446</v>
      </c>
      <c r="C864" s="92">
        <v>5233</v>
      </c>
      <c r="D864" s="92"/>
      <c r="E864" s="92"/>
      <c r="F864" s="92">
        <v>66</v>
      </c>
      <c r="G864" s="92">
        <v>4</v>
      </c>
      <c r="H864" s="92">
        <v>5021</v>
      </c>
      <c r="I864" s="92" t="s">
        <v>625</v>
      </c>
      <c r="J864" s="92">
        <v>8</v>
      </c>
      <c r="K864" s="92" t="s">
        <v>337</v>
      </c>
      <c r="L864" s="92">
        <v>5023</v>
      </c>
      <c r="M864" s="92" t="s">
        <v>337</v>
      </c>
      <c r="N864" s="92" t="s">
        <v>7471</v>
      </c>
      <c r="O864" s="92">
        <v>18264</v>
      </c>
      <c r="P864" s="92" t="s">
        <v>7472</v>
      </c>
      <c r="Q864" s="92" t="s">
        <v>7473</v>
      </c>
      <c r="R864" s="92">
        <v>5</v>
      </c>
      <c r="S864" s="92">
        <v>44</v>
      </c>
      <c r="T864" s="92">
        <v>1</v>
      </c>
      <c r="U864" s="92">
        <v>56</v>
      </c>
      <c r="V864" s="92" t="s">
        <v>3386</v>
      </c>
      <c r="W864" s="92" t="s">
        <v>2767</v>
      </c>
      <c r="X864" s="92" t="s">
        <v>7553</v>
      </c>
      <c r="Y864" s="92" t="s">
        <v>4903</v>
      </c>
      <c r="Z864" s="92" t="s">
        <v>4904</v>
      </c>
      <c r="AA864" s="92" t="s">
        <v>7478</v>
      </c>
      <c r="AB864" s="92">
        <v>90717</v>
      </c>
      <c r="AC864" s="92">
        <v>33.791877999999997</v>
      </c>
      <c r="AD864" s="92">
        <v>-118.323967</v>
      </c>
      <c r="AE864" s="92" t="s">
        <v>7494</v>
      </c>
      <c r="AF864" s="92" t="s">
        <v>7472</v>
      </c>
      <c r="AG864" s="27" t="str">
        <f>IF(ISERROR(IF(VLOOKUP(A864,'SAS Stations'!$B$2:$G$307,5,)="YES", "YES", "NO"))=TRUE,"NO","YES")</f>
        <v>YES</v>
      </c>
      <c r="AH864" s="27" t="str">
        <f t="shared" si="13"/>
        <v>NO</v>
      </c>
      <c r="AI864" s="92" t="str">
        <f t="array" ref="AI864">IF(ISERROR(IF(VLOOKUP(A864,'Stations Modelled'!$B$2:$D$310,3,)="YES", "YES", "NO"))=TRUE,"NO","YES")</f>
        <v>YES</v>
      </c>
    </row>
    <row r="865" spans="1:35">
      <c r="A865" s="92" t="s">
        <v>946</v>
      </c>
      <c r="B865" s="92">
        <v>852</v>
      </c>
      <c r="C865" s="92">
        <v>5856</v>
      </c>
      <c r="D865" s="92" t="s">
        <v>482</v>
      </c>
      <c r="E865" s="92"/>
      <c r="F865" s="92">
        <v>12</v>
      </c>
      <c r="G865" s="92">
        <v>4</v>
      </c>
      <c r="H865" s="92">
        <v>5082</v>
      </c>
      <c r="I865" s="92" t="s">
        <v>939</v>
      </c>
      <c r="J865" s="92">
        <v>1</v>
      </c>
      <c r="K865" s="92" t="s">
        <v>939</v>
      </c>
      <c r="L865" s="92">
        <v>5082</v>
      </c>
      <c r="M865" s="92" t="s">
        <v>939</v>
      </c>
      <c r="N865" s="92" t="s">
        <v>7521</v>
      </c>
      <c r="O865" s="92">
        <v>18264</v>
      </c>
      <c r="P865" s="92">
        <v>34765</v>
      </c>
      <c r="Q865" s="92" t="s">
        <v>7473</v>
      </c>
      <c r="R865" s="92">
        <v>1</v>
      </c>
      <c r="S865" s="92">
        <v>29</v>
      </c>
      <c r="T865" s="92">
        <v>2</v>
      </c>
      <c r="U865" s="92">
        <v>45</v>
      </c>
      <c r="V865" s="92" t="s">
        <v>7556</v>
      </c>
      <c r="W865" s="92" t="s">
        <v>476</v>
      </c>
      <c r="X865" s="92" t="s">
        <v>546</v>
      </c>
      <c r="Y865" s="92" t="s">
        <v>3398</v>
      </c>
      <c r="Z865" s="92" t="s">
        <v>1047</v>
      </c>
      <c r="AA865" s="92" t="s">
        <v>7478</v>
      </c>
      <c r="AB865" s="92">
        <v>92701</v>
      </c>
      <c r="AC865" s="92">
        <v>33.756805999999997</v>
      </c>
      <c r="AD865" s="92">
        <v>-117.859222</v>
      </c>
      <c r="AE865" s="92" t="s">
        <v>7503</v>
      </c>
      <c r="AF865" s="92" t="s">
        <v>7472</v>
      </c>
      <c r="AG865" s="27" t="str">
        <f>IF(ISERROR(IF(VLOOKUP(A865,'SAS Stations'!$B$2:$G$307,5,)="YES", "YES", "NO"))=TRUE,"NO","YES")</f>
        <v>YES</v>
      </c>
      <c r="AH865" s="27" t="str">
        <f t="shared" si="13"/>
        <v>NO</v>
      </c>
      <c r="AI865" s="92" t="str">
        <f t="array" ref="AI865">IF(ISERROR(IF(VLOOKUP(A865,'Stations Modelled'!$B$2:$D$310,3,)="YES", "YES", "NO"))=TRUE,"NO","YES")</f>
        <v>NO</v>
      </c>
    </row>
    <row r="866" spans="1:35">
      <c r="A866" s="92" t="s">
        <v>946</v>
      </c>
      <c r="B866" s="92">
        <v>853</v>
      </c>
      <c r="C866" s="92">
        <v>5856</v>
      </c>
      <c r="D866" s="92" t="s">
        <v>482</v>
      </c>
      <c r="E866" s="92"/>
      <c r="F866" s="92">
        <v>66</v>
      </c>
      <c r="G866" s="92">
        <v>12</v>
      </c>
      <c r="H866" s="92">
        <v>5082</v>
      </c>
      <c r="I866" s="92" t="s">
        <v>939</v>
      </c>
      <c r="J866" s="92">
        <v>1</v>
      </c>
      <c r="K866" s="92" t="s">
        <v>939</v>
      </c>
      <c r="L866" s="92">
        <v>5082</v>
      </c>
      <c r="M866" s="92" t="s">
        <v>939</v>
      </c>
      <c r="N866" s="92" t="s">
        <v>7471</v>
      </c>
      <c r="O866" s="92">
        <v>25477</v>
      </c>
      <c r="P866" s="92" t="s">
        <v>7472</v>
      </c>
      <c r="Q866" s="92" t="s">
        <v>7473</v>
      </c>
      <c r="R866" s="92">
        <v>1</v>
      </c>
      <c r="S866" s="92">
        <v>29</v>
      </c>
      <c r="T866" s="92">
        <v>2</v>
      </c>
      <c r="U866" s="92">
        <v>45</v>
      </c>
      <c r="V866" s="92" t="s">
        <v>7556</v>
      </c>
      <c r="W866" s="92" t="s">
        <v>476</v>
      </c>
      <c r="X866" s="92" t="s">
        <v>546</v>
      </c>
      <c r="Y866" s="92" t="s">
        <v>3398</v>
      </c>
      <c r="Z866" s="92" t="s">
        <v>1047</v>
      </c>
      <c r="AA866" s="92" t="s">
        <v>7478</v>
      </c>
      <c r="AB866" s="92">
        <v>92701</v>
      </c>
      <c r="AC866" s="92">
        <v>33.756805999999997</v>
      </c>
      <c r="AD866" s="92">
        <v>-117.859222</v>
      </c>
      <c r="AE866" s="92" t="s">
        <v>7503</v>
      </c>
      <c r="AF866" s="92" t="s">
        <v>7472</v>
      </c>
      <c r="AG866" s="27" t="str">
        <f>IF(ISERROR(IF(VLOOKUP(A866,'SAS Stations'!$B$2:$G$307,5,)="YES", "YES", "NO"))=TRUE,"NO","YES")</f>
        <v>YES</v>
      </c>
      <c r="AH866" s="27" t="str">
        <f t="shared" si="13"/>
        <v>NO</v>
      </c>
      <c r="AI866" s="92" t="str">
        <f t="array" ref="AI866">IF(ISERROR(IF(VLOOKUP(A866,'Stations Modelled'!$B$2:$D$310,3,)="YES", "YES", "NO"))=TRUE,"NO","YES")</f>
        <v>NO</v>
      </c>
    </row>
    <row r="867" spans="1:35">
      <c r="A867" s="92" t="s">
        <v>948</v>
      </c>
      <c r="B867" s="92">
        <v>770</v>
      </c>
      <c r="C867" s="92">
        <v>5758</v>
      </c>
      <c r="D867" s="92" t="s">
        <v>2815</v>
      </c>
      <c r="E867" s="92">
        <v>37455</v>
      </c>
      <c r="F867" s="92">
        <v>66</v>
      </c>
      <c r="G867" s="92">
        <v>12</v>
      </c>
      <c r="H867" s="92">
        <v>5071</v>
      </c>
      <c r="I867" s="92" t="s">
        <v>339</v>
      </c>
      <c r="J867" s="92">
        <v>9</v>
      </c>
      <c r="K867" s="92" t="s">
        <v>652</v>
      </c>
      <c r="L867" s="92">
        <v>5073</v>
      </c>
      <c r="M867" s="92" t="s">
        <v>652</v>
      </c>
      <c r="N867" s="92" t="s">
        <v>7471</v>
      </c>
      <c r="O867" s="92">
        <v>8614</v>
      </c>
      <c r="P867" s="92" t="s">
        <v>7472</v>
      </c>
      <c r="Q867" s="92" t="s">
        <v>7473</v>
      </c>
      <c r="R867" s="92">
        <v>1</v>
      </c>
      <c r="S867" s="92">
        <v>32</v>
      </c>
      <c r="T867" s="92">
        <v>1</v>
      </c>
      <c r="U867" s="92">
        <v>56</v>
      </c>
      <c r="V867" s="92" t="s">
        <v>2730</v>
      </c>
      <c r="W867" s="92" t="s">
        <v>3431</v>
      </c>
      <c r="X867" s="92" t="s">
        <v>7540</v>
      </c>
      <c r="Y867" s="92" t="s">
        <v>4905</v>
      </c>
      <c r="Z867" s="92" t="s">
        <v>3787</v>
      </c>
      <c r="AA867" s="92" t="s">
        <v>7478</v>
      </c>
      <c r="AB867" s="92">
        <v>90745</v>
      </c>
      <c r="AC867" s="92">
        <v>33.807865</v>
      </c>
      <c r="AD867" s="92">
        <v>-118.261146</v>
      </c>
      <c r="AE867" s="92" t="s">
        <v>7494</v>
      </c>
      <c r="AF867" s="92" t="s">
        <v>7472</v>
      </c>
      <c r="AG867" s="27" t="str">
        <f>IF(ISERROR(IF(VLOOKUP(A867,'SAS Stations'!$B$2:$G$307,5,)="YES", "YES", "NO"))=TRUE,"NO","YES")</f>
        <v>YES</v>
      </c>
      <c r="AH867" s="27" t="str">
        <f t="shared" si="13"/>
        <v>NO</v>
      </c>
      <c r="AI867" s="92" t="str">
        <f t="array" ref="AI867">IF(ISERROR(IF(VLOOKUP(A867,'Stations Modelled'!$B$2:$D$310,3,)="YES", "YES", "NO"))=TRUE,"NO","YES")</f>
        <v>YES</v>
      </c>
    </row>
    <row r="868" spans="1:35">
      <c r="A868" s="92" t="s">
        <v>949</v>
      </c>
      <c r="B868" s="92">
        <v>826</v>
      </c>
      <c r="C868" s="92">
        <v>5828</v>
      </c>
      <c r="D868" s="92" t="s">
        <v>7555</v>
      </c>
      <c r="E868" s="92">
        <v>37790</v>
      </c>
      <c r="F868" s="92">
        <v>12</v>
      </c>
      <c r="G868" s="92">
        <v>4</v>
      </c>
      <c r="H868" s="92">
        <v>5086</v>
      </c>
      <c r="I868" s="92" t="s">
        <v>394</v>
      </c>
      <c r="J868" s="92">
        <v>2</v>
      </c>
      <c r="K868" s="92" t="s">
        <v>394</v>
      </c>
      <c r="L868" s="92">
        <v>5086</v>
      </c>
      <c r="M868" s="92" t="s">
        <v>394</v>
      </c>
      <c r="N868" s="92" t="s">
        <v>7471</v>
      </c>
      <c r="O868" s="92">
        <v>18264</v>
      </c>
      <c r="P868" s="92" t="s">
        <v>7472</v>
      </c>
      <c r="Q868" s="92" t="s">
        <v>7506</v>
      </c>
      <c r="R868" s="92">
        <v>1</v>
      </c>
      <c r="S868" s="92">
        <v>33</v>
      </c>
      <c r="T868" s="92">
        <v>1</v>
      </c>
      <c r="U868" s="92">
        <v>42</v>
      </c>
      <c r="V868" s="92" t="s">
        <v>7556</v>
      </c>
      <c r="W868" s="92" t="s">
        <v>3399</v>
      </c>
      <c r="X868" s="92" t="s">
        <v>3283</v>
      </c>
      <c r="Y868" s="92" t="s">
        <v>3400</v>
      </c>
      <c r="Z868" s="92" t="s">
        <v>7560</v>
      </c>
      <c r="AA868" s="92" t="s">
        <v>7478</v>
      </c>
      <c r="AB868" s="92">
        <v>92648</v>
      </c>
      <c r="AC868" s="92">
        <v>33.665125000000003</v>
      </c>
      <c r="AD868" s="92">
        <v>-117.997212</v>
      </c>
      <c r="AE868" s="92" t="s">
        <v>7503</v>
      </c>
      <c r="AF868" s="92" t="s">
        <v>7472</v>
      </c>
      <c r="AG868" s="27" t="str">
        <f>IF(ISERROR(IF(VLOOKUP(A868,'SAS Stations'!$B$2:$G$307,5,)="YES", "YES", "NO"))=TRUE,"NO","YES")</f>
        <v>YES</v>
      </c>
      <c r="AH868" s="27" t="str">
        <f t="shared" si="13"/>
        <v>NO</v>
      </c>
      <c r="AI868" s="92" t="str">
        <f t="array" ref="AI868">IF(ISERROR(IF(VLOOKUP(A868,'Stations Modelled'!$B$2:$D$310,3,)="YES", "YES", "NO"))=TRUE,"NO","YES")</f>
        <v>NO</v>
      </c>
    </row>
    <row r="869" spans="1:35">
      <c r="A869" s="92" t="s">
        <v>949</v>
      </c>
      <c r="B869" s="92">
        <v>827</v>
      </c>
      <c r="C869" s="92">
        <v>5828</v>
      </c>
      <c r="D869" s="92" t="s">
        <v>7555</v>
      </c>
      <c r="E869" s="92">
        <v>37790</v>
      </c>
      <c r="F869" s="92">
        <v>66</v>
      </c>
      <c r="G869" s="92">
        <v>12</v>
      </c>
      <c r="H869" s="92">
        <v>5086</v>
      </c>
      <c r="I869" s="92" t="s">
        <v>394</v>
      </c>
      <c r="J869" s="92">
        <v>2</v>
      </c>
      <c r="K869" s="92" t="s">
        <v>394</v>
      </c>
      <c r="L869" s="92">
        <v>5086</v>
      </c>
      <c r="M869" s="92" t="s">
        <v>394</v>
      </c>
      <c r="N869" s="92" t="s">
        <v>7471</v>
      </c>
      <c r="O869" s="92">
        <v>23682</v>
      </c>
      <c r="P869" s="92" t="s">
        <v>7472</v>
      </c>
      <c r="Q869" s="92" t="s">
        <v>7473</v>
      </c>
      <c r="R869" s="92">
        <v>1</v>
      </c>
      <c r="S869" s="92">
        <v>33</v>
      </c>
      <c r="T869" s="92">
        <v>1</v>
      </c>
      <c r="U869" s="92">
        <v>42</v>
      </c>
      <c r="V869" s="92" t="s">
        <v>7556</v>
      </c>
      <c r="W869" s="92" t="s">
        <v>3399</v>
      </c>
      <c r="X869" s="92" t="s">
        <v>3283</v>
      </c>
      <c r="Y869" s="92" t="s">
        <v>3400</v>
      </c>
      <c r="Z869" s="92" t="s">
        <v>7560</v>
      </c>
      <c r="AA869" s="92" t="s">
        <v>7478</v>
      </c>
      <c r="AB869" s="92">
        <v>92648</v>
      </c>
      <c r="AC869" s="92">
        <v>33.665125000000003</v>
      </c>
      <c r="AD869" s="92">
        <v>-117.997212</v>
      </c>
      <c r="AE869" s="92" t="s">
        <v>7503</v>
      </c>
      <c r="AF869" s="92" t="s">
        <v>7472</v>
      </c>
      <c r="AG869" s="27" t="str">
        <f>IF(ISERROR(IF(VLOOKUP(A869,'SAS Stations'!$B$2:$G$307,5,)="YES", "YES", "NO"))=TRUE,"NO","YES")</f>
        <v>YES</v>
      </c>
      <c r="AH869" s="27" t="str">
        <f t="shared" si="13"/>
        <v>NO</v>
      </c>
      <c r="AI869" s="92" t="str">
        <f t="array" ref="AI869">IF(ISERROR(IF(VLOOKUP(A869,'Stations Modelled'!$B$2:$D$310,3,)="YES", "YES", "NO"))=TRUE,"NO","YES")</f>
        <v>NO</v>
      </c>
    </row>
    <row r="870" spans="1:35" hidden="1">
      <c r="A870" s="92" t="s">
        <v>951</v>
      </c>
      <c r="B870" s="92">
        <v>549</v>
      </c>
      <c r="C870" s="92">
        <v>5353</v>
      </c>
      <c r="D870" s="92" t="s">
        <v>4954</v>
      </c>
      <c r="E870" s="92"/>
      <c r="F870" s="92">
        <v>66</v>
      </c>
      <c r="G870" s="92">
        <v>12</v>
      </c>
      <c r="H870" s="92">
        <v>5035</v>
      </c>
      <c r="I870" s="92" t="s">
        <v>423</v>
      </c>
      <c r="J870" s="92">
        <v>17</v>
      </c>
      <c r="K870" s="92" t="s">
        <v>4950</v>
      </c>
      <c r="L870" s="92">
        <v>5033</v>
      </c>
      <c r="M870" s="92" t="s">
        <v>397</v>
      </c>
      <c r="N870" s="92" t="s">
        <v>7471</v>
      </c>
      <c r="O870" s="92">
        <v>19329</v>
      </c>
      <c r="P870" s="92" t="s">
        <v>7472</v>
      </c>
      <c r="Q870" s="92" t="s">
        <v>7473</v>
      </c>
      <c r="R870" s="92">
        <v>5</v>
      </c>
      <c r="S870" s="92">
        <v>53</v>
      </c>
      <c r="T870" s="92">
        <v>3</v>
      </c>
      <c r="U870" s="92">
        <v>31</v>
      </c>
      <c r="V870" s="92" t="s">
        <v>4926</v>
      </c>
      <c r="W870" s="92" t="s">
        <v>2741</v>
      </c>
      <c r="X870" s="92" t="s">
        <v>569</v>
      </c>
      <c r="Y870" s="92" t="s">
        <v>5374</v>
      </c>
      <c r="Z870" s="92" t="s">
        <v>951</v>
      </c>
      <c r="AA870" s="92" t="s">
        <v>7478</v>
      </c>
      <c r="AB870" s="92">
        <v>93283</v>
      </c>
      <c r="AC870" s="92">
        <v>35.666397000000003</v>
      </c>
      <c r="AD870" s="92">
        <v>-118.263193</v>
      </c>
      <c r="AE870" s="92" t="s">
        <v>7494</v>
      </c>
      <c r="AF870" s="92" t="s">
        <v>7472</v>
      </c>
      <c r="AG870" s="27" t="str">
        <f>IF(ISERROR(IF(VLOOKUP(A870,'SAS Stations'!$B$2:$G$307,5,)="YES", "YES", "NO"))=TRUE,"NO","YES")</f>
        <v>NO</v>
      </c>
      <c r="AH870" s="27" t="str">
        <f t="shared" si="13"/>
        <v>YES</v>
      </c>
      <c r="AI870" s="92" t="str">
        <f t="array" ref="AI870">IF(ISERROR(IF(VLOOKUP(A870,'Stations Modelled'!$B$2:$D$310,3,)="YES", "YES", "NO"))=TRUE,"NO","YES")</f>
        <v>NO</v>
      </c>
    </row>
    <row r="871" spans="1:35" hidden="1">
      <c r="A871" s="92" t="s">
        <v>5375</v>
      </c>
      <c r="B871" s="92">
        <v>1483</v>
      </c>
      <c r="C871" s="92">
        <v>8262</v>
      </c>
      <c r="D871" s="92" t="s">
        <v>4923</v>
      </c>
      <c r="E871" s="92"/>
      <c r="F871" s="92">
        <v>33</v>
      </c>
      <c r="G871" s="92">
        <v>4</v>
      </c>
      <c r="H871" s="92">
        <v>8016</v>
      </c>
      <c r="I871" s="92" t="s">
        <v>385</v>
      </c>
      <c r="J871" s="92">
        <v>15</v>
      </c>
      <c r="K871" s="92" t="s">
        <v>666</v>
      </c>
      <c r="L871" s="92">
        <v>5090</v>
      </c>
      <c r="M871" s="92" t="s">
        <v>3806</v>
      </c>
      <c r="N871" s="92" t="s">
        <v>7471</v>
      </c>
      <c r="O871" s="92">
        <v>18264</v>
      </c>
      <c r="P871" s="92" t="s">
        <v>7472</v>
      </c>
      <c r="Q871" s="92" t="s">
        <v>7506</v>
      </c>
      <c r="R871" s="92">
        <v>3</v>
      </c>
      <c r="S871" s="92">
        <v>72</v>
      </c>
      <c r="T871" s="92">
        <v>4</v>
      </c>
      <c r="U871" s="92">
        <v>24</v>
      </c>
      <c r="V871" s="92" t="s">
        <v>7474</v>
      </c>
      <c r="W871" s="92" t="s">
        <v>4944</v>
      </c>
      <c r="X871" s="92" t="s">
        <v>519</v>
      </c>
      <c r="Y871" s="92" t="s">
        <v>5376</v>
      </c>
      <c r="Z871" s="92" t="s">
        <v>390</v>
      </c>
      <c r="AA871" s="92" t="s">
        <v>7478</v>
      </c>
      <c r="AB871" s="92">
        <v>92311</v>
      </c>
      <c r="AC871" s="92">
        <v>34.892184</v>
      </c>
      <c r="AD871" s="92">
        <v>-117.049538</v>
      </c>
      <c r="AE871" s="92" t="s">
        <v>7494</v>
      </c>
      <c r="AF871" s="92" t="s">
        <v>7472</v>
      </c>
      <c r="AG871" s="27" t="str">
        <f>IF(ISERROR(IF(VLOOKUP(A871,'SAS Stations'!$B$2:$G$307,5,)="YES", "YES", "NO"))=TRUE,"NO","YES")</f>
        <v>NO</v>
      </c>
      <c r="AH871" s="27" t="str">
        <f t="shared" si="13"/>
        <v>YES</v>
      </c>
      <c r="AI871" s="92" t="str">
        <f t="array" ref="AI871">IF(ISERROR(IF(VLOOKUP(A871,'Stations Modelled'!$B$2:$D$310,3,)="YES", "YES", "NO"))=TRUE,"NO","YES")</f>
        <v>NO</v>
      </c>
    </row>
    <row r="872" spans="1:35" hidden="1">
      <c r="A872" s="92" t="s">
        <v>1558</v>
      </c>
      <c r="B872" s="92">
        <v>1485</v>
      </c>
      <c r="C872" s="92">
        <v>8265</v>
      </c>
      <c r="D872" s="92"/>
      <c r="E872" s="92"/>
      <c r="F872" s="92">
        <v>33</v>
      </c>
      <c r="G872" s="92">
        <v>4</v>
      </c>
      <c r="H872" s="92">
        <v>5064</v>
      </c>
      <c r="I872" s="92" t="s">
        <v>375</v>
      </c>
      <c r="J872" s="92">
        <v>5</v>
      </c>
      <c r="K872" s="92" t="s">
        <v>375</v>
      </c>
      <c r="L872" s="92">
        <v>5064</v>
      </c>
      <c r="M872" s="92" t="s">
        <v>375</v>
      </c>
      <c r="N872" s="92" t="s">
        <v>7521</v>
      </c>
      <c r="O872" s="92">
        <v>18264</v>
      </c>
      <c r="P872" s="92">
        <v>36767</v>
      </c>
      <c r="Q872" s="92" t="s">
        <v>7506</v>
      </c>
      <c r="R872" s="92">
        <v>3</v>
      </c>
      <c r="S872" s="92">
        <v>34</v>
      </c>
      <c r="T872" s="92">
        <v>3</v>
      </c>
      <c r="U872" s="92">
        <v>14</v>
      </c>
      <c r="V872" s="92" t="s">
        <v>3438</v>
      </c>
      <c r="W872" s="92" t="s">
        <v>3429</v>
      </c>
      <c r="X872" s="92" t="s">
        <v>564</v>
      </c>
      <c r="Y872" s="92" t="s">
        <v>1559</v>
      </c>
      <c r="Z872" s="92" t="s">
        <v>5091</v>
      </c>
      <c r="AA872" s="92" t="s">
        <v>7478</v>
      </c>
      <c r="AB872" s="92">
        <v>92509</v>
      </c>
      <c r="AC872" s="92"/>
      <c r="AD872" s="92"/>
      <c r="AE872" s="92"/>
      <c r="AF872" s="92" t="s">
        <v>7472</v>
      </c>
      <c r="AG872" s="27" t="str">
        <f>IF(ISERROR(IF(VLOOKUP(A872,'SAS Stations'!$B$2:$G$307,5,)="YES", "YES", "NO"))=TRUE,"NO","YES")</f>
        <v>NO</v>
      </c>
      <c r="AH872" s="27" t="str">
        <f t="shared" si="13"/>
        <v>YES</v>
      </c>
      <c r="AI872" s="92" t="str">
        <f t="array" ref="AI872">IF(ISERROR(IF(VLOOKUP(A872,'Stations Modelled'!$B$2:$D$310,3,)="YES", "YES", "NO"))=TRUE,"NO","YES")</f>
        <v>NO</v>
      </c>
    </row>
    <row r="873" spans="1:35" hidden="1">
      <c r="A873" s="92" t="s">
        <v>1558</v>
      </c>
      <c r="B873" s="92">
        <v>2008</v>
      </c>
      <c r="C873" s="92">
        <v>8265</v>
      </c>
      <c r="D873" s="92"/>
      <c r="E873" s="92"/>
      <c r="F873" s="92">
        <v>33</v>
      </c>
      <c r="G873" s="92">
        <v>12</v>
      </c>
      <c r="H873" s="92">
        <v>5064</v>
      </c>
      <c r="I873" s="92" t="s">
        <v>375</v>
      </c>
      <c r="J873" s="92">
        <v>5</v>
      </c>
      <c r="K873" s="92" t="s">
        <v>375</v>
      </c>
      <c r="L873" s="92">
        <v>5064</v>
      </c>
      <c r="M873" s="92" t="s">
        <v>375</v>
      </c>
      <c r="N873" s="92" t="s">
        <v>7496</v>
      </c>
      <c r="O873" s="92">
        <v>37712</v>
      </c>
      <c r="P873" s="92" t="s">
        <v>7472</v>
      </c>
      <c r="Q873" s="92" t="s">
        <v>7506</v>
      </c>
      <c r="R873" s="92">
        <v>3</v>
      </c>
      <c r="S873" s="92">
        <v>34</v>
      </c>
      <c r="T873" s="92">
        <v>3</v>
      </c>
      <c r="U873" s="92">
        <v>14</v>
      </c>
      <c r="V873" s="92" t="s">
        <v>3438</v>
      </c>
      <c r="W873" s="92" t="s">
        <v>3429</v>
      </c>
      <c r="X873" s="92" t="s">
        <v>564</v>
      </c>
      <c r="Y873" s="92" t="s">
        <v>1559</v>
      </c>
      <c r="Z873" s="92" t="s">
        <v>5091</v>
      </c>
      <c r="AA873" s="92" t="s">
        <v>7478</v>
      </c>
      <c r="AB873" s="92">
        <v>92509</v>
      </c>
      <c r="AC873" s="92"/>
      <c r="AD873" s="92"/>
      <c r="AE873" s="92"/>
      <c r="AF873" s="92" t="s">
        <v>7472</v>
      </c>
      <c r="AG873" s="27" t="str">
        <f>IF(ISERROR(IF(VLOOKUP(A873,'SAS Stations'!$B$2:$G$307,5,)="YES", "YES", "NO"))=TRUE,"NO","YES")</f>
        <v>NO</v>
      </c>
      <c r="AH873" s="27" t="str">
        <f t="shared" si="13"/>
        <v>YES</v>
      </c>
      <c r="AI873" s="92" t="str">
        <f t="array" ref="AI873">IF(ISERROR(IF(VLOOKUP(A873,'Stations Modelled'!$B$2:$D$310,3,)="YES", "YES", "NO"))=TRUE,"NO","YES")</f>
        <v>NO</v>
      </c>
    </row>
    <row r="874" spans="1:35">
      <c r="A874" s="92" t="s">
        <v>1061</v>
      </c>
      <c r="B874" s="92">
        <v>884</v>
      </c>
      <c r="C874" s="92">
        <v>5888</v>
      </c>
      <c r="D874" s="92" t="s">
        <v>7584</v>
      </c>
      <c r="E874" s="92"/>
      <c r="F874" s="92">
        <v>12</v>
      </c>
      <c r="G874" s="92">
        <v>4</v>
      </c>
      <c r="H874" s="92">
        <v>5012</v>
      </c>
      <c r="I874" s="92" t="s">
        <v>3869</v>
      </c>
      <c r="J874" s="92">
        <v>3</v>
      </c>
      <c r="K874" s="92" t="s">
        <v>7529</v>
      </c>
      <c r="L874" s="92">
        <v>5012</v>
      </c>
      <c r="M874" s="92" t="s">
        <v>3869</v>
      </c>
      <c r="N874" s="92" t="s">
        <v>7471</v>
      </c>
      <c r="O874" s="92">
        <v>18264</v>
      </c>
      <c r="P874" s="92" t="s">
        <v>7472</v>
      </c>
      <c r="Q874" s="92" t="s">
        <v>7506</v>
      </c>
      <c r="R874" s="92">
        <v>1</v>
      </c>
      <c r="S874" s="92">
        <v>22</v>
      </c>
      <c r="T874" s="92">
        <v>2</v>
      </c>
      <c r="U874" s="92">
        <v>1</v>
      </c>
      <c r="V874" s="92" t="s">
        <v>7531</v>
      </c>
      <c r="W874" s="92" t="s">
        <v>7815</v>
      </c>
      <c r="X874" s="92" t="s">
        <v>7566</v>
      </c>
      <c r="Y874" s="92" t="s">
        <v>4909</v>
      </c>
      <c r="Z874" s="92" t="s">
        <v>7820</v>
      </c>
      <c r="AA874" s="92" t="s">
        <v>7478</v>
      </c>
      <c r="AB874" s="92">
        <v>90606</v>
      </c>
      <c r="AC874" s="92">
        <v>33.990516999999997</v>
      </c>
      <c r="AD874" s="92">
        <v>-118.063705</v>
      </c>
      <c r="AE874" s="92" t="s">
        <v>7503</v>
      </c>
      <c r="AF874" s="92" t="s">
        <v>7472</v>
      </c>
      <c r="AG874" s="27" t="str">
        <f>IF(ISERROR(IF(VLOOKUP(A874,'SAS Stations'!$B$2:$G$307,5,)="YES", "YES", "NO"))=TRUE,"NO","YES")</f>
        <v>YES</v>
      </c>
      <c r="AH874" s="27" t="str">
        <f t="shared" si="13"/>
        <v>NO</v>
      </c>
      <c r="AI874" s="92" t="str">
        <f t="array" ref="AI874">IF(ISERROR(IF(VLOOKUP(A874,'Stations Modelled'!$B$2:$D$310,3,)="YES", "YES", "NO"))=TRUE,"NO","YES")</f>
        <v>NO</v>
      </c>
    </row>
    <row r="875" spans="1:35" hidden="1">
      <c r="A875" s="92" t="s">
        <v>957</v>
      </c>
      <c r="B875" s="92">
        <v>545</v>
      </c>
      <c r="C875" s="92">
        <v>5348</v>
      </c>
      <c r="D875" s="92" t="s">
        <v>4954</v>
      </c>
      <c r="E875" s="92"/>
      <c r="F875" s="92">
        <v>66</v>
      </c>
      <c r="G875" s="92">
        <v>12</v>
      </c>
      <c r="H875" s="92">
        <v>5035</v>
      </c>
      <c r="I875" s="92" t="s">
        <v>423</v>
      </c>
      <c r="J875" s="92">
        <v>17</v>
      </c>
      <c r="K875" s="92" t="s">
        <v>4950</v>
      </c>
      <c r="L875" s="92">
        <v>5033</v>
      </c>
      <c r="M875" s="92" t="s">
        <v>397</v>
      </c>
      <c r="N875" s="92" t="s">
        <v>7471</v>
      </c>
      <c r="O875" s="92">
        <v>19450</v>
      </c>
      <c r="P875" s="92" t="s">
        <v>7472</v>
      </c>
      <c r="Q875" s="92" t="s">
        <v>7473</v>
      </c>
      <c r="R875" s="92">
        <v>5</v>
      </c>
      <c r="S875" s="92">
        <v>51</v>
      </c>
      <c r="T875" s="92">
        <v>3</v>
      </c>
      <c r="U875" s="92">
        <v>33</v>
      </c>
      <c r="V875" s="92" t="s">
        <v>4926</v>
      </c>
      <c r="W875" s="92" t="s">
        <v>5046</v>
      </c>
      <c r="X875" s="92" t="s">
        <v>3273</v>
      </c>
      <c r="Y875" s="92" t="s">
        <v>5378</v>
      </c>
      <c r="Z875" s="92" t="s">
        <v>5379</v>
      </c>
      <c r="AA875" s="92" t="s">
        <v>7478</v>
      </c>
      <c r="AB875" s="92">
        <v>93218</v>
      </c>
      <c r="AC875" s="92">
        <v>35.911060999999997</v>
      </c>
      <c r="AD875" s="92">
        <v>-119.144267</v>
      </c>
      <c r="AE875" s="92" t="s">
        <v>7494</v>
      </c>
      <c r="AF875" s="92" t="s">
        <v>7472</v>
      </c>
      <c r="AG875" s="27" t="str">
        <f>IF(ISERROR(IF(VLOOKUP(A875,'SAS Stations'!$B$2:$G$307,5,)="YES", "YES", "NO"))=TRUE,"NO","YES")</f>
        <v>NO</v>
      </c>
      <c r="AH875" s="27" t="str">
        <f t="shared" si="13"/>
        <v>YES</v>
      </c>
      <c r="AI875" s="92" t="str">
        <f t="array" ref="AI875">IF(ISERROR(IF(VLOOKUP(A875,'Stations Modelled'!$B$2:$D$310,3,)="YES", "YES", "NO"))=TRUE,"NO","YES")</f>
        <v>NO</v>
      </c>
    </row>
    <row r="876" spans="1:35" hidden="1">
      <c r="A876" s="92" t="s">
        <v>958</v>
      </c>
      <c r="B876" s="92">
        <v>1545</v>
      </c>
      <c r="C876" s="92">
        <v>8350</v>
      </c>
      <c r="D876" s="92" t="s">
        <v>7470</v>
      </c>
      <c r="E876" s="92"/>
      <c r="F876" s="92">
        <v>66</v>
      </c>
      <c r="G876" s="92">
        <v>33</v>
      </c>
      <c r="H876" s="92">
        <v>4027</v>
      </c>
      <c r="I876" s="92" t="s">
        <v>7497</v>
      </c>
      <c r="J876" s="92">
        <v>6</v>
      </c>
      <c r="K876" s="92" t="s">
        <v>389</v>
      </c>
      <c r="L876" s="92">
        <v>5067</v>
      </c>
      <c r="M876" s="92" t="s">
        <v>389</v>
      </c>
      <c r="N876" s="92" t="s">
        <v>7471</v>
      </c>
      <c r="O876" s="92">
        <v>31168</v>
      </c>
      <c r="P876" s="92" t="s">
        <v>7472</v>
      </c>
      <c r="Q876" s="92" t="s">
        <v>7473</v>
      </c>
      <c r="R876" s="92">
        <v>3</v>
      </c>
      <c r="S876" s="92">
        <v>87</v>
      </c>
      <c r="T876" s="92">
        <v>4</v>
      </c>
      <c r="U876" s="92">
        <v>21</v>
      </c>
      <c r="V876" s="92" t="s">
        <v>7474</v>
      </c>
      <c r="W876" s="92" t="s">
        <v>7472</v>
      </c>
      <c r="X876" s="92" t="s">
        <v>7472</v>
      </c>
      <c r="Y876" s="92" t="s">
        <v>7526</v>
      </c>
      <c r="Z876" s="92" t="s">
        <v>7527</v>
      </c>
      <c r="AA876" s="92" t="s">
        <v>7478</v>
      </c>
      <c r="AB876" s="92">
        <v>92267</v>
      </c>
      <c r="AC876" s="92">
        <v>34.291857999999998</v>
      </c>
      <c r="AD876" s="92">
        <v>-114.171097</v>
      </c>
      <c r="AE876" s="92" t="s">
        <v>7503</v>
      </c>
      <c r="AF876" s="92" t="s">
        <v>7472</v>
      </c>
      <c r="AG876" s="27" t="str">
        <f>IF(ISERROR(IF(VLOOKUP(A876,'SAS Stations'!$B$2:$G$307,5,)="YES", "YES", "NO"))=TRUE,"NO","YES")</f>
        <v>NO</v>
      </c>
      <c r="AH876" s="27" t="str">
        <f t="shared" si="13"/>
        <v>YES</v>
      </c>
      <c r="AI876" s="92" t="str">
        <f t="array" ref="AI876">IF(ISERROR(IF(VLOOKUP(A876,'Stations Modelled'!$B$2:$D$310,3,)="YES", "YES", "NO"))=TRUE,"NO","YES")</f>
        <v>NO</v>
      </c>
    </row>
    <row r="877" spans="1:35" hidden="1">
      <c r="A877" s="92" t="s">
        <v>2805</v>
      </c>
      <c r="B877" s="92">
        <v>1486</v>
      </c>
      <c r="C877" s="92">
        <v>8266</v>
      </c>
      <c r="D877" s="92" t="s">
        <v>3416</v>
      </c>
      <c r="E877" s="92"/>
      <c r="F877" s="92">
        <v>33</v>
      </c>
      <c r="G877" s="92">
        <v>4</v>
      </c>
      <c r="H877" s="92">
        <v>5067</v>
      </c>
      <c r="I877" s="92" t="s">
        <v>389</v>
      </c>
      <c r="J877" s="92">
        <v>6</v>
      </c>
      <c r="K877" s="92" t="s">
        <v>389</v>
      </c>
      <c r="L877" s="92">
        <v>5067</v>
      </c>
      <c r="M877" s="92" t="s">
        <v>389</v>
      </c>
      <c r="N877" s="92" t="s">
        <v>7471</v>
      </c>
      <c r="O877" s="92">
        <v>18264</v>
      </c>
      <c r="P877" s="92" t="s">
        <v>7472</v>
      </c>
      <c r="Q877" s="92" t="s">
        <v>7506</v>
      </c>
      <c r="R877" s="92">
        <v>3</v>
      </c>
      <c r="S877" s="92">
        <v>79</v>
      </c>
      <c r="T877" s="92">
        <v>4</v>
      </c>
      <c r="U877" s="92">
        <v>13</v>
      </c>
      <c r="V877" s="92" t="s">
        <v>3411</v>
      </c>
      <c r="W877" s="92" t="s">
        <v>2806</v>
      </c>
      <c r="X877" s="92" t="s">
        <v>494</v>
      </c>
      <c r="Y877" s="92" t="s">
        <v>2807</v>
      </c>
      <c r="Z877" s="92" t="s">
        <v>2805</v>
      </c>
      <c r="AA877" s="92" t="s">
        <v>7478</v>
      </c>
      <c r="AB877" s="92">
        <v>92282</v>
      </c>
      <c r="AC877" s="92">
        <v>33.924961000000003</v>
      </c>
      <c r="AD877" s="92">
        <v>-116.64953800000001</v>
      </c>
      <c r="AE877" s="92" t="s">
        <v>7503</v>
      </c>
      <c r="AF877" s="92" t="s">
        <v>7472</v>
      </c>
      <c r="AG877" s="27" t="str">
        <f>IF(ISERROR(IF(VLOOKUP(A877,'SAS Stations'!$B$2:$G$307,5,)="YES", "YES", "NO"))=TRUE,"NO","YES")</f>
        <v>NO</v>
      </c>
      <c r="AH877" s="27" t="str">
        <f t="shared" si="13"/>
        <v>YES</v>
      </c>
      <c r="AI877" s="92" t="str">
        <f t="array" ref="AI877">IF(ISERROR(IF(VLOOKUP(A877,'Stations Modelled'!$B$2:$D$310,3,)="YES", "YES", "NO"))=TRUE,"NO","YES")</f>
        <v>NO</v>
      </c>
    </row>
    <row r="878" spans="1:35" hidden="1">
      <c r="A878" s="92" t="s">
        <v>5380</v>
      </c>
      <c r="B878" s="92">
        <v>1487</v>
      </c>
      <c r="C878" s="92">
        <v>8267</v>
      </c>
      <c r="D878" s="92" t="s">
        <v>4923</v>
      </c>
      <c r="E878" s="92"/>
      <c r="F878" s="92">
        <v>33</v>
      </c>
      <c r="G878" s="92">
        <v>4</v>
      </c>
      <c r="H878" s="92">
        <v>8016</v>
      </c>
      <c r="I878" s="92" t="s">
        <v>385</v>
      </c>
      <c r="J878" s="92">
        <v>15</v>
      </c>
      <c r="K878" s="92" t="s">
        <v>666</v>
      </c>
      <c r="L878" s="92">
        <v>5090</v>
      </c>
      <c r="M878" s="92" t="s">
        <v>3806</v>
      </c>
      <c r="N878" s="92" t="s">
        <v>7471</v>
      </c>
      <c r="O878" s="92">
        <v>18264</v>
      </c>
      <c r="P878" s="92" t="s">
        <v>7472</v>
      </c>
      <c r="Q878" s="92" t="s">
        <v>7506</v>
      </c>
      <c r="R878" s="92">
        <v>3</v>
      </c>
      <c r="S878" s="92">
        <v>73</v>
      </c>
      <c r="T878" s="92">
        <v>4</v>
      </c>
      <c r="U878" s="92">
        <v>24</v>
      </c>
      <c r="V878" s="92" t="s">
        <v>7480</v>
      </c>
      <c r="W878" s="92" t="s">
        <v>7472</v>
      </c>
      <c r="X878" s="92" t="s">
        <v>7472</v>
      </c>
      <c r="Y878" s="92" t="s">
        <v>5381</v>
      </c>
      <c r="Z878" s="92" t="s">
        <v>5117</v>
      </c>
      <c r="AA878" s="92" t="s">
        <v>7478</v>
      </c>
      <c r="AB878" s="92">
        <v>92342</v>
      </c>
      <c r="AC878" s="92">
        <v>34.785798</v>
      </c>
      <c r="AD878" s="92">
        <v>-117.248755</v>
      </c>
      <c r="AE878" s="92" t="s">
        <v>7494</v>
      </c>
      <c r="AF878" s="92" t="s">
        <v>7472</v>
      </c>
      <c r="AG878" s="27" t="str">
        <f>IF(ISERROR(IF(VLOOKUP(A878,'SAS Stations'!$B$2:$G$307,5,)="YES", "YES", "NO"))=TRUE,"NO","YES")</f>
        <v>NO</v>
      </c>
      <c r="AH878" s="27" t="str">
        <f t="shared" si="13"/>
        <v>YES</v>
      </c>
      <c r="AI878" s="92" t="str">
        <f t="array" ref="AI878">IF(ISERROR(IF(VLOOKUP(A878,'Stations Modelled'!$B$2:$D$310,3,)="YES", "YES", "NO"))=TRUE,"NO","YES")</f>
        <v>NO</v>
      </c>
    </row>
    <row r="879" spans="1:35" hidden="1">
      <c r="A879" s="92" t="s">
        <v>1574</v>
      </c>
      <c r="B879" s="92">
        <v>1828</v>
      </c>
      <c r="C879" s="92">
        <v>8338</v>
      </c>
      <c r="D879" s="92"/>
      <c r="E879" s="92"/>
      <c r="F879" s="92">
        <v>161</v>
      </c>
      <c r="G879" s="92">
        <v>33</v>
      </c>
      <c r="H879" s="92">
        <v>4024</v>
      </c>
      <c r="I879" s="92" t="s">
        <v>5027</v>
      </c>
      <c r="J879" s="92">
        <v>6</v>
      </c>
      <c r="K879" s="92" t="s">
        <v>389</v>
      </c>
      <c r="L879" s="92">
        <v>5067</v>
      </c>
      <c r="M879" s="92" t="s">
        <v>389</v>
      </c>
      <c r="N879" s="92" t="s">
        <v>7496</v>
      </c>
      <c r="O879" s="92">
        <v>38353</v>
      </c>
      <c r="P879" s="92" t="s">
        <v>7472</v>
      </c>
      <c r="Q879" s="92" t="s">
        <v>10579</v>
      </c>
      <c r="R879" s="92">
        <v>3</v>
      </c>
      <c r="S879" s="92">
        <v>87</v>
      </c>
      <c r="T879" s="92">
        <v>4</v>
      </c>
      <c r="U879" s="92">
        <v>40</v>
      </c>
      <c r="V879" s="92" t="s">
        <v>7472</v>
      </c>
      <c r="W879" s="92" t="s">
        <v>7472</v>
      </c>
      <c r="X879" s="92" t="s">
        <v>7472</v>
      </c>
      <c r="Y879" s="92" t="s">
        <v>7472</v>
      </c>
      <c r="Z879" s="92" t="s">
        <v>402</v>
      </c>
      <c r="AA879" s="92" t="s">
        <v>7478</v>
      </c>
      <c r="AB879" s="92" t="s">
        <v>7472</v>
      </c>
      <c r="AC879" s="92"/>
      <c r="AD879" s="92"/>
      <c r="AE879" s="92"/>
      <c r="AF879" s="92" t="s">
        <v>7472</v>
      </c>
      <c r="AG879" s="27" t="str">
        <f>IF(ISERROR(IF(VLOOKUP(A879,'SAS Stations'!$B$2:$G$307,5,)="YES", "YES", "NO"))=TRUE,"NO","YES")</f>
        <v>NO</v>
      </c>
      <c r="AH879" s="27" t="str">
        <f t="shared" si="13"/>
        <v>YES</v>
      </c>
      <c r="AI879" s="92" t="str">
        <f t="array" ref="AI879">IF(ISERROR(IF(VLOOKUP(A879,'Stations Modelled'!$B$2:$D$310,3,)="YES", "YES", "NO"))=TRUE,"NO","YES")</f>
        <v>NO</v>
      </c>
    </row>
    <row r="880" spans="1:35" hidden="1">
      <c r="A880" s="92" t="s">
        <v>1575</v>
      </c>
      <c r="B880" s="92">
        <v>1789</v>
      </c>
      <c r="C880" s="92">
        <v>5357</v>
      </c>
      <c r="D880" s="92"/>
      <c r="E880" s="92"/>
      <c r="F880" s="92">
        <v>66</v>
      </c>
      <c r="G880" s="92">
        <v>12</v>
      </c>
      <c r="H880" s="92">
        <v>5033</v>
      </c>
      <c r="I880" s="92" t="s">
        <v>397</v>
      </c>
      <c r="J880" s="92">
        <v>17</v>
      </c>
      <c r="K880" s="92" t="s">
        <v>4950</v>
      </c>
      <c r="L880" s="92">
        <v>5033</v>
      </c>
      <c r="M880" s="92" t="s">
        <v>397</v>
      </c>
      <c r="N880" s="92" t="s">
        <v>7496</v>
      </c>
      <c r="O880" s="92">
        <v>38353</v>
      </c>
      <c r="P880" s="92" t="s">
        <v>7472</v>
      </c>
      <c r="Q880" s="92" t="s">
        <v>10579</v>
      </c>
      <c r="R880" s="92">
        <v>5</v>
      </c>
      <c r="S880" s="92">
        <v>51</v>
      </c>
      <c r="T880" s="92">
        <v>3</v>
      </c>
      <c r="U880" s="92">
        <v>70</v>
      </c>
      <c r="V880" s="92" t="s">
        <v>4926</v>
      </c>
      <c r="W880" s="92" t="s">
        <v>1685</v>
      </c>
      <c r="X880" s="92" t="s">
        <v>1576</v>
      </c>
      <c r="Y880" s="92" t="s">
        <v>1577</v>
      </c>
      <c r="Z880" s="92" t="s">
        <v>576</v>
      </c>
      <c r="AA880" s="92" t="s">
        <v>7478</v>
      </c>
      <c r="AB880" s="92" t="s">
        <v>7472</v>
      </c>
      <c r="AC880" s="92"/>
      <c r="AD880" s="92"/>
      <c r="AE880" s="92"/>
      <c r="AF880" s="92" t="s">
        <v>7472</v>
      </c>
      <c r="AG880" s="27" t="str">
        <f>IF(ISERROR(IF(VLOOKUP(A880,'SAS Stations'!$B$2:$G$307,5,)="YES", "YES", "NO"))=TRUE,"NO","YES")</f>
        <v>NO</v>
      </c>
      <c r="AH880" s="27" t="str">
        <f t="shared" si="13"/>
        <v>YES</v>
      </c>
      <c r="AI880" s="92" t="str">
        <f t="array" ref="AI880">IF(ISERROR(IF(VLOOKUP(A880,'Stations Modelled'!$B$2:$D$310,3,)="YES", "YES", "NO"))=TRUE,"NO","YES")</f>
        <v>NO</v>
      </c>
    </row>
    <row r="881" spans="1:35" hidden="1">
      <c r="A881" s="92" t="s">
        <v>960</v>
      </c>
      <c r="B881" s="92">
        <v>618</v>
      </c>
      <c r="C881" s="92">
        <v>5567</v>
      </c>
      <c r="D881" s="92" t="s">
        <v>4919</v>
      </c>
      <c r="E881" s="92"/>
      <c r="F881" s="92">
        <v>66</v>
      </c>
      <c r="G881" s="92">
        <v>12</v>
      </c>
      <c r="H881" s="92">
        <v>5052</v>
      </c>
      <c r="I881" s="92" t="s">
        <v>357</v>
      </c>
      <c r="J881" s="92">
        <v>14</v>
      </c>
      <c r="K881" s="92" t="s">
        <v>940</v>
      </c>
      <c r="L881" s="92">
        <v>5054</v>
      </c>
      <c r="M881" s="92" t="s">
        <v>940</v>
      </c>
      <c r="N881" s="92" t="s">
        <v>7471</v>
      </c>
      <c r="O881" s="92">
        <v>22068</v>
      </c>
      <c r="P881" s="92" t="s">
        <v>7472</v>
      </c>
      <c r="Q881" s="92" t="s">
        <v>7473</v>
      </c>
      <c r="R881" s="92">
        <v>5</v>
      </c>
      <c r="S881" s="92">
        <v>36</v>
      </c>
      <c r="T881" s="92">
        <v>3</v>
      </c>
      <c r="U881" s="92">
        <v>25</v>
      </c>
      <c r="V881" s="92" t="s">
        <v>7498</v>
      </c>
      <c r="W881" s="92" t="s">
        <v>10569</v>
      </c>
      <c r="X881" s="92" t="s">
        <v>7558</v>
      </c>
      <c r="Y881" s="92" t="s">
        <v>5383</v>
      </c>
      <c r="Z881" s="92" t="s">
        <v>636</v>
      </c>
      <c r="AA881" s="92" t="s">
        <v>7478</v>
      </c>
      <c r="AB881" s="92">
        <v>93534</v>
      </c>
      <c r="AC881" s="92">
        <v>34.578645999999999</v>
      </c>
      <c r="AD881" s="92">
        <v>-117.71842100000001</v>
      </c>
      <c r="AE881" s="92" t="s">
        <v>7494</v>
      </c>
      <c r="AF881" s="92" t="s">
        <v>7472</v>
      </c>
      <c r="AG881" s="27" t="str">
        <f>IF(ISERROR(IF(VLOOKUP(A881,'SAS Stations'!$B$2:$G$307,5,)="YES", "YES", "NO"))=TRUE,"NO","YES")</f>
        <v>NO</v>
      </c>
      <c r="AH881" s="27" t="str">
        <f t="shared" si="13"/>
        <v>YES</v>
      </c>
      <c r="AI881" s="92" t="str">
        <f t="array" ref="AI881">IF(ISERROR(IF(VLOOKUP(A881,'Stations Modelled'!$B$2:$D$310,3,)="YES", "YES", "NO"))=TRUE,"NO","YES")</f>
        <v>NO</v>
      </c>
    </row>
    <row r="882" spans="1:35">
      <c r="A882" s="92" t="s">
        <v>961</v>
      </c>
      <c r="B882" s="92">
        <v>714</v>
      </c>
      <c r="C882" s="92">
        <v>5690</v>
      </c>
      <c r="D882" s="92" t="s">
        <v>3420</v>
      </c>
      <c r="E882" s="92">
        <v>17435</v>
      </c>
      <c r="F882" s="92">
        <v>66</v>
      </c>
      <c r="G882" s="92">
        <v>12</v>
      </c>
      <c r="H882" s="92">
        <v>1310</v>
      </c>
      <c r="I882" s="92" t="s">
        <v>3882</v>
      </c>
      <c r="J882" s="92">
        <v>4</v>
      </c>
      <c r="K882" s="92" t="s">
        <v>448</v>
      </c>
      <c r="L882" s="92">
        <v>5069</v>
      </c>
      <c r="M882" s="92" t="s">
        <v>687</v>
      </c>
      <c r="N882" s="92" t="s">
        <v>7471</v>
      </c>
      <c r="O882" s="92">
        <v>30468</v>
      </c>
      <c r="P882" s="92" t="s">
        <v>7472</v>
      </c>
      <c r="Q882" s="92" t="s">
        <v>7473</v>
      </c>
      <c r="R882" s="92">
        <v>3</v>
      </c>
      <c r="S882" s="92">
        <v>30</v>
      </c>
      <c r="T882" s="92">
        <v>3</v>
      </c>
      <c r="U882" s="92">
        <v>15</v>
      </c>
      <c r="V882" s="92" t="s">
        <v>7474</v>
      </c>
      <c r="W882" s="92" t="s">
        <v>1757</v>
      </c>
      <c r="X882" s="92" t="s">
        <v>527</v>
      </c>
      <c r="Y882" s="92" t="s">
        <v>2808</v>
      </c>
      <c r="Z882" s="92" t="s">
        <v>735</v>
      </c>
      <c r="AA882" s="92" t="s">
        <v>7478</v>
      </c>
      <c r="AB882" s="92">
        <v>91761</v>
      </c>
      <c r="AC882" s="92">
        <v>34.048766999999998</v>
      </c>
      <c r="AD882" s="92">
        <v>-117.52602400000001</v>
      </c>
      <c r="AE882" s="92" t="s">
        <v>7503</v>
      </c>
      <c r="AF882" s="92" t="s">
        <v>7472</v>
      </c>
      <c r="AG882" s="27" t="str">
        <f>IF(ISERROR(IF(VLOOKUP(A882,'SAS Stations'!$B$2:$G$307,5,)="YES", "YES", "NO"))=TRUE,"NO","YES")</f>
        <v>YES</v>
      </c>
      <c r="AH882" s="27" t="str">
        <f t="shared" si="13"/>
        <v>NO</v>
      </c>
      <c r="AI882" s="92" t="str">
        <f t="array" ref="AI882">IF(ISERROR(IF(VLOOKUP(A882,'Stations Modelled'!$B$2:$D$310,3,)="YES", "YES", "NO"))=TRUE,"NO","YES")</f>
        <v>NO</v>
      </c>
    </row>
    <row r="883" spans="1:35">
      <c r="A883" s="92" t="s">
        <v>1062</v>
      </c>
      <c r="B883" s="92">
        <v>449</v>
      </c>
      <c r="C883" s="92">
        <v>5235</v>
      </c>
      <c r="D883" s="92" t="s">
        <v>2821</v>
      </c>
      <c r="E883" s="92">
        <v>37525</v>
      </c>
      <c r="F883" s="92">
        <v>66</v>
      </c>
      <c r="G883" s="92">
        <v>16</v>
      </c>
      <c r="H883" s="92">
        <v>5029</v>
      </c>
      <c r="I883" s="92" t="s">
        <v>624</v>
      </c>
      <c r="J883" s="92">
        <v>8</v>
      </c>
      <c r="K883" s="92" t="s">
        <v>337</v>
      </c>
      <c r="L883" s="92">
        <v>5023</v>
      </c>
      <c r="M883" s="92" t="s">
        <v>337</v>
      </c>
      <c r="N883" s="92" t="s">
        <v>7471</v>
      </c>
      <c r="O883" s="92">
        <v>26177</v>
      </c>
      <c r="P883" s="92" t="s">
        <v>7472</v>
      </c>
      <c r="Q883" s="92" t="s">
        <v>7473</v>
      </c>
      <c r="R883" s="92">
        <v>5</v>
      </c>
      <c r="S883" s="92">
        <v>44</v>
      </c>
      <c r="T883" s="92">
        <v>2</v>
      </c>
      <c r="U883" s="92">
        <v>54</v>
      </c>
      <c r="V883" s="92" t="s">
        <v>1290</v>
      </c>
      <c r="W883" s="92" t="s">
        <v>4583</v>
      </c>
      <c r="X883" s="92" t="s">
        <v>562</v>
      </c>
      <c r="Y883" s="92" t="s">
        <v>4914</v>
      </c>
      <c r="Z883" s="92" t="s">
        <v>3386</v>
      </c>
      <c r="AA883" s="92" t="s">
        <v>7478</v>
      </c>
      <c r="AB883" s="92">
        <v>90056</v>
      </c>
      <c r="AC883" s="92">
        <v>33.996009999999998</v>
      </c>
      <c r="AD883" s="92">
        <v>-118.359297</v>
      </c>
      <c r="AE883" s="92" t="s">
        <v>7494</v>
      </c>
      <c r="AF883" s="92" t="s">
        <v>7472</v>
      </c>
      <c r="AG883" s="27" t="str">
        <f>IF(ISERROR(IF(VLOOKUP(A883,'SAS Stations'!$B$2:$G$307,5,)="YES", "YES", "NO"))=TRUE,"NO","YES")</f>
        <v>YES</v>
      </c>
      <c r="AH883" s="27" t="str">
        <f t="shared" si="13"/>
        <v>NO</v>
      </c>
      <c r="AI883" s="92" t="str">
        <f t="array" ref="AI883">IF(ISERROR(IF(VLOOKUP(A883,'Stations Modelled'!$B$2:$D$310,3,)="YES", "YES", "NO"))=TRUE,"NO","YES")</f>
        <v>NO</v>
      </c>
    </row>
    <row r="884" spans="1:35">
      <c r="A884" s="92" t="s">
        <v>1062</v>
      </c>
      <c r="B884" s="92">
        <v>448</v>
      </c>
      <c r="C884" s="92">
        <v>5235</v>
      </c>
      <c r="D884" s="92"/>
      <c r="E884" s="92">
        <v>37525</v>
      </c>
      <c r="F884" s="92">
        <v>16</v>
      </c>
      <c r="G884" s="92">
        <v>4</v>
      </c>
      <c r="H884" s="92">
        <v>5029</v>
      </c>
      <c r="I884" s="92" t="s">
        <v>624</v>
      </c>
      <c r="J884" s="92">
        <v>8</v>
      </c>
      <c r="K884" s="92" t="s">
        <v>337</v>
      </c>
      <c r="L884" s="92">
        <v>5023</v>
      </c>
      <c r="M884" s="92" t="s">
        <v>337</v>
      </c>
      <c r="N884" s="92" t="s">
        <v>7471</v>
      </c>
      <c r="O884" s="92">
        <v>18264</v>
      </c>
      <c r="P884" s="92" t="s">
        <v>7472</v>
      </c>
      <c r="Q884" s="92" t="s">
        <v>7506</v>
      </c>
      <c r="R884" s="92">
        <v>5</v>
      </c>
      <c r="S884" s="92">
        <v>44</v>
      </c>
      <c r="T884" s="92">
        <v>2</v>
      </c>
      <c r="U884" s="92">
        <v>54</v>
      </c>
      <c r="V884" s="92" t="s">
        <v>1290</v>
      </c>
      <c r="W884" s="92" t="s">
        <v>4583</v>
      </c>
      <c r="X884" s="92" t="s">
        <v>562</v>
      </c>
      <c r="Y884" s="92" t="s">
        <v>4914</v>
      </c>
      <c r="Z884" s="92" t="s">
        <v>3386</v>
      </c>
      <c r="AA884" s="92" t="s">
        <v>7478</v>
      </c>
      <c r="AB884" s="92">
        <v>90056</v>
      </c>
      <c r="AC884" s="92">
        <v>33.996009999999998</v>
      </c>
      <c r="AD884" s="92">
        <v>-118.359297</v>
      </c>
      <c r="AE884" s="92" t="s">
        <v>7494</v>
      </c>
      <c r="AF884" s="92" t="s">
        <v>7472</v>
      </c>
      <c r="AG884" s="27" t="str">
        <f>IF(ISERROR(IF(VLOOKUP(A884,'SAS Stations'!$B$2:$G$307,5,)="YES", "YES", "NO"))=TRUE,"NO","YES")</f>
        <v>YES</v>
      </c>
      <c r="AH884" s="27" t="str">
        <f t="shared" si="13"/>
        <v>NO</v>
      </c>
      <c r="AI884" s="92" t="str">
        <f t="array" ref="AI884">IF(ISERROR(IF(VLOOKUP(A884,'Stations Modelled'!$B$2:$D$310,3,)="YES", "YES", "NO"))=TRUE,"NO","YES")</f>
        <v>NO</v>
      </c>
    </row>
    <row r="885" spans="1:35" hidden="1">
      <c r="A885" s="92" t="s">
        <v>5384</v>
      </c>
      <c r="B885" s="92">
        <v>542</v>
      </c>
      <c r="C885" s="92">
        <v>5344</v>
      </c>
      <c r="D885" s="92" t="s">
        <v>4949</v>
      </c>
      <c r="E885" s="92"/>
      <c r="F885" s="92">
        <v>12</v>
      </c>
      <c r="G885" s="92">
        <v>12</v>
      </c>
      <c r="H885" s="92">
        <v>5033</v>
      </c>
      <c r="I885" s="92" t="s">
        <v>397</v>
      </c>
      <c r="J885" s="92">
        <v>17</v>
      </c>
      <c r="K885" s="92" t="s">
        <v>4950</v>
      </c>
      <c r="L885" s="92">
        <v>5033</v>
      </c>
      <c r="M885" s="92" t="s">
        <v>397</v>
      </c>
      <c r="N885" s="92" t="s">
        <v>7471</v>
      </c>
      <c r="O885" s="92">
        <v>18295</v>
      </c>
      <c r="P885" s="92" t="s">
        <v>7472</v>
      </c>
      <c r="Q885" s="92" t="s">
        <v>7506</v>
      </c>
      <c r="R885" s="92">
        <v>5</v>
      </c>
      <c r="S885" s="92">
        <v>51</v>
      </c>
      <c r="T885" s="92">
        <v>3</v>
      </c>
      <c r="U885" s="92">
        <v>32</v>
      </c>
      <c r="V885" s="92" t="s">
        <v>4926</v>
      </c>
      <c r="W885" s="92" t="s">
        <v>1729</v>
      </c>
      <c r="X885" s="92" t="s">
        <v>5041</v>
      </c>
      <c r="Y885" s="92" t="s">
        <v>5385</v>
      </c>
      <c r="Z885" s="92" t="s">
        <v>5384</v>
      </c>
      <c r="AA885" s="92" t="s">
        <v>7478</v>
      </c>
      <c r="AB885" s="92">
        <v>93286</v>
      </c>
      <c r="AC885" s="92">
        <v>36.415559000000002</v>
      </c>
      <c r="AD885" s="92">
        <v>-119.09987599999999</v>
      </c>
      <c r="AE885" s="92" t="s">
        <v>7494</v>
      </c>
      <c r="AF885" s="92" t="s">
        <v>7472</v>
      </c>
      <c r="AG885" s="27" t="str">
        <f>IF(ISERROR(IF(VLOOKUP(A885,'SAS Stations'!$B$2:$G$307,5,)="YES", "YES", "NO"))=TRUE,"NO","YES")</f>
        <v>NO</v>
      </c>
      <c r="AH885" s="27" t="str">
        <f t="shared" si="13"/>
        <v>YES</v>
      </c>
      <c r="AI885" s="92" t="str">
        <f t="array" ref="AI885">IF(ISERROR(IF(VLOOKUP(A885,'Stations Modelled'!$B$2:$D$310,3,)="YES", "YES", "NO"))=TRUE,"NO","YES")</f>
        <v>NO</v>
      </c>
    </row>
    <row r="886" spans="1:35" hidden="1">
      <c r="A886" s="92" t="s">
        <v>4915</v>
      </c>
      <c r="B886" s="92">
        <v>787</v>
      </c>
      <c r="C886" s="92">
        <v>5777</v>
      </c>
      <c r="D886" s="92" t="s">
        <v>2822</v>
      </c>
      <c r="E886" s="92"/>
      <c r="F886" s="92">
        <v>12</v>
      </c>
      <c r="G886" s="92">
        <v>4</v>
      </c>
      <c r="H886" s="92">
        <v>5085</v>
      </c>
      <c r="I886" s="92" t="s">
        <v>3849</v>
      </c>
      <c r="J886" s="92">
        <v>9</v>
      </c>
      <c r="K886" s="92" t="s">
        <v>652</v>
      </c>
      <c r="L886" s="92">
        <v>5073</v>
      </c>
      <c r="M886" s="92" t="s">
        <v>652</v>
      </c>
      <c r="N886" s="92" t="s">
        <v>7471</v>
      </c>
      <c r="O886" s="92">
        <v>17777</v>
      </c>
      <c r="P886" s="92" t="s">
        <v>7472</v>
      </c>
      <c r="Q886" s="92" t="s">
        <v>7506</v>
      </c>
      <c r="R886" s="92">
        <v>1</v>
      </c>
      <c r="S886" s="92">
        <v>32</v>
      </c>
      <c r="T886" s="92">
        <v>2</v>
      </c>
      <c r="U886" s="92">
        <v>57</v>
      </c>
      <c r="V886" s="92" t="s">
        <v>3386</v>
      </c>
      <c r="W886" s="92" t="s">
        <v>4573</v>
      </c>
      <c r="X886" s="92" t="s">
        <v>3324</v>
      </c>
      <c r="Y886" s="92" t="s">
        <v>4916</v>
      </c>
      <c r="Z886" s="92" t="s">
        <v>4575</v>
      </c>
      <c r="AA886" s="92" t="s">
        <v>7478</v>
      </c>
      <c r="AB886" s="92">
        <v>90706</v>
      </c>
      <c r="AC886" s="92">
        <v>33.899973000000003</v>
      </c>
      <c r="AD886" s="92">
        <v>-118.11838899999999</v>
      </c>
      <c r="AE886" s="92" t="s">
        <v>7494</v>
      </c>
      <c r="AF886" s="92" t="s">
        <v>7472</v>
      </c>
      <c r="AG886" s="27" t="str">
        <f>IF(ISERROR(IF(VLOOKUP(A886,'SAS Stations'!$B$2:$G$307,5,)="YES", "YES", "NO"))=TRUE,"NO","YES")</f>
        <v>NO</v>
      </c>
      <c r="AH886" s="27" t="str">
        <f t="shared" si="13"/>
        <v>YES</v>
      </c>
      <c r="AI886" s="92" t="str">
        <f t="array" ref="AI886">IF(ISERROR(IF(VLOOKUP(A886,'Stations Modelled'!$B$2:$D$310,3,)="YES", "YES", "NO"))=TRUE,"NO","YES")</f>
        <v>NO</v>
      </c>
    </row>
    <row r="887" spans="1:35" hidden="1">
      <c r="A887" s="92" t="s">
        <v>2406</v>
      </c>
      <c r="B887" s="92">
        <v>1692</v>
      </c>
      <c r="C887" s="92">
        <v>9010</v>
      </c>
      <c r="D887" s="92"/>
      <c r="E887" s="92"/>
      <c r="F887" s="92">
        <v>66</v>
      </c>
      <c r="G887" s="92">
        <v>66</v>
      </c>
      <c r="H887" s="92">
        <v>9000</v>
      </c>
      <c r="I887" s="92" t="s">
        <v>2433</v>
      </c>
      <c r="J887" s="92" t="s">
        <v>7472</v>
      </c>
      <c r="K887" s="92" t="s">
        <v>7472</v>
      </c>
      <c r="L887" s="92">
        <v>9010</v>
      </c>
      <c r="M887" s="92" t="s">
        <v>2406</v>
      </c>
      <c r="N887" s="92" t="s">
        <v>7471</v>
      </c>
      <c r="O887" s="92">
        <v>33970</v>
      </c>
      <c r="P887" s="92" t="s">
        <v>7472</v>
      </c>
      <c r="Q887" s="92" t="s">
        <v>7473</v>
      </c>
      <c r="R887" s="92">
        <v>9</v>
      </c>
      <c r="S887" s="92">
        <v>99</v>
      </c>
      <c r="T887" s="92">
        <v>2</v>
      </c>
      <c r="U887" s="92">
        <v>0</v>
      </c>
      <c r="V887" s="92" t="s">
        <v>7472</v>
      </c>
      <c r="W887" s="92" t="s">
        <v>7472</v>
      </c>
      <c r="X887" s="92" t="s">
        <v>7472</v>
      </c>
      <c r="Y887" s="92" t="s">
        <v>2407</v>
      </c>
      <c r="Z887" s="92" t="s">
        <v>348</v>
      </c>
      <c r="AA887" s="92" t="s">
        <v>7478</v>
      </c>
      <c r="AB887" s="92">
        <v>91801</v>
      </c>
      <c r="AC887" s="92"/>
      <c r="AD887" s="92"/>
      <c r="AE887" s="92"/>
      <c r="AF887" s="92" t="s">
        <v>7472</v>
      </c>
      <c r="AG887" s="27" t="str">
        <f>IF(ISERROR(IF(VLOOKUP(A887,'SAS Stations'!$B$2:$G$307,5,)="YES", "YES", "NO"))=TRUE,"NO","YES")</f>
        <v>NO</v>
      </c>
      <c r="AH887" s="27" t="str">
        <f t="shared" si="13"/>
        <v>YES</v>
      </c>
      <c r="AI887" s="92" t="str">
        <f t="array" ref="AI887">IF(ISERROR(IF(VLOOKUP(A887,'Stations Modelled'!$B$2:$D$310,3,)="YES", "YES", "NO"))=TRUE,"NO","YES")</f>
        <v>NO</v>
      </c>
    </row>
    <row r="888" spans="1:35" hidden="1">
      <c r="A888" s="92" t="s">
        <v>965</v>
      </c>
      <c r="B888" s="92">
        <v>533</v>
      </c>
      <c r="C888" s="92">
        <v>5333</v>
      </c>
      <c r="D888" s="92" t="s">
        <v>4949</v>
      </c>
      <c r="E888" s="92">
        <v>49912</v>
      </c>
      <c r="F888" s="92">
        <v>66</v>
      </c>
      <c r="G888" s="92">
        <v>12</v>
      </c>
      <c r="H888" s="92">
        <v>5034</v>
      </c>
      <c r="I888" s="92" t="s">
        <v>875</v>
      </c>
      <c r="J888" s="92">
        <v>17</v>
      </c>
      <c r="K888" s="92" t="s">
        <v>4950</v>
      </c>
      <c r="L888" s="92">
        <v>5033</v>
      </c>
      <c r="M888" s="92" t="s">
        <v>397</v>
      </c>
      <c r="N888" s="92" t="s">
        <v>7471</v>
      </c>
      <c r="O888" s="92">
        <v>18264</v>
      </c>
      <c r="P888" s="92" t="s">
        <v>7472</v>
      </c>
      <c r="Q888" s="92" t="s">
        <v>7473</v>
      </c>
      <c r="R888" s="92">
        <v>5</v>
      </c>
      <c r="S888" s="92">
        <v>51</v>
      </c>
      <c r="T888" s="92">
        <v>3</v>
      </c>
      <c r="U888" s="92">
        <v>33</v>
      </c>
      <c r="V888" s="92" t="s">
        <v>4926</v>
      </c>
      <c r="W888" s="92" t="s">
        <v>5046</v>
      </c>
      <c r="X888" s="92" t="s">
        <v>465</v>
      </c>
      <c r="Y888" s="92" t="s">
        <v>5386</v>
      </c>
      <c r="Z888" s="92" t="s">
        <v>965</v>
      </c>
      <c r="AA888" s="92" t="s">
        <v>7478</v>
      </c>
      <c r="AB888" s="92">
        <v>93258</v>
      </c>
      <c r="AC888" s="92">
        <v>36.080868000000002</v>
      </c>
      <c r="AD888" s="92">
        <v>-119.179068</v>
      </c>
      <c r="AE888" s="92" t="s">
        <v>7494</v>
      </c>
      <c r="AF888" s="92" t="s">
        <v>7472</v>
      </c>
      <c r="AG888" s="27" t="str">
        <f>IF(ISERROR(IF(VLOOKUP(A888,'SAS Stations'!$B$2:$G$307,5,)="YES", "YES", "NO"))=TRUE,"NO","YES")</f>
        <v>NO</v>
      </c>
      <c r="AH888" s="27" t="str">
        <f t="shared" si="13"/>
        <v>YES</v>
      </c>
      <c r="AI888" s="92" t="str">
        <f t="array" ref="AI888">IF(ISERROR(IF(VLOOKUP(A888,'Stations Modelled'!$B$2:$D$310,3,)="YES", "YES", "NO"))=TRUE,"NO","YES")</f>
        <v>NO</v>
      </c>
    </row>
    <row r="889" spans="1:35" hidden="1">
      <c r="A889" s="92" t="s">
        <v>1587</v>
      </c>
      <c r="B889" s="92">
        <v>1538</v>
      </c>
      <c r="C889" s="92">
        <v>8319</v>
      </c>
      <c r="D889" s="92"/>
      <c r="E889" s="92"/>
      <c r="F889" s="92">
        <v>33</v>
      </c>
      <c r="G889" s="92">
        <v>12</v>
      </c>
      <c r="H889" s="92">
        <v>8027</v>
      </c>
      <c r="I889" s="92" t="s">
        <v>365</v>
      </c>
      <c r="J889" s="92">
        <v>15</v>
      </c>
      <c r="K889" s="92" t="s">
        <v>666</v>
      </c>
      <c r="L889" s="92">
        <v>5061</v>
      </c>
      <c r="M889" s="92" t="s">
        <v>666</v>
      </c>
      <c r="N889" s="92" t="s">
        <v>7521</v>
      </c>
      <c r="O889" s="92">
        <v>30468</v>
      </c>
      <c r="P889" s="92">
        <v>31959</v>
      </c>
      <c r="Q889" s="92" t="s">
        <v>7506</v>
      </c>
      <c r="R889" s="92">
        <v>3</v>
      </c>
      <c r="S889" s="92">
        <v>73</v>
      </c>
      <c r="T889" s="92">
        <v>4</v>
      </c>
      <c r="U889" s="92">
        <v>23</v>
      </c>
      <c r="V889" s="92" t="s">
        <v>7474</v>
      </c>
      <c r="W889" s="92" t="s">
        <v>7472</v>
      </c>
      <c r="X889" s="92" t="s">
        <v>7472</v>
      </c>
      <c r="Y889" s="92" t="s">
        <v>1588</v>
      </c>
      <c r="Z889" s="92" t="s">
        <v>363</v>
      </c>
      <c r="AA889" s="92" t="s">
        <v>7478</v>
      </c>
      <c r="AB889" s="92" t="s">
        <v>7472</v>
      </c>
      <c r="AC889" s="92"/>
      <c r="AD889" s="92"/>
      <c r="AE889" s="92"/>
      <c r="AF889" s="92" t="s">
        <v>7472</v>
      </c>
      <c r="AG889" s="27" t="str">
        <f>IF(ISERROR(IF(VLOOKUP(A889,'SAS Stations'!$B$2:$G$307,5,)="YES", "YES", "NO"))=TRUE,"NO","YES")</f>
        <v>NO</v>
      </c>
      <c r="AH889" s="27" t="str">
        <f t="shared" si="13"/>
        <v>YES</v>
      </c>
      <c r="AI889" s="92" t="str">
        <f t="array" ref="AI889">IF(ISERROR(IF(VLOOKUP(A889,'Stations Modelled'!$B$2:$D$310,3,)="YES", "YES", "NO"))=TRUE,"NO","YES")</f>
        <v>NO</v>
      </c>
    </row>
    <row r="890" spans="1:35">
      <c r="A890" s="92" t="s">
        <v>1063</v>
      </c>
      <c r="B890" s="92">
        <v>1491</v>
      </c>
      <c r="C890" s="92">
        <v>8271</v>
      </c>
      <c r="D890" s="92" t="s">
        <v>4923</v>
      </c>
      <c r="E890" s="92"/>
      <c r="F890" s="92">
        <v>33</v>
      </c>
      <c r="G890" s="92">
        <v>12</v>
      </c>
      <c r="H890" s="92">
        <v>8027</v>
      </c>
      <c r="I890" s="92" t="s">
        <v>365</v>
      </c>
      <c r="J890" s="92">
        <v>15</v>
      </c>
      <c r="K890" s="92" t="s">
        <v>666</v>
      </c>
      <c r="L890" s="92">
        <v>5061</v>
      </c>
      <c r="M890" s="92" t="s">
        <v>666</v>
      </c>
      <c r="N890" s="92" t="s">
        <v>7471</v>
      </c>
      <c r="O890" s="92">
        <v>31868</v>
      </c>
      <c r="P890" s="92" t="s">
        <v>7472</v>
      </c>
      <c r="Q890" s="92" t="s">
        <v>7506</v>
      </c>
      <c r="R890" s="92">
        <v>3</v>
      </c>
      <c r="S890" s="92">
        <v>73</v>
      </c>
      <c r="T890" s="92">
        <v>2</v>
      </c>
      <c r="U890" s="92">
        <v>23</v>
      </c>
      <c r="V890" s="92" t="s">
        <v>7474</v>
      </c>
      <c r="W890" s="92" t="s">
        <v>5387</v>
      </c>
      <c r="X890" s="92" t="s">
        <v>7558</v>
      </c>
      <c r="Y890" s="92" t="s">
        <v>5388</v>
      </c>
      <c r="Z890" s="92" t="s">
        <v>1063</v>
      </c>
      <c r="AA890" s="92" t="s">
        <v>7478</v>
      </c>
      <c r="AB890" s="92">
        <v>92397</v>
      </c>
      <c r="AC890" s="92">
        <v>34.358553999999998</v>
      </c>
      <c r="AD890" s="92">
        <v>-117.624256</v>
      </c>
      <c r="AE890" s="92" t="s">
        <v>7494</v>
      </c>
      <c r="AF890" s="92" t="s">
        <v>7472</v>
      </c>
      <c r="AG890" s="27" t="str">
        <f>IF(ISERROR(IF(VLOOKUP(A890,'SAS Stations'!$B$2:$G$307,5,)="YES", "YES", "NO"))=TRUE,"NO","YES")</f>
        <v>YES</v>
      </c>
      <c r="AH890" s="27" t="str">
        <f t="shared" si="13"/>
        <v>NO</v>
      </c>
      <c r="AI890" s="92" t="str">
        <f t="array" ref="AI890">IF(ISERROR(IF(VLOOKUP(A890,'Stations Modelled'!$B$2:$D$310,3,)="YES", "YES", "NO"))=TRUE,"NO","YES")</f>
        <v>NO</v>
      </c>
    </row>
    <row r="891" spans="1:35">
      <c r="A891" s="92" t="s">
        <v>1063</v>
      </c>
      <c r="B891" s="92">
        <v>1490</v>
      </c>
      <c r="C891" s="92">
        <v>8271</v>
      </c>
      <c r="D891" s="92"/>
      <c r="E891" s="92"/>
      <c r="F891" s="92">
        <v>12</v>
      </c>
      <c r="G891" s="92">
        <v>2.4</v>
      </c>
      <c r="H891" s="92">
        <v>8027</v>
      </c>
      <c r="I891" s="92" t="s">
        <v>365</v>
      </c>
      <c r="J891" s="92">
        <v>15</v>
      </c>
      <c r="K891" s="92" t="s">
        <v>666</v>
      </c>
      <c r="L891" s="92">
        <v>5061</v>
      </c>
      <c r="M891" s="92" t="s">
        <v>666</v>
      </c>
      <c r="N891" s="92" t="s">
        <v>7471</v>
      </c>
      <c r="O891" s="92">
        <v>31868</v>
      </c>
      <c r="P891" s="92" t="s">
        <v>7472</v>
      </c>
      <c r="Q891" s="92" t="s">
        <v>7506</v>
      </c>
      <c r="R891" s="92">
        <v>3</v>
      </c>
      <c r="S891" s="92">
        <v>73</v>
      </c>
      <c r="T891" s="92">
        <v>2</v>
      </c>
      <c r="U891" s="92">
        <v>23</v>
      </c>
      <c r="V891" s="92" t="s">
        <v>7474</v>
      </c>
      <c r="W891" s="92" t="s">
        <v>5387</v>
      </c>
      <c r="X891" s="92" t="s">
        <v>7558</v>
      </c>
      <c r="Y891" s="92" t="s">
        <v>5388</v>
      </c>
      <c r="Z891" s="92" t="s">
        <v>1063</v>
      </c>
      <c r="AA891" s="92" t="s">
        <v>7478</v>
      </c>
      <c r="AB891" s="92">
        <v>92397</v>
      </c>
      <c r="AC891" s="92">
        <v>34.358553999999998</v>
      </c>
      <c r="AD891" s="92">
        <v>-117.624256</v>
      </c>
      <c r="AE891" s="92" t="s">
        <v>7494</v>
      </c>
      <c r="AF891" s="92" t="s">
        <v>7472</v>
      </c>
      <c r="AG891" s="27" t="str">
        <f>IF(ISERROR(IF(VLOOKUP(A891,'SAS Stations'!$B$2:$G$307,5,)="YES", "YES", "NO"))=TRUE,"NO","YES")</f>
        <v>YES</v>
      </c>
      <c r="AH891" s="27" t="str">
        <f t="shared" si="13"/>
        <v>NO</v>
      </c>
      <c r="AI891" s="92" t="str">
        <f t="array" ref="AI891">IF(ISERROR(IF(VLOOKUP(A891,'Stations Modelled'!$B$2:$D$310,3,)="YES", "YES", "NO"))=TRUE,"NO","YES")</f>
        <v>NO</v>
      </c>
    </row>
    <row r="892" spans="1:35" hidden="1">
      <c r="A892" s="92" t="s">
        <v>10295</v>
      </c>
      <c r="B892" s="92">
        <v>1488</v>
      </c>
      <c r="C892" s="92">
        <v>8268</v>
      </c>
      <c r="D892" s="92" t="s">
        <v>4923</v>
      </c>
      <c r="E892" s="92"/>
      <c r="F892" s="92">
        <v>33</v>
      </c>
      <c r="G892" s="92">
        <v>12</v>
      </c>
      <c r="H892" s="92">
        <v>8016</v>
      </c>
      <c r="I892" s="92" t="s">
        <v>385</v>
      </c>
      <c r="J892" s="92">
        <v>15</v>
      </c>
      <c r="K892" s="92" t="s">
        <v>666</v>
      </c>
      <c r="L892" s="92">
        <v>5090</v>
      </c>
      <c r="M892" s="92" t="s">
        <v>3806</v>
      </c>
      <c r="N892" s="92" t="s">
        <v>7471</v>
      </c>
      <c r="O892" s="92">
        <v>18264</v>
      </c>
      <c r="P892" s="92" t="s">
        <v>7472</v>
      </c>
      <c r="Q892" s="92" t="s">
        <v>7506</v>
      </c>
      <c r="R892" s="92">
        <v>3</v>
      </c>
      <c r="S892" s="92">
        <v>72</v>
      </c>
      <c r="T892" s="92">
        <v>4</v>
      </c>
      <c r="U892" s="92">
        <v>24</v>
      </c>
      <c r="V892" s="92" t="s">
        <v>7480</v>
      </c>
      <c r="W892" s="92" t="s">
        <v>5389</v>
      </c>
      <c r="X892" s="92" t="s">
        <v>569</v>
      </c>
      <c r="Y892" s="92" t="s">
        <v>5390</v>
      </c>
      <c r="Z892" s="92" t="s">
        <v>10295</v>
      </c>
      <c r="AA892" s="92" t="s">
        <v>7478</v>
      </c>
      <c r="AB892" s="92">
        <v>92398</v>
      </c>
      <c r="AC892" s="92">
        <v>34.903317999999999</v>
      </c>
      <c r="AD892" s="92">
        <v>-116.829307</v>
      </c>
      <c r="AE892" s="92" t="s">
        <v>7494</v>
      </c>
      <c r="AF892" s="92" t="s">
        <v>7472</v>
      </c>
      <c r="AG892" s="27" t="str">
        <f>IF(ISERROR(IF(VLOOKUP(A892,'SAS Stations'!$B$2:$G$307,5,)="YES", "YES", "NO"))=TRUE,"NO","YES")</f>
        <v>NO</v>
      </c>
      <c r="AH892" s="27" t="str">
        <f t="shared" si="13"/>
        <v>YES</v>
      </c>
      <c r="AI892" s="92" t="str">
        <f t="array" ref="AI892">IF(ISERROR(IF(VLOOKUP(A892,'Stations Modelled'!$B$2:$D$310,3,)="YES", "YES", "NO"))=TRUE,"NO","YES")</f>
        <v>NO</v>
      </c>
    </row>
    <row r="893" spans="1:35">
      <c r="A893" s="92" t="s">
        <v>966</v>
      </c>
      <c r="B893" s="92">
        <v>877</v>
      </c>
      <c r="C893" s="92">
        <v>5880</v>
      </c>
      <c r="D893" s="92" t="s">
        <v>7573</v>
      </c>
      <c r="E893" s="92">
        <v>55722</v>
      </c>
      <c r="F893" s="92">
        <v>66</v>
      </c>
      <c r="G893" s="92">
        <v>12</v>
      </c>
      <c r="H893" s="92">
        <v>5082</v>
      </c>
      <c r="I893" s="92" t="s">
        <v>939</v>
      </c>
      <c r="J893" s="92">
        <v>1</v>
      </c>
      <c r="K893" s="92" t="s">
        <v>939</v>
      </c>
      <c r="L893" s="92">
        <v>5082</v>
      </c>
      <c r="M893" s="92" t="s">
        <v>939</v>
      </c>
      <c r="N893" s="92" t="s">
        <v>7471</v>
      </c>
      <c r="O893" s="92">
        <v>24869</v>
      </c>
      <c r="P893" s="92" t="s">
        <v>7472</v>
      </c>
      <c r="Q893" s="92" t="s">
        <v>7473</v>
      </c>
      <c r="R893" s="92">
        <v>1</v>
      </c>
      <c r="S893" s="92">
        <v>48</v>
      </c>
      <c r="T893" s="92">
        <v>2</v>
      </c>
      <c r="U893" s="92">
        <v>45</v>
      </c>
      <c r="V893" s="92" t="s">
        <v>7556</v>
      </c>
      <c r="W893" s="92" t="s">
        <v>3403</v>
      </c>
      <c r="X893" s="92" t="s">
        <v>7571</v>
      </c>
      <c r="Y893" s="92" t="s">
        <v>3404</v>
      </c>
      <c r="Z893" s="92" t="s">
        <v>966</v>
      </c>
      <c r="AA893" s="92" t="s">
        <v>7478</v>
      </c>
      <c r="AB893" s="92">
        <v>92686</v>
      </c>
      <c r="AC893" s="92">
        <v>33.889507999999999</v>
      </c>
      <c r="AD893" s="92">
        <v>-117.787521</v>
      </c>
      <c r="AE893" s="92" t="s">
        <v>7503</v>
      </c>
      <c r="AF893" s="92" t="s">
        <v>7472</v>
      </c>
      <c r="AG893" s="27" t="str">
        <f>IF(ISERROR(IF(VLOOKUP(A893,'SAS Stations'!$B$2:$G$307,5,)="YES", "YES", "NO"))=TRUE,"NO","YES")</f>
        <v>YES</v>
      </c>
      <c r="AH893" s="27" t="str">
        <f t="shared" si="13"/>
        <v>NO</v>
      </c>
      <c r="AI893" s="92" t="str">
        <f t="array" ref="AI893">IF(ISERROR(IF(VLOOKUP(A893,'Stations Modelled'!$B$2:$D$310,3,)="YES", "YES", "NO"))=TRUE,"NO","YES")</f>
        <v>NO</v>
      </c>
    </row>
    <row r="894" spans="1:35">
      <c r="A894" s="92" t="s">
        <v>967</v>
      </c>
      <c r="B894" s="92">
        <v>677</v>
      </c>
      <c r="C894" s="92">
        <v>5636</v>
      </c>
      <c r="D894" s="92" t="s">
        <v>3405</v>
      </c>
      <c r="E894" s="92">
        <v>17348</v>
      </c>
      <c r="F894" s="92">
        <v>66</v>
      </c>
      <c r="G894" s="92">
        <v>12</v>
      </c>
      <c r="H894" s="92">
        <v>1990</v>
      </c>
      <c r="I894" s="92" t="s">
        <v>7480</v>
      </c>
      <c r="J894" s="92">
        <v>5</v>
      </c>
      <c r="K894" s="92" t="s">
        <v>375</v>
      </c>
      <c r="L894" s="92">
        <v>5064</v>
      </c>
      <c r="M894" s="92" t="s">
        <v>375</v>
      </c>
      <c r="N894" s="92" t="s">
        <v>7471</v>
      </c>
      <c r="O894" s="92">
        <v>18264</v>
      </c>
      <c r="P894" s="92" t="s">
        <v>7472</v>
      </c>
      <c r="Q894" s="92" t="s">
        <v>7473</v>
      </c>
      <c r="R894" s="92">
        <v>3</v>
      </c>
      <c r="S894" s="92">
        <v>31</v>
      </c>
      <c r="T894" s="92">
        <v>4</v>
      </c>
      <c r="U894" s="92">
        <v>17</v>
      </c>
      <c r="V894" s="92" t="s">
        <v>7474</v>
      </c>
      <c r="W894" s="92" t="s">
        <v>5060</v>
      </c>
      <c r="X894" s="92" t="s">
        <v>7558</v>
      </c>
      <c r="Y894" s="92" t="s">
        <v>2810</v>
      </c>
      <c r="Z894" s="92" t="s">
        <v>967</v>
      </c>
      <c r="AA894" s="92" t="s">
        <v>7478</v>
      </c>
      <c r="AB894" s="92">
        <v>92399</v>
      </c>
      <c r="AC894" s="92">
        <v>34.010598000000002</v>
      </c>
      <c r="AD894" s="92">
        <v>-117.051469</v>
      </c>
      <c r="AE894" s="92" t="s">
        <v>7503</v>
      </c>
      <c r="AF894" s="92" t="s">
        <v>7472</v>
      </c>
      <c r="AG894" s="27" t="str">
        <f>IF(ISERROR(IF(VLOOKUP(A894,'SAS Stations'!$B$2:$G$307,5,)="YES", "YES", "NO"))=TRUE,"NO","YES")</f>
        <v>YES</v>
      </c>
      <c r="AH894" s="27" t="str">
        <f t="shared" si="13"/>
        <v>NO</v>
      </c>
      <c r="AI894" s="92" t="str">
        <f t="array" ref="AI894">IF(ISERROR(IF(VLOOKUP(A894,'Stations Modelled'!$B$2:$D$310,3,)="YES", "YES", "NO"))=TRUE,"NO","YES")</f>
        <v>NO</v>
      </c>
    </row>
    <row r="895" spans="1:35" hidden="1">
      <c r="A895" s="92" t="s">
        <v>968</v>
      </c>
      <c r="B895" s="92">
        <v>1489</v>
      </c>
      <c r="C895" s="92">
        <v>8269</v>
      </c>
      <c r="D895" s="92" t="s">
        <v>3416</v>
      </c>
      <c r="E895" s="92">
        <v>14452</v>
      </c>
      <c r="F895" s="92">
        <v>115</v>
      </c>
      <c r="G895" s="92">
        <v>12</v>
      </c>
      <c r="H895" s="92">
        <v>5067</v>
      </c>
      <c r="I895" s="92" t="s">
        <v>389</v>
      </c>
      <c r="J895" s="92">
        <v>6</v>
      </c>
      <c r="K895" s="92" t="s">
        <v>389</v>
      </c>
      <c r="L895" s="92">
        <v>5067</v>
      </c>
      <c r="M895" s="92" t="s">
        <v>389</v>
      </c>
      <c r="N895" s="92" t="s">
        <v>7471</v>
      </c>
      <c r="O895" s="92">
        <v>26177</v>
      </c>
      <c r="P895" s="92" t="s">
        <v>7472</v>
      </c>
      <c r="Q895" s="92" t="s">
        <v>7473</v>
      </c>
      <c r="R895" s="92">
        <v>3</v>
      </c>
      <c r="S895" s="92">
        <v>84</v>
      </c>
      <c r="T895" s="92">
        <v>4</v>
      </c>
      <c r="U895" s="92">
        <v>13</v>
      </c>
      <c r="V895" s="92" t="s">
        <v>7480</v>
      </c>
      <c r="W895" s="92" t="s">
        <v>1707</v>
      </c>
      <c r="X895" s="92" t="s">
        <v>569</v>
      </c>
      <c r="Y895" s="92" t="s">
        <v>2811</v>
      </c>
      <c r="Z895" s="92" t="s">
        <v>2812</v>
      </c>
      <c r="AA895" s="92" t="s">
        <v>7478</v>
      </c>
      <c r="AB895" s="92">
        <v>92256</v>
      </c>
      <c r="AC895" s="92">
        <v>34.110836999999997</v>
      </c>
      <c r="AD895" s="92">
        <v>-116.423528</v>
      </c>
      <c r="AE895" s="92" t="s">
        <v>7503</v>
      </c>
      <c r="AF895" s="92" t="s">
        <v>7472</v>
      </c>
      <c r="AG895" s="27" t="str">
        <f>IF(ISERROR(IF(VLOOKUP(A895,'SAS Stations'!$B$2:$G$307,5,)="YES", "YES", "NO"))=TRUE,"NO","YES")</f>
        <v>NO</v>
      </c>
      <c r="AH895" s="27" t="str">
        <f t="shared" si="13"/>
        <v>YES</v>
      </c>
      <c r="AI895" s="92" t="str">
        <f t="array" ref="AI895">IF(ISERROR(IF(VLOOKUP(A895,'Stations Modelled'!$B$2:$D$310,3,)="YES", "YES", "NO"))=TRUE,"NO","YES")</f>
        <v>NO</v>
      </c>
    </row>
    <row r="896" spans="1:35">
      <c r="A896" s="92" t="s">
        <v>969</v>
      </c>
      <c r="B896" s="92">
        <v>456</v>
      </c>
      <c r="C896" s="92">
        <v>5241</v>
      </c>
      <c r="D896" s="92"/>
      <c r="E896" s="92" t="s">
        <v>4917</v>
      </c>
      <c r="F896" s="92">
        <v>66</v>
      </c>
      <c r="G896" s="92">
        <v>16</v>
      </c>
      <c r="H896" s="92">
        <v>5021</v>
      </c>
      <c r="I896" s="92" t="s">
        <v>625</v>
      </c>
      <c r="J896" s="92">
        <v>8</v>
      </c>
      <c r="K896" s="92" t="s">
        <v>337</v>
      </c>
      <c r="L896" s="92">
        <v>5023</v>
      </c>
      <c r="M896" s="92" t="s">
        <v>337</v>
      </c>
      <c r="N896" s="92" t="s">
        <v>7471</v>
      </c>
      <c r="O896" s="92">
        <v>18264</v>
      </c>
      <c r="P896" s="92" t="s">
        <v>7472</v>
      </c>
      <c r="Q896" s="92" t="s">
        <v>7473</v>
      </c>
      <c r="R896" s="92">
        <v>5</v>
      </c>
      <c r="S896" s="92">
        <v>44</v>
      </c>
      <c r="T896" s="92">
        <v>2</v>
      </c>
      <c r="U896" s="92">
        <v>53</v>
      </c>
      <c r="V896" s="92" t="s">
        <v>2730</v>
      </c>
      <c r="W896" s="92" t="s">
        <v>1649</v>
      </c>
      <c r="X896" s="92" t="s">
        <v>5041</v>
      </c>
      <c r="Y896" s="92" t="s">
        <v>4918</v>
      </c>
      <c r="Z896" s="92" t="s">
        <v>4577</v>
      </c>
      <c r="AA896" s="92" t="s">
        <v>7478</v>
      </c>
      <c r="AB896" s="92">
        <v>90250</v>
      </c>
      <c r="AC896" s="92">
        <v>33.918658000000001</v>
      </c>
      <c r="AD896" s="92">
        <v>-118.33431299999999</v>
      </c>
      <c r="AE896" s="92" t="s">
        <v>7494</v>
      </c>
      <c r="AF896" s="92" t="s">
        <v>7472</v>
      </c>
      <c r="AG896" s="27" t="str">
        <f>IF(ISERROR(IF(VLOOKUP(A896,'SAS Stations'!$B$2:$G$307,5,)="YES", "YES", "NO"))=TRUE,"NO","YES")</f>
        <v>YES</v>
      </c>
      <c r="AH896" s="27" t="str">
        <f t="shared" si="13"/>
        <v>NO</v>
      </c>
      <c r="AI896" s="92" t="str">
        <f t="array" ref="AI896">IF(ISERROR(IF(VLOOKUP(A896,'Stations Modelled'!$B$2:$D$310,3,)="YES", "YES", "NO"))=TRUE,"NO","YES")</f>
        <v>YES</v>
      </c>
    </row>
    <row r="897" spans="1:35">
      <c r="A897" s="92" t="s">
        <v>969</v>
      </c>
      <c r="B897" s="92">
        <v>455</v>
      </c>
      <c r="C897" s="92">
        <v>5241</v>
      </c>
      <c r="D897" s="92"/>
      <c r="E897" s="92" t="s">
        <v>4917</v>
      </c>
      <c r="F897" s="92">
        <v>66</v>
      </c>
      <c r="G897" s="92">
        <v>4</v>
      </c>
      <c r="H897" s="92">
        <v>5021</v>
      </c>
      <c r="I897" s="92" t="s">
        <v>625</v>
      </c>
      <c r="J897" s="92">
        <v>8</v>
      </c>
      <c r="K897" s="92" t="s">
        <v>337</v>
      </c>
      <c r="L897" s="92">
        <v>5023</v>
      </c>
      <c r="M897" s="92" t="s">
        <v>337</v>
      </c>
      <c r="N897" s="92" t="s">
        <v>7471</v>
      </c>
      <c r="O897" s="92">
        <v>18264</v>
      </c>
      <c r="P897" s="92" t="s">
        <v>7472</v>
      </c>
      <c r="Q897" s="92" t="s">
        <v>7473</v>
      </c>
      <c r="R897" s="92">
        <v>5</v>
      </c>
      <c r="S897" s="92">
        <v>44</v>
      </c>
      <c r="T897" s="92">
        <v>2</v>
      </c>
      <c r="U897" s="92">
        <v>53</v>
      </c>
      <c r="V897" s="92" t="s">
        <v>2730</v>
      </c>
      <c r="W897" s="92" t="s">
        <v>1649</v>
      </c>
      <c r="X897" s="92" t="s">
        <v>5041</v>
      </c>
      <c r="Y897" s="92" t="s">
        <v>4918</v>
      </c>
      <c r="Z897" s="92" t="s">
        <v>4577</v>
      </c>
      <c r="AA897" s="92" t="s">
        <v>7478</v>
      </c>
      <c r="AB897" s="92">
        <v>90250</v>
      </c>
      <c r="AC897" s="92">
        <v>33.918658000000001</v>
      </c>
      <c r="AD897" s="92">
        <v>-118.33431299999999</v>
      </c>
      <c r="AE897" s="92" t="s">
        <v>7494</v>
      </c>
      <c r="AF897" s="92" t="s">
        <v>7472</v>
      </c>
      <c r="AG897" s="27" t="str">
        <f>IF(ISERROR(IF(VLOOKUP(A897,'SAS Stations'!$B$2:$G$307,5,)="YES", "YES", "NO"))=TRUE,"NO","YES")</f>
        <v>YES</v>
      </c>
      <c r="AH897" s="27" t="str">
        <f t="shared" si="13"/>
        <v>NO</v>
      </c>
      <c r="AI897" s="92" t="str">
        <f t="array" ref="AI897">IF(ISERROR(IF(VLOOKUP(A897,'Stations Modelled'!$B$2:$D$310,3,)="YES", "YES", "NO"))=TRUE,"NO","YES")</f>
        <v>YES</v>
      </c>
    </row>
    <row r="898" spans="1:35" hidden="1">
      <c r="A898" s="92" t="s">
        <v>970</v>
      </c>
      <c r="B898" s="92">
        <v>177</v>
      </c>
      <c r="C898" s="92">
        <v>2579</v>
      </c>
      <c r="D898" s="92"/>
      <c r="E898" s="92"/>
      <c r="F898" s="92">
        <v>55</v>
      </c>
      <c r="G898" s="92">
        <v>12</v>
      </c>
      <c r="H898" s="92">
        <v>8015</v>
      </c>
      <c r="I898" s="92" t="s">
        <v>5394</v>
      </c>
      <c r="J898" s="92">
        <v>15</v>
      </c>
      <c r="K898" s="92" t="s">
        <v>666</v>
      </c>
      <c r="L898" s="92">
        <v>2556</v>
      </c>
      <c r="M898" s="92" t="s">
        <v>3822</v>
      </c>
      <c r="N898" s="92" t="s">
        <v>7471</v>
      </c>
      <c r="O898" s="92">
        <v>25173</v>
      </c>
      <c r="P898" s="92" t="s">
        <v>7472</v>
      </c>
      <c r="Q898" s="92" t="s">
        <v>7506</v>
      </c>
      <c r="R898" s="92">
        <v>3</v>
      </c>
      <c r="S898" s="92">
        <v>85</v>
      </c>
      <c r="T898" s="92">
        <v>2</v>
      </c>
      <c r="U898" s="92">
        <v>92</v>
      </c>
      <c r="V898" s="92" t="s">
        <v>7498</v>
      </c>
      <c r="W898" s="92" t="s">
        <v>5395</v>
      </c>
      <c r="X898" s="92" t="s">
        <v>477</v>
      </c>
      <c r="Y898" s="92" t="s">
        <v>1591</v>
      </c>
      <c r="Z898" s="92" t="s">
        <v>5397</v>
      </c>
      <c r="AA898" s="92" t="s">
        <v>7478</v>
      </c>
      <c r="AB898" s="92">
        <v>93541</v>
      </c>
      <c r="AC898" s="92">
        <v>37.615794999999999</v>
      </c>
      <c r="AD898" s="92">
        <v>-118.39787200000001</v>
      </c>
      <c r="AE898" s="92" t="s">
        <v>7494</v>
      </c>
      <c r="AF898" s="92" t="s">
        <v>7472</v>
      </c>
      <c r="AG898" s="27" t="str">
        <f>IF(ISERROR(IF(VLOOKUP(A898,'SAS Stations'!$B$2:$G$307,5,)="YES", "YES", "NO"))=TRUE,"NO","YES")</f>
        <v>NO</v>
      </c>
      <c r="AH898" s="27" t="str">
        <f>IF(AG898="YES", "NO", "YES")</f>
        <v>YES</v>
      </c>
      <c r="AI898" s="92" t="str">
        <f t="array" ref="AI898">IF(ISERROR(IF(VLOOKUP(A898,'Stations Modelled'!$B$2:$D$310,3,)="YES", "YES", "NO"))=TRUE,"NO","YES")</f>
        <v>YES</v>
      </c>
    </row>
    <row r="899" spans="1:35">
      <c r="A899" s="92" t="s">
        <v>971</v>
      </c>
      <c r="B899" s="92">
        <v>1513</v>
      </c>
      <c r="C899" s="92">
        <v>8290</v>
      </c>
      <c r="D899" s="92" t="s">
        <v>3405</v>
      </c>
      <c r="E899" s="92">
        <v>49931</v>
      </c>
      <c r="F899" s="92">
        <v>115</v>
      </c>
      <c r="G899" s="92">
        <v>33</v>
      </c>
      <c r="H899" s="92">
        <v>5064</v>
      </c>
      <c r="I899" s="92" t="s">
        <v>375</v>
      </c>
      <c r="J899" s="92">
        <v>5</v>
      </c>
      <c r="K899" s="92" t="s">
        <v>375</v>
      </c>
      <c r="L899" s="92">
        <v>5064</v>
      </c>
      <c r="M899" s="92" t="s">
        <v>375</v>
      </c>
      <c r="N899" s="92" t="s">
        <v>7471</v>
      </c>
      <c r="O899" s="92">
        <v>18264</v>
      </c>
      <c r="P899" s="92" t="s">
        <v>7472</v>
      </c>
      <c r="Q899" s="92" t="s">
        <v>7473</v>
      </c>
      <c r="R899" s="92">
        <v>3</v>
      </c>
      <c r="S899" s="92">
        <v>31</v>
      </c>
      <c r="T899" s="92">
        <v>4</v>
      </c>
      <c r="U899" s="92">
        <v>17</v>
      </c>
      <c r="V899" s="92" t="s">
        <v>7474</v>
      </c>
      <c r="W899" s="92" t="s">
        <v>5087</v>
      </c>
      <c r="X899" s="92" t="s">
        <v>7482</v>
      </c>
      <c r="Y899" s="92" t="s">
        <v>2813</v>
      </c>
      <c r="Z899" s="92" t="s">
        <v>967</v>
      </c>
      <c r="AA899" s="92" t="s">
        <v>7478</v>
      </c>
      <c r="AB899" s="92">
        <v>92399</v>
      </c>
      <c r="AC899" s="92">
        <v>34.074275</v>
      </c>
      <c r="AD899" s="92">
        <v>-117.04683900000001</v>
      </c>
      <c r="AE899" s="92" t="s">
        <v>7503</v>
      </c>
      <c r="AF899" s="92" t="s">
        <v>7472</v>
      </c>
      <c r="AG899" s="27" t="str">
        <f>IF(ISERROR(IF(VLOOKUP(A899,'SAS Stations'!$B$2:$G$307,5,)="YES", "YES", "NO"))=TRUE,"NO","YES")</f>
        <v>YES</v>
      </c>
      <c r="AH899" s="27" t="str">
        <f>IF(AG899="YES", "NO", "YES")</f>
        <v>NO</v>
      </c>
      <c r="AI899" s="92" t="str">
        <f t="array" ref="AI899">IF(ISERROR(IF(VLOOKUP(A899,'Stations Modelled'!$B$2:$D$310,3,)="YES", "YES", "NO"))=TRUE,"NO","YES")</f>
        <v>NO</v>
      </c>
    </row>
    <row r="900" spans="1:35" hidden="1">
      <c r="A900" s="92" t="s">
        <v>972</v>
      </c>
      <c r="B900" s="92">
        <v>467</v>
      </c>
      <c r="C900" s="92">
        <v>5249</v>
      </c>
      <c r="D900" s="92"/>
      <c r="E900" s="92"/>
      <c r="F900" s="92">
        <v>16</v>
      </c>
      <c r="G900" s="92">
        <v>4</v>
      </c>
      <c r="H900" s="92">
        <v>5056</v>
      </c>
      <c r="I900" s="92" t="s">
        <v>698</v>
      </c>
      <c r="J900" s="92">
        <v>11</v>
      </c>
      <c r="K900" s="92" t="s">
        <v>698</v>
      </c>
      <c r="L900" s="92">
        <v>5056</v>
      </c>
      <c r="M900" s="92" t="s">
        <v>698</v>
      </c>
      <c r="N900" s="92" t="s">
        <v>7471</v>
      </c>
      <c r="O900" s="92">
        <v>18264</v>
      </c>
      <c r="P900" s="92" t="s">
        <v>7472</v>
      </c>
      <c r="Q900" s="92" t="s">
        <v>7506</v>
      </c>
      <c r="R900" s="92">
        <v>5</v>
      </c>
      <c r="S900" s="92">
        <v>35</v>
      </c>
      <c r="T900" s="92">
        <v>1</v>
      </c>
      <c r="U900" s="92">
        <v>61</v>
      </c>
      <c r="V900" s="92" t="s">
        <v>2730</v>
      </c>
      <c r="W900" s="92" t="s">
        <v>2799</v>
      </c>
      <c r="X900" s="92" t="s">
        <v>527</v>
      </c>
      <c r="Y900" s="92" t="s">
        <v>1594</v>
      </c>
      <c r="Z900" s="92" t="s">
        <v>671</v>
      </c>
      <c r="AA900" s="92" t="s">
        <v>7478</v>
      </c>
      <c r="AB900" s="92">
        <v>90265</v>
      </c>
      <c r="AC900" s="92">
        <v>34.023017000000003</v>
      </c>
      <c r="AD900" s="92">
        <v>-118.80453799999999</v>
      </c>
      <c r="AE900" s="92" t="s">
        <v>7494</v>
      </c>
      <c r="AF900" s="92" t="s">
        <v>7472</v>
      </c>
      <c r="AG900" s="27" t="str">
        <f>IF(ISERROR(IF(VLOOKUP(A900,'SAS Stations'!$B$2:$G$307,5,)="YES", "YES", "NO"))=TRUE,"NO","YES")</f>
        <v>NO</v>
      </c>
      <c r="AH900" s="27" t="str">
        <f>IF(AG900="YES", "NO", "YES")</f>
        <v>YES</v>
      </c>
      <c r="AI900" s="92" t="str">
        <f t="array" ref="AI900">IF(ISERROR(IF(VLOOKUP(A900,'Stations Modelled'!$B$2:$D$310,3,)="YES", "YES", "NO"))=TRUE,"NO","YES")</f>
        <v>YES</v>
      </c>
    </row>
  </sheetData>
  <autoFilter ref="A1:AI900">
    <filterColumn colId="32">
      <filters>
        <filter val="YES"/>
      </filters>
    </filterColumn>
  </autoFilter>
  <phoneticPr fontId="25" type="noConversion"/>
  <pageMargins left="0.75" right="0.75" top="1" bottom="1" header="0.5" footer="0.5"/>
  <pageSetup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>
    <tabColor indexed="23"/>
  </sheetPr>
  <dimension ref="A1:AI1974"/>
  <sheetViews>
    <sheetView workbookViewId="0">
      <pane ySplit="1" topLeftCell="A324" activePane="bottomLeft" state="frozen"/>
      <selection pane="bottomLeft" activeCell="B416" sqref="B416"/>
    </sheetView>
  </sheetViews>
  <sheetFormatPr defaultColWidth="8" defaultRowHeight="11.25"/>
  <cols>
    <col min="1" max="1" width="23.5703125" style="48" customWidth="1"/>
    <col min="2" max="2" width="14.7109375" style="47" customWidth="1"/>
    <col min="3" max="3" width="14.42578125" style="47" customWidth="1"/>
    <col min="4" max="4" width="12.42578125" style="43" bestFit="1" customWidth="1"/>
    <col min="5" max="5" width="11.5703125" style="49" customWidth="1"/>
    <col min="6" max="6" width="10.85546875" style="50" customWidth="1"/>
    <col min="7" max="7" width="8.7109375" style="47" customWidth="1"/>
    <col min="8" max="8" width="11.42578125" style="47" customWidth="1"/>
    <col min="9" max="9" width="18" style="49" customWidth="1"/>
    <col min="10" max="10" width="8" style="47" customWidth="1"/>
    <col min="11" max="11" width="16.28515625" style="49" bestFit="1" customWidth="1"/>
    <col min="12" max="12" width="8.7109375" style="47" bestFit="1" customWidth="1"/>
    <col min="13" max="13" width="17.28515625" style="49" customWidth="1"/>
    <col min="14" max="14" width="8" style="49" customWidth="1"/>
    <col min="15" max="15" width="10.7109375" style="51" customWidth="1"/>
    <col min="16" max="16" width="14.85546875" style="51" customWidth="1"/>
    <col min="17" max="17" width="8" style="49" customWidth="1"/>
    <col min="18" max="18" width="8" style="47" customWidth="1"/>
    <col min="19" max="19" width="15.5703125" style="47" customWidth="1"/>
    <col min="20" max="21" width="8" style="47" customWidth="1"/>
    <col min="22" max="22" width="24.140625" style="49" customWidth="1"/>
    <col min="23" max="23" width="11.28515625" style="49" customWidth="1"/>
    <col min="24" max="24" width="10" style="49" customWidth="1"/>
    <col min="25" max="25" width="32.28515625" style="49" customWidth="1"/>
    <col min="26" max="26" width="15" style="49" customWidth="1"/>
    <col min="27" max="27" width="8" style="49" customWidth="1"/>
    <col min="28" max="28" width="8" style="47" customWidth="1"/>
    <col min="29" max="29" width="10.7109375" style="33" customWidth="1"/>
    <col min="30" max="31" width="11.140625" style="33" customWidth="1"/>
    <col min="32" max="32" width="8.28515625" style="49" customWidth="1"/>
    <col min="33" max="16384" width="8" style="33"/>
  </cols>
  <sheetData>
    <row r="1" spans="1:35" s="27" customFormat="1">
      <c r="A1" s="23" t="s">
        <v>1092</v>
      </c>
      <c r="B1" s="22" t="s">
        <v>1090</v>
      </c>
      <c r="C1" s="22" t="s">
        <v>1091</v>
      </c>
      <c r="D1" s="24" t="s">
        <v>1093</v>
      </c>
      <c r="E1" s="23" t="s">
        <v>1094</v>
      </c>
      <c r="F1" s="22" t="s">
        <v>1095</v>
      </c>
      <c r="G1" s="22" t="s">
        <v>1096</v>
      </c>
      <c r="H1" s="22" t="s">
        <v>1097</v>
      </c>
      <c r="I1" s="23" t="s">
        <v>1098</v>
      </c>
      <c r="J1" s="22" t="s">
        <v>1099</v>
      </c>
      <c r="K1" s="23" t="s">
        <v>1100</v>
      </c>
      <c r="L1" s="22" t="s">
        <v>1101</v>
      </c>
      <c r="M1" s="23" t="s">
        <v>1102</v>
      </c>
      <c r="N1" s="23" t="s">
        <v>1103</v>
      </c>
      <c r="O1" s="25" t="s">
        <v>7452</v>
      </c>
      <c r="P1" s="25" t="s">
        <v>7453</v>
      </c>
      <c r="Q1" s="23" t="s">
        <v>7454</v>
      </c>
      <c r="R1" s="22" t="s">
        <v>7455</v>
      </c>
      <c r="S1" s="22" t="s">
        <v>7456</v>
      </c>
      <c r="T1" s="22" t="s">
        <v>7457</v>
      </c>
      <c r="U1" s="22" t="s">
        <v>7458</v>
      </c>
      <c r="V1" s="23" t="s">
        <v>7459</v>
      </c>
      <c r="W1" s="23" t="s">
        <v>7460</v>
      </c>
      <c r="X1" s="23" t="s">
        <v>7461</v>
      </c>
      <c r="Y1" s="23" t="s">
        <v>7462</v>
      </c>
      <c r="Z1" s="23" t="s">
        <v>7463</v>
      </c>
      <c r="AA1" s="23" t="s">
        <v>7464</v>
      </c>
      <c r="AB1" s="22" t="s">
        <v>7465</v>
      </c>
      <c r="AC1" s="26" t="s">
        <v>7466</v>
      </c>
      <c r="AD1" s="26" t="s">
        <v>7467</v>
      </c>
      <c r="AE1" s="26" t="s">
        <v>7468</v>
      </c>
      <c r="AF1" s="23" t="s">
        <v>7469</v>
      </c>
      <c r="AG1" s="52" t="s">
        <v>1085</v>
      </c>
      <c r="AH1" s="26" t="s">
        <v>1086</v>
      </c>
      <c r="AI1" s="26" t="s">
        <v>978</v>
      </c>
    </row>
    <row r="2" spans="1:35" hidden="1">
      <c r="A2" s="29" t="s">
        <v>5393</v>
      </c>
      <c r="B2" s="28">
        <v>1625</v>
      </c>
      <c r="C2" s="28">
        <v>6908</v>
      </c>
      <c r="D2" s="30"/>
      <c r="E2" s="29"/>
      <c r="F2" s="28">
        <v>55</v>
      </c>
      <c r="G2" s="28">
        <v>55</v>
      </c>
      <c r="H2" s="28">
        <v>8015</v>
      </c>
      <c r="I2" s="29" t="s">
        <v>5394</v>
      </c>
      <c r="J2" s="28">
        <v>15</v>
      </c>
      <c r="K2" s="29" t="s">
        <v>666</v>
      </c>
      <c r="L2" s="28">
        <v>4000</v>
      </c>
      <c r="M2" s="29" t="s">
        <v>7495</v>
      </c>
      <c r="N2" s="29" t="s">
        <v>7471</v>
      </c>
      <c r="O2" s="31">
        <v>18264</v>
      </c>
      <c r="P2" s="31" t="s">
        <v>7472</v>
      </c>
      <c r="Q2" s="29" t="s">
        <v>7473</v>
      </c>
      <c r="R2" s="28">
        <v>9</v>
      </c>
      <c r="S2" s="28">
        <v>99</v>
      </c>
      <c r="T2" s="28" t="s">
        <v>7472</v>
      </c>
      <c r="U2" s="28">
        <v>0</v>
      </c>
      <c r="V2" s="29" t="s">
        <v>7498</v>
      </c>
      <c r="W2" s="29" t="s">
        <v>5395</v>
      </c>
      <c r="X2" s="29" t="s">
        <v>450</v>
      </c>
      <c r="Y2" s="29" t="s">
        <v>5396</v>
      </c>
      <c r="Z2" s="29" t="s">
        <v>5397</v>
      </c>
      <c r="AA2" s="29" t="s">
        <v>7478</v>
      </c>
      <c r="AB2" s="28">
        <v>93514</v>
      </c>
      <c r="AC2" s="27"/>
      <c r="AD2" s="27"/>
      <c r="AE2" s="27"/>
      <c r="AF2" s="29" t="s">
        <v>7472</v>
      </c>
      <c r="AG2" s="33" t="str">
        <f>IF(ISERROR(IF(VLOOKUP(B2,'SAS Stations'!$A$2:$G$307,6,)="YES", "YES", "NO"))=TRUE,"NO","YES")</f>
        <v>NO</v>
      </c>
      <c r="AH2" s="33" t="str">
        <f>IF(AG2="YES", "NO", "YES")</f>
        <v>YES</v>
      </c>
      <c r="AI2" s="33" t="str">
        <f>IF(ISERROR(IF(VLOOKUP(B2,'Stations Modelled'!$A$2:$D$141,4,FALSE)=TRUE, "YES","NO")),"NO","YES")</f>
        <v>NO</v>
      </c>
    </row>
    <row r="3" spans="1:35" hidden="1">
      <c r="A3" s="29" t="s">
        <v>5398</v>
      </c>
      <c r="B3" s="28">
        <v>1626</v>
      </c>
      <c r="C3" s="28">
        <v>6909</v>
      </c>
      <c r="D3" s="30"/>
      <c r="E3" s="29"/>
      <c r="F3" s="28">
        <v>55</v>
      </c>
      <c r="G3" s="28">
        <v>55</v>
      </c>
      <c r="H3" s="28">
        <v>8015</v>
      </c>
      <c r="I3" s="29" t="s">
        <v>5394</v>
      </c>
      <c r="J3" s="28">
        <v>15</v>
      </c>
      <c r="K3" s="29" t="s">
        <v>666</v>
      </c>
      <c r="L3" s="28">
        <v>4000</v>
      </c>
      <c r="M3" s="29" t="s">
        <v>7495</v>
      </c>
      <c r="N3" s="29" t="s">
        <v>7471</v>
      </c>
      <c r="O3" s="31">
        <v>18264</v>
      </c>
      <c r="P3" s="31" t="s">
        <v>7472</v>
      </c>
      <c r="Q3" s="29" t="s">
        <v>7473</v>
      </c>
      <c r="R3" s="28">
        <v>9</v>
      </c>
      <c r="S3" s="28">
        <v>99</v>
      </c>
      <c r="T3" s="28" t="s">
        <v>7472</v>
      </c>
      <c r="U3" s="28">
        <v>0</v>
      </c>
      <c r="V3" s="29" t="s">
        <v>7498</v>
      </c>
      <c r="W3" s="29" t="s">
        <v>5395</v>
      </c>
      <c r="X3" s="29" t="s">
        <v>450</v>
      </c>
      <c r="Y3" s="29" t="s">
        <v>5399</v>
      </c>
      <c r="Z3" s="29" t="s">
        <v>5397</v>
      </c>
      <c r="AA3" s="29" t="s">
        <v>7478</v>
      </c>
      <c r="AB3" s="28">
        <v>93514</v>
      </c>
      <c r="AC3" s="27"/>
      <c r="AD3" s="27"/>
      <c r="AE3" s="27"/>
      <c r="AF3" s="29" t="s">
        <v>7472</v>
      </c>
      <c r="AG3" s="33" t="str">
        <f>IF(ISERROR(IF(VLOOKUP(B3,'SAS Stations'!$A$2:$G$307,6,)="YES", "YES", "NO"))=TRUE,"NO","YES")</f>
        <v>NO</v>
      </c>
      <c r="AH3" s="33" t="str">
        <f t="shared" ref="AH3:AH66" si="0">IF(AG3="YES", "NO", "YES")</f>
        <v>YES</v>
      </c>
      <c r="AI3" s="33" t="str">
        <f>IF(ISERROR(IF(VLOOKUP(B3,'Stations Modelled'!$A$2:$D$141,4,FALSE)=TRUE, "YES","NO")),"NO","YES")</f>
        <v>NO</v>
      </c>
    </row>
    <row r="4" spans="1:35" hidden="1">
      <c r="A4" s="29" t="s">
        <v>5400</v>
      </c>
      <c r="B4" s="28">
        <v>1800</v>
      </c>
      <c r="C4" s="28">
        <v>5913</v>
      </c>
      <c r="D4" s="30"/>
      <c r="E4" s="29"/>
      <c r="F4" s="28">
        <v>66</v>
      </c>
      <c r="G4" s="28">
        <v>12</v>
      </c>
      <c r="H4" s="28">
        <v>5088</v>
      </c>
      <c r="I4" s="29" t="s">
        <v>838</v>
      </c>
      <c r="J4" s="28">
        <v>2</v>
      </c>
      <c r="K4" s="29" t="s">
        <v>394</v>
      </c>
      <c r="L4" s="28">
        <v>5086</v>
      </c>
      <c r="M4" s="29" t="s">
        <v>394</v>
      </c>
      <c r="N4" s="29" t="s">
        <v>7496</v>
      </c>
      <c r="O4" s="31">
        <v>38353</v>
      </c>
      <c r="P4" s="31" t="s">
        <v>7472</v>
      </c>
      <c r="Q4" s="29" t="s">
        <v>10579</v>
      </c>
      <c r="R4" s="28">
        <v>1</v>
      </c>
      <c r="S4" s="28">
        <v>33</v>
      </c>
      <c r="T4" s="28">
        <v>1</v>
      </c>
      <c r="U4" s="28">
        <v>80</v>
      </c>
      <c r="V4" s="29" t="s">
        <v>7848</v>
      </c>
      <c r="W4" s="29" t="s">
        <v>7472</v>
      </c>
      <c r="X4" s="29" t="s">
        <v>7472</v>
      </c>
      <c r="Y4" s="29" t="s">
        <v>7472</v>
      </c>
      <c r="Z4" s="29" t="s">
        <v>7472</v>
      </c>
      <c r="AA4" s="29" t="s">
        <v>7478</v>
      </c>
      <c r="AB4" s="28" t="s">
        <v>7472</v>
      </c>
      <c r="AC4" s="27"/>
      <c r="AD4" s="27"/>
      <c r="AE4" s="27"/>
      <c r="AF4" s="29" t="s">
        <v>7472</v>
      </c>
      <c r="AG4" s="33" t="str">
        <f>IF(ISERROR(IF(VLOOKUP(B4,'SAS Stations'!$A$2:$G$307,6,)="YES", "YES", "NO"))=TRUE,"NO","YES")</f>
        <v>NO</v>
      </c>
      <c r="AH4" s="33" t="str">
        <f t="shared" si="0"/>
        <v>YES</v>
      </c>
      <c r="AI4" s="33" t="str">
        <f>IF(ISERROR(IF(VLOOKUP(B4,'Stations Modelled'!$A$2:$D$141,4,FALSE)=TRUE, "YES","NO")),"NO","YES")</f>
        <v>NO</v>
      </c>
    </row>
    <row r="5" spans="1:35" hidden="1">
      <c r="A5" s="29" t="s">
        <v>5401</v>
      </c>
      <c r="B5" s="28">
        <v>1810</v>
      </c>
      <c r="C5" s="28">
        <v>8331</v>
      </c>
      <c r="D5" s="30"/>
      <c r="E5" s="29"/>
      <c r="F5" s="28">
        <v>115</v>
      </c>
      <c r="G5" s="28">
        <v>12</v>
      </c>
      <c r="H5" s="28">
        <v>5070</v>
      </c>
      <c r="I5" s="29" t="s">
        <v>347</v>
      </c>
      <c r="J5" s="28">
        <v>7</v>
      </c>
      <c r="K5" s="29" t="s">
        <v>347</v>
      </c>
      <c r="L5" s="28">
        <v>5070</v>
      </c>
      <c r="M5" s="29" t="s">
        <v>347</v>
      </c>
      <c r="N5" s="29" t="s">
        <v>7496</v>
      </c>
      <c r="O5" s="31">
        <v>38353</v>
      </c>
      <c r="P5" s="31" t="s">
        <v>7472</v>
      </c>
      <c r="Q5" s="29" t="s">
        <v>10579</v>
      </c>
      <c r="R5" s="28">
        <v>3</v>
      </c>
      <c r="S5" s="28">
        <v>77</v>
      </c>
      <c r="T5" s="28">
        <v>4</v>
      </c>
      <c r="U5" s="28">
        <v>20</v>
      </c>
      <c r="V5" s="29" t="s">
        <v>3438</v>
      </c>
      <c r="W5" s="29" t="s">
        <v>7472</v>
      </c>
      <c r="X5" s="29" t="s">
        <v>7472</v>
      </c>
      <c r="Y5" s="29" t="s">
        <v>5402</v>
      </c>
      <c r="Z5" s="29" t="s">
        <v>7472</v>
      </c>
      <c r="AA5" s="29" t="s">
        <v>7478</v>
      </c>
      <c r="AB5" s="28" t="s">
        <v>7472</v>
      </c>
      <c r="AC5" s="27"/>
      <c r="AD5" s="27"/>
      <c r="AE5" s="27"/>
      <c r="AF5" s="29" t="s">
        <v>7472</v>
      </c>
      <c r="AG5" s="33" t="str">
        <f>IF(ISERROR(IF(VLOOKUP(B5,'SAS Stations'!$A$2:$G$307,6,)="YES", "YES", "NO"))=TRUE,"NO","YES")</f>
        <v>NO</v>
      </c>
      <c r="AH5" s="33" t="str">
        <f t="shared" si="0"/>
        <v>YES</v>
      </c>
      <c r="AI5" s="33" t="str">
        <f>IF(ISERROR(IF(VLOOKUP(B5,'Stations Modelled'!$A$2:$D$141,4,FALSE)=TRUE, "YES","NO")),"NO","YES")</f>
        <v>NO</v>
      </c>
    </row>
    <row r="6" spans="1:35" hidden="1">
      <c r="A6" s="29" t="s">
        <v>332</v>
      </c>
      <c r="B6" s="28">
        <v>1889</v>
      </c>
      <c r="C6" s="28">
        <v>5365</v>
      </c>
      <c r="D6" s="30" t="s">
        <v>4919</v>
      </c>
      <c r="E6" s="29"/>
      <c r="F6" s="28">
        <v>66</v>
      </c>
      <c r="G6" s="28">
        <v>12</v>
      </c>
      <c r="H6" s="28">
        <v>5052</v>
      </c>
      <c r="I6" s="29" t="s">
        <v>357</v>
      </c>
      <c r="J6" s="28">
        <v>14</v>
      </c>
      <c r="K6" s="29" t="s">
        <v>940</v>
      </c>
      <c r="L6" s="28">
        <v>5054</v>
      </c>
      <c r="M6" s="29" t="s">
        <v>940</v>
      </c>
      <c r="N6" s="29" t="s">
        <v>7471</v>
      </c>
      <c r="O6" s="31">
        <v>35020</v>
      </c>
      <c r="P6" s="31" t="s">
        <v>7472</v>
      </c>
      <c r="Q6" s="29" t="s">
        <v>7473</v>
      </c>
      <c r="R6" s="28">
        <v>5</v>
      </c>
      <c r="S6" s="28">
        <v>36</v>
      </c>
      <c r="T6" s="28">
        <v>3</v>
      </c>
      <c r="U6" s="28">
        <v>25</v>
      </c>
      <c r="V6" s="29" t="s">
        <v>541</v>
      </c>
      <c r="W6" s="29" t="s">
        <v>4920</v>
      </c>
      <c r="X6" s="29" t="s">
        <v>538</v>
      </c>
      <c r="Y6" s="29" t="s">
        <v>4921</v>
      </c>
      <c r="Z6" s="29" t="s">
        <v>332</v>
      </c>
      <c r="AA6" s="29" t="s">
        <v>7478</v>
      </c>
      <c r="AB6" s="28">
        <v>93510</v>
      </c>
      <c r="AC6" s="32">
        <v>34.510488000000002</v>
      </c>
      <c r="AD6" s="32">
        <v>-118.197245</v>
      </c>
      <c r="AE6" s="32"/>
      <c r="AF6" s="29" t="s">
        <v>7472</v>
      </c>
      <c r="AG6" s="33" t="str">
        <f>IF(ISERROR(IF(VLOOKUP(B6,'SAS Stations'!$A$2:$G$307,6,)="YES", "YES", "NO"))=TRUE,"NO","YES")</f>
        <v>YES</v>
      </c>
      <c r="AH6" s="33" t="str">
        <f t="shared" si="0"/>
        <v>NO</v>
      </c>
      <c r="AI6" s="33" t="str">
        <f>IF(ISERROR(IF(VLOOKUP(B6,'Stations Modelled'!$A$2:$D$141,4,FALSE)=TRUE, "YES","NO")),"NO","YES")</f>
        <v>NO</v>
      </c>
    </row>
    <row r="7" spans="1:35" hidden="1">
      <c r="A7" s="29" t="s">
        <v>334</v>
      </c>
      <c r="B7" s="28">
        <v>1554</v>
      </c>
      <c r="C7" s="28">
        <v>6288</v>
      </c>
      <c r="D7" s="30" t="s">
        <v>7528</v>
      </c>
      <c r="E7" s="29"/>
      <c r="F7" s="28">
        <v>66</v>
      </c>
      <c r="G7" s="28">
        <v>12</v>
      </c>
      <c r="H7" s="28">
        <v>5013</v>
      </c>
      <c r="I7" s="29" t="s">
        <v>812</v>
      </c>
      <c r="J7" s="28">
        <v>3</v>
      </c>
      <c r="K7" s="29" t="s">
        <v>7529</v>
      </c>
      <c r="L7" s="28">
        <v>5014</v>
      </c>
      <c r="M7" s="29" t="s">
        <v>3869</v>
      </c>
      <c r="N7" s="29" t="s">
        <v>7471</v>
      </c>
      <c r="O7" s="31">
        <v>33114</v>
      </c>
      <c r="P7" s="31" t="s">
        <v>7472</v>
      </c>
      <c r="Q7" s="29" t="s">
        <v>7530</v>
      </c>
      <c r="R7" s="28">
        <v>1</v>
      </c>
      <c r="S7" s="28">
        <v>27</v>
      </c>
      <c r="T7" s="28">
        <v>3</v>
      </c>
      <c r="U7" s="28">
        <v>4</v>
      </c>
      <c r="V7" s="29" t="s">
        <v>7531</v>
      </c>
      <c r="W7" s="29" t="s">
        <v>7532</v>
      </c>
      <c r="X7" s="29" t="s">
        <v>7533</v>
      </c>
      <c r="Y7" s="29" t="s">
        <v>7534</v>
      </c>
      <c r="Z7" s="29" t="s">
        <v>381</v>
      </c>
      <c r="AA7" s="29" t="s">
        <v>7478</v>
      </c>
      <c r="AB7" s="28">
        <v>91702</v>
      </c>
      <c r="AC7" s="32">
        <v>34.125359000000003</v>
      </c>
      <c r="AD7" s="32">
        <v>-117.92522099999999</v>
      </c>
      <c r="AE7" s="34" t="s">
        <v>7503</v>
      </c>
      <c r="AF7" s="29" t="s">
        <v>7472</v>
      </c>
      <c r="AG7" s="33" t="str">
        <f>IF(ISERROR(IF(VLOOKUP(B7,'SAS Stations'!$A$2:$G$307,6,)="YES", "YES", "NO"))=TRUE,"NO","YES")</f>
        <v>NO</v>
      </c>
      <c r="AH7" s="33" t="str">
        <f t="shared" si="0"/>
        <v>YES</v>
      </c>
      <c r="AI7" s="33" t="str">
        <f>IF(ISERROR(IF(VLOOKUP(B7,'Stations Modelled'!$A$2:$D$141,4,FALSE)=TRUE, "YES","NO")),"NO","YES")</f>
        <v>NO</v>
      </c>
    </row>
    <row r="8" spans="1:35" hidden="1">
      <c r="A8" s="29" t="s">
        <v>5403</v>
      </c>
      <c r="B8" s="28">
        <v>998</v>
      </c>
      <c r="C8" s="28">
        <v>6209</v>
      </c>
      <c r="D8" s="30"/>
      <c r="E8" s="29"/>
      <c r="F8" s="28">
        <v>12</v>
      </c>
      <c r="G8" s="28">
        <v>12</v>
      </c>
      <c r="H8" s="28">
        <v>5088</v>
      </c>
      <c r="I8" s="29" t="s">
        <v>838</v>
      </c>
      <c r="J8" s="28">
        <v>2</v>
      </c>
      <c r="K8" s="29" t="s">
        <v>394</v>
      </c>
      <c r="L8" s="28">
        <v>5086</v>
      </c>
      <c r="M8" s="29" t="s">
        <v>394</v>
      </c>
      <c r="N8" s="29" t="s">
        <v>7471</v>
      </c>
      <c r="O8" s="31">
        <v>18264</v>
      </c>
      <c r="P8" s="31" t="s">
        <v>7472</v>
      </c>
      <c r="Q8" s="29" t="s">
        <v>981</v>
      </c>
      <c r="R8" s="28">
        <v>1</v>
      </c>
      <c r="S8" s="28">
        <v>33</v>
      </c>
      <c r="T8" s="28">
        <v>2</v>
      </c>
      <c r="U8" s="28">
        <v>80</v>
      </c>
      <c r="V8" s="29" t="s">
        <v>7848</v>
      </c>
      <c r="W8" s="29" t="s">
        <v>7472</v>
      </c>
      <c r="X8" s="29" t="s">
        <v>7472</v>
      </c>
      <c r="Y8" s="29" t="s">
        <v>7472</v>
      </c>
      <c r="Z8" s="29" t="s">
        <v>7472</v>
      </c>
      <c r="AA8" s="29" t="s">
        <v>7478</v>
      </c>
      <c r="AB8" s="28" t="s">
        <v>7472</v>
      </c>
      <c r="AC8" s="27"/>
      <c r="AD8" s="27"/>
      <c r="AE8" s="27"/>
      <c r="AF8" s="29" t="s">
        <v>7472</v>
      </c>
      <c r="AG8" s="33" t="str">
        <f>IF(ISERROR(IF(VLOOKUP(B8,'SAS Stations'!$A$2:$G$307,6,)="YES", "YES", "NO"))=TRUE,"NO","YES")</f>
        <v>NO</v>
      </c>
      <c r="AH8" s="33" t="str">
        <f t="shared" si="0"/>
        <v>YES</v>
      </c>
      <c r="AI8" s="33" t="str">
        <f>IF(ISERROR(IF(VLOOKUP(B8,'Stations Modelled'!$A$2:$D$141,4,FALSE)=TRUE, "YES","NO")),"NO","YES")</f>
        <v>NO</v>
      </c>
    </row>
    <row r="9" spans="1:35" hidden="1">
      <c r="A9" s="29" t="s">
        <v>4922</v>
      </c>
      <c r="B9" s="28">
        <v>1931</v>
      </c>
      <c r="C9" s="28">
        <v>6341</v>
      </c>
      <c r="D9" s="30" t="s">
        <v>4923</v>
      </c>
      <c r="E9" s="29"/>
      <c r="F9" s="28">
        <v>115</v>
      </c>
      <c r="G9" s="28">
        <v>12</v>
      </c>
      <c r="H9" s="28">
        <v>8027</v>
      </c>
      <c r="I9" s="29" t="s">
        <v>365</v>
      </c>
      <c r="J9" s="28">
        <v>15</v>
      </c>
      <c r="K9" s="29" t="s">
        <v>666</v>
      </c>
      <c r="L9" s="28">
        <v>5061</v>
      </c>
      <c r="M9" s="29" t="s">
        <v>666</v>
      </c>
      <c r="N9" s="29" t="s">
        <v>7471</v>
      </c>
      <c r="O9" s="31">
        <v>35275</v>
      </c>
      <c r="P9" s="31" t="s">
        <v>7472</v>
      </c>
      <c r="Q9" s="29" t="s">
        <v>7473</v>
      </c>
      <c r="R9" s="28">
        <v>3</v>
      </c>
      <c r="S9" s="28">
        <v>73</v>
      </c>
      <c r="T9" s="28" t="s">
        <v>7472</v>
      </c>
      <c r="U9" s="28">
        <v>23</v>
      </c>
      <c r="V9" s="29" t="s">
        <v>7474</v>
      </c>
      <c r="W9" s="29" t="s">
        <v>470</v>
      </c>
      <c r="X9" s="29" t="s">
        <v>7578</v>
      </c>
      <c r="Y9" s="29" t="s">
        <v>4924</v>
      </c>
      <c r="Z9" s="29" t="s">
        <v>585</v>
      </c>
      <c r="AA9" s="29" t="s">
        <v>7478</v>
      </c>
      <c r="AB9" s="28">
        <v>92345</v>
      </c>
      <c r="AC9" s="27"/>
      <c r="AD9" s="27"/>
      <c r="AE9" s="27"/>
      <c r="AF9" s="29" t="s">
        <v>7472</v>
      </c>
      <c r="AG9" s="33" t="str">
        <f>IF(ISERROR(IF(VLOOKUP(B9,'SAS Stations'!$A$2:$G$307,6,)="YES", "YES", "NO"))=TRUE,"NO","YES")</f>
        <v>NO</v>
      </c>
      <c r="AH9" s="33" t="str">
        <f t="shared" si="0"/>
        <v>YES</v>
      </c>
      <c r="AI9" s="33" t="str">
        <f>IF(ISERROR(IF(VLOOKUP(B9,'Stations Modelled'!$A$2:$D$141,4,FALSE)=TRUE, "YES","NO")),"NO","YES")</f>
        <v>NO</v>
      </c>
    </row>
    <row r="10" spans="1:35" hidden="1">
      <c r="A10" s="29" t="s">
        <v>5404</v>
      </c>
      <c r="B10" s="28">
        <v>1052</v>
      </c>
      <c r="C10" s="28">
        <v>7006</v>
      </c>
      <c r="D10" s="30"/>
      <c r="E10" s="29"/>
      <c r="F10" s="28">
        <v>16</v>
      </c>
      <c r="G10" s="28">
        <v>12</v>
      </c>
      <c r="H10" s="28">
        <v>5051</v>
      </c>
      <c r="I10" s="29" t="s">
        <v>362</v>
      </c>
      <c r="J10" s="28">
        <v>13</v>
      </c>
      <c r="K10" s="29" t="s">
        <v>362</v>
      </c>
      <c r="L10" s="28">
        <v>5056</v>
      </c>
      <c r="M10" s="29" t="s">
        <v>698</v>
      </c>
      <c r="N10" s="29" t="s">
        <v>7521</v>
      </c>
      <c r="O10" s="31">
        <v>18264</v>
      </c>
      <c r="P10" s="31">
        <v>31503</v>
      </c>
      <c r="Q10" s="29" t="s">
        <v>5084</v>
      </c>
      <c r="R10" s="28">
        <v>5</v>
      </c>
      <c r="S10" s="28">
        <v>59</v>
      </c>
      <c r="T10" s="28">
        <v>3</v>
      </c>
      <c r="U10" s="28">
        <v>60</v>
      </c>
      <c r="V10" s="29" t="s">
        <v>4972</v>
      </c>
      <c r="W10" s="29" t="s">
        <v>7472</v>
      </c>
      <c r="X10" s="29" t="s">
        <v>7472</v>
      </c>
      <c r="Y10" s="29" t="s">
        <v>7472</v>
      </c>
      <c r="Z10" s="29" t="s">
        <v>7472</v>
      </c>
      <c r="AA10" s="29" t="s">
        <v>7478</v>
      </c>
      <c r="AB10" s="28" t="s">
        <v>7472</v>
      </c>
      <c r="AC10" s="27"/>
      <c r="AD10" s="27"/>
      <c r="AE10" s="27"/>
      <c r="AF10" s="29" t="s">
        <v>7472</v>
      </c>
      <c r="AG10" s="33" t="str">
        <f>IF(ISERROR(IF(VLOOKUP(B10,'SAS Stations'!$A$2:$G$307,6,)="YES", "YES", "NO"))=TRUE,"NO","YES")</f>
        <v>NO</v>
      </c>
      <c r="AH10" s="33" t="str">
        <f t="shared" si="0"/>
        <v>YES</v>
      </c>
      <c r="AI10" s="33" t="str">
        <f>IF(ISERROR(IF(VLOOKUP(B10,'Stations Modelled'!$A$2:$D$141,4,FALSE)=TRUE, "YES","NO")),"NO","YES")</f>
        <v>NO</v>
      </c>
    </row>
    <row r="11" spans="1:35" hidden="1">
      <c r="A11" s="29" t="s">
        <v>5405</v>
      </c>
      <c r="B11" s="28">
        <v>1051</v>
      </c>
      <c r="C11" s="28">
        <v>7004</v>
      </c>
      <c r="D11" s="30"/>
      <c r="E11" s="29"/>
      <c r="F11" s="28">
        <v>33</v>
      </c>
      <c r="G11" s="28">
        <v>12</v>
      </c>
      <c r="H11" s="28">
        <v>4025</v>
      </c>
      <c r="I11" s="29" t="s">
        <v>5024</v>
      </c>
      <c r="J11" s="28">
        <v>6</v>
      </c>
      <c r="K11" s="29" t="s">
        <v>389</v>
      </c>
      <c r="L11" s="28">
        <v>5067</v>
      </c>
      <c r="M11" s="29" t="s">
        <v>389</v>
      </c>
      <c r="N11" s="29" t="s">
        <v>7471</v>
      </c>
      <c r="O11" s="31">
        <v>30895</v>
      </c>
      <c r="P11" s="31" t="s">
        <v>7472</v>
      </c>
      <c r="Q11" s="29" t="s">
        <v>5084</v>
      </c>
      <c r="R11" s="28">
        <v>3</v>
      </c>
      <c r="S11" s="28">
        <v>87</v>
      </c>
      <c r="T11" s="28">
        <v>4</v>
      </c>
      <c r="U11" s="28">
        <v>40</v>
      </c>
      <c r="V11" s="29" t="s">
        <v>3411</v>
      </c>
      <c r="W11" s="29" t="s">
        <v>7472</v>
      </c>
      <c r="X11" s="29" t="s">
        <v>7472</v>
      </c>
      <c r="Y11" s="29" t="s">
        <v>7472</v>
      </c>
      <c r="Z11" s="29" t="s">
        <v>7472</v>
      </c>
      <c r="AA11" s="29" t="s">
        <v>7478</v>
      </c>
      <c r="AB11" s="28">
        <v>92225</v>
      </c>
      <c r="AC11" s="27"/>
      <c r="AD11" s="27"/>
      <c r="AE11" s="27"/>
      <c r="AF11" s="29" t="s">
        <v>7472</v>
      </c>
      <c r="AG11" s="33" t="str">
        <f>IF(ISERROR(IF(VLOOKUP(B11,'SAS Stations'!$A$2:$G$307,6,)="YES", "YES", "NO"))=TRUE,"NO","YES")</f>
        <v>NO</v>
      </c>
      <c r="AH11" s="33" t="str">
        <f t="shared" si="0"/>
        <v>YES</v>
      </c>
      <c r="AI11" s="33" t="str">
        <f>IF(ISERROR(IF(VLOOKUP(B11,'Stations Modelled'!$A$2:$D$141,4,FALSE)=TRUE, "YES","NO")),"NO","YES")</f>
        <v>NO</v>
      </c>
    </row>
    <row r="12" spans="1:35" hidden="1">
      <c r="A12" s="29" t="s">
        <v>5406</v>
      </c>
      <c r="B12" s="28">
        <v>1775</v>
      </c>
      <c r="C12" s="28">
        <v>5262</v>
      </c>
      <c r="D12" s="30"/>
      <c r="E12" s="29"/>
      <c r="F12" s="28">
        <v>66</v>
      </c>
      <c r="G12" s="28">
        <v>16</v>
      </c>
      <c r="H12" s="28">
        <v>5056</v>
      </c>
      <c r="I12" s="29" t="s">
        <v>698</v>
      </c>
      <c r="J12" s="28">
        <v>11</v>
      </c>
      <c r="K12" s="29" t="s">
        <v>698</v>
      </c>
      <c r="L12" s="28">
        <v>5056</v>
      </c>
      <c r="M12" s="29" t="s">
        <v>698</v>
      </c>
      <c r="N12" s="29" t="s">
        <v>7496</v>
      </c>
      <c r="O12" s="31">
        <v>38353</v>
      </c>
      <c r="P12" s="31" t="s">
        <v>7472</v>
      </c>
      <c r="Q12" s="29" t="s">
        <v>10579</v>
      </c>
      <c r="R12" s="28">
        <v>5</v>
      </c>
      <c r="S12" s="28">
        <v>35</v>
      </c>
      <c r="T12" s="28">
        <v>3</v>
      </c>
      <c r="U12" s="28">
        <v>60</v>
      </c>
      <c r="V12" s="29" t="s">
        <v>7472</v>
      </c>
      <c r="W12" s="29" t="s">
        <v>7472</v>
      </c>
      <c r="X12" s="29" t="s">
        <v>7472</v>
      </c>
      <c r="Y12" s="29" t="s">
        <v>7472</v>
      </c>
      <c r="Z12" s="29" t="s">
        <v>7472</v>
      </c>
      <c r="AA12" s="29" t="s">
        <v>7478</v>
      </c>
      <c r="AB12" s="28" t="s">
        <v>7472</v>
      </c>
      <c r="AC12" s="27"/>
      <c r="AD12" s="27"/>
      <c r="AE12" s="27"/>
      <c r="AF12" s="29" t="s">
        <v>7472</v>
      </c>
      <c r="AG12" s="33" t="str">
        <f>IF(ISERROR(IF(VLOOKUP(B12,'SAS Stations'!$A$2:$G$307,6,)="YES", "YES", "NO"))=TRUE,"NO","YES")</f>
        <v>NO</v>
      </c>
      <c r="AH12" s="33" t="str">
        <f t="shared" si="0"/>
        <v>YES</v>
      </c>
      <c r="AI12" s="33" t="str">
        <f>IF(ISERROR(IF(VLOOKUP(B12,'Stations Modelled'!$A$2:$D$141,4,FALSE)=TRUE, "YES","NO")),"NO","YES")</f>
        <v>NO</v>
      </c>
    </row>
    <row r="13" spans="1:35" hidden="1">
      <c r="A13" s="29" t="s">
        <v>2814</v>
      </c>
      <c r="B13" s="28"/>
      <c r="C13" s="28"/>
      <c r="D13" s="30" t="s">
        <v>2815</v>
      </c>
      <c r="E13" s="29"/>
      <c r="F13" s="28"/>
      <c r="G13" s="28"/>
      <c r="H13" s="28"/>
      <c r="I13" s="29"/>
      <c r="J13" s="28"/>
      <c r="K13" s="29"/>
      <c r="L13" s="28"/>
      <c r="M13" s="29"/>
      <c r="N13" s="29"/>
      <c r="O13" s="31"/>
      <c r="P13" s="31"/>
      <c r="Q13" s="29"/>
      <c r="R13" s="28"/>
      <c r="S13" s="28"/>
      <c r="T13" s="28"/>
      <c r="U13" s="28"/>
      <c r="V13" s="29"/>
      <c r="W13" s="29"/>
      <c r="X13" s="29"/>
      <c r="Y13" s="29"/>
      <c r="Z13" s="29"/>
      <c r="AA13" s="29"/>
      <c r="AB13" s="28"/>
      <c r="AC13" s="27"/>
      <c r="AD13" s="27"/>
      <c r="AE13" s="27"/>
      <c r="AF13" s="29"/>
      <c r="AG13" s="33" t="str">
        <f>IF(ISERROR(IF(VLOOKUP(B13,'SAS Stations'!$A$2:$G$307,6,)="YES", "YES", "NO"))=TRUE,"NO","YES")</f>
        <v>NO</v>
      </c>
      <c r="AH13" s="33" t="str">
        <f t="shared" si="0"/>
        <v>YES</v>
      </c>
      <c r="AI13" s="33" t="str">
        <f>IF(ISERROR(IF(VLOOKUP(B13,'Stations Modelled'!$A$2:$D$141,4,FALSE)=TRUE, "YES","NO")),"NO","YES")</f>
        <v>NO</v>
      </c>
    </row>
    <row r="14" spans="1:35" hidden="1">
      <c r="A14" s="29" t="s">
        <v>2816</v>
      </c>
      <c r="B14" s="28">
        <v>926</v>
      </c>
      <c r="C14" s="28">
        <v>6108</v>
      </c>
      <c r="D14" s="30"/>
      <c r="E14" s="29"/>
      <c r="F14" s="28">
        <v>66</v>
      </c>
      <c r="G14" s="28">
        <v>12</v>
      </c>
      <c r="H14" s="28">
        <v>5021</v>
      </c>
      <c r="I14" s="29" t="s">
        <v>625</v>
      </c>
      <c r="J14" s="28">
        <v>8</v>
      </c>
      <c r="K14" s="29" t="s">
        <v>337</v>
      </c>
      <c r="L14" s="28">
        <v>5023</v>
      </c>
      <c r="M14" s="29" t="s">
        <v>337</v>
      </c>
      <c r="N14" s="29" t="s">
        <v>7521</v>
      </c>
      <c r="O14" s="31">
        <v>32021</v>
      </c>
      <c r="P14" s="31">
        <v>35339</v>
      </c>
      <c r="Q14" s="29" t="s">
        <v>7530</v>
      </c>
      <c r="R14" s="28">
        <v>5</v>
      </c>
      <c r="S14" s="28">
        <v>44</v>
      </c>
      <c r="T14" s="28">
        <v>2</v>
      </c>
      <c r="U14" s="28">
        <v>56</v>
      </c>
      <c r="V14" s="29" t="s">
        <v>3386</v>
      </c>
      <c r="W14" s="29" t="s">
        <v>2817</v>
      </c>
      <c r="X14" s="29" t="s">
        <v>477</v>
      </c>
      <c r="Y14" s="29" t="s">
        <v>2818</v>
      </c>
      <c r="Z14" s="29" t="s">
        <v>913</v>
      </c>
      <c r="AA14" s="29" t="s">
        <v>7478</v>
      </c>
      <c r="AB14" s="28" t="s">
        <v>7472</v>
      </c>
      <c r="AC14" s="27"/>
      <c r="AD14" s="27"/>
      <c r="AE14" s="27"/>
      <c r="AF14" s="29" t="s">
        <v>7472</v>
      </c>
      <c r="AG14" s="33" t="str">
        <f>IF(ISERROR(IF(VLOOKUP(B14,'SAS Stations'!$A$2:$G$307,6,)="YES", "YES", "NO"))=TRUE,"NO","YES")</f>
        <v>NO</v>
      </c>
      <c r="AH14" s="33" t="str">
        <f t="shared" si="0"/>
        <v>YES</v>
      </c>
      <c r="AI14" s="33" t="str">
        <f>IF(ISERROR(IF(VLOOKUP(B14,'Stations Modelled'!$A$2:$D$141,4,FALSE)=TRUE, "YES","NO")),"NO","YES")</f>
        <v>NO</v>
      </c>
    </row>
    <row r="15" spans="1:35" hidden="1">
      <c r="A15" s="29" t="s">
        <v>336</v>
      </c>
      <c r="B15" s="28">
        <v>481</v>
      </c>
      <c r="C15" s="28">
        <v>5265</v>
      </c>
      <c r="D15" s="30"/>
      <c r="E15" s="29"/>
      <c r="F15" s="28">
        <v>66</v>
      </c>
      <c r="G15" s="28">
        <v>7</v>
      </c>
      <c r="H15" s="28">
        <v>5023</v>
      </c>
      <c r="I15" s="29" t="s">
        <v>337</v>
      </c>
      <c r="J15" s="28">
        <v>8</v>
      </c>
      <c r="K15" s="29" t="s">
        <v>337</v>
      </c>
      <c r="L15" s="28">
        <v>5023</v>
      </c>
      <c r="M15" s="29" t="s">
        <v>337</v>
      </c>
      <c r="N15" s="29" t="s">
        <v>7471</v>
      </c>
      <c r="O15" s="31">
        <v>25385</v>
      </c>
      <c r="P15" s="31" t="s">
        <v>7472</v>
      </c>
      <c r="Q15" s="29" t="s">
        <v>7530</v>
      </c>
      <c r="R15" s="28">
        <v>5</v>
      </c>
      <c r="S15" s="28">
        <v>44</v>
      </c>
      <c r="T15" s="28">
        <v>1</v>
      </c>
      <c r="U15" s="28">
        <v>53</v>
      </c>
      <c r="V15" s="29" t="s">
        <v>3386</v>
      </c>
      <c r="W15" s="29" t="s">
        <v>7522</v>
      </c>
      <c r="X15" s="29" t="s">
        <v>3324</v>
      </c>
      <c r="Y15" s="29" t="s">
        <v>2819</v>
      </c>
      <c r="Z15" s="29" t="s">
        <v>3873</v>
      </c>
      <c r="AA15" s="29" t="s">
        <v>7478</v>
      </c>
      <c r="AB15" s="28" t="s">
        <v>7472</v>
      </c>
      <c r="AC15" s="32">
        <v>33.902518999999998</v>
      </c>
      <c r="AD15" s="32">
        <v>-118.390658</v>
      </c>
      <c r="AE15" s="32"/>
      <c r="AF15" s="29" t="s">
        <v>7472</v>
      </c>
      <c r="AG15" s="33" t="str">
        <f>IF(ISERROR(IF(VLOOKUP(B15,'SAS Stations'!$A$2:$G$307,6,)="YES", "YES", "NO"))=TRUE,"NO","YES")</f>
        <v>NO</v>
      </c>
      <c r="AH15" s="33" t="str">
        <f t="shared" si="0"/>
        <v>YES</v>
      </c>
      <c r="AI15" s="33" t="str">
        <f>IF(ISERROR(IF(VLOOKUP(B15,'Stations Modelled'!$A$2:$D$141,4,FALSE)=TRUE, "YES","NO")),"NO","YES")</f>
        <v>NO</v>
      </c>
    </row>
    <row r="16" spans="1:35" hidden="1">
      <c r="A16" s="29" t="s">
        <v>5407</v>
      </c>
      <c r="B16" s="28">
        <v>112</v>
      </c>
      <c r="C16" s="28">
        <v>1938</v>
      </c>
      <c r="D16" s="30"/>
      <c r="E16" s="29"/>
      <c r="F16" s="28">
        <v>220</v>
      </c>
      <c r="G16" s="28">
        <v>12</v>
      </c>
      <c r="H16" s="28">
        <v>8016</v>
      </c>
      <c r="I16" s="29" t="s">
        <v>385</v>
      </c>
      <c r="J16" s="28">
        <v>15</v>
      </c>
      <c r="K16" s="29" t="s">
        <v>666</v>
      </c>
      <c r="L16" s="28">
        <v>5090</v>
      </c>
      <c r="M16" s="29" t="s">
        <v>3806</v>
      </c>
      <c r="N16" s="29" t="s">
        <v>7521</v>
      </c>
      <c r="O16" s="31">
        <v>30529</v>
      </c>
      <c r="P16" s="31">
        <v>33800</v>
      </c>
      <c r="Q16" s="29" t="s">
        <v>7530</v>
      </c>
      <c r="R16" s="28">
        <v>3</v>
      </c>
      <c r="S16" s="28">
        <v>73</v>
      </c>
      <c r="T16" s="28">
        <v>4</v>
      </c>
      <c r="U16" s="28">
        <v>24</v>
      </c>
      <c r="V16" s="29" t="s">
        <v>7474</v>
      </c>
      <c r="W16" s="29" t="s">
        <v>7472</v>
      </c>
      <c r="X16" s="29" t="s">
        <v>7472</v>
      </c>
      <c r="Y16" s="29" t="s">
        <v>7472</v>
      </c>
      <c r="Z16" s="29" t="s">
        <v>7472</v>
      </c>
      <c r="AA16" s="29" t="s">
        <v>7478</v>
      </c>
      <c r="AB16" s="28" t="s">
        <v>7472</v>
      </c>
      <c r="AC16" s="27"/>
      <c r="AD16" s="27"/>
      <c r="AE16" s="27"/>
      <c r="AF16" s="29" t="s">
        <v>7472</v>
      </c>
      <c r="AG16" s="33" t="str">
        <f>IF(ISERROR(IF(VLOOKUP(B16,'SAS Stations'!$A$2:$G$307,6,)="YES", "YES", "NO"))=TRUE,"NO","YES")</f>
        <v>NO</v>
      </c>
      <c r="AH16" s="33" t="str">
        <f t="shared" si="0"/>
        <v>YES</v>
      </c>
      <c r="AI16" s="33" t="str">
        <f>IF(ISERROR(IF(VLOOKUP(B16,'Stations Modelled'!$A$2:$D$141,4,FALSE)=TRUE, "YES","NO")),"NO","YES")</f>
        <v>NO</v>
      </c>
    </row>
    <row r="17" spans="1:35" hidden="1">
      <c r="A17" s="29" t="s">
        <v>5408</v>
      </c>
      <c r="B17" s="28">
        <v>395</v>
      </c>
      <c r="C17" s="28">
        <v>5180</v>
      </c>
      <c r="D17" s="30"/>
      <c r="E17" s="29"/>
      <c r="F17" s="28">
        <v>66</v>
      </c>
      <c r="G17" s="28">
        <v>4</v>
      </c>
      <c r="H17" s="28">
        <v>5014</v>
      </c>
      <c r="I17" s="29" t="s">
        <v>392</v>
      </c>
      <c r="J17" s="28">
        <v>4</v>
      </c>
      <c r="K17" s="29" t="s">
        <v>448</v>
      </c>
      <c r="L17" s="28">
        <v>5014</v>
      </c>
      <c r="M17" s="29" t="s">
        <v>392</v>
      </c>
      <c r="N17" s="29" t="s">
        <v>7521</v>
      </c>
      <c r="O17" s="31">
        <v>21064</v>
      </c>
      <c r="P17" s="31">
        <v>34412</v>
      </c>
      <c r="Q17" s="29" t="s">
        <v>7530</v>
      </c>
      <c r="R17" s="28">
        <v>1</v>
      </c>
      <c r="S17" s="28">
        <v>26</v>
      </c>
      <c r="T17" s="28">
        <v>3</v>
      </c>
      <c r="U17" s="28">
        <v>1</v>
      </c>
      <c r="V17" s="29" t="s">
        <v>7531</v>
      </c>
      <c r="W17" s="29" t="s">
        <v>533</v>
      </c>
      <c r="X17" s="29" t="s">
        <v>497</v>
      </c>
      <c r="Y17" s="29" t="s">
        <v>534</v>
      </c>
      <c r="Z17" s="29" t="s">
        <v>601</v>
      </c>
      <c r="AA17" s="29" t="s">
        <v>7478</v>
      </c>
      <c r="AB17" s="28">
        <v>91748</v>
      </c>
      <c r="AC17" s="27"/>
      <c r="AD17" s="27"/>
      <c r="AE17" s="27"/>
      <c r="AF17" s="29" t="s">
        <v>7472</v>
      </c>
      <c r="AG17" s="33" t="str">
        <f>IF(ISERROR(IF(VLOOKUP(B17,'SAS Stations'!$A$2:$G$307,6,)="YES", "YES", "NO"))=TRUE,"NO","YES")</f>
        <v>NO</v>
      </c>
      <c r="AH17" s="33" t="str">
        <f t="shared" si="0"/>
        <v>YES</v>
      </c>
      <c r="AI17" s="33" t="str">
        <f>IF(ISERROR(IF(VLOOKUP(B17,'Stations Modelled'!$A$2:$D$141,4,FALSE)=TRUE, "YES","NO")),"NO","YES")</f>
        <v>NO</v>
      </c>
    </row>
    <row r="18" spans="1:35" hidden="1">
      <c r="A18" s="29" t="s">
        <v>2820</v>
      </c>
      <c r="B18" s="28"/>
      <c r="C18" s="28"/>
      <c r="D18" s="30" t="s">
        <v>2821</v>
      </c>
      <c r="E18" s="29"/>
      <c r="F18" s="28"/>
      <c r="G18" s="28"/>
      <c r="H18" s="28"/>
      <c r="I18" s="29"/>
      <c r="J18" s="28"/>
      <c r="K18" s="29"/>
      <c r="L18" s="28"/>
      <c r="M18" s="29"/>
      <c r="N18" s="29"/>
      <c r="O18" s="31"/>
      <c r="P18" s="31"/>
      <c r="Q18" s="29"/>
      <c r="R18" s="28"/>
      <c r="S18" s="28"/>
      <c r="T18" s="28"/>
      <c r="U18" s="28"/>
      <c r="V18" s="29"/>
      <c r="W18" s="29"/>
      <c r="X18" s="29"/>
      <c r="Y18" s="29"/>
      <c r="Z18" s="29"/>
      <c r="AA18" s="29"/>
      <c r="AB18" s="28"/>
      <c r="AC18" s="27"/>
      <c r="AD18" s="27"/>
      <c r="AE18" s="27"/>
      <c r="AF18" s="29"/>
      <c r="AG18" s="33" t="str">
        <f>IF(ISERROR(IF(VLOOKUP(B18,'SAS Stations'!$A$2:$G$307,6,)="YES", "YES", "NO"))=TRUE,"NO","YES")</f>
        <v>NO</v>
      </c>
      <c r="AH18" s="33" t="str">
        <f t="shared" si="0"/>
        <v>YES</v>
      </c>
      <c r="AI18" s="33" t="str">
        <f>IF(ISERROR(IF(VLOOKUP(B18,'Stations Modelled'!$A$2:$D$141,4,FALSE)=TRUE, "YES","NO")),"NO","YES")</f>
        <v>NO</v>
      </c>
    </row>
    <row r="19" spans="1:35" hidden="1">
      <c r="A19" s="29" t="s">
        <v>338</v>
      </c>
      <c r="B19" s="28">
        <v>1955</v>
      </c>
      <c r="C19" s="28">
        <v>6305</v>
      </c>
      <c r="D19" s="30"/>
      <c r="E19" s="29"/>
      <c r="F19" s="28">
        <v>66</v>
      </c>
      <c r="G19" s="28">
        <v>12</v>
      </c>
      <c r="H19" s="28">
        <v>5071</v>
      </c>
      <c r="I19" s="29" t="s">
        <v>339</v>
      </c>
      <c r="J19" s="28">
        <v>9</v>
      </c>
      <c r="K19" s="29" t="s">
        <v>652</v>
      </c>
      <c r="L19" s="28">
        <v>5073</v>
      </c>
      <c r="M19" s="29" t="s">
        <v>652</v>
      </c>
      <c r="N19" s="29" t="s">
        <v>7471</v>
      </c>
      <c r="O19" s="31">
        <v>36356</v>
      </c>
      <c r="P19" s="31" t="s">
        <v>7472</v>
      </c>
      <c r="Q19" s="29" t="s">
        <v>7530</v>
      </c>
      <c r="R19" s="28">
        <v>1</v>
      </c>
      <c r="S19" s="28">
        <v>32</v>
      </c>
      <c r="T19" s="28">
        <v>1</v>
      </c>
      <c r="U19" s="28">
        <v>0</v>
      </c>
      <c r="V19" s="29" t="s">
        <v>2730</v>
      </c>
      <c r="W19" s="29" t="s">
        <v>7472</v>
      </c>
      <c r="X19" s="29" t="s">
        <v>7472</v>
      </c>
      <c r="Y19" s="29" t="s">
        <v>2829</v>
      </c>
      <c r="Z19" s="29" t="s">
        <v>3787</v>
      </c>
      <c r="AA19" s="29" t="s">
        <v>7478</v>
      </c>
      <c r="AB19" s="28" t="s">
        <v>7472</v>
      </c>
      <c r="AC19" s="32">
        <v>33.811993999999999</v>
      </c>
      <c r="AD19" s="32">
        <v>-118.232179</v>
      </c>
      <c r="AE19" s="32"/>
      <c r="AF19" s="29" t="s">
        <v>7472</v>
      </c>
      <c r="AG19" s="33" t="str">
        <f>IF(ISERROR(IF(VLOOKUP(B19,'SAS Stations'!$A$2:$G$307,6,)="YES", "YES", "NO"))=TRUE,"NO","YES")</f>
        <v>NO</v>
      </c>
      <c r="AH19" s="33" t="str">
        <f t="shared" si="0"/>
        <v>YES</v>
      </c>
      <c r="AI19" s="33" t="str">
        <f>IF(ISERROR(IF(VLOOKUP(B19,'Stations Modelled'!$A$2:$D$141,4,FALSE)=TRUE, "YES","NO")),"NO","YES")</f>
        <v>NO</v>
      </c>
    </row>
    <row r="20" spans="1:35" hidden="1">
      <c r="A20" s="29" t="s">
        <v>340</v>
      </c>
      <c r="B20" s="28">
        <v>98</v>
      </c>
      <c r="C20" s="28">
        <v>1410</v>
      </c>
      <c r="D20" s="30" t="s">
        <v>2822</v>
      </c>
      <c r="E20" s="29" t="s">
        <v>2823</v>
      </c>
      <c r="F20" s="28">
        <v>220</v>
      </c>
      <c r="G20" s="28">
        <v>66</v>
      </c>
      <c r="H20" s="28">
        <v>5000</v>
      </c>
      <c r="I20" s="29" t="s">
        <v>7485</v>
      </c>
      <c r="J20" s="28">
        <v>9</v>
      </c>
      <c r="K20" s="29" t="s">
        <v>652</v>
      </c>
      <c r="L20" s="28">
        <v>5073</v>
      </c>
      <c r="M20" s="29" t="s">
        <v>652</v>
      </c>
      <c r="N20" s="29" t="s">
        <v>7471</v>
      </c>
      <c r="O20" s="31">
        <v>25143</v>
      </c>
      <c r="P20" s="31" t="s">
        <v>7472</v>
      </c>
      <c r="Q20" s="29" t="s">
        <v>7514</v>
      </c>
      <c r="R20" s="28">
        <v>1</v>
      </c>
      <c r="S20" s="28">
        <v>46</v>
      </c>
      <c r="T20" s="28">
        <v>1</v>
      </c>
      <c r="U20" s="28">
        <v>52</v>
      </c>
      <c r="V20" s="29" t="s">
        <v>2730</v>
      </c>
      <c r="W20" s="29" t="s">
        <v>2824</v>
      </c>
      <c r="X20" s="29" t="s">
        <v>462</v>
      </c>
      <c r="Y20" s="29" t="s">
        <v>2825</v>
      </c>
      <c r="Z20" s="29" t="s">
        <v>660</v>
      </c>
      <c r="AA20" s="29" t="s">
        <v>7478</v>
      </c>
      <c r="AB20" s="28">
        <v>90803</v>
      </c>
      <c r="AC20" s="32">
        <v>33.768968999999998</v>
      </c>
      <c r="AD20" s="32">
        <v>-118.10095200000001</v>
      </c>
      <c r="AE20" s="32"/>
      <c r="AF20" s="29" t="s">
        <v>7472</v>
      </c>
      <c r="AG20" s="33" t="str">
        <f>IF(ISERROR(IF(VLOOKUP(B20,'SAS Stations'!$A$2:$G$307,6,)="YES", "YES", "NO"))=TRUE,"NO","YES")</f>
        <v>NO</v>
      </c>
      <c r="AH20" s="33" t="str">
        <f t="shared" si="0"/>
        <v>YES</v>
      </c>
      <c r="AI20" s="33" t="str">
        <f>IF(ISERROR(IF(VLOOKUP(B20,'Stations Modelled'!$A$2:$D$141,4,FALSE)=TRUE, "YES","NO")),"NO","YES")</f>
        <v>NO</v>
      </c>
    </row>
    <row r="21" spans="1:35" hidden="1">
      <c r="A21" s="29" t="s">
        <v>340</v>
      </c>
      <c r="B21" s="28">
        <v>1938</v>
      </c>
      <c r="C21" s="28">
        <v>1410</v>
      </c>
      <c r="D21" s="30" t="s">
        <v>2822</v>
      </c>
      <c r="E21" s="29" t="s">
        <v>2823</v>
      </c>
      <c r="F21" s="28">
        <v>66</v>
      </c>
      <c r="G21" s="28">
        <v>12</v>
      </c>
      <c r="H21" s="28">
        <v>1410</v>
      </c>
      <c r="I21" s="29" t="s">
        <v>340</v>
      </c>
      <c r="J21" s="28">
        <v>9</v>
      </c>
      <c r="K21" s="29" t="s">
        <v>652</v>
      </c>
      <c r="L21" s="28">
        <v>5073</v>
      </c>
      <c r="M21" s="29" t="s">
        <v>652</v>
      </c>
      <c r="N21" s="29" t="s">
        <v>7471</v>
      </c>
      <c r="O21" s="31">
        <v>35347</v>
      </c>
      <c r="P21" s="31" t="s">
        <v>7472</v>
      </c>
      <c r="Q21" s="29" t="s">
        <v>7514</v>
      </c>
      <c r="R21" s="28">
        <v>1</v>
      </c>
      <c r="S21" s="28">
        <v>46</v>
      </c>
      <c r="T21" s="28">
        <v>1</v>
      </c>
      <c r="U21" s="28">
        <v>52</v>
      </c>
      <c r="V21" s="29" t="s">
        <v>2730</v>
      </c>
      <c r="W21" s="29" t="s">
        <v>2824</v>
      </c>
      <c r="X21" s="29" t="s">
        <v>462</v>
      </c>
      <c r="Y21" s="29" t="s">
        <v>2825</v>
      </c>
      <c r="Z21" s="29" t="s">
        <v>660</v>
      </c>
      <c r="AA21" s="29" t="s">
        <v>7478</v>
      </c>
      <c r="AB21" s="28">
        <v>90803</v>
      </c>
      <c r="AC21" s="32">
        <v>33.768968999999998</v>
      </c>
      <c r="AD21" s="32">
        <v>-118.10095200000001</v>
      </c>
      <c r="AE21" s="32"/>
      <c r="AF21" s="29" t="s">
        <v>7472</v>
      </c>
      <c r="AG21" s="33" t="str">
        <f>IF(ISERROR(IF(VLOOKUP(B21,'SAS Stations'!$A$2:$G$307,6,)="YES", "YES", "NO"))=TRUE,"NO","YES")</f>
        <v>NO</v>
      </c>
      <c r="AH21" s="33" t="str">
        <f t="shared" si="0"/>
        <v>YES</v>
      </c>
      <c r="AI21" s="33" t="str">
        <f>IF(ISERROR(IF(VLOOKUP(B21,'Stations Modelled'!$A$2:$D$141,4,FALSE)=TRUE, "YES","NO")),"NO","YES")</f>
        <v>NO</v>
      </c>
    </row>
    <row r="22" spans="1:35" hidden="1">
      <c r="A22" s="29" t="s">
        <v>342</v>
      </c>
      <c r="B22" s="28">
        <v>203</v>
      </c>
      <c r="C22" s="28">
        <v>4006</v>
      </c>
      <c r="D22" s="30"/>
      <c r="E22" s="29"/>
      <c r="F22" s="28">
        <v>66</v>
      </c>
      <c r="G22" s="28">
        <v>12</v>
      </c>
      <c r="H22" s="28">
        <v>5057</v>
      </c>
      <c r="I22" s="29" t="s">
        <v>343</v>
      </c>
      <c r="J22" s="28">
        <v>14</v>
      </c>
      <c r="K22" s="29" t="s">
        <v>940</v>
      </c>
      <c r="L22" s="28">
        <v>5054</v>
      </c>
      <c r="M22" s="29" t="s">
        <v>940</v>
      </c>
      <c r="N22" s="29" t="s">
        <v>7471</v>
      </c>
      <c r="O22" s="31">
        <v>31503</v>
      </c>
      <c r="P22" s="31" t="s">
        <v>7472</v>
      </c>
      <c r="Q22" s="29" t="s">
        <v>7496</v>
      </c>
      <c r="R22" s="28">
        <v>5</v>
      </c>
      <c r="S22" s="28">
        <v>36</v>
      </c>
      <c r="T22" s="28">
        <v>3</v>
      </c>
      <c r="U22" s="28">
        <v>0</v>
      </c>
      <c r="V22" s="29" t="s">
        <v>7472</v>
      </c>
      <c r="W22" s="29" t="s">
        <v>7472</v>
      </c>
      <c r="X22" s="29" t="s">
        <v>7472</v>
      </c>
      <c r="Y22" s="29" t="s">
        <v>7472</v>
      </c>
      <c r="Z22" s="29" t="s">
        <v>7472</v>
      </c>
      <c r="AA22" s="29" t="s">
        <v>7478</v>
      </c>
      <c r="AB22" s="28" t="s">
        <v>7472</v>
      </c>
      <c r="AC22" s="32">
        <v>34.816006000000002</v>
      </c>
      <c r="AD22" s="32">
        <v>-118.687134</v>
      </c>
      <c r="AE22" s="32"/>
      <c r="AF22" s="29" t="s">
        <v>7472</v>
      </c>
      <c r="AG22" s="33" t="str">
        <f>IF(ISERROR(IF(VLOOKUP(B22,'SAS Stations'!$A$2:$G$307,6,)="YES", "YES", "NO"))=TRUE,"NO","YES")</f>
        <v>NO</v>
      </c>
      <c r="AH22" s="33" t="str">
        <f t="shared" si="0"/>
        <v>YES</v>
      </c>
      <c r="AI22" s="33" t="str">
        <f>IF(ISERROR(IF(VLOOKUP(B22,'Stations Modelled'!$A$2:$D$141,4,FALSE)=TRUE, "YES","NO")),"NO","YES")</f>
        <v>NO</v>
      </c>
    </row>
    <row r="23" spans="1:35" hidden="1">
      <c r="A23" s="29" t="s">
        <v>2830</v>
      </c>
      <c r="B23" s="28">
        <v>914</v>
      </c>
      <c r="C23" s="28">
        <v>5977</v>
      </c>
      <c r="D23" s="30"/>
      <c r="E23" s="29"/>
      <c r="F23" s="28">
        <v>7</v>
      </c>
      <c r="G23" s="28">
        <v>0.5</v>
      </c>
      <c r="H23" s="28">
        <v>5074</v>
      </c>
      <c r="I23" s="29" t="s">
        <v>631</v>
      </c>
      <c r="J23" s="28">
        <v>9</v>
      </c>
      <c r="K23" s="29" t="s">
        <v>652</v>
      </c>
      <c r="L23" s="28">
        <v>4000</v>
      </c>
      <c r="M23" s="29" t="s">
        <v>7495</v>
      </c>
      <c r="N23" s="29" t="s">
        <v>7521</v>
      </c>
      <c r="O23" s="31">
        <v>18264</v>
      </c>
      <c r="P23" s="31">
        <v>32690</v>
      </c>
      <c r="Q23" s="29" t="s">
        <v>5084</v>
      </c>
      <c r="R23" s="28">
        <v>9</v>
      </c>
      <c r="S23" s="28">
        <v>60</v>
      </c>
      <c r="T23" s="28">
        <v>2</v>
      </c>
      <c r="U23" s="28">
        <v>2</v>
      </c>
      <c r="V23" s="29" t="s">
        <v>3386</v>
      </c>
      <c r="W23" s="29" t="s">
        <v>7472</v>
      </c>
      <c r="X23" s="29" t="s">
        <v>7472</v>
      </c>
      <c r="Y23" s="29" t="s">
        <v>7472</v>
      </c>
      <c r="Z23" s="29" t="s">
        <v>2831</v>
      </c>
      <c r="AA23" s="29" t="s">
        <v>7478</v>
      </c>
      <c r="AB23" s="28">
        <v>90058</v>
      </c>
      <c r="AC23" s="27"/>
      <c r="AD23" s="27"/>
      <c r="AE23" s="27"/>
      <c r="AF23" s="29" t="s">
        <v>7472</v>
      </c>
      <c r="AG23" s="33" t="str">
        <f>IF(ISERROR(IF(VLOOKUP(B23,'SAS Stations'!$A$2:$G$307,6,)="YES", "YES", "NO"))=TRUE,"NO","YES")</f>
        <v>NO</v>
      </c>
      <c r="AH23" s="33" t="str">
        <f t="shared" si="0"/>
        <v>YES</v>
      </c>
      <c r="AI23" s="33" t="str">
        <f>IF(ISERROR(IF(VLOOKUP(B23,'Stations Modelled'!$A$2:$D$141,4,FALSE)=TRUE, "YES","NO")),"NO","YES")</f>
        <v>NO</v>
      </c>
    </row>
    <row r="24" spans="1:35" hidden="1">
      <c r="A24" s="29" t="s">
        <v>344</v>
      </c>
      <c r="B24" s="28">
        <v>706</v>
      </c>
      <c r="C24" s="28">
        <v>5672</v>
      </c>
      <c r="D24" s="30" t="s">
        <v>3405</v>
      </c>
      <c r="E24" s="29" t="s">
        <v>3406</v>
      </c>
      <c r="F24" s="28">
        <v>66</v>
      </c>
      <c r="G24" s="28">
        <v>12</v>
      </c>
      <c r="H24" s="28">
        <v>1310</v>
      </c>
      <c r="I24" s="29" t="s">
        <v>3882</v>
      </c>
      <c r="J24" s="28">
        <v>4</v>
      </c>
      <c r="K24" s="29" t="s">
        <v>448</v>
      </c>
      <c r="L24" s="28">
        <v>5069</v>
      </c>
      <c r="M24" s="29" t="s">
        <v>687</v>
      </c>
      <c r="N24" s="29" t="s">
        <v>7471</v>
      </c>
      <c r="O24" s="31">
        <v>23529</v>
      </c>
      <c r="P24" s="31" t="s">
        <v>7472</v>
      </c>
      <c r="Q24" s="29" t="s">
        <v>7473</v>
      </c>
      <c r="R24" s="28">
        <v>3</v>
      </c>
      <c r="S24" s="28">
        <v>30</v>
      </c>
      <c r="T24" s="28">
        <v>3</v>
      </c>
      <c r="U24" s="28">
        <v>11</v>
      </c>
      <c r="V24" s="29" t="s">
        <v>7474</v>
      </c>
      <c r="W24" s="29" t="s">
        <v>3407</v>
      </c>
      <c r="X24" s="29" t="s">
        <v>553</v>
      </c>
      <c r="Y24" s="29" t="s">
        <v>3408</v>
      </c>
      <c r="Z24" s="29" t="s">
        <v>3409</v>
      </c>
      <c r="AA24" s="29" t="s">
        <v>7478</v>
      </c>
      <c r="AB24" s="28">
        <v>92376</v>
      </c>
      <c r="AC24" s="32">
        <v>34.135292999999997</v>
      </c>
      <c r="AD24" s="32">
        <v>-117.408895</v>
      </c>
      <c r="AE24" s="32"/>
      <c r="AF24" s="29" t="s">
        <v>7472</v>
      </c>
      <c r="AG24" s="33" t="str">
        <f>IF(ISERROR(IF(VLOOKUP(B24,'SAS Stations'!$A$2:$G$307,6,)="YES", "YES", "NO"))=TRUE,"NO","YES")</f>
        <v>YES</v>
      </c>
      <c r="AH24" s="33" t="str">
        <f t="shared" si="0"/>
        <v>NO</v>
      </c>
      <c r="AI24" s="33" t="str">
        <f>IF(ISERROR(IF(VLOOKUP(B24,'Stations Modelled'!$A$2:$D$141,4,FALSE)=TRUE, "YES","NO")),"NO","YES")</f>
        <v>NO</v>
      </c>
    </row>
    <row r="25" spans="1:35" hidden="1">
      <c r="A25" s="29" t="s">
        <v>346</v>
      </c>
      <c r="B25" s="28">
        <v>1495</v>
      </c>
      <c r="C25" s="28">
        <v>8276</v>
      </c>
      <c r="D25" s="30" t="s">
        <v>3410</v>
      </c>
      <c r="E25" s="29">
        <v>17529</v>
      </c>
      <c r="F25" s="28">
        <v>115</v>
      </c>
      <c r="G25" s="28">
        <v>12</v>
      </c>
      <c r="H25" s="28">
        <v>5070</v>
      </c>
      <c r="I25" s="29" t="s">
        <v>347</v>
      </c>
      <c r="J25" s="28">
        <v>7</v>
      </c>
      <c r="K25" s="29" t="s">
        <v>347</v>
      </c>
      <c r="L25" s="28">
        <v>5070</v>
      </c>
      <c r="M25" s="29" t="s">
        <v>347</v>
      </c>
      <c r="N25" s="29" t="s">
        <v>7471</v>
      </c>
      <c r="O25" s="31">
        <v>18264</v>
      </c>
      <c r="P25" s="31" t="s">
        <v>7472</v>
      </c>
      <c r="Q25" s="29" t="s">
        <v>7473</v>
      </c>
      <c r="R25" s="28">
        <v>3</v>
      </c>
      <c r="S25" s="28">
        <v>77</v>
      </c>
      <c r="T25" s="28">
        <v>4</v>
      </c>
      <c r="U25" s="28">
        <v>16</v>
      </c>
      <c r="V25" s="29" t="s">
        <v>3411</v>
      </c>
      <c r="W25" s="29" t="s">
        <v>3412</v>
      </c>
      <c r="X25" s="29" t="s">
        <v>7586</v>
      </c>
      <c r="Y25" s="29" t="s">
        <v>3413</v>
      </c>
      <c r="Z25" s="29" t="s">
        <v>3414</v>
      </c>
      <c r="AA25" s="29" t="s">
        <v>7478</v>
      </c>
      <c r="AB25" s="28">
        <v>92388</v>
      </c>
      <c r="AC25" s="32">
        <v>33.901397000000003</v>
      </c>
      <c r="AD25" s="32">
        <v>-117.218979</v>
      </c>
      <c r="AE25" s="32"/>
      <c r="AF25" s="29" t="s">
        <v>7472</v>
      </c>
      <c r="AG25" s="33" t="str">
        <f>IF(ISERROR(IF(VLOOKUP(B25,'SAS Stations'!$A$2:$G$307,6,)="YES", "YES", "NO"))=TRUE,"NO","YES")</f>
        <v>NO</v>
      </c>
      <c r="AH25" s="33" t="str">
        <f t="shared" si="0"/>
        <v>YES</v>
      </c>
      <c r="AI25" s="33" t="str">
        <f>IF(ISERROR(IF(VLOOKUP(B25,'Stations Modelled'!$A$2:$D$141,4,FALSE)=TRUE, "YES","NO")),"NO","YES")</f>
        <v>NO</v>
      </c>
    </row>
    <row r="26" spans="1:35" hidden="1">
      <c r="A26" s="29" t="s">
        <v>346</v>
      </c>
      <c r="B26" s="28">
        <v>1496</v>
      </c>
      <c r="C26" s="28">
        <v>8276</v>
      </c>
      <c r="D26" s="30" t="s">
        <v>3410</v>
      </c>
      <c r="E26" s="29">
        <v>17529</v>
      </c>
      <c r="F26" s="28">
        <v>115</v>
      </c>
      <c r="G26" s="28">
        <v>33</v>
      </c>
      <c r="H26" s="28">
        <v>5070</v>
      </c>
      <c r="I26" s="29" t="s">
        <v>347</v>
      </c>
      <c r="J26" s="28">
        <v>7</v>
      </c>
      <c r="K26" s="29" t="s">
        <v>347</v>
      </c>
      <c r="L26" s="28">
        <v>5070</v>
      </c>
      <c r="M26" s="29" t="s">
        <v>347</v>
      </c>
      <c r="N26" s="29" t="s">
        <v>7471</v>
      </c>
      <c r="O26" s="31">
        <v>23529</v>
      </c>
      <c r="P26" s="31" t="s">
        <v>7472</v>
      </c>
      <c r="Q26" s="29" t="s">
        <v>7473</v>
      </c>
      <c r="R26" s="28">
        <v>3</v>
      </c>
      <c r="S26" s="28">
        <v>77</v>
      </c>
      <c r="T26" s="28">
        <v>4</v>
      </c>
      <c r="U26" s="28">
        <v>16</v>
      </c>
      <c r="V26" s="29" t="s">
        <v>3411</v>
      </c>
      <c r="W26" s="29" t="s">
        <v>3412</v>
      </c>
      <c r="X26" s="29" t="s">
        <v>7586</v>
      </c>
      <c r="Y26" s="29" t="s">
        <v>3413</v>
      </c>
      <c r="Z26" s="29" t="s">
        <v>3414</v>
      </c>
      <c r="AA26" s="29" t="s">
        <v>7478</v>
      </c>
      <c r="AB26" s="28">
        <v>92388</v>
      </c>
      <c r="AC26" s="32">
        <v>33.901397000000003</v>
      </c>
      <c r="AD26" s="32">
        <v>-117.218979</v>
      </c>
      <c r="AE26" s="32"/>
      <c r="AF26" s="29" t="s">
        <v>7472</v>
      </c>
      <c r="AG26" s="33" t="str">
        <f>IF(ISERROR(IF(VLOOKUP(B26,'SAS Stations'!$A$2:$G$307,6,)="YES", "YES", "NO"))=TRUE,"NO","YES")</f>
        <v>YES</v>
      </c>
      <c r="AH26" s="33" t="str">
        <f t="shared" si="0"/>
        <v>NO</v>
      </c>
      <c r="AI26" s="33" t="str">
        <f>IF(ISERROR(IF(VLOOKUP(B26,'Stations Modelled'!$A$2:$D$141,4,FALSE)=TRUE, "YES","NO")),"NO","YES")</f>
        <v>NO</v>
      </c>
    </row>
    <row r="27" spans="1:35" hidden="1">
      <c r="A27" s="29" t="s">
        <v>348</v>
      </c>
      <c r="B27" s="28">
        <v>336</v>
      </c>
      <c r="C27" s="28">
        <v>5101</v>
      </c>
      <c r="D27" s="30" t="s">
        <v>7535</v>
      </c>
      <c r="E27" s="29">
        <v>46104</v>
      </c>
      <c r="F27" s="28">
        <v>66</v>
      </c>
      <c r="G27" s="28">
        <v>4</v>
      </c>
      <c r="H27" s="28">
        <v>5011</v>
      </c>
      <c r="I27" s="29" t="s">
        <v>3865</v>
      </c>
      <c r="J27" s="28">
        <v>3</v>
      </c>
      <c r="K27" s="29" t="s">
        <v>7529</v>
      </c>
      <c r="L27" s="28">
        <v>5012</v>
      </c>
      <c r="M27" s="29" t="s">
        <v>3869</v>
      </c>
      <c r="N27" s="29" t="s">
        <v>7471</v>
      </c>
      <c r="O27" s="31">
        <v>18264</v>
      </c>
      <c r="P27" s="31" t="s">
        <v>7472</v>
      </c>
      <c r="Q27" s="29" t="s">
        <v>7473</v>
      </c>
      <c r="R27" s="28">
        <v>1</v>
      </c>
      <c r="S27" s="28">
        <v>22</v>
      </c>
      <c r="T27" s="28">
        <v>3</v>
      </c>
      <c r="U27" s="28">
        <v>3</v>
      </c>
      <c r="V27" s="29" t="s">
        <v>7531</v>
      </c>
      <c r="W27" s="29" t="s">
        <v>7536</v>
      </c>
      <c r="X27" s="29" t="s">
        <v>7537</v>
      </c>
      <c r="Y27" s="29" t="s">
        <v>7538</v>
      </c>
      <c r="Z27" s="29" t="s">
        <v>348</v>
      </c>
      <c r="AA27" s="29" t="s">
        <v>7478</v>
      </c>
      <c r="AB27" s="28">
        <v>91801</v>
      </c>
      <c r="AC27" s="32">
        <v>34.090969000000001</v>
      </c>
      <c r="AD27" s="32">
        <v>-118.149573</v>
      </c>
      <c r="AE27" s="34" t="s">
        <v>7503</v>
      </c>
      <c r="AF27" s="29" t="s">
        <v>7472</v>
      </c>
      <c r="AG27" s="33" t="str">
        <f>IF(ISERROR(IF(VLOOKUP(B27,'SAS Stations'!$A$2:$G$307,6,)="YES", "YES", "NO"))=TRUE,"NO","YES")</f>
        <v>NO</v>
      </c>
      <c r="AH27" s="33" t="str">
        <f t="shared" si="0"/>
        <v>YES</v>
      </c>
      <c r="AI27" s="33" t="str">
        <f>IF(ISERROR(IF(VLOOKUP(B27,'Stations Modelled'!$A$2:$D$141,4,FALSE)=TRUE, "YES","NO")),"NO","YES")</f>
        <v>NO</v>
      </c>
    </row>
    <row r="28" spans="1:35" hidden="1">
      <c r="A28" s="29" t="s">
        <v>348</v>
      </c>
      <c r="B28" s="28">
        <v>337</v>
      </c>
      <c r="C28" s="28">
        <v>5101</v>
      </c>
      <c r="D28" s="30" t="s">
        <v>7535</v>
      </c>
      <c r="E28" s="29">
        <v>46104</v>
      </c>
      <c r="F28" s="28">
        <v>66</v>
      </c>
      <c r="G28" s="28">
        <v>16</v>
      </c>
      <c r="H28" s="28">
        <v>5011</v>
      </c>
      <c r="I28" s="29" t="s">
        <v>3865</v>
      </c>
      <c r="J28" s="28">
        <v>3</v>
      </c>
      <c r="K28" s="29" t="s">
        <v>7529</v>
      </c>
      <c r="L28" s="28">
        <v>5012</v>
      </c>
      <c r="M28" s="29" t="s">
        <v>3869</v>
      </c>
      <c r="N28" s="29" t="s">
        <v>7471</v>
      </c>
      <c r="O28" s="31">
        <v>18264</v>
      </c>
      <c r="P28" s="31" t="s">
        <v>7472</v>
      </c>
      <c r="Q28" s="29" t="s">
        <v>7473</v>
      </c>
      <c r="R28" s="28">
        <v>1</v>
      </c>
      <c r="S28" s="28">
        <v>22</v>
      </c>
      <c r="T28" s="28">
        <v>3</v>
      </c>
      <c r="U28" s="28">
        <v>3</v>
      </c>
      <c r="V28" s="29" t="s">
        <v>7531</v>
      </c>
      <c r="W28" s="29" t="s">
        <v>7536</v>
      </c>
      <c r="X28" s="29" t="s">
        <v>7537</v>
      </c>
      <c r="Y28" s="29" t="s">
        <v>7538</v>
      </c>
      <c r="Z28" s="29" t="s">
        <v>348</v>
      </c>
      <c r="AA28" s="29" t="s">
        <v>7478</v>
      </c>
      <c r="AB28" s="28">
        <v>91801</v>
      </c>
      <c r="AC28" s="32">
        <v>34.090969000000001</v>
      </c>
      <c r="AD28" s="32">
        <v>-118.149573</v>
      </c>
      <c r="AE28" s="34" t="s">
        <v>7503</v>
      </c>
      <c r="AF28" s="29" t="s">
        <v>7472</v>
      </c>
      <c r="AG28" s="33" t="str">
        <f>IF(ISERROR(IF(VLOOKUP(B28,'SAS Stations'!$A$2:$G$307,6,)="YES", "YES", "NO"))=TRUE,"NO","YES")</f>
        <v>YES</v>
      </c>
      <c r="AH28" s="33" t="str">
        <f t="shared" si="0"/>
        <v>NO</v>
      </c>
      <c r="AI28" s="33" t="str">
        <f>IF(ISERROR(IF(VLOOKUP(B28,'Stations Modelled'!$A$2:$D$141,4,FALSE)=TRUE, "YES","NO")),"NO","YES")</f>
        <v>NO</v>
      </c>
    </row>
    <row r="29" spans="1:35" hidden="1">
      <c r="A29" s="29" t="s">
        <v>2832</v>
      </c>
      <c r="B29" s="28">
        <v>974</v>
      </c>
      <c r="C29" s="28">
        <v>6176</v>
      </c>
      <c r="D29" s="30"/>
      <c r="E29" s="29"/>
      <c r="F29" s="28">
        <v>66</v>
      </c>
      <c r="G29" s="28">
        <v>4</v>
      </c>
      <c r="H29" s="28">
        <v>5088</v>
      </c>
      <c r="I29" s="29" t="s">
        <v>838</v>
      </c>
      <c r="J29" s="28">
        <v>2</v>
      </c>
      <c r="K29" s="29" t="s">
        <v>394</v>
      </c>
      <c r="L29" s="28">
        <v>5086</v>
      </c>
      <c r="M29" s="29" t="s">
        <v>394</v>
      </c>
      <c r="N29" s="29" t="s">
        <v>7471</v>
      </c>
      <c r="O29" s="31">
        <v>25600</v>
      </c>
      <c r="P29" s="31" t="s">
        <v>7472</v>
      </c>
      <c r="Q29" s="29" t="s">
        <v>7530</v>
      </c>
      <c r="R29" s="28">
        <v>1</v>
      </c>
      <c r="S29" s="28">
        <v>43</v>
      </c>
      <c r="T29" s="28">
        <v>1</v>
      </c>
      <c r="U29" s="28">
        <v>46</v>
      </c>
      <c r="V29" s="29" t="s">
        <v>7556</v>
      </c>
      <c r="W29" s="29" t="s">
        <v>464</v>
      </c>
      <c r="X29" s="29" t="s">
        <v>2833</v>
      </c>
      <c r="Y29" s="29" t="s">
        <v>3303</v>
      </c>
      <c r="Z29" s="29" t="s">
        <v>3304</v>
      </c>
      <c r="AA29" s="29" t="s">
        <v>7478</v>
      </c>
      <c r="AB29" s="28">
        <v>92677</v>
      </c>
      <c r="AC29" s="27"/>
      <c r="AD29" s="27"/>
      <c r="AE29" s="27"/>
      <c r="AF29" s="29" t="s">
        <v>7472</v>
      </c>
      <c r="AG29" s="33" t="str">
        <f>IF(ISERROR(IF(VLOOKUP(B29,'SAS Stations'!$A$2:$G$307,6,)="YES", "YES", "NO"))=TRUE,"NO","YES")</f>
        <v>NO</v>
      </c>
      <c r="AH29" s="33" t="str">
        <f t="shared" si="0"/>
        <v>YES</v>
      </c>
      <c r="AI29" s="33" t="str">
        <f>IF(ISERROR(IF(VLOOKUP(B29,'Stations Modelled'!$A$2:$D$141,4,FALSE)=TRUE, "YES","NO")),"NO","YES")</f>
        <v>NO</v>
      </c>
    </row>
    <row r="30" spans="1:35" hidden="1">
      <c r="A30" s="29" t="s">
        <v>985</v>
      </c>
      <c r="B30" s="28">
        <v>338</v>
      </c>
      <c r="C30" s="28">
        <v>5102</v>
      </c>
      <c r="D30" s="30" t="s">
        <v>7535</v>
      </c>
      <c r="E30" s="29">
        <v>37628</v>
      </c>
      <c r="F30" s="28">
        <v>16</v>
      </c>
      <c r="G30" s="28">
        <v>4</v>
      </c>
      <c r="H30" s="28">
        <v>5012</v>
      </c>
      <c r="I30" s="29" t="s">
        <v>3869</v>
      </c>
      <c r="J30" s="28">
        <v>3</v>
      </c>
      <c r="K30" s="29" t="s">
        <v>7529</v>
      </c>
      <c r="L30" s="28">
        <v>5012</v>
      </c>
      <c r="M30" s="29" t="s">
        <v>3869</v>
      </c>
      <c r="N30" s="29" t="s">
        <v>7471</v>
      </c>
      <c r="O30" s="31">
        <v>18264</v>
      </c>
      <c r="P30" s="31" t="s">
        <v>7472</v>
      </c>
      <c r="Q30" s="29" t="s">
        <v>7473</v>
      </c>
      <c r="R30" s="28">
        <v>1</v>
      </c>
      <c r="S30" s="28">
        <v>27</v>
      </c>
      <c r="T30" s="28">
        <v>3</v>
      </c>
      <c r="U30" s="28">
        <v>5</v>
      </c>
      <c r="V30" s="29" t="s">
        <v>7531</v>
      </c>
      <c r="W30" s="29" t="s">
        <v>7539</v>
      </c>
      <c r="X30" s="29" t="s">
        <v>7540</v>
      </c>
      <c r="Y30" s="29" t="s">
        <v>7541</v>
      </c>
      <c r="Z30" s="29" t="s">
        <v>7542</v>
      </c>
      <c r="AA30" s="29" t="s">
        <v>7478</v>
      </c>
      <c r="AB30" s="28">
        <v>91008</v>
      </c>
      <c r="AC30" s="32">
        <v>34.172052999999998</v>
      </c>
      <c r="AD30" s="32">
        <v>-118.111608</v>
      </c>
      <c r="AE30" s="34" t="s">
        <v>7503</v>
      </c>
      <c r="AF30" s="29" t="s">
        <v>7472</v>
      </c>
      <c r="AG30" s="33" t="str">
        <f>IF(ISERROR(IF(VLOOKUP(B30,'SAS Stations'!$A$2:$G$307,6,)="YES", "YES", "NO"))=TRUE,"NO","YES")</f>
        <v>YES</v>
      </c>
      <c r="AH30" s="33" t="str">
        <f t="shared" si="0"/>
        <v>NO</v>
      </c>
      <c r="AI30" s="33" t="str">
        <f>IF(ISERROR(IF(VLOOKUP(B30,'Stations Modelled'!$A$2:$D$141,4,FALSE)=TRUE, "YES","NO")),"NO","YES")</f>
        <v>NO</v>
      </c>
    </row>
    <row r="31" spans="1:35" hidden="1">
      <c r="A31" s="29" t="s">
        <v>2834</v>
      </c>
      <c r="B31" s="28">
        <v>1702</v>
      </c>
      <c r="C31" s="28">
        <v>5583</v>
      </c>
      <c r="D31" s="30"/>
      <c r="E31" s="29"/>
      <c r="F31" s="28">
        <v>66</v>
      </c>
      <c r="G31" s="28">
        <v>12</v>
      </c>
      <c r="H31" s="28">
        <v>5052</v>
      </c>
      <c r="I31" s="29" t="s">
        <v>357</v>
      </c>
      <c r="J31" s="28">
        <v>14</v>
      </c>
      <c r="K31" s="29" t="s">
        <v>940</v>
      </c>
      <c r="L31" s="28">
        <v>5054</v>
      </c>
      <c r="M31" s="29" t="s">
        <v>940</v>
      </c>
      <c r="N31" s="29" t="s">
        <v>7496</v>
      </c>
      <c r="O31" s="31">
        <v>38353</v>
      </c>
      <c r="P31" s="31" t="s">
        <v>7472</v>
      </c>
      <c r="Q31" s="29" t="s">
        <v>10579</v>
      </c>
      <c r="R31" s="28">
        <v>5</v>
      </c>
      <c r="S31" s="28">
        <v>36</v>
      </c>
      <c r="T31" s="28">
        <v>3</v>
      </c>
      <c r="U31" s="28">
        <v>30</v>
      </c>
      <c r="V31" s="29" t="s">
        <v>7472</v>
      </c>
      <c r="W31" s="29" t="s">
        <v>7472</v>
      </c>
      <c r="X31" s="29" t="s">
        <v>7472</v>
      </c>
      <c r="Y31" s="29" t="s">
        <v>7472</v>
      </c>
      <c r="Z31" s="29" t="s">
        <v>7472</v>
      </c>
      <c r="AA31" s="29" t="s">
        <v>7478</v>
      </c>
      <c r="AB31" s="28" t="s">
        <v>7472</v>
      </c>
      <c r="AC31" s="27"/>
      <c r="AD31" s="27"/>
      <c r="AE31" s="27"/>
      <c r="AF31" s="29" t="s">
        <v>7472</v>
      </c>
      <c r="AG31" s="33" t="str">
        <f>IF(ISERROR(IF(VLOOKUP(B31,'SAS Stations'!$A$2:$G$307,6,)="YES", "YES", "NO"))=TRUE,"NO","YES")</f>
        <v>NO</v>
      </c>
      <c r="AH31" s="33" t="str">
        <f t="shared" si="0"/>
        <v>YES</v>
      </c>
      <c r="AI31" s="33" t="str">
        <f>IF(ISERROR(IF(VLOOKUP(B31,'Stations Modelled'!$A$2:$D$141,4,FALSE)=TRUE, "YES","NO")),"NO","YES")</f>
        <v>NO</v>
      </c>
    </row>
    <row r="32" spans="1:35" hidden="1">
      <c r="A32" s="29" t="s">
        <v>2835</v>
      </c>
      <c r="B32" s="28">
        <v>1054</v>
      </c>
      <c r="C32" s="28">
        <v>7011</v>
      </c>
      <c r="D32" s="30"/>
      <c r="E32" s="29"/>
      <c r="F32" s="28">
        <v>12</v>
      </c>
      <c r="G32" s="28">
        <v>2.4</v>
      </c>
      <c r="H32" s="28">
        <v>5064</v>
      </c>
      <c r="I32" s="29" t="s">
        <v>375</v>
      </c>
      <c r="J32" s="28">
        <v>5</v>
      </c>
      <c r="K32" s="29" t="s">
        <v>375</v>
      </c>
      <c r="L32" s="28">
        <v>5064</v>
      </c>
      <c r="M32" s="29" t="s">
        <v>375</v>
      </c>
      <c r="N32" s="29" t="s">
        <v>7471</v>
      </c>
      <c r="O32" s="31">
        <v>23132</v>
      </c>
      <c r="P32" s="31" t="s">
        <v>7472</v>
      </c>
      <c r="Q32" s="29" t="s">
        <v>5084</v>
      </c>
      <c r="R32" s="28">
        <v>3</v>
      </c>
      <c r="S32" s="28">
        <v>40</v>
      </c>
      <c r="T32" s="28">
        <v>2</v>
      </c>
      <c r="U32" s="28">
        <v>40</v>
      </c>
      <c r="V32" s="29" t="s">
        <v>7474</v>
      </c>
      <c r="W32" s="29" t="s">
        <v>7472</v>
      </c>
      <c r="X32" s="29" t="s">
        <v>7472</v>
      </c>
      <c r="Y32" s="29" t="s">
        <v>7472</v>
      </c>
      <c r="Z32" s="29" t="s">
        <v>7472</v>
      </c>
      <c r="AA32" s="29" t="s">
        <v>7478</v>
      </c>
      <c r="AB32" s="28">
        <v>92382</v>
      </c>
      <c r="AC32" s="27"/>
      <c r="AD32" s="27"/>
      <c r="AE32" s="27"/>
      <c r="AF32" s="29" t="s">
        <v>7472</v>
      </c>
      <c r="AG32" s="33" t="str">
        <f>IF(ISERROR(IF(VLOOKUP(B32,'SAS Stations'!$A$2:$G$307,6,)="YES", "YES", "NO"))=TRUE,"NO","YES")</f>
        <v>NO</v>
      </c>
      <c r="AH32" s="33" t="str">
        <f t="shared" si="0"/>
        <v>YES</v>
      </c>
      <c r="AI32" s="33" t="str">
        <f>IF(ISERROR(IF(VLOOKUP(B32,'Stations Modelled'!$A$2:$D$141,4,FALSE)=TRUE, "YES","NO")),"NO","YES")</f>
        <v>NO</v>
      </c>
    </row>
    <row r="33" spans="1:35" hidden="1">
      <c r="A33" s="29" t="s">
        <v>349</v>
      </c>
      <c r="B33" s="28">
        <v>715</v>
      </c>
      <c r="C33" s="28">
        <v>5701</v>
      </c>
      <c r="D33" s="30" t="s">
        <v>2815</v>
      </c>
      <c r="E33" s="29">
        <v>37513</v>
      </c>
      <c r="F33" s="28">
        <v>66</v>
      </c>
      <c r="G33" s="28">
        <v>12</v>
      </c>
      <c r="H33" s="28">
        <v>5073</v>
      </c>
      <c r="I33" s="29" t="s">
        <v>652</v>
      </c>
      <c r="J33" s="28">
        <v>9</v>
      </c>
      <c r="K33" s="29" t="s">
        <v>652</v>
      </c>
      <c r="L33" s="28">
        <v>5073</v>
      </c>
      <c r="M33" s="29" t="s">
        <v>652</v>
      </c>
      <c r="N33" s="29" t="s">
        <v>7471</v>
      </c>
      <c r="O33" s="31">
        <v>10928</v>
      </c>
      <c r="P33" s="31" t="s">
        <v>7472</v>
      </c>
      <c r="Q33" s="29" t="s">
        <v>7473</v>
      </c>
      <c r="R33" s="28">
        <v>1</v>
      </c>
      <c r="S33" s="28">
        <v>32</v>
      </c>
      <c r="T33" s="28">
        <v>2</v>
      </c>
      <c r="U33" s="28">
        <v>56</v>
      </c>
      <c r="V33" s="29" t="s">
        <v>3386</v>
      </c>
      <c r="W33" s="29" t="s">
        <v>2826</v>
      </c>
      <c r="X33" s="29" t="s">
        <v>450</v>
      </c>
      <c r="Y33" s="29" t="s">
        <v>2827</v>
      </c>
      <c r="Z33" s="29" t="s">
        <v>3787</v>
      </c>
      <c r="AA33" s="29" t="s">
        <v>7478</v>
      </c>
      <c r="AB33" s="28">
        <v>90745</v>
      </c>
      <c r="AC33" s="32">
        <v>33.834820999999998</v>
      </c>
      <c r="AD33" s="32">
        <v>-118.24764500000001</v>
      </c>
      <c r="AE33" s="32"/>
      <c r="AF33" s="29" t="s">
        <v>7472</v>
      </c>
      <c r="AG33" s="33" t="str">
        <f>IF(ISERROR(IF(VLOOKUP(B33,'SAS Stations'!$A$2:$G$307,6,)="YES", "YES", "NO"))=TRUE,"NO","YES")</f>
        <v>YES</v>
      </c>
      <c r="AH33" s="33" t="str">
        <f t="shared" si="0"/>
        <v>NO</v>
      </c>
      <c r="AI33" s="33" t="str">
        <f>IF(ISERROR(IF(VLOOKUP(B33,'Stations Modelled'!$A$2:$D$141,4,FALSE)=TRUE, "YES","NO")),"NO","YES")</f>
        <v>NO</v>
      </c>
    </row>
    <row r="34" spans="1:35" hidden="1">
      <c r="A34" s="29" t="s">
        <v>2836</v>
      </c>
      <c r="B34" s="28">
        <v>981</v>
      </c>
      <c r="C34" s="28">
        <v>6186</v>
      </c>
      <c r="D34" s="30"/>
      <c r="E34" s="29"/>
      <c r="F34" s="28">
        <v>12</v>
      </c>
      <c r="G34" s="28">
        <v>0.5</v>
      </c>
      <c r="H34" s="28">
        <v>5087</v>
      </c>
      <c r="I34" s="29" t="s">
        <v>415</v>
      </c>
      <c r="J34" s="28">
        <v>1</v>
      </c>
      <c r="K34" s="29" t="s">
        <v>939</v>
      </c>
      <c r="L34" s="28">
        <v>5082</v>
      </c>
      <c r="M34" s="29" t="s">
        <v>939</v>
      </c>
      <c r="N34" s="29" t="s">
        <v>7471</v>
      </c>
      <c r="O34" s="31">
        <v>18264</v>
      </c>
      <c r="P34" s="31" t="s">
        <v>7472</v>
      </c>
      <c r="Q34" s="29" t="s">
        <v>981</v>
      </c>
      <c r="R34" s="28">
        <v>1</v>
      </c>
      <c r="S34" s="28">
        <v>48</v>
      </c>
      <c r="T34" s="28">
        <v>2</v>
      </c>
      <c r="U34" s="28">
        <v>80</v>
      </c>
      <c r="V34" s="29" t="s">
        <v>7848</v>
      </c>
      <c r="W34" s="29" t="s">
        <v>7472</v>
      </c>
      <c r="X34" s="29" t="s">
        <v>7472</v>
      </c>
      <c r="Y34" s="29" t="s">
        <v>7472</v>
      </c>
      <c r="Z34" s="29" t="s">
        <v>7472</v>
      </c>
      <c r="AA34" s="29" t="s">
        <v>7478</v>
      </c>
      <c r="AB34" s="28" t="s">
        <v>7472</v>
      </c>
      <c r="AC34" s="27"/>
      <c r="AD34" s="27"/>
      <c r="AE34" s="27"/>
      <c r="AF34" s="29" t="s">
        <v>7472</v>
      </c>
      <c r="AG34" s="33" t="str">
        <f>IF(ISERROR(IF(VLOOKUP(B34,'SAS Stations'!$A$2:$G$307,6,)="YES", "YES", "NO"))=TRUE,"NO","YES")</f>
        <v>NO</v>
      </c>
      <c r="AH34" s="33" t="str">
        <f t="shared" si="0"/>
        <v>YES</v>
      </c>
      <c r="AI34" s="33" t="str">
        <f>IF(ISERROR(IF(VLOOKUP(B34,'Stations Modelled'!$A$2:$D$141,4,FALSE)=TRUE, "YES","NO")),"NO","YES")</f>
        <v>NO</v>
      </c>
    </row>
    <row r="35" spans="1:35" hidden="1">
      <c r="A35" s="29" t="s">
        <v>2837</v>
      </c>
      <c r="B35" s="28">
        <v>1053</v>
      </c>
      <c r="C35" s="28">
        <v>7010</v>
      </c>
      <c r="D35" s="30"/>
      <c r="E35" s="29"/>
      <c r="F35" s="28">
        <v>12</v>
      </c>
      <c r="G35" s="28">
        <v>2.4</v>
      </c>
      <c r="H35" s="28">
        <v>5064</v>
      </c>
      <c r="I35" s="29" t="s">
        <v>375</v>
      </c>
      <c r="J35" s="28">
        <v>5</v>
      </c>
      <c r="K35" s="29" t="s">
        <v>375</v>
      </c>
      <c r="L35" s="28">
        <v>5064</v>
      </c>
      <c r="M35" s="29" t="s">
        <v>375</v>
      </c>
      <c r="N35" s="29" t="s">
        <v>7471</v>
      </c>
      <c r="O35" s="31">
        <v>18264</v>
      </c>
      <c r="P35" s="31" t="s">
        <v>7472</v>
      </c>
      <c r="Q35" s="29" t="s">
        <v>5084</v>
      </c>
      <c r="R35" s="28">
        <v>3</v>
      </c>
      <c r="S35" s="28">
        <v>40</v>
      </c>
      <c r="T35" s="28">
        <v>2</v>
      </c>
      <c r="U35" s="28">
        <v>40</v>
      </c>
      <c r="V35" s="29" t="s">
        <v>7474</v>
      </c>
      <c r="W35" s="29" t="s">
        <v>7472</v>
      </c>
      <c r="X35" s="29" t="s">
        <v>7472</v>
      </c>
      <c r="Y35" s="29" t="s">
        <v>7472</v>
      </c>
      <c r="Z35" s="29" t="s">
        <v>7472</v>
      </c>
      <c r="AA35" s="29" t="s">
        <v>7478</v>
      </c>
      <c r="AB35" s="28">
        <v>92391</v>
      </c>
      <c r="AC35" s="27"/>
      <c r="AD35" s="27"/>
      <c r="AE35" s="27"/>
      <c r="AF35" s="29" t="s">
        <v>7472</v>
      </c>
      <c r="AG35" s="33" t="str">
        <f>IF(ISERROR(IF(VLOOKUP(B35,'SAS Stations'!$A$2:$G$307,6,)="YES", "YES", "NO"))=TRUE,"NO","YES")</f>
        <v>NO</v>
      </c>
      <c r="AH35" s="33" t="str">
        <f t="shared" si="0"/>
        <v>YES</v>
      </c>
      <c r="AI35" s="33" t="str">
        <f>IF(ISERROR(IF(VLOOKUP(B35,'Stations Modelled'!$A$2:$D$141,4,FALSE)=TRUE, "YES","NO")),"NO","YES")</f>
        <v>NO</v>
      </c>
    </row>
    <row r="36" spans="1:35" hidden="1">
      <c r="A36" s="29" t="s">
        <v>2838</v>
      </c>
      <c r="B36" s="28">
        <v>1900</v>
      </c>
      <c r="C36" s="28">
        <v>5601</v>
      </c>
      <c r="D36" s="30"/>
      <c r="E36" s="29"/>
      <c r="F36" s="28">
        <v>66</v>
      </c>
      <c r="G36" s="28">
        <v>12</v>
      </c>
      <c r="H36" s="28">
        <v>1310</v>
      </c>
      <c r="I36" s="29" t="s">
        <v>3882</v>
      </c>
      <c r="J36" s="28">
        <v>4</v>
      </c>
      <c r="K36" s="29" t="s">
        <v>448</v>
      </c>
      <c r="L36" s="28">
        <v>5069</v>
      </c>
      <c r="M36" s="29" t="s">
        <v>687</v>
      </c>
      <c r="N36" s="29" t="s">
        <v>7496</v>
      </c>
      <c r="O36" s="31">
        <v>38353</v>
      </c>
      <c r="P36" s="31" t="s">
        <v>7472</v>
      </c>
      <c r="Q36" s="29" t="s">
        <v>10579</v>
      </c>
      <c r="R36" s="28">
        <v>3</v>
      </c>
      <c r="S36" s="28">
        <v>30</v>
      </c>
      <c r="T36" s="28">
        <v>3</v>
      </c>
      <c r="U36" s="28">
        <v>10</v>
      </c>
      <c r="V36" s="29" t="s">
        <v>2730</v>
      </c>
      <c r="W36" s="29" t="s">
        <v>10317</v>
      </c>
      <c r="X36" s="29" t="s">
        <v>465</v>
      </c>
      <c r="Y36" s="29" t="s">
        <v>2839</v>
      </c>
      <c r="Z36" s="29" t="s">
        <v>3427</v>
      </c>
      <c r="AA36" s="29" t="s">
        <v>7478</v>
      </c>
      <c r="AB36" s="28">
        <v>91730</v>
      </c>
      <c r="AC36" s="27"/>
      <c r="AD36" s="27"/>
      <c r="AE36" s="27"/>
      <c r="AF36" s="29" t="s">
        <v>7472</v>
      </c>
      <c r="AG36" s="33" t="str">
        <f>IF(ISERROR(IF(VLOOKUP(B36,'SAS Stations'!$A$2:$G$307,6,)="YES", "YES", "NO"))=TRUE,"NO","YES")</f>
        <v>NO</v>
      </c>
      <c r="AH36" s="33" t="str">
        <f t="shared" si="0"/>
        <v>YES</v>
      </c>
      <c r="AI36" s="33" t="str">
        <f>IF(ISERROR(IF(VLOOKUP(B36,'Stations Modelled'!$A$2:$D$141,4,FALSE)=TRUE, "YES","NO")),"NO","YES")</f>
        <v>NO</v>
      </c>
    </row>
    <row r="37" spans="1:35" hidden="1">
      <c r="A37" s="29" t="s">
        <v>2840</v>
      </c>
      <c r="B37" s="28">
        <v>1878</v>
      </c>
      <c r="C37" s="28">
        <v>5860</v>
      </c>
      <c r="D37" s="30"/>
      <c r="E37" s="29"/>
      <c r="F37" s="28">
        <v>66</v>
      </c>
      <c r="G37" s="28">
        <v>12</v>
      </c>
      <c r="H37" s="28">
        <v>5017</v>
      </c>
      <c r="I37" s="29" t="s">
        <v>430</v>
      </c>
      <c r="J37" s="28">
        <v>2</v>
      </c>
      <c r="K37" s="29" t="s">
        <v>394</v>
      </c>
      <c r="L37" s="28">
        <v>5086</v>
      </c>
      <c r="M37" s="29" t="s">
        <v>394</v>
      </c>
      <c r="N37" s="29" t="s">
        <v>7496</v>
      </c>
      <c r="O37" s="31">
        <v>38353</v>
      </c>
      <c r="P37" s="31" t="s">
        <v>7472</v>
      </c>
      <c r="Q37" s="29" t="s">
        <v>10579</v>
      </c>
      <c r="R37" s="28">
        <v>1</v>
      </c>
      <c r="S37" s="28">
        <v>43</v>
      </c>
      <c r="T37" s="28">
        <v>2</v>
      </c>
      <c r="U37" s="28">
        <v>80</v>
      </c>
      <c r="V37" s="29" t="s">
        <v>7848</v>
      </c>
      <c r="W37" s="29" t="s">
        <v>1678</v>
      </c>
      <c r="X37" s="29" t="s">
        <v>3324</v>
      </c>
      <c r="Y37" s="29" t="s">
        <v>2841</v>
      </c>
      <c r="Z37" s="29" t="s">
        <v>606</v>
      </c>
      <c r="AA37" s="29" t="s">
        <v>7478</v>
      </c>
      <c r="AB37" s="28" t="s">
        <v>7472</v>
      </c>
      <c r="AC37" s="27"/>
      <c r="AD37" s="27"/>
      <c r="AE37" s="27"/>
      <c r="AF37" s="29" t="s">
        <v>7472</v>
      </c>
      <c r="AG37" s="33" t="str">
        <f>IF(ISERROR(IF(VLOOKUP(B37,'SAS Stations'!$A$2:$G$307,6,)="YES", "YES", "NO"))=TRUE,"NO","YES")</f>
        <v>NO</v>
      </c>
      <c r="AH37" s="33" t="str">
        <f t="shared" si="0"/>
        <v>YES</v>
      </c>
      <c r="AI37" s="33" t="str">
        <f>IF(ISERROR(IF(VLOOKUP(B37,'Stations Modelled'!$A$2:$D$141,4,FALSE)=TRUE, "YES","NO")),"NO","YES")</f>
        <v>NO</v>
      </c>
    </row>
    <row r="38" spans="1:35" hidden="1">
      <c r="A38" s="29" t="s">
        <v>3415</v>
      </c>
      <c r="B38" s="28">
        <v>7</v>
      </c>
      <c r="C38" s="28">
        <v>1007</v>
      </c>
      <c r="D38" s="30" t="s">
        <v>3416</v>
      </c>
      <c r="E38" s="29"/>
      <c r="F38" s="28">
        <v>115</v>
      </c>
      <c r="G38" s="28">
        <v>33</v>
      </c>
      <c r="H38" s="28">
        <v>5067</v>
      </c>
      <c r="I38" s="29" t="s">
        <v>389</v>
      </c>
      <c r="J38" s="28">
        <v>6</v>
      </c>
      <c r="K38" s="29" t="s">
        <v>389</v>
      </c>
      <c r="L38" s="28">
        <v>5067</v>
      </c>
      <c r="M38" s="29" t="s">
        <v>389</v>
      </c>
      <c r="N38" s="29" t="s">
        <v>7471</v>
      </c>
      <c r="O38" s="31">
        <v>31382</v>
      </c>
      <c r="P38" s="31" t="s">
        <v>7472</v>
      </c>
      <c r="Q38" s="29" t="s">
        <v>525</v>
      </c>
      <c r="R38" s="28">
        <v>3</v>
      </c>
      <c r="S38" s="28">
        <v>79</v>
      </c>
      <c r="T38" s="28">
        <v>4</v>
      </c>
      <c r="U38" s="28">
        <v>13</v>
      </c>
      <c r="V38" s="29" t="s">
        <v>3417</v>
      </c>
      <c r="W38" s="29" t="s">
        <v>3418</v>
      </c>
      <c r="X38" s="29" t="s">
        <v>7562</v>
      </c>
      <c r="Y38" s="29" t="s">
        <v>3419</v>
      </c>
      <c r="Z38" s="29" t="s">
        <v>3908</v>
      </c>
      <c r="AA38" s="29" t="s">
        <v>7478</v>
      </c>
      <c r="AB38" s="28">
        <v>92262</v>
      </c>
      <c r="AC38" s="32">
        <v>33.906030000000001</v>
      </c>
      <c r="AD38" s="32">
        <v>-116.579269</v>
      </c>
      <c r="AE38" s="32"/>
      <c r="AF38" s="29" t="s">
        <v>7472</v>
      </c>
      <c r="AG38" s="33" t="str">
        <f>IF(ISERROR(IF(VLOOKUP(B38,'SAS Stations'!$A$2:$G$307,6,)="YES", "YES", "NO"))=TRUE,"NO","YES")</f>
        <v>NO</v>
      </c>
      <c r="AH38" s="33" t="str">
        <f t="shared" si="0"/>
        <v>YES</v>
      </c>
      <c r="AI38" s="33" t="str">
        <f>IF(ISERROR(IF(VLOOKUP(B38,'Stations Modelled'!$A$2:$D$141,4,FALSE)=TRUE, "YES","NO")),"NO","YES")</f>
        <v>NO</v>
      </c>
    </row>
    <row r="39" spans="1:35" hidden="1">
      <c r="A39" s="29" t="s">
        <v>2842</v>
      </c>
      <c r="B39" s="28">
        <v>1605</v>
      </c>
      <c r="C39" s="28">
        <v>4226</v>
      </c>
      <c r="D39" s="30"/>
      <c r="E39" s="29"/>
      <c r="F39" s="28">
        <v>66</v>
      </c>
      <c r="G39" s="28">
        <v>0.5</v>
      </c>
      <c r="H39" s="28">
        <v>5064</v>
      </c>
      <c r="I39" s="29" t="s">
        <v>375</v>
      </c>
      <c r="J39" s="28">
        <v>5</v>
      </c>
      <c r="K39" s="29" t="s">
        <v>375</v>
      </c>
      <c r="L39" s="28">
        <v>5064</v>
      </c>
      <c r="M39" s="29" t="s">
        <v>375</v>
      </c>
      <c r="N39" s="29" t="s">
        <v>7471</v>
      </c>
      <c r="O39" s="31">
        <v>18264</v>
      </c>
      <c r="P39" s="31" t="s">
        <v>7472</v>
      </c>
      <c r="Q39" s="29" t="s">
        <v>7496</v>
      </c>
      <c r="R39" s="28">
        <v>3</v>
      </c>
      <c r="S39" s="28">
        <v>31</v>
      </c>
      <c r="T39" s="28">
        <v>4</v>
      </c>
      <c r="U39" s="28">
        <v>0</v>
      </c>
      <c r="V39" s="29" t="s">
        <v>3438</v>
      </c>
      <c r="W39" s="29" t="s">
        <v>7472</v>
      </c>
      <c r="X39" s="29" t="s">
        <v>7472</v>
      </c>
      <c r="Y39" s="29" t="s">
        <v>7472</v>
      </c>
      <c r="Z39" s="29" t="s">
        <v>3411</v>
      </c>
      <c r="AA39" s="29" t="s">
        <v>7478</v>
      </c>
      <c r="AB39" s="28" t="s">
        <v>7472</v>
      </c>
      <c r="AC39" s="27"/>
      <c r="AD39" s="27"/>
      <c r="AE39" s="27"/>
      <c r="AF39" s="29" t="s">
        <v>7472</v>
      </c>
      <c r="AG39" s="33" t="str">
        <f>IF(ISERROR(IF(VLOOKUP(B39,'SAS Stations'!$A$2:$G$307,6,)="YES", "YES", "NO"))=TRUE,"NO","YES")</f>
        <v>NO</v>
      </c>
      <c r="AH39" s="33" t="str">
        <f t="shared" si="0"/>
        <v>YES</v>
      </c>
      <c r="AI39" s="33" t="str">
        <f>IF(ISERROR(IF(VLOOKUP(B39,'Stations Modelled'!$A$2:$D$141,4,FALSE)=TRUE, "YES","NO")),"NO","YES")</f>
        <v>NO</v>
      </c>
    </row>
    <row r="40" spans="1:35" hidden="1">
      <c r="A40" s="29" t="s">
        <v>351</v>
      </c>
      <c r="B40" s="28">
        <v>377</v>
      </c>
      <c r="C40" s="28">
        <v>5161</v>
      </c>
      <c r="D40" s="30" t="s">
        <v>7528</v>
      </c>
      <c r="E40" s="29" t="s">
        <v>7543</v>
      </c>
      <c r="F40" s="28">
        <v>66</v>
      </c>
      <c r="G40" s="28">
        <v>4</v>
      </c>
      <c r="H40" s="28">
        <v>5013</v>
      </c>
      <c r="I40" s="29" t="s">
        <v>812</v>
      </c>
      <c r="J40" s="28">
        <v>3</v>
      </c>
      <c r="K40" s="29" t="s">
        <v>7529</v>
      </c>
      <c r="L40" s="28">
        <v>5014</v>
      </c>
      <c r="M40" s="29" t="s">
        <v>3869</v>
      </c>
      <c r="N40" s="29" t="s">
        <v>7471</v>
      </c>
      <c r="O40" s="31">
        <v>18264</v>
      </c>
      <c r="P40" s="31" t="s">
        <v>7472</v>
      </c>
      <c r="Q40" s="29" t="s">
        <v>7473</v>
      </c>
      <c r="R40" s="28">
        <v>1</v>
      </c>
      <c r="S40" s="28">
        <v>22</v>
      </c>
      <c r="T40" s="28">
        <v>3</v>
      </c>
      <c r="U40" s="28">
        <v>3</v>
      </c>
      <c r="V40" s="29" t="s">
        <v>7531</v>
      </c>
      <c r="W40" s="29" t="s">
        <v>7544</v>
      </c>
      <c r="X40" s="29" t="s">
        <v>7545</v>
      </c>
      <c r="Y40" s="29" t="s">
        <v>7546</v>
      </c>
      <c r="Z40" s="29" t="s">
        <v>7547</v>
      </c>
      <c r="AA40" s="29" t="s">
        <v>7478</v>
      </c>
      <c r="AB40" s="28">
        <v>91731</v>
      </c>
      <c r="AC40" s="32">
        <v>34.071798000000001</v>
      </c>
      <c r="AD40" s="32">
        <v>-118.026813</v>
      </c>
      <c r="AE40" s="34" t="s">
        <v>7503</v>
      </c>
      <c r="AF40" s="29" t="s">
        <v>7472</v>
      </c>
      <c r="AG40" s="33" t="str">
        <f>IF(ISERROR(IF(VLOOKUP(B40,'SAS Stations'!$A$2:$G$307,6,)="YES", "YES", "NO"))=TRUE,"NO","YES")</f>
        <v>NO</v>
      </c>
      <c r="AH40" s="33" t="str">
        <f t="shared" si="0"/>
        <v>YES</v>
      </c>
      <c r="AI40" s="33" t="str">
        <f>IF(ISERROR(IF(VLOOKUP(B40,'Stations Modelled'!$A$2:$D$141,4,FALSE)=TRUE, "YES","NO")),"NO","YES")</f>
        <v>NO</v>
      </c>
    </row>
    <row r="41" spans="1:35" hidden="1">
      <c r="A41" s="29" t="s">
        <v>351</v>
      </c>
      <c r="B41" s="28">
        <v>378</v>
      </c>
      <c r="C41" s="28">
        <v>5161</v>
      </c>
      <c r="D41" s="30" t="s">
        <v>7528</v>
      </c>
      <c r="E41" s="29" t="s">
        <v>7543</v>
      </c>
      <c r="F41" s="28">
        <v>66</v>
      </c>
      <c r="G41" s="28">
        <v>16</v>
      </c>
      <c r="H41" s="28">
        <v>5013</v>
      </c>
      <c r="I41" s="29" t="s">
        <v>812</v>
      </c>
      <c r="J41" s="28">
        <v>3</v>
      </c>
      <c r="K41" s="29" t="s">
        <v>7529</v>
      </c>
      <c r="L41" s="28">
        <v>5014</v>
      </c>
      <c r="M41" s="29" t="s">
        <v>3869</v>
      </c>
      <c r="N41" s="29" t="s">
        <v>7471</v>
      </c>
      <c r="O41" s="31">
        <v>18264</v>
      </c>
      <c r="P41" s="31" t="s">
        <v>7472</v>
      </c>
      <c r="Q41" s="29" t="s">
        <v>7473</v>
      </c>
      <c r="R41" s="28">
        <v>1</v>
      </c>
      <c r="S41" s="28">
        <v>22</v>
      </c>
      <c r="T41" s="28">
        <v>3</v>
      </c>
      <c r="U41" s="28">
        <v>3</v>
      </c>
      <c r="V41" s="29" t="s">
        <v>7531</v>
      </c>
      <c r="W41" s="29" t="s">
        <v>7544</v>
      </c>
      <c r="X41" s="29" t="s">
        <v>7545</v>
      </c>
      <c r="Y41" s="29" t="s">
        <v>7546</v>
      </c>
      <c r="Z41" s="29" t="s">
        <v>7547</v>
      </c>
      <c r="AA41" s="29" t="s">
        <v>7478</v>
      </c>
      <c r="AB41" s="28">
        <v>91731</v>
      </c>
      <c r="AC41" s="32">
        <v>34.071798000000001</v>
      </c>
      <c r="AD41" s="32">
        <v>-118.026813</v>
      </c>
      <c r="AE41" s="34" t="s">
        <v>7503</v>
      </c>
      <c r="AF41" s="29" t="s">
        <v>7472</v>
      </c>
      <c r="AG41" s="33" t="str">
        <f>IF(ISERROR(IF(VLOOKUP(B41,'SAS Stations'!$A$2:$G$307,6,)="YES", "YES", "NO"))=TRUE,"NO","YES")</f>
        <v>YES</v>
      </c>
      <c r="AH41" s="33" t="str">
        <f t="shared" si="0"/>
        <v>NO</v>
      </c>
      <c r="AI41" s="33" t="str">
        <f>IF(ISERROR(IF(VLOOKUP(B41,'Stations Modelled'!$A$2:$D$141,4,FALSE)=TRUE, "YES","NO")),"NO","YES")</f>
        <v>NO</v>
      </c>
    </row>
    <row r="42" spans="1:35" hidden="1">
      <c r="A42" s="29" t="s">
        <v>987</v>
      </c>
      <c r="B42" s="28">
        <v>339</v>
      </c>
      <c r="C42" s="28">
        <v>5104</v>
      </c>
      <c r="D42" s="30" t="s">
        <v>7535</v>
      </c>
      <c r="E42" s="29"/>
      <c r="F42" s="28">
        <v>16</v>
      </c>
      <c r="G42" s="28">
        <v>4</v>
      </c>
      <c r="H42" s="28">
        <v>5012</v>
      </c>
      <c r="I42" s="29" t="s">
        <v>3869</v>
      </c>
      <c r="J42" s="28">
        <v>3</v>
      </c>
      <c r="K42" s="29" t="s">
        <v>7529</v>
      </c>
      <c r="L42" s="28">
        <v>5012</v>
      </c>
      <c r="M42" s="29" t="s">
        <v>3869</v>
      </c>
      <c r="N42" s="29" t="s">
        <v>7471</v>
      </c>
      <c r="O42" s="31">
        <v>18264</v>
      </c>
      <c r="P42" s="31" t="s">
        <v>7472</v>
      </c>
      <c r="Q42" s="29" t="s">
        <v>7506</v>
      </c>
      <c r="R42" s="28">
        <v>1</v>
      </c>
      <c r="S42" s="28">
        <v>22</v>
      </c>
      <c r="T42" s="28">
        <v>2</v>
      </c>
      <c r="U42" s="28">
        <v>2</v>
      </c>
      <c r="V42" s="29" t="s">
        <v>7531</v>
      </c>
      <c r="W42" s="29" t="s">
        <v>7548</v>
      </c>
      <c r="X42" s="29" t="s">
        <v>7549</v>
      </c>
      <c r="Y42" s="29" t="s">
        <v>7550</v>
      </c>
      <c r="Z42" s="29" t="s">
        <v>7551</v>
      </c>
      <c r="AA42" s="29" t="s">
        <v>7478</v>
      </c>
      <c r="AB42" s="28">
        <v>90022</v>
      </c>
      <c r="AC42" s="32">
        <v>34.024684000000001</v>
      </c>
      <c r="AD42" s="32">
        <v>-118.153705</v>
      </c>
      <c r="AE42" s="34" t="s">
        <v>7503</v>
      </c>
      <c r="AF42" s="29" t="s">
        <v>7472</v>
      </c>
      <c r="AG42" s="33" t="str">
        <f>IF(ISERROR(IF(VLOOKUP(B42,'SAS Stations'!$A$2:$G$307,6,)="YES", "YES", "NO"))=TRUE,"NO","YES")</f>
        <v>YES</v>
      </c>
      <c r="AH42" s="33" t="str">
        <f t="shared" si="0"/>
        <v>NO</v>
      </c>
      <c r="AI42" s="33" t="str">
        <f>IF(ISERROR(IF(VLOOKUP(B42,'Stations Modelled'!$A$2:$D$141,4,FALSE)=TRUE, "YES","NO")),"NO","YES")</f>
        <v>NO</v>
      </c>
    </row>
    <row r="43" spans="1:35" hidden="1">
      <c r="A43" s="29" t="s">
        <v>4925</v>
      </c>
      <c r="B43" s="28">
        <v>1342</v>
      </c>
      <c r="C43" s="28">
        <v>8102</v>
      </c>
      <c r="D43" s="30" t="s">
        <v>4923</v>
      </c>
      <c r="E43" s="29"/>
      <c r="F43" s="28">
        <v>33</v>
      </c>
      <c r="G43" s="28">
        <v>4</v>
      </c>
      <c r="H43" s="28">
        <v>8016</v>
      </c>
      <c r="I43" s="29" t="s">
        <v>385</v>
      </c>
      <c r="J43" s="28">
        <v>15</v>
      </c>
      <c r="K43" s="29" t="s">
        <v>666</v>
      </c>
      <c r="L43" s="28">
        <v>5061</v>
      </c>
      <c r="M43" s="29" t="s">
        <v>666</v>
      </c>
      <c r="N43" s="29" t="s">
        <v>7471</v>
      </c>
      <c r="O43" s="31">
        <v>18264</v>
      </c>
      <c r="P43" s="31" t="s">
        <v>7472</v>
      </c>
      <c r="Q43" s="29" t="s">
        <v>7506</v>
      </c>
      <c r="R43" s="28">
        <v>3</v>
      </c>
      <c r="S43" s="28">
        <v>86</v>
      </c>
      <c r="T43" s="28">
        <v>4</v>
      </c>
      <c r="U43" s="28">
        <v>24</v>
      </c>
      <c r="V43" s="29" t="s">
        <v>4926</v>
      </c>
      <c r="W43" s="29" t="s">
        <v>7472</v>
      </c>
      <c r="X43" s="29" t="s">
        <v>7472</v>
      </c>
      <c r="Y43" s="29" t="s">
        <v>4927</v>
      </c>
      <c r="Z43" s="29" t="s">
        <v>4928</v>
      </c>
      <c r="AA43" s="29" t="s">
        <v>7478</v>
      </c>
      <c r="AB43" s="28">
        <v>93516</v>
      </c>
      <c r="AC43" s="32">
        <v>35.000230000000002</v>
      </c>
      <c r="AD43" s="32">
        <v>-117.64934100000001</v>
      </c>
      <c r="AE43" s="32"/>
      <c r="AF43" s="29" t="s">
        <v>7472</v>
      </c>
      <c r="AG43" s="33" t="str">
        <f>IF(ISERROR(IF(VLOOKUP(B43,'SAS Stations'!$A$2:$G$307,6,)="YES", "YES", "NO"))=TRUE,"NO","YES")</f>
        <v>NO</v>
      </c>
      <c r="AH43" s="33" t="str">
        <f t="shared" si="0"/>
        <v>YES</v>
      </c>
      <c r="AI43" s="33" t="str">
        <f>IF(ISERROR(IF(VLOOKUP(B43,'Stations Modelled'!$A$2:$D$141,4,FALSE)=TRUE, "YES","NO")),"NO","YES")</f>
        <v>NO</v>
      </c>
    </row>
    <row r="44" spans="1:35" hidden="1">
      <c r="A44" s="29" t="s">
        <v>4929</v>
      </c>
      <c r="B44" s="28">
        <v>1343</v>
      </c>
      <c r="C44" s="28">
        <v>8103</v>
      </c>
      <c r="D44" s="30" t="s">
        <v>3416</v>
      </c>
      <c r="E44" s="29"/>
      <c r="F44" s="28">
        <v>33</v>
      </c>
      <c r="G44" s="28">
        <v>12</v>
      </c>
      <c r="H44" s="28">
        <v>5067</v>
      </c>
      <c r="I44" s="29" t="s">
        <v>389</v>
      </c>
      <c r="J44" s="28">
        <v>6</v>
      </c>
      <c r="K44" s="29" t="s">
        <v>389</v>
      </c>
      <c r="L44" s="28">
        <v>5067</v>
      </c>
      <c r="M44" s="29" t="s">
        <v>389</v>
      </c>
      <c r="N44" s="29" t="s">
        <v>7471</v>
      </c>
      <c r="O44" s="31">
        <v>18264</v>
      </c>
      <c r="P44" s="31" t="s">
        <v>7472</v>
      </c>
      <c r="Q44" s="29" t="s">
        <v>7506</v>
      </c>
      <c r="R44" s="28">
        <v>3</v>
      </c>
      <c r="S44" s="28">
        <v>84</v>
      </c>
      <c r="T44" s="28">
        <v>4</v>
      </c>
      <c r="U44" s="28">
        <v>24</v>
      </c>
      <c r="V44" s="29" t="s">
        <v>7480</v>
      </c>
      <c r="W44" s="29" t="s">
        <v>4930</v>
      </c>
      <c r="X44" s="29" t="s">
        <v>4931</v>
      </c>
      <c r="Y44" s="29" t="s">
        <v>4932</v>
      </c>
      <c r="Z44" s="29" t="s">
        <v>4929</v>
      </c>
      <c r="AA44" s="29" t="s">
        <v>7478</v>
      </c>
      <c r="AB44" s="28">
        <v>92304</v>
      </c>
      <c r="AC44" s="32">
        <v>34.549484999999997</v>
      </c>
      <c r="AD44" s="32">
        <v>-115.74345599999999</v>
      </c>
      <c r="AE44" s="32"/>
      <c r="AF44" s="29" t="s">
        <v>7472</v>
      </c>
      <c r="AG44" s="33" t="str">
        <f>IF(ISERROR(IF(VLOOKUP(B44,'SAS Stations'!$A$2:$G$307,6,)="YES", "YES", "NO"))=TRUE,"NO","YES")</f>
        <v>NO</v>
      </c>
      <c r="AH44" s="33" t="str">
        <f t="shared" si="0"/>
        <v>YES</v>
      </c>
      <c r="AI44" s="33" t="str">
        <f>IF(ISERROR(IF(VLOOKUP(B44,'Stations Modelled'!$A$2:$D$141,4,FALSE)=TRUE, "YES","NO")),"NO","YES")</f>
        <v>NO</v>
      </c>
    </row>
    <row r="45" spans="1:35" hidden="1">
      <c r="A45" s="29" t="s">
        <v>352</v>
      </c>
      <c r="B45" s="28">
        <v>475</v>
      </c>
      <c r="C45" s="28">
        <v>5256</v>
      </c>
      <c r="D45" s="30"/>
      <c r="E45" s="29"/>
      <c r="F45" s="28">
        <v>66</v>
      </c>
      <c r="G45" s="28">
        <v>12</v>
      </c>
      <c r="H45" s="28">
        <v>5021</v>
      </c>
      <c r="I45" s="29" t="s">
        <v>625</v>
      </c>
      <c r="J45" s="28">
        <v>8</v>
      </c>
      <c r="K45" s="29" t="s">
        <v>337</v>
      </c>
      <c r="L45" s="28">
        <v>5023</v>
      </c>
      <c r="M45" s="29" t="s">
        <v>337</v>
      </c>
      <c r="N45" s="29" t="s">
        <v>7471</v>
      </c>
      <c r="O45" s="31">
        <v>24504</v>
      </c>
      <c r="P45" s="31" t="s">
        <v>7472</v>
      </c>
      <c r="Q45" s="29" t="s">
        <v>7530</v>
      </c>
      <c r="R45" s="28">
        <v>5</v>
      </c>
      <c r="S45" s="28">
        <v>44</v>
      </c>
      <c r="T45" s="28">
        <v>2</v>
      </c>
      <c r="U45" s="28">
        <v>56</v>
      </c>
      <c r="V45" s="29" t="s">
        <v>3386</v>
      </c>
      <c r="W45" s="29" t="s">
        <v>2817</v>
      </c>
      <c r="X45" s="29" t="s">
        <v>7540</v>
      </c>
      <c r="Y45" s="29" t="s">
        <v>2828</v>
      </c>
      <c r="Z45" s="29" t="s">
        <v>913</v>
      </c>
      <c r="AA45" s="29" t="s">
        <v>7478</v>
      </c>
      <c r="AB45" s="28" t="s">
        <v>7472</v>
      </c>
      <c r="AC45" s="32">
        <v>33.862456999999999</v>
      </c>
      <c r="AD45" s="32">
        <v>-118.321438</v>
      </c>
      <c r="AE45" s="32"/>
      <c r="AF45" s="29" t="s">
        <v>7472</v>
      </c>
      <c r="AG45" s="33" t="str">
        <f>IF(ISERROR(IF(VLOOKUP(B45,'SAS Stations'!$A$2:$G$307,6,)="YES", "YES", "NO"))=TRUE,"NO","YES")</f>
        <v>NO</v>
      </c>
      <c r="AH45" s="33" t="str">
        <f t="shared" si="0"/>
        <v>YES</v>
      </c>
      <c r="AI45" s="33" t="str">
        <f>IF(ISERROR(IF(VLOOKUP(B45,'Stations Modelled'!$A$2:$D$141,4,FALSE)=TRUE, "YES","NO")),"NO","YES")</f>
        <v>NO</v>
      </c>
    </row>
    <row r="46" spans="1:35" hidden="1">
      <c r="A46" s="29" t="s">
        <v>2843</v>
      </c>
      <c r="B46" s="28">
        <v>1952</v>
      </c>
      <c r="C46" s="28">
        <v>7007</v>
      </c>
      <c r="D46" s="30"/>
      <c r="E46" s="29"/>
      <c r="F46" s="28">
        <v>16</v>
      </c>
      <c r="G46" s="28">
        <v>2.4</v>
      </c>
      <c r="H46" s="28">
        <v>5015</v>
      </c>
      <c r="I46" s="29" t="s">
        <v>377</v>
      </c>
      <c r="J46" s="28">
        <v>3</v>
      </c>
      <c r="K46" s="29" t="s">
        <v>7529</v>
      </c>
      <c r="L46" s="28">
        <v>5012</v>
      </c>
      <c r="M46" s="29" t="s">
        <v>3869</v>
      </c>
      <c r="N46" s="29" t="s">
        <v>7471</v>
      </c>
      <c r="O46" s="31">
        <v>36014</v>
      </c>
      <c r="P46" s="31" t="s">
        <v>7472</v>
      </c>
      <c r="Q46" s="29" t="s">
        <v>5084</v>
      </c>
      <c r="R46" s="28">
        <v>1</v>
      </c>
      <c r="S46" s="28">
        <v>27</v>
      </c>
      <c r="T46" s="28">
        <v>3</v>
      </c>
      <c r="U46" s="28">
        <v>5</v>
      </c>
      <c r="V46" s="29" t="s">
        <v>2730</v>
      </c>
      <c r="W46" s="29" t="s">
        <v>7472</v>
      </c>
      <c r="X46" s="29" t="s">
        <v>7472</v>
      </c>
      <c r="Y46" s="29" t="s">
        <v>7472</v>
      </c>
      <c r="Z46" s="29" t="s">
        <v>7472</v>
      </c>
      <c r="AA46" s="29" t="s">
        <v>7478</v>
      </c>
      <c r="AB46" s="28">
        <v>91214</v>
      </c>
      <c r="AC46" s="27"/>
      <c r="AD46" s="27"/>
      <c r="AE46" s="27"/>
      <c r="AF46" s="29" t="s">
        <v>7472</v>
      </c>
      <c r="AG46" s="33" t="str">
        <f>IF(ISERROR(IF(VLOOKUP(B46,'SAS Stations'!$A$2:$G$307,6,)="YES", "YES", "NO"))=TRUE,"NO","YES")</f>
        <v>NO</v>
      </c>
      <c r="AH46" s="33" t="str">
        <f t="shared" si="0"/>
        <v>YES</v>
      </c>
      <c r="AI46" s="33" t="str">
        <f>IF(ISERROR(IF(VLOOKUP(B46,'Stations Modelled'!$A$2:$D$141,4,FALSE)=TRUE, "YES","NO")),"NO","YES")</f>
        <v>NO</v>
      </c>
    </row>
    <row r="47" spans="1:35" hidden="1">
      <c r="A47" s="29" t="s">
        <v>354</v>
      </c>
      <c r="B47" s="28">
        <v>919</v>
      </c>
      <c r="C47" s="28">
        <v>6100</v>
      </c>
      <c r="D47" s="30" t="s">
        <v>3420</v>
      </c>
      <c r="E47" s="29">
        <v>44192</v>
      </c>
      <c r="F47" s="28">
        <v>66</v>
      </c>
      <c r="G47" s="28">
        <v>33</v>
      </c>
      <c r="H47" s="28">
        <v>1310</v>
      </c>
      <c r="I47" s="29" t="s">
        <v>3882</v>
      </c>
      <c r="J47" s="28">
        <v>4</v>
      </c>
      <c r="K47" s="29" t="s">
        <v>448</v>
      </c>
      <c r="L47" s="28">
        <v>5069</v>
      </c>
      <c r="M47" s="29" t="s">
        <v>687</v>
      </c>
      <c r="N47" s="29" t="s">
        <v>7471</v>
      </c>
      <c r="O47" s="31">
        <v>28004</v>
      </c>
      <c r="P47" s="31" t="s">
        <v>7472</v>
      </c>
      <c r="Q47" s="29" t="s">
        <v>7530</v>
      </c>
      <c r="R47" s="28">
        <v>3</v>
      </c>
      <c r="S47" s="28">
        <v>30</v>
      </c>
      <c r="T47" s="28">
        <v>3</v>
      </c>
      <c r="U47" s="28">
        <v>15</v>
      </c>
      <c r="V47" s="29" t="s">
        <v>7480</v>
      </c>
      <c r="W47" s="29" t="s">
        <v>3421</v>
      </c>
      <c r="X47" s="29" t="s">
        <v>465</v>
      </c>
      <c r="Y47" s="29" t="s">
        <v>3422</v>
      </c>
      <c r="Z47" s="29" t="s">
        <v>3882</v>
      </c>
      <c r="AA47" s="29" t="s">
        <v>7478</v>
      </c>
      <c r="AB47" s="28">
        <v>91739</v>
      </c>
      <c r="AC47" s="32">
        <v>34.094405999999999</v>
      </c>
      <c r="AD47" s="32">
        <v>-117.532872</v>
      </c>
      <c r="AE47" s="32"/>
      <c r="AF47" s="29" t="s">
        <v>7472</v>
      </c>
      <c r="AG47" s="33" t="str">
        <f>IF(ISERROR(IF(VLOOKUP(B47,'SAS Stations'!$A$2:$G$307,6,)="YES", "YES", "NO"))=TRUE,"NO","YES")</f>
        <v>NO</v>
      </c>
      <c r="AH47" s="33" t="str">
        <f t="shared" si="0"/>
        <v>YES</v>
      </c>
      <c r="AI47" s="33" t="str">
        <f>IF(ISERROR(IF(VLOOKUP(B47,'Stations Modelled'!$A$2:$D$141,4,FALSE)=TRUE, "YES","NO")),"NO","YES")</f>
        <v>NO</v>
      </c>
    </row>
    <row r="48" spans="1:35" hidden="1">
      <c r="A48" s="29" t="s">
        <v>3264</v>
      </c>
      <c r="B48" s="28">
        <v>247</v>
      </c>
      <c r="C48" s="28">
        <v>4149</v>
      </c>
      <c r="D48" s="30"/>
      <c r="E48" s="29"/>
      <c r="F48" s="28">
        <v>66</v>
      </c>
      <c r="G48" s="28">
        <v>12</v>
      </c>
      <c r="H48" s="28">
        <v>4045</v>
      </c>
      <c r="I48" s="29" t="s">
        <v>3266</v>
      </c>
      <c r="J48" s="28">
        <v>1</v>
      </c>
      <c r="K48" s="29" t="s">
        <v>939</v>
      </c>
      <c r="L48" s="28">
        <v>4000</v>
      </c>
      <c r="M48" s="29" t="s">
        <v>7495</v>
      </c>
      <c r="N48" s="29" t="s">
        <v>7471</v>
      </c>
      <c r="O48" s="31">
        <v>18264</v>
      </c>
      <c r="P48" s="31" t="s">
        <v>7472</v>
      </c>
      <c r="Q48" s="29" t="s">
        <v>7496</v>
      </c>
      <c r="R48" s="28">
        <v>9</v>
      </c>
      <c r="S48" s="28">
        <v>99</v>
      </c>
      <c r="T48" s="28" t="s">
        <v>7472</v>
      </c>
      <c r="U48" s="28">
        <v>0</v>
      </c>
      <c r="V48" s="29" t="s">
        <v>7472</v>
      </c>
      <c r="W48" s="29" t="s">
        <v>7472</v>
      </c>
      <c r="X48" s="29" t="s">
        <v>7472</v>
      </c>
      <c r="Y48" s="29" t="s">
        <v>7472</v>
      </c>
      <c r="Z48" s="29" t="s">
        <v>7472</v>
      </c>
      <c r="AA48" s="29" t="s">
        <v>7472</v>
      </c>
      <c r="AB48" s="28" t="s">
        <v>7472</v>
      </c>
      <c r="AC48" s="27"/>
      <c r="AD48" s="27"/>
      <c r="AE48" s="27"/>
      <c r="AF48" s="29" t="s">
        <v>7472</v>
      </c>
      <c r="AG48" s="33" t="str">
        <f>IF(ISERROR(IF(VLOOKUP(B48,'SAS Stations'!$A$2:$G$307,6,)="YES", "YES", "NO"))=TRUE,"NO","YES")</f>
        <v>NO</v>
      </c>
      <c r="AH48" s="33" t="str">
        <f t="shared" si="0"/>
        <v>YES</v>
      </c>
      <c r="AI48" s="33" t="str">
        <f>IF(ISERROR(IF(VLOOKUP(B48,'Stations Modelled'!$A$2:$D$141,4,FALSE)=TRUE, "YES","NO")),"NO","YES")</f>
        <v>NO</v>
      </c>
    </row>
    <row r="49" spans="1:35" hidden="1">
      <c r="A49" s="29" t="s">
        <v>355</v>
      </c>
      <c r="B49" s="28">
        <v>592</v>
      </c>
      <c r="C49" s="28">
        <v>5539</v>
      </c>
      <c r="D49" s="30" t="s">
        <v>4919</v>
      </c>
      <c r="E49" s="29">
        <v>41450</v>
      </c>
      <c r="F49" s="28">
        <v>66</v>
      </c>
      <c r="G49" s="28">
        <v>12</v>
      </c>
      <c r="H49" s="28">
        <v>5052</v>
      </c>
      <c r="I49" s="29" t="s">
        <v>357</v>
      </c>
      <c r="J49" s="28">
        <v>14</v>
      </c>
      <c r="K49" s="29" t="s">
        <v>940</v>
      </c>
      <c r="L49" s="28">
        <v>5054</v>
      </c>
      <c r="M49" s="29" t="s">
        <v>940</v>
      </c>
      <c r="N49" s="29" t="s">
        <v>7471</v>
      </c>
      <c r="O49" s="31">
        <v>18264</v>
      </c>
      <c r="P49" s="31" t="s">
        <v>7472</v>
      </c>
      <c r="Q49" s="29" t="s">
        <v>7473</v>
      </c>
      <c r="R49" s="28">
        <v>5</v>
      </c>
      <c r="S49" s="28">
        <v>36</v>
      </c>
      <c r="T49" s="28">
        <v>3</v>
      </c>
      <c r="U49" s="28">
        <v>25</v>
      </c>
      <c r="V49" s="29" t="s">
        <v>7531</v>
      </c>
      <c r="W49" s="29" t="s">
        <v>4933</v>
      </c>
      <c r="X49" s="29" t="s">
        <v>4629</v>
      </c>
      <c r="Y49" s="29" t="s">
        <v>4934</v>
      </c>
      <c r="Z49" s="29" t="s">
        <v>745</v>
      </c>
      <c r="AA49" s="29" t="s">
        <v>7478</v>
      </c>
      <c r="AB49" s="28">
        <v>93550</v>
      </c>
      <c r="AC49" s="32">
        <v>34.568587999999998</v>
      </c>
      <c r="AD49" s="32">
        <v>-118.149401</v>
      </c>
      <c r="AE49" s="32"/>
      <c r="AF49" s="29" t="s">
        <v>7472</v>
      </c>
      <c r="AG49" s="33" t="str">
        <f>IF(ISERROR(IF(VLOOKUP(B49,'SAS Stations'!$A$2:$G$307,6,)="YES", "YES", "NO"))=TRUE,"NO","YES")</f>
        <v>YES</v>
      </c>
      <c r="AH49" s="33" t="str">
        <f t="shared" si="0"/>
        <v>NO</v>
      </c>
      <c r="AI49" s="33" t="str">
        <f>IF(ISERROR(IF(VLOOKUP(B49,'Stations Modelled'!$A$2:$D$141,4,FALSE)=TRUE, "YES","NO")),"NO","YES")</f>
        <v>NO</v>
      </c>
    </row>
    <row r="50" spans="1:35" hidden="1">
      <c r="A50" s="29" t="s">
        <v>2844</v>
      </c>
      <c r="B50" s="28">
        <v>975</v>
      </c>
      <c r="C50" s="28">
        <v>6177</v>
      </c>
      <c r="D50" s="30"/>
      <c r="E50" s="29"/>
      <c r="F50" s="28">
        <v>16</v>
      </c>
      <c r="G50" s="28">
        <v>4</v>
      </c>
      <c r="H50" s="28">
        <v>5074</v>
      </c>
      <c r="I50" s="29" t="s">
        <v>631</v>
      </c>
      <c r="J50" s="28">
        <v>9</v>
      </c>
      <c r="K50" s="29" t="s">
        <v>652</v>
      </c>
      <c r="L50" s="28">
        <v>4000</v>
      </c>
      <c r="M50" s="29" t="s">
        <v>7495</v>
      </c>
      <c r="N50" s="29" t="s">
        <v>7521</v>
      </c>
      <c r="O50" s="31">
        <v>25812</v>
      </c>
      <c r="P50" s="31">
        <v>32690</v>
      </c>
      <c r="Q50" s="29" t="s">
        <v>5084</v>
      </c>
      <c r="R50" s="28">
        <v>9</v>
      </c>
      <c r="S50" s="28">
        <v>60</v>
      </c>
      <c r="T50" s="28">
        <v>2</v>
      </c>
      <c r="U50" s="28">
        <v>2</v>
      </c>
      <c r="V50" s="29" t="s">
        <v>3386</v>
      </c>
      <c r="W50" s="29" t="s">
        <v>7472</v>
      </c>
      <c r="X50" s="29" t="s">
        <v>7472</v>
      </c>
      <c r="Y50" s="29" t="s">
        <v>7472</v>
      </c>
      <c r="Z50" s="29" t="s">
        <v>2831</v>
      </c>
      <c r="AA50" s="29" t="s">
        <v>7478</v>
      </c>
      <c r="AB50" s="28">
        <v>90058</v>
      </c>
      <c r="AC50" s="27"/>
      <c r="AD50" s="27"/>
      <c r="AE50" s="27"/>
      <c r="AF50" s="29" t="s">
        <v>7472</v>
      </c>
      <c r="AG50" s="33" t="str">
        <f>IF(ISERROR(IF(VLOOKUP(B50,'SAS Stations'!$A$2:$G$307,6,)="YES", "YES", "NO"))=TRUE,"NO","YES")</f>
        <v>NO</v>
      </c>
      <c r="AH50" s="33" t="str">
        <f t="shared" si="0"/>
        <v>YES</v>
      </c>
      <c r="AI50" s="33" t="str">
        <f>IF(ISERROR(IF(VLOOKUP(B50,'Stations Modelled'!$A$2:$D$141,4,FALSE)=TRUE, "YES","NO")),"NO","YES")</f>
        <v>NO</v>
      </c>
    </row>
    <row r="51" spans="1:35" hidden="1">
      <c r="A51" s="29" t="s">
        <v>2845</v>
      </c>
      <c r="B51" s="28">
        <v>1826</v>
      </c>
      <c r="C51" s="28">
        <v>8324</v>
      </c>
      <c r="D51" s="30"/>
      <c r="E51" s="29"/>
      <c r="F51" s="28">
        <v>66</v>
      </c>
      <c r="G51" s="28">
        <v>12</v>
      </c>
      <c r="H51" s="28">
        <v>5064</v>
      </c>
      <c r="I51" s="29" t="s">
        <v>375</v>
      </c>
      <c r="J51" s="28">
        <v>5</v>
      </c>
      <c r="K51" s="29" t="s">
        <v>375</v>
      </c>
      <c r="L51" s="28">
        <v>5064</v>
      </c>
      <c r="M51" s="29" t="s">
        <v>375</v>
      </c>
      <c r="N51" s="29" t="s">
        <v>7496</v>
      </c>
      <c r="O51" s="31">
        <v>38353</v>
      </c>
      <c r="P51" s="31" t="s">
        <v>7472</v>
      </c>
      <c r="Q51" s="29" t="s">
        <v>10579</v>
      </c>
      <c r="R51" s="28">
        <v>3</v>
      </c>
      <c r="S51" s="28">
        <v>30</v>
      </c>
      <c r="T51" s="28">
        <v>3</v>
      </c>
      <c r="U51" s="28">
        <v>10</v>
      </c>
      <c r="V51" s="29" t="s">
        <v>7474</v>
      </c>
      <c r="W51" s="29" t="s">
        <v>7472</v>
      </c>
      <c r="X51" s="29" t="s">
        <v>7472</v>
      </c>
      <c r="Y51" s="29" t="s">
        <v>7472</v>
      </c>
      <c r="Z51" s="29" t="s">
        <v>7472</v>
      </c>
      <c r="AA51" s="29" t="s">
        <v>7478</v>
      </c>
      <c r="AB51" s="28" t="s">
        <v>7472</v>
      </c>
      <c r="AC51" s="27"/>
      <c r="AD51" s="27"/>
      <c r="AE51" s="27"/>
      <c r="AF51" s="29" t="s">
        <v>7472</v>
      </c>
      <c r="AG51" s="33" t="str">
        <f>IF(ISERROR(IF(VLOOKUP(B51,'SAS Stations'!$A$2:$G$307,6,)="YES", "YES", "NO"))=TRUE,"NO","YES")</f>
        <v>NO</v>
      </c>
      <c r="AH51" s="33" t="str">
        <f t="shared" si="0"/>
        <v>YES</v>
      </c>
      <c r="AI51" s="33" t="str">
        <f>IF(ISERROR(IF(VLOOKUP(B51,'Stations Modelled'!$A$2:$D$141,4,FALSE)=TRUE, "YES","NO")),"NO","YES")</f>
        <v>NO</v>
      </c>
    </row>
    <row r="52" spans="1:35" hidden="1">
      <c r="A52" s="29" t="s">
        <v>3266</v>
      </c>
      <c r="B52" s="28">
        <v>216</v>
      </c>
      <c r="C52" s="28">
        <v>4045</v>
      </c>
      <c r="D52" s="30"/>
      <c r="E52" s="29"/>
      <c r="F52" s="28">
        <v>66</v>
      </c>
      <c r="G52" s="28">
        <v>12</v>
      </c>
      <c r="H52" s="28">
        <v>4000</v>
      </c>
      <c r="I52" s="29" t="s">
        <v>7495</v>
      </c>
      <c r="J52" s="28">
        <v>1</v>
      </c>
      <c r="K52" s="29" t="s">
        <v>939</v>
      </c>
      <c r="L52" s="28">
        <v>4000</v>
      </c>
      <c r="M52" s="29" t="s">
        <v>7495</v>
      </c>
      <c r="N52" s="29" t="s">
        <v>7471</v>
      </c>
      <c r="O52" s="31">
        <v>18264</v>
      </c>
      <c r="P52" s="31" t="s">
        <v>7472</v>
      </c>
      <c r="Q52" s="29" t="s">
        <v>7496</v>
      </c>
      <c r="R52" s="28">
        <v>9</v>
      </c>
      <c r="S52" s="28">
        <v>99</v>
      </c>
      <c r="T52" s="28" t="s">
        <v>7472</v>
      </c>
      <c r="U52" s="28">
        <v>0</v>
      </c>
      <c r="V52" s="29" t="s">
        <v>7472</v>
      </c>
      <c r="W52" s="29" t="s">
        <v>7472</v>
      </c>
      <c r="X52" s="29" t="s">
        <v>7472</v>
      </c>
      <c r="Y52" s="29" t="s">
        <v>7472</v>
      </c>
      <c r="Z52" s="29" t="s">
        <v>7472</v>
      </c>
      <c r="AA52" s="29" t="s">
        <v>7472</v>
      </c>
      <c r="AB52" s="28" t="s">
        <v>7472</v>
      </c>
      <c r="AC52" s="27"/>
      <c r="AD52" s="27"/>
      <c r="AE52" s="27"/>
      <c r="AF52" s="29" t="s">
        <v>7472</v>
      </c>
      <c r="AG52" s="33" t="str">
        <f>IF(ISERROR(IF(VLOOKUP(B52,'SAS Stations'!$A$2:$G$307,6,)="YES", "YES", "NO"))=TRUE,"NO","YES")</f>
        <v>NO</v>
      </c>
      <c r="AH52" s="33" t="str">
        <f t="shared" si="0"/>
        <v>YES</v>
      </c>
      <c r="AI52" s="33" t="str">
        <f>IF(ISERROR(IF(VLOOKUP(B52,'Stations Modelled'!$A$2:$D$141,4,FALSE)=TRUE, "YES","NO")),"NO","YES")</f>
        <v>NO</v>
      </c>
    </row>
    <row r="53" spans="1:35" hidden="1">
      <c r="A53" s="29" t="s">
        <v>356</v>
      </c>
      <c r="B53" s="28">
        <v>340</v>
      </c>
      <c r="C53" s="28">
        <v>5105</v>
      </c>
      <c r="D53" s="30" t="s">
        <v>7535</v>
      </c>
      <c r="E53" s="29" t="s">
        <v>7552</v>
      </c>
      <c r="F53" s="28">
        <v>66</v>
      </c>
      <c r="G53" s="28">
        <v>4</v>
      </c>
      <c r="H53" s="28">
        <v>5013</v>
      </c>
      <c r="I53" s="29" t="s">
        <v>812</v>
      </c>
      <c r="J53" s="28">
        <v>3</v>
      </c>
      <c r="K53" s="29" t="s">
        <v>7529</v>
      </c>
      <c r="L53" s="28">
        <v>5014</v>
      </c>
      <c r="M53" s="29" t="s">
        <v>3869</v>
      </c>
      <c r="N53" s="29" t="s">
        <v>7471</v>
      </c>
      <c r="O53" s="31">
        <v>18264</v>
      </c>
      <c r="P53" s="31" t="s">
        <v>7472</v>
      </c>
      <c r="Q53" s="29" t="s">
        <v>7473</v>
      </c>
      <c r="R53" s="28">
        <v>1</v>
      </c>
      <c r="S53" s="28">
        <v>27</v>
      </c>
      <c r="T53" s="28">
        <v>3</v>
      </c>
      <c r="U53" s="28">
        <v>3</v>
      </c>
      <c r="V53" s="29" t="s">
        <v>7531</v>
      </c>
      <c r="W53" s="29" t="s">
        <v>7544</v>
      </c>
      <c r="X53" s="29" t="s">
        <v>7553</v>
      </c>
      <c r="Y53" s="29" t="s">
        <v>7554</v>
      </c>
      <c r="Z53" s="29" t="s">
        <v>368</v>
      </c>
      <c r="AA53" s="29" t="s">
        <v>7478</v>
      </c>
      <c r="AB53" s="28">
        <v>91006</v>
      </c>
      <c r="AC53" s="32">
        <v>34.105196999999997</v>
      </c>
      <c r="AD53" s="32">
        <v>-118.039146</v>
      </c>
      <c r="AE53" s="34" t="s">
        <v>7503</v>
      </c>
      <c r="AF53" s="29" t="s">
        <v>7472</v>
      </c>
      <c r="AG53" s="33" t="str">
        <f>IF(ISERROR(IF(VLOOKUP(B53,'SAS Stations'!$A$2:$G$307,6,)="YES", "YES", "NO"))=TRUE,"NO","YES")</f>
        <v>NO</v>
      </c>
      <c r="AH53" s="33" t="str">
        <f t="shared" si="0"/>
        <v>YES</v>
      </c>
      <c r="AI53" s="33" t="str">
        <f>IF(ISERROR(IF(VLOOKUP(B53,'Stations Modelled'!$A$2:$D$141,4,FALSE)=TRUE, "YES","NO")),"NO","YES")</f>
        <v>NO</v>
      </c>
    </row>
    <row r="54" spans="1:35" hidden="1">
      <c r="A54" s="29" t="s">
        <v>356</v>
      </c>
      <c r="B54" s="28">
        <v>341</v>
      </c>
      <c r="C54" s="28">
        <v>5105</v>
      </c>
      <c r="D54" s="30" t="s">
        <v>7535</v>
      </c>
      <c r="E54" s="29" t="s">
        <v>7552</v>
      </c>
      <c r="F54" s="28">
        <v>66</v>
      </c>
      <c r="G54" s="28">
        <v>16</v>
      </c>
      <c r="H54" s="28">
        <v>5013</v>
      </c>
      <c r="I54" s="29" t="s">
        <v>812</v>
      </c>
      <c r="J54" s="28">
        <v>3</v>
      </c>
      <c r="K54" s="29" t="s">
        <v>7529</v>
      </c>
      <c r="L54" s="28">
        <v>5014</v>
      </c>
      <c r="M54" s="29" t="s">
        <v>3869</v>
      </c>
      <c r="N54" s="29" t="s">
        <v>7471</v>
      </c>
      <c r="O54" s="31">
        <v>18264</v>
      </c>
      <c r="P54" s="31" t="s">
        <v>7472</v>
      </c>
      <c r="Q54" s="29" t="s">
        <v>7473</v>
      </c>
      <c r="R54" s="28">
        <v>1</v>
      </c>
      <c r="S54" s="28">
        <v>27</v>
      </c>
      <c r="T54" s="28">
        <v>3</v>
      </c>
      <c r="U54" s="28">
        <v>3</v>
      </c>
      <c r="V54" s="29" t="s">
        <v>7531</v>
      </c>
      <c r="W54" s="29" t="s">
        <v>7544</v>
      </c>
      <c r="X54" s="29" t="s">
        <v>7553</v>
      </c>
      <c r="Y54" s="29" t="s">
        <v>7554</v>
      </c>
      <c r="Z54" s="29" t="s">
        <v>368</v>
      </c>
      <c r="AA54" s="29" t="s">
        <v>7478</v>
      </c>
      <c r="AB54" s="28">
        <v>91006</v>
      </c>
      <c r="AC54" s="32">
        <v>34.105196999999997</v>
      </c>
      <c r="AD54" s="32">
        <v>-118.039146</v>
      </c>
      <c r="AE54" s="34" t="s">
        <v>7503</v>
      </c>
      <c r="AF54" s="29" t="s">
        <v>7472</v>
      </c>
      <c r="AG54" s="33" t="str">
        <f>IF(ISERROR(IF(VLOOKUP(B54,'SAS Stations'!$A$2:$G$307,6,)="YES", "YES", "NO"))=TRUE,"NO","YES")</f>
        <v>YES</v>
      </c>
      <c r="AH54" s="33" t="str">
        <f t="shared" si="0"/>
        <v>NO</v>
      </c>
      <c r="AI54" s="33" t="str">
        <f>IF(ISERROR(IF(VLOOKUP(B54,'Stations Modelled'!$A$2:$D$141,4,FALSE)=TRUE, "YES","NO")),"NO","YES")</f>
        <v>NO</v>
      </c>
    </row>
    <row r="55" spans="1:35" hidden="1">
      <c r="A55" s="29" t="s">
        <v>2846</v>
      </c>
      <c r="B55" s="28">
        <v>1870</v>
      </c>
      <c r="C55" s="28">
        <v>7008</v>
      </c>
      <c r="D55" s="30"/>
      <c r="E55" s="29"/>
      <c r="F55" s="28">
        <v>16</v>
      </c>
      <c r="G55" s="28">
        <v>2.4</v>
      </c>
      <c r="H55" s="28">
        <v>5023</v>
      </c>
      <c r="I55" s="29" t="s">
        <v>337</v>
      </c>
      <c r="J55" s="28">
        <v>8</v>
      </c>
      <c r="K55" s="29" t="s">
        <v>337</v>
      </c>
      <c r="L55" s="28">
        <v>5023</v>
      </c>
      <c r="M55" s="29" t="s">
        <v>337</v>
      </c>
      <c r="N55" s="29" t="s">
        <v>7471</v>
      </c>
      <c r="O55" s="31">
        <v>33604</v>
      </c>
      <c r="P55" s="31" t="s">
        <v>7472</v>
      </c>
      <c r="Q55" s="29" t="s">
        <v>5084</v>
      </c>
      <c r="R55" s="28">
        <v>5</v>
      </c>
      <c r="S55" s="28">
        <v>44</v>
      </c>
      <c r="T55" s="28">
        <v>2</v>
      </c>
      <c r="U55" s="28">
        <v>50</v>
      </c>
      <c r="V55" s="29" t="s">
        <v>541</v>
      </c>
      <c r="W55" s="29" t="s">
        <v>7518</v>
      </c>
      <c r="X55" s="29" t="s">
        <v>3273</v>
      </c>
      <c r="Y55" s="29" t="s">
        <v>2847</v>
      </c>
      <c r="Z55" s="29" t="s">
        <v>4577</v>
      </c>
      <c r="AA55" s="29" t="s">
        <v>7478</v>
      </c>
      <c r="AB55" s="28">
        <v>90250</v>
      </c>
      <c r="AC55" s="27"/>
      <c r="AD55" s="27"/>
      <c r="AE55" s="27"/>
      <c r="AF55" s="29" t="s">
        <v>7472</v>
      </c>
      <c r="AG55" s="33" t="str">
        <f>IF(ISERROR(IF(VLOOKUP(B55,'SAS Stations'!$A$2:$G$307,6,)="YES", "YES", "NO"))=TRUE,"NO","YES")</f>
        <v>NO</v>
      </c>
      <c r="AH55" s="33" t="str">
        <f t="shared" si="0"/>
        <v>YES</v>
      </c>
      <c r="AI55" s="33" t="str">
        <f>IF(ISERROR(IF(VLOOKUP(B55,'Stations Modelled'!$A$2:$D$141,4,FALSE)=TRUE, "YES","NO")),"NO","YES")</f>
        <v>NO</v>
      </c>
    </row>
    <row r="56" spans="1:35" hidden="1">
      <c r="A56" s="29" t="s">
        <v>2848</v>
      </c>
      <c r="B56" s="28">
        <v>1901</v>
      </c>
      <c r="C56" s="28">
        <v>7019</v>
      </c>
      <c r="D56" s="30"/>
      <c r="E56" s="29"/>
      <c r="F56" s="28">
        <v>33</v>
      </c>
      <c r="G56" s="28">
        <v>12</v>
      </c>
      <c r="H56" s="28">
        <v>5069</v>
      </c>
      <c r="I56" s="29" t="s">
        <v>687</v>
      </c>
      <c r="J56" s="28">
        <v>4</v>
      </c>
      <c r="K56" s="29" t="s">
        <v>448</v>
      </c>
      <c r="L56" s="28">
        <v>5069</v>
      </c>
      <c r="M56" s="29" t="s">
        <v>687</v>
      </c>
      <c r="N56" s="29" t="s">
        <v>7521</v>
      </c>
      <c r="O56" s="31">
        <v>33849</v>
      </c>
      <c r="P56" s="31">
        <v>37334</v>
      </c>
      <c r="Q56" s="29" t="s">
        <v>5084</v>
      </c>
      <c r="R56" s="28">
        <v>3</v>
      </c>
      <c r="S56" s="28">
        <v>34</v>
      </c>
      <c r="T56" s="28">
        <v>3</v>
      </c>
      <c r="U56" s="28">
        <v>10</v>
      </c>
      <c r="V56" s="29" t="s">
        <v>3411</v>
      </c>
      <c r="W56" s="29" t="s">
        <v>5022</v>
      </c>
      <c r="X56" s="29" t="s">
        <v>530</v>
      </c>
      <c r="Y56" s="29" t="s">
        <v>2849</v>
      </c>
      <c r="Z56" s="29" t="s">
        <v>3826</v>
      </c>
      <c r="AA56" s="29" t="s">
        <v>7478</v>
      </c>
      <c r="AB56" s="28">
        <v>91719</v>
      </c>
      <c r="AC56" s="27"/>
      <c r="AD56" s="27"/>
      <c r="AE56" s="27"/>
      <c r="AF56" s="29" t="s">
        <v>7472</v>
      </c>
      <c r="AG56" s="33" t="str">
        <f>IF(ISERROR(IF(VLOOKUP(B56,'SAS Stations'!$A$2:$G$307,6,)="YES", "YES", "NO"))=TRUE,"NO","YES")</f>
        <v>NO</v>
      </c>
      <c r="AH56" s="33" t="str">
        <f t="shared" si="0"/>
        <v>YES</v>
      </c>
      <c r="AI56" s="33" t="str">
        <f>IF(ISERROR(IF(VLOOKUP(B56,'Stations Modelled'!$A$2:$D$141,4,FALSE)=TRUE, "YES","NO")),"NO","YES")</f>
        <v>NO</v>
      </c>
    </row>
    <row r="57" spans="1:35" hidden="1">
      <c r="A57" s="29" t="s">
        <v>357</v>
      </c>
      <c r="B57" s="28">
        <v>292</v>
      </c>
      <c r="C57" s="28">
        <v>5052</v>
      </c>
      <c r="D57" s="30" t="s">
        <v>4919</v>
      </c>
      <c r="E57" s="29">
        <v>41401</v>
      </c>
      <c r="F57" s="28">
        <v>220</v>
      </c>
      <c r="G57" s="28">
        <v>66</v>
      </c>
      <c r="H57" s="28">
        <v>5000</v>
      </c>
      <c r="I57" s="29" t="s">
        <v>7485</v>
      </c>
      <c r="J57" s="28">
        <v>14</v>
      </c>
      <c r="K57" s="29" t="s">
        <v>940</v>
      </c>
      <c r="L57" s="28">
        <v>5054</v>
      </c>
      <c r="M57" s="29" t="s">
        <v>940</v>
      </c>
      <c r="N57" s="29" t="s">
        <v>7471</v>
      </c>
      <c r="O57" s="31">
        <v>18264</v>
      </c>
      <c r="P57" s="31" t="s">
        <v>7472</v>
      </c>
      <c r="Q57" s="29" t="s">
        <v>7486</v>
      </c>
      <c r="R57" s="28">
        <v>5</v>
      </c>
      <c r="S57" s="28">
        <v>36</v>
      </c>
      <c r="T57" s="28">
        <v>3</v>
      </c>
      <c r="U57" s="28">
        <v>22</v>
      </c>
      <c r="V57" s="29" t="s">
        <v>3386</v>
      </c>
      <c r="W57" s="29" t="s">
        <v>5073</v>
      </c>
      <c r="X57" s="29" t="s">
        <v>553</v>
      </c>
      <c r="Y57" s="29" t="s">
        <v>4935</v>
      </c>
      <c r="Z57" s="29" t="s">
        <v>636</v>
      </c>
      <c r="AA57" s="29" t="s">
        <v>7478</v>
      </c>
      <c r="AB57" s="28">
        <v>93534</v>
      </c>
      <c r="AC57" s="32">
        <v>34.687348</v>
      </c>
      <c r="AD57" s="32">
        <v>-118.300247</v>
      </c>
      <c r="AE57" s="32"/>
      <c r="AF57" s="29" t="s">
        <v>7472</v>
      </c>
      <c r="AG57" s="33" t="str">
        <f>IF(ISERROR(IF(VLOOKUP(B57,'SAS Stations'!$A$2:$G$307,6,)="YES", "YES", "NO"))=TRUE,"NO","YES")</f>
        <v>NO</v>
      </c>
      <c r="AH57" s="33" t="str">
        <f t="shared" si="0"/>
        <v>YES</v>
      </c>
      <c r="AI57" s="33" t="str">
        <f>IF(ISERROR(IF(VLOOKUP(B57,'Stations Modelled'!$A$2:$D$141,4,FALSE)=TRUE, "YES","NO")),"NO","YES")</f>
        <v>NO</v>
      </c>
    </row>
    <row r="58" spans="1:35" hidden="1">
      <c r="A58" s="29" t="s">
        <v>2850</v>
      </c>
      <c r="B58" s="28">
        <v>1344</v>
      </c>
      <c r="C58" s="28">
        <v>8104</v>
      </c>
      <c r="D58" s="30"/>
      <c r="E58" s="29"/>
      <c r="F58" s="28">
        <v>33</v>
      </c>
      <c r="G58" s="28">
        <v>33</v>
      </c>
      <c r="H58" s="28">
        <v>5070</v>
      </c>
      <c r="I58" s="29" t="s">
        <v>347</v>
      </c>
      <c r="J58" s="28">
        <v>7</v>
      </c>
      <c r="K58" s="29" t="s">
        <v>347</v>
      </c>
      <c r="L58" s="28">
        <v>5070</v>
      </c>
      <c r="M58" s="29" t="s">
        <v>347</v>
      </c>
      <c r="N58" s="29" t="s">
        <v>7471</v>
      </c>
      <c r="O58" s="31">
        <v>18264</v>
      </c>
      <c r="P58" s="31" t="s">
        <v>7472</v>
      </c>
      <c r="Q58" s="29" t="s">
        <v>981</v>
      </c>
      <c r="R58" s="28">
        <v>3</v>
      </c>
      <c r="S58" s="28">
        <v>77</v>
      </c>
      <c r="T58" s="28">
        <v>4</v>
      </c>
      <c r="U58" s="28">
        <v>20</v>
      </c>
      <c r="V58" s="29" t="s">
        <v>7472</v>
      </c>
      <c r="W58" s="29" t="s">
        <v>7472</v>
      </c>
      <c r="X58" s="29" t="s">
        <v>7472</v>
      </c>
      <c r="Y58" s="29" t="s">
        <v>7472</v>
      </c>
      <c r="Z58" s="29" t="s">
        <v>7472</v>
      </c>
      <c r="AA58" s="29" t="s">
        <v>7478</v>
      </c>
      <c r="AB58" s="28" t="s">
        <v>7472</v>
      </c>
      <c r="AC58" s="27"/>
      <c r="AD58" s="27"/>
      <c r="AE58" s="27"/>
      <c r="AF58" s="29" t="s">
        <v>7472</v>
      </c>
      <c r="AG58" s="33" t="str">
        <f>IF(ISERROR(IF(VLOOKUP(B58,'SAS Stations'!$A$2:$G$307,6,)="YES", "YES", "NO"))=TRUE,"NO","YES")</f>
        <v>NO</v>
      </c>
      <c r="AH58" s="33" t="str">
        <f t="shared" si="0"/>
        <v>YES</v>
      </c>
      <c r="AI58" s="33" t="str">
        <f>IF(ISERROR(IF(VLOOKUP(B58,'Stations Modelled'!$A$2:$D$141,4,FALSE)=TRUE, "YES","NO")),"NO","YES")</f>
        <v>NO</v>
      </c>
    </row>
    <row r="59" spans="1:35" hidden="1">
      <c r="A59" s="29" t="s">
        <v>358</v>
      </c>
      <c r="B59" s="28">
        <v>1972</v>
      </c>
      <c r="C59" s="28">
        <v>6357</v>
      </c>
      <c r="D59" s="30" t="s">
        <v>2822</v>
      </c>
      <c r="E59" s="29"/>
      <c r="F59" s="28">
        <v>66</v>
      </c>
      <c r="G59" s="28">
        <v>4</v>
      </c>
      <c r="H59" s="28">
        <v>5071</v>
      </c>
      <c r="I59" s="29" t="s">
        <v>339</v>
      </c>
      <c r="J59" s="28">
        <v>9</v>
      </c>
      <c r="K59" s="29" t="s">
        <v>652</v>
      </c>
      <c r="L59" s="28">
        <v>5073</v>
      </c>
      <c r="M59" s="29" t="s">
        <v>652</v>
      </c>
      <c r="N59" s="29" t="s">
        <v>7471</v>
      </c>
      <c r="O59" s="31">
        <v>37487</v>
      </c>
      <c r="P59" s="31" t="s">
        <v>7472</v>
      </c>
      <c r="Q59" s="29" t="s">
        <v>7530</v>
      </c>
      <c r="R59" s="28">
        <v>1</v>
      </c>
      <c r="S59" s="28">
        <v>46</v>
      </c>
      <c r="T59" s="28">
        <v>1</v>
      </c>
      <c r="U59" s="28">
        <v>51</v>
      </c>
      <c r="V59" s="29" t="s">
        <v>1611</v>
      </c>
      <c r="W59" s="29" t="s">
        <v>1612</v>
      </c>
      <c r="X59" s="29" t="s">
        <v>3343</v>
      </c>
      <c r="Y59" s="29" t="s">
        <v>1613</v>
      </c>
      <c r="Z59" s="29" t="s">
        <v>660</v>
      </c>
      <c r="AA59" s="29" t="s">
        <v>7478</v>
      </c>
      <c r="AB59" s="28">
        <v>90822</v>
      </c>
      <c r="AC59" s="32">
        <v>33.761446999999997</v>
      </c>
      <c r="AD59" s="32">
        <v>-118.22180899999999</v>
      </c>
      <c r="AE59" s="32"/>
      <c r="AF59" s="29" t="s">
        <v>7472</v>
      </c>
      <c r="AG59" s="33" t="str">
        <f>IF(ISERROR(IF(VLOOKUP(B59,'SAS Stations'!$A$2:$G$307,6,)="YES", "YES", "NO"))=TRUE,"NO","YES")</f>
        <v>NO</v>
      </c>
      <c r="AH59" s="33" t="str">
        <f t="shared" si="0"/>
        <v>YES</v>
      </c>
      <c r="AI59" s="33" t="str">
        <f>IF(ISERROR(IF(VLOOKUP(B59,'Stations Modelled'!$A$2:$D$141,4,FALSE)=TRUE, "YES","NO")),"NO","YES")</f>
        <v>NO</v>
      </c>
    </row>
    <row r="60" spans="1:35" hidden="1">
      <c r="A60" s="29" t="s">
        <v>359</v>
      </c>
      <c r="B60" s="28">
        <v>806</v>
      </c>
      <c r="C60" s="28">
        <v>5806</v>
      </c>
      <c r="D60" s="30" t="s">
        <v>7555</v>
      </c>
      <c r="E60" s="29"/>
      <c r="F60" s="28">
        <v>66</v>
      </c>
      <c r="G60" s="28">
        <v>12</v>
      </c>
      <c r="H60" s="28">
        <v>5081</v>
      </c>
      <c r="I60" s="29" t="s">
        <v>360</v>
      </c>
      <c r="J60" s="28">
        <v>1</v>
      </c>
      <c r="K60" s="29" t="s">
        <v>939</v>
      </c>
      <c r="L60" s="28">
        <v>5082</v>
      </c>
      <c r="M60" s="29" t="s">
        <v>939</v>
      </c>
      <c r="N60" s="29" t="s">
        <v>7471</v>
      </c>
      <c r="O60" s="31">
        <v>23224</v>
      </c>
      <c r="P60" s="31" t="s">
        <v>7472</v>
      </c>
      <c r="Q60" s="29" t="s">
        <v>7530</v>
      </c>
      <c r="R60" s="28">
        <v>1</v>
      </c>
      <c r="S60" s="28">
        <v>33</v>
      </c>
      <c r="T60" s="28">
        <v>1</v>
      </c>
      <c r="U60" s="28">
        <v>41</v>
      </c>
      <c r="V60" s="29" t="s">
        <v>7556</v>
      </c>
      <c r="W60" s="29" t="s">
        <v>7557</v>
      </c>
      <c r="X60" s="29" t="s">
        <v>7558</v>
      </c>
      <c r="Y60" s="29" t="s">
        <v>7559</v>
      </c>
      <c r="Z60" s="29" t="s">
        <v>7560</v>
      </c>
      <c r="AA60" s="29" t="s">
        <v>7478</v>
      </c>
      <c r="AB60" s="28" t="s">
        <v>7472</v>
      </c>
      <c r="AC60" s="32">
        <v>33.752991000000002</v>
      </c>
      <c r="AD60" s="32">
        <v>-118.03479799999999</v>
      </c>
      <c r="AE60" s="34" t="s">
        <v>7503</v>
      </c>
      <c r="AF60" s="29" t="s">
        <v>7472</v>
      </c>
      <c r="AG60" s="33" t="str">
        <f>IF(ISERROR(IF(VLOOKUP(B60,'SAS Stations'!$A$2:$G$307,6,)="YES", "YES", "NO"))=TRUE,"NO","YES")</f>
        <v>NO</v>
      </c>
      <c r="AH60" s="33" t="str">
        <f t="shared" si="0"/>
        <v>YES</v>
      </c>
      <c r="AI60" s="33" t="str">
        <f>IF(ISERROR(IF(VLOOKUP(B60,'Stations Modelled'!$A$2:$D$141,4,FALSE)=TRUE, "YES","NO")),"NO","YES")</f>
        <v>NO</v>
      </c>
    </row>
    <row r="61" spans="1:35" hidden="1">
      <c r="A61" s="29" t="s">
        <v>361</v>
      </c>
      <c r="B61" s="28">
        <v>17</v>
      </c>
      <c r="C61" s="28">
        <v>1017</v>
      </c>
      <c r="D61" s="30" t="s">
        <v>4936</v>
      </c>
      <c r="E61" s="29"/>
      <c r="F61" s="28">
        <v>66</v>
      </c>
      <c r="G61" s="28">
        <v>12</v>
      </c>
      <c r="H61" s="28">
        <v>5051</v>
      </c>
      <c r="I61" s="29" t="s">
        <v>362</v>
      </c>
      <c r="J61" s="28">
        <v>13</v>
      </c>
      <c r="K61" s="29" t="s">
        <v>362</v>
      </c>
      <c r="L61" s="28">
        <v>5056</v>
      </c>
      <c r="M61" s="29" t="s">
        <v>698</v>
      </c>
      <c r="N61" s="29" t="s">
        <v>7471</v>
      </c>
      <c r="O61" s="31">
        <v>32295</v>
      </c>
      <c r="P61" s="31" t="s">
        <v>7472</v>
      </c>
      <c r="Q61" s="29" t="s">
        <v>525</v>
      </c>
      <c r="R61" s="28">
        <v>5</v>
      </c>
      <c r="S61" s="28">
        <v>35</v>
      </c>
      <c r="T61" s="28">
        <v>2</v>
      </c>
      <c r="U61" s="28">
        <v>62</v>
      </c>
      <c r="V61" s="29" t="s">
        <v>3386</v>
      </c>
      <c r="W61" s="29" t="s">
        <v>2700</v>
      </c>
      <c r="X61" s="29" t="s">
        <v>3259</v>
      </c>
      <c r="Y61" s="29" t="s">
        <v>4937</v>
      </c>
      <c r="Z61" s="29" t="s">
        <v>716</v>
      </c>
      <c r="AA61" s="29" t="s">
        <v>7478</v>
      </c>
      <c r="AB61" s="28" t="s">
        <v>7472</v>
      </c>
      <c r="AC61" s="32">
        <v>34.380298000000003</v>
      </c>
      <c r="AD61" s="32">
        <v>-118.499504</v>
      </c>
      <c r="AE61" s="32"/>
      <c r="AF61" s="29" t="s">
        <v>7472</v>
      </c>
      <c r="AG61" s="33" t="str">
        <f>IF(ISERROR(IF(VLOOKUP(B61,'SAS Stations'!$A$2:$G$307,6,)="YES", "YES", "NO"))=TRUE,"NO","YES")</f>
        <v>NO</v>
      </c>
      <c r="AH61" s="33" t="str">
        <f t="shared" si="0"/>
        <v>YES</v>
      </c>
      <c r="AI61" s="33" t="str">
        <f>IF(ISERROR(IF(VLOOKUP(B61,'Stations Modelled'!$A$2:$D$141,4,FALSE)=TRUE, "YES","NO")),"NO","YES")</f>
        <v>NO</v>
      </c>
    </row>
    <row r="62" spans="1:35" hidden="1">
      <c r="A62" s="29" t="s">
        <v>364</v>
      </c>
      <c r="B62" s="28">
        <v>1345</v>
      </c>
      <c r="C62" s="28">
        <v>8105</v>
      </c>
      <c r="D62" s="30" t="s">
        <v>4923</v>
      </c>
      <c r="E62" s="29">
        <v>13366</v>
      </c>
      <c r="F62" s="28">
        <v>115</v>
      </c>
      <c r="G62" s="28">
        <v>12</v>
      </c>
      <c r="H62" s="28">
        <v>8027</v>
      </c>
      <c r="I62" s="29" t="s">
        <v>365</v>
      </c>
      <c r="J62" s="28">
        <v>15</v>
      </c>
      <c r="K62" s="29" t="s">
        <v>666</v>
      </c>
      <c r="L62" s="28">
        <v>5061</v>
      </c>
      <c r="M62" s="29" t="s">
        <v>666</v>
      </c>
      <c r="N62" s="29" t="s">
        <v>7471</v>
      </c>
      <c r="O62" s="31">
        <v>31929</v>
      </c>
      <c r="P62" s="31" t="s">
        <v>7472</v>
      </c>
      <c r="Q62" s="29" t="s">
        <v>7473</v>
      </c>
      <c r="R62" s="28">
        <v>3</v>
      </c>
      <c r="S62" s="28">
        <v>73</v>
      </c>
      <c r="T62" s="28">
        <v>4</v>
      </c>
      <c r="U62" s="28">
        <v>23</v>
      </c>
      <c r="V62" s="29" t="s">
        <v>7474</v>
      </c>
      <c r="W62" s="29" t="s">
        <v>470</v>
      </c>
      <c r="X62" s="29" t="s">
        <v>7549</v>
      </c>
      <c r="Y62" s="29" t="s">
        <v>4938</v>
      </c>
      <c r="Z62" s="29" t="s">
        <v>364</v>
      </c>
      <c r="AA62" s="29" t="s">
        <v>7478</v>
      </c>
      <c r="AB62" s="28">
        <v>92308</v>
      </c>
      <c r="AC62" s="32">
        <v>34.449137</v>
      </c>
      <c r="AD62" s="32">
        <v>-117.22400399999999</v>
      </c>
      <c r="AE62" s="32"/>
      <c r="AF62" s="29" t="s">
        <v>7472</v>
      </c>
      <c r="AG62" s="33" t="str">
        <f>IF(ISERROR(IF(VLOOKUP(B62,'SAS Stations'!$A$2:$G$307,6,)="YES", "YES", "NO"))=TRUE,"NO","YES")</f>
        <v>YES</v>
      </c>
      <c r="AH62" s="33" t="str">
        <f t="shared" si="0"/>
        <v>NO</v>
      </c>
      <c r="AI62" s="33" t="str">
        <f>IF(ISERROR(IF(VLOOKUP(B62,'Stations Modelled'!$A$2:$D$141,4,FALSE)=TRUE, "YES","NO")),"NO","YES")</f>
        <v>NO</v>
      </c>
    </row>
    <row r="63" spans="1:35" hidden="1">
      <c r="A63" s="29" t="s">
        <v>2851</v>
      </c>
      <c r="B63" s="28">
        <v>254</v>
      </c>
      <c r="C63" s="28">
        <v>4200</v>
      </c>
      <c r="D63" s="30"/>
      <c r="E63" s="29"/>
      <c r="F63" s="28">
        <v>500</v>
      </c>
      <c r="G63" s="28">
        <v>500</v>
      </c>
      <c r="H63" s="28">
        <v>4000</v>
      </c>
      <c r="I63" s="29" t="s">
        <v>7495</v>
      </c>
      <c r="J63" s="28">
        <v>16</v>
      </c>
      <c r="K63" s="29" t="s">
        <v>3806</v>
      </c>
      <c r="L63" s="28">
        <v>4000</v>
      </c>
      <c r="M63" s="29" t="s">
        <v>7495</v>
      </c>
      <c r="N63" s="29" t="s">
        <v>7471</v>
      </c>
      <c r="O63" s="31">
        <v>18264</v>
      </c>
      <c r="P63" s="31" t="s">
        <v>7472</v>
      </c>
      <c r="Q63" s="29" t="s">
        <v>7496</v>
      </c>
      <c r="R63" s="28">
        <v>9</v>
      </c>
      <c r="S63" s="28">
        <v>99</v>
      </c>
      <c r="T63" s="28" t="s">
        <v>7472</v>
      </c>
      <c r="U63" s="28">
        <v>0</v>
      </c>
      <c r="V63" s="29" t="s">
        <v>7472</v>
      </c>
      <c r="W63" s="29" t="s">
        <v>7472</v>
      </c>
      <c r="X63" s="29" t="s">
        <v>7472</v>
      </c>
      <c r="Y63" s="29" t="s">
        <v>7472</v>
      </c>
      <c r="Z63" s="29" t="s">
        <v>7472</v>
      </c>
      <c r="AA63" s="29" t="s">
        <v>7472</v>
      </c>
      <c r="AB63" s="28" t="s">
        <v>7472</v>
      </c>
      <c r="AC63" s="27"/>
      <c r="AD63" s="27"/>
      <c r="AE63" s="27"/>
      <c r="AF63" s="29" t="s">
        <v>7472</v>
      </c>
      <c r="AG63" s="33" t="str">
        <f>IF(ISERROR(IF(VLOOKUP(B63,'SAS Stations'!$A$2:$G$307,6,)="YES", "YES", "NO"))=TRUE,"NO","YES")</f>
        <v>NO</v>
      </c>
      <c r="AH63" s="33" t="str">
        <f t="shared" si="0"/>
        <v>YES</v>
      </c>
      <c r="AI63" s="33" t="str">
        <f>IF(ISERROR(IF(VLOOKUP(B63,'Stations Modelled'!$A$2:$D$141,4,FALSE)=TRUE, "YES","NO")),"NO","YES")</f>
        <v>NO</v>
      </c>
    </row>
    <row r="64" spans="1:35" hidden="1">
      <c r="A64" s="29" t="s">
        <v>366</v>
      </c>
      <c r="B64" s="28">
        <v>1659</v>
      </c>
      <c r="C64" s="28">
        <v>8330</v>
      </c>
      <c r="D64" s="30" t="s">
        <v>4923</v>
      </c>
      <c r="E64" s="29">
        <v>13364</v>
      </c>
      <c r="F64" s="28">
        <v>115</v>
      </c>
      <c r="G64" s="28">
        <v>12</v>
      </c>
      <c r="H64" s="28">
        <v>8027</v>
      </c>
      <c r="I64" s="29" t="s">
        <v>365</v>
      </c>
      <c r="J64" s="28">
        <v>15</v>
      </c>
      <c r="K64" s="29" t="s">
        <v>666</v>
      </c>
      <c r="L64" s="28">
        <v>5061</v>
      </c>
      <c r="M64" s="29" t="s">
        <v>666</v>
      </c>
      <c r="N64" s="29" t="s">
        <v>7471</v>
      </c>
      <c r="O64" s="31">
        <v>33758</v>
      </c>
      <c r="P64" s="31" t="s">
        <v>7472</v>
      </c>
      <c r="Q64" s="29" t="s">
        <v>7473</v>
      </c>
      <c r="R64" s="28">
        <v>3</v>
      </c>
      <c r="S64" s="28">
        <v>73</v>
      </c>
      <c r="T64" s="28">
        <v>4</v>
      </c>
      <c r="U64" s="28">
        <v>23</v>
      </c>
      <c r="V64" s="29" t="s">
        <v>7474</v>
      </c>
      <c r="W64" s="29" t="s">
        <v>4939</v>
      </c>
      <c r="X64" s="29" t="s">
        <v>569</v>
      </c>
      <c r="Y64" s="29" t="s">
        <v>4940</v>
      </c>
      <c r="Z64" s="29" t="s">
        <v>585</v>
      </c>
      <c r="AA64" s="29" t="s">
        <v>7478</v>
      </c>
      <c r="AB64" s="28">
        <v>92345</v>
      </c>
      <c r="AC64" s="32">
        <v>34.415638999999999</v>
      </c>
      <c r="AD64" s="32">
        <v>-117.35596</v>
      </c>
      <c r="AE64" s="32"/>
      <c r="AF64" s="29" t="s">
        <v>7472</v>
      </c>
      <c r="AG64" s="33" t="str">
        <f>IF(ISERROR(IF(VLOOKUP(B64,'SAS Stations'!$A$2:$G$307,6,)="YES", "YES", "NO"))=TRUE,"NO","YES")</f>
        <v>NO</v>
      </c>
      <c r="AH64" s="33" t="str">
        <f t="shared" si="0"/>
        <v>YES</v>
      </c>
      <c r="AI64" s="33" t="str">
        <f>IF(ISERROR(IF(VLOOKUP(B64,'Stations Modelled'!$A$2:$D$141,4,FALSE)=TRUE, "YES","NO")),"NO","YES")</f>
        <v>NO</v>
      </c>
    </row>
    <row r="65" spans="1:35" hidden="1">
      <c r="A65" s="29" t="s">
        <v>2852</v>
      </c>
      <c r="B65" s="28">
        <v>1346</v>
      </c>
      <c r="C65" s="28">
        <v>8106</v>
      </c>
      <c r="D65" s="30"/>
      <c r="E65" s="29"/>
      <c r="F65" s="28">
        <v>33</v>
      </c>
      <c r="G65" s="28">
        <v>4</v>
      </c>
      <c r="H65" s="28">
        <v>5067</v>
      </c>
      <c r="I65" s="29" t="s">
        <v>389</v>
      </c>
      <c r="J65" s="28">
        <v>6</v>
      </c>
      <c r="K65" s="29" t="s">
        <v>389</v>
      </c>
      <c r="L65" s="28">
        <v>5067</v>
      </c>
      <c r="M65" s="29" t="s">
        <v>389</v>
      </c>
      <c r="N65" s="29" t="s">
        <v>7521</v>
      </c>
      <c r="O65" s="31">
        <v>18264</v>
      </c>
      <c r="P65" s="31">
        <v>36817</v>
      </c>
      <c r="Q65" s="29" t="s">
        <v>7506</v>
      </c>
      <c r="R65" s="28">
        <v>3</v>
      </c>
      <c r="S65" s="28">
        <v>79</v>
      </c>
      <c r="T65" s="28">
        <v>4</v>
      </c>
      <c r="U65" s="28">
        <v>13</v>
      </c>
      <c r="V65" s="29" t="s">
        <v>3411</v>
      </c>
      <c r="W65" s="29" t="s">
        <v>5102</v>
      </c>
      <c r="X65" s="29" t="s">
        <v>7553</v>
      </c>
      <c r="Y65" s="29" t="s">
        <v>2853</v>
      </c>
      <c r="Z65" s="29" t="s">
        <v>5021</v>
      </c>
      <c r="AA65" s="29" t="s">
        <v>7478</v>
      </c>
      <c r="AB65" s="28">
        <v>92262</v>
      </c>
      <c r="AC65" s="27"/>
      <c r="AD65" s="27"/>
      <c r="AE65" s="27"/>
      <c r="AF65" s="29" t="s">
        <v>7472</v>
      </c>
      <c r="AG65" s="33" t="str">
        <f>IF(ISERROR(IF(VLOOKUP(B65,'SAS Stations'!$A$2:$G$307,6,)="YES", "YES", "NO"))=TRUE,"NO","YES")</f>
        <v>NO</v>
      </c>
      <c r="AH65" s="33" t="str">
        <f t="shared" si="0"/>
        <v>YES</v>
      </c>
      <c r="AI65" s="33" t="str">
        <f>IF(ISERROR(IF(VLOOKUP(B65,'Stations Modelled'!$A$2:$D$141,4,FALSE)=TRUE, "YES","NO")),"NO","YES")</f>
        <v>NO</v>
      </c>
    </row>
    <row r="66" spans="1:35" hidden="1">
      <c r="A66" s="29" t="s">
        <v>367</v>
      </c>
      <c r="B66" s="28">
        <v>53</v>
      </c>
      <c r="C66" s="28">
        <v>1056</v>
      </c>
      <c r="D66" s="30" t="s">
        <v>4919</v>
      </c>
      <c r="E66" s="29"/>
      <c r="F66" s="28">
        <v>66</v>
      </c>
      <c r="G66" s="28">
        <v>0.5</v>
      </c>
      <c r="H66" s="28">
        <v>5052</v>
      </c>
      <c r="I66" s="29" t="s">
        <v>357</v>
      </c>
      <c r="J66" s="28">
        <v>14</v>
      </c>
      <c r="K66" s="29" t="s">
        <v>940</v>
      </c>
      <c r="L66" s="28">
        <v>5054</v>
      </c>
      <c r="M66" s="29" t="s">
        <v>940</v>
      </c>
      <c r="N66" s="29" t="s">
        <v>7471</v>
      </c>
      <c r="O66" s="31">
        <v>31503</v>
      </c>
      <c r="P66" s="31" t="s">
        <v>7472</v>
      </c>
      <c r="Q66" s="29" t="s">
        <v>525</v>
      </c>
      <c r="R66" s="28">
        <v>5</v>
      </c>
      <c r="S66" s="28">
        <v>52</v>
      </c>
      <c r="T66" s="28">
        <v>4</v>
      </c>
      <c r="U66" s="28">
        <v>22</v>
      </c>
      <c r="V66" s="29" t="s">
        <v>4926</v>
      </c>
      <c r="W66" s="29" t="s">
        <v>1741</v>
      </c>
      <c r="X66" s="29" t="s">
        <v>7558</v>
      </c>
      <c r="Y66" s="29" t="s">
        <v>4941</v>
      </c>
      <c r="Z66" s="29" t="s">
        <v>695</v>
      </c>
      <c r="AA66" s="29" t="s">
        <v>7478</v>
      </c>
      <c r="AB66" s="28">
        <v>93561</v>
      </c>
      <c r="AC66" s="32">
        <v>35.104993999999998</v>
      </c>
      <c r="AD66" s="32">
        <v>-118.310885</v>
      </c>
      <c r="AE66" s="32"/>
      <c r="AF66" s="29" t="s">
        <v>7472</v>
      </c>
      <c r="AG66" s="33" t="str">
        <f>IF(ISERROR(IF(VLOOKUP(B66,'SAS Stations'!$A$2:$G$307,6,)="YES", "YES", "NO"))=TRUE,"NO","YES")</f>
        <v>NO</v>
      </c>
      <c r="AH66" s="33" t="str">
        <f t="shared" si="0"/>
        <v>YES</v>
      </c>
      <c r="AI66" s="33" t="str">
        <f>IF(ISERROR(IF(VLOOKUP(B66,'Stations Modelled'!$A$2:$D$141,4,FALSE)=TRUE, "YES","NO")),"NO","YES")</f>
        <v>NO</v>
      </c>
    </row>
    <row r="67" spans="1:35" hidden="1">
      <c r="A67" s="29" t="s">
        <v>368</v>
      </c>
      <c r="B67" s="28">
        <v>342</v>
      </c>
      <c r="C67" s="28">
        <v>5106</v>
      </c>
      <c r="D67" s="30" t="s">
        <v>7535</v>
      </c>
      <c r="E67" s="29">
        <v>37670</v>
      </c>
      <c r="F67" s="28">
        <v>66</v>
      </c>
      <c r="G67" s="28">
        <v>4</v>
      </c>
      <c r="H67" s="28">
        <v>5013</v>
      </c>
      <c r="I67" s="29" t="s">
        <v>812</v>
      </c>
      <c r="J67" s="28">
        <v>3</v>
      </c>
      <c r="K67" s="29" t="s">
        <v>7529</v>
      </c>
      <c r="L67" s="28">
        <v>5014</v>
      </c>
      <c r="M67" s="29" t="s">
        <v>3869</v>
      </c>
      <c r="N67" s="29" t="s">
        <v>7471</v>
      </c>
      <c r="O67" s="31">
        <v>18264</v>
      </c>
      <c r="P67" s="31" t="s">
        <v>7472</v>
      </c>
      <c r="Q67" s="29" t="s">
        <v>7473</v>
      </c>
      <c r="R67" s="28">
        <v>1</v>
      </c>
      <c r="S67" s="28">
        <v>27</v>
      </c>
      <c r="T67" s="28">
        <v>3</v>
      </c>
      <c r="U67" s="28">
        <v>5</v>
      </c>
      <c r="V67" s="29" t="s">
        <v>7531</v>
      </c>
      <c r="W67" s="29" t="s">
        <v>7561</v>
      </c>
      <c r="X67" s="29" t="s">
        <v>7562</v>
      </c>
      <c r="Y67" s="29" t="s">
        <v>7563</v>
      </c>
      <c r="Z67" s="29" t="s">
        <v>368</v>
      </c>
      <c r="AA67" s="29" t="s">
        <v>7478</v>
      </c>
      <c r="AB67" s="28">
        <v>91007</v>
      </c>
      <c r="AC67" s="32">
        <v>34.144148000000001</v>
      </c>
      <c r="AD67" s="32">
        <v>-118.027765</v>
      </c>
      <c r="AE67" s="34" t="s">
        <v>7503</v>
      </c>
      <c r="AF67" s="29" t="s">
        <v>7472</v>
      </c>
      <c r="AG67" s="33" t="str">
        <f>IF(ISERROR(IF(VLOOKUP(B67,'SAS Stations'!$A$2:$G$307,6,)="YES", "YES", "NO"))=TRUE,"NO","YES")</f>
        <v>NO</v>
      </c>
      <c r="AH67" s="33" t="str">
        <f t="shared" ref="AH67:AH130" si="1">IF(AG67="YES", "NO", "YES")</f>
        <v>YES</v>
      </c>
      <c r="AI67" s="33" t="str">
        <f>IF(ISERROR(IF(VLOOKUP(B67,'Stations Modelled'!$A$2:$D$141,4,FALSE)=TRUE, "YES","NO")),"NO","YES")</f>
        <v>NO</v>
      </c>
    </row>
    <row r="68" spans="1:35" hidden="1">
      <c r="A68" s="29" t="s">
        <v>368</v>
      </c>
      <c r="B68" s="28">
        <v>343</v>
      </c>
      <c r="C68" s="28">
        <v>5106</v>
      </c>
      <c r="D68" s="30" t="s">
        <v>7535</v>
      </c>
      <c r="E68" s="29">
        <v>37670</v>
      </c>
      <c r="F68" s="28">
        <v>66</v>
      </c>
      <c r="G68" s="28">
        <v>16</v>
      </c>
      <c r="H68" s="28">
        <v>5013</v>
      </c>
      <c r="I68" s="29" t="s">
        <v>812</v>
      </c>
      <c r="J68" s="28">
        <v>3</v>
      </c>
      <c r="K68" s="29" t="s">
        <v>7529</v>
      </c>
      <c r="L68" s="28">
        <v>5014</v>
      </c>
      <c r="M68" s="29" t="s">
        <v>3869</v>
      </c>
      <c r="N68" s="29" t="s">
        <v>7471</v>
      </c>
      <c r="O68" s="31">
        <v>22463</v>
      </c>
      <c r="P68" s="31" t="s">
        <v>7472</v>
      </c>
      <c r="Q68" s="29" t="s">
        <v>7473</v>
      </c>
      <c r="R68" s="28">
        <v>1</v>
      </c>
      <c r="S68" s="28">
        <v>27</v>
      </c>
      <c r="T68" s="28">
        <v>3</v>
      </c>
      <c r="U68" s="28">
        <v>5</v>
      </c>
      <c r="V68" s="29" t="s">
        <v>7531</v>
      </c>
      <c r="W68" s="29" t="s">
        <v>7561</v>
      </c>
      <c r="X68" s="29" t="s">
        <v>7562</v>
      </c>
      <c r="Y68" s="29" t="s">
        <v>7563</v>
      </c>
      <c r="Z68" s="29" t="s">
        <v>368</v>
      </c>
      <c r="AA68" s="29" t="s">
        <v>7478</v>
      </c>
      <c r="AB68" s="28">
        <v>91007</v>
      </c>
      <c r="AC68" s="32">
        <v>34.144148000000001</v>
      </c>
      <c r="AD68" s="32">
        <v>-118.027765</v>
      </c>
      <c r="AE68" s="34" t="s">
        <v>7503</v>
      </c>
      <c r="AF68" s="29" t="s">
        <v>7472</v>
      </c>
      <c r="AG68" s="33" t="str">
        <f>IF(ISERROR(IF(VLOOKUP(B68,'SAS Stations'!$A$2:$G$307,6,)="YES", "YES", "NO"))=TRUE,"NO","YES")</f>
        <v>YES</v>
      </c>
      <c r="AH68" s="33" t="str">
        <f t="shared" si="1"/>
        <v>NO</v>
      </c>
      <c r="AI68" s="33" t="str">
        <f>IF(ISERROR(IF(VLOOKUP(B68,'Stations Modelled'!$A$2:$D$141,4,FALSE)=TRUE, "YES","NO")),"NO","YES")</f>
        <v>NO</v>
      </c>
    </row>
    <row r="69" spans="1:35" hidden="1">
      <c r="A69" s="29" t="s">
        <v>988</v>
      </c>
      <c r="B69" s="28">
        <v>864</v>
      </c>
      <c r="C69" s="28">
        <v>5867</v>
      </c>
      <c r="D69" s="30" t="s">
        <v>7564</v>
      </c>
      <c r="E69" s="29"/>
      <c r="F69" s="28">
        <v>12</v>
      </c>
      <c r="G69" s="28">
        <v>4</v>
      </c>
      <c r="H69" s="28">
        <v>5088</v>
      </c>
      <c r="I69" s="29" t="s">
        <v>838</v>
      </c>
      <c r="J69" s="28">
        <v>2</v>
      </c>
      <c r="K69" s="29" t="s">
        <v>394</v>
      </c>
      <c r="L69" s="28">
        <v>5086</v>
      </c>
      <c r="M69" s="29" t="s">
        <v>394</v>
      </c>
      <c r="N69" s="29" t="s">
        <v>7471</v>
      </c>
      <c r="O69" s="31">
        <v>18264</v>
      </c>
      <c r="P69" s="31" t="s">
        <v>7472</v>
      </c>
      <c r="Q69" s="29" t="s">
        <v>7506</v>
      </c>
      <c r="R69" s="28">
        <v>1</v>
      </c>
      <c r="S69" s="28">
        <v>43</v>
      </c>
      <c r="T69" s="28">
        <v>1</v>
      </c>
      <c r="U69" s="28">
        <v>46</v>
      </c>
      <c r="V69" s="29" t="s">
        <v>7556</v>
      </c>
      <c r="W69" s="29" t="s">
        <v>7565</v>
      </c>
      <c r="X69" s="29" t="s">
        <v>7566</v>
      </c>
      <c r="Y69" s="29" t="s">
        <v>7567</v>
      </c>
      <c r="Z69" s="29" t="s">
        <v>7568</v>
      </c>
      <c r="AA69" s="29" t="s">
        <v>7478</v>
      </c>
      <c r="AB69" s="28">
        <v>92651</v>
      </c>
      <c r="AC69" s="27">
        <v>33.527700000000003</v>
      </c>
      <c r="AD69" s="27">
        <v>117.7784</v>
      </c>
      <c r="AE69" s="34" t="s">
        <v>7503</v>
      </c>
      <c r="AF69" s="29" t="s">
        <v>7472</v>
      </c>
      <c r="AG69" s="33" t="str">
        <f>IF(ISERROR(IF(VLOOKUP(B69,'SAS Stations'!$A$2:$G$307,6,)="YES", "YES", "NO"))=TRUE,"NO","YES")</f>
        <v>YES</v>
      </c>
      <c r="AH69" s="33" t="str">
        <f t="shared" si="1"/>
        <v>NO</v>
      </c>
      <c r="AI69" s="33" t="str">
        <f>IF(ISERROR(IF(VLOOKUP(B69,'Stations Modelled'!$A$2:$D$141,4,FALSE)=TRUE, "YES","NO")),"NO","YES")</f>
        <v>NO</v>
      </c>
    </row>
    <row r="70" spans="1:35" hidden="1">
      <c r="A70" s="29" t="s">
        <v>369</v>
      </c>
      <c r="B70" s="28">
        <v>697</v>
      </c>
      <c r="C70" s="28">
        <v>5659</v>
      </c>
      <c r="D70" s="30" t="s">
        <v>3420</v>
      </c>
      <c r="E70" s="29">
        <v>17825</v>
      </c>
      <c r="F70" s="28">
        <v>66</v>
      </c>
      <c r="G70" s="28">
        <v>12</v>
      </c>
      <c r="H70" s="28">
        <v>5069</v>
      </c>
      <c r="I70" s="29" t="s">
        <v>687</v>
      </c>
      <c r="J70" s="28">
        <v>4</v>
      </c>
      <c r="K70" s="29" t="s">
        <v>448</v>
      </c>
      <c r="L70" s="28">
        <v>5069</v>
      </c>
      <c r="M70" s="29" t="s">
        <v>687</v>
      </c>
      <c r="N70" s="29" t="s">
        <v>7471</v>
      </c>
      <c r="O70" s="31">
        <v>18264</v>
      </c>
      <c r="P70" s="31" t="s">
        <v>7472</v>
      </c>
      <c r="Q70" s="29" t="s">
        <v>7473</v>
      </c>
      <c r="R70" s="28">
        <v>3</v>
      </c>
      <c r="S70" s="28">
        <v>34</v>
      </c>
      <c r="T70" s="28">
        <v>3</v>
      </c>
      <c r="U70" s="28">
        <v>12</v>
      </c>
      <c r="V70" s="29" t="s">
        <v>7474</v>
      </c>
      <c r="W70" s="29" t="s">
        <v>3423</v>
      </c>
      <c r="X70" s="29" t="s">
        <v>465</v>
      </c>
      <c r="Y70" s="29" t="s">
        <v>3424</v>
      </c>
      <c r="Z70" s="29" t="s">
        <v>735</v>
      </c>
      <c r="AA70" s="29" t="s">
        <v>7478</v>
      </c>
      <c r="AB70" s="28">
        <v>91710</v>
      </c>
      <c r="AC70" s="32">
        <v>33.997813999999998</v>
      </c>
      <c r="AD70" s="32">
        <v>-117.59284100000001</v>
      </c>
      <c r="AE70" s="32"/>
      <c r="AF70" s="29" t="s">
        <v>7472</v>
      </c>
      <c r="AG70" s="33" t="str">
        <f>IF(ISERROR(IF(VLOOKUP(B70,'SAS Stations'!$A$2:$G$307,6,)="YES", "YES", "NO"))=TRUE,"NO","YES")</f>
        <v>YES</v>
      </c>
      <c r="AH70" s="33" t="str">
        <f t="shared" si="1"/>
        <v>NO</v>
      </c>
      <c r="AI70" s="33" t="str">
        <f>IF(ISERROR(IF(VLOOKUP(B70,'Stations Modelled'!$A$2:$D$141,4,FALSE)=TRUE, "YES","NO")),"NO","YES")</f>
        <v>NO</v>
      </c>
    </row>
    <row r="71" spans="1:35" hidden="1">
      <c r="A71" s="29" t="s">
        <v>371</v>
      </c>
      <c r="B71" s="28">
        <v>702</v>
      </c>
      <c r="C71" s="28">
        <v>5667</v>
      </c>
      <c r="D71" s="30" t="s">
        <v>3420</v>
      </c>
      <c r="E71" s="29"/>
      <c r="F71" s="28">
        <v>66</v>
      </c>
      <c r="G71" s="28">
        <v>12</v>
      </c>
      <c r="H71" s="28">
        <v>1310</v>
      </c>
      <c r="I71" s="29" t="s">
        <v>3882</v>
      </c>
      <c r="J71" s="28">
        <v>4</v>
      </c>
      <c r="K71" s="29" t="s">
        <v>448</v>
      </c>
      <c r="L71" s="28">
        <v>5069</v>
      </c>
      <c r="M71" s="29" t="s">
        <v>687</v>
      </c>
      <c r="N71" s="29" t="s">
        <v>7471</v>
      </c>
      <c r="O71" s="31">
        <v>22433</v>
      </c>
      <c r="P71" s="31" t="s">
        <v>7472</v>
      </c>
      <c r="Q71" s="29" t="s">
        <v>7473</v>
      </c>
      <c r="R71" s="28">
        <v>3</v>
      </c>
      <c r="S71" s="28">
        <v>30</v>
      </c>
      <c r="T71" s="28">
        <v>3</v>
      </c>
      <c r="U71" s="28">
        <v>15</v>
      </c>
      <c r="V71" s="29" t="s">
        <v>7480</v>
      </c>
      <c r="W71" s="29" t="s">
        <v>3425</v>
      </c>
      <c r="X71" s="29" t="s">
        <v>7500</v>
      </c>
      <c r="Y71" s="29" t="s">
        <v>3426</v>
      </c>
      <c r="Z71" s="29" t="s">
        <v>3427</v>
      </c>
      <c r="AA71" s="29" t="s">
        <v>7478</v>
      </c>
      <c r="AB71" s="28">
        <v>91730</v>
      </c>
      <c r="AC71" s="32">
        <v>34.120812999999998</v>
      </c>
      <c r="AD71" s="32">
        <v>-117.58386299999999</v>
      </c>
      <c r="AE71" s="32"/>
      <c r="AF71" s="29" t="s">
        <v>7472</v>
      </c>
      <c r="AG71" s="33" t="str">
        <f>IF(ISERROR(IF(VLOOKUP(B71,'SAS Stations'!$A$2:$G$307,6,)="YES", "YES", "NO"))=TRUE,"NO","YES")</f>
        <v>YES</v>
      </c>
      <c r="AH71" s="33" t="str">
        <f t="shared" si="1"/>
        <v>NO</v>
      </c>
      <c r="AI71" s="33" t="str">
        <f>IF(ISERROR(IF(VLOOKUP(B71,'Stations Modelled'!$A$2:$D$141,4,FALSE)=TRUE, "YES","NO")),"NO","YES")</f>
        <v>NO</v>
      </c>
    </row>
    <row r="72" spans="1:35" hidden="1">
      <c r="A72" s="29" t="s">
        <v>372</v>
      </c>
      <c r="B72" s="28">
        <v>1962</v>
      </c>
      <c r="C72" s="28">
        <v>6169</v>
      </c>
      <c r="D72" s="30" t="s">
        <v>2822</v>
      </c>
      <c r="E72" s="29"/>
      <c r="F72" s="28">
        <v>66</v>
      </c>
      <c r="G72" s="28">
        <v>12</v>
      </c>
      <c r="H72" s="28">
        <v>5071</v>
      </c>
      <c r="I72" s="29" t="s">
        <v>339</v>
      </c>
      <c r="J72" s="28">
        <v>9</v>
      </c>
      <c r="K72" s="29" t="s">
        <v>652</v>
      </c>
      <c r="L72" s="28">
        <v>5073</v>
      </c>
      <c r="M72" s="29" t="s">
        <v>652</v>
      </c>
      <c r="N72" s="29" t="s">
        <v>7471</v>
      </c>
      <c r="O72" s="31">
        <v>36314</v>
      </c>
      <c r="P72" s="31" t="s">
        <v>7472</v>
      </c>
      <c r="Q72" s="29" t="s">
        <v>7530</v>
      </c>
      <c r="R72" s="28">
        <v>1</v>
      </c>
      <c r="S72" s="28">
        <v>46</v>
      </c>
      <c r="T72" s="28">
        <v>1</v>
      </c>
      <c r="U72" s="28">
        <v>51</v>
      </c>
      <c r="V72" s="29" t="s">
        <v>1614</v>
      </c>
      <c r="W72" s="29" t="s">
        <v>1615</v>
      </c>
      <c r="X72" s="29" t="s">
        <v>7582</v>
      </c>
      <c r="Y72" s="29" t="s">
        <v>1616</v>
      </c>
      <c r="Z72" s="29" t="s">
        <v>660</v>
      </c>
      <c r="AA72" s="29" t="s">
        <v>7478</v>
      </c>
      <c r="AB72" s="28">
        <v>90802</v>
      </c>
      <c r="AC72" s="32">
        <v>33.775151999999999</v>
      </c>
      <c r="AD72" s="32">
        <v>-118.214282</v>
      </c>
      <c r="AE72" s="32"/>
      <c r="AF72" s="29" t="s">
        <v>7472</v>
      </c>
      <c r="AG72" s="33" t="str">
        <f>IF(ISERROR(IF(VLOOKUP(B72,'SAS Stations'!$A$2:$G$307,6,)="YES", "YES", "NO"))=TRUE,"NO","YES")</f>
        <v>NO</v>
      </c>
      <c r="AH72" s="33" t="str">
        <f t="shared" si="1"/>
        <v>YES</v>
      </c>
      <c r="AI72" s="33" t="str">
        <f>IF(ISERROR(IF(VLOOKUP(B72,'Stations Modelled'!$A$2:$D$141,4,FALSE)=TRUE, "YES","NO")),"NO","YES")</f>
        <v>NO</v>
      </c>
    </row>
    <row r="73" spans="1:35" hidden="1">
      <c r="A73" s="29" t="s">
        <v>373</v>
      </c>
      <c r="B73" s="28">
        <v>8</v>
      </c>
      <c r="C73" s="28">
        <v>1008</v>
      </c>
      <c r="D73" s="30" t="s">
        <v>2815</v>
      </c>
      <c r="E73" s="29">
        <v>37460</v>
      </c>
      <c r="F73" s="28">
        <v>220</v>
      </c>
      <c r="G73" s="28">
        <v>12</v>
      </c>
      <c r="H73" s="28">
        <v>5000</v>
      </c>
      <c r="I73" s="29" t="s">
        <v>7485</v>
      </c>
      <c r="J73" s="28">
        <v>9</v>
      </c>
      <c r="K73" s="29" t="s">
        <v>652</v>
      </c>
      <c r="L73" s="28">
        <v>5073</v>
      </c>
      <c r="M73" s="29" t="s">
        <v>652</v>
      </c>
      <c r="N73" s="29" t="s">
        <v>7471</v>
      </c>
      <c r="O73" s="31">
        <v>32082</v>
      </c>
      <c r="P73" s="31" t="s">
        <v>7472</v>
      </c>
      <c r="Q73" s="29" t="s">
        <v>525</v>
      </c>
      <c r="R73" s="28">
        <v>1</v>
      </c>
      <c r="S73" s="28">
        <v>46</v>
      </c>
      <c r="T73" s="28">
        <v>2</v>
      </c>
      <c r="U73" s="28">
        <v>51</v>
      </c>
      <c r="V73" s="29" t="s">
        <v>2730</v>
      </c>
      <c r="W73" s="29" t="s">
        <v>2826</v>
      </c>
      <c r="X73" s="29" t="s">
        <v>3326</v>
      </c>
      <c r="Y73" s="29" t="s">
        <v>1617</v>
      </c>
      <c r="Z73" s="29" t="s">
        <v>3787</v>
      </c>
      <c r="AA73" s="29" t="s">
        <v>7478</v>
      </c>
      <c r="AB73" s="28" t="s">
        <v>7472</v>
      </c>
      <c r="AC73" s="32">
        <v>33.816940000000002</v>
      </c>
      <c r="AD73" s="32">
        <v>-118.242493</v>
      </c>
      <c r="AE73" s="32"/>
      <c r="AF73" s="29" t="s">
        <v>7472</v>
      </c>
      <c r="AG73" s="33" t="str">
        <f>IF(ISERROR(IF(VLOOKUP(B73,'SAS Stations'!$A$2:$G$307,6,)="YES", "YES", "NO"))=TRUE,"NO","YES")</f>
        <v>NO</v>
      </c>
      <c r="AH73" s="33" t="str">
        <f t="shared" si="1"/>
        <v>YES</v>
      </c>
      <c r="AI73" s="33" t="str">
        <f>IF(ISERROR(IF(VLOOKUP(B73,'Stations Modelled'!$A$2:$D$141,4,FALSE)=TRUE, "YES","NO")),"NO","YES")</f>
        <v>NO</v>
      </c>
    </row>
    <row r="74" spans="1:35" hidden="1">
      <c r="A74" s="29" t="s">
        <v>2854</v>
      </c>
      <c r="B74" s="28">
        <v>1756</v>
      </c>
      <c r="C74" s="28">
        <v>1155</v>
      </c>
      <c r="D74" s="30"/>
      <c r="E74" s="29"/>
      <c r="F74" s="28">
        <v>115</v>
      </c>
      <c r="G74" s="28">
        <v>12</v>
      </c>
      <c r="H74" s="28">
        <v>8016</v>
      </c>
      <c r="I74" s="29" t="s">
        <v>385</v>
      </c>
      <c r="J74" s="28">
        <v>15</v>
      </c>
      <c r="K74" s="29" t="s">
        <v>666</v>
      </c>
      <c r="L74" s="28">
        <v>5090</v>
      </c>
      <c r="M74" s="29" t="s">
        <v>3806</v>
      </c>
      <c r="N74" s="29" t="s">
        <v>7496</v>
      </c>
      <c r="O74" s="31">
        <v>40179</v>
      </c>
      <c r="P74" s="31" t="s">
        <v>7472</v>
      </c>
      <c r="Q74" s="29" t="s">
        <v>525</v>
      </c>
      <c r="R74" s="28">
        <v>3</v>
      </c>
      <c r="S74" s="28">
        <v>73</v>
      </c>
      <c r="T74" s="28">
        <v>4</v>
      </c>
      <c r="U74" s="28">
        <v>40</v>
      </c>
      <c r="V74" s="29" t="s">
        <v>7474</v>
      </c>
      <c r="W74" s="29" t="s">
        <v>7472</v>
      </c>
      <c r="X74" s="29" t="s">
        <v>7472</v>
      </c>
      <c r="Y74" s="29" t="s">
        <v>7472</v>
      </c>
      <c r="Z74" s="29" t="s">
        <v>7472</v>
      </c>
      <c r="AA74" s="29" t="s">
        <v>7478</v>
      </c>
      <c r="AB74" s="28" t="s">
        <v>7472</v>
      </c>
      <c r="AC74" s="27"/>
      <c r="AD74" s="27"/>
      <c r="AE74" s="27"/>
      <c r="AF74" s="29" t="s">
        <v>7472</v>
      </c>
      <c r="AG74" s="33" t="str">
        <f>IF(ISERROR(IF(VLOOKUP(B74,'SAS Stations'!$A$2:$G$307,6,)="YES", "YES", "NO"))=TRUE,"NO","YES")</f>
        <v>NO</v>
      </c>
      <c r="AH74" s="33" t="str">
        <f t="shared" si="1"/>
        <v>YES</v>
      </c>
      <c r="AI74" s="33" t="str">
        <f>IF(ISERROR(IF(VLOOKUP(B74,'Stations Modelled'!$A$2:$D$141,4,FALSE)=TRUE, "YES","NO")),"NO","YES")</f>
        <v>NO</v>
      </c>
    </row>
    <row r="75" spans="1:35" hidden="1">
      <c r="A75" s="29" t="s">
        <v>3428</v>
      </c>
      <c r="B75" s="28">
        <v>640</v>
      </c>
      <c r="C75" s="28">
        <v>5602</v>
      </c>
      <c r="D75" s="30" t="s">
        <v>3405</v>
      </c>
      <c r="E75" s="29"/>
      <c r="F75" s="28">
        <v>33</v>
      </c>
      <c r="G75" s="28">
        <v>4</v>
      </c>
      <c r="H75" s="28">
        <v>1990</v>
      </c>
      <c r="I75" s="29" t="s">
        <v>7480</v>
      </c>
      <c r="J75" s="28">
        <v>5</v>
      </c>
      <c r="K75" s="29" t="s">
        <v>375</v>
      </c>
      <c r="L75" s="28">
        <v>5064</v>
      </c>
      <c r="M75" s="29" t="s">
        <v>375</v>
      </c>
      <c r="N75" s="29" t="s">
        <v>7471</v>
      </c>
      <c r="O75" s="31">
        <v>18264</v>
      </c>
      <c r="P75" s="31" t="s">
        <v>7472</v>
      </c>
      <c r="Q75" s="29" t="s">
        <v>7506</v>
      </c>
      <c r="R75" s="28">
        <v>3</v>
      </c>
      <c r="S75" s="28">
        <v>31</v>
      </c>
      <c r="T75" s="28">
        <v>4</v>
      </c>
      <c r="U75" s="28">
        <v>11</v>
      </c>
      <c r="V75" s="29" t="s">
        <v>7474</v>
      </c>
      <c r="W75" s="29" t="s">
        <v>3429</v>
      </c>
      <c r="X75" s="29" t="s">
        <v>7571</v>
      </c>
      <c r="Y75" s="29" t="s">
        <v>3430</v>
      </c>
      <c r="Z75" s="29" t="s">
        <v>7480</v>
      </c>
      <c r="AA75" s="29" t="s">
        <v>7478</v>
      </c>
      <c r="AB75" s="28">
        <v>92402</v>
      </c>
      <c r="AC75" s="32">
        <v>34.142254999999999</v>
      </c>
      <c r="AD75" s="32">
        <v>-117.289935</v>
      </c>
      <c r="AE75" s="32"/>
      <c r="AF75" s="29" t="s">
        <v>7472</v>
      </c>
      <c r="AG75" s="33" t="str">
        <f>IF(ISERROR(IF(VLOOKUP(B75,'SAS Stations'!$A$2:$G$307,6,)="YES", "YES", "NO"))=TRUE,"NO","YES")</f>
        <v>NO</v>
      </c>
      <c r="AH75" s="33" t="str">
        <f t="shared" si="1"/>
        <v>YES</v>
      </c>
      <c r="AI75" s="33" t="str">
        <f>IF(ISERROR(IF(VLOOKUP(B75,'Stations Modelled'!$A$2:$D$141,4,FALSE)=TRUE, "YES","NO")),"NO","YES")</f>
        <v>NO</v>
      </c>
    </row>
    <row r="76" spans="1:35" hidden="1">
      <c r="A76" s="29" t="s">
        <v>374</v>
      </c>
      <c r="B76" s="28">
        <v>1527</v>
      </c>
      <c r="C76" s="28">
        <v>8302</v>
      </c>
      <c r="D76" s="30" t="s">
        <v>3405</v>
      </c>
      <c r="E76" s="29"/>
      <c r="F76" s="28">
        <v>115</v>
      </c>
      <c r="G76" s="28">
        <v>33</v>
      </c>
      <c r="H76" s="28">
        <v>5064</v>
      </c>
      <c r="I76" s="29" t="s">
        <v>375</v>
      </c>
      <c r="J76" s="28">
        <v>5</v>
      </c>
      <c r="K76" s="29" t="s">
        <v>375</v>
      </c>
      <c r="L76" s="28">
        <v>5064</v>
      </c>
      <c r="M76" s="29" t="s">
        <v>375</v>
      </c>
      <c r="N76" s="29" t="s">
        <v>7471</v>
      </c>
      <c r="O76" s="31">
        <v>26665</v>
      </c>
      <c r="P76" s="31" t="s">
        <v>7472</v>
      </c>
      <c r="Q76" s="29" t="s">
        <v>7473</v>
      </c>
      <c r="R76" s="28">
        <v>3</v>
      </c>
      <c r="S76" s="28">
        <v>40</v>
      </c>
      <c r="T76" s="28">
        <v>2</v>
      </c>
      <c r="U76" s="28">
        <v>11</v>
      </c>
      <c r="V76" s="29" t="s">
        <v>7480</v>
      </c>
      <c r="W76" s="29" t="s">
        <v>3431</v>
      </c>
      <c r="X76" s="29" t="s">
        <v>553</v>
      </c>
      <c r="Y76" s="29" t="s">
        <v>3432</v>
      </c>
      <c r="Z76" s="29" t="s">
        <v>3433</v>
      </c>
      <c r="AA76" s="29" t="s">
        <v>7478</v>
      </c>
      <c r="AB76" s="28">
        <v>92352</v>
      </c>
      <c r="AC76" s="32">
        <v>34.284365000000001</v>
      </c>
      <c r="AD76" s="32">
        <v>-117.218267</v>
      </c>
      <c r="AE76" s="32"/>
      <c r="AF76" s="29" t="s">
        <v>7472</v>
      </c>
      <c r="AG76" s="33" t="str">
        <f>IF(ISERROR(IF(VLOOKUP(B76,'SAS Stations'!$A$2:$G$307,6,)="YES", "YES", "NO"))=TRUE,"NO","YES")</f>
        <v>NO</v>
      </c>
      <c r="AH76" s="33" t="str">
        <f t="shared" si="1"/>
        <v>YES</v>
      </c>
      <c r="AI76" s="33" t="str">
        <f>IF(ISERROR(IF(VLOOKUP(B76,'Stations Modelled'!$A$2:$D$141,4,FALSE)=TRUE, "YES","NO")),"NO","YES")</f>
        <v>NO</v>
      </c>
    </row>
    <row r="77" spans="1:35" hidden="1">
      <c r="A77" s="29" t="s">
        <v>374</v>
      </c>
      <c r="B77" s="28">
        <v>1526</v>
      </c>
      <c r="C77" s="28">
        <v>8302</v>
      </c>
      <c r="D77" s="30"/>
      <c r="E77" s="29"/>
      <c r="F77" s="28">
        <v>33</v>
      </c>
      <c r="G77" s="28">
        <v>12</v>
      </c>
      <c r="H77" s="28">
        <v>5064</v>
      </c>
      <c r="I77" s="29" t="s">
        <v>375</v>
      </c>
      <c r="J77" s="28">
        <v>5</v>
      </c>
      <c r="K77" s="29" t="s">
        <v>375</v>
      </c>
      <c r="L77" s="28">
        <v>5064</v>
      </c>
      <c r="M77" s="29" t="s">
        <v>375</v>
      </c>
      <c r="N77" s="29" t="s">
        <v>7471</v>
      </c>
      <c r="O77" s="31">
        <v>26665</v>
      </c>
      <c r="P77" s="31" t="s">
        <v>7472</v>
      </c>
      <c r="Q77" s="29" t="s">
        <v>7506</v>
      </c>
      <c r="R77" s="28">
        <v>3</v>
      </c>
      <c r="S77" s="28">
        <v>40</v>
      </c>
      <c r="T77" s="28">
        <v>2</v>
      </c>
      <c r="U77" s="28">
        <v>11</v>
      </c>
      <c r="V77" s="29" t="s">
        <v>7480</v>
      </c>
      <c r="W77" s="29" t="s">
        <v>3431</v>
      </c>
      <c r="X77" s="29" t="s">
        <v>553</v>
      </c>
      <c r="Y77" s="29" t="s">
        <v>3432</v>
      </c>
      <c r="Z77" s="29" t="s">
        <v>3433</v>
      </c>
      <c r="AA77" s="29" t="s">
        <v>7478</v>
      </c>
      <c r="AB77" s="28">
        <v>92352</v>
      </c>
      <c r="AC77" s="32">
        <v>34.284365000000001</v>
      </c>
      <c r="AD77" s="32">
        <v>-117.218267</v>
      </c>
      <c r="AE77" s="32"/>
      <c r="AF77" s="29" t="s">
        <v>7472</v>
      </c>
      <c r="AG77" s="33" t="str">
        <f>IF(ISERROR(IF(VLOOKUP(B77,'SAS Stations'!$A$2:$G$307,6,)="YES", "YES", "NO"))=TRUE,"NO","YES")</f>
        <v>YES</v>
      </c>
      <c r="AH77" s="33" t="str">
        <f t="shared" si="1"/>
        <v>NO</v>
      </c>
      <c r="AI77" s="33" t="str">
        <f>IF(ISERROR(IF(VLOOKUP(B77,'Stations Modelled'!$A$2:$D$141,4,FALSE)=TRUE, "YES","NO")),"NO","YES")</f>
        <v>YES</v>
      </c>
    </row>
    <row r="78" spans="1:35" hidden="1">
      <c r="A78" s="29" t="s">
        <v>376</v>
      </c>
      <c r="B78" s="28">
        <v>375</v>
      </c>
      <c r="C78" s="28">
        <v>5158</v>
      </c>
      <c r="D78" s="30" t="s">
        <v>7535</v>
      </c>
      <c r="E78" s="29" t="s">
        <v>7569</v>
      </c>
      <c r="F78" s="28">
        <v>16</v>
      </c>
      <c r="G78" s="28">
        <v>4</v>
      </c>
      <c r="H78" s="28">
        <v>5015</v>
      </c>
      <c r="I78" s="29" t="s">
        <v>377</v>
      </c>
      <c r="J78" s="28">
        <v>3</v>
      </c>
      <c r="K78" s="29" t="s">
        <v>7529</v>
      </c>
      <c r="L78" s="28">
        <v>5012</v>
      </c>
      <c r="M78" s="29" t="s">
        <v>3869</v>
      </c>
      <c r="N78" s="29" t="s">
        <v>7471</v>
      </c>
      <c r="O78" s="31">
        <v>18264</v>
      </c>
      <c r="P78" s="31" t="s">
        <v>7472</v>
      </c>
      <c r="Q78" s="29" t="s">
        <v>7506</v>
      </c>
      <c r="R78" s="28">
        <v>1</v>
      </c>
      <c r="S78" s="28">
        <v>27</v>
      </c>
      <c r="T78" s="28">
        <v>3</v>
      </c>
      <c r="U78" s="28">
        <v>5</v>
      </c>
      <c r="V78" s="29" t="s">
        <v>7531</v>
      </c>
      <c r="W78" s="29" t="s">
        <v>7570</v>
      </c>
      <c r="X78" s="29" t="s">
        <v>7571</v>
      </c>
      <c r="Y78" s="29" t="s">
        <v>7572</v>
      </c>
      <c r="Z78" s="29" t="s">
        <v>623</v>
      </c>
      <c r="AA78" s="29" t="s">
        <v>7478</v>
      </c>
      <c r="AB78" s="28">
        <v>91011</v>
      </c>
      <c r="AC78" s="32">
        <v>34.199961000000002</v>
      </c>
      <c r="AD78" s="32">
        <v>-118.170372</v>
      </c>
      <c r="AE78" s="34" t="s">
        <v>7503</v>
      </c>
      <c r="AF78" s="29" t="s">
        <v>7472</v>
      </c>
      <c r="AG78" s="33" t="str">
        <f>IF(ISERROR(IF(VLOOKUP(B78,'SAS Stations'!$A$2:$G$307,6,)="YES", "YES", "NO"))=TRUE,"NO","YES")</f>
        <v>NO</v>
      </c>
      <c r="AH78" s="33" t="str">
        <f t="shared" si="1"/>
        <v>YES</v>
      </c>
      <c r="AI78" s="33" t="str">
        <f>IF(ISERROR(IF(VLOOKUP(B78,'Stations Modelled'!$A$2:$D$141,4,FALSE)=TRUE, "YES","NO")),"NO","YES")</f>
        <v>NO</v>
      </c>
    </row>
    <row r="79" spans="1:35" hidden="1">
      <c r="A79" s="29" t="s">
        <v>376</v>
      </c>
      <c r="B79" s="28">
        <v>376</v>
      </c>
      <c r="C79" s="28">
        <v>5158</v>
      </c>
      <c r="D79" s="30" t="s">
        <v>7535</v>
      </c>
      <c r="E79" s="29" t="s">
        <v>7569</v>
      </c>
      <c r="F79" s="28">
        <v>66</v>
      </c>
      <c r="G79" s="28">
        <v>16</v>
      </c>
      <c r="H79" s="28">
        <v>5015</v>
      </c>
      <c r="I79" s="29" t="s">
        <v>377</v>
      </c>
      <c r="J79" s="28">
        <v>3</v>
      </c>
      <c r="K79" s="29" t="s">
        <v>7529</v>
      </c>
      <c r="L79" s="28">
        <v>5012</v>
      </c>
      <c r="M79" s="29" t="s">
        <v>3869</v>
      </c>
      <c r="N79" s="29" t="s">
        <v>7471</v>
      </c>
      <c r="O79" s="31">
        <v>18264</v>
      </c>
      <c r="P79" s="31" t="s">
        <v>7472</v>
      </c>
      <c r="Q79" s="29" t="s">
        <v>7473</v>
      </c>
      <c r="R79" s="28">
        <v>1</v>
      </c>
      <c r="S79" s="28">
        <v>27</v>
      </c>
      <c r="T79" s="28">
        <v>3</v>
      </c>
      <c r="U79" s="28">
        <v>5</v>
      </c>
      <c r="V79" s="29" t="s">
        <v>7531</v>
      </c>
      <c r="W79" s="29" t="s">
        <v>7570</v>
      </c>
      <c r="X79" s="29" t="s">
        <v>7571</v>
      </c>
      <c r="Y79" s="29" t="s">
        <v>7572</v>
      </c>
      <c r="Z79" s="29" t="s">
        <v>623</v>
      </c>
      <c r="AA79" s="29" t="s">
        <v>7478</v>
      </c>
      <c r="AB79" s="28">
        <v>91011</v>
      </c>
      <c r="AC79" s="32">
        <v>34.199961000000002</v>
      </c>
      <c r="AD79" s="32">
        <v>-118.170372</v>
      </c>
      <c r="AE79" s="34" t="s">
        <v>7503</v>
      </c>
      <c r="AF79" s="29" t="s">
        <v>7472</v>
      </c>
      <c r="AG79" s="33" t="str">
        <f>IF(ISERROR(IF(VLOOKUP(B79,'SAS Stations'!$A$2:$G$307,6,)="YES", "YES", "NO"))=TRUE,"NO","YES")</f>
        <v>YES</v>
      </c>
      <c r="AH79" s="33" t="str">
        <f t="shared" si="1"/>
        <v>NO</v>
      </c>
      <c r="AI79" s="33" t="str">
        <f>IF(ISERROR(IF(VLOOKUP(B79,'Stations Modelled'!$A$2:$D$141,4,FALSE)=TRUE, "YES","NO")),"NO","YES")</f>
        <v>NO</v>
      </c>
    </row>
    <row r="80" spans="1:35" hidden="1">
      <c r="A80" s="29" t="s">
        <v>990</v>
      </c>
      <c r="B80" s="28">
        <v>803</v>
      </c>
      <c r="C80" s="28">
        <v>5803</v>
      </c>
      <c r="D80" s="30" t="s">
        <v>2822</v>
      </c>
      <c r="E80" s="29"/>
      <c r="F80" s="28">
        <v>12</v>
      </c>
      <c r="G80" s="28">
        <v>4</v>
      </c>
      <c r="H80" s="28">
        <v>5085</v>
      </c>
      <c r="I80" s="29" t="s">
        <v>3849</v>
      </c>
      <c r="J80" s="28">
        <v>9</v>
      </c>
      <c r="K80" s="29" t="s">
        <v>652</v>
      </c>
      <c r="L80" s="28">
        <v>5073</v>
      </c>
      <c r="M80" s="29" t="s">
        <v>652</v>
      </c>
      <c r="N80" s="29" t="s">
        <v>7471</v>
      </c>
      <c r="O80" s="31">
        <v>24807</v>
      </c>
      <c r="P80" s="31" t="s">
        <v>7472</v>
      </c>
      <c r="Q80" s="29" t="s">
        <v>7506</v>
      </c>
      <c r="R80" s="28">
        <v>1</v>
      </c>
      <c r="S80" s="28">
        <v>46</v>
      </c>
      <c r="T80" s="28">
        <v>2</v>
      </c>
      <c r="U80" s="28">
        <v>52</v>
      </c>
      <c r="V80" s="29" t="s">
        <v>2730</v>
      </c>
      <c r="W80" s="29" t="s">
        <v>1618</v>
      </c>
      <c r="X80" s="29" t="s">
        <v>457</v>
      </c>
      <c r="Y80" s="29" t="s">
        <v>1619</v>
      </c>
      <c r="Z80" s="29" t="s">
        <v>990</v>
      </c>
      <c r="AA80" s="29" t="s">
        <v>7478</v>
      </c>
      <c r="AB80" s="28">
        <v>90703</v>
      </c>
      <c r="AC80" s="32">
        <v>33.860795000000003</v>
      </c>
      <c r="AD80" s="32">
        <v>-118.08315</v>
      </c>
      <c r="AE80" s="32"/>
      <c r="AF80" s="29" t="s">
        <v>7472</v>
      </c>
      <c r="AG80" s="33" t="str">
        <f>IF(ISERROR(IF(VLOOKUP(B80,'SAS Stations'!$A$2:$G$307,6,)="YES", "YES", "NO"))=TRUE,"NO","YES")</f>
        <v>YES</v>
      </c>
      <c r="AH80" s="33" t="str">
        <f t="shared" si="1"/>
        <v>NO</v>
      </c>
      <c r="AI80" s="33" t="str">
        <f>IF(ISERROR(IF(VLOOKUP(B80,'Stations Modelled'!$A$2:$D$141,4,FALSE)=TRUE, "YES","NO")),"NO","YES")</f>
        <v>NO</v>
      </c>
    </row>
    <row r="81" spans="1:35" hidden="1">
      <c r="A81" s="29" t="s">
        <v>2855</v>
      </c>
      <c r="B81" s="28">
        <v>1055</v>
      </c>
      <c r="C81" s="28">
        <v>7015</v>
      </c>
      <c r="D81" s="30"/>
      <c r="E81" s="29"/>
      <c r="F81" s="28">
        <v>12</v>
      </c>
      <c r="G81" s="28">
        <v>2.4</v>
      </c>
      <c r="H81" s="28">
        <v>5033</v>
      </c>
      <c r="I81" s="29" t="s">
        <v>397</v>
      </c>
      <c r="J81" s="28">
        <v>17</v>
      </c>
      <c r="K81" s="29" t="s">
        <v>4950</v>
      </c>
      <c r="L81" s="28">
        <v>5033</v>
      </c>
      <c r="M81" s="29" t="s">
        <v>397</v>
      </c>
      <c r="N81" s="29" t="s">
        <v>7521</v>
      </c>
      <c r="O81" s="31">
        <v>18264</v>
      </c>
      <c r="P81" s="31">
        <v>36880</v>
      </c>
      <c r="Q81" s="29" t="s">
        <v>5084</v>
      </c>
      <c r="R81" s="28">
        <v>5</v>
      </c>
      <c r="S81" s="28">
        <v>51</v>
      </c>
      <c r="T81" s="28">
        <v>3</v>
      </c>
      <c r="U81" s="28">
        <v>70</v>
      </c>
      <c r="V81" s="29" t="s">
        <v>4926</v>
      </c>
      <c r="W81" s="29" t="s">
        <v>7472</v>
      </c>
      <c r="X81" s="29" t="s">
        <v>7472</v>
      </c>
      <c r="Y81" s="29" t="s">
        <v>7472</v>
      </c>
      <c r="Z81" s="29" t="s">
        <v>7472</v>
      </c>
      <c r="AA81" s="29" t="s">
        <v>7478</v>
      </c>
      <c r="AB81" s="28" t="s">
        <v>7472</v>
      </c>
      <c r="AC81" s="27"/>
      <c r="AD81" s="27"/>
      <c r="AE81" s="27"/>
      <c r="AF81" s="29" t="s">
        <v>7472</v>
      </c>
      <c r="AG81" s="33" t="str">
        <f>IF(ISERROR(IF(VLOOKUP(B81,'SAS Stations'!$A$2:$G$307,6,)="YES", "YES", "NO"))=TRUE,"NO","YES")</f>
        <v>NO</v>
      </c>
      <c r="AH81" s="33" t="str">
        <f t="shared" si="1"/>
        <v>YES</v>
      </c>
      <c r="AI81" s="33" t="str">
        <f>IF(ISERROR(IF(VLOOKUP(B81,'Stations Modelled'!$A$2:$D$141,4,FALSE)=TRUE, "YES","NO")),"NO","YES")</f>
        <v>NO</v>
      </c>
    </row>
    <row r="82" spans="1:35" hidden="1">
      <c r="A82" s="29" t="s">
        <v>378</v>
      </c>
      <c r="B82" s="28">
        <v>972</v>
      </c>
      <c r="C82" s="28">
        <v>6168</v>
      </c>
      <c r="D82" s="30" t="s">
        <v>2822</v>
      </c>
      <c r="E82" s="29"/>
      <c r="F82" s="28">
        <v>66</v>
      </c>
      <c r="G82" s="28">
        <v>12</v>
      </c>
      <c r="H82" s="28">
        <v>5073</v>
      </c>
      <c r="I82" s="29" t="s">
        <v>652</v>
      </c>
      <c r="J82" s="28">
        <v>9</v>
      </c>
      <c r="K82" s="29" t="s">
        <v>652</v>
      </c>
      <c r="L82" s="28">
        <v>5073</v>
      </c>
      <c r="M82" s="29" t="s">
        <v>652</v>
      </c>
      <c r="N82" s="29" t="s">
        <v>7471</v>
      </c>
      <c r="O82" s="31">
        <v>25659</v>
      </c>
      <c r="P82" s="31" t="s">
        <v>7472</v>
      </c>
      <c r="Q82" s="29" t="s">
        <v>7530</v>
      </c>
      <c r="R82" s="28">
        <v>1</v>
      </c>
      <c r="S82" s="28">
        <v>46</v>
      </c>
      <c r="T82" s="28">
        <v>2</v>
      </c>
      <c r="U82" s="28">
        <v>51</v>
      </c>
      <c r="V82" s="29" t="s">
        <v>3386</v>
      </c>
      <c r="W82" s="29" t="s">
        <v>1620</v>
      </c>
      <c r="X82" s="29" t="s">
        <v>462</v>
      </c>
      <c r="Y82" s="29" t="s">
        <v>1621</v>
      </c>
      <c r="Z82" s="29" t="s">
        <v>660</v>
      </c>
      <c r="AA82" s="29" t="s">
        <v>7478</v>
      </c>
      <c r="AB82" s="28" t="s">
        <v>7472</v>
      </c>
      <c r="AC82" s="32">
        <v>33.820228999999998</v>
      </c>
      <c r="AD82" s="32">
        <v>-118.16364299999999</v>
      </c>
      <c r="AE82" s="32"/>
      <c r="AF82" s="29" t="s">
        <v>7472</v>
      </c>
      <c r="AG82" s="33" t="str">
        <f>IF(ISERROR(IF(VLOOKUP(B82,'SAS Stations'!$A$2:$G$307,6,)="YES", "YES", "NO"))=TRUE,"NO","YES")</f>
        <v>NO</v>
      </c>
      <c r="AH82" s="33" t="str">
        <f t="shared" si="1"/>
        <v>YES</v>
      </c>
      <c r="AI82" s="33" t="str">
        <f>IF(ISERROR(IF(VLOOKUP(B82,'Stations Modelled'!$A$2:$D$141,4,FALSE)=TRUE, "YES","NO")),"NO","YES")</f>
        <v>NO</v>
      </c>
    </row>
    <row r="83" spans="1:35" hidden="1">
      <c r="A83" s="29" t="s">
        <v>991</v>
      </c>
      <c r="B83" s="28">
        <v>740</v>
      </c>
      <c r="C83" s="28">
        <v>5727</v>
      </c>
      <c r="D83" s="30" t="s">
        <v>2815</v>
      </c>
      <c r="E83" s="29" t="s">
        <v>1622</v>
      </c>
      <c r="F83" s="28">
        <v>16</v>
      </c>
      <c r="G83" s="28">
        <v>4</v>
      </c>
      <c r="H83" s="28">
        <v>5073</v>
      </c>
      <c r="I83" s="29" t="s">
        <v>652</v>
      </c>
      <c r="J83" s="28">
        <v>9</v>
      </c>
      <c r="K83" s="29" t="s">
        <v>652</v>
      </c>
      <c r="L83" s="28">
        <v>5073</v>
      </c>
      <c r="M83" s="29" t="s">
        <v>652</v>
      </c>
      <c r="N83" s="29" t="s">
        <v>7471</v>
      </c>
      <c r="O83" s="31">
        <v>23559</v>
      </c>
      <c r="P83" s="31" t="s">
        <v>7472</v>
      </c>
      <c r="Q83" s="29" t="s">
        <v>7506</v>
      </c>
      <c r="R83" s="28">
        <v>1</v>
      </c>
      <c r="S83" s="28">
        <v>32</v>
      </c>
      <c r="T83" s="28">
        <v>2</v>
      </c>
      <c r="U83" s="28">
        <v>57</v>
      </c>
      <c r="V83" s="29" t="s">
        <v>3386</v>
      </c>
      <c r="W83" s="29" t="s">
        <v>1623</v>
      </c>
      <c r="X83" s="29" t="s">
        <v>459</v>
      </c>
      <c r="Y83" s="29" t="s">
        <v>1624</v>
      </c>
      <c r="Z83" s="29" t="s">
        <v>668</v>
      </c>
      <c r="AA83" s="29" t="s">
        <v>7478</v>
      </c>
      <c r="AB83" s="28">
        <v>90262</v>
      </c>
      <c r="AC83" s="32">
        <v>33.917461000000003</v>
      </c>
      <c r="AD83" s="32">
        <v>-118.23731600000001</v>
      </c>
      <c r="AE83" s="32"/>
      <c r="AF83" s="29" t="s">
        <v>7472</v>
      </c>
      <c r="AG83" s="33" t="str">
        <f>IF(ISERROR(IF(VLOOKUP(B83,'SAS Stations'!$A$2:$G$307,6,)="YES", "YES", "NO"))=TRUE,"NO","YES")</f>
        <v>YES</v>
      </c>
      <c r="AH83" s="33" t="str">
        <f t="shared" si="1"/>
        <v>NO</v>
      </c>
      <c r="AI83" s="33" t="str">
        <f>IF(ISERROR(IF(VLOOKUP(B83,'Stations Modelled'!$A$2:$D$141,4,FALSE)=TRUE, "YES","NO")),"NO","YES")</f>
        <v>NO</v>
      </c>
    </row>
    <row r="84" spans="1:35" hidden="1">
      <c r="A84" s="29" t="s">
        <v>2856</v>
      </c>
      <c r="B84" s="28">
        <v>1930</v>
      </c>
      <c r="C84" s="28">
        <v>7022</v>
      </c>
      <c r="D84" s="30"/>
      <c r="E84" s="29"/>
      <c r="F84" s="28">
        <v>33</v>
      </c>
      <c r="G84" s="28">
        <v>12</v>
      </c>
      <c r="H84" s="28">
        <v>5070</v>
      </c>
      <c r="I84" s="29" t="s">
        <v>347</v>
      </c>
      <c r="J84" s="28">
        <v>7</v>
      </c>
      <c r="K84" s="29" t="s">
        <v>347</v>
      </c>
      <c r="L84" s="28">
        <v>5070</v>
      </c>
      <c r="M84" s="29" t="s">
        <v>347</v>
      </c>
      <c r="N84" s="29" t="s">
        <v>7521</v>
      </c>
      <c r="O84" s="31">
        <v>35186</v>
      </c>
      <c r="P84" s="31">
        <v>36585</v>
      </c>
      <c r="Q84" s="29" t="s">
        <v>5084</v>
      </c>
      <c r="R84" s="28">
        <v>3</v>
      </c>
      <c r="S84" s="28">
        <v>77</v>
      </c>
      <c r="T84" s="28">
        <v>3</v>
      </c>
      <c r="U84" s="28">
        <v>20</v>
      </c>
      <c r="V84" s="29" t="s">
        <v>2857</v>
      </c>
      <c r="W84" s="29" t="s">
        <v>2858</v>
      </c>
      <c r="X84" s="29" t="s">
        <v>465</v>
      </c>
      <c r="Y84" s="29" t="s">
        <v>2859</v>
      </c>
      <c r="Z84" s="29" t="s">
        <v>2860</v>
      </c>
      <c r="AA84" s="29" t="s">
        <v>7478</v>
      </c>
      <c r="AB84" s="28">
        <v>92543</v>
      </c>
      <c r="AC84" s="27"/>
      <c r="AD84" s="27"/>
      <c r="AE84" s="27"/>
      <c r="AF84" s="29" t="s">
        <v>7472</v>
      </c>
      <c r="AG84" s="33" t="str">
        <f>IF(ISERROR(IF(VLOOKUP(B84,'SAS Stations'!$A$2:$G$307,6,)="YES", "YES", "NO"))=TRUE,"NO","YES")</f>
        <v>NO</v>
      </c>
      <c r="AH84" s="33" t="str">
        <f t="shared" si="1"/>
        <v>YES</v>
      </c>
      <c r="AI84" s="33" t="str">
        <f>IF(ISERROR(IF(VLOOKUP(B84,'Stations Modelled'!$A$2:$D$141,4,FALSE)=TRUE, "YES","NO")),"NO","YES")</f>
        <v>NO</v>
      </c>
    </row>
    <row r="85" spans="1:35" hidden="1">
      <c r="A85" s="29" t="s">
        <v>2861</v>
      </c>
      <c r="B85" s="28">
        <v>1347</v>
      </c>
      <c r="C85" s="28">
        <v>8108</v>
      </c>
      <c r="D85" s="30"/>
      <c r="E85" s="29"/>
      <c r="F85" s="28">
        <v>33</v>
      </c>
      <c r="G85" s="28">
        <v>4</v>
      </c>
      <c r="H85" s="28">
        <v>8016</v>
      </c>
      <c r="I85" s="29" t="s">
        <v>385</v>
      </c>
      <c r="J85" s="28">
        <v>15</v>
      </c>
      <c r="K85" s="29" t="s">
        <v>666</v>
      </c>
      <c r="L85" s="28">
        <v>5061</v>
      </c>
      <c r="M85" s="29" t="s">
        <v>666</v>
      </c>
      <c r="N85" s="29" t="s">
        <v>7521</v>
      </c>
      <c r="O85" s="31">
        <v>18264</v>
      </c>
      <c r="P85" s="31">
        <v>32234</v>
      </c>
      <c r="Q85" s="29" t="s">
        <v>7506</v>
      </c>
      <c r="R85" s="28">
        <v>3</v>
      </c>
      <c r="S85" s="28">
        <v>86</v>
      </c>
      <c r="T85" s="28">
        <v>4</v>
      </c>
      <c r="U85" s="28">
        <v>21</v>
      </c>
      <c r="V85" s="29" t="s">
        <v>4926</v>
      </c>
      <c r="W85" s="29" t="s">
        <v>7472</v>
      </c>
      <c r="X85" s="29" t="s">
        <v>7472</v>
      </c>
      <c r="Y85" s="29" t="s">
        <v>7472</v>
      </c>
      <c r="Z85" s="29" t="s">
        <v>7472</v>
      </c>
      <c r="AA85" s="29" t="s">
        <v>7478</v>
      </c>
      <c r="AB85" s="28" t="s">
        <v>7472</v>
      </c>
      <c r="AC85" s="27"/>
      <c r="AD85" s="27"/>
      <c r="AE85" s="27"/>
      <c r="AF85" s="29" t="s">
        <v>7472</v>
      </c>
      <c r="AG85" s="33" t="str">
        <f>IF(ISERROR(IF(VLOOKUP(B85,'SAS Stations'!$A$2:$G$307,6,)="YES", "YES", "NO"))=TRUE,"NO","YES")</f>
        <v>NO</v>
      </c>
      <c r="AH85" s="33" t="str">
        <f t="shared" si="1"/>
        <v>YES</v>
      </c>
      <c r="AI85" s="33" t="str">
        <f>IF(ISERROR(IF(VLOOKUP(B85,'Stations Modelled'!$A$2:$D$141,4,FALSE)=TRUE, "YES","NO")),"NO","YES")</f>
        <v>NO</v>
      </c>
    </row>
    <row r="86" spans="1:35" hidden="1">
      <c r="A86" s="29" t="s">
        <v>1625</v>
      </c>
      <c r="B86" s="28">
        <v>1011</v>
      </c>
      <c r="C86" s="28">
        <v>6224</v>
      </c>
      <c r="D86" s="30" t="s">
        <v>2822</v>
      </c>
      <c r="E86" s="29"/>
      <c r="F86" s="28">
        <v>66</v>
      </c>
      <c r="G86" s="28">
        <v>12</v>
      </c>
      <c r="H86" s="28">
        <v>1410</v>
      </c>
      <c r="I86" s="29" t="s">
        <v>340</v>
      </c>
      <c r="J86" s="28">
        <v>9</v>
      </c>
      <c r="K86" s="29" t="s">
        <v>652</v>
      </c>
      <c r="L86" s="28">
        <v>5073</v>
      </c>
      <c r="M86" s="29" t="s">
        <v>652</v>
      </c>
      <c r="N86" s="29" t="s">
        <v>7521</v>
      </c>
      <c r="O86" s="31">
        <v>27699</v>
      </c>
      <c r="P86" s="31">
        <v>37285</v>
      </c>
      <c r="Q86" s="29" t="s">
        <v>7530</v>
      </c>
      <c r="R86" s="28">
        <v>1</v>
      </c>
      <c r="S86" s="28">
        <v>46</v>
      </c>
      <c r="T86" s="28">
        <v>1</v>
      </c>
      <c r="U86" s="28">
        <v>51</v>
      </c>
      <c r="V86" s="29" t="s">
        <v>2730</v>
      </c>
      <c r="W86" s="29" t="s">
        <v>2824</v>
      </c>
      <c r="X86" s="29" t="s">
        <v>564</v>
      </c>
      <c r="Y86" s="29" t="s">
        <v>1626</v>
      </c>
      <c r="Z86" s="29" t="s">
        <v>660</v>
      </c>
      <c r="AA86" s="29" t="s">
        <v>7478</v>
      </c>
      <c r="AB86" s="28" t="s">
        <v>7472</v>
      </c>
      <c r="AC86" s="32">
        <v>33.793849999999999</v>
      </c>
      <c r="AD86" s="32">
        <v>-118.152038</v>
      </c>
      <c r="AE86" s="32"/>
      <c r="AF86" s="29" t="s">
        <v>7472</v>
      </c>
      <c r="AG86" s="33" t="str">
        <f>IF(ISERROR(IF(VLOOKUP(B86,'SAS Stations'!$A$2:$G$307,6,)="YES", "YES", "NO"))=TRUE,"NO","YES")</f>
        <v>NO</v>
      </c>
      <c r="AH86" s="33" t="str">
        <f t="shared" si="1"/>
        <v>YES</v>
      </c>
      <c r="AI86" s="33" t="str">
        <f>IF(ISERROR(IF(VLOOKUP(B86,'Stations Modelled'!$A$2:$D$141,4,FALSE)=TRUE, "YES","NO")),"NO","YES")</f>
        <v>NO</v>
      </c>
    </row>
    <row r="87" spans="1:35" hidden="1">
      <c r="A87" s="29" t="s">
        <v>379</v>
      </c>
      <c r="B87" s="28">
        <v>804</v>
      </c>
      <c r="C87" s="28">
        <v>5804</v>
      </c>
      <c r="D87" s="30" t="s">
        <v>7573</v>
      </c>
      <c r="E87" s="29"/>
      <c r="F87" s="28">
        <v>66</v>
      </c>
      <c r="G87" s="28">
        <v>12</v>
      </c>
      <c r="H87" s="28">
        <v>5082</v>
      </c>
      <c r="I87" s="29" t="s">
        <v>939</v>
      </c>
      <c r="J87" s="28">
        <v>1</v>
      </c>
      <c r="K87" s="29" t="s">
        <v>939</v>
      </c>
      <c r="L87" s="28">
        <v>5082</v>
      </c>
      <c r="M87" s="29" t="s">
        <v>939</v>
      </c>
      <c r="N87" s="29" t="s">
        <v>7471</v>
      </c>
      <c r="O87" s="31">
        <v>18264</v>
      </c>
      <c r="P87" s="31" t="s">
        <v>7472</v>
      </c>
      <c r="Q87" s="29" t="s">
        <v>7473</v>
      </c>
      <c r="R87" s="28">
        <v>1</v>
      </c>
      <c r="S87" s="28">
        <v>48</v>
      </c>
      <c r="T87" s="28">
        <v>2</v>
      </c>
      <c r="U87" s="28">
        <v>43</v>
      </c>
      <c r="V87" s="29" t="s">
        <v>7556</v>
      </c>
      <c r="W87" s="29" t="s">
        <v>7574</v>
      </c>
      <c r="X87" s="29" t="s">
        <v>7566</v>
      </c>
      <c r="Y87" s="29" t="s">
        <v>7575</v>
      </c>
      <c r="Z87" s="29" t="s">
        <v>771</v>
      </c>
      <c r="AA87" s="29" t="s">
        <v>7478</v>
      </c>
      <c r="AB87" s="28">
        <v>92670</v>
      </c>
      <c r="AC87" s="32">
        <v>33.880448999999999</v>
      </c>
      <c r="AD87" s="32">
        <v>-117.83192699999999</v>
      </c>
      <c r="AE87" s="34" t="s">
        <v>7503</v>
      </c>
      <c r="AF87" s="29" t="s">
        <v>7472</v>
      </c>
      <c r="AG87" s="33" t="str">
        <f>IF(ISERROR(IF(VLOOKUP(B87,'SAS Stations'!$A$2:$G$307,6,)="YES", "YES", "NO"))=TRUE,"NO","YES")</f>
        <v>YES</v>
      </c>
      <c r="AH87" s="33" t="str">
        <f t="shared" si="1"/>
        <v>NO</v>
      </c>
      <c r="AI87" s="33" t="str">
        <f>IF(ISERROR(IF(VLOOKUP(B87,'Stations Modelled'!$A$2:$D$141,4,FALSE)=TRUE, "YES","NO")),"NO","YES")</f>
        <v>NO</v>
      </c>
    </row>
    <row r="88" spans="1:35" hidden="1">
      <c r="A88" s="29" t="s">
        <v>380</v>
      </c>
      <c r="B88" s="28">
        <v>1577</v>
      </c>
      <c r="C88" s="28">
        <v>8002</v>
      </c>
      <c r="D88" s="30" t="s">
        <v>3410</v>
      </c>
      <c r="E88" s="29">
        <v>17543</v>
      </c>
      <c r="F88" s="28">
        <v>33</v>
      </c>
      <c r="G88" s="28">
        <v>12</v>
      </c>
      <c r="H88" s="28">
        <v>5070</v>
      </c>
      <c r="I88" s="29" t="s">
        <v>347</v>
      </c>
      <c r="J88" s="28">
        <v>7</v>
      </c>
      <c r="K88" s="29" t="s">
        <v>347</v>
      </c>
      <c r="L88" s="28">
        <v>5070</v>
      </c>
      <c r="M88" s="29" t="s">
        <v>347</v>
      </c>
      <c r="N88" s="29" t="s">
        <v>7471</v>
      </c>
      <c r="O88" s="31">
        <v>33373</v>
      </c>
      <c r="P88" s="31" t="s">
        <v>7472</v>
      </c>
      <c r="Q88" s="29" t="s">
        <v>7506</v>
      </c>
      <c r="R88" s="28">
        <v>3</v>
      </c>
      <c r="S88" s="28">
        <v>77</v>
      </c>
      <c r="T88" s="28">
        <v>4</v>
      </c>
      <c r="U88" s="28">
        <v>16</v>
      </c>
      <c r="V88" s="29" t="s">
        <v>3411</v>
      </c>
      <c r="W88" s="29" t="s">
        <v>3434</v>
      </c>
      <c r="X88" s="29" t="s">
        <v>562</v>
      </c>
      <c r="Y88" s="29" t="s">
        <v>3435</v>
      </c>
      <c r="Z88" s="29" t="s">
        <v>3436</v>
      </c>
      <c r="AA88" s="29" t="s">
        <v>7478</v>
      </c>
      <c r="AB88" s="28">
        <v>92362</v>
      </c>
      <c r="AC88" s="32">
        <v>33.597405999999999</v>
      </c>
      <c r="AD88" s="32">
        <v>-117.137843</v>
      </c>
      <c r="AE88" s="32"/>
      <c r="AF88" s="29" t="s">
        <v>7472</v>
      </c>
      <c r="AG88" s="33" t="str">
        <f>IF(ISERROR(IF(VLOOKUP(B88,'SAS Stations'!$A$2:$G$307,6,)="YES", "YES", "NO"))=TRUE,"NO","YES")</f>
        <v>NO</v>
      </c>
      <c r="AH88" s="33" t="str">
        <f t="shared" si="1"/>
        <v>YES</v>
      </c>
      <c r="AI88" s="33" t="str">
        <f>IF(ISERROR(IF(VLOOKUP(B88,'Stations Modelled'!$A$2:$D$141,4,FALSE)=TRUE, "YES","NO")),"NO","YES")</f>
        <v>NO</v>
      </c>
    </row>
    <row r="89" spans="1:35" hidden="1">
      <c r="A89" s="29" t="s">
        <v>380</v>
      </c>
      <c r="B89" s="28">
        <v>1326</v>
      </c>
      <c r="C89" s="28">
        <v>8002</v>
      </c>
      <c r="D89" s="30"/>
      <c r="E89" s="29">
        <v>17543</v>
      </c>
      <c r="F89" s="28">
        <v>115</v>
      </c>
      <c r="G89" s="28">
        <v>33</v>
      </c>
      <c r="H89" s="28">
        <v>5070</v>
      </c>
      <c r="I89" s="29" t="s">
        <v>347</v>
      </c>
      <c r="J89" s="28">
        <v>7</v>
      </c>
      <c r="K89" s="29" t="s">
        <v>347</v>
      </c>
      <c r="L89" s="28">
        <v>5070</v>
      </c>
      <c r="M89" s="29" t="s">
        <v>347</v>
      </c>
      <c r="N89" s="29" t="s">
        <v>7471</v>
      </c>
      <c r="O89" s="31">
        <v>29707</v>
      </c>
      <c r="P89" s="31" t="s">
        <v>7472</v>
      </c>
      <c r="Q89" s="29" t="s">
        <v>7473</v>
      </c>
      <c r="R89" s="28">
        <v>3</v>
      </c>
      <c r="S89" s="28">
        <v>77</v>
      </c>
      <c r="T89" s="28">
        <v>4</v>
      </c>
      <c r="U89" s="28">
        <v>16</v>
      </c>
      <c r="V89" s="29" t="s">
        <v>3411</v>
      </c>
      <c r="W89" s="29" t="s">
        <v>3434</v>
      </c>
      <c r="X89" s="29" t="s">
        <v>562</v>
      </c>
      <c r="Y89" s="29" t="s">
        <v>3435</v>
      </c>
      <c r="Z89" s="29" t="s">
        <v>3436</v>
      </c>
      <c r="AA89" s="29" t="s">
        <v>7478</v>
      </c>
      <c r="AB89" s="28">
        <v>92362</v>
      </c>
      <c r="AC89" s="32">
        <v>33.597405999999999</v>
      </c>
      <c r="AD89" s="32">
        <v>-117.137843</v>
      </c>
      <c r="AE89" s="32"/>
      <c r="AF89" s="29" t="s">
        <v>7472</v>
      </c>
      <c r="AG89" s="33" t="str">
        <f>IF(ISERROR(IF(VLOOKUP(B89,'SAS Stations'!$A$2:$G$307,6,)="YES", "YES", "NO"))=TRUE,"NO","YES")</f>
        <v>YES</v>
      </c>
      <c r="AH89" s="33" t="str">
        <f t="shared" si="1"/>
        <v>NO</v>
      </c>
      <c r="AI89" s="33" t="str">
        <f>IF(ISERROR(IF(VLOOKUP(B89,'Stations Modelled'!$A$2:$D$141,4,FALSE)=TRUE, "YES","NO")),"NO","YES")</f>
        <v>YES</v>
      </c>
    </row>
    <row r="90" spans="1:35" hidden="1">
      <c r="A90" s="29" t="s">
        <v>2862</v>
      </c>
      <c r="B90" s="28">
        <v>716</v>
      </c>
      <c r="C90" s="28">
        <v>5702</v>
      </c>
      <c r="D90" s="30"/>
      <c r="E90" s="29"/>
      <c r="F90" s="28">
        <v>66</v>
      </c>
      <c r="G90" s="28">
        <v>12</v>
      </c>
      <c r="H90" s="28">
        <v>5074</v>
      </c>
      <c r="I90" s="29" t="s">
        <v>631</v>
      </c>
      <c r="J90" s="28">
        <v>9</v>
      </c>
      <c r="K90" s="29" t="s">
        <v>652</v>
      </c>
      <c r="L90" s="28">
        <v>5012</v>
      </c>
      <c r="M90" s="29" t="s">
        <v>3869</v>
      </c>
      <c r="N90" s="29" t="s">
        <v>7521</v>
      </c>
      <c r="O90" s="31">
        <v>22678</v>
      </c>
      <c r="P90" s="31">
        <v>31503</v>
      </c>
      <c r="Q90" s="29" t="s">
        <v>7530</v>
      </c>
      <c r="R90" s="28">
        <v>1</v>
      </c>
      <c r="S90" s="28">
        <v>32</v>
      </c>
      <c r="T90" s="28">
        <v>2</v>
      </c>
      <c r="U90" s="28">
        <v>0</v>
      </c>
      <c r="V90" s="29" t="s">
        <v>2730</v>
      </c>
      <c r="W90" s="29" t="s">
        <v>7472</v>
      </c>
      <c r="X90" s="29" t="s">
        <v>7472</v>
      </c>
      <c r="Y90" s="29" t="s">
        <v>7472</v>
      </c>
      <c r="Z90" s="29" t="s">
        <v>7472</v>
      </c>
      <c r="AA90" s="29" t="s">
        <v>7478</v>
      </c>
      <c r="AB90" s="28" t="s">
        <v>7472</v>
      </c>
      <c r="AC90" s="27"/>
      <c r="AD90" s="27"/>
      <c r="AE90" s="27"/>
      <c r="AF90" s="29" t="s">
        <v>7472</v>
      </c>
      <c r="AG90" s="33" t="str">
        <f>IF(ISERROR(IF(VLOOKUP(B90,'SAS Stations'!$A$2:$G$307,6,)="YES", "YES", "NO"))=TRUE,"NO","YES")</f>
        <v>NO</v>
      </c>
      <c r="AH90" s="33" t="str">
        <f t="shared" si="1"/>
        <v>YES</v>
      </c>
      <c r="AI90" s="33" t="str">
        <f>IF(ISERROR(IF(VLOOKUP(B90,'Stations Modelled'!$A$2:$D$141,4,FALSE)=TRUE, "YES","NO")),"NO","YES")</f>
        <v>NO</v>
      </c>
    </row>
    <row r="91" spans="1:35" hidden="1">
      <c r="A91" s="29" t="s">
        <v>2863</v>
      </c>
      <c r="B91" s="28">
        <v>1720</v>
      </c>
      <c r="C91" s="28">
        <v>5907</v>
      </c>
      <c r="D91" s="30"/>
      <c r="E91" s="29"/>
      <c r="F91" s="28">
        <v>12</v>
      </c>
      <c r="G91" s="28">
        <v>12</v>
      </c>
      <c r="H91" s="28">
        <v>3002</v>
      </c>
      <c r="I91" s="29" t="s">
        <v>1664</v>
      </c>
      <c r="J91" s="28">
        <v>9</v>
      </c>
      <c r="K91" s="29" t="s">
        <v>652</v>
      </c>
      <c r="L91" s="28">
        <v>5073</v>
      </c>
      <c r="M91" s="29" t="s">
        <v>652</v>
      </c>
      <c r="N91" s="29" t="s">
        <v>7496</v>
      </c>
      <c r="O91" s="31">
        <v>38353</v>
      </c>
      <c r="P91" s="31" t="s">
        <v>7472</v>
      </c>
      <c r="Q91" s="29" t="s">
        <v>10579</v>
      </c>
      <c r="R91" s="28">
        <v>1</v>
      </c>
      <c r="S91" s="28">
        <v>61</v>
      </c>
      <c r="T91" s="28">
        <v>1</v>
      </c>
      <c r="U91" s="28">
        <v>50</v>
      </c>
      <c r="V91" s="29" t="s">
        <v>7472</v>
      </c>
      <c r="W91" s="29" t="s">
        <v>7472</v>
      </c>
      <c r="X91" s="29" t="s">
        <v>7472</v>
      </c>
      <c r="Y91" s="29" t="s">
        <v>4546</v>
      </c>
      <c r="Z91" s="29" t="s">
        <v>7472</v>
      </c>
      <c r="AA91" s="29" t="s">
        <v>7478</v>
      </c>
      <c r="AB91" s="28" t="s">
        <v>7472</v>
      </c>
      <c r="AC91" s="27"/>
      <c r="AD91" s="27"/>
      <c r="AE91" s="27"/>
      <c r="AF91" s="29" t="s">
        <v>7472</v>
      </c>
      <c r="AG91" s="33" t="str">
        <f>IF(ISERROR(IF(VLOOKUP(B91,'SAS Stations'!$A$2:$G$307,6,)="YES", "YES", "NO"))=TRUE,"NO","YES")</f>
        <v>NO</v>
      </c>
      <c r="AH91" s="33" t="str">
        <f t="shared" si="1"/>
        <v>YES</v>
      </c>
      <c r="AI91" s="33" t="str">
        <f>IF(ISERROR(IF(VLOOKUP(B91,'Stations Modelled'!$A$2:$D$141,4,FALSE)=TRUE, "YES","NO")),"NO","YES")</f>
        <v>NO</v>
      </c>
    </row>
    <row r="92" spans="1:35" hidden="1">
      <c r="A92" s="29" t="s">
        <v>2864</v>
      </c>
      <c r="B92" s="28">
        <v>1056</v>
      </c>
      <c r="C92" s="28">
        <v>7017</v>
      </c>
      <c r="D92" s="30"/>
      <c r="E92" s="29"/>
      <c r="F92" s="28">
        <v>16</v>
      </c>
      <c r="G92" s="28">
        <v>4</v>
      </c>
      <c r="H92" s="28">
        <v>5053</v>
      </c>
      <c r="I92" s="29" t="s">
        <v>833</v>
      </c>
      <c r="J92" s="28">
        <v>12</v>
      </c>
      <c r="K92" s="29" t="s">
        <v>833</v>
      </c>
      <c r="L92" s="28">
        <v>5056</v>
      </c>
      <c r="M92" s="29" t="s">
        <v>698</v>
      </c>
      <c r="N92" s="29" t="s">
        <v>7471</v>
      </c>
      <c r="O92" s="31">
        <v>18264</v>
      </c>
      <c r="P92" s="31" t="s">
        <v>7472</v>
      </c>
      <c r="Q92" s="29" t="s">
        <v>5084</v>
      </c>
      <c r="R92" s="28">
        <v>5</v>
      </c>
      <c r="S92" s="28">
        <v>39</v>
      </c>
      <c r="T92" s="28">
        <v>2</v>
      </c>
      <c r="U92" s="28">
        <v>60</v>
      </c>
      <c r="V92" s="29" t="s">
        <v>4972</v>
      </c>
      <c r="W92" s="29" t="s">
        <v>7472</v>
      </c>
      <c r="X92" s="29" t="s">
        <v>7472</v>
      </c>
      <c r="Y92" s="29" t="s">
        <v>7472</v>
      </c>
      <c r="Z92" s="29" t="s">
        <v>7472</v>
      </c>
      <c r="AA92" s="29" t="s">
        <v>7478</v>
      </c>
      <c r="AB92" s="28">
        <v>93010</v>
      </c>
      <c r="AC92" s="27"/>
      <c r="AD92" s="27"/>
      <c r="AE92" s="27"/>
      <c r="AF92" s="29" t="s">
        <v>7472</v>
      </c>
      <c r="AG92" s="33" t="str">
        <f>IF(ISERROR(IF(VLOOKUP(B92,'SAS Stations'!$A$2:$G$307,6,)="YES", "YES", "NO"))=TRUE,"NO","YES")</f>
        <v>NO</v>
      </c>
      <c r="AH92" s="33" t="str">
        <f t="shared" si="1"/>
        <v>YES</v>
      </c>
      <c r="AI92" s="33" t="str">
        <f>IF(ISERROR(IF(VLOOKUP(B92,'Stations Modelled'!$A$2:$D$141,4,FALSE)=TRUE, "YES","NO")),"NO","YES")</f>
        <v>NO</v>
      </c>
    </row>
    <row r="93" spans="1:35" hidden="1">
      <c r="A93" s="29" t="s">
        <v>2865</v>
      </c>
      <c r="B93" s="28">
        <v>105</v>
      </c>
      <c r="C93" s="28">
        <v>1910</v>
      </c>
      <c r="D93" s="30"/>
      <c r="E93" s="29"/>
      <c r="F93" s="28">
        <v>0.5</v>
      </c>
      <c r="G93" s="28">
        <v>66</v>
      </c>
      <c r="H93" s="28">
        <v>4015</v>
      </c>
      <c r="I93" s="29" t="s">
        <v>2866</v>
      </c>
      <c r="J93" s="28">
        <v>6</v>
      </c>
      <c r="K93" s="29" t="s">
        <v>389</v>
      </c>
      <c r="L93" s="28">
        <v>4000</v>
      </c>
      <c r="M93" s="29" t="s">
        <v>7495</v>
      </c>
      <c r="N93" s="29" t="s">
        <v>7521</v>
      </c>
      <c r="O93" s="31">
        <v>21702</v>
      </c>
      <c r="P93" s="31">
        <v>34033</v>
      </c>
      <c r="Q93" s="29" t="s">
        <v>7514</v>
      </c>
      <c r="R93" s="28">
        <v>9</v>
      </c>
      <c r="S93" s="28">
        <v>99</v>
      </c>
      <c r="T93" s="28" t="s">
        <v>7472</v>
      </c>
      <c r="U93" s="28">
        <v>0</v>
      </c>
      <c r="V93" s="29" t="s">
        <v>7472</v>
      </c>
      <c r="W93" s="29" t="s">
        <v>7472</v>
      </c>
      <c r="X93" s="29" t="s">
        <v>7472</v>
      </c>
      <c r="Y93" s="29" t="s">
        <v>7472</v>
      </c>
      <c r="Z93" s="29" t="s">
        <v>7472</v>
      </c>
      <c r="AA93" s="29" t="s">
        <v>7472</v>
      </c>
      <c r="AB93" s="28" t="s">
        <v>7472</v>
      </c>
      <c r="AC93" s="27"/>
      <c r="AD93" s="27"/>
      <c r="AE93" s="27"/>
      <c r="AF93" s="29" t="s">
        <v>7472</v>
      </c>
      <c r="AG93" s="33" t="str">
        <f>IF(ISERROR(IF(VLOOKUP(B93,'SAS Stations'!$A$2:$G$307,6,)="YES", "YES", "NO"))=TRUE,"NO","YES")</f>
        <v>NO</v>
      </c>
      <c r="AH93" s="33" t="str">
        <f t="shared" si="1"/>
        <v>YES</v>
      </c>
      <c r="AI93" s="33" t="str">
        <f>IF(ISERROR(IF(VLOOKUP(B93,'Stations Modelled'!$A$2:$D$141,4,FALSE)=TRUE, "YES","NO")),"NO","YES")</f>
        <v>NO</v>
      </c>
    </row>
    <row r="94" spans="1:35" hidden="1">
      <c r="A94" s="29" t="s">
        <v>2865</v>
      </c>
      <c r="B94" s="28">
        <v>106</v>
      </c>
      <c r="C94" s="28">
        <v>1910</v>
      </c>
      <c r="D94" s="30"/>
      <c r="E94" s="29"/>
      <c r="F94" s="28">
        <v>12</v>
      </c>
      <c r="G94" s="28">
        <v>161</v>
      </c>
      <c r="H94" s="28">
        <v>4015</v>
      </c>
      <c r="I94" s="29" t="s">
        <v>2866</v>
      </c>
      <c r="J94" s="28">
        <v>6</v>
      </c>
      <c r="K94" s="29" t="s">
        <v>389</v>
      </c>
      <c r="L94" s="28">
        <v>4000</v>
      </c>
      <c r="M94" s="29" t="s">
        <v>7495</v>
      </c>
      <c r="N94" s="29" t="s">
        <v>7521</v>
      </c>
      <c r="O94" s="31">
        <v>28764</v>
      </c>
      <c r="P94" s="31">
        <v>34033</v>
      </c>
      <c r="Q94" s="29" t="s">
        <v>7514</v>
      </c>
      <c r="R94" s="28">
        <v>9</v>
      </c>
      <c r="S94" s="28">
        <v>99</v>
      </c>
      <c r="T94" s="28" t="s">
        <v>7472</v>
      </c>
      <c r="U94" s="28">
        <v>0</v>
      </c>
      <c r="V94" s="29" t="s">
        <v>7472</v>
      </c>
      <c r="W94" s="29" t="s">
        <v>7472</v>
      </c>
      <c r="X94" s="29" t="s">
        <v>7472</v>
      </c>
      <c r="Y94" s="29" t="s">
        <v>7472</v>
      </c>
      <c r="Z94" s="29" t="s">
        <v>7472</v>
      </c>
      <c r="AA94" s="29" t="s">
        <v>7472</v>
      </c>
      <c r="AB94" s="28" t="s">
        <v>7472</v>
      </c>
      <c r="AC94" s="27"/>
      <c r="AD94" s="27"/>
      <c r="AE94" s="27"/>
      <c r="AF94" s="29" t="s">
        <v>7472</v>
      </c>
      <c r="AG94" s="33" t="str">
        <f>IF(ISERROR(IF(VLOOKUP(B94,'SAS Stations'!$A$2:$G$307,6,)="YES", "YES", "NO"))=TRUE,"NO","YES")</f>
        <v>NO</v>
      </c>
      <c r="AH94" s="33" t="str">
        <f t="shared" si="1"/>
        <v>YES</v>
      </c>
      <c r="AI94" s="33" t="str">
        <f>IF(ISERROR(IF(VLOOKUP(B94,'Stations Modelled'!$A$2:$D$141,4,FALSE)=TRUE, "YES","NO")),"NO","YES")</f>
        <v>NO</v>
      </c>
    </row>
    <row r="95" spans="1:35" hidden="1">
      <c r="A95" s="29" t="s">
        <v>2867</v>
      </c>
      <c r="B95" s="28">
        <v>684</v>
      </c>
      <c r="C95" s="28">
        <v>5643</v>
      </c>
      <c r="D95" s="30"/>
      <c r="E95" s="29"/>
      <c r="F95" s="28">
        <v>12</v>
      </c>
      <c r="G95" s="28">
        <v>4</v>
      </c>
      <c r="H95" s="28">
        <v>5062</v>
      </c>
      <c r="I95" s="29" t="s">
        <v>3801</v>
      </c>
      <c r="J95" s="28">
        <v>4</v>
      </c>
      <c r="K95" s="29" t="s">
        <v>448</v>
      </c>
      <c r="L95" s="28">
        <v>5069</v>
      </c>
      <c r="M95" s="29" t="s">
        <v>687</v>
      </c>
      <c r="N95" s="29" t="s">
        <v>7521</v>
      </c>
      <c r="O95" s="31">
        <v>18264</v>
      </c>
      <c r="P95" s="31">
        <v>33752</v>
      </c>
      <c r="Q95" s="29" t="s">
        <v>7506</v>
      </c>
      <c r="R95" s="28">
        <v>3</v>
      </c>
      <c r="S95" s="28">
        <v>34</v>
      </c>
      <c r="T95" s="28">
        <v>3</v>
      </c>
      <c r="U95" s="28">
        <v>12</v>
      </c>
      <c r="V95" s="29" t="s">
        <v>7474</v>
      </c>
      <c r="W95" s="29" t="s">
        <v>5069</v>
      </c>
      <c r="X95" s="29" t="s">
        <v>569</v>
      </c>
      <c r="Y95" s="29" t="s">
        <v>2868</v>
      </c>
      <c r="Z95" s="29" t="s">
        <v>3801</v>
      </c>
      <c r="AA95" s="29" t="s">
        <v>7478</v>
      </c>
      <c r="AB95" s="28">
        <v>91710</v>
      </c>
      <c r="AC95" s="27"/>
      <c r="AD95" s="27"/>
      <c r="AE95" s="27"/>
      <c r="AF95" s="29" t="s">
        <v>7472</v>
      </c>
      <c r="AG95" s="33" t="str">
        <f>IF(ISERROR(IF(VLOOKUP(B95,'SAS Stations'!$A$2:$G$307,6,)="YES", "YES", "NO"))=TRUE,"NO","YES")</f>
        <v>NO</v>
      </c>
      <c r="AH95" s="33" t="str">
        <f t="shared" si="1"/>
        <v>YES</v>
      </c>
      <c r="AI95" s="33" t="str">
        <f>IF(ISERROR(IF(VLOOKUP(B95,'Stations Modelled'!$A$2:$D$141,4,FALSE)=TRUE, "YES","NO")),"NO","YES")</f>
        <v>NO</v>
      </c>
    </row>
    <row r="96" spans="1:35" hidden="1">
      <c r="A96" s="29" t="s">
        <v>2869</v>
      </c>
      <c r="B96" s="28">
        <v>1057</v>
      </c>
      <c r="C96" s="28">
        <v>7018</v>
      </c>
      <c r="D96" s="30"/>
      <c r="E96" s="29"/>
      <c r="F96" s="28">
        <v>16</v>
      </c>
      <c r="G96" s="28">
        <v>2.4</v>
      </c>
      <c r="H96" s="28">
        <v>5055</v>
      </c>
      <c r="I96" s="29" t="s">
        <v>446</v>
      </c>
      <c r="J96" s="28">
        <v>10</v>
      </c>
      <c r="K96" s="29" t="s">
        <v>446</v>
      </c>
      <c r="L96" s="28">
        <v>5056</v>
      </c>
      <c r="M96" s="29" t="s">
        <v>698</v>
      </c>
      <c r="N96" s="29" t="s">
        <v>7471</v>
      </c>
      <c r="O96" s="31">
        <v>18264</v>
      </c>
      <c r="P96" s="31" t="s">
        <v>7472</v>
      </c>
      <c r="Q96" s="29" t="s">
        <v>5084</v>
      </c>
      <c r="R96" s="28">
        <v>5</v>
      </c>
      <c r="S96" s="28">
        <v>49</v>
      </c>
      <c r="T96" s="28">
        <v>1</v>
      </c>
      <c r="U96" s="28">
        <v>60</v>
      </c>
      <c r="V96" s="29" t="s">
        <v>4996</v>
      </c>
      <c r="W96" s="29" t="s">
        <v>7472</v>
      </c>
      <c r="X96" s="29" t="s">
        <v>7472</v>
      </c>
      <c r="Y96" s="29" t="s">
        <v>7472</v>
      </c>
      <c r="Z96" s="29" t="s">
        <v>7472</v>
      </c>
      <c r="AA96" s="29" t="s">
        <v>7478</v>
      </c>
      <c r="AB96" s="28">
        <v>93117</v>
      </c>
      <c r="AC96" s="27"/>
      <c r="AD96" s="27"/>
      <c r="AE96" s="27"/>
      <c r="AF96" s="29" t="s">
        <v>7472</v>
      </c>
      <c r="AG96" s="33" t="str">
        <f>IF(ISERROR(IF(VLOOKUP(B96,'SAS Stations'!$A$2:$G$307,6,)="YES", "YES", "NO"))=TRUE,"NO","YES")</f>
        <v>NO</v>
      </c>
      <c r="AH96" s="33" t="str">
        <f t="shared" si="1"/>
        <v>YES</v>
      </c>
      <c r="AI96" s="33" t="str">
        <f>IF(ISERROR(IF(VLOOKUP(B96,'Stations Modelled'!$A$2:$D$141,4,FALSE)=TRUE, "YES","NO")),"NO","YES")</f>
        <v>NO</v>
      </c>
    </row>
    <row r="97" spans="1:35" hidden="1">
      <c r="A97" s="29" t="s">
        <v>2870</v>
      </c>
      <c r="B97" s="28">
        <v>1980</v>
      </c>
      <c r="C97" s="28">
        <v>7023</v>
      </c>
      <c r="D97" s="30"/>
      <c r="E97" s="29"/>
      <c r="F97" s="28">
        <v>16</v>
      </c>
      <c r="G97" s="28">
        <v>2.4</v>
      </c>
      <c r="H97" s="28">
        <v>5021</v>
      </c>
      <c r="I97" s="29" t="s">
        <v>625</v>
      </c>
      <c r="J97" s="28">
        <v>8</v>
      </c>
      <c r="K97" s="29" t="s">
        <v>337</v>
      </c>
      <c r="L97" s="28">
        <v>5023</v>
      </c>
      <c r="M97" s="29" t="s">
        <v>337</v>
      </c>
      <c r="N97" s="29" t="s">
        <v>7471</v>
      </c>
      <c r="O97" s="31">
        <v>32874</v>
      </c>
      <c r="P97" s="31" t="s">
        <v>7472</v>
      </c>
      <c r="Q97" s="29" t="s">
        <v>5084</v>
      </c>
      <c r="R97" s="28">
        <v>5</v>
      </c>
      <c r="S97" s="28">
        <v>44</v>
      </c>
      <c r="T97" s="28">
        <v>1</v>
      </c>
      <c r="U97" s="28">
        <v>50</v>
      </c>
      <c r="V97" s="29" t="s">
        <v>2730</v>
      </c>
      <c r="W97" s="29" t="s">
        <v>4578</v>
      </c>
      <c r="X97" s="29" t="s">
        <v>527</v>
      </c>
      <c r="Y97" s="29" t="s">
        <v>2871</v>
      </c>
      <c r="Z97" s="29" t="s">
        <v>4580</v>
      </c>
      <c r="AA97" s="29" t="s">
        <v>7478</v>
      </c>
      <c r="AB97" s="28">
        <v>90275</v>
      </c>
      <c r="AC97" s="27"/>
      <c r="AD97" s="27"/>
      <c r="AE97" s="27"/>
      <c r="AF97" s="29" t="s">
        <v>7472</v>
      </c>
      <c r="AG97" s="33" t="str">
        <f>IF(ISERROR(IF(VLOOKUP(B97,'SAS Stations'!$A$2:$G$307,6,)="YES", "YES", "NO"))=TRUE,"NO","YES")</f>
        <v>NO</v>
      </c>
      <c r="AH97" s="33" t="str">
        <f t="shared" si="1"/>
        <v>YES</v>
      </c>
      <c r="AI97" s="33" t="str">
        <f>IF(ISERROR(IF(VLOOKUP(B97,'Stations Modelled'!$A$2:$D$141,4,FALSE)=TRUE, "YES","NO")),"NO","YES")</f>
        <v>NO</v>
      </c>
    </row>
    <row r="98" spans="1:35" hidden="1">
      <c r="A98" s="29" t="s">
        <v>2872</v>
      </c>
      <c r="B98" s="28">
        <v>10</v>
      </c>
      <c r="C98" s="28">
        <v>1010</v>
      </c>
      <c r="D98" s="30"/>
      <c r="E98" s="29"/>
      <c r="F98" s="28">
        <v>12</v>
      </c>
      <c r="G98" s="28">
        <v>12</v>
      </c>
      <c r="H98" s="28">
        <v>5067</v>
      </c>
      <c r="I98" s="29" t="s">
        <v>389</v>
      </c>
      <c r="J98" s="28">
        <v>6</v>
      </c>
      <c r="K98" s="29" t="s">
        <v>389</v>
      </c>
      <c r="L98" s="28">
        <v>5067</v>
      </c>
      <c r="M98" s="29" t="s">
        <v>389</v>
      </c>
      <c r="N98" s="29" t="s">
        <v>7496</v>
      </c>
      <c r="O98" s="31">
        <v>38353</v>
      </c>
      <c r="P98" s="31" t="s">
        <v>7472</v>
      </c>
      <c r="Q98" s="29" t="s">
        <v>10579</v>
      </c>
      <c r="R98" s="28">
        <v>3</v>
      </c>
      <c r="S98" s="28">
        <v>79</v>
      </c>
      <c r="T98" s="28">
        <v>4</v>
      </c>
      <c r="U98" s="28">
        <v>20</v>
      </c>
      <c r="V98" s="29" t="s">
        <v>7472</v>
      </c>
      <c r="W98" s="29" t="s">
        <v>7472</v>
      </c>
      <c r="X98" s="29" t="s">
        <v>7472</v>
      </c>
      <c r="Y98" s="29" t="s">
        <v>7472</v>
      </c>
      <c r="Z98" s="29" t="s">
        <v>7472</v>
      </c>
      <c r="AA98" s="29" t="s">
        <v>7472</v>
      </c>
      <c r="AB98" s="28" t="s">
        <v>7472</v>
      </c>
      <c r="AC98" s="27"/>
      <c r="AD98" s="27"/>
      <c r="AE98" s="27"/>
      <c r="AF98" s="29" t="s">
        <v>7472</v>
      </c>
      <c r="AG98" s="33" t="str">
        <f>IF(ISERROR(IF(VLOOKUP(B98,'SAS Stations'!$A$2:$G$307,6,)="YES", "YES", "NO"))=TRUE,"NO","YES")</f>
        <v>NO</v>
      </c>
      <c r="AH98" s="33" t="str">
        <f t="shared" si="1"/>
        <v>YES</v>
      </c>
      <c r="AI98" s="33" t="str">
        <f>IF(ISERROR(IF(VLOOKUP(B98,'Stations Modelled'!$A$2:$D$141,4,FALSE)=TRUE, "YES","NO")),"NO","YES")</f>
        <v>NO</v>
      </c>
    </row>
    <row r="99" spans="1:35" hidden="1">
      <c r="A99" s="29" t="s">
        <v>381</v>
      </c>
      <c r="B99" s="28">
        <v>396</v>
      </c>
      <c r="C99" s="28">
        <v>5181</v>
      </c>
      <c r="D99" s="30" t="s">
        <v>7528</v>
      </c>
      <c r="E99" s="29"/>
      <c r="F99" s="28">
        <v>66</v>
      </c>
      <c r="G99" s="28">
        <v>12</v>
      </c>
      <c r="H99" s="28">
        <v>5013</v>
      </c>
      <c r="I99" s="29" t="s">
        <v>812</v>
      </c>
      <c r="J99" s="28">
        <v>3</v>
      </c>
      <c r="K99" s="29" t="s">
        <v>7529</v>
      </c>
      <c r="L99" s="28">
        <v>5014</v>
      </c>
      <c r="M99" s="29" t="s">
        <v>3869</v>
      </c>
      <c r="N99" s="29" t="s">
        <v>7471</v>
      </c>
      <c r="O99" s="31">
        <v>23529</v>
      </c>
      <c r="P99" s="31" t="s">
        <v>7472</v>
      </c>
      <c r="Q99" s="29" t="s">
        <v>7496</v>
      </c>
      <c r="R99" s="28">
        <v>1</v>
      </c>
      <c r="S99" s="28">
        <v>26</v>
      </c>
      <c r="T99" s="28">
        <v>3</v>
      </c>
      <c r="U99" s="28">
        <v>5</v>
      </c>
      <c r="V99" s="29" t="s">
        <v>7531</v>
      </c>
      <c r="W99" s="29" t="s">
        <v>7532</v>
      </c>
      <c r="X99" s="29" t="s">
        <v>7566</v>
      </c>
      <c r="Y99" s="29" t="s">
        <v>7576</v>
      </c>
      <c r="Z99" s="29" t="s">
        <v>381</v>
      </c>
      <c r="AA99" s="29" t="s">
        <v>7478</v>
      </c>
      <c r="AB99" s="28">
        <v>91702</v>
      </c>
      <c r="AC99" s="32">
        <v>34.136628000000002</v>
      </c>
      <c r="AD99" s="32">
        <v>-117.91065</v>
      </c>
      <c r="AE99" s="34" t="s">
        <v>7503</v>
      </c>
      <c r="AF99" s="29" t="s">
        <v>7472</v>
      </c>
      <c r="AG99" s="33" t="str">
        <f>IF(ISERROR(IF(VLOOKUP(B99,'SAS Stations'!$A$2:$G$307,6,)="YES", "YES", "NO"))=TRUE,"NO","YES")</f>
        <v>NO</v>
      </c>
      <c r="AH99" s="33" t="str">
        <f t="shared" si="1"/>
        <v>YES</v>
      </c>
      <c r="AI99" s="33" t="str">
        <f>IF(ISERROR(IF(VLOOKUP(B99,'Stations Modelled'!$A$2:$D$141,4,FALSE)=TRUE, "YES","NO")),"NO","YES")</f>
        <v>NO</v>
      </c>
    </row>
    <row r="100" spans="1:35" hidden="1">
      <c r="A100" s="29" t="s">
        <v>3437</v>
      </c>
      <c r="B100" s="28"/>
      <c r="C100" s="28"/>
      <c r="D100" s="30"/>
      <c r="E100" s="29"/>
      <c r="F100" s="28"/>
      <c r="G100" s="28"/>
      <c r="H100" s="28"/>
      <c r="I100" s="29"/>
      <c r="J100" s="28"/>
      <c r="K100" s="29"/>
      <c r="L100" s="28"/>
      <c r="M100" s="29"/>
      <c r="N100" s="29"/>
      <c r="O100" s="31"/>
      <c r="P100" s="31"/>
      <c r="Q100" s="29"/>
      <c r="R100" s="28"/>
      <c r="S100" s="28"/>
      <c r="T100" s="28"/>
      <c r="U100" s="28"/>
      <c r="V100" s="29"/>
      <c r="W100" s="29"/>
      <c r="X100" s="29"/>
      <c r="Y100" s="29"/>
      <c r="Z100" s="29"/>
      <c r="AA100" s="29"/>
      <c r="AB100" s="28"/>
      <c r="AC100" s="27"/>
      <c r="AD100" s="27"/>
      <c r="AE100" s="27"/>
      <c r="AF100" s="29"/>
      <c r="AG100" s="33" t="str">
        <f>IF(ISERROR(IF(VLOOKUP(B100,'SAS Stations'!$A$2:$G$307,6,)="YES", "YES", "NO"))=TRUE,"NO","YES")</f>
        <v>NO</v>
      </c>
      <c r="AH100" s="33" t="str">
        <f t="shared" si="1"/>
        <v>YES</v>
      </c>
      <c r="AI100" s="33" t="str">
        <f>IF(ISERROR(IF(VLOOKUP(B100,'Stations Modelled'!$A$2:$D$141,4,FALSE)=TRUE, "YES","NO")),"NO","YES")</f>
        <v>NO</v>
      </c>
    </row>
    <row r="101" spans="1:35" hidden="1">
      <c r="A101" s="29" t="s">
        <v>2873</v>
      </c>
      <c r="B101" s="28">
        <v>1357</v>
      </c>
      <c r="C101" s="28">
        <v>8114</v>
      </c>
      <c r="D101" s="30"/>
      <c r="E101" s="29"/>
      <c r="F101" s="28">
        <v>33</v>
      </c>
      <c r="G101" s="28">
        <v>12</v>
      </c>
      <c r="H101" s="28">
        <v>8027</v>
      </c>
      <c r="I101" s="29" t="s">
        <v>365</v>
      </c>
      <c r="J101" s="28">
        <v>15</v>
      </c>
      <c r="K101" s="29" t="s">
        <v>666</v>
      </c>
      <c r="L101" s="28">
        <v>5061</v>
      </c>
      <c r="M101" s="29" t="s">
        <v>666</v>
      </c>
      <c r="N101" s="29" t="s">
        <v>7521</v>
      </c>
      <c r="O101" s="31">
        <v>18264</v>
      </c>
      <c r="P101" s="31">
        <v>31321</v>
      </c>
      <c r="Q101" s="29" t="s">
        <v>981</v>
      </c>
      <c r="R101" s="28">
        <v>3</v>
      </c>
      <c r="S101" s="28">
        <v>73</v>
      </c>
      <c r="T101" s="28">
        <v>4</v>
      </c>
      <c r="U101" s="28">
        <v>30</v>
      </c>
      <c r="V101" s="29" t="s">
        <v>7474</v>
      </c>
      <c r="W101" s="29" t="s">
        <v>7472</v>
      </c>
      <c r="X101" s="29" t="s">
        <v>7472</v>
      </c>
      <c r="Y101" s="29" t="s">
        <v>7472</v>
      </c>
      <c r="Z101" s="29" t="s">
        <v>7472</v>
      </c>
      <c r="AA101" s="29" t="s">
        <v>7478</v>
      </c>
      <c r="AB101" s="28" t="s">
        <v>7472</v>
      </c>
      <c r="AC101" s="27"/>
      <c r="AD101" s="27"/>
      <c r="AE101" s="27"/>
      <c r="AF101" s="29" t="s">
        <v>7472</v>
      </c>
      <c r="AG101" s="33" t="str">
        <f>IF(ISERROR(IF(VLOOKUP(B101,'SAS Stations'!$A$2:$G$307,6,)="YES", "YES", "NO"))=TRUE,"NO","YES")</f>
        <v>NO</v>
      </c>
      <c r="AH101" s="33" t="str">
        <f t="shared" si="1"/>
        <v>YES</v>
      </c>
      <c r="AI101" s="33" t="str">
        <f>IF(ISERROR(IF(VLOOKUP(B101,'Stations Modelled'!$A$2:$D$141,4,FALSE)=TRUE, "YES","NO")),"NO","YES")</f>
        <v>NO</v>
      </c>
    </row>
    <row r="102" spans="1:35" hidden="1">
      <c r="A102" s="29" t="s">
        <v>992</v>
      </c>
      <c r="B102" s="28">
        <v>397</v>
      </c>
      <c r="C102" s="28">
        <v>5182</v>
      </c>
      <c r="D102" s="30" t="s">
        <v>7528</v>
      </c>
      <c r="E102" s="29"/>
      <c r="F102" s="28">
        <v>12</v>
      </c>
      <c r="G102" s="28">
        <v>4</v>
      </c>
      <c r="H102" s="28">
        <v>5013</v>
      </c>
      <c r="I102" s="29" t="s">
        <v>812</v>
      </c>
      <c r="J102" s="28">
        <v>3</v>
      </c>
      <c r="K102" s="29" t="s">
        <v>7529</v>
      </c>
      <c r="L102" s="28">
        <v>5014</v>
      </c>
      <c r="M102" s="29" t="s">
        <v>3869</v>
      </c>
      <c r="N102" s="29" t="s">
        <v>7471</v>
      </c>
      <c r="O102" s="31">
        <v>18264</v>
      </c>
      <c r="P102" s="31" t="s">
        <v>7472</v>
      </c>
      <c r="Q102" s="29" t="s">
        <v>7506</v>
      </c>
      <c r="R102" s="28">
        <v>1</v>
      </c>
      <c r="S102" s="28">
        <v>26</v>
      </c>
      <c r="T102" s="28">
        <v>3</v>
      </c>
      <c r="U102" s="28">
        <v>6</v>
      </c>
      <c r="V102" s="29" t="s">
        <v>7531</v>
      </c>
      <c r="W102" s="29" t="s">
        <v>7577</v>
      </c>
      <c r="X102" s="29" t="s">
        <v>7578</v>
      </c>
      <c r="Y102" s="29" t="s">
        <v>7579</v>
      </c>
      <c r="Z102" s="29" t="s">
        <v>7580</v>
      </c>
      <c r="AA102" s="29" t="s">
        <v>7478</v>
      </c>
      <c r="AB102" s="28">
        <v>91790</v>
      </c>
      <c r="AC102" s="32">
        <v>34.082597999999997</v>
      </c>
      <c r="AD102" s="32">
        <v>-117.92636299999999</v>
      </c>
      <c r="AE102" s="34" t="s">
        <v>7503</v>
      </c>
      <c r="AF102" s="29" t="s">
        <v>7472</v>
      </c>
      <c r="AG102" s="33" t="str">
        <f>IF(ISERROR(IF(VLOOKUP(B102,'SAS Stations'!$A$2:$G$307,6,)="YES", "YES", "NO"))=TRUE,"NO","YES")</f>
        <v>YES</v>
      </c>
      <c r="AH102" s="33" t="str">
        <f t="shared" si="1"/>
        <v>NO</v>
      </c>
      <c r="AI102" s="33" t="str">
        <f>IF(ISERROR(IF(VLOOKUP(B102,'Stations Modelled'!$A$2:$D$141,4,FALSE)=TRUE, "YES","NO")),"NO","YES")</f>
        <v>NO</v>
      </c>
    </row>
    <row r="103" spans="1:35" hidden="1">
      <c r="A103" s="29" t="s">
        <v>2874</v>
      </c>
      <c r="B103" s="28">
        <v>1058</v>
      </c>
      <c r="C103" s="28">
        <v>7054</v>
      </c>
      <c r="D103" s="30"/>
      <c r="E103" s="29"/>
      <c r="F103" s="28">
        <v>33</v>
      </c>
      <c r="G103" s="28">
        <v>12</v>
      </c>
      <c r="H103" s="28">
        <v>4020</v>
      </c>
      <c r="I103" s="29" t="s">
        <v>7505</v>
      </c>
      <c r="J103" s="28">
        <v>16</v>
      </c>
      <c r="K103" s="29" t="s">
        <v>3806</v>
      </c>
      <c r="L103" s="28">
        <v>5090</v>
      </c>
      <c r="M103" s="29" t="s">
        <v>3806</v>
      </c>
      <c r="N103" s="29" t="s">
        <v>7471</v>
      </c>
      <c r="O103" s="31">
        <v>26268</v>
      </c>
      <c r="P103" s="31" t="s">
        <v>7472</v>
      </c>
      <c r="Q103" s="29" t="s">
        <v>5084</v>
      </c>
      <c r="R103" s="28">
        <v>3</v>
      </c>
      <c r="S103" s="28">
        <v>86</v>
      </c>
      <c r="T103" s="28">
        <v>4</v>
      </c>
      <c r="U103" s="28">
        <v>40</v>
      </c>
      <c r="V103" s="29" t="s">
        <v>4926</v>
      </c>
      <c r="W103" s="29" t="s">
        <v>7472</v>
      </c>
      <c r="X103" s="29" t="s">
        <v>7472</v>
      </c>
      <c r="Y103" s="29" t="s">
        <v>7472</v>
      </c>
      <c r="Z103" s="29" t="s">
        <v>7472</v>
      </c>
      <c r="AA103" s="29" t="s">
        <v>7478</v>
      </c>
      <c r="AB103" s="28">
        <v>92328</v>
      </c>
      <c r="AC103" s="27"/>
      <c r="AD103" s="27"/>
      <c r="AE103" s="27"/>
      <c r="AF103" s="29" t="s">
        <v>7472</v>
      </c>
      <c r="AG103" s="33" t="str">
        <f>IF(ISERROR(IF(VLOOKUP(B103,'SAS Stations'!$A$2:$G$307,6,)="YES", "YES", "NO"))=TRUE,"NO","YES")</f>
        <v>NO</v>
      </c>
      <c r="AH103" s="33" t="str">
        <f t="shared" si="1"/>
        <v>YES</v>
      </c>
      <c r="AI103" s="33" t="str">
        <f>IF(ISERROR(IF(VLOOKUP(B103,'Stations Modelled'!$A$2:$D$141,4,FALSE)=TRUE, "YES","NO")),"NO","YES")</f>
        <v>NO</v>
      </c>
    </row>
    <row r="104" spans="1:35" hidden="1">
      <c r="A104" s="29" t="s">
        <v>2875</v>
      </c>
      <c r="B104" s="28">
        <v>944</v>
      </c>
      <c r="C104" s="28">
        <v>6135</v>
      </c>
      <c r="D104" s="30"/>
      <c r="E104" s="29"/>
      <c r="F104" s="28">
        <v>12</v>
      </c>
      <c r="G104" s="28">
        <v>0.5</v>
      </c>
      <c r="H104" s="28">
        <v>4025</v>
      </c>
      <c r="I104" s="29" t="s">
        <v>5024</v>
      </c>
      <c r="J104" s="28">
        <v>6</v>
      </c>
      <c r="K104" s="29" t="s">
        <v>389</v>
      </c>
      <c r="L104" s="28">
        <v>5067</v>
      </c>
      <c r="M104" s="29" t="s">
        <v>389</v>
      </c>
      <c r="N104" s="29" t="s">
        <v>7521</v>
      </c>
      <c r="O104" s="31">
        <v>18264</v>
      </c>
      <c r="P104" s="31">
        <v>29830</v>
      </c>
      <c r="Q104" s="29" t="s">
        <v>981</v>
      </c>
      <c r="R104" s="28">
        <v>3</v>
      </c>
      <c r="S104" s="28">
        <v>87</v>
      </c>
      <c r="T104" s="28">
        <v>4</v>
      </c>
      <c r="U104" s="28">
        <v>40</v>
      </c>
      <c r="V104" s="29" t="s">
        <v>3411</v>
      </c>
      <c r="W104" s="29" t="s">
        <v>7472</v>
      </c>
      <c r="X104" s="29" t="s">
        <v>7472</v>
      </c>
      <c r="Y104" s="29" t="s">
        <v>7472</v>
      </c>
      <c r="Z104" s="29" t="s">
        <v>7472</v>
      </c>
      <c r="AA104" s="29" t="s">
        <v>7472</v>
      </c>
      <c r="AB104" s="28" t="s">
        <v>7472</v>
      </c>
      <c r="AC104" s="27"/>
      <c r="AD104" s="27"/>
      <c r="AE104" s="27"/>
      <c r="AF104" s="29" t="s">
        <v>7472</v>
      </c>
      <c r="AG104" s="33" t="str">
        <f>IF(ISERROR(IF(VLOOKUP(B104,'SAS Stations'!$A$2:$G$307,6,)="YES", "YES", "NO"))=TRUE,"NO","YES")</f>
        <v>NO</v>
      </c>
      <c r="AH104" s="33" t="str">
        <f t="shared" si="1"/>
        <v>YES</v>
      </c>
      <c r="AI104" s="33" t="str">
        <f>IF(ISERROR(IF(VLOOKUP(B104,'Stations Modelled'!$A$2:$D$141,4,FALSE)=TRUE, "YES","NO")),"NO","YES")</f>
        <v>NO</v>
      </c>
    </row>
    <row r="105" spans="1:35" hidden="1">
      <c r="A105" s="29" t="s">
        <v>343</v>
      </c>
      <c r="B105" s="28">
        <v>299</v>
      </c>
      <c r="C105" s="28">
        <v>5057</v>
      </c>
      <c r="D105" s="30" t="s">
        <v>4936</v>
      </c>
      <c r="E105" s="29">
        <v>71432</v>
      </c>
      <c r="F105" s="28">
        <v>220</v>
      </c>
      <c r="G105" s="28">
        <v>66</v>
      </c>
      <c r="H105" s="28">
        <v>5000</v>
      </c>
      <c r="I105" s="29" t="s">
        <v>7485</v>
      </c>
      <c r="J105" s="28">
        <v>14</v>
      </c>
      <c r="K105" s="29" t="s">
        <v>940</v>
      </c>
      <c r="L105" s="28">
        <v>5054</v>
      </c>
      <c r="M105" s="29" t="s">
        <v>940</v>
      </c>
      <c r="N105" s="29" t="s">
        <v>7471</v>
      </c>
      <c r="O105" s="31">
        <v>18264</v>
      </c>
      <c r="P105" s="31" t="s">
        <v>7472</v>
      </c>
      <c r="Q105" s="29" t="s">
        <v>7486</v>
      </c>
      <c r="R105" s="28">
        <v>5</v>
      </c>
      <c r="S105" s="28">
        <v>59</v>
      </c>
      <c r="T105" s="28">
        <v>3</v>
      </c>
      <c r="U105" s="28">
        <v>31</v>
      </c>
      <c r="V105" s="29" t="s">
        <v>7498</v>
      </c>
      <c r="W105" s="29" t="s">
        <v>4942</v>
      </c>
      <c r="X105" s="29" t="s">
        <v>569</v>
      </c>
      <c r="Y105" s="29" t="s">
        <v>4943</v>
      </c>
      <c r="Z105" s="29" t="s">
        <v>3920</v>
      </c>
      <c r="AA105" s="29" t="s">
        <v>7478</v>
      </c>
      <c r="AB105" s="28">
        <v>93243</v>
      </c>
      <c r="AC105" s="32">
        <v>34.776491</v>
      </c>
      <c r="AD105" s="32">
        <v>-118.774429</v>
      </c>
      <c r="AE105" s="32"/>
      <c r="AF105" s="29" t="s">
        <v>7472</v>
      </c>
      <c r="AG105" s="33" t="str">
        <f>IF(ISERROR(IF(VLOOKUP(B105,'SAS Stations'!$A$2:$G$307,6,)="YES", "YES", "NO"))=TRUE,"NO","YES")</f>
        <v>NO</v>
      </c>
      <c r="AH105" s="33" t="str">
        <f t="shared" si="1"/>
        <v>YES</v>
      </c>
      <c r="AI105" s="33" t="str">
        <f>IF(ISERROR(IF(VLOOKUP(B105,'Stations Modelled'!$A$2:$D$141,4,FALSE)=TRUE, "YES","NO")),"NO","YES")</f>
        <v>NO</v>
      </c>
    </row>
    <row r="106" spans="1:35" hidden="1">
      <c r="A106" s="29" t="s">
        <v>383</v>
      </c>
      <c r="B106" s="28">
        <v>1649</v>
      </c>
      <c r="C106" s="28">
        <v>5603</v>
      </c>
      <c r="D106" s="30" t="s">
        <v>3420</v>
      </c>
      <c r="E106" s="29"/>
      <c r="F106" s="28">
        <v>12</v>
      </c>
      <c r="G106" s="28">
        <v>0.5</v>
      </c>
      <c r="H106" s="28">
        <v>5069</v>
      </c>
      <c r="I106" s="29" t="s">
        <v>687</v>
      </c>
      <c r="J106" s="28">
        <v>4</v>
      </c>
      <c r="K106" s="29" t="s">
        <v>448</v>
      </c>
      <c r="L106" s="28">
        <v>5069</v>
      </c>
      <c r="M106" s="29" t="s">
        <v>687</v>
      </c>
      <c r="N106" s="29" t="s">
        <v>7471</v>
      </c>
      <c r="O106" s="31">
        <v>24654</v>
      </c>
      <c r="P106" s="31" t="s">
        <v>7472</v>
      </c>
      <c r="Q106" s="29" t="s">
        <v>7473</v>
      </c>
      <c r="R106" s="28">
        <v>3</v>
      </c>
      <c r="S106" s="28">
        <v>30</v>
      </c>
      <c r="T106" s="28">
        <v>3</v>
      </c>
      <c r="U106" s="28">
        <v>14</v>
      </c>
      <c r="V106" s="29" t="s">
        <v>3438</v>
      </c>
      <c r="W106" s="29" t="s">
        <v>3407</v>
      </c>
      <c r="X106" s="29" t="s">
        <v>3324</v>
      </c>
      <c r="Y106" s="29" t="s">
        <v>3439</v>
      </c>
      <c r="Z106" s="29" t="s">
        <v>687</v>
      </c>
      <c r="AA106" s="29" t="s">
        <v>7478</v>
      </c>
      <c r="AB106" s="28">
        <v>91752</v>
      </c>
      <c r="AC106" s="32">
        <v>34.013959999999997</v>
      </c>
      <c r="AD106" s="32">
        <v>-117.506092</v>
      </c>
      <c r="AE106" s="32"/>
      <c r="AF106" s="29" t="s">
        <v>7472</v>
      </c>
      <c r="AG106" s="33" t="str">
        <f>IF(ISERROR(IF(VLOOKUP(B106,'SAS Stations'!$A$2:$G$307,6,)="YES", "YES", "NO"))=TRUE,"NO","YES")</f>
        <v>NO</v>
      </c>
      <c r="AH106" s="33" t="str">
        <f t="shared" si="1"/>
        <v>YES</v>
      </c>
      <c r="AI106" s="33" t="str">
        <f>IF(ISERROR(IF(VLOOKUP(B106,'Stations Modelled'!$A$2:$D$141,4,FALSE)=TRUE, "YES","NO")),"NO","YES")</f>
        <v>NO</v>
      </c>
    </row>
    <row r="107" spans="1:35" hidden="1">
      <c r="A107" s="29" t="s">
        <v>383</v>
      </c>
      <c r="B107" s="28">
        <v>641</v>
      </c>
      <c r="C107" s="28">
        <v>5603</v>
      </c>
      <c r="D107" s="30"/>
      <c r="E107" s="29"/>
      <c r="F107" s="28">
        <v>66</v>
      </c>
      <c r="G107" s="28">
        <v>12</v>
      </c>
      <c r="H107" s="28">
        <v>5069</v>
      </c>
      <c r="I107" s="29" t="s">
        <v>687</v>
      </c>
      <c r="J107" s="28">
        <v>4</v>
      </c>
      <c r="K107" s="29" t="s">
        <v>448</v>
      </c>
      <c r="L107" s="28">
        <v>5069</v>
      </c>
      <c r="M107" s="29" t="s">
        <v>687</v>
      </c>
      <c r="N107" s="29" t="s">
        <v>7471</v>
      </c>
      <c r="O107" s="31">
        <v>24654</v>
      </c>
      <c r="P107" s="31" t="s">
        <v>7472</v>
      </c>
      <c r="Q107" s="29" t="s">
        <v>7473</v>
      </c>
      <c r="R107" s="28">
        <v>3</v>
      </c>
      <c r="S107" s="28">
        <v>30</v>
      </c>
      <c r="T107" s="28">
        <v>3</v>
      </c>
      <c r="U107" s="28">
        <v>14</v>
      </c>
      <c r="V107" s="29" t="s">
        <v>3438</v>
      </c>
      <c r="W107" s="29" t="s">
        <v>3407</v>
      </c>
      <c r="X107" s="29" t="s">
        <v>3324</v>
      </c>
      <c r="Y107" s="29" t="s">
        <v>3439</v>
      </c>
      <c r="Z107" s="29" t="s">
        <v>687</v>
      </c>
      <c r="AA107" s="29" t="s">
        <v>7478</v>
      </c>
      <c r="AB107" s="28">
        <v>91752</v>
      </c>
      <c r="AC107" s="32">
        <v>34.013959999999997</v>
      </c>
      <c r="AD107" s="32">
        <v>-117.506092</v>
      </c>
      <c r="AE107" s="32"/>
      <c r="AF107" s="29" t="s">
        <v>7472</v>
      </c>
      <c r="AG107" s="33" t="str">
        <f>IF(ISERROR(IF(VLOOKUP(B107,'SAS Stations'!$A$2:$G$307,6,)="YES", "YES", "NO"))=TRUE,"NO","YES")</f>
        <v>YES</v>
      </c>
      <c r="AH107" s="33" t="str">
        <f t="shared" si="1"/>
        <v>NO</v>
      </c>
      <c r="AI107" s="33" t="str">
        <f>IF(ISERROR(IF(VLOOKUP(B107,'Stations Modelled'!$A$2:$D$141,4,FALSE)=TRUE, "YES","NO")),"NO","YES")</f>
        <v>YES</v>
      </c>
    </row>
    <row r="108" spans="1:35" hidden="1">
      <c r="A108" s="29" t="s">
        <v>384</v>
      </c>
      <c r="B108" s="28">
        <v>1944</v>
      </c>
      <c r="C108" s="28">
        <v>8277</v>
      </c>
      <c r="D108" s="30" t="s">
        <v>7470</v>
      </c>
      <c r="E108" s="29"/>
      <c r="F108" s="28">
        <v>115</v>
      </c>
      <c r="G108" s="28">
        <v>33</v>
      </c>
      <c r="H108" s="28">
        <v>5090</v>
      </c>
      <c r="I108" s="29" t="s">
        <v>3806</v>
      </c>
      <c r="J108" s="28">
        <v>16</v>
      </c>
      <c r="K108" s="29" t="s">
        <v>3806</v>
      </c>
      <c r="L108" s="28">
        <v>5090</v>
      </c>
      <c r="M108" s="29" t="s">
        <v>3806</v>
      </c>
      <c r="N108" s="29" t="s">
        <v>7471</v>
      </c>
      <c r="O108" s="31">
        <v>35682</v>
      </c>
      <c r="P108" s="31" t="s">
        <v>7472</v>
      </c>
      <c r="Q108" s="29" t="s">
        <v>7473</v>
      </c>
      <c r="R108" s="28">
        <v>3</v>
      </c>
      <c r="S108" s="28">
        <v>72</v>
      </c>
      <c r="T108" s="28">
        <v>4</v>
      </c>
      <c r="U108" s="28">
        <v>21</v>
      </c>
      <c r="V108" s="29" t="s">
        <v>7474</v>
      </c>
      <c r="W108" s="29" t="s">
        <v>7475</v>
      </c>
      <c r="X108" s="29" t="s">
        <v>7476</v>
      </c>
      <c r="Y108" s="29" t="s">
        <v>7477</v>
      </c>
      <c r="Z108" s="29" t="s">
        <v>384</v>
      </c>
      <c r="AA108" s="29" t="s">
        <v>7478</v>
      </c>
      <c r="AB108" s="28">
        <v>92309</v>
      </c>
      <c r="AC108" s="32">
        <v>35.279214000000003</v>
      </c>
      <c r="AD108" s="32">
        <v>-116.073582</v>
      </c>
      <c r="AE108" s="32"/>
      <c r="AF108" s="29" t="s">
        <v>7472</v>
      </c>
      <c r="AG108" s="33" t="str">
        <f>IF(ISERROR(IF(VLOOKUP(B108,'SAS Stations'!$A$2:$G$307,6,)="YES", "YES", "NO"))=TRUE,"NO","YES")</f>
        <v>NO</v>
      </c>
      <c r="AH108" s="33" t="str">
        <f t="shared" si="1"/>
        <v>YES</v>
      </c>
      <c r="AI108" s="33" t="str">
        <f>IF(ISERROR(IF(VLOOKUP(B108,'Stations Modelled'!$A$2:$D$141,4,FALSE)=TRUE, "YES","NO")),"NO","YES")</f>
        <v>NO</v>
      </c>
    </row>
    <row r="109" spans="1:35" hidden="1">
      <c r="A109" s="29" t="s">
        <v>384</v>
      </c>
      <c r="B109" s="28">
        <v>1497</v>
      </c>
      <c r="C109" s="28">
        <v>8277</v>
      </c>
      <c r="D109" s="30"/>
      <c r="E109" s="29"/>
      <c r="F109" s="28">
        <v>115</v>
      </c>
      <c r="G109" s="28">
        <v>12</v>
      </c>
      <c r="H109" s="28">
        <v>5090</v>
      </c>
      <c r="I109" s="29" t="s">
        <v>3806</v>
      </c>
      <c r="J109" s="28">
        <v>16</v>
      </c>
      <c r="K109" s="29" t="s">
        <v>3806</v>
      </c>
      <c r="L109" s="28">
        <v>5090</v>
      </c>
      <c r="M109" s="29" t="s">
        <v>3806</v>
      </c>
      <c r="N109" s="29" t="s">
        <v>7471</v>
      </c>
      <c r="O109" s="31">
        <v>18264</v>
      </c>
      <c r="P109" s="31" t="s">
        <v>7472</v>
      </c>
      <c r="Q109" s="29" t="s">
        <v>7473</v>
      </c>
      <c r="R109" s="28">
        <v>3</v>
      </c>
      <c r="S109" s="28">
        <v>72</v>
      </c>
      <c r="T109" s="28">
        <v>4</v>
      </c>
      <c r="U109" s="28">
        <v>21</v>
      </c>
      <c r="V109" s="29" t="s">
        <v>7474</v>
      </c>
      <c r="W109" s="29" t="s">
        <v>7475</v>
      </c>
      <c r="X109" s="29" t="s">
        <v>7476</v>
      </c>
      <c r="Y109" s="29" t="s">
        <v>7477</v>
      </c>
      <c r="Z109" s="29" t="s">
        <v>384</v>
      </c>
      <c r="AA109" s="29" t="s">
        <v>7478</v>
      </c>
      <c r="AB109" s="28">
        <v>92309</v>
      </c>
      <c r="AC109" s="32">
        <v>35.279214000000003</v>
      </c>
      <c r="AD109" s="32">
        <v>-116.073582</v>
      </c>
      <c r="AE109" s="32"/>
      <c r="AF109" s="29" t="s">
        <v>7472</v>
      </c>
      <c r="AG109" s="33" t="str">
        <f>IF(ISERROR(IF(VLOOKUP(B109,'SAS Stations'!$A$2:$G$307,6,)="YES", "YES", "NO"))=TRUE,"NO","YES")</f>
        <v>NO</v>
      </c>
      <c r="AH109" s="33" t="str">
        <f t="shared" si="1"/>
        <v>YES</v>
      </c>
      <c r="AI109" s="33" t="str">
        <f>IF(ISERROR(IF(VLOOKUP(B109,'Stations Modelled'!$A$2:$D$141,4,FALSE)=TRUE, "YES","NO")),"NO","YES")</f>
        <v>NO</v>
      </c>
    </row>
    <row r="110" spans="1:35" hidden="1">
      <c r="A110" s="29" t="s">
        <v>7581</v>
      </c>
      <c r="B110" s="28">
        <v>1000</v>
      </c>
      <c r="C110" s="28">
        <v>6211</v>
      </c>
      <c r="D110" s="30" t="s">
        <v>7535</v>
      </c>
      <c r="E110" s="29"/>
      <c r="F110" s="28">
        <v>66</v>
      </c>
      <c r="G110" s="28">
        <v>16</v>
      </c>
      <c r="H110" s="28">
        <v>5013</v>
      </c>
      <c r="I110" s="29" t="s">
        <v>812</v>
      </c>
      <c r="J110" s="28">
        <v>3</v>
      </c>
      <c r="K110" s="29" t="s">
        <v>7529</v>
      </c>
      <c r="L110" s="28">
        <v>5014</v>
      </c>
      <c r="M110" s="29" t="s">
        <v>3869</v>
      </c>
      <c r="N110" s="29" t="s">
        <v>7471</v>
      </c>
      <c r="O110" s="31">
        <v>28430</v>
      </c>
      <c r="P110" s="31" t="s">
        <v>7472</v>
      </c>
      <c r="Q110" s="29" t="s">
        <v>7530</v>
      </c>
      <c r="R110" s="28">
        <v>1</v>
      </c>
      <c r="S110" s="28">
        <v>22</v>
      </c>
      <c r="T110" s="28">
        <v>3</v>
      </c>
      <c r="U110" s="28">
        <v>4</v>
      </c>
      <c r="V110" s="29" t="s">
        <v>7531</v>
      </c>
      <c r="W110" s="29" t="s">
        <v>7544</v>
      </c>
      <c r="X110" s="29" t="s">
        <v>7582</v>
      </c>
      <c r="Y110" s="29" t="s">
        <v>7583</v>
      </c>
      <c r="Z110" s="29" t="s">
        <v>7547</v>
      </c>
      <c r="AA110" s="29" t="s">
        <v>7478</v>
      </c>
      <c r="AB110" s="28">
        <v>91731</v>
      </c>
      <c r="AC110" s="32">
        <v>34.079951000000001</v>
      </c>
      <c r="AD110" s="32">
        <v>-118.04438</v>
      </c>
      <c r="AE110" s="34" t="s">
        <v>7503</v>
      </c>
      <c r="AF110" s="29" t="s">
        <v>7472</v>
      </c>
      <c r="AG110" s="33" t="str">
        <f>IF(ISERROR(IF(VLOOKUP(B110,'SAS Stations'!$A$2:$G$307,6,)="YES", "YES", "NO"))=TRUE,"NO","YES")</f>
        <v>NO</v>
      </c>
      <c r="AH110" s="33" t="str">
        <f t="shared" si="1"/>
        <v>YES</v>
      </c>
      <c r="AI110" s="33" t="str">
        <f>IF(ISERROR(IF(VLOOKUP(B110,'Stations Modelled'!$A$2:$D$141,4,FALSE)=TRUE, "YES","NO")),"NO","YES")</f>
        <v>NO</v>
      </c>
    </row>
    <row r="111" spans="1:35" hidden="1">
      <c r="A111" s="29" t="s">
        <v>386</v>
      </c>
      <c r="B111" s="28">
        <v>344</v>
      </c>
      <c r="C111" s="28">
        <v>5107</v>
      </c>
      <c r="D111" s="30" t="s">
        <v>7584</v>
      </c>
      <c r="E111" s="29">
        <v>37422</v>
      </c>
      <c r="F111" s="28">
        <v>66</v>
      </c>
      <c r="G111" s="28">
        <v>4</v>
      </c>
      <c r="H111" s="28">
        <v>5074</v>
      </c>
      <c r="I111" s="29" t="s">
        <v>631</v>
      </c>
      <c r="J111" s="28">
        <v>9</v>
      </c>
      <c r="K111" s="29" t="s">
        <v>652</v>
      </c>
      <c r="L111" s="28">
        <v>5073</v>
      </c>
      <c r="M111" s="29" t="s">
        <v>652</v>
      </c>
      <c r="N111" s="29" t="s">
        <v>7471</v>
      </c>
      <c r="O111" s="31">
        <v>18264</v>
      </c>
      <c r="P111" s="31" t="s">
        <v>7472</v>
      </c>
      <c r="Q111" s="29" t="s">
        <v>7473</v>
      </c>
      <c r="R111" s="28">
        <v>1</v>
      </c>
      <c r="S111" s="28">
        <v>32</v>
      </c>
      <c r="T111" s="28">
        <v>2</v>
      </c>
      <c r="U111" s="28">
        <v>2</v>
      </c>
      <c r="V111" s="29" t="s">
        <v>7531</v>
      </c>
      <c r="W111" s="29" t="s">
        <v>7585</v>
      </c>
      <c r="X111" s="29" t="s">
        <v>7586</v>
      </c>
      <c r="Y111" s="29" t="s">
        <v>7587</v>
      </c>
      <c r="Z111" s="29" t="s">
        <v>7588</v>
      </c>
      <c r="AA111" s="29" t="s">
        <v>7478</v>
      </c>
      <c r="AB111" s="28">
        <v>90040</v>
      </c>
      <c r="AC111" s="32">
        <v>33.999073000000003</v>
      </c>
      <c r="AD111" s="32">
        <v>-118.170643</v>
      </c>
      <c r="AE111" s="34" t="s">
        <v>7503</v>
      </c>
      <c r="AF111" s="29" t="s">
        <v>7472</v>
      </c>
      <c r="AG111" s="33" t="str">
        <f>IF(ISERROR(IF(VLOOKUP(B111,'SAS Stations'!$A$2:$G$307,6,)="YES", "YES", "NO"))=TRUE,"NO","YES")</f>
        <v>NO</v>
      </c>
      <c r="AH111" s="33" t="str">
        <f t="shared" si="1"/>
        <v>YES</v>
      </c>
      <c r="AI111" s="33" t="str">
        <f>IF(ISERROR(IF(VLOOKUP(B111,'Stations Modelled'!$A$2:$D$141,4,FALSE)=TRUE, "YES","NO")),"NO","YES")</f>
        <v>NO</v>
      </c>
    </row>
    <row r="112" spans="1:35" hidden="1">
      <c r="A112" s="29" t="s">
        <v>386</v>
      </c>
      <c r="B112" s="28">
        <v>345</v>
      </c>
      <c r="C112" s="28">
        <v>5107</v>
      </c>
      <c r="D112" s="30" t="s">
        <v>7584</v>
      </c>
      <c r="E112" s="29">
        <v>37422</v>
      </c>
      <c r="F112" s="28">
        <v>66</v>
      </c>
      <c r="G112" s="28">
        <v>16</v>
      </c>
      <c r="H112" s="28">
        <v>5074</v>
      </c>
      <c r="I112" s="29" t="s">
        <v>631</v>
      </c>
      <c r="J112" s="28">
        <v>9</v>
      </c>
      <c r="K112" s="29" t="s">
        <v>652</v>
      </c>
      <c r="L112" s="28">
        <v>5073</v>
      </c>
      <c r="M112" s="29" t="s">
        <v>652</v>
      </c>
      <c r="N112" s="29" t="s">
        <v>7471</v>
      </c>
      <c r="O112" s="31">
        <v>18264</v>
      </c>
      <c r="P112" s="31" t="s">
        <v>7472</v>
      </c>
      <c r="Q112" s="29" t="s">
        <v>7473</v>
      </c>
      <c r="R112" s="28">
        <v>1</v>
      </c>
      <c r="S112" s="28">
        <v>32</v>
      </c>
      <c r="T112" s="28">
        <v>2</v>
      </c>
      <c r="U112" s="28">
        <v>2</v>
      </c>
      <c r="V112" s="29" t="s">
        <v>7531</v>
      </c>
      <c r="W112" s="29" t="s">
        <v>7585</v>
      </c>
      <c r="X112" s="29" t="s">
        <v>7586</v>
      </c>
      <c r="Y112" s="29" t="s">
        <v>7587</v>
      </c>
      <c r="Z112" s="29" t="s">
        <v>7588</v>
      </c>
      <c r="AA112" s="29" t="s">
        <v>7478</v>
      </c>
      <c r="AB112" s="28">
        <v>90040</v>
      </c>
      <c r="AC112" s="32">
        <v>33.999073000000003</v>
      </c>
      <c r="AD112" s="32">
        <v>-118.170643</v>
      </c>
      <c r="AE112" s="34" t="s">
        <v>7503</v>
      </c>
      <c r="AF112" s="29" t="s">
        <v>7472</v>
      </c>
      <c r="AG112" s="33" t="str">
        <f>IF(ISERROR(IF(VLOOKUP(B112,'SAS Stations'!$A$2:$G$307,6,)="YES", "YES", "NO"))=TRUE,"NO","YES")</f>
        <v>NO</v>
      </c>
      <c r="AH112" s="33" t="str">
        <f t="shared" si="1"/>
        <v>YES</v>
      </c>
      <c r="AI112" s="33" t="str">
        <f>IF(ISERROR(IF(VLOOKUP(B112,'Stations Modelled'!$A$2:$D$141,4,FALSE)=TRUE, "YES","NO")),"NO","YES")</f>
        <v>NO</v>
      </c>
    </row>
    <row r="113" spans="1:35" hidden="1">
      <c r="A113" s="29" t="s">
        <v>2876</v>
      </c>
      <c r="B113" s="28">
        <v>1703</v>
      </c>
      <c r="C113" s="28">
        <v>5362</v>
      </c>
      <c r="D113" s="30"/>
      <c r="E113" s="29"/>
      <c r="F113" s="28">
        <v>66</v>
      </c>
      <c r="G113" s="28">
        <v>12</v>
      </c>
      <c r="H113" s="28">
        <v>5052</v>
      </c>
      <c r="I113" s="29" t="s">
        <v>357</v>
      </c>
      <c r="J113" s="28">
        <v>14</v>
      </c>
      <c r="K113" s="29" t="s">
        <v>940</v>
      </c>
      <c r="L113" s="28">
        <v>5054</v>
      </c>
      <c r="M113" s="29" t="s">
        <v>940</v>
      </c>
      <c r="N113" s="29" t="s">
        <v>7496</v>
      </c>
      <c r="O113" s="31">
        <v>38353</v>
      </c>
      <c r="P113" s="31" t="s">
        <v>7472</v>
      </c>
      <c r="Q113" s="29" t="s">
        <v>10579</v>
      </c>
      <c r="R113" s="28">
        <v>5</v>
      </c>
      <c r="S113" s="28">
        <v>36</v>
      </c>
      <c r="T113" s="28">
        <v>3</v>
      </c>
      <c r="U113" s="28">
        <v>40</v>
      </c>
      <c r="V113" s="29" t="s">
        <v>7472</v>
      </c>
      <c r="W113" s="29" t="s">
        <v>7472</v>
      </c>
      <c r="X113" s="29" t="s">
        <v>7472</v>
      </c>
      <c r="Y113" s="29" t="s">
        <v>7472</v>
      </c>
      <c r="Z113" s="29" t="s">
        <v>7472</v>
      </c>
      <c r="AA113" s="29" t="s">
        <v>7478</v>
      </c>
      <c r="AB113" s="28" t="s">
        <v>7472</v>
      </c>
      <c r="AC113" s="27"/>
      <c r="AD113" s="27"/>
      <c r="AE113" s="27"/>
      <c r="AF113" s="29" t="s">
        <v>7472</v>
      </c>
      <c r="AG113" s="33" t="str">
        <f>IF(ISERROR(IF(VLOOKUP(B113,'SAS Stations'!$A$2:$G$307,6,)="YES", "YES", "NO"))=TRUE,"NO","YES")</f>
        <v>NO</v>
      </c>
      <c r="AH113" s="33" t="str">
        <f t="shared" si="1"/>
        <v>YES</v>
      </c>
      <c r="AI113" s="33" t="str">
        <f>IF(ISERROR(IF(VLOOKUP(B113,'Stations Modelled'!$A$2:$D$141,4,FALSE)=TRUE, "YES","NO")),"NO","YES")</f>
        <v>NO</v>
      </c>
    </row>
    <row r="114" spans="1:35" hidden="1">
      <c r="A114" s="29" t="s">
        <v>388</v>
      </c>
      <c r="B114" s="28">
        <v>1498</v>
      </c>
      <c r="C114" s="28">
        <v>8278</v>
      </c>
      <c r="D114" s="30" t="s">
        <v>3405</v>
      </c>
      <c r="E114" s="29" t="s">
        <v>3440</v>
      </c>
      <c r="F114" s="28">
        <v>115</v>
      </c>
      <c r="G114" s="28">
        <v>33</v>
      </c>
      <c r="H114" s="28">
        <v>5067</v>
      </c>
      <c r="I114" s="29" t="s">
        <v>389</v>
      </c>
      <c r="J114" s="28">
        <v>6</v>
      </c>
      <c r="K114" s="29" t="s">
        <v>389</v>
      </c>
      <c r="L114" s="28">
        <v>5067</v>
      </c>
      <c r="M114" s="29" t="s">
        <v>389</v>
      </c>
      <c r="N114" s="29" t="s">
        <v>7471</v>
      </c>
      <c r="O114" s="31">
        <v>18264</v>
      </c>
      <c r="P114" s="31" t="s">
        <v>7472</v>
      </c>
      <c r="Q114" s="29" t="s">
        <v>7473</v>
      </c>
      <c r="R114" s="28">
        <v>3</v>
      </c>
      <c r="S114" s="28">
        <v>31</v>
      </c>
      <c r="T114" s="28">
        <v>4</v>
      </c>
      <c r="U114" s="28">
        <v>17</v>
      </c>
      <c r="V114" s="29" t="s">
        <v>3438</v>
      </c>
      <c r="W114" s="29" t="s">
        <v>3441</v>
      </c>
      <c r="X114" s="29" t="s">
        <v>530</v>
      </c>
      <c r="Y114" s="29" t="s">
        <v>3442</v>
      </c>
      <c r="Z114" s="29" t="s">
        <v>388</v>
      </c>
      <c r="AA114" s="29" t="s">
        <v>7478</v>
      </c>
      <c r="AB114" s="28">
        <v>92220</v>
      </c>
      <c r="AC114" s="32">
        <v>33.922286999999997</v>
      </c>
      <c r="AD114" s="32">
        <v>-116.872444</v>
      </c>
      <c r="AE114" s="32"/>
      <c r="AF114" s="29" t="s">
        <v>7472</v>
      </c>
      <c r="AG114" s="33" t="str">
        <f>IF(ISERROR(IF(VLOOKUP(B114,'SAS Stations'!$A$2:$G$307,6,)="YES", "YES", "NO"))=TRUE,"NO","YES")</f>
        <v>YES</v>
      </c>
      <c r="AH114" s="33" t="str">
        <f t="shared" si="1"/>
        <v>NO</v>
      </c>
      <c r="AI114" s="33" t="str">
        <f>IF(ISERROR(IF(VLOOKUP(B114,'Stations Modelled'!$A$2:$D$141,4,FALSE)=TRUE, "YES","NO")),"NO","YES")</f>
        <v>NO</v>
      </c>
    </row>
    <row r="115" spans="1:35" hidden="1">
      <c r="A115" s="29" t="s">
        <v>3443</v>
      </c>
      <c r="B115" s="28">
        <v>1348</v>
      </c>
      <c r="C115" s="28">
        <v>8109</v>
      </c>
      <c r="D115" s="30" t="s">
        <v>3405</v>
      </c>
      <c r="E115" s="29"/>
      <c r="F115" s="28">
        <v>33</v>
      </c>
      <c r="G115" s="28">
        <v>2.4</v>
      </c>
      <c r="H115" s="28">
        <v>5067</v>
      </c>
      <c r="I115" s="29" t="s">
        <v>389</v>
      </c>
      <c r="J115" s="28">
        <v>6</v>
      </c>
      <c r="K115" s="29" t="s">
        <v>389</v>
      </c>
      <c r="L115" s="28">
        <v>5067</v>
      </c>
      <c r="M115" s="29" t="s">
        <v>389</v>
      </c>
      <c r="N115" s="29" t="s">
        <v>7471</v>
      </c>
      <c r="O115" s="31">
        <v>18264</v>
      </c>
      <c r="P115" s="31" t="s">
        <v>7472</v>
      </c>
      <c r="Q115" s="29" t="s">
        <v>7506</v>
      </c>
      <c r="R115" s="28">
        <v>3</v>
      </c>
      <c r="S115" s="28">
        <v>31</v>
      </c>
      <c r="T115" s="28">
        <v>4</v>
      </c>
      <c r="U115" s="28">
        <v>17</v>
      </c>
      <c r="V115" s="29" t="s">
        <v>3438</v>
      </c>
      <c r="W115" s="29" t="s">
        <v>3441</v>
      </c>
      <c r="X115" s="29" t="s">
        <v>530</v>
      </c>
      <c r="Y115" s="29" t="s">
        <v>3444</v>
      </c>
      <c r="Z115" s="29" t="s">
        <v>388</v>
      </c>
      <c r="AA115" s="29" t="s">
        <v>7478</v>
      </c>
      <c r="AB115" s="28">
        <v>92220</v>
      </c>
      <c r="AC115" s="32">
        <v>33.955928999999998</v>
      </c>
      <c r="AD115" s="32">
        <v>-116.886304</v>
      </c>
      <c r="AE115" s="32"/>
      <c r="AF115" s="29" t="s">
        <v>7472</v>
      </c>
      <c r="AG115" s="33" t="str">
        <f>IF(ISERROR(IF(VLOOKUP(B115,'SAS Stations'!$A$2:$G$307,6,)="YES", "YES", "NO"))=TRUE,"NO","YES")</f>
        <v>NO</v>
      </c>
      <c r="AH115" s="33" t="str">
        <f t="shared" si="1"/>
        <v>YES</v>
      </c>
      <c r="AI115" s="33" t="str">
        <f>IF(ISERROR(IF(VLOOKUP(B115,'Stations Modelled'!$A$2:$D$141,4,FALSE)=TRUE, "YES","NO")),"NO","YES")</f>
        <v>NO</v>
      </c>
    </row>
    <row r="116" spans="1:35" hidden="1">
      <c r="A116" s="29" t="s">
        <v>2877</v>
      </c>
      <c r="B116" s="28">
        <v>2002</v>
      </c>
      <c r="C116" s="28">
        <v>1160</v>
      </c>
      <c r="D116" s="30"/>
      <c r="E116" s="29"/>
      <c r="F116" s="28">
        <v>115</v>
      </c>
      <c r="G116" s="28">
        <v>115</v>
      </c>
      <c r="H116" s="28">
        <v>5067</v>
      </c>
      <c r="I116" s="29" t="s">
        <v>389</v>
      </c>
      <c r="J116" s="28">
        <v>6</v>
      </c>
      <c r="K116" s="29" t="s">
        <v>389</v>
      </c>
      <c r="L116" s="28">
        <v>5067</v>
      </c>
      <c r="M116" s="29" t="s">
        <v>389</v>
      </c>
      <c r="N116" s="29" t="s">
        <v>7471</v>
      </c>
      <c r="O116" s="31">
        <v>37484</v>
      </c>
      <c r="P116" s="31" t="s">
        <v>7472</v>
      </c>
      <c r="Q116" s="29" t="s">
        <v>525</v>
      </c>
      <c r="R116" s="28">
        <v>3</v>
      </c>
      <c r="S116" s="28">
        <v>79</v>
      </c>
      <c r="T116" s="28">
        <v>4</v>
      </c>
      <c r="U116" s="28">
        <v>13</v>
      </c>
      <c r="V116" s="29" t="s">
        <v>2878</v>
      </c>
      <c r="W116" s="29" t="s">
        <v>2879</v>
      </c>
      <c r="X116" s="29" t="s">
        <v>7849</v>
      </c>
      <c r="Y116" s="29" t="s">
        <v>2880</v>
      </c>
      <c r="Z116" s="29" t="s">
        <v>5021</v>
      </c>
      <c r="AA116" s="29" t="s">
        <v>7478</v>
      </c>
      <c r="AB116" s="28">
        <v>92282</v>
      </c>
      <c r="AC116" s="27"/>
      <c r="AD116" s="27"/>
      <c r="AE116" s="27"/>
      <c r="AF116" s="29" t="s">
        <v>7472</v>
      </c>
      <c r="AG116" s="33" t="str">
        <f>IF(ISERROR(IF(VLOOKUP(B116,'SAS Stations'!$A$2:$G$307,6,)="YES", "YES", "NO"))=TRUE,"NO","YES")</f>
        <v>NO</v>
      </c>
      <c r="AH116" s="33" t="str">
        <f t="shared" si="1"/>
        <v>YES</v>
      </c>
      <c r="AI116" s="33" t="str">
        <f>IF(ISERROR(IF(VLOOKUP(B116,'Stations Modelled'!$A$2:$D$141,4,FALSE)=TRUE, "YES","NO")),"NO","YES")</f>
        <v>NO</v>
      </c>
    </row>
    <row r="117" spans="1:35" hidden="1">
      <c r="A117" s="29" t="s">
        <v>2881</v>
      </c>
      <c r="B117" s="28">
        <v>1961</v>
      </c>
      <c r="C117" s="28">
        <v>7058</v>
      </c>
      <c r="D117" s="30"/>
      <c r="E117" s="29"/>
      <c r="F117" s="28">
        <v>16</v>
      </c>
      <c r="G117" s="28">
        <v>4</v>
      </c>
      <c r="H117" s="28">
        <v>5053</v>
      </c>
      <c r="I117" s="29" t="s">
        <v>833</v>
      </c>
      <c r="J117" s="28">
        <v>12</v>
      </c>
      <c r="K117" s="29" t="s">
        <v>833</v>
      </c>
      <c r="L117" s="28">
        <v>5056</v>
      </c>
      <c r="M117" s="29" t="s">
        <v>698</v>
      </c>
      <c r="N117" s="29" t="s">
        <v>7471</v>
      </c>
      <c r="O117" s="31">
        <v>36130</v>
      </c>
      <c r="P117" s="31" t="s">
        <v>7472</v>
      </c>
      <c r="Q117" s="29" t="s">
        <v>5084</v>
      </c>
      <c r="R117" s="28">
        <v>5</v>
      </c>
      <c r="S117" s="28">
        <v>39</v>
      </c>
      <c r="T117" s="28">
        <v>1</v>
      </c>
      <c r="U117" s="28">
        <v>0</v>
      </c>
      <c r="V117" s="29" t="s">
        <v>2882</v>
      </c>
      <c r="W117" s="29" t="s">
        <v>7472</v>
      </c>
      <c r="X117" s="29" t="s">
        <v>7472</v>
      </c>
      <c r="Y117" s="29" t="s">
        <v>7472</v>
      </c>
      <c r="Z117" s="29" t="s">
        <v>742</v>
      </c>
      <c r="AA117" s="29" t="s">
        <v>7478</v>
      </c>
      <c r="AB117" s="28">
        <v>93041</v>
      </c>
      <c r="AC117" s="27"/>
      <c r="AD117" s="27"/>
      <c r="AE117" s="27"/>
      <c r="AF117" s="29" t="s">
        <v>7472</v>
      </c>
      <c r="AG117" s="33" t="str">
        <f>IF(ISERROR(IF(VLOOKUP(B117,'SAS Stations'!$A$2:$G$307,6,)="YES", "YES", "NO"))=TRUE,"NO","YES")</f>
        <v>NO</v>
      </c>
      <c r="AH117" s="33" t="str">
        <f t="shared" si="1"/>
        <v>YES</v>
      </c>
      <c r="AI117" s="33" t="str">
        <f>IF(ISERROR(IF(VLOOKUP(B117,'Stations Modelled'!$A$2:$D$141,4,FALSE)=TRUE, "YES","NO")),"NO","YES")</f>
        <v>NO</v>
      </c>
    </row>
    <row r="118" spans="1:35" hidden="1">
      <c r="A118" s="29" t="s">
        <v>2883</v>
      </c>
      <c r="B118" s="28">
        <v>1059</v>
      </c>
      <c r="C118" s="28">
        <v>7059</v>
      </c>
      <c r="D118" s="30"/>
      <c r="E118" s="29"/>
      <c r="F118" s="28">
        <v>16</v>
      </c>
      <c r="G118" s="28">
        <v>2.4</v>
      </c>
      <c r="H118" s="28">
        <v>5055</v>
      </c>
      <c r="I118" s="29" t="s">
        <v>446</v>
      </c>
      <c r="J118" s="28">
        <v>10</v>
      </c>
      <c r="K118" s="29" t="s">
        <v>446</v>
      </c>
      <c r="L118" s="28">
        <v>5056</v>
      </c>
      <c r="M118" s="29" t="s">
        <v>698</v>
      </c>
      <c r="N118" s="29" t="s">
        <v>7471</v>
      </c>
      <c r="O118" s="31">
        <v>32325</v>
      </c>
      <c r="P118" s="31" t="s">
        <v>7472</v>
      </c>
      <c r="Q118" s="29" t="s">
        <v>5084</v>
      </c>
      <c r="R118" s="28">
        <v>5</v>
      </c>
      <c r="S118" s="28">
        <v>49</v>
      </c>
      <c r="T118" s="28">
        <v>1</v>
      </c>
      <c r="U118" s="28">
        <v>60</v>
      </c>
      <c r="V118" s="29" t="s">
        <v>4996</v>
      </c>
      <c r="W118" s="29" t="s">
        <v>7472</v>
      </c>
      <c r="X118" s="29" t="s">
        <v>7472</v>
      </c>
      <c r="Y118" s="29" t="s">
        <v>7472</v>
      </c>
      <c r="Z118" s="29" t="s">
        <v>7472</v>
      </c>
      <c r="AA118" s="29" t="s">
        <v>7478</v>
      </c>
      <c r="AB118" s="28">
        <v>93108</v>
      </c>
      <c r="AC118" s="27"/>
      <c r="AD118" s="27"/>
      <c r="AE118" s="27"/>
      <c r="AF118" s="29" t="s">
        <v>7472</v>
      </c>
      <c r="AG118" s="33" t="str">
        <f>IF(ISERROR(IF(VLOOKUP(B118,'SAS Stations'!$A$2:$G$307,6,)="YES", "YES", "NO"))=TRUE,"NO","YES")</f>
        <v>NO</v>
      </c>
      <c r="AH118" s="33" t="str">
        <f t="shared" si="1"/>
        <v>YES</v>
      </c>
      <c r="AI118" s="33" t="str">
        <f>IF(ISERROR(IF(VLOOKUP(B118,'Stations Modelled'!$A$2:$D$141,4,FALSE)=TRUE, "YES","NO")),"NO","YES")</f>
        <v>NO</v>
      </c>
    </row>
    <row r="119" spans="1:35" hidden="1">
      <c r="A119" s="29" t="s">
        <v>360</v>
      </c>
      <c r="B119" s="28">
        <v>320</v>
      </c>
      <c r="C119" s="28">
        <v>5081</v>
      </c>
      <c r="D119" s="30" t="s">
        <v>7555</v>
      </c>
      <c r="E119" s="29" t="s">
        <v>7589</v>
      </c>
      <c r="F119" s="28">
        <v>66</v>
      </c>
      <c r="G119" s="28">
        <v>12</v>
      </c>
      <c r="H119" s="28">
        <v>5081</v>
      </c>
      <c r="I119" s="29" t="s">
        <v>360</v>
      </c>
      <c r="J119" s="28">
        <v>1</v>
      </c>
      <c r="K119" s="29" t="s">
        <v>939</v>
      </c>
      <c r="L119" s="28">
        <v>5082</v>
      </c>
      <c r="M119" s="29" t="s">
        <v>939</v>
      </c>
      <c r="N119" s="29" t="s">
        <v>7471</v>
      </c>
      <c r="O119" s="31">
        <v>22160</v>
      </c>
      <c r="P119" s="31" t="s">
        <v>7472</v>
      </c>
      <c r="Q119" s="29" t="s">
        <v>7473</v>
      </c>
      <c r="R119" s="28">
        <v>1</v>
      </c>
      <c r="S119" s="28">
        <v>48</v>
      </c>
      <c r="T119" s="28">
        <v>2</v>
      </c>
      <c r="U119" s="28">
        <v>41</v>
      </c>
      <c r="V119" s="29" t="s">
        <v>7556</v>
      </c>
      <c r="W119" s="29" t="s">
        <v>7590</v>
      </c>
      <c r="X119" s="29" t="s">
        <v>7500</v>
      </c>
      <c r="Y119" s="29" t="s">
        <v>7591</v>
      </c>
      <c r="Z119" s="29" t="s">
        <v>7592</v>
      </c>
      <c r="AA119" s="29" t="s">
        <v>7478</v>
      </c>
      <c r="AB119" s="28">
        <v>90680</v>
      </c>
      <c r="AC119" s="32">
        <v>33.808692000000001</v>
      </c>
      <c r="AD119" s="32">
        <v>-117.98214</v>
      </c>
      <c r="AE119" s="34" t="s">
        <v>7503</v>
      </c>
      <c r="AF119" s="29" t="s">
        <v>7472</v>
      </c>
      <c r="AG119" s="33" t="str">
        <f>IF(ISERROR(IF(VLOOKUP(B119,'SAS Stations'!$A$2:$G$307,6,)="YES", "YES", "NO"))=TRUE,"NO","YES")</f>
        <v>NO</v>
      </c>
      <c r="AH119" s="33" t="str">
        <f t="shared" si="1"/>
        <v>YES</v>
      </c>
      <c r="AI119" s="33" t="str">
        <f>IF(ISERROR(IF(VLOOKUP(B119,'Stations Modelled'!$A$2:$D$141,4,FALSE)=TRUE, "YES","NO")),"NO","YES")</f>
        <v>NO</v>
      </c>
    </row>
    <row r="120" spans="1:35" hidden="1">
      <c r="A120" s="29" t="s">
        <v>360</v>
      </c>
      <c r="B120" s="28">
        <v>321</v>
      </c>
      <c r="C120" s="28">
        <v>5081</v>
      </c>
      <c r="D120" s="30" t="s">
        <v>7555</v>
      </c>
      <c r="E120" s="29" t="s">
        <v>7589</v>
      </c>
      <c r="F120" s="28">
        <v>220</v>
      </c>
      <c r="G120" s="28">
        <v>66</v>
      </c>
      <c r="H120" s="28">
        <v>5000</v>
      </c>
      <c r="I120" s="29" t="s">
        <v>7485</v>
      </c>
      <c r="J120" s="28">
        <v>1</v>
      </c>
      <c r="K120" s="29" t="s">
        <v>939</v>
      </c>
      <c r="L120" s="28">
        <v>5082</v>
      </c>
      <c r="M120" s="29" t="s">
        <v>939</v>
      </c>
      <c r="N120" s="29" t="s">
        <v>7471</v>
      </c>
      <c r="O120" s="31">
        <v>22160</v>
      </c>
      <c r="P120" s="31" t="s">
        <v>7472</v>
      </c>
      <c r="Q120" s="29" t="s">
        <v>7486</v>
      </c>
      <c r="R120" s="28">
        <v>1</v>
      </c>
      <c r="S120" s="28">
        <v>48</v>
      </c>
      <c r="T120" s="28">
        <v>2</v>
      </c>
      <c r="U120" s="28">
        <v>41</v>
      </c>
      <c r="V120" s="29" t="s">
        <v>7556</v>
      </c>
      <c r="W120" s="29" t="s">
        <v>7590</v>
      </c>
      <c r="X120" s="29" t="s">
        <v>7500</v>
      </c>
      <c r="Y120" s="29" t="s">
        <v>7591</v>
      </c>
      <c r="Z120" s="29" t="s">
        <v>7592</v>
      </c>
      <c r="AA120" s="29" t="s">
        <v>7478</v>
      </c>
      <c r="AB120" s="28">
        <v>90680</v>
      </c>
      <c r="AC120" s="32">
        <v>33.808692000000001</v>
      </c>
      <c r="AD120" s="32">
        <v>-117.98214</v>
      </c>
      <c r="AE120" s="34" t="s">
        <v>7503</v>
      </c>
      <c r="AF120" s="29" t="s">
        <v>7472</v>
      </c>
      <c r="AG120" s="33" t="str">
        <f>IF(ISERROR(IF(VLOOKUP(B120,'SAS Stations'!$A$2:$G$307,6,)="YES", "YES", "NO"))=TRUE,"NO","YES")</f>
        <v>NO</v>
      </c>
      <c r="AH120" s="33" t="str">
        <f t="shared" si="1"/>
        <v>YES</v>
      </c>
      <c r="AI120" s="33" t="str">
        <f>IF(ISERROR(IF(VLOOKUP(B120,'Stations Modelled'!$A$2:$D$141,4,FALSE)=TRUE, "YES","NO")),"NO","YES")</f>
        <v>NO</v>
      </c>
    </row>
    <row r="121" spans="1:35" hidden="1">
      <c r="A121" s="29" t="s">
        <v>390</v>
      </c>
      <c r="B121" s="28">
        <v>1349</v>
      </c>
      <c r="C121" s="28">
        <v>8110</v>
      </c>
      <c r="D121" s="30" t="s">
        <v>4923</v>
      </c>
      <c r="E121" s="29">
        <v>13431</v>
      </c>
      <c r="F121" s="28">
        <v>33</v>
      </c>
      <c r="G121" s="28">
        <v>2.4</v>
      </c>
      <c r="H121" s="28">
        <v>8016</v>
      </c>
      <c r="I121" s="29" t="s">
        <v>385</v>
      </c>
      <c r="J121" s="28">
        <v>15</v>
      </c>
      <c r="K121" s="29" t="s">
        <v>666</v>
      </c>
      <c r="L121" s="28">
        <v>5090</v>
      </c>
      <c r="M121" s="29" t="s">
        <v>3806</v>
      </c>
      <c r="N121" s="29" t="s">
        <v>7521</v>
      </c>
      <c r="O121" s="31">
        <v>18264</v>
      </c>
      <c r="P121" s="31">
        <v>30376</v>
      </c>
      <c r="Q121" s="29" t="s">
        <v>7506</v>
      </c>
      <c r="R121" s="28">
        <v>3</v>
      </c>
      <c r="S121" s="28">
        <v>72</v>
      </c>
      <c r="T121" s="28">
        <v>4</v>
      </c>
      <c r="U121" s="28">
        <v>24</v>
      </c>
      <c r="V121" s="29" t="s">
        <v>7480</v>
      </c>
      <c r="W121" s="29" t="s">
        <v>4944</v>
      </c>
      <c r="X121" s="29" t="s">
        <v>562</v>
      </c>
      <c r="Y121" s="29" t="s">
        <v>4945</v>
      </c>
      <c r="Z121" s="29" t="s">
        <v>390</v>
      </c>
      <c r="AA121" s="29" t="s">
        <v>7478</v>
      </c>
      <c r="AB121" s="28">
        <v>92311</v>
      </c>
      <c r="AC121" s="32">
        <v>34.901122999999998</v>
      </c>
      <c r="AD121" s="32">
        <v>-117.022218</v>
      </c>
      <c r="AE121" s="32"/>
      <c r="AF121" s="29" t="s">
        <v>7472</v>
      </c>
      <c r="AG121" s="33" t="str">
        <f>IF(ISERROR(IF(VLOOKUP(B121,'SAS Stations'!$A$2:$G$307,6,)="YES", "YES", "NO"))=TRUE,"NO","YES")</f>
        <v>NO</v>
      </c>
      <c r="AH121" s="33" t="str">
        <f t="shared" si="1"/>
        <v>YES</v>
      </c>
      <c r="AI121" s="33" t="str">
        <f>IF(ISERROR(IF(VLOOKUP(B121,'Stations Modelled'!$A$2:$D$141,4,FALSE)=TRUE, "YES","NO")),"NO","YES")</f>
        <v>NO</v>
      </c>
    </row>
    <row r="122" spans="1:35" hidden="1">
      <c r="A122" s="29" t="s">
        <v>390</v>
      </c>
      <c r="B122" s="28">
        <v>1350</v>
      </c>
      <c r="C122" s="28">
        <v>8110</v>
      </c>
      <c r="D122" s="30" t="s">
        <v>4923</v>
      </c>
      <c r="E122" s="29">
        <v>13431</v>
      </c>
      <c r="F122" s="28">
        <v>33</v>
      </c>
      <c r="G122" s="28">
        <v>4</v>
      </c>
      <c r="H122" s="28">
        <v>8016</v>
      </c>
      <c r="I122" s="29" t="s">
        <v>385</v>
      </c>
      <c r="J122" s="28">
        <v>15</v>
      </c>
      <c r="K122" s="29" t="s">
        <v>666</v>
      </c>
      <c r="L122" s="28">
        <v>5090</v>
      </c>
      <c r="M122" s="29" t="s">
        <v>3806</v>
      </c>
      <c r="N122" s="29" t="s">
        <v>7521</v>
      </c>
      <c r="O122" s="31">
        <v>18264</v>
      </c>
      <c r="P122" s="31">
        <v>32174</v>
      </c>
      <c r="Q122" s="29" t="s">
        <v>7506</v>
      </c>
      <c r="R122" s="28">
        <v>3</v>
      </c>
      <c r="S122" s="28">
        <v>72</v>
      </c>
      <c r="T122" s="28">
        <v>4</v>
      </c>
      <c r="U122" s="28">
        <v>24</v>
      </c>
      <c r="V122" s="29" t="s">
        <v>7480</v>
      </c>
      <c r="W122" s="29" t="s">
        <v>4944</v>
      </c>
      <c r="X122" s="29" t="s">
        <v>562</v>
      </c>
      <c r="Y122" s="29" t="s">
        <v>4945</v>
      </c>
      <c r="Z122" s="29" t="s">
        <v>390</v>
      </c>
      <c r="AA122" s="29" t="s">
        <v>7478</v>
      </c>
      <c r="AB122" s="28">
        <v>92311</v>
      </c>
      <c r="AC122" s="32">
        <v>34.901122999999998</v>
      </c>
      <c r="AD122" s="32">
        <v>-117.022218</v>
      </c>
      <c r="AE122" s="32"/>
      <c r="AF122" s="29" t="s">
        <v>7472</v>
      </c>
      <c r="AG122" s="33" t="str">
        <f>IF(ISERROR(IF(VLOOKUP(B122,'SAS Stations'!$A$2:$G$307,6,)="YES", "YES", "NO"))=TRUE,"NO","YES")</f>
        <v>NO</v>
      </c>
      <c r="AH122" s="33" t="str">
        <f t="shared" si="1"/>
        <v>YES</v>
      </c>
      <c r="AI122" s="33" t="str">
        <f>IF(ISERROR(IF(VLOOKUP(B122,'Stations Modelled'!$A$2:$D$141,4,FALSE)=TRUE, "YES","NO")),"NO","YES")</f>
        <v>NO</v>
      </c>
    </row>
    <row r="123" spans="1:35" hidden="1">
      <c r="A123" s="29" t="s">
        <v>390</v>
      </c>
      <c r="B123" s="28">
        <v>1351</v>
      </c>
      <c r="C123" s="28">
        <v>8110</v>
      </c>
      <c r="D123" s="30" t="s">
        <v>4923</v>
      </c>
      <c r="E123" s="29">
        <v>13431</v>
      </c>
      <c r="F123" s="28">
        <v>33</v>
      </c>
      <c r="G123" s="28">
        <v>12</v>
      </c>
      <c r="H123" s="28">
        <v>8016</v>
      </c>
      <c r="I123" s="29" t="s">
        <v>385</v>
      </c>
      <c r="J123" s="28">
        <v>15</v>
      </c>
      <c r="K123" s="29" t="s">
        <v>666</v>
      </c>
      <c r="L123" s="28">
        <v>5090</v>
      </c>
      <c r="M123" s="29" t="s">
        <v>3806</v>
      </c>
      <c r="N123" s="29" t="s">
        <v>7471</v>
      </c>
      <c r="O123" s="31">
        <v>18264</v>
      </c>
      <c r="P123" s="31" t="s">
        <v>7472</v>
      </c>
      <c r="Q123" s="29" t="s">
        <v>7506</v>
      </c>
      <c r="R123" s="28">
        <v>3</v>
      </c>
      <c r="S123" s="28">
        <v>72</v>
      </c>
      <c r="T123" s="28">
        <v>4</v>
      </c>
      <c r="U123" s="28">
        <v>24</v>
      </c>
      <c r="V123" s="29" t="s">
        <v>7480</v>
      </c>
      <c r="W123" s="29" t="s">
        <v>4944</v>
      </c>
      <c r="X123" s="29" t="s">
        <v>562</v>
      </c>
      <c r="Y123" s="29" t="s">
        <v>4945</v>
      </c>
      <c r="Z123" s="29" t="s">
        <v>390</v>
      </c>
      <c r="AA123" s="29" t="s">
        <v>7478</v>
      </c>
      <c r="AB123" s="28">
        <v>92311</v>
      </c>
      <c r="AC123" s="32">
        <v>34.901122999999998</v>
      </c>
      <c r="AD123" s="32">
        <v>-117.022218</v>
      </c>
      <c r="AE123" s="32"/>
      <c r="AF123" s="29" t="s">
        <v>7472</v>
      </c>
      <c r="AG123" s="33" t="str">
        <f>IF(ISERROR(IF(VLOOKUP(B123,'SAS Stations'!$A$2:$G$307,6,)="YES", "YES", "NO"))=TRUE,"NO","YES")</f>
        <v>NO</v>
      </c>
      <c r="AH123" s="33" t="str">
        <f t="shared" si="1"/>
        <v>YES</v>
      </c>
      <c r="AI123" s="33" t="str">
        <f>IF(ISERROR(IF(VLOOKUP(B123,'Stations Modelled'!$A$2:$D$141,4,FALSE)=TRUE, "YES","NO")),"NO","YES")</f>
        <v>NO</v>
      </c>
    </row>
    <row r="124" spans="1:35" hidden="1">
      <c r="A124" s="29" t="s">
        <v>390</v>
      </c>
      <c r="B124" s="28">
        <v>1352</v>
      </c>
      <c r="C124" s="28">
        <v>8110</v>
      </c>
      <c r="D124" s="30" t="s">
        <v>4923</v>
      </c>
      <c r="E124" s="29">
        <v>13431</v>
      </c>
      <c r="F124" s="28">
        <v>33</v>
      </c>
      <c r="G124" s="28">
        <v>33</v>
      </c>
      <c r="H124" s="28">
        <v>8016</v>
      </c>
      <c r="I124" s="29" t="s">
        <v>385</v>
      </c>
      <c r="J124" s="28">
        <v>15</v>
      </c>
      <c r="K124" s="29" t="s">
        <v>666</v>
      </c>
      <c r="L124" s="28">
        <v>5090</v>
      </c>
      <c r="M124" s="29" t="s">
        <v>3806</v>
      </c>
      <c r="N124" s="29" t="s">
        <v>7471</v>
      </c>
      <c r="O124" s="31">
        <v>18264</v>
      </c>
      <c r="P124" s="31" t="s">
        <v>7472</v>
      </c>
      <c r="Q124" s="29" t="s">
        <v>7506</v>
      </c>
      <c r="R124" s="28">
        <v>3</v>
      </c>
      <c r="S124" s="28">
        <v>72</v>
      </c>
      <c r="T124" s="28">
        <v>4</v>
      </c>
      <c r="U124" s="28">
        <v>24</v>
      </c>
      <c r="V124" s="29" t="s">
        <v>7480</v>
      </c>
      <c r="W124" s="29" t="s">
        <v>4944</v>
      </c>
      <c r="X124" s="29" t="s">
        <v>562</v>
      </c>
      <c r="Y124" s="29" t="s">
        <v>4945</v>
      </c>
      <c r="Z124" s="29" t="s">
        <v>390</v>
      </c>
      <c r="AA124" s="29" t="s">
        <v>7478</v>
      </c>
      <c r="AB124" s="28">
        <v>92311</v>
      </c>
      <c r="AC124" s="32">
        <v>34.901122999999998</v>
      </c>
      <c r="AD124" s="32">
        <v>-117.022218</v>
      </c>
      <c r="AE124" s="32"/>
      <c r="AF124" s="29" t="s">
        <v>7472</v>
      </c>
      <c r="AG124" s="33" t="str">
        <f>IF(ISERROR(IF(VLOOKUP(B124,'SAS Stations'!$A$2:$G$307,6,)="YES", "YES", "NO"))=TRUE,"NO","YES")</f>
        <v>NO</v>
      </c>
      <c r="AH124" s="33" t="str">
        <f t="shared" si="1"/>
        <v>YES</v>
      </c>
      <c r="AI124" s="33" t="str">
        <f>IF(ISERROR(IF(VLOOKUP(B124,'Stations Modelled'!$A$2:$D$141,4,FALSE)=TRUE, "YES","NO")),"NO","YES")</f>
        <v>YES</v>
      </c>
    </row>
    <row r="125" spans="1:35" hidden="1">
      <c r="A125" s="29" t="s">
        <v>993</v>
      </c>
      <c r="B125" s="28">
        <v>860</v>
      </c>
      <c r="C125" s="28">
        <v>5863</v>
      </c>
      <c r="D125" s="30" t="s">
        <v>7584</v>
      </c>
      <c r="E125" s="29"/>
      <c r="F125" s="28">
        <v>12</v>
      </c>
      <c r="G125" s="28">
        <v>4</v>
      </c>
      <c r="H125" s="28">
        <v>5012</v>
      </c>
      <c r="I125" s="29" t="s">
        <v>3869</v>
      </c>
      <c r="J125" s="28">
        <v>3</v>
      </c>
      <c r="K125" s="29" t="s">
        <v>7529</v>
      </c>
      <c r="L125" s="28">
        <v>5012</v>
      </c>
      <c r="M125" s="29" t="s">
        <v>3869</v>
      </c>
      <c r="N125" s="29" t="s">
        <v>7471</v>
      </c>
      <c r="O125" s="31">
        <v>18264</v>
      </c>
      <c r="P125" s="31" t="s">
        <v>7472</v>
      </c>
      <c r="Q125" s="29" t="s">
        <v>7506</v>
      </c>
      <c r="R125" s="28">
        <v>1</v>
      </c>
      <c r="S125" s="28">
        <v>22</v>
      </c>
      <c r="T125" s="28">
        <v>2</v>
      </c>
      <c r="U125" s="28">
        <v>2</v>
      </c>
      <c r="V125" s="29" t="s">
        <v>7531</v>
      </c>
      <c r="W125" s="29" t="s">
        <v>7815</v>
      </c>
      <c r="X125" s="29" t="s">
        <v>3313</v>
      </c>
      <c r="Y125" s="29" t="s">
        <v>1627</v>
      </c>
      <c r="Z125" s="29" t="s">
        <v>3298</v>
      </c>
      <c r="AA125" s="29" t="s">
        <v>7478</v>
      </c>
      <c r="AB125" s="28">
        <v>90660</v>
      </c>
      <c r="AC125" s="32">
        <v>34.001688999999999</v>
      </c>
      <c r="AD125" s="32">
        <v>-118.07832399999999</v>
      </c>
      <c r="AE125" s="32"/>
      <c r="AF125" s="29" t="s">
        <v>7472</v>
      </c>
      <c r="AG125" s="33" t="str">
        <f>IF(ISERROR(IF(VLOOKUP(B125,'SAS Stations'!$A$2:$G$307,6,)="YES", "YES", "NO"))=TRUE,"NO","YES")</f>
        <v>YES</v>
      </c>
      <c r="AH125" s="33" t="str">
        <f t="shared" si="1"/>
        <v>NO</v>
      </c>
      <c r="AI125" s="33" t="str">
        <f>IF(ISERROR(IF(VLOOKUP(B125,'Stations Modelled'!$A$2:$D$141,4,FALSE)=TRUE, "YES","NO")),"NO","YES")</f>
        <v>NO</v>
      </c>
    </row>
    <row r="126" spans="1:35" hidden="1">
      <c r="A126" s="29" t="s">
        <v>391</v>
      </c>
      <c r="B126" s="28">
        <v>398</v>
      </c>
      <c r="C126" s="28">
        <v>5184</v>
      </c>
      <c r="D126" s="30" t="s">
        <v>7528</v>
      </c>
      <c r="E126" s="29">
        <v>53956</v>
      </c>
      <c r="F126" s="28">
        <v>66</v>
      </c>
      <c r="G126" s="28">
        <v>12</v>
      </c>
      <c r="H126" s="28">
        <v>5014</v>
      </c>
      <c r="I126" s="29" t="s">
        <v>392</v>
      </c>
      <c r="J126" s="28">
        <v>4</v>
      </c>
      <c r="K126" s="29" t="s">
        <v>448</v>
      </c>
      <c r="L126" s="28">
        <v>5014</v>
      </c>
      <c r="M126" s="29" t="s">
        <v>687</v>
      </c>
      <c r="N126" s="29" t="s">
        <v>7471</v>
      </c>
      <c r="O126" s="31">
        <v>20180</v>
      </c>
      <c r="P126" s="31" t="s">
        <v>7472</v>
      </c>
      <c r="Q126" s="29" t="s">
        <v>7473</v>
      </c>
      <c r="R126" s="28">
        <v>1</v>
      </c>
      <c r="S126" s="28">
        <v>26</v>
      </c>
      <c r="T126" s="28">
        <v>3</v>
      </c>
      <c r="U126" s="28">
        <v>6</v>
      </c>
      <c r="V126" s="29" t="s">
        <v>7531</v>
      </c>
      <c r="W126" s="29" t="s">
        <v>449</v>
      </c>
      <c r="X126" s="29" t="s">
        <v>450</v>
      </c>
      <c r="Y126" s="29" t="s">
        <v>451</v>
      </c>
      <c r="Z126" s="29" t="s">
        <v>452</v>
      </c>
      <c r="AA126" s="29" t="s">
        <v>7478</v>
      </c>
      <c r="AB126" s="28">
        <v>91744</v>
      </c>
      <c r="AC126" s="32">
        <v>34.047739</v>
      </c>
      <c r="AD126" s="32">
        <v>-117.95481599999999</v>
      </c>
      <c r="AE126" s="34" t="s">
        <v>7503</v>
      </c>
      <c r="AF126" s="29" t="s">
        <v>7472</v>
      </c>
      <c r="AG126" s="33" t="str">
        <f>IF(ISERROR(IF(VLOOKUP(B126,'SAS Stations'!$A$2:$G$307,6,)="YES", "YES", "NO"))=TRUE,"NO","YES")</f>
        <v>YES</v>
      </c>
      <c r="AH126" s="33" t="str">
        <f t="shared" si="1"/>
        <v>NO</v>
      </c>
      <c r="AI126" s="33" t="str">
        <f>IF(ISERROR(IF(VLOOKUP(B126,'Stations Modelled'!$A$2:$D$141,4,FALSE)=TRUE, "YES","NO")),"NO","YES")</f>
        <v>NO</v>
      </c>
    </row>
    <row r="127" spans="1:35" hidden="1">
      <c r="A127" s="29" t="s">
        <v>994</v>
      </c>
      <c r="B127" s="28">
        <v>879</v>
      </c>
      <c r="C127" s="28">
        <v>5883</v>
      </c>
      <c r="D127" s="30" t="s">
        <v>7573</v>
      </c>
      <c r="E127" s="29"/>
      <c r="F127" s="28">
        <v>12</v>
      </c>
      <c r="G127" s="28">
        <v>4</v>
      </c>
      <c r="H127" s="28">
        <v>5081</v>
      </c>
      <c r="I127" s="29" t="s">
        <v>360</v>
      </c>
      <c r="J127" s="28">
        <v>1</v>
      </c>
      <c r="K127" s="29" t="s">
        <v>939</v>
      </c>
      <c r="L127" s="28">
        <v>5082</v>
      </c>
      <c r="M127" s="29" t="s">
        <v>939</v>
      </c>
      <c r="N127" s="29" t="s">
        <v>7471</v>
      </c>
      <c r="O127" s="31">
        <v>18264</v>
      </c>
      <c r="P127" s="31" t="s">
        <v>7472</v>
      </c>
      <c r="Q127" s="29" t="s">
        <v>7506</v>
      </c>
      <c r="R127" s="28">
        <v>1</v>
      </c>
      <c r="S127" s="28">
        <v>48</v>
      </c>
      <c r="T127" s="28">
        <v>2</v>
      </c>
      <c r="U127" s="28">
        <v>43</v>
      </c>
      <c r="V127" s="29" t="s">
        <v>7556</v>
      </c>
      <c r="W127" s="29" t="s">
        <v>453</v>
      </c>
      <c r="X127" s="29" t="s">
        <v>454</v>
      </c>
      <c r="Y127" s="29" t="s">
        <v>455</v>
      </c>
      <c r="Z127" s="29" t="s">
        <v>3902</v>
      </c>
      <c r="AA127" s="29" t="s">
        <v>7478</v>
      </c>
      <c r="AB127" s="28">
        <v>92633</v>
      </c>
      <c r="AC127" s="32">
        <v>33.867589000000002</v>
      </c>
      <c r="AD127" s="32">
        <v>-117.95953900000001</v>
      </c>
      <c r="AE127" s="34" t="s">
        <v>7503</v>
      </c>
      <c r="AF127" s="29" t="s">
        <v>7472</v>
      </c>
      <c r="AG127" s="33" t="str">
        <f>IF(ISERROR(IF(VLOOKUP(B127,'SAS Stations'!$A$2:$G$307,6,)="YES", "YES", "NO"))=TRUE,"NO","YES")</f>
        <v>YES</v>
      </c>
      <c r="AH127" s="33" t="str">
        <f t="shared" si="1"/>
        <v>NO</v>
      </c>
      <c r="AI127" s="33" t="str">
        <f>IF(ISERROR(IF(VLOOKUP(B127,'Stations Modelled'!$A$2:$D$141,4,FALSE)=TRUE, "YES","NO")),"NO","YES")</f>
        <v>NO</v>
      </c>
    </row>
    <row r="128" spans="1:35" hidden="1">
      <c r="A128" s="29" t="s">
        <v>2884</v>
      </c>
      <c r="B128" s="28">
        <v>1074</v>
      </c>
      <c r="C128" s="28">
        <v>7089</v>
      </c>
      <c r="D128" s="30"/>
      <c r="E128" s="29"/>
      <c r="F128" s="28">
        <v>16</v>
      </c>
      <c r="G128" s="28">
        <v>4</v>
      </c>
      <c r="H128" s="28">
        <v>5021</v>
      </c>
      <c r="I128" s="29" t="s">
        <v>625</v>
      </c>
      <c r="J128" s="28">
        <v>8</v>
      </c>
      <c r="K128" s="29" t="s">
        <v>337</v>
      </c>
      <c r="L128" s="28">
        <v>5023</v>
      </c>
      <c r="M128" s="29" t="s">
        <v>337</v>
      </c>
      <c r="N128" s="29" t="s">
        <v>7471</v>
      </c>
      <c r="O128" s="31">
        <v>33585</v>
      </c>
      <c r="P128" s="31" t="s">
        <v>7472</v>
      </c>
      <c r="Q128" s="29" t="s">
        <v>5084</v>
      </c>
      <c r="R128" s="28">
        <v>5</v>
      </c>
      <c r="S128" s="28">
        <v>44</v>
      </c>
      <c r="T128" s="28">
        <v>1</v>
      </c>
      <c r="U128" s="28">
        <v>50</v>
      </c>
      <c r="V128" s="29" t="s">
        <v>2730</v>
      </c>
      <c r="W128" s="29" t="s">
        <v>7472</v>
      </c>
      <c r="X128" s="29" t="s">
        <v>7472</v>
      </c>
      <c r="Y128" s="29" t="s">
        <v>7472</v>
      </c>
      <c r="Z128" s="29" t="s">
        <v>7472</v>
      </c>
      <c r="AA128" s="29" t="s">
        <v>7478</v>
      </c>
      <c r="AB128" s="28">
        <v>90275</v>
      </c>
      <c r="AC128" s="27"/>
      <c r="AD128" s="27"/>
      <c r="AE128" s="27"/>
      <c r="AF128" s="29" t="s">
        <v>7472</v>
      </c>
      <c r="AG128" s="33" t="str">
        <f>IF(ISERROR(IF(VLOOKUP(B128,'SAS Stations'!$A$2:$G$307,6,)="YES", "YES", "NO"))=TRUE,"NO","YES")</f>
        <v>NO</v>
      </c>
      <c r="AH128" s="33" t="str">
        <f t="shared" si="1"/>
        <v>YES</v>
      </c>
      <c r="AI128" s="33" t="str">
        <f>IF(ISERROR(IF(VLOOKUP(B128,'Stations Modelled'!$A$2:$D$141,4,FALSE)=TRUE, "YES","NO")),"NO","YES")</f>
        <v>NO</v>
      </c>
    </row>
    <row r="129" spans="1:35" hidden="1">
      <c r="A129" s="29" t="s">
        <v>393</v>
      </c>
      <c r="B129" s="28">
        <v>805</v>
      </c>
      <c r="C129" s="28">
        <v>5805</v>
      </c>
      <c r="D129" s="30" t="s">
        <v>7555</v>
      </c>
      <c r="E129" s="29">
        <v>53892</v>
      </c>
      <c r="F129" s="28">
        <v>66</v>
      </c>
      <c r="G129" s="28">
        <v>12</v>
      </c>
      <c r="H129" s="28">
        <v>5086</v>
      </c>
      <c r="I129" s="29" t="s">
        <v>394</v>
      </c>
      <c r="J129" s="28">
        <v>2</v>
      </c>
      <c r="K129" s="29" t="s">
        <v>394</v>
      </c>
      <c r="L129" s="28">
        <v>5086</v>
      </c>
      <c r="M129" s="29" t="s">
        <v>394</v>
      </c>
      <c r="N129" s="29" t="s">
        <v>7471</v>
      </c>
      <c r="O129" s="31">
        <v>22920</v>
      </c>
      <c r="P129" s="31" t="s">
        <v>7472</v>
      </c>
      <c r="Q129" s="29" t="s">
        <v>7473</v>
      </c>
      <c r="R129" s="28">
        <v>1</v>
      </c>
      <c r="S129" s="28">
        <v>33</v>
      </c>
      <c r="T129" s="28">
        <v>1</v>
      </c>
      <c r="U129" s="28">
        <v>44</v>
      </c>
      <c r="V129" s="29" t="s">
        <v>7556</v>
      </c>
      <c r="W129" s="29" t="s">
        <v>456</v>
      </c>
      <c r="X129" s="29" t="s">
        <v>457</v>
      </c>
      <c r="Y129" s="29" t="s">
        <v>458</v>
      </c>
      <c r="Z129" s="29" t="s">
        <v>1003</v>
      </c>
      <c r="AA129" s="29" t="s">
        <v>7478</v>
      </c>
      <c r="AB129" s="28">
        <v>92627</v>
      </c>
      <c r="AC129" s="32">
        <v>33.657868999999998</v>
      </c>
      <c r="AD129" s="32">
        <v>-117.90709200000001</v>
      </c>
      <c r="AE129" s="34" t="s">
        <v>7503</v>
      </c>
      <c r="AF129" s="29" t="s">
        <v>7472</v>
      </c>
      <c r="AG129" s="33" t="str">
        <f>IF(ISERROR(IF(VLOOKUP(B129,'SAS Stations'!$A$2:$G$307,6,)="YES", "YES", "NO"))=TRUE,"NO","YES")</f>
        <v>YES</v>
      </c>
      <c r="AH129" s="33" t="str">
        <f t="shared" si="1"/>
        <v>NO</v>
      </c>
      <c r="AI129" s="33" t="str">
        <f>IF(ISERROR(IF(VLOOKUP(B129,'Stations Modelled'!$A$2:$D$141,4,FALSE)=TRUE, "YES","NO")),"NO","YES")</f>
        <v>YES</v>
      </c>
    </row>
    <row r="130" spans="1:35" hidden="1">
      <c r="A130" s="29" t="s">
        <v>2885</v>
      </c>
      <c r="B130" s="28">
        <v>1060</v>
      </c>
      <c r="C130" s="28">
        <v>7061</v>
      </c>
      <c r="D130" s="30"/>
      <c r="E130" s="29"/>
      <c r="F130" s="28">
        <v>16</v>
      </c>
      <c r="G130" s="28">
        <v>4</v>
      </c>
      <c r="H130" s="28">
        <v>5051</v>
      </c>
      <c r="I130" s="29" t="s">
        <v>362</v>
      </c>
      <c r="J130" s="28">
        <v>13</v>
      </c>
      <c r="K130" s="29" t="s">
        <v>362</v>
      </c>
      <c r="L130" s="28">
        <v>5056</v>
      </c>
      <c r="M130" s="29" t="s">
        <v>698</v>
      </c>
      <c r="N130" s="29" t="s">
        <v>7521</v>
      </c>
      <c r="O130" s="31">
        <v>23590</v>
      </c>
      <c r="P130" s="31">
        <v>29921</v>
      </c>
      <c r="Q130" s="29" t="s">
        <v>5084</v>
      </c>
      <c r="R130" s="28">
        <v>5</v>
      </c>
      <c r="S130" s="28">
        <v>59</v>
      </c>
      <c r="T130" s="28">
        <v>3</v>
      </c>
      <c r="U130" s="28">
        <v>60</v>
      </c>
      <c r="V130" s="29" t="s">
        <v>1290</v>
      </c>
      <c r="W130" s="29" t="s">
        <v>7472</v>
      </c>
      <c r="X130" s="29" t="s">
        <v>7472</v>
      </c>
      <c r="Y130" s="29" t="s">
        <v>7472</v>
      </c>
      <c r="Z130" s="29" t="s">
        <v>7472</v>
      </c>
      <c r="AA130" s="29" t="s">
        <v>7478</v>
      </c>
      <c r="AB130" s="28" t="s">
        <v>7472</v>
      </c>
      <c r="AC130" s="27"/>
      <c r="AD130" s="27"/>
      <c r="AE130" s="27"/>
      <c r="AF130" s="29" t="s">
        <v>7472</v>
      </c>
      <c r="AG130" s="33" t="str">
        <f>IF(ISERROR(IF(VLOOKUP(B130,'SAS Stations'!$A$2:$G$307,6,)="YES", "YES", "NO"))=TRUE,"NO","YES")</f>
        <v>NO</v>
      </c>
      <c r="AH130" s="33" t="str">
        <f t="shared" si="1"/>
        <v>YES</v>
      </c>
      <c r="AI130" s="33" t="str">
        <f>IF(ISERROR(IF(VLOOKUP(B130,'Stations Modelled'!$A$2:$D$141,4,FALSE)=TRUE, "YES","NO")),"NO","YES")</f>
        <v>NO</v>
      </c>
    </row>
    <row r="131" spans="1:35" hidden="1">
      <c r="A131" s="29" t="s">
        <v>5015</v>
      </c>
      <c r="B131" s="28">
        <v>643</v>
      </c>
      <c r="C131" s="28">
        <v>5605</v>
      </c>
      <c r="D131" s="30" t="s">
        <v>3405</v>
      </c>
      <c r="E131" s="29"/>
      <c r="F131" s="28">
        <v>12</v>
      </c>
      <c r="G131" s="28">
        <v>4</v>
      </c>
      <c r="H131" s="28">
        <v>5064</v>
      </c>
      <c r="I131" s="29" t="s">
        <v>375</v>
      </c>
      <c r="J131" s="28">
        <v>5</v>
      </c>
      <c r="K131" s="29" t="s">
        <v>375</v>
      </c>
      <c r="L131" s="28">
        <v>5064</v>
      </c>
      <c r="M131" s="29" t="s">
        <v>375</v>
      </c>
      <c r="N131" s="29" t="s">
        <v>7471</v>
      </c>
      <c r="O131" s="31">
        <v>18264</v>
      </c>
      <c r="P131" s="31" t="s">
        <v>7472</v>
      </c>
      <c r="Q131" s="29" t="s">
        <v>7506</v>
      </c>
      <c r="R131" s="28">
        <v>3</v>
      </c>
      <c r="S131" s="28">
        <v>31</v>
      </c>
      <c r="T131" s="28">
        <v>3</v>
      </c>
      <c r="U131" s="28">
        <v>17</v>
      </c>
      <c r="V131" s="29" t="s">
        <v>3438</v>
      </c>
      <c r="W131" s="29" t="s">
        <v>5016</v>
      </c>
      <c r="X131" s="29" t="s">
        <v>523</v>
      </c>
      <c r="Y131" s="29" t="s">
        <v>5017</v>
      </c>
      <c r="Z131" s="29" t="s">
        <v>5015</v>
      </c>
      <c r="AA131" s="29" t="s">
        <v>7478</v>
      </c>
      <c r="AB131" s="28">
        <v>92223</v>
      </c>
      <c r="AC131" s="32">
        <v>33.934683999999997</v>
      </c>
      <c r="AD131" s="32">
        <v>-116.983705</v>
      </c>
      <c r="AE131" s="32"/>
      <c r="AF131" s="29" t="s">
        <v>7472</v>
      </c>
      <c r="AG131" s="33" t="str">
        <f>IF(ISERROR(IF(VLOOKUP(B131,'SAS Stations'!$A$2:$G$307,6,)="YES", "YES", "NO"))=TRUE,"NO","YES")</f>
        <v>NO</v>
      </c>
      <c r="AH131" s="33" t="str">
        <f t="shared" ref="AH131:AH194" si="2">IF(AG131="YES", "NO", "YES")</f>
        <v>YES</v>
      </c>
      <c r="AI131" s="33" t="str">
        <f>IF(ISERROR(IF(VLOOKUP(B131,'Stations Modelled'!$A$2:$D$141,4,FALSE)=TRUE, "YES","NO")),"NO","YES")</f>
        <v>NO</v>
      </c>
    </row>
    <row r="132" spans="1:35" hidden="1">
      <c r="A132" s="29" t="s">
        <v>2886</v>
      </c>
      <c r="B132" s="28">
        <v>982</v>
      </c>
      <c r="C132" s="28">
        <v>6187</v>
      </c>
      <c r="D132" s="30"/>
      <c r="E132" s="29"/>
      <c r="F132" s="28">
        <v>12</v>
      </c>
      <c r="G132" s="28">
        <v>12</v>
      </c>
      <c r="H132" s="28">
        <v>5087</v>
      </c>
      <c r="I132" s="29" t="s">
        <v>415</v>
      </c>
      <c r="J132" s="28">
        <v>1</v>
      </c>
      <c r="K132" s="29" t="s">
        <v>939</v>
      </c>
      <c r="L132" s="28">
        <v>5082</v>
      </c>
      <c r="M132" s="29" t="s">
        <v>939</v>
      </c>
      <c r="N132" s="29" t="s">
        <v>7471</v>
      </c>
      <c r="O132" s="31">
        <v>18264</v>
      </c>
      <c r="P132" s="31" t="s">
        <v>7472</v>
      </c>
      <c r="Q132" s="29" t="s">
        <v>981</v>
      </c>
      <c r="R132" s="28">
        <v>1</v>
      </c>
      <c r="S132" s="28">
        <v>48</v>
      </c>
      <c r="T132" s="28">
        <v>2</v>
      </c>
      <c r="U132" s="28">
        <v>80</v>
      </c>
      <c r="V132" s="29" t="s">
        <v>7848</v>
      </c>
      <c r="W132" s="29" t="s">
        <v>7472</v>
      </c>
      <c r="X132" s="29" t="s">
        <v>7472</v>
      </c>
      <c r="Y132" s="29" t="s">
        <v>7472</v>
      </c>
      <c r="Z132" s="29" t="s">
        <v>414</v>
      </c>
      <c r="AA132" s="29" t="s">
        <v>7478</v>
      </c>
      <c r="AB132" s="28" t="s">
        <v>7472</v>
      </c>
      <c r="AC132" s="27"/>
      <c r="AD132" s="27"/>
      <c r="AE132" s="27"/>
      <c r="AF132" s="29" t="s">
        <v>7472</v>
      </c>
      <c r="AG132" s="33" t="str">
        <f>IF(ISERROR(IF(VLOOKUP(B132,'SAS Stations'!$A$2:$G$307,6,)="YES", "YES", "NO"))=TRUE,"NO","YES")</f>
        <v>NO</v>
      </c>
      <c r="AH132" s="33" t="str">
        <f t="shared" si="2"/>
        <v>YES</v>
      </c>
      <c r="AI132" s="33" t="str">
        <f>IF(ISERROR(IF(VLOOKUP(B132,'Stations Modelled'!$A$2:$D$141,4,FALSE)=TRUE, "YES","NO")),"NO","YES")</f>
        <v>NO</v>
      </c>
    </row>
    <row r="133" spans="1:35" hidden="1">
      <c r="A133" s="29" t="s">
        <v>995</v>
      </c>
      <c r="B133" s="28">
        <v>462</v>
      </c>
      <c r="C133" s="28">
        <v>5245</v>
      </c>
      <c r="D133" s="30" t="s">
        <v>2821</v>
      </c>
      <c r="E133" s="29" t="s">
        <v>1628</v>
      </c>
      <c r="F133" s="28">
        <v>16</v>
      </c>
      <c r="G133" s="28">
        <v>4</v>
      </c>
      <c r="H133" s="28">
        <v>5029</v>
      </c>
      <c r="I133" s="29" t="s">
        <v>624</v>
      </c>
      <c r="J133" s="28">
        <v>8</v>
      </c>
      <c r="K133" s="29" t="s">
        <v>337</v>
      </c>
      <c r="L133" s="28">
        <v>5023</v>
      </c>
      <c r="M133" s="29" t="s">
        <v>337</v>
      </c>
      <c r="N133" s="29" t="s">
        <v>7471</v>
      </c>
      <c r="O133" s="31">
        <v>18264</v>
      </c>
      <c r="P133" s="31" t="s">
        <v>7472</v>
      </c>
      <c r="Q133" s="29" t="s">
        <v>7506</v>
      </c>
      <c r="R133" s="28">
        <v>5</v>
      </c>
      <c r="S133" s="28">
        <v>42</v>
      </c>
      <c r="T133" s="28">
        <v>2</v>
      </c>
      <c r="U133" s="28">
        <v>54</v>
      </c>
      <c r="V133" s="29" t="s">
        <v>2730</v>
      </c>
      <c r="W133" s="29" t="s">
        <v>1723</v>
      </c>
      <c r="X133" s="29" t="s">
        <v>7540</v>
      </c>
      <c r="Y133" s="29" t="s">
        <v>1629</v>
      </c>
      <c r="Z133" s="29" t="s">
        <v>1630</v>
      </c>
      <c r="AA133" s="29" t="s">
        <v>7478</v>
      </c>
      <c r="AB133" s="28">
        <v>90210</v>
      </c>
      <c r="AC133" s="32">
        <v>34.063572999999998</v>
      </c>
      <c r="AD133" s="32">
        <v>-118.39870500000001</v>
      </c>
      <c r="AE133" s="32"/>
      <c r="AF133" s="29" t="s">
        <v>7472</v>
      </c>
      <c r="AG133" s="33" t="str">
        <f>IF(ISERROR(IF(VLOOKUP(B133,'SAS Stations'!$A$2:$G$307,6,)="YES", "YES", "NO"))=TRUE,"NO","YES")</f>
        <v>YES</v>
      </c>
      <c r="AH133" s="33" t="str">
        <f t="shared" si="2"/>
        <v>NO</v>
      </c>
      <c r="AI133" s="33" t="str">
        <f>IF(ISERROR(IF(VLOOKUP(B133,'Stations Modelled'!$A$2:$D$141,4,FALSE)=TRUE, "YES","NO")),"NO","YES")</f>
        <v>NO</v>
      </c>
    </row>
    <row r="134" spans="1:35" hidden="1">
      <c r="A134" s="29" t="s">
        <v>2887</v>
      </c>
      <c r="B134" s="28">
        <v>912</v>
      </c>
      <c r="C134" s="28">
        <v>5974</v>
      </c>
      <c r="D134" s="30"/>
      <c r="E134" s="29"/>
      <c r="F134" s="28">
        <v>66</v>
      </c>
      <c r="G134" s="28">
        <v>4</v>
      </c>
      <c r="H134" s="28">
        <v>5074</v>
      </c>
      <c r="I134" s="29" t="s">
        <v>631</v>
      </c>
      <c r="J134" s="28">
        <v>9</v>
      </c>
      <c r="K134" s="29" t="s">
        <v>652</v>
      </c>
      <c r="L134" s="28">
        <v>4000</v>
      </c>
      <c r="M134" s="29" t="s">
        <v>7495</v>
      </c>
      <c r="N134" s="29" t="s">
        <v>7521</v>
      </c>
      <c r="O134" s="31">
        <v>21947</v>
      </c>
      <c r="P134" s="31">
        <v>32690</v>
      </c>
      <c r="Q134" s="29" t="s">
        <v>7530</v>
      </c>
      <c r="R134" s="28">
        <v>9</v>
      </c>
      <c r="S134" s="28">
        <v>60</v>
      </c>
      <c r="T134" s="28">
        <v>2</v>
      </c>
      <c r="U134" s="28">
        <v>2</v>
      </c>
      <c r="V134" s="29" t="s">
        <v>1290</v>
      </c>
      <c r="W134" s="29" t="s">
        <v>7472</v>
      </c>
      <c r="X134" s="29" t="s">
        <v>7472</v>
      </c>
      <c r="Y134" s="29" t="s">
        <v>2888</v>
      </c>
      <c r="Z134" s="29" t="s">
        <v>4627</v>
      </c>
      <c r="AA134" s="29" t="s">
        <v>7478</v>
      </c>
      <c r="AB134" s="28">
        <v>90058</v>
      </c>
      <c r="AC134" s="27"/>
      <c r="AD134" s="27"/>
      <c r="AE134" s="27"/>
      <c r="AF134" s="29" t="s">
        <v>7472</v>
      </c>
      <c r="AG134" s="33" t="str">
        <f>IF(ISERROR(IF(VLOOKUP(B134,'SAS Stations'!$A$2:$G$307,6,)="YES", "YES", "NO"))=TRUE,"NO","YES")</f>
        <v>NO</v>
      </c>
      <c r="AH134" s="33" t="str">
        <f t="shared" si="2"/>
        <v>YES</v>
      </c>
      <c r="AI134" s="33" t="str">
        <f>IF(ISERROR(IF(VLOOKUP(B134,'Stations Modelled'!$A$2:$D$141,4,FALSE)=TRUE, "YES","NO")),"NO","YES")</f>
        <v>NO</v>
      </c>
    </row>
    <row r="135" spans="1:35" hidden="1">
      <c r="A135" s="29" t="s">
        <v>5018</v>
      </c>
      <c r="B135" s="28">
        <v>1426</v>
      </c>
      <c r="C135" s="28">
        <v>8204</v>
      </c>
      <c r="D135" s="30" t="s">
        <v>3416</v>
      </c>
      <c r="E135" s="29"/>
      <c r="F135" s="28">
        <v>33</v>
      </c>
      <c r="G135" s="28">
        <v>4</v>
      </c>
      <c r="H135" s="28">
        <v>5067</v>
      </c>
      <c r="I135" s="29" t="s">
        <v>389</v>
      </c>
      <c r="J135" s="28">
        <v>6</v>
      </c>
      <c r="K135" s="29" t="s">
        <v>389</v>
      </c>
      <c r="L135" s="28">
        <v>5067</v>
      </c>
      <c r="M135" s="29" t="s">
        <v>389</v>
      </c>
      <c r="N135" s="29" t="s">
        <v>7471</v>
      </c>
      <c r="O135" s="31">
        <v>24320</v>
      </c>
      <c r="P135" s="31" t="s">
        <v>7472</v>
      </c>
      <c r="Q135" s="29" t="s">
        <v>7506</v>
      </c>
      <c r="R135" s="28">
        <v>3</v>
      </c>
      <c r="S135" s="28">
        <v>79</v>
      </c>
      <c r="T135" s="28">
        <v>4</v>
      </c>
      <c r="U135" s="28">
        <v>13</v>
      </c>
      <c r="V135" s="29" t="s">
        <v>3411</v>
      </c>
      <c r="W135" s="29" t="s">
        <v>5019</v>
      </c>
      <c r="X135" s="29" t="s">
        <v>494</v>
      </c>
      <c r="Y135" s="29" t="s">
        <v>5020</v>
      </c>
      <c r="Z135" s="29" t="s">
        <v>5021</v>
      </c>
      <c r="AA135" s="29" t="s">
        <v>7478</v>
      </c>
      <c r="AB135" s="28">
        <v>92262</v>
      </c>
      <c r="AC135" s="32">
        <v>33.830511999999999</v>
      </c>
      <c r="AD135" s="32">
        <v>-116.514214</v>
      </c>
      <c r="AE135" s="32"/>
      <c r="AF135" s="29" t="s">
        <v>7472</v>
      </c>
      <c r="AG135" s="33" t="str">
        <f>IF(ISERROR(IF(VLOOKUP(B135,'SAS Stations'!$A$2:$G$307,6,)="YES", "YES", "NO"))=TRUE,"NO","YES")</f>
        <v>NO</v>
      </c>
      <c r="AH135" s="33" t="str">
        <f t="shared" si="2"/>
        <v>YES</v>
      </c>
      <c r="AI135" s="33" t="str">
        <f>IF(ISERROR(IF(VLOOKUP(B135,'Stations Modelled'!$A$2:$D$141,4,FALSE)=TRUE, "YES","NO")),"NO","YES")</f>
        <v>NO</v>
      </c>
    </row>
    <row r="136" spans="1:35" hidden="1">
      <c r="A136" s="29" t="s">
        <v>2372</v>
      </c>
      <c r="B136" s="28">
        <v>1353</v>
      </c>
      <c r="C136" s="28">
        <v>8111</v>
      </c>
      <c r="D136" s="30"/>
      <c r="E136" s="29"/>
      <c r="F136" s="28">
        <v>33</v>
      </c>
      <c r="G136" s="28">
        <v>4</v>
      </c>
      <c r="H136" s="28">
        <v>5062</v>
      </c>
      <c r="I136" s="29" t="s">
        <v>3801</v>
      </c>
      <c r="J136" s="28">
        <v>4</v>
      </c>
      <c r="K136" s="29" t="s">
        <v>448</v>
      </c>
      <c r="L136" s="28">
        <v>5069</v>
      </c>
      <c r="M136" s="29" t="s">
        <v>687</v>
      </c>
      <c r="N136" s="29" t="s">
        <v>7521</v>
      </c>
      <c r="O136" s="31">
        <v>18264</v>
      </c>
      <c r="P136" s="31">
        <v>30621</v>
      </c>
      <c r="Q136" s="29" t="s">
        <v>7506</v>
      </c>
      <c r="R136" s="28">
        <v>3</v>
      </c>
      <c r="S136" s="28">
        <v>34</v>
      </c>
      <c r="T136" s="28">
        <v>3</v>
      </c>
      <c r="U136" s="28">
        <v>12</v>
      </c>
      <c r="V136" s="29" t="s">
        <v>7472</v>
      </c>
      <c r="W136" s="29" t="s">
        <v>7472</v>
      </c>
      <c r="X136" s="29" t="s">
        <v>7472</v>
      </c>
      <c r="Y136" s="29" t="s">
        <v>7472</v>
      </c>
      <c r="Z136" s="29" t="s">
        <v>7472</v>
      </c>
      <c r="AA136" s="29" t="s">
        <v>7478</v>
      </c>
      <c r="AB136" s="28" t="s">
        <v>7472</v>
      </c>
      <c r="AC136" s="27"/>
      <c r="AD136" s="27"/>
      <c r="AE136" s="27"/>
      <c r="AF136" s="29" t="s">
        <v>7472</v>
      </c>
      <c r="AG136" s="33" t="str">
        <f>IF(ISERROR(IF(VLOOKUP(B136,'SAS Stations'!$A$2:$G$307,6,)="YES", "YES", "NO"))=TRUE,"NO","YES")</f>
        <v>NO</v>
      </c>
      <c r="AH136" s="33" t="str">
        <f t="shared" si="2"/>
        <v>YES</v>
      </c>
      <c r="AI136" s="33" t="str">
        <f>IF(ISERROR(IF(VLOOKUP(B136,'Stations Modelled'!$A$2:$D$141,4,FALSE)=TRUE, "YES","NO")),"NO","YES")</f>
        <v>NO</v>
      </c>
    </row>
    <row r="137" spans="1:35" hidden="1">
      <c r="A137" s="29" t="s">
        <v>1631</v>
      </c>
      <c r="B137" s="28">
        <v>717</v>
      </c>
      <c r="C137" s="28">
        <v>5706</v>
      </c>
      <c r="D137" s="30" t="s">
        <v>2822</v>
      </c>
      <c r="E137" s="29"/>
      <c r="F137" s="28">
        <v>12</v>
      </c>
      <c r="G137" s="28">
        <v>4</v>
      </c>
      <c r="H137" s="28">
        <v>1410</v>
      </c>
      <c r="I137" s="29" t="s">
        <v>340</v>
      </c>
      <c r="J137" s="28">
        <v>9</v>
      </c>
      <c r="K137" s="29" t="s">
        <v>652</v>
      </c>
      <c r="L137" s="28">
        <v>5073</v>
      </c>
      <c r="M137" s="29" t="s">
        <v>652</v>
      </c>
      <c r="N137" s="29" t="s">
        <v>7471</v>
      </c>
      <c r="O137" s="31">
        <v>7976</v>
      </c>
      <c r="P137" s="31" t="s">
        <v>7472</v>
      </c>
      <c r="Q137" s="29" t="s">
        <v>7506</v>
      </c>
      <c r="R137" s="28">
        <v>1</v>
      </c>
      <c r="S137" s="28">
        <v>46</v>
      </c>
      <c r="T137" s="28">
        <v>1</v>
      </c>
      <c r="U137" s="28">
        <v>51</v>
      </c>
      <c r="V137" s="29" t="s">
        <v>3386</v>
      </c>
      <c r="W137" s="29" t="s">
        <v>2824</v>
      </c>
      <c r="X137" s="29" t="s">
        <v>465</v>
      </c>
      <c r="Y137" s="29" t="s">
        <v>1632</v>
      </c>
      <c r="Z137" s="29" t="s">
        <v>660</v>
      </c>
      <c r="AA137" s="29" t="s">
        <v>7478</v>
      </c>
      <c r="AB137" s="28">
        <v>90804</v>
      </c>
      <c r="AC137" s="32">
        <v>33.781154999999998</v>
      </c>
      <c r="AD137" s="32">
        <v>-118.14994299999999</v>
      </c>
      <c r="AE137" s="32"/>
      <c r="AF137" s="29" t="s">
        <v>7472</v>
      </c>
      <c r="AG137" s="33" t="str">
        <f>IF(ISERROR(IF(VLOOKUP(B137,'SAS Stations'!$A$2:$G$307,6,)="YES", "YES", "NO"))=TRUE,"NO","YES")</f>
        <v>NO</v>
      </c>
      <c r="AH137" s="33" t="str">
        <f t="shared" si="2"/>
        <v>YES</v>
      </c>
      <c r="AI137" s="33" t="str">
        <f>IF(ISERROR(IF(VLOOKUP(B137,'Stations Modelled'!$A$2:$D$141,4,FALSE)=TRUE, "YES","NO")),"NO","YES")</f>
        <v>NO</v>
      </c>
    </row>
    <row r="138" spans="1:35" hidden="1">
      <c r="A138" s="29" t="s">
        <v>996</v>
      </c>
      <c r="B138" s="28">
        <v>346</v>
      </c>
      <c r="C138" s="28">
        <v>5108</v>
      </c>
      <c r="D138" s="30" t="s">
        <v>7535</v>
      </c>
      <c r="E138" s="29"/>
      <c r="F138" s="28">
        <v>16</v>
      </c>
      <c r="G138" s="28">
        <v>4</v>
      </c>
      <c r="H138" s="28">
        <v>5012</v>
      </c>
      <c r="I138" s="29" t="s">
        <v>3869</v>
      </c>
      <c r="J138" s="28">
        <v>3</v>
      </c>
      <c r="K138" s="29" t="s">
        <v>7529</v>
      </c>
      <c r="L138" s="28">
        <v>5012</v>
      </c>
      <c r="M138" s="29" t="s">
        <v>3869</v>
      </c>
      <c r="N138" s="29" t="s">
        <v>7471</v>
      </c>
      <c r="O138" s="31">
        <v>23529</v>
      </c>
      <c r="P138" s="31" t="s">
        <v>7472</v>
      </c>
      <c r="Q138" s="29" t="s">
        <v>7506</v>
      </c>
      <c r="R138" s="28">
        <v>1</v>
      </c>
      <c r="S138" s="28">
        <v>22</v>
      </c>
      <c r="T138" s="28">
        <v>2</v>
      </c>
      <c r="U138" s="28">
        <v>2</v>
      </c>
      <c r="V138" s="29" t="s">
        <v>7531</v>
      </c>
      <c r="W138" s="29" t="s">
        <v>7548</v>
      </c>
      <c r="X138" s="29" t="s">
        <v>459</v>
      </c>
      <c r="Y138" s="29" t="s">
        <v>460</v>
      </c>
      <c r="Z138" s="29" t="s">
        <v>7551</v>
      </c>
      <c r="AA138" s="29" t="s">
        <v>7478</v>
      </c>
      <c r="AB138" s="28">
        <v>90063</v>
      </c>
      <c r="AC138" s="32">
        <v>34.036237</v>
      </c>
      <c r="AD138" s="32">
        <v>-118.179114</v>
      </c>
      <c r="AE138" s="34" t="s">
        <v>7503</v>
      </c>
      <c r="AF138" s="29" t="s">
        <v>7472</v>
      </c>
      <c r="AG138" s="33" t="str">
        <f>IF(ISERROR(IF(VLOOKUP(B138,'SAS Stations'!$A$2:$G$307,6,)="YES", "YES", "NO"))=TRUE,"NO","YES")</f>
        <v>YES</v>
      </c>
      <c r="AH138" s="33" t="str">
        <f t="shared" si="2"/>
        <v>NO</v>
      </c>
      <c r="AI138" s="33" t="str">
        <f>IF(ISERROR(IF(VLOOKUP(B138,'Stations Modelled'!$A$2:$D$141,4,FALSE)=TRUE, "YES","NO")),"NO","YES")</f>
        <v>NO</v>
      </c>
    </row>
    <row r="139" spans="1:35" hidden="1">
      <c r="A139" s="29" t="s">
        <v>2373</v>
      </c>
      <c r="B139" s="28">
        <v>1886</v>
      </c>
      <c r="C139" s="28">
        <v>5651</v>
      </c>
      <c r="D139" s="30"/>
      <c r="E139" s="29"/>
      <c r="F139" s="28">
        <v>66</v>
      </c>
      <c r="G139" s="28">
        <v>12</v>
      </c>
      <c r="H139" s="28">
        <v>5045</v>
      </c>
      <c r="I139" s="29" t="s">
        <v>3810</v>
      </c>
      <c r="J139" s="28">
        <v>4</v>
      </c>
      <c r="K139" s="29" t="s">
        <v>448</v>
      </c>
      <c r="L139" s="28">
        <v>5069</v>
      </c>
      <c r="M139" s="29" t="s">
        <v>687</v>
      </c>
      <c r="N139" s="29" t="s">
        <v>7521</v>
      </c>
      <c r="O139" s="31">
        <v>33239</v>
      </c>
      <c r="P139" s="31">
        <v>33239</v>
      </c>
      <c r="Q139" s="29" t="s">
        <v>10579</v>
      </c>
      <c r="R139" s="28">
        <v>3</v>
      </c>
      <c r="S139" s="28">
        <v>30</v>
      </c>
      <c r="T139" s="28">
        <v>3</v>
      </c>
      <c r="U139" s="28">
        <v>10</v>
      </c>
      <c r="V139" s="29" t="s">
        <v>7474</v>
      </c>
      <c r="W139" s="29" t="s">
        <v>2632</v>
      </c>
      <c r="X139" s="29" t="s">
        <v>459</v>
      </c>
      <c r="Y139" s="29" t="s">
        <v>2374</v>
      </c>
      <c r="Z139" s="29" t="s">
        <v>927</v>
      </c>
      <c r="AA139" s="29" t="s">
        <v>7478</v>
      </c>
      <c r="AB139" s="28">
        <v>91786</v>
      </c>
      <c r="AC139" s="27"/>
      <c r="AD139" s="27"/>
      <c r="AE139" s="27"/>
      <c r="AF139" s="29" t="s">
        <v>7472</v>
      </c>
      <c r="AG139" s="33" t="str">
        <f>IF(ISERROR(IF(VLOOKUP(B139,'SAS Stations'!$A$2:$G$307,6,)="YES", "YES", "NO"))=TRUE,"NO","YES")</f>
        <v>NO</v>
      </c>
      <c r="AH139" s="33" t="str">
        <f t="shared" si="2"/>
        <v>YES</v>
      </c>
      <c r="AI139" s="33" t="str">
        <f>IF(ISERROR(IF(VLOOKUP(B139,'Stations Modelled'!$A$2:$D$141,4,FALSE)=TRUE, "YES","NO")),"NO","YES")</f>
        <v>NO</v>
      </c>
    </row>
    <row r="140" spans="1:35" hidden="1">
      <c r="A140" s="29" t="s">
        <v>2375</v>
      </c>
      <c r="B140" s="28">
        <v>1855</v>
      </c>
      <c r="C140" s="28">
        <v>7075</v>
      </c>
      <c r="D140" s="30"/>
      <c r="E140" s="29"/>
      <c r="F140" s="28">
        <v>33</v>
      </c>
      <c r="G140" s="28">
        <v>12</v>
      </c>
      <c r="H140" s="28">
        <v>8027</v>
      </c>
      <c r="I140" s="29" t="s">
        <v>365</v>
      </c>
      <c r="J140" s="28">
        <v>15</v>
      </c>
      <c r="K140" s="29" t="s">
        <v>666</v>
      </c>
      <c r="L140" s="28">
        <v>5061</v>
      </c>
      <c r="M140" s="29" t="s">
        <v>666</v>
      </c>
      <c r="N140" s="29" t="s">
        <v>7471</v>
      </c>
      <c r="O140" s="31">
        <v>34318</v>
      </c>
      <c r="P140" s="31" t="s">
        <v>7472</v>
      </c>
      <c r="Q140" s="29" t="s">
        <v>5084</v>
      </c>
      <c r="R140" s="28">
        <v>3</v>
      </c>
      <c r="S140" s="28">
        <v>73</v>
      </c>
      <c r="T140" s="28">
        <v>5</v>
      </c>
      <c r="U140" s="28">
        <v>30</v>
      </c>
      <c r="V140" s="29" t="s">
        <v>7472</v>
      </c>
      <c r="W140" s="29" t="s">
        <v>7472</v>
      </c>
      <c r="X140" s="29" t="s">
        <v>7472</v>
      </c>
      <c r="Y140" s="29" t="s">
        <v>7472</v>
      </c>
      <c r="Z140" s="29" t="s">
        <v>7472</v>
      </c>
      <c r="AA140" s="29" t="s">
        <v>7478</v>
      </c>
      <c r="AB140" s="28">
        <v>92356</v>
      </c>
      <c r="AC140" s="27"/>
      <c r="AD140" s="27"/>
      <c r="AE140" s="27"/>
      <c r="AF140" s="29" t="s">
        <v>7472</v>
      </c>
      <c r="AG140" s="33" t="str">
        <f>IF(ISERROR(IF(VLOOKUP(B140,'SAS Stations'!$A$2:$G$307,6,)="YES", "YES", "NO"))=TRUE,"NO","YES")</f>
        <v>NO</v>
      </c>
      <c r="AH140" s="33" t="str">
        <f t="shared" si="2"/>
        <v>YES</v>
      </c>
      <c r="AI140" s="33" t="str">
        <f>IF(ISERROR(IF(VLOOKUP(B140,'Stations Modelled'!$A$2:$D$141,4,FALSE)=TRUE, "YES","NO")),"NO","YES")</f>
        <v>NO</v>
      </c>
    </row>
    <row r="141" spans="1:35" hidden="1">
      <c r="A141" s="29" t="s">
        <v>2376</v>
      </c>
      <c r="B141" s="28">
        <v>761</v>
      </c>
      <c r="C141" s="28">
        <v>5751</v>
      </c>
      <c r="D141" s="30"/>
      <c r="E141" s="29"/>
      <c r="F141" s="28">
        <v>66</v>
      </c>
      <c r="G141" s="28">
        <v>7</v>
      </c>
      <c r="H141" s="28">
        <v>5074</v>
      </c>
      <c r="I141" s="29" t="s">
        <v>631</v>
      </c>
      <c r="J141" s="28">
        <v>9</v>
      </c>
      <c r="K141" s="29" t="s">
        <v>652</v>
      </c>
      <c r="L141" s="28">
        <v>5012</v>
      </c>
      <c r="M141" s="29" t="s">
        <v>3869</v>
      </c>
      <c r="N141" s="29" t="s">
        <v>7521</v>
      </c>
      <c r="O141" s="31">
        <v>18264</v>
      </c>
      <c r="P141" s="31">
        <v>31199</v>
      </c>
      <c r="Q141" s="29" t="s">
        <v>7530</v>
      </c>
      <c r="R141" s="28">
        <v>9</v>
      </c>
      <c r="S141" s="28">
        <v>60</v>
      </c>
      <c r="T141" s="28">
        <v>2</v>
      </c>
      <c r="U141" s="28">
        <v>2</v>
      </c>
      <c r="V141" s="29" t="s">
        <v>2377</v>
      </c>
      <c r="W141" s="29" t="s">
        <v>7472</v>
      </c>
      <c r="X141" s="29" t="s">
        <v>7472</v>
      </c>
      <c r="Y141" s="29" t="s">
        <v>7472</v>
      </c>
      <c r="Z141" s="29" t="s">
        <v>4627</v>
      </c>
      <c r="AA141" s="29" t="s">
        <v>7478</v>
      </c>
      <c r="AB141" s="28">
        <v>90058</v>
      </c>
      <c r="AC141" s="27"/>
      <c r="AD141" s="27"/>
      <c r="AE141" s="27"/>
      <c r="AF141" s="29" t="s">
        <v>7472</v>
      </c>
      <c r="AG141" s="33" t="str">
        <f>IF(ISERROR(IF(VLOOKUP(B141,'SAS Stations'!$A$2:$G$307,6,)="YES", "YES", "NO"))=TRUE,"NO","YES")</f>
        <v>NO</v>
      </c>
      <c r="AH141" s="33" t="str">
        <f t="shared" si="2"/>
        <v>YES</v>
      </c>
      <c r="AI141" s="33" t="str">
        <f>IF(ISERROR(IF(VLOOKUP(B141,'Stations Modelled'!$A$2:$D$141,4,FALSE)=TRUE, "YES","NO")),"NO","YES")</f>
        <v>NO</v>
      </c>
    </row>
    <row r="142" spans="1:35" hidden="1">
      <c r="A142" s="29" t="s">
        <v>395</v>
      </c>
      <c r="B142" s="28">
        <v>409</v>
      </c>
      <c r="C142" s="28">
        <v>5201</v>
      </c>
      <c r="D142" s="30" t="s">
        <v>2821</v>
      </c>
      <c r="E142" s="29">
        <v>37552</v>
      </c>
      <c r="F142" s="28">
        <v>66</v>
      </c>
      <c r="G142" s="28">
        <v>16</v>
      </c>
      <c r="H142" s="28">
        <v>5029</v>
      </c>
      <c r="I142" s="29" t="s">
        <v>624</v>
      </c>
      <c r="J142" s="28">
        <v>8</v>
      </c>
      <c r="K142" s="29" t="s">
        <v>337</v>
      </c>
      <c r="L142" s="28">
        <v>5023</v>
      </c>
      <c r="M142" s="29" t="s">
        <v>337</v>
      </c>
      <c r="N142" s="29" t="s">
        <v>7471</v>
      </c>
      <c r="O142" s="31">
        <v>18264</v>
      </c>
      <c r="P142" s="31" t="s">
        <v>7472</v>
      </c>
      <c r="Q142" s="29" t="s">
        <v>7473</v>
      </c>
      <c r="R142" s="28">
        <v>5</v>
      </c>
      <c r="S142" s="28">
        <v>42</v>
      </c>
      <c r="T142" s="28">
        <v>2</v>
      </c>
      <c r="U142" s="28">
        <v>54</v>
      </c>
      <c r="V142" s="29" t="s">
        <v>2730</v>
      </c>
      <c r="W142" s="29" t="s">
        <v>5069</v>
      </c>
      <c r="X142" s="29" t="s">
        <v>7482</v>
      </c>
      <c r="Y142" s="29" t="s">
        <v>1633</v>
      </c>
      <c r="Z142" s="29" t="s">
        <v>1630</v>
      </c>
      <c r="AA142" s="29" t="s">
        <v>7478</v>
      </c>
      <c r="AB142" s="28">
        <v>90210</v>
      </c>
      <c r="AC142" s="32">
        <v>34.073179000000003</v>
      </c>
      <c r="AD142" s="32">
        <v>-118.396815</v>
      </c>
      <c r="AE142" s="32"/>
      <c r="AF142" s="29" t="s">
        <v>7472</v>
      </c>
      <c r="AG142" s="33" t="str">
        <f>IF(ISERROR(IF(VLOOKUP(B142,'SAS Stations'!$A$2:$G$307,6,)="YES", "YES", "NO"))=TRUE,"NO","YES")</f>
        <v>NO</v>
      </c>
      <c r="AH142" s="33" t="str">
        <f t="shared" si="2"/>
        <v>YES</v>
      </c>
      <c r="AI142" s="33" t="str">
        <f>IF(ISERROR(IF(VLOOKUP(B142,'Stations Modelled'!$A$2:$D$141,4,FALSE)=TRUE, "YES","NO")),"NO","YES")</f>
        <v>NO</v>
      </c>
    </row>
    <row r="143" spans="1:35" hidden="1">
      <c r="A143" s="29" t="s">
        <v>395</v>
      </c>
      <c r="B143" s="28">
        <v>408</v>
      </c>
      <c r="C143" s="28">
        <v>5201</v>
      </c>
      <c r="D143" s="30"/>
      <c r="E143" s="29">
        <v>37552</v>
      </c>
      <c r="F143" s="28">
        <v>66</v>
      </c>
      <c r="G143" s="28">
        <v>4</v>
      </c>
      <c r="H143" s="28">
        <v>5011</v>
      </c>
      <c r="I143" s="29" t="s">
        <v>3865</v>
      </c>
      <c r="J143" s="28">
        <v>3</v>
      </c>
      <c r="K143" s="29" t="s">
        <v>7529</v>
      </c>
      <c r="L143" s="28">
        <v>5023</v>
      </c>
      <c r="M143" s="29" t="s">
        <v>337</v>
      </c>
      <c r="N143" s="29" t="s">
        <v>7471</v>
      </c>
      <c r="O143" s="31">
        <v>18264</v>
      </c>
      <c r="P143" s="31" t="s">
        <v>7472</v>
      </c>
      <c r="Q143" s="29" t="s">
        <v>7473</v>
      </c>
      <c r="R143" s="28">
        <v>5</v>
      </c>
      <c r="S143" s="28">
        <v>42</v>
      </c>
      <c r="T143" s="28">
        <v>2</v>
      </c>
      <c r="U143" s="28">
        <v>54</v>
      </c>
      <c r="V143" s="29" t="s">
        <v>2730</v>
      </c>
      <c r="W143" s="29" t="s">
        <v>5069</v>
      </c>
      <c r="X143" s="29" t="s">
        <v>7482</v>
      </c>
      <c r="Y143" s="29" t="s">
        <v>1633</v>
      </c>
      <c r="Z143" s="29" t="s">
        <v>1630</v>
      </c>
      <c r="AA143" s="29" t="s">
        <v>7478</v>
      </c>
      <c r="AB143" s="28">
        <v>90210</v>
      </c>
      <c r="AC143" s="32">
        <v>34.073179000000003</v>
      </c>
      <c r="AD143" s="32">
        <v>-118.396815</v>
      </c>
      <c r="AE143" s="32"/>
      <c r="AF143" s="29" t="s">
        <v>7472</v>
      </c>
      <c r="AG143" s="33" t="str">
        <f>IF(ISERROR(IF(VLOOKUP(B143,'SAS Stations'!$A$2:$G$307,6,)="YES", "YES", "NO"))=TRUE,"NO","YES")</f>
        <v>NO</v>
      </c>
      <c r="AH143" s="33" t="str">
        <f t="shared" si="2"/>
        <v>YES</v>
      </c>
      <c r="AI143" s="33" t="str">
        <f>IF(ISERROR(IF(VLOOKUP(B143,'Stations Modelled'!$A$2:$D$141,4,FALSE)=TRUE, "YES","NO")),"NO","YES")</f>
        <v>YES</v>
      </c>
    </row>
    <row r="144" spans="1:35" hidden="1">
      <c r="A144" s="29" t="s">
        <v>997</v>
      </c>
      <c r="B144" s="28">
        <v>347</v>
      </c>
      <c r="C144" s="28">
        <v>5109</v>
      </c>
      <c r="D144" s="30" t="s">
        <v>7535</v>
      </c>
      <c r="E144" s="29"/>
      <c r="F144" s="28">
        <v>16</v>
      </c>
      <c r="G144" s="28">
        <v>4</v>
      </c>
      <c r="H144" s="28">
        <v>5012</v>
      </c>
      <c r="I144" s="29" t="s">
        <v>3869</v>
      </c>
      <c r="J144" s="28">
        <v>3</v>
      </c>
      <c r="K144" s="29" t="s">
        <v>7529</v>
      </c>
      <c r="L144" s="28">
        <v>5012</v>
      </c>
      <c r="M144" s="29" t="s">
        <v>3869</v>
      </c>
      <c r="N144" s="29" t="s">
        <v>7471</v>
      </c>
      <c r="O144" s="31">
        <v>8798</v>
      </c>
      <c r="P144" s="31" t="s">
        <v>7472</v>
      </c>
      <c r="Q144" s="29" t="s">
        <v>7506</v>
      </c>
      <c r="R144" s="28">
        <v>1</v>
      </c>
      <c r="S144" s="28">
        <v>22</v>
      </c>
      <c r="T144" s="28">
        <v>2</v>
      </c>
      <c r="U144" s="28">
        <v>2</v>
      </c>
      <c r="V144" s="29" t="s">
        <v>7531</v>
      </c>
      <c r="W144" s="29" t="s">
        <v>7548</v>
      </c>
      <c r="X144" s="29" t="s">
        <v>7578</v>
      </c>
      <c r="Y144" s="29" t="s">
        <v>461</v>
      </c>
      <c r="Z144" s="29" t="s">
        <v>7551</v>
      </c>
      <c r="AA144" s="29" t="s">
        <v>7478</v>
      </c>
      <c r="AB144" s="28">
        <v>90022</v>
      </c>
      <c r="AC144" s="32">
        <v>34.034128000000003</v>
      </c>
      <c r="AD144" s="32">
        <v>-118.161761</v>
      </c>
      <c r="AE144" s="34" t="s">
        <v>7503</v>
      </c>
      <c r="AF144" s="29" t="s">
        <v>7472</v>
      </c>
      <c r="AG144" s="33" t="str">
        <f>IF(ISERROR(IF(VLOOKUP(B144,'SAS Stations'!$A$2:$G$307,6,)="YES", "YES", "NO"))=TRUE,"NO","YES")</f>
        <v>YES</v>
      </c>
      <c r="AH144" s="33" t="str">
        <f t="shared" si="2"/>
        <v>NO</v>
      </c>
      <c r="AI144" s="33" t="str">
        <f>IF(ISERROR(IF(VLOOKUP(B144,'Stations Modelled'!$A$2:$D$141,4,FALSE)=TRUE, "YES","NO")),"NO","YES")</f>
        <v>NO</v>
      </c>
    </row>
    <row r="145" spans="1:35" hidden="1">
      <c r="A145" s="29" t="s">
        <v>2378</v>
      </c>
      <c r="B145" s="28">
        <v>1546</v>
      </c>
      <c r="C145" s="28">
        <v>8352</v>
      </c>
      <c r="D145" s="30"/>
      <c r="E145" s="29"/>
      <c r="F145" s="28">
        <v>33</v>
      </c>
      <c r="G145" s="28">
        <v>12</v>
      </c>
      <c r="H145" s="28">
        <v>4027</v>
      </c>
      <c r="I145" s="29" t="s">
        <v>7497</v>
      </c>
      <c r="J145" s="28">
        <v>6</v>
      </c>
      <c r="K145" s="29" t="s">
        <v>389</v>
      </c>
      <c r="L145" s="28">
        <v>5067</v>
      </c>
      <c r="M145" s="29" t="s">
        <v>389</v>
      </c>
      <c r="N145" s="29" t="s">
        <v>7471</v>
      </c>
      <c r="O145" s="31">
        <v>30895</v>
      </c>
      <c r="P145" s="31" t="s">
        <v>7472</v>
      </c>
      <c r="Q145" s="29" t="s">
        <v>7506</v>
      </c>
      <c r="R145" s="28">
        <v>3</v>
      </c>
      <c r="S145" s="28">
        <v>87</v>
      </c>
      <c r="T145" s="28">
        <v>4</v>
      </c>
      <c r="U145" s="28">
        <v>40</v>
      </c>
      <c r="V145" s="29" t="s">
        <v>3411</v>
      </c>
      <c r="W145" s="29" t="s">
        <v>7472</v>
      </c>
      <c r="X145" s="29" t="s">
        <v>7472</v>
      </c>
      <c r="Y145" s="29" t="s">
        <v>7472</v>
      </c>
      <c r="Z145" s="29" t="s">
        <v>7472</v>
      </c>
      <c r="AA145" s="29" t="s">
        <v>7502</v>
      </c>
      <c r="AB145" s="28">
        <v>92267</v>
      </c>
      <c r="AC145" s="27"/>
      <c r="AD145" s="27"/>
      <c r="AE145" s="27"/>
      <c r="AF145" s="29" t="s">
        <v>7472</v>
      </c>
      <c r="AG145" s="33" t="str">
        <f>IF(ISERROR(IF(VLOOKUP(B145,'SAS Stations'!$A$2:$G$307,6,)="YES", "YES", "NO"))=TRUE,"NO","YES")</f>
        <v>NO</v>
      </c>
      <c r="AH145" s="33" t="str">
        <f t="shared" si="2"/>
        <v>YES</v>
      </c>
      <c r="AI145" s="33" t="str">
        <f>IF(ISERROR(IF(VLOOKUP(B145,'Stations Modelled'!$A$2:$D$141,4,FALSE)=TRUE, "YES","NO")),"NO","YES")</f>
        <v>NO</v>
      </c>
    </row>
    <row r="146" spans="1:35" hidden="1">
      <c r="A146" s="29" t="s">
        <v>2379</v>
      </c>
      <c r="B146" s="28">
        <v>121</v>
      </c>
      <c r="C146" s="28">
        <v>2211</v>
      </c>
      <c r="D146" s="30"/>
      <c r="E146" s="29">
        <v>78621</v>
      </c>
      <c r="F146" s="28">
        <v>7</v>
      </c>
      <c r="G146" s="28">
        <v>7</v>
      </c>
      <c r="H146" s="28">
        <v>2202</v>
      </c>
      <c r="I146" s="29" t="s">
        <v>2380</v>
      </c>
      <c r="J146" s="28">
        <v>17</v>
      </c>
      <c r="K146" s="29" t="s">
        <v>4950</v>
      </c>
      <c r="L146" s="28">
        <v>5033</v>
      </c>
      <c r="M146" s="29" t="s">
        <v>397</v>
      </c>
      <c r="N146" s="29" t="s">
        <v>7471</v>
      </c>
      <c r="O146" s="31">
        <v>18264</v>
      </c>
      <c r="P146" s="31" t="s">
        <v>7472</v>
      </c>
      <c r="Q146" s="29" t="s">
        <v>7514</v>
      </c>
      <c r="R146" s="28">
        <v>5</v>
      </c>
      <c r="S146" s="28">
        <v>50</v>
      </c>
      <c r="T146" s="28">
        <v>2</v>
      </c>
      <c r="U146" s="28">
        <v>90</v>
      </c>
      <c r="V146" s="29" t="s">
        <v>4926</v>
      </c>
      <c r="W146" s="29" t="s">
        <v>7472</v>
      </c>
      <c r="X146" s="29" t="s">
        <v>7472</v>
      </c>
      <c r="Y146" s="29" t="s">
        <v>2381</v>
      </c>
      <c r="Z146" s="29" t="s">
        <v>2382</v>
      </c>
      <c r="AA146" s="29" t="s">
        <v>7478</v>
      </c>
      <c r="AB146" s="28" t="s">
        <v>7472</v>
      </c>
      <c r="AC146" s="32">
        <v>37.203961</v>
      </c>
      <c r="AD146" s="32">
        <v>-119.243078</v>
      </c>
      <c r="AE146" s="34" t="s">
        <v>7494</v>
      </c>
      <c r="AF146" s="29" t="s">
        <v>7472</v>
      </c>
      <c r="AG146" s="33" t="str">
        <f>IF(ISERROR(IF(VLOOKUP(B146,'SAS Stations'!$A$2:$G$307,6,)="YES", "YES", "NO"))=TRUE,"NO","YES")</f>
        <v>NO</v>
      </c>
      <c r="AH146" s="33" t="str">
        <f t="shared" si="2"/>
        <v>YES</v>
      </c>
      <c r="AI146" s="33" t="str">
        <f>IF(ISERROR(IF(VLOOKUP(B146,'Stations Modelled'!$A$2:$D$141,4,FALSE)=TRUE, "YES","NO")),"NO","YES")</f>
        <v>NO</v>
      </c>
    </row>
    <row r="147" spans="1:35" hidden="1">
      <c r="A147" s="29" t="s">
        <v>2379</v>
      </c>
      <c r="B147" s="28">
        <v>122</v>
      </c>
      <c r="C147" s="28">
        <v>2211</v>
      </c>
      <c r="D147" s="30"/>
      <c r="E147" s="29">
        <v>78621</v>
      </c>
      <c r="F147" s="28">
        <v>33</v>
      </c>
      <c r="G147" s="28">
        <v>12</v>
      </c>
      <c r="H147" s="28">
        <v>2202</v>
      </c>
      <c r="I147" s="29" t="s">
        <v>2380</v>
      </c>
      <c r="J147" s="28">
        <v>17</v>
      </c>
      <c r="K147" s="29" t="s">
        <v>4950</v>
      </c>
      <c r="L147" s="28">
        <v>5033</v>
      </c>
      <c r="M147" s="29" t="s">
        <v>397</v>
      </c>
      <c r="N147" s="29" t="s">
        <v>7471</v>
      </c>
      <c r="O147" s="31">
        <v>18264</v>
      </c>
      <c r="P147" s="31" t="s">
        <v>7472</v>
      </c>
      <c r="Q147" s="29" t="s">
        <v>7514</v>
      </c>
      <c r="R147" s="28">
        <v>5</v>
      </c>
      <c r="S147" s="28">
        <v>50</v>
      </c>
      <c r="T147" s="28">
        <v>2</v>
      </c>
      <c r="U147" s="28">
        <v>90</v>
      </c>
      <c r="V147" s="29" t="s">
        <v>4926</v>
      </c>
      <c r="W147" s="29" t="s">
        <v>7472</v>
      </c>
      <c r="X147" s="29" t="s">
        <v>7472</v>
      </c>
      <c r="Y147" s="29" t="s">
        <v>2381</v>
      </c>
      <c r="Z147" s="29" t="s">
        <v>2382</v>
      </c>
      <c r="AA147" s="29" t="s">
        <v>7478</v>
      </c>
      <c r="AB147" s="28" t="s">
        <v>7472</v>
      </c>
      <c r="AC147" s="32">
        <v>37.203961</v>
      </c>
      <c r="AD147" s="32">
        <v>-119.243078</v>
      </c>
      <c r="AE147" s="34" t="s">
        <v>7494</v>
      </c>
      <c r="AF147" s="29" t="s">
        <v>7472</v>
      </c>
      <c r="AG147" s="33" t="str">
        <f>IF(ISERROR(IF(VLOOKUP(B147,'SAS Stations'!$A$2:$G$307,6,)="YES", "YES", "NO"))=TRUE,"NO","YES")</f>
        <v>NO</v>
      </c>
      <c r="AH147" s="33" t="str">
        <f t="shared" si="2"/>
        <v>YES</v>
      </c>
      <c r="AI147" s="33" t="str">
        <f>IF(ISERROR(IF(VLOOKUP(B147,'Stations Modelled'!$A$2:$D$141,4,FALSE)=TRUE, "YES","NO")),"NO","YES")</f>
        <v>NO</v>
      </c>
    </row>
    <row r="148" spans="1:35" hidden="1">
      <c r="A148" s="29" t="s">
        <v>2379</v>
      </c>
      <c r="B148" s="28">
        <v>123</v>
      </c>
      <c r="C148" s="28">
        <v>2211</v>
      </c>
      <c r="D148" s="30"/>
      <c r="E148" s="29">
        <v>78621</v>
      </c>
      <c r="F148" s="28">
        <v>12</v>
      </c>
      <c r="G148" s="28">
        <v>220</v>
      </c>
      <c r="H148" s="28">
        <v>2202</v>
      </c>
      <c r="I148" s="29" t="s">
        <v>2380</v>
      </c>
      <c r="J148" s="28">
        <v>17</v>
      </c>
      <c r="K148" s="29" t="s">
        <v>4950</v>
      </c>
      <c r="L148" s="28">
        <v>5033</v>
      </c>
      <c r="M148" s="29" t="s">
        <v>397</v>
      </c>
      <c r="N148" s="29" t="s">
        <v>7471</v>
      </c>
      <c r="O148" s="31">
        <v>4750</v>
      </c>
      <c r="P148" s="31" t="s">
        <v>7472</v>
      </c>
      <c r="Q148" s="29" t="s">
        <v>7514</v>
      </c>
      <c r="R148" s="28">
        <v>5</v>
      </c>
      <c r="S148" s="28">
        <v>50</v>
      </c>
      <c r="T148" s="28">
        <v>2</v>
      </c>
      <c r="U148" s="28">
        <v>90</v>
      </c>
      <c r="V148" s="29" t="s">
        <v>4926</v>
      </c>
      <c r="W148" s="29" t="s">
        <v>7472</v>
      </c>
      <c r="X148" s="29" t="s">
        <v>7472</v>
      </c>
      <c r="Y148" s="29" t="s">
        <v>2381</v>
      </c>
      <c r="Z148" s="29" t="s">
        <v>2382</v>
      </c>
      <c r="AA148" s="29" t="s">
        <v>7478</v>
      </c>
      <c r="AB148" s="28" t="s">
        <v>7472</v>
      </c>
      <c r="AC148" s="32">
        <v>37.203961</v>
      </c>
      <c r="AD148" s="32">
        <v>-119.243078</v>
      </c>
      <c r="AE148" s="34" t="s">
        <v>7494</v>
      </c>
      <c r="AF148" s="29" t="s">
        <v>7472</v>
      </c>
      <c r="AG148" s="33" t="str">
        <f>IF(ISERROR(IF(VLOOKUP(B148,'SAS Stations'!$A$2:$G$307,6,)="YES", "YES", "NO"))=TRUE,"NO","YES")</f>
        <v>NO</v>
      </c>
      <c r="AH148" s="33" t="str">
        <f t="shared" si="2"/>
        <v>YES</v>
      </c>
      <c r="AI148" s="33" t="str">
        <f>IF(ISERROR(IF(VLOOKUP(B148,'Stations Modelled'!$A$2:$D$141,4,FALSE)=TRUE, "YES","NO")),"NO","YES")</f>
        <v>NO</v>
      </c>
    </row>
    <row r="149" spans="1:35" hidden="1">
      <c r="A149" s="29" t="s">
        <v>2379</v>
      </c>
      <c r="B149" s="28">
        <v>1942</v>
      </c>
      <c r="C149" s="28">
        <v>2211</v>
      </c>
      <c r="D149" s="30"/>
      <c r="E149" s="29">
        <v>78621</v>
      </c>
      <c r="F149" s="28">
        <v>33</v>
      </c>
      <c r="G149" s="28">
        <v>33</v>
      </c>
      <c r="H149" s="28">
        <v>2202</v>
      </c>
      <c r="I149" s="29" t="s">
        <v>2380</v>
      </c>
      <c r="J149" s="28">
        <v>17</v>
      </c>
      <c r="K149" s="29" t="s">
        <v>4950</v>
      </c>
      <c r="L149" s="28">
        <v>5033</v>
      </c>
      <c r="M149" s="29" t="s">
        <v>397</v>
      </c>
      <c r="N149" s="29" t="s">
        <v>7471</v>
      </c>
      <c r="O149" s="31">
        <v>35542</v>
      </c>
      <c r="P149" s="31" t="s">
        <v>7472</v>
      </c>
      <c r="Q149" s="29" t="s">
        <v>7514</v>
      </c>
      <c r="R149" s="28">
        <v>1</v>
      </c>
      <c r="S149" s="28">
        <v>50</v>
      </c>
      <c r="T149" s="28">
        <v>2</v>
      </c>
      <c r="U149" s="28">
        <v>90</v>
      </c>
      <c r="V149" s="29" t="s">
        <v>4926</v>
      </c>
      <c r="W149" s="29" t="s">
        <v>7472</v>
      </c>
      <c r="X149" s="29" t="s">
        <v>7472</v>
      </c>
      <c r="Y149" s="29" t="s">
        <v>2381</v>
      </c>
      <c r="Z149" s="29" t="s">
        <v>2382</v>
      </c>
      <c r="AA149" s="29" t="s">
        <v>7478</v>
      </c>
      <c r="AB149" s="28" t="s">
        <v>7472</v>
      </c>
      <c r="AC149" s="32">
        <v>37.203961</v>
      </c>
      <c r="AD149" s="32">
        <v>-119.243078</v>
      </c>
      <c r="AE149" s="34" t="s">
        <v>7494</v>
      </c>
      <c r="AF149" s="29" t="s">
        <v>7472</v>
      </c>
      <c r="AG149" s="33" t="str">
        <f>IF(ISERROR(IF(VLOOKUP(B149,'SAS Stations'!$A$2:$G$307,6,)="YES", "YES", "NO"))=TRUE,"NO","YES")</f>
        <v>NO</v>
      </c>
      <c r="AH149" s="33" t="str">
        <f t="shared" si="2"/>
        <v>YES</v>
      </c>
      <c r="AI149" s="33" t="str">
        <f>IF(ISERROR(IF(VLOOKUP(B149,'Stations Modelled'!$A$2:$D$141,4,FALSE)=TRUE, "YES","NO")),"NO","YES")</f>
        <v>NO</v>
      </c>
    </row>
    <row r="150" spans="1:35" hidden="1">
      <c r="A150" s="29" t="s">
        <v>2383</v>
      </c>
      <c r="B150" s="28">
        <v>496</v>
      </c>
      <c r="C150" s="28">
        <v>5302</v>
      </c>
      <c r="D150" s="30"/>
      <c r="E150" s="29">
        <v>78221</v>
      </c>
      <c r="F150" s="28">
        <v>12</v>
      </c>
      <c r="G150" s="28">
        <v>7</v>
      </c>
      <c r="H150" s="28">
        <v>2202</v>
      </c>
      <c r="I150" s="29" t="s">
        <v>2380</v>
      </c>
      <c r="J150" s="28">
        <v>17</v>
      </c>
      <c r="K150" s="29" t="s">
        <v>4950</v>
      </c>
      <c r="L150" s="28">
        <v>5033</v>
      </c>
      <c r="M150" s="29" t="s">
        <v>397</v>
      </c>
      <c r="N150" s="29" t="s">
        <v>7471</v>
      </c>
      <c r="O150" s="31">
        <v>18264</v>
      </c>
      <c r="P150" s="31" t="s">
        <v>7472</v>
      </c>
      <c r="Q150" s="29" t="s">
        <v>2384</v>
      </c>
      <c r="R150" s="28">
        <v>5</v>
      </c>
      <c r="S150" s="28">
        <v>50</v>
      </c>
      <c r="T150" s="28">
        <v>2</v>
      </c>
      <c r="U150" s="28">
        <v>90</v>
      </c>
      <c r="V150" s="29" t="s">
        <v>4926</v>
      </c>
      <c r="W150" s="29" t="s">
        <v>7472</v>
      </c>
      <c r="X150" s="29" t="s">
        <v>7472</v>
      </c>
      <c r="Y150" s="29" t="s">
        <v>7472</v>
      </c>
      <c r="Z150" s="29" t="s">
        <v>7472</v>
      </c>
      <c r="AA150" s="29" t="s">
        <v>7478</v>
      </c>
      <c r="AB150" s="28">
        <v>93605</v>
      </c>
      <c r="AC150" s="32">
        <v>37.198715999999997</v>
      </c>
      <c r="AD150" s="32">
        <v>-119.306361</v>
      </c>
      <c r="AE150" s="34" t="s">
        <v>7494</v>
      </c>
      <c r="AF150" s="29" t="s">
        <v>7472</v>
      </c>
      <c r="AG150" s="33" t="str">
        <f>IF(ISERROR(IF(VLOOKUP(B150,'SAS Stations'!$A$2:$G$307,6,)="YES", "YES", "NO"))=TRUE,"NO","YES")</f>
        <v>NO</v>
      </c>
      <c r="AH150" s="33" t="str">
        <f t="shared" si="2"/>
        <v>YES</v>
      </c>
      <c r="AI150" s="33" t="str">
        <f>IF(ISERROR(IF(VLOOKUP(B150,'Stations Modelled'!$A$2:$D$141,4,FALSE)=TRUE, "YES","NO")),"NO","YES")</f>
        <v>NO</v>
      </c>
    </row>
    <row r="151" spans="1:35" hidden="1">
      <c r="A151" s="29" t="s">
        <v>2383</v>
      </c>
      <c r="B151" s="28">
        <v>497</v>
      </c>
      <c r="C151" s="28">
        <v>5302</v>
      </c>
      <c r="D151" s="30"/>
      <c r="E151" s="29">
        <v>78221</v>
      </c>
      <c r="F151" s="28">
        <v>220</v>
      </c>
      <c r="G151" s="28">
        <v>12</v>
      </c>
      <c r="H151" s="28">
        <v>2202</v>
      </c>
      <c r="I151" s="29" t="s">
        <v>2380</v>
      </c>
      <c r="J151" s="28">
        <v>17</v>
      </c>
      <c r="K151" s="29" t="s">
        <v>4950</v>
      </c>
      <c r="L151" s="28">
        <v>5033</v>
      </c>
      <c r="M151" s="29" t="s">
        <v>397</v>
      </c>
      <c r="N151" s="29" t="s">
        <v>7471</v>
      </c>
      <c r="O151" s="31">
        <v>18264</v>
      </c>
      <c r="P151" s="31" t="s">
        <v>7472</v>
      </c>
      <c r="Q151" s="29" t="s">
        <v>7506</v>
      </c>
      <c r="R151" s="28">
        <v>5</v>
      </c>
      <c r="S151" s="28">
        <v>50</v>
      </c>
      <c r="T151" s="28">
        <v>2</v>
      </c>
      <c r="U151" s="28">
        <v>90</v>
      </c>
      <c r="V151" s="29" t="s">
        <v>4926</v>
      </c>
      <c r="W151" s="29" t="s">
        <v>7472</v>
      </c>
      <c r="X151" s="29" t="s">
        <v>7472</v>
      </c>
      <c r="Y151" s="29" t="s">
        <v>7472</v>
      </c>
      <c r="Z151" s="29" t="s">
        <v>7472</v>
      </c>
      <c r="AA151" s="29" t="s">
        <v>7478</v>
      </c>
      <c r="AB151" s="28">
        <v>93605</v>
      </c>
      <c r="AC151" s="32">
        <v>37.198715999999997</v>
      </c>
      <c r="AD151" s="32">
        <v>-119.306361</v>
      </c>
      <c r="AE151" s="34" t="s">
        <v>7494</v>
      </c>
      <c r="AF151" s="29" t="s">
        <v>7472</v>
      </c>
      <c r="AG151" s="33" t="str">
        <f>IF(ISERROR(IF(VLOOKUP(B151,'SAS Stations'!$A$2:$G$307,6,)="YES", "YES", "NO"))=TRUE,"NO","YES")</f>
        <v>NO</v>
      </c>
      <c r="AH151" s="33" t="str">
        <f t="shared" si="2"/>
        <v>YES</v>
      </c>
      <c r="AI151" s="33" t="str">
        <f>IF(ISERROR(IF(VLOOKUP(B151,'Stations Modelled'!$A$2:$D$141,4,FALSE)=TRUE, "YES","NO")),"NO","YES")</f>
        <v>NO</v>
      </c>
    </row>
    <row r="152" spans="1:35" hidden="1">
      <c r="A152" s="29" t="s">
        <v>2385</v>
      </c>
      <c r="B152" s="28">
        <v>124</v>
      </c>
      <c r="C152" s="28">
        <v>2212</v>
      </c>
      <c r="D152" s="30"/>
      <c r="E152" s="29">
        <v>78221</v>
      </c>
      <c r="F152" s="28">
        <v>7</v>
      </c>
      <c r="G152" s="28">
        <v>220</v>
      </c>
      <c r="H152" s="28">
        <v>2202</v>
      </c>
      <c r="I152" s="29" t="s">
        <v>2380</v>
      </c>
      <c r="J152" s="28">
        <v>17</v>
      </c>
      <c r="K152" s="29" t="s">
        <v>4950</v>
      </c>
      <c r="L152" s="28">
        <v>5033</v>
      </c>
      <c r="M152" s="29" t="s">
        <v>397</v>
      </c>
      <c r="N152" s="29" t="s">
        <v>7471</v>
      </c>
      <c r="O152" s="31">
        <v>4931</v>
      </c>
      <c r="P152" s="31" t="s">
        <v>7472</v>
      </c>
      <c r="Q152" s="29" t="s">
        <v>7486</v>
      </c>
      <c r="R152" s="28">
        <v>5</v>
      </c>
      <c r="S152" s="28">
        <v>50</v>
      </c>
      <c r="T152" s="28">
        <v>2</v>
      </c>
      <c r="U152" s="28">
        <v>90</v>
      </c>
      <c r="V152" s="29" t="s">
        <v>4926</v>
      </c>
      <c r="W152" s="29" t="s">
        <v>7472</v>
      </c>
      <c r="X152" s="29" t="s">
        <v>7472</v>
      </c>
      <c r="Y152" s="29" t="s">
        <v>7472</v>
      </c>
      <c r="Z152" s="29" t="s">
        <v>7472</v>
      </c>
      <c r="AA152" s="29" t="s">
        <v>7478</v>
      </c>
      <c r="AB152" s="28" t="s">
        <v>7472</v>
      </c>
      <c r="AC152" s="32">
        <v>37.199095999999997</v>
      </c>
      <c r="AD152" s="32">
        <v>-119.30556199999999</v>
      </c>
      <c r="AE152" s="34" t="s">
        <v>7494</v>
      </c>
      <c r="AF152" s="29" t="s">
        <v>7472</v>
      </c>
      <c r="AG152" s="33" t="str">
        <f>IF(ISERROR(IF(VLOOKUP(B152,'SAS Stations'!$A$2:$G$307,6,)="YES", "YES", "NO"))=TRUE,"NO","YES")</f>
        <v>NO</v>
      </c>
      <c r="AH152" s="33" t="str">
        <f t="shared" si="2"/>
        <v>YES</v>
      </c>
      <c r="AI152" s="33" t="str">
        <f>IF(ISERROR(IF(VLOOKUP(B152,'Stations Modelled'!$A$2:$D$141,4,FALSE)=TRUE, "YES","NO")),"NO","YES")</f>
        <v>NO</v>
      </c>
    </row>
    <row r="153" spans="1:35" hidden="1">
      <c r="A153" s="29" t="s">
        <v>2386</v>
      </c>
      <c r="B153" s="28">
        <v>130</v>
      </c>
      <c r="C153" s="28">
        <v>2234</v>
      </c>
      <c r="D153" s="30"/>
      <c r="E153" s="29">
        <v>78221</v>
      </c>
      <c r="F153" s="28">
        <v>12</v>
      </c>
      <c r="G153" s="28">
        <v>220</v>
      </c>
      <c r="H153" s="28">
        <v>2202</v>
      </c>
      <c r="I153" s="29" t="s">
        <v>2380</v>
      </c>
      <c r="J153" s="28">
        <v>17</v>
      </c>
      <c r="K153" s="29" t="s">
        <v>4950</v>
      </c>
      <c r="L153" s="28">
        <v>5033</v>
      </c>
      <c r="M153" s="29" t="s">
        <v>397</v>
      </c>
      <c r="N153" s="29" t="s">
        <v>7471</v>
      </c>
      <c r="O153" s="31">
        <v>10410</v>
      </c>
      <c r="P153" s="31" t="s">
        <v>7472</v>
      </c>
      <c r="Q153" s="29" t="s">
        <v>7486</v>
      </c>
      <c r="R153" s="28">
        <v>5</v>
      </c>
      <c r="S153" s="28">
        <v>50</v>
      </c>
      <c r="T153" s="28">
        <v>2</v>
      </c>
      <c r="U153" s="28">
        <v>90</v>
      </c>
      <c r="V153" s="29" t="s">
        <v>4926</v>
      </c>
      <c r="W153" s="29" t="s">
        <v>7472</v>
      </c>
      <c r="X153" s="29" t="s">
        <v>7472</v>
      </c>
      <c r="Y153" s="29" t="s">
        <v>7472</v>
      </c>
      <c r="Z153" s="29" t="s">
        <v>7472</v>
      </c>
      <c r="AA153" s="29" t="s">
        <v>7478</v>
      </c>
      <c r="AB153" s="28" t="s">
        <v>7472</v>
      </c>
      <c r="AC153" s="32">
        <v>37.200806999999998</v>
      </c>
      <c r="AD153" s="32">
        <v>-119.306628</v>
      </c>
      <c r="AE153" s="34" t="s">
        <v>7494</v>
      </c>
      <c r="AF153" s="29" t="s">
        <v>7472</v>
      </c>
      <c r="AG153" s="33" t="str">
        <f>IF(ISERROR(IF(VLOOKUP(B153,'SAS Stations'!$A$2:$G$307,6,)="YES", "YES", "NO"))=TRUE,"NO","YES")</f>
        <v>NO</v>
      </c>
      <c r="AH153" s="33" t="str">
        <f t="shared" si="2"/>
        <v>YES</v>
      </c>
      <c r="AI153" s="33" t="str">
        <f>IF(ISERROR(IF(VLOOKUP(B153,'Stations Modelled'!$A$2:$D$141,4,FALSE)=TRUE, "YES","NO")),"NO","YES")</f>
        <v>NO</v>
      </c>
    </row>
    <row r="154" spans="1:35" hidden="1">
      <c r="A154" s="29" t="s">
        <v>2387</v>
      </c>
      <c r="B154" s="28">
        <v>127</v>
      </c>
      <c r="C154" s="28">
        <v>2230</v>
      </c>
      <c r="D154" s="30"/>
      <c r="E154" s="29">
        <v>78321</v>
      </c>
      <c r="F154" s="28">
        <v>0.5</v>
      </c>
      <c r="G154" s="28">
        <v>2.4</v>
      </c>
      <c r="H154" s="28">
        <v>2202</v>
      </c>
      <c r="I154" s="29" t="s">
        <v>2380</v>
      </c>
      <c r="J154" s="28">
        <v>17</v>
      </c>
      <c r="K154" s="29" t="s">
        <v>4950</v>
      </c>
      <c r="L154" s="28">
        <v>5033</v>
      </c>
      <c r="M154" s="29" t="s">
        <v>397</v>
      </c>
      <c r="N154" s="29" t="s">
        <v>7471</v>
      </c>
      <c r="O154" s="31">
        <v>8583</v>
      </c>
      <c r="P154" s="31" t="s">
        <v>7472</v>
      </c>
      <c r="Q154" s="29" t="s">
        <v>7514</v>
      </c>
      <c r="R154" s="28">
        <v>5</v>
      </c>
      <c r="S154" s="28">
        <v>50</v>
      </c>
      <c r="T154" s="28">
        <v>2</v>
      </c>
      <c r="U154" s="28">
        <v>90</v>
      </c>
      <c r="V154" s="29" t="s">
        <v>4926</v>
      </c>
      <c r="W154" s="29" t="s">
        <v>7472</v>
      </c>
      <c r="X154" s="29" t="s">
        <v>7472</v>
      </c>
      <c r="Y154" s="29" t="s">
        <v>2388</v>
      </c>
      <c r="Z154" s="29" t="s">
        <v>2382</v>
      </c>
      <c r="AA154" s="29" t="s">
        <v>7478</v>
      </c>
      <c r="AB154" s="28">
        <v>93605</v>
      </c>
      <c r="AC154" s="32">
        <v>37.148133000000001</v>
      </c>
      <c r="AD154" s="32">
        <v>-119.38706500000001</v>
      </c>
      <c r="AE154" s="34" t="s">
        <v>7494</v>
      </c>
      <c r="AF154" s="29" t="s">
        <v>7472</v>
      </c>
      <c r="AG154" s="33" t="str">
        <f>IF(ISERROR(IF(VLOOKUP(B154,'SAS Stations'!$A$2:$G$307,6,)="YES", "YES", "NO"))=TRUE,"NO","YES")</f>
        <v>NO</v>
      </c>
      <c r="AH154" s="33" t="str">
        <f t="shared" si="2"/>
        <v>YES</v>
      </c>
      <c r="AI154" s="33" t="str">
        <f>IF(ISERROR(IF(VLOOKUP(B154,'Stations Modelled'!$A$2:$D$141,4,FALSE)=TRUE, "YES","NO")),"NO","YES")</f>
        <v>NO</v>
      </c>
    </row>
    <row r="155" spans="1:35" hidden="1">
      <c r="A155" s="29" t="s">
        <v>2387</v>
      </c>
      <c r="B155" s="28">
        <v>128</v>
      </c>
      <c r="C155" s="28">
        <v>2230</v>
      </c>
      <c r="D155" s="30"/>
      <c r="E155" s="29">
        <v>78321</v>
      </c>
      <c r="F155" s="28">
        <v>12</v>
      </c>
      <c r="G155" s="28">
        <v>12</v>
      </c>
      <c r="H155" s="28">
        <v>2202</v>
      </c>
      <c r="I155" s="29" t="s">
        <v>2380</v>
      </c>
      <c r="J155" s="28">
        <v>17</v>
      </c>
      <c r="K155" s="29" t="s">
        <v>4950</v>
      </c>
      <c r="L155" s="28">
        <v>5033</v>
      </c>
      <c r="M155" s="29" t="s">
        <v>397</v>
      </c>
      <c r="N155" s="29" t="s">
        <v>7471</v>
      </c>
      <c r="O155" s="31">
        <v>18264</v>
      </c>
      <c r="P155" s="31" t="s">
        <v>7472</v>
      </c>
      <c r="Q155" s="29" t="s">
        <v>7506</v>
      </c>
      <c r="R155" s="28">
        <v>5</v>
      </c>
      <c r="S155" s="28">
        <v>50</v>
      </c>
      <c r="T155" s="28">
        <v>2</v>
      </c>
      <c r="U155" s="28">
        <v>90</v>
      </c>
      <c r="V155" s="29" t="s">
        <v>4926</v>
      </c>
      <c r="W155" s="29" t="s">
        <v>7472</v>
      </c>
      <c r="X155" s="29" t="s">
        <v>7472</v>
      </c>
      <c r="Y155" s="29" t="s">
        <v>2388</v>
      </c>
      <c r="Z155" s="29" t="s">
        <v>2382</v>
      </c>
      <c r="AA155" s="29" t="s">
        <v>7478</v>
      </c>
      <c r="AB155" s="28">
        <v>93605</v>
      </c>
      <c r="AC155" s="32">
        <v>37.148133000000001</v>
      </c>
      <c r="AD155" s="32">
        <v>-119.38706500000001</v>
      </c>
      <c r="AE155" s="34" t="s">
        <v>7494</v>
      </c>
      <c r="AF155" s="29" t="s">
        <v>7472</v>
      </c>
      <c r="AG155" s="33" t="str">
        <f>IF(ISERROR(IF(VLOOKUP(B155,'SAS Stations'!$A$2:$G$307,6,)="YES", "YES", "NO"))=TRUE,"NO","YES")</f>
        <v>NO</v>
      </c>
      <c r="AH155" s="33" t="str">
        <f t="shared" si="2"/>
        <v>YES</v>
      </c>
      <c r="AI155" s="33" t="str">
        <f>IF(ISERROR(IF(VLOOKUP(B155,'Stations Modelled'!$A$2:$D$141,4,FALSE)=TRUE, "YES","NO")),"NO","YES")</f>
        <v>NO</v>
      </c>
    </row>
    <row r="156" spans="1:35" hidden="1">
      <c r="A156" s="29" t="s">
        <v>2387</v>
      </c>
      <c r="B156" s="28">
        <v>129</v>
      </c>
      <c r="C156" s="28">
        <v>2230</v>
      </c>
      <c r="D156" s="30"/>
      <c r="E156" s="29">
        <v>78321</v>
      </c>
      <c r="F156" s="28">
        <v>12</v>
      </c>
      <c r="G156" s="28">
        <v>220</v>
      </c>
      <c r="H156" s="28">
        <v>2202</v>
      </c>
      <c r="I156" s="29" t="s">
        <v>2380</v>
      </c>
      <c r="J156" s="28">
        <v>17</v>
      </c>
      <c r="K156" s="29" t="s">
        <v>4950</v>
      </c>
      <c r="L156" s="28">
        <v>5033</v>
      </c>
      <c r="M156" s="29" t="s">
        <v>397</v>
      </c>
      <c r="N156" s="29" t="s">
        <v>7471</v>
      </c>
      <c r="O156" s="31">
        <v>8583</v>
      </c>
      <c r="P156" s="31" t="s">
        <v>7472</v>
      </c>
      <c r="Q156" s="29" t="s">
        <v>7514</v>
      </c>
      <c r="R156" s="28">
        <v>5</v>
      </c>
      <c r="S156" s="28">
        <v>50</v>
      </c>
      <c r="T156" s="28">
        <v>2</v>
      </c>
      <c r="U156" s="28">
        <v>90</v>
      </c>
      <c r="V156" s="29" t="s">
        <v>4926</v>
      </c>
      <c r="W156" s="29" t="s">
        <v>7472</v>
      </c>
      <c r="X156" s="29" t="s">
        <v>7472</v>
      </c>
      <c r="Y156" s="29" t="s">
        <v>2388</v>
      </c>
      <c r="Z156" s="29" t="s">
        <v>2382</v>
      </c>
      <c r="AA156" s="29" t="s">
        <v>7478</v>
      </c>
      <c r="AB156" s="28">
        <v>93605</v>
      </c>
      <c r="AC156" s="32">
        <v>37.148133000000001</v>
      </c>
      <c r="AD156" s="32">
        <v>-119.38706500000001</v>
      </c>
      <c r="AE156" s="34" t="s">
        <v>7494</v>
      </c>
      <c r="AF156" s="29" t="s">
        <v>7472</v>
      </c>
      <c r="AG156" s="33" t="str">
        <f>IF(ISERROR(IF(VLOOKUP(B156,'SAS Stations'!$A$2:$G$307,6,)="YES", "YES", "NO"))=TRUE,"NO","YES")</f>
        <v>NO</v>
      </c>
      <c r="AH156" s="33" t="str">
        <f t="shared" si="2"/>
        <v>YES</v>
      </c>
      <c r="AI156" s="33" t="str">
        <f>IF(ISERROR(IF(VLOOKUP(B156,'Stations Modelled'!$A$2:$D$141,4,FALSE)=TRUE, "YES","NO")),"NO","YES")</f>
        <v>NO</v>
      </c>
    </row>
    <row r="157" spans="1:35" hidden="1">
      <c r="A157" s="29" t="s">
        <v>2389</v>
      </c>
      <c r="B157" s="28">
        <v>131</v>
      </c>
      <c r="C157" s="28">
        <v>2236</v>
      </c>
      <c r="D157" s="30"/>
      <c r="E157" s="29">
        <v>78421</v>
      </c>
      <c r="F157" s="28">
        <v>0.5</v>
      </c>
      <c r="G157" s="28">
        <v>12</v>
      </c>
      <c r="H157" s="28">
        <v>2202</v>
      </c>
      <c r="I157" s="29" t="s">
        <v>2380</v>
      </c>
      <c r="J157" s="28">
        <v>17</v>
      </c>
      <c r="K157" s="29" t="s">
        <v>4950</v>
      </c>
      <c r="L157" s="28">
        <v>5033</v>
      </c>
      <c r="M157" s="29" t="s">
        <v>397</v>
      </c>
      <c r="N157" s="29" t="s">
        <v>7471</v>
      </c>
      <c r="O157" s="31">
        <v>18810</v>
      </c>
      <c r="P157" s="31" t="s">
        <v>7472</v>
      </c>
      <c r="Q157" s="29" t="s">
        <v>7506</v>
      </c>
      <c r="R157" s="28">
        <v>5</v>
      </c>
      <c r="S157" s="28">
        <v>50</v>
      </c>
      <c r="T157" s="28">
        <v>2</v>
      </c>
      <c r="U157" s="28">
        <v>90</v>
      </c>
      <c r="V157" s="29" t="s">
        <v>4926</v>
      </c>
      <c r="W157" s="29" t="s">
        <v>7472</v>
      </c>
      <c r="X157" s="29" t="s">
        <v>7472</v>
      </c>
      <c r="Y157" s="29" t="s">
        <v>2390</v>
      </c>
      <c r="Z157" s="29" t="s">
        <v>2391</v>
      </c>
      <c r="AA157" s="29" t="s">
        <v>7478</v>
      </c>
      <c r="AB157" s="28">
        <v>93605</v>
      </c>
      <c r="AC157" s="32">
        <v>37.139031000000003</v>
      </c>
      <c r="AD157" s="32">
        <v>-119.492755</v>
      </c>
      <c r="AE157" s="34" t="s">
        <v>7494</v>
      </c>
      <c r="AF157" s="29" t="s">
        <v>7472</v>
      </c>
      <c r="AG157" s="33" t="str">
        <f>IF(ISERROR(IF(VLOOKUP(B157,'SAS Stations'!$A$2:$G$307,6,)="YES", "YES", "NO"))=TRUE,"NO","YES")</f>
        <v>NO</v>
      </c>
      <c r="AH157" s="33" t="str">
        <f t="shared" si="2"/>
        <v>YES</v>
      </c>
      <c r="AI157" s="33" t="str">
        <f>IF(ISERROR(IF(VLOOKUP(B157,'Stations Modelled'!$A$2:$D$141,4,FALSE)=TRUE, "YES","NO")),"NO","YES")</f>
        <v>NO</v>
      </c>
    </row>
    <row r="158" spans="1:35" hidden="1">
      <c r="A158" s="29" t="s">
        <v>2389</v>
      </c>
      <c r="B158" s="28">
        <v>132</v>
      </c>
      <c r="C158" s="28">
        <v>2236</v>
      </c>
      <c r="D158" s="30"/>
      <c r="E158" s="29">
        <v>78421</v>
      </c>
      <c r="F158" s="28">
        <v>12</v>
      </c>
      <c r="G158" s="28">
        <v>220</v>
      </c>
      <c r="H158" s="28">
        <v>2202</v>
      </c>
      <c r="I158" s="29" t="s">
        <v>2380</v>
      </c>
      <c r="J158" s="28">
        <v>17</v>
      </c>
      <c r="K158" s="29" t="s">
        <v>4950</v>
      </c>
      <c r="L158" s="28">
        <v>5033</v>
      </c>
      <c r="M158" s="29" t="s">
        <v>397</v>
      </c>
      <c r="N158" s="29" t="s">
        <v>7471</v>
      </c>
      <c r="O158" s="31">
        <v>18810</v>
      </c>
      <c r="P158" s="31" t="s">
        <v>7472</v>
      </c>
      <c r="Q158" s="29" t="s">
        <v>7514</v>
      </c>
      <c r="R158" s="28">
        <v>5</v>
      </c>
      <c r="S158" s="28">
        <v>50</v>
      </c>
      <c r="T158" s="28">
        <v>2</v>
      </c>
      <c r="U158" s="28">
        <v>90</v>
      </c>
      <c r="V158" s="29" t="s">
        <v>4926</v>
      </c>
      <c r="W158" s="29" t="s">
        <v>7472</v>
      </c>
      <c r="X158" s="29" t="s">
        <v>7472</v>
      </c>
      <c r="Y158" s="29" t="s">
        <v>2390</v>
      </c>
      <c r="Z158" s="29" t="s">
        <v>2391</v>
      </c>
      <c r="AA158" s="29" t="s">
        <v>7478</v>
      </c>
      <c r="AB158" s="28">
        <v>93605</v>
      </c>
      <c r="AC158" s="32">
        <v>37.139031000000003</v>
      </c>
      <c r="AD158" s="32">
        <v>-119.492755</v>
      </c>
      <c r="AE158" s="34" t="s">
        <v>7494</v>
      </c>
      <c r="AF158" s="29" t="s">
        <v>7472</v>
      </c>
      <c r="AG158" s="33" t="str">
        <f>IF(ISERROR(IF(VLOOKUP(B158,'SAS Stations'!$A$2:$G$307,6,)="YES", "YES", "NO"))=TRUE,"NO","YES")</f>
        <v>NO</v>
      </c>
      <c r="AH158" s="33" t="str">
        <f t="shared" si="2"/>
        <v>YES</v>
      </c>
      <c r="AI158" s="33" t="str">
        <f>IF(ISERROR(IF(VLOOKUP(B158,'Stations Modelled'!$A$2:$D$141,4,FALSE)=TRUE, "YES","NO")),"NO","YES")</f>
        <v>NO</v>
      </c>
    </row>
    <row r="159" spans="1:35" hidden="1">
      <c r="A159" s="29" t="s">
        <v>2392</v>
      </c>
      <c r="B159" s="28">
        <v>125</v>
      </c>
      <c r="C159" s="28">
        <v>2229</v>
      </c>
      <c r="D159" s="30"/>
      <c r="E159" s="29">
        <v>78521</v>
      </c>
      <c r="F159" s="28">
        <v>12</v>
      </c>
      <c r="G159" s="28">
        <v>220</v>
      </c>
      <c r="H159" s="28">
        <v>2202</v>
      </c>
      <c r="I159" s="29" t="s">
        <v>2380</v>
      </c>
      <c r="J159" s="28">
        <v>17</v>
      </c>
      <c r="K159" s="29" t="s">
        <v>4950</v>
      </c>
      <c r="L159" s="28">
        <v>5033</v>
      </c>
      <c r="M159" s="29" t="s">
        <v>397</v>
      </c>
      <c r="N159" s="29" t="s">
        <v>7471</v>
      </c>
      <c r="O159" s="31">
        <v>7853</v>
      </c>
      <c r="P159" s="31" t="s">
        <v>7472</v>
      </c>
      <c r="Q159" s="29" t="s">
        <v>7514</v>
      </c>
      <c r="R159" s="28">
        <v>5</v>
      </c>
      <c r="S159" s="28">
        <v>50</v>
      </c>
      <c r="T159" s="28">
        <v>2</v>
      </c>
      <c r="U159" s="28">
        <v>90</v>
      </c>
      <c r="V159" s="29" t="s">
        <v>4926</v>
      </c>
      <c r="W159" s="29" t="s">
        <v>7472</v>
      </c>
      <c r="X159" s="29" t="s">
        <v>7472</v>
      </c>
      <c r="Y159" s="29" t="s">
        <v>2393</v>
      </c>
      <c r="Z159" s="29" t="s">
        <v>2382</v>
      </c>
      <c r="AA159" s="29" t="s">
        <v>7478</v>
      </c>
      <c r="AB159" s="28" t="s">
        <v>7472</v>
      </c>
      <c r="AC159" s="32">
        <v>37.210861999999999</v>
      </c>
      <c r="AD159" s="32">
        <v>-119.330392</v>
      </c>
      <c r="AE159" s="34" t="s">
        <v>7494</v>
      </c>
      <c r="AF159" s="29" t="s">
        <v>7472</v>
      </c>
      <c r="AG159" s="33" t="str">
        <f>IF(ISERROR(IF(VLOOKUP(B159,'SAS Stations'!$A$2:$G$307,6,)="YES", "YES", "NO"))=TRUE,"NO","YES")</f>
        <v>NO</v>
      </c>
      <c r="AH159" s="33" t="str">
        <f t="shared" si="2"/>
        <v>YES</v>
      </c>
      <c r="AI159" s="33" t="str">
        <f>IF(ISERROR(IF(VLOOKUP(B159,'Stations Modelled'!$A$2:$D$141,4,FALSE)=TRUE, "YES","NO")),"NO","YES")</f>
        <v>NO</v>
      </c>
    </row>
    <row r="160" spans="1:35" hidden="1">
      <c r="A160" s="29" t="s">
        <v>2392</v>
      </c>
      <c r="B160" s="28">
        <v>126</v>
      </c>
      <c r="C160" s="28">
        <v>2229</v>
      </c>
      <c r="D160" s="30"/>
      <c r="E160" s="29">
        <v>78521</v>
      </c>
      <c r="F160" s="28">
        <v>0.5</v>
      </c>
      <c r="G160" s="28">
        <v>12</v>
      </c>
      <c r="H160" s="28">
        <v>2202</v>
      </c>
      <c r="I160" s="29" t="s">
        <v>2380</v>
      </c>
      <c r="J160" s="28">
        <v>17</v>
      </c>
      <c r="K160" s="29" t="s">
        <v>4950</v>
      </c>
      <c r="L160" s="28">
        <v>5033</v>
      </c>
      <c r="M160" s="29" t="s">
        <v>397</v>
      </c>
      <c r="N160" s="29" t="s">
        <v>7471</v>
      </c>
      <c r="O160" s="31">
        <v>7853</v>
      </c>
      <c r="P160" s="31" t="s">
        <v>7472</v>
      </c>
      <c r="Q160" s="29" t="s">
        <v>7514</v>
      </c>
      <c r="R160" s="28">
        <v>5</v>
      </c>
      <c r="S160" s="28">
        <v>50</v>
      </c>
      <c r="T160" s="28">
        <v>2</v>
      </c>
      <c r="U160" s="28">
        <v>90</v>
      </c>
      <c r="V160" s="29" t="s">
        <v>4926</v>
      </c>
      <c r="W160" s="29" t="s">
        <v>7472</v>
      </c>
      <c r="X160" s="29" t="s">
        <v>7472</v>
      </c>
      <c r="Y160" s="29" t="s">
        <v>2393</v>
      </c>
      <c r="Z160" s="29" t="s">
        <v>2382</v>
      </c>
      <c r="AA160" s="29" t="s">
        <v>7478</v>
      </c>
      <c r="AB160" s="28" t="s">
        <v>7472</v>
      </c>
      <c r="AC160" s="32">
        <v>37.210861999999999</v>
      </c>
      <c r="AD160" s="32">
        <v>-119.330392</v>
      </c>
      <c r="AE160" s="34" t="s">
        <v>7494</v>
      </c>
      <c r="AF160" s="29" t="s">
        <v>7472</v>
      </c>
      <c r="AG160" s="33" t="str">
        <f>IF(ISERROR(IF(VLOOKUP(B160,'SAS Stations'!$A$2:$G$307,6,)="YES", "YES", "NO"))=TRUE,"NO","YES")</f>
        <v>NO</v>
      </c>
      <c r="AH160" s="33" t="str">
        <f t="shared" si="2"/>
        <v>YES</v>
      </c>
      <c r="AI160" s="33" t="str">
        <f>IF(ISERROR(IF(VLOOKUP(B160,'Stations Modelled'!$A$2:$D$141,4,FALSE)=TRUE, "YES","NO")),"NO","YES")</f>
        <v>NO</v>
      </c>
    </row>
    <row r="161" spans="1:35" hidden="1">
      <c r="A161" s="29" t="s">
        <v>2380</v>
      </c>
      <c r="B161" s="28">
        <v>120</v>
      </c>
      <c r="C161" s="28">
        <v>2202</v>
      </c>
      <c r="D161" s="30"/>
      <c r="E161" s="29"/>
      <c r="F161" s="28">
        <v>220</v>
      </c>
      <c r="G161" s="28">
        <v>220</v>
      </c>
      <c r="H161" s="28">
        <v>5000</v>
      </c>
      <c r="I161" s="29" t="s">
        <v>7485</v>
      </c>
      <c r="J161" s="28">
        <v>17</v>
      </c>
      <c r="K161" s="29" t="s">
        <v>4950</v>
      </c>
      <c r="L161" s="28">
        <v>5033</v>
      </c>
      <c r="M161" s="29" t="s">
        <v>397</v>
      </c>
      <c r="N161" s="29" t="s">
        <v>7471</v>
      </c>
      <c r="O161" s="31">
        <v>4750</v>
      </c>
      <c r="P161" s="31" t="s">
        <v>7472</v>
      </c>
      <c r="Q161" s="29" t="s">
        <v>7486</v>
      </c>
      <c r="R161" s="28">
        <v>5</v>
      </c>
      <c r="S161" s="28">
        <v>50</v>
      </c>
      <c r="T161" s="28">
        <v>2</v>
      </c>
      <c r="U161" s="28">
        <v>90</v>
      </c>
      <c r="V161" s="29" t="s">
        <v>4926</v>
      </c>
      <c r="W161" s="29" t="s">
        <v>7472</v>
      </c>
      <c r="X161" s="29" t="s">
        <v>7472</v>
      </c>
      <c r="Y161" s="29" t="s">
        <v>7472</v>
      </c>
      <c r="Z161" s="29" t="s">
        <v>7472</v>
      </c>
      <c r="AA161" s="29" t="s">
        <v>7478</v>
      </c>
      <c r="AB161" s="28" t="s">
        <v>7472</v>
      </c>
      <c r="AC161" s="27"/>
      <c r="AD161" s="27"/>
      <c r="AE161" s="27"/>
      <c r="AF161" s="29" t="s">
        <v>7472</v>
      </c>
      <c r="AG161" s="33" t="str">
        <f>IF(ISERROR(IF(VLOOKUP(B161,'SAS Stations'!$A$2:$G$307,6,)="YES", "YES", "NO"))=TRUE,"NO","YES")</f>
        <v>NO</v>
      </c>
      <c r="AH161" s="33" t="str">
        <f t="shared" si="2"/>
        <v>YES</v>
      </c>
      <c r="AI161" s="33" t="str">
        <f>IF(ISERROR(IF(VLOOKUP(B161,'Stations Modelled'!$A$2:$D$141,4,FALSE)=TRUE, "YES","NO")),"NO","YES")</f>
        <v>NO</v>
      </c>
    </row>
    <row r="162" spans="1:35" hidden="1">
      <c r="A162" s="29" t="s">
        <v>2394</v>
      </c>
      <c r="B162" s="28">
        <v>251</v>
      </c>
      <c r="C162" s="28">
        <v>4193</v>
      </c>
      <c r="D162" s="30"/>
      <c r="E162" s="29"/>
      <c r="F162" s="28">
        <v>220</v>
      </c>
      <c r="G162" s="28">
        <v>33</v>
      </c>
      <c r="H162" s="28">
        <v>4090</v>
      </c>
      <c r="I162" s="29" t="s">
        <v>5151</v>
      </c>
      <c r="J162" s="28">
        <v>15</v>
      </c>
      <c r="K162" s="29" t="s">
        <v>666</v>
      </c>
      <c r="L162" s="28">
        <v>4000</v>
      </c>
      <c r="M162" s="29" t="s">
        <v>7495</v>
      </c>
      <c r="N162" s="29" t="s">
        <v>7471</v>
      </c>
      <c r="O162" s="31">
        <v>18264</v>
      </c>
      <c r="P162" s="31" t="s">
        <v>7472</v>
      </c>
      <c r="Q162" s="29" t="s">
        <v>7496</v>
      </c>
      <c r="R162" s="28">
        <v>9</v>
      </c>
      <c r="S162" s="28">
        <v>99</v>
      </c>
      <c r="T162" s="28">
        <v>4</v>
      </c>
      <c r="U162" s="28">
        <v>0</v>
      </c>
      <c r="V162" s="29" t="s">
        <v>7472</v>
      </c>
      <c r="W162" s="29" t="s">
        <v>7472</v>
      </c>
      <c r="X162" s="29" t="s">
        <v>7472</v>
      </c>
      <c r="Y162" s="29" t="s">
        <v>7472</v>
      </c>
      <c r="Z162" s="29" t="s">
        <v>7472</v>
      </c>
      <c r="AA162" s="29" t="s">
        <v>7472</v>
      </c>
      <c r="AB162" s="28" t="s">
        <v>7472</v>
      </c>
      <c r="AC162" s="27"/>
      <c r="AD162" s="27"/>
      <c r="AE162" s="27"/>
      <c r="AF162" s="29" t="s">
        <v>7472</v>
      </c>
      <c r="AG162" s="33" t="str">
        <f>IF(ISERROR(IF(VLOOKUP(B162,'SAS Stations'!$A$2:$G$307,6,)="YES", "YES", "NO"))=TRUE,"NO","YES")</f>
        <v>NO</v>
      </c>
      <c r="AH162" s="33" t="str">
        <f t="shared" si="2"/>
        <v>YES</v>
      </c>
      <c r="AI162" s="33" t="str">
        <f>IF(ISERROR(IF(VLOOKUP(B162,'Stations Modelled'!$A$2:$D$141,4,FALSE)=TRUE, "YES","NO")),"NO","YES")</f>
        <v>NO</v>
      </c>
    </row>
    <row r="163" spans="1:35" hidden="1">
      <c r="A163" s="29" t="s">
        <v>2395</v>
      </c>
      <c r="B163" s="28">
        <v>1062</v>
      </c>
      <c r="C163" s="28">
        <v>7063</v>
      </c>
      <c r="D163" s="30"/>
      <c r="E163" s="29"/>
      <c r="F163" s="28">
        <v>12</v>
      </c>
      <c r="G163" s="28">
        <v>4</v>
      </c>
      <c r="H163" s="28">
        <v>5033</v>
      </c>
      <c r="I163" s="29" t="s">
        <v>397</v>
      </c>
      <c r="J163" s="28">
        <v>17</v>
      </c>
      <c r="K163" s="29" t="s">
        <v>4950</v>
      </c>
      <c r="L163" s="28">
        <v>5033</v>
      </c>
      <c r="M163" s="29" t="s">
        <v>397</v>
      </c>
      <c r="N163" s="29" t="s">
        <v>7471</v>
      </c>
      <c r="O163" s="31">
        <v>31959</v>
      </c>
      <c r="P163" s="31" t="s">
        <v>7472</v>
      </c>
      <c r="Q163" s="29" t="s">
        <v>5084</v>
      </c>
      <c r="R163" s="28">
        <v>5</v>
      </c>
      <c r="S163" s="28">
        <v>51</v>
      </c>
      <c r="T163" s="28">
        <v>3</v>
      </c>
      <c r="U163" s="28">
        <v>70</v>
      </c>
      <c r="V163" s="29" t="s">
        <v>4926</v>
      </c>
      <c r="W163" s="29" t="s">
        <v>7472</v>
      </c>
      <c r="X163" s="29" t="s">
        <v>7472</v>
      </c>
      <c r="Y163" s="29" t="s">
        <v>7472</v>
      </c>
      <c r="Z163" s="29" t="s">
        <v>7472</v>
      </c>
      <c r="AA163" s="29" t="s">
        <v>7478</v>
      </c>
      <c r="AB163" s="28">
        <v>93271</v>
      </c>
      <c r="AC163" s="27"/>
      <c r="AD163" s="27"/>
      <c r="AE163" s="27"/>
      <c r="AF163" s="29" t="s">
        <v>7472</v>
      </c>
      <c r="AG163" s="33" t="str">
        <f>IF(ISERROR(IF(VLOOKUP(B163,'SAS Stations'!$A$2:$G$307,6,)="YES", "YES", "NO"))=TRUE,"NO","YES")</f>
        <v>NO</v>
      </c>
      <c r="AH163" s="33" t="str">
        <f t="shared" si="2"/>
        <v>YES</v>
      </c>
      <c r="AI163" s="33" t="str">
        <f>IF(ISERROR(IF(VLOOKUP(B163,'Stations Modelled'!$A$2:$D$141,4,FALSE)=TRUE, "YES","NO")),"NO","YES")</f>
        <v>NO</v>
      </c>
    </row>
    <row r="164" spans="1:35" hidden="1">
      <c r="A164" s="29" t="s">
        <v>2396</v>
      </c>
      <c r="B164" s="28">
        <v>1075</v>
      </c>
      <c r="C164" s="28">
        <v>7090</v>
      </c>
      <c r="D164" s="30"/>
      <c r="E164" s="29"/>
      <c r="F164" s="28">
        <v>33</v>
      </c>
      <c r="G164" s="28">
        <v>4</v>
      </c>
      <c r="H164" s="28">
        <v>5069</v>
      </c>
      <c r="I164" s="29" t="s">
        <v>687</v>
      </c>
      <c r="J164" s="28">
        <v>4</v>
      </c>
      <c r="K164" s="29" t="s">
        <v>448</v>
      </c>
      <c r="L164" s="28">
        <v>5069</v>
      </c>
      <c r="M164" s="29" t="s">
        <v>687</v>
      </c>
      <c r="N164" s="29" t="s">
        <v>7471</v>
      </c>
      <c r="O164" s="31">
        <v>24838</v>
      </c>
      <c r="P164" s="31" t="s">
        <v>7472</v>
      </c>
      <c r="Q164" s="29" t="s">
        <v>5084</v>
      </c>
      <c r="R164" s="28">
        <v>3</v>
      </c>
      <c r="S164" s="28">
        <v>34</v>
      </c>
      <c r="T164" s="28">
        <v>3</v>
      </c>
      <c r="U164" s="28">
        <v>10</v>
      </c>
      <c r="V164" s="29" t="s">
        <v>7472</v>
      </c>
      <c r="W164" s="29" t="s">
        <v>7472</v>
      </c>
      <c r="X164" s="29" t="s">
        <v>7472</v>
      </c>
      <c r="Y164" s="29" t="s">
        <v>7472</v>
      </c>
      <c r="Z164" s="29" t="s">
        <v>7472</v>
      </c>
      <c r="AA164" s="29" t="s">
        <v>7478</v>
      </c>
      <c r="AB164" s="28">
        <v>92881</v>
      </c>
      <c r="AC164" s="27"/>
      <c r="AD164" s="27"/>
      <c r="AE164" s="27"/>
      <c r="AF164" s="29" t="s">
        <v>7472</v>
      </c>
      <c r="AG164" s="33" t="str">
        <f>IF(ISERROR(IF(VLOOKUP(B164,'SAS Stations'!$A$2:$G$307,6,)="YES", "YES", "NO"))=TRUE,"NO","YES")</f>
        <v>NO</v>
      </c>
      <c r="AH164" s="33" t="str">
        <f t="shared" si="2"/>
        <v>YES</v>
      </c>
      <c r="AI164" s="33" t="str">
        <f>IF(ISERROR(IF(VLOOKUP(B164,'Stations Modelled'!$A$2:$D$141,4,FALSE)=TRUE, "YES","NO")),"NO","YES")</f>
        <v>NO</v>
      </c>
    </row>
    <row r="165" spans="1:35" hidden="1">
      <c r="A165" s="29" t="s">
        <v>2397</v>
      </c>
      <c r="B165" s="28">
        <v>1994</v>
      </c>
      <c r="C165" s="28">
        <v>7071</v>
      </c>
      <c r="D165" s="30"/>
      <c r="E165" s="29"/>
      <c r="F165" s="28">
        <v>33</v>
      </c>
      <c r="G165" s="28">
        <v>12</v>
      </c>
      <c r="H165" s="28">
        <v>4020</v>
      </c>
      <c r="I165" s="29" t="s">
        <v>7505</v>
      </c>
      <c r="J165" s="28">
        <v>16</v>
      </c>
      <c r="K165" s="29" t="s">
        <v>3806</v>
      </c>
      <c r="L165" s="28">
        <v>5090</v>
      </c>
      <c r="M165" s="29" t="s">
        <v>3806</v>
      </c>
      <c r="N165" s="29" t="s">
        <v>7471</v>
      </c>
      <c r="O165" s="31">
        <v>28856</v>
      </c>
      <c r="P165" s="31" t="s">
        <v>7472</v>
      </c>
      <c r="Q165" s="29" t="s">
        <v>981</v>
      </c>
      <c r="R165" s="28">
        <v>3</v>
      </c>
      <c r="S165" s="28">
        <v>86</v>
      </c>
      <c r="T165" s="28">
        <v>4</v>
      </c>
      <c r="U165" s="28">
        <v>40</v>
      </c>
      <c r="V165" s="29" t="s">
        <v>4926</v>
      </c>
      <c r="W165" s="29" t="s">
        <v>7472</v>
      </c>
      <c r="X165" s="29" t="s">
        <v>7472</v>
      </c>
      <c r="Y165" s="29" t="s">
        <v>7472</v>
      </c>
      <c r="Z165" s="29" t="s">
        <v>7472</v>
      </c>
      <c r="AA165" s="29" t="s">
        <v>7478</v>
      </c>
      <c r="AB165" s="28" t="s">
        <v>7472</v>
      </c>
      <c r="AC165" s="27"/>
      <c r="AD165" s="27"/>
      <c r="AE165" s="27"/>
      <c r="AF165" s="29" t="s">
        <v>7472</v>
      </c>
      <c r="AG165" s="33" t="str">
        <f>IF(ISERROR(IF(VLOOKUP(B165,'SAS Stations'!$A$2:$G$307,6,)="YES", "YES", "NO"))=TRUE,"NO","YES")</f>
        <v>NO</v>
      </c>
      <c r="AH165" s="33" t="str">
        <f t="shared" si="2"/>
        <v>YES</v>
      </c>
      <c r="AI165" s="33" t="str">
        <f>IF(ISERROR(IF(VLOOKUP(B165,'Stations Modelled'!$A$2:$D$141,4,FALSE)=TRUE, "YES","NO")),"NO","YES")</f>
        <v>NO</v>
      </c>
    </row>
    <row r="166" spans="1:35" hidden="1">
      <c r="A166" s="29" t="s">
        <v>2398</v>
      </c>
      <c r="B166" s="28">
        <v>1067</v>
      </c>
      <c r="C166" s="28">
        <v>7072</v>
      </c>
      <c r="D166" s="30"/>
      <c r="E166" s="29"/>
      <c r="F166" s="28">
        <v>16</v>
      </c>
      <c r="G166" s="28">
        <v>4</v>
      </c>
      <c r="H166" s="28">
        <v>5029</v>
      </c>
      <c r="I166" s="29" t="s">
        <v>624</v>
      </c>
      <c r="J166" s="28">
        <v>8</v>
      </c>
      <c r="K166" s="29" t="s">
        <v>337</v>
      </c>
      <c r="L166" s="28">
        <v>5023</v>
      </c>
      <c r="M166" s="29" t="s">
        <v>337</v>
      </c>
      <c r="N166" s="29" t="s">
        <v>7521</v>
      </c>
      <c r="O166" s="31">
        <v>29190</v>
      </c>
      <c r="P166" s="31">
        <v>30286</v>
      </c>
      <c r="Q166" s="29" t="s">
        <v>5084</v>
      </c>
      <c r="R166" s="28">
        <v>5</v>
      </c>
      <c r="S166" s="28">
        <v>44</v>
      </c>
      <c r="T166" s="28">
        <v>1</v>
      </c>
      <c r="U166" s="28">
        <v>50</v>
      </c>
      <c r="V166" s="29" t="s">
        <v>2730</v>
      </c>
      <c r="W166" s="29" t="s">
        <v>7472</v>
      </c>
      <c r="X166" s="29" t="s">
        <v>7472</v>
      </c>
      <c r="Y166" s="29" t="s">
        <v>7472</v>
      </c>
      <c r="Z166" s="29" t="s">
        <v>7472</v>
      </c>
      <c r="AA166" s="29" t="s">
        <v>7478</v>
      </c>
      <c r="AB166" s="28" t="s">
        <v>7472</v>
      </c>
      <c r="AC166" s="27"/>
      <c r="AD166" s="27"/>
      <c r="AE166" s="27"/>
      <c r="AF166" s="29" t="s">
        <v>7472</v>
      </c>
      <c r="AG166" s="33" t="str">
        <f>IF(ISERROR(IF(VLOOKUP(B166,'SAS Stations'!$A$2:$G$307,6,)="YES", "YES", "NO"))=TRUE,"NO","YES")</f>
        <v>NO</v>
      </c>
      <c r="AH166" s="33" t="str">
        <f t="shared" si="2"/>
        <v>YES</v>
      </c>
      <c r="AI166" s="33" t="str">
        <f>IF(ISERROR(IF(VLOOKUP(B166,'Stations Modelled'!$A$2:$D$141,4,FALSE)=TRUE, "YES","NO")),"NO","YES")</f>
        <v>NO</v>
      </c>
    </row>
    <row r="167" spans="1:35" hidden="1">
      <c r="A167" s="29" t="s">
        <v>2399</v>
      </c>
      <c r="B167" s="28">
        <v>20</v>
      </c>
      <c r="C167" s="28">
        <v>1020</v>
      </c>
      <c r="D167" s="30"/>
      <c r="E167" s="29"/>
      <c r="F167" s="28">
        <v>16</v>
      </c>
      <c r="G167" s="28">
        <v>2.4</v>
      </c>
      <c r="H167" s="28">
        <v>5013</v>
      </c>
      <c r="I167" s="29" t="s">
        <v>812</v>
      </c>
      <c r="J167" s="28">
        <v>3</v>
      </c>
      <c r="K167" s="29" t="s">
        <v>7529</v>
      </c>
      <c r="L167" s="28">
        <v>5014</v>
      </c>
      <c r="M167" s="29" t="s">
        <v>392</v>
      </c>
      <c r="N167" s="29" t="s">
        <v>7471</v>
      </c>
      <c r="O167" s="31">
        <v>30225</v>
      </c>
      <c r="P167" s="31" t="s">
        <v>7472</v>
      </c>
      <c r="Q167" s="29" t="s">
        <v>981</v>
      </c>
      <c r="R167" s="28">
        <v>1</v>
      </c>
      <c r="S167" s="28">
        <v>27</v>
      </c>
      <c r="T167" s="28">
        <v>3</v>
      </c>
      <c r="U167" s="28">
        <v>10</v>
      </c>
      <c r="V167" s="29" t="s">
        <v>7472</v>
      </c>
      <c r="W167" s="29" t="s">
        <v>7472</v>
      </c>
      <c r="X167" s="29" t="s">
        <v>7472</v>
      </c>
      <c r="Y167" s="29" t="s">
        <v>7472</v>
      </c>
      <c r="Z167" s="29" t="s">
        <v>7472</v>
      </c>
      <c r="AA167" s="29" t="s">
        <v>7478</v>
      </c>
      <c r="AB167" s="28" t="s">
        <v>7472</v>
      </c>
      <c r="AC167" s="27"/>
      <c r="AD167" s="27"/>
      <c r="AE167" s="27"/>
      <c r="AF167" s="29" t="s">
        <v>7472</v>
      </c>
      <c r="AG167" s="33" t="str">
        <f>IF(ISERROR(IF(VLOOKUP(B167,'SAS Stations'!$A$2:$G$307,6,)="YES", "YES", "NO"))=TRUE,"NO","YES")</f>
        <v>NO</v>
      </c>
      <c r="AH167" s="33" t="str">
        <f t="shared" si="2"/>
        <v>YES</v>
      </c>
      <c r="AI167" s="33" t="str">
        <f>IF(ISERROR(IF(VLOOKUP(B167,'Stations Modelled'!$A$2:$D$141,4,FALSE)=TRUE, "YES","NO")),"NO","YES")</f>
        <v>NO</v>
      </c>
    </row>
    <row r="168" spans="1:35" hidden="1">
      <c r="A168" s="29" t="s">
        <v>2400</v>
      </c>
      <c r="B168" s="28">
        <v>18</v>
      </c>
      <c r="C168" s="28">
        <v>1018</v>
      </c>
      <c r="D168" s="30"/>
      <c r="E168" s="29"/>
      <c r="F168" s="28">
        <v>115</v>
      </c>
      <c r="G168" s="28">
        <v>12</v>
      </c>
      <c r="H168" s="28">
        <v>5090</v>
      </c>
      <c r="I168" s="29" t="s">
        <v>3806</v>
      </c>
      <c r="J168" s="28">
        <v>16</v>
      </c>
      <c r="K168" s="29" t="s">
        <v>3806</v>
      </c>
      <c r="L168" s="28">
        <v>5090</v>
      </c>
      <c r="M168" s="29" t="s">
        <v>3806</v>
      </c>
      <c r="N168" s="29" t="s">
        <v>7521</v>
      </c>
      <c r="O168" s="31">
        <v>32021</v>
      </c>
      <c r="P168" s="31">
        <v>35231</v>
      </c>
      <c r="Q168" s="29" t="s">
        <v>525</v>
      </c>
      <c r="R168" s="28">
        <v>3</v>
      </c>
      <c r="S168" s="28">
        <v>72</v>
      </c>
      <c r="T168" s="28">
        <v>4</v>
      </c>
      <c r="U168" s="28">
        <v>21</v>
      </c>
      <c r="V168" s="29" t="s">
        <v>2401</v>
      </c>
      <c r="W168" s="29" t="s">
        <v>2402</v>
      </c>
      <c r="X168" s="29" t="s">
        <v>7582</v>
      </c>
      <c r="Y168" s="29" t="s">
        <v>2403</v>
      </c>
      <c r="Z168" s="29" t="s">
        <v>2404</v>
      </c>
      <c r="AA168" s="29" t="s">
        <v>7478</v>
      </c>
      <c r="AB168" s="28">
        <v>92366</v>
      </c>
      <c r="AC168" s="27"/>
      <c r="AD168" s="27"/>
      <c r="AE168" s="27"/>
      <c r="AF168" s="29" t="s">
        <v>7472</v>
      </c>
      <c r="AG168" s="33" t="str">
        <f>IF(ISERROR(IF(VLOOKUP(B168,'SAS Stations'!$A$2:$G$307,6,)="YES", "YES", "NO"))=TRUE,"NO","YES")</f>
        <v>NO</v>
      </c>
      <c r="AH168" s="33" t="str">
        <f t="shared" si="2"/>
        <v>YES</v>
      </c>
      <c r="AI168" s="33" t="str">
        <f>IF(ISERROR(IF(VLOOKUP(B168,'Stations Modelled'!$A$2:$D$141,4,FALSE)=TRUE, "YES","NO")),"NO","YES")</f>
        <v>NO</v>
      </c>
    </row>
    <row r="169" spans="1:35" hidden="1">
      <c r="A169" s="29" t="s">
        <v>2405</v>
      </c>
      <c r="B169" s="28">
        <v>1673</v>
      </c>
      <c r="C169" s="28">
        <v>9112</v>
      </c>
      <c r="D169" s="30"/>
      <c r="E169" s="29"/>
      <c r="F169" s="28">
        <v>66</v>
      </c>
      <c r="G169" s="28">
        <v>12</v>
      </c>
      <c r="H169" s="28">
        <v>9010</v>
      </c>
      <c r="I169" s="29" t="s">
        <v>2406</v>
      </c>
      <c r="J169" s="28" t="s">
        <v>7472</v>
      </c>
      <c r="K169" s="29" t="s">
        <v>7472</v>
      </c>
      <c r="L169" s="28">
        <v>9010</v>
      </c>
      <c r="M169" s="29" t="s">
        <v>2406</v>
      </c>
      <c r="N169" s="29" t="s">
        <v>7471</v>
      </c>
      <c r="O169" s="31">
        <v>33970</v>
      </c>
      <c r="P169" s="31" t="s">
        <v>7472</v>
      </c>
      <c r="Q169" s="29" t="s">
        <v>7473</v>
      </c>
      <c r="R169" s="28">
        <v>9</v>
      </c>
      <c r="S169" s="28">
        <v>99</v>
      </c>
      <c r="T169" s="28">
        <v>2</v>
      </c>
      <c r="U169" s="28">
        <v>0</v>
      </c>
      <c r="V169" s="29" t="s">
        <v>7472</v>
      </c>
      <c r="W169" s="29" t="s">
        <v>7472</v>
      </c>
      <c r="X169" s="29" t="s">
        <v>7472</v>
      </c>
      <c r="Y169" s="29" t="s">
        <v>2407</v>
      </c>
      <c r="Z169" s="29" t="s">
        <v>348</v>
      </c>
      <c r="AA169" s="29" t="s">
        <v>7478</v>
      </c>
      <c r="AB169" s="28">
        <v>91801</v>
      </c>
      <c r="AC169" s="27"/>
      <c r="AD169" s="27"/>
      <c r="AE169" s="27"/>
      <c r="AF169" s="29" t="s">
        <v>7472</v>
      </c>
      <c r="AG169" s="33" t="str">
        <f>IF(ISERROR(IF(VLOOKUP(B169,'SAS Stations'!$A$2:$G$307,6,)="YES", "YES", "NO"))=TRUE,"NO","YES")</f>
        <v>NO</v>
      </c>
      <c r="AH169" s="33" t="str">
        <f t="shared" si="2"/>
        <v>YES</v>
      </c>
      <c r="AI169" s="33" t="str">
        <f>IF(ISERROR(IF(VLOOKUP(B169,'Stations Modelled'!$A$2:$D$141,4,FALSE)=TRUE, "YES","NO")),"NO","YES")</f>
        <v>NO</v>
      </c>
    </row>
    <row r="170" spans="1:35" hidden="1">
      <c r="A170" s="29" t="s">
        <v>2405</v>
      </c>
      <c r="B170" s="28">
        <v>1687</v>
      </c>
      <c r="C170" s="28">
        <v>9112</v>
      </c>
      <c r="D170" s="30"/>
      <c r="E170" s="29"/>
      <c r="F170" s="28">
        <v>12</v>
      </c>
      <c r="G170" s="28">
        <v>4</v>
      </c>
      <c r="H170" s="28">
        <v>9010</v>
      </c>
      <c r="I170" s="29" t="s">
        <v>2406</v>
      </c>
      <c r="J170" s="28" t="s">
        <v>7472</v>
      </c>
      <c r="K170" s="29" t="s">
        <v>7472</v>
      </c>
      <c r="L170" s="28">
        <v>9010</v>
      </c>
      <c r="M170" s="29" t="s">
        <v>2406</v>
      </c>
      <c r="N170" s="29" t="s">
        <v>7471</v>
      </c>
      <c r="O170" s="31">
        <v>33970</v>
      </c>
      <c r="P170" s="31" t="s">
        <v>7472</v>
      </c>
      <c r="Q170" s="29" t="s">
        <v>7506</v>
      </c>
      <c r="R170" s="28">
        <v>9</v>
      </c>
      <c r="S170" s="28">
        <v>99</v>
      </c>
      <c r="T170" s="28">
        <v>2</v>
      </c>
      <c r="U170" s="28">
        <v>0</v>
      </c>
      <c r="V170" s="29" t="s">
        <v>7472</v>
      </c>
      <c r="W170" s="29" t="s">
        <v>7472</v>
      </c>
      <c r="X170" s="29" t="s">
        <v>7472</v>
      </c>
      <c r="Y170" s="29" t="s">
        <v>2407</v>
      </c>
      <c r="Z170" s="29" t="s">
        <v>348</v>
      </c>
      <c r="AA170" s="29" t="s">
        <v>7478</v>
      </c>
      <c r="AB170" s="28">
        <v>91801</v>
      </c>
      <c r="AC170" s="27"/>
      <c r="AD170" s="27"/>
      <c r="AE170" s="27"/>
      <c r="AF170" s="29" t="s">
        <v>7472</v>
      </c>
      <c r="AG170" s="33" t="str">
        <f>IF(ISERROR(IF(VLOOKUP(B170,'SAS Stations'!$A$2:$G$307,6,)="YES", "YES", "NO"))=TRUE,"NO","YES")</f>
        <v>NO</v>
      </c>
      <c r="AH170" s="33" t="str">
        <f t="shared" si="2"/>
        <v>YES</v>
      </c>
      <c r="AI170" s="33" t="str">
        <f>IF(ISERROR(IF(VLOOKUP(B170,'Stations Modelled'!$A$2:$D$141,4,FALSE)=TRUE, "YES","NO")),"NO","YES")</f>
        <v>NO</v>
      </c>
    </row>
    <row r="171" spans="1:35" hidden="1">
      <c r="A171" s="29" t="s">
        <v>2408</v>
      </c>
      <c r="B171" s="28">
        <v>1076</v>
      </c>
      <c r="C171" s="28">
        <v>7091</v>
      </c>
      <c r="D171" s="30"/>
      <c r="E171" s="29"/>
      <c r="F171" s="28">
        <v>12</v>
      </c>
      <c r="G171" s="28">
        <v>2.4</v>
      </c>
      <c r="H171" s="28">
        <v>5035</v>
      </c>
      <c r="I171" s="29" t="s">
        <v>423</v>
      </c>
      <c r="J171" s="28">
        <v>17</v>
      </c>
      <c r="K171" s="29" t="s">
        <v>4950</v>
      </c>
      <c r="L171" s="28">
        <v>5033</v>
      </c>
      <c r="M171" s="29" t="s">
        <v>397</v>
      </c>
      <c r="N171" s="29" t="s">
        <v>7471</v>
      </c>
      <c r="O171" s="31">
        <v>24624</v>
      </c>
      <c r="P171" s="31" t="s">
        <v>7472</v>
      </c>
      <c r="Q171" s="29" t="s">
        <v>5084</v>
      </c>
      <c r="R171" s="28">
        <v>5</v>
      </c>
      <c r="S171" s="28">
        <v>53</v>
      </c>
      <c r="T171" s="28">
        <v>3</v>
      </c>
      <c r="U171" s="28">
        <v>40</v>
      </c>
      <c r="V171" s="29" t="s">
        <v>4926</v>
      </c>
      <c r="W171" s="29" t="s">
        <v>7472</v>
      </c>
      <c r="X171" s="29" t="s">
        <v>7472</v>
      </c>
      <c r="Y171" s="29" t="s">
        <v>7472</v>
      </c>
      <c r="Z171" s="29" t="s">
        <v>7472</v>
      </c>
      <c r="AA171" s="29" t="s">
        <v>7478</v>
      </c>
      <c r="AB171" s="28" t="s">
        <v>7472</v>
      </c>
      <c r="AC171" s="27"/>
      <c r="AD171" s="27"/>
      <c r="AE171" s="27"/>
      <c r="AF171" s="29" t="s">
        <v>7472</v>
      </c>
      <c r="AG171" s="33" t="str">
        <f>IF(ISERROR(IF(VLOOKUP(B171,'SAS Stations'!$A$2:$G$307,6,)="YES", "YES", "NO"))=TRUE,"NO","YES")</f>
        <v>NO</v>
      </c>
      <c r="AH171" s="33" t="str">
        <f t="shared" si="2"/>
        <v>YES</v>
      </c>
      <c r="AI171" s="33" t="str">
        <f>IF(ISERROR(IF(VLOOKUP(B171,'Stations Modelled'!$A$2:$D$141,4,FALSE)=TRUE, "YES","NO")),"NO","YES")</f>
        <v>NO</v>
      </c>
    </row>
    <row r="172" spans="1:35" hidden="1">
      <c r="A172" s="34" t="s">
        <v>2409</v>
      </c>
      <c r="B172" s="28"/>
      <c r="C172" s="28"/>
      <c r="D172" s="30"/>
      <c r="E172" s="29"/>
      <c r="F172" s="28"/>
      <c r="G172" s="28"/>
      <c r="H172" s="28"/>
      <c r="I172" s="29"/>
      <c r="J172" s="28"/>
      <c r="K172" s="29"/>
      <c r="L172" s="28"/>
      <c r="M172" s="29"/>
      <c r="N172" s="29"/>
      <c r="O172" s="31"/>
      <c r="P172" s="31"/>
      <c r="Q172" s="29"/>
      <c r="R172" s="28"/>
      <c r="S172" s="28"/>
      <c r="T172" s="28"/>
      <c r="U172" s="28"/>
      <c r="V172" s="29"/>
      <c r="W172" s="29"/>
      <c r="X172" s="29"/>
      <c r="Y172" s="29"/>
      <c r="Z172" s="29"/>
      <c r="AA172" s="29"/>
      <c r="AB172" s="28"/>
      <c r="AC172" s="32">
        <v>37.273668999999998</v>
      </c>
      <c r="AD172" s="32">
        <v>-118.573443</v>
      </c>
      <c r="AE172" s="32"/>
      <c r="AF172" s="29"/>
      <c r="AG172" s="33" t="str">
        <f>IF(ISERROR(IF(VLOOKUP(B172,'SAS Stations'!$A$2:$G$307,6,)="YES", "YES", "NO"))=TRUE,"NO","YES")</f>
        <v>NO</v>
      </c>
      <c r="AH172" s="33" t="str">
        <f t="shared" si="2"/>
        <v>YES</v>
      </c>
      <c r="AI172" s="33" t="str">
        <f>IF(ISERROR(IF(VLOOKUP(B172,'Stations Modelled'!$A$2:$D$141,4,FALSE)=TRUE, "YES","NO")),"NO","YES")</f>
        <v>NO</v>
      </c>
    </row>
    <row r="173" spans="1:35" hidden="1">
      <c r="A173" s="34" t="s">
        <v>2410</v>
      </c>
      <c r="B173" s="28"/>
      <c r="C173" s="28"/>
      <c r="D173" s="30"/>
      <c r="E173" s="29"/>
      <c r="F173" s="28"/>
      <c r="G173" s="28"/>
      <c r="H173" s="28"/>
      <c r="I173" s="29"/>
      <c r="J173" s="28"/>
      <c r="K173" s="29"/>
      <c r="L173" s="28"/>
      <c r="M173" s="29"/>
      <c r="N173" s="29"/>
      <c r="O173" s="31"/>
      <c r="P173" s="31"/>
      <c r="Q173" s="29"/>
      <c r="R173" s="28"/>
      <c r="S173" s="28"/>
      <c r="T173" s="28"/>
      <c r="U173" s="28"/>
      <c r="V173" s="29"/>
      <c r="W173" s="29"/>
      <c r="X173" s="29"/>
      <c r="Y173" s="29"/>
      <c r="Z173" s="29"/>
      <c r="AA173" s="29"/>
      <c r="AB173" s="28"/>
      <c r="AC173" s="32">
        <v>37.302033000000002</v>
      </c>
      <c r="AD173" s="32">
        <v>-118.53209699999999</v>
      </c>
      <c r="AE173" s="32"/>
      <c r="AF173" s="29"/>
      <c r="AG173" s="33" t="str">
        <f>IF(ISERROR(IF(VLOOKUP(B173,'SAS Stations'!$A$2:$G$307,6,)="YES", "YES", "NO"))=TRUE,"NO","YES")</f>
        <v>NO</v>
      </c>
      <c r="AH173" s="33" t="str">
        <f t="shared" si="2"/>
        <v>YES</v>
      </c>
      <c r="AI173" s="33" t="str">
        <f>IF(ISERROR(IF(VLOOKUP(B173,'Stations Modelled'!$A$2:$D$141,4,FALSE)=TRUE, "YES","NO")),"NO","YES")</f>
        <v>NO</v>
      </c>
    </row>
    <row r="174" spans="1:35" hidden="1">
      <c r="A174" s="34" t="s">
        <v>2411</v>
      </c>
      <c r="B174" s="28"/>
      <c r="C174" s="28"/>
      <c r="D174" s="30"/>
      <c r="E174" s="29"/>
      <c r="F174" s="28"/>
      <c r="G174" s="28"/>
      <c r="H174" s="28"/>
      <c r="I174" s="29"/>
      <c r="J174" s="28"/>
      <c r="K174" s="29"/>
      <c r="L174" s="28"/>
      <c r="M174" s="29"/>
      <c r="N174" s="29"/>
      <c r="O174" s="31"/>
      <c r="P174" s="31"/>
      <c r="Q174" s="29"/>
      <c r="R174" s="28"/>
      <c r="S174" s="28"/>
      <c r="T174" s="28"/>
      <c r="U174" s="28"/>
      <c r="V174" s="29"/>
      <c r="W174" s="29"/>
      <c r="X174" s="29"/>
      <c r="Y174" s="29"/>
      <c r="Z174" s="29"/>
      <c r="AA174" s="29"/>
      <c r="AB174" s="28"/>
      <c r="AC174" s="32">
        <v>37.322668999999998</v>
      </c>
      <c r="AD174" s="32">
        <v>-118.501474</v>
      </c>
      <c r="AE174" s="32"/>
      <c r="AF174" s="29"/>
      <c r="AG174" s="33" t="str">
        <f>IF(ISERROR(IF(VLOOKUP(B174,'SAS Stations'!$A$2:$G$307,6,)="YES", "YES", "NO"))=TRUE,"NO","YES")</f>
        <v>NO</v>
      </c>
      <c r="AH174" s="33" t="str">
        <f t="shared" si="2"/>
        <v>YES</v>
      </c>
      <c r="AI174" s="33" t="str">
        <f>IF(ISERROR(IF(VLOOKUP(B174,'Stations Modelled'!$A$2:$D$141,4,FALSE)=TRUE, "YES","NO")),"NO","YES")</f>
        <v>NO</v>
      </c>
    </row>
    <row r="175" spans="1:35" hidden="1">
      <c r="A175" s="34" t="s">
        <v>2412</v>
      </c>
      <c r="B175" s="28"/>
      <c r="C175" s="28"/>
      <c r="D175" s="30"/>
      <c r="E175" s="29"/>
      <c r="F175" s="28"/>
      <c r="G175" s="28"/>
      <c r="H175" s="28"/>
      <c r="I175" s="29"/>
      <c r="J175" s="28"/>
      <c r="K175" s="29"/>
      <c r="L175" s="28"/>
      <c r="M175" s="29"/>
      <c r="N175" s="29"/>
      <c r="O175" s="31"/>
      <c r="P175" s="31"/>
      <c r="Q175" s="29"/>
      <c r="R175" s="28"/>
      <c r="S175" s="28"/>
      <c r="T175" s="28"/>
      <c r="U175" s="28"/>
      <c r="V175" s="29"/>
      <c r="W175" s="29"/>
      <c r="X175" s="29"/>
      <c r="Y175" s="29"/>
      <c r="Z175" s="29"/>
      <c r="AA175" s="29"/>
      <c r="AB175" s="28"/>
      <c r="AC175" s="32">
        <v>37.334459000000003</v>
      </c>
      <c r="AD175" s="32">
        <v>-118.479574</v>
      </c>
      <c r="AE175" s="32"/>
      <c r="AF175" s="29"/>
      <c r="AG175" s="33" t="str">
        <f>IF(ISERROR(IF(VLOOKUP(B175,'SAS Stations'!$A$2:$G$307,6,)="YES", "YES", "NO"))=TRUE,"NO","YES")</f>
        <v>NO</v>
      </c>
      <c r="AH175" s="33" t="str">
        <f t="shared" si="2"/>
        <v>YES</v>
      </c>
      <c r="AI175" s="33" t="str">
        <f>IF(ISERROR(IF(VLOOKUP(B175,'Stations Modelled'!$A$2:$D$141,4,FALSE)=TRUE, "YES","NO")),"NO","YES")</f>
        <v>NO</v>
      </c>
    </row>
    <row r="176" spans="1:35" hidden="1">
      <c r="A176" s="34" t="s">
        <v>2413</v>
      </c>
      <c r="B176" s="28"/>
      <c r="C176" s="28"/>
      <c r="D176" s="30"/>
      <c r="E176" s="29"/>
      <c r="F176" s="28"/>
      <c r="G176" s="28"/>
      <c r="H176" s="28"/>
      <c r="I176" s="29"/>
      <c r="J176" s="28"/>
      <c r="K176" s="29"/>
      <c r="L176" s="28"/>
      <c r="M176" s="29"/>
      <c r="N176" s="29"/>
      <c r="O176" s="31"/>
      <c r="P176" s="31"/>
      <c r="Q176" s="29"/>
      <c r="R176" s="28"/>
      <c r="S176" s="28"/>
      <c r="T176" s="28"/>
      <c r="U176" s="28"/>
      <c r="V176" s="29"/>
      <c r="W176" s="29"/>
      <c r="X176" s="29"/>
      <c r="Y176" s="29"/>
      <c r="Z176" s="29"/>
      <c r="AA176" s="29"/>
      <c r="AB176" s="28"/>
      <c r="AC176" s="32">
        <v>37.350161999999997</v>
      </c>
      <c r="AD176" s="32">
        <v>-118.463103</v>
      </c>
      <c r="AE176" s="32"/>
      <c r="AF176" s="29"/>
      <c r="AG176" s="33" t="str">
        <f>IF(ISERROR(IF(VLOOKUP(B176,'SAS Stations'!$A$2:$G$307,6,)="YES", "YES", "NO"))=TRUE,"NO","YES")</f>
        <v>NO</v>
      </c>
      <c r="AH176" s="33" t="str">
        <f t="shared" si="2"/>
        <v>YES</v>
      </c>
      <c r="AI176" s="33" t="str">
        <f>IF(ISERROR(IF(VLOOKUP(B176,'Stations Modelled'!$A$2:$D$141,4,FALSE)=TRUE, "YES","NO")),"NO","YES")</f>
        <v>NO</v>
      </c>
    </row>
    <row r="177" spans="1:35" hidden="1">
      <c r="A177" s="29" t="s">
        <v>2414</v>
      </c>
      <c r="B177" s="28">
        <v>1066</v>
      </c>
      <c r="C177" s="28">
        <v>7070</v>
      </c>
      <c r="D177" s="30"/>
      <c r="E177" s="29"/>
      <c r="F177" s="28">
        <v>33</v>
      </c>
      <c r="G177" s="28">
        <v>12</v>
      </c>
      <c r="H177" s="28">
        <v>5062</v>
      </c>
      <c r="I177" s="29" t="s">
        <v>3801</v>
      </c>
      <c r="J177" s="28">
        <v>4</v>
      </c>
      <c r="K177" s="29" t="s">
        <v>448</v>
      </c>
      <c r="L177" s="28">
        <v>5069</v>
      </c>
      <c r="M177" s="29" t="s">
        <v>687</v>
      </c>
      <c r="N177" s="29" t="s">
        <v>7521</v>
      </c>
      <c r="O177" s="31">
        <v>26604</v>
      </c>
      <c r="P177" s="31">
        <v>32789</v>
      </c>
      <c r="Q177" s="29" t="s">
        <v>5084</v>
      </c>
      <c r="R177" s="28">
        <v>3</v>
      </c>
      <c r="S177" s="28">
        <v>34</v>
      </c>
      <c r="T177" s="28">
        <v>3</v>
      </c>
      <c r="U177" s="28">
        <v>10</v>
      </c>
      <c r="V177" s="29" t="s">
        <v>7472</v>
      </c>
      <c r="W177" s="29" t="s">
        <v>7472</v>
      </c>
      <c r="X177" s="29" t="s">
        <v>7472</v>
      </c>
      <c r="Y177" s="29" t="s">
        <v>7472</v>
      </c>
      <c r="Z177" s="29" t="s">
        <v>7472</v>
      </c>
      <c r="AA177" s="29" t="s">
        <v>7478</v>
      </c>
      <c r="AB177" s="28" t="s">
        <v>7472</v>
      </c>
      <c r="AC177" s="27"/>
      <c r="AD177" s="27"/>
      <c r="AE177" s="27"/>
      <c r="AF177" s="29" t="s">
        <v>7472</v>
      </c>
      <c r="AG177" s="33" t="str">
        <f>IF(ISERROR(IF(VLOOKUP(B177,'SAS Stations'!$A$2:$G$307,6,)="YES", "YES", "NO"))=TRUE,"NO","YES")</f>
        <v>NO</v>
      </c>
      <c r="AH177" s="33" t="str">
        <f t="shared" si="2"/>
        <v>YES</v>
      </c>
      <c r="AI177" s="33" t="str">
        <f>IF(ISERROR(IF(VLOOKUP(B177,'Stations Modelled'!$A$2:$D$141,4,FALSE)=TRUE, "YES","NO")),"NO","YES")</f>
        <v>NO</v>
      </c>
    </row>
    <row r="178" spans="1:35" hidden="1">
      <c r="A178" s="29" t="s">
        <v>1634</v>
      </c>
      <c r="B178" s="28">
        <v>718</v>
      </c>
      <c r="C178" s="28">
        <v>5707</v>
      </c>
      <c r="D178" s="30" t="s">
        <v>2822</v>
      </c>
      <c r="E178" s="29"/>
      <c r="F178" s="28">
        <v>12</v>
      </c>
      <c r="G178" s="28">
        <v>4</v>
      </c>
      <c r="H178" s="28">
        <v>1410</v>
      </c>
      <c r="I178" s="29" t="s">
        <v>340</v>
      </c>
      <c r="J178" s="28">
        <v>9</v>
      </c>
      <c r="K178" s="29" t="s">
        <v>652</v>
      </c>
      <c r="L178" s="28">
        <v>5073</v>
      </c>
      <c r="M178" s="29" t="s">
        <v>652</v>
      </c>
      <c r="N178" s="29" t="s">
        <v>7471</v>
      </c>
      <c r="O178" s="31">
        <v>9041</v>
      </c>
      <c r="P178" s="31" t="s">
        <v>7472</v>
      </c>
      <c r="Q178" s="29" t="s">
        <v>7506</v>
      </c>
      <c r="R178" s="28">
        <v>1</v>
      </c>
      <c r="S178" s="28">
        <v>46</v>
      </c>
      <c r="T178" s="28">
        <v>1</v>
      </c>
      <c r="U178" s="28">
        <v>51</v>
      </c>
      <c r="V178" s="29" t="s">
        <v>3386</v>
      </c>
      <c r="W178" s="29" t="s">
        <v>1635</v>
      </c>
      <c r="X178" s="29" t="s">
        <v>462</v>
      </c>
      <c r="Y178" s="29" t="s">
        <v>1636</v>
      </c>
      <c r="Z178" s="29" t="s">
        <v>660</v>
      </c>
      <c r="AA178" s="29" t="s">
        <v>7478</v>
      </c>
      <c r="AB178" s="28">
        <v>90802</v>
      </c>
      <c r="AC178" s="32">
        <v>33.771906000000001</v>
      </c>
      <c r="AD178" s="32">
        <v>-118.170626</v>
      </c>
      <c r="AE178" s="32"/>
      <c r="AF178" s="29" t="s">
        <v>7472</v>
      </c>
      <c r="AG178" s="33" t="str">
        <f>IF(ISERROR(IF(VLOOKUP(B178,'SAS Stations'!$A$2:$G$307,6,)="YES", "YES", "NO"))=TRUE,"NO","YES")</f>
        <v>NO</v>
      </c>
      <c r="AH178" s="33" t="str">
        <f t="shared" si="2"/>
        <v>YES</v>
      </c>
      <c r="AI178" s="33" t="str">
        <f>IF(ISERROR(IF(VLOOKUP(B178,'Stations Modelled'!$A$2:$D$141,4,FALSE)=TRUE, "YES","NO")),"NO","YES")</f>
        <v>NO</v>
      </c>
    </row>
    <row r="179" spans="1:35" hidden="1">
      <c r="A179" s="29" t="s">
        <v>2415</v>
      </c>
      <c r="B179" s="28">
        <v>1063</v>
      </c>
      <c r="C179" s="28">
        <v>7064</v>
      </c>
      <c r="D179" s="30"/>
      <c r="E179" s="29"/>
      <c r="F179" s="28">
        <v>33</v>
      </c>
      <c r="G179" s="28">
        <v>12</v>
      </c>
      <c r="H179" s="28">
        <v>4027</v>
      </c>
      <c r="I179" s="29" t="s">
        <v>7497</v>
      </c>
      <c r="J179" s="28">
        <v>6</v>
      </c>
      <c r="K179" s="29" t="s">
        <v>389</v>
      </c>
      <c r="L179" s="28">
        <v>5067</v>
      </c>
      <c r="M179" s="29" t="s">
        <v>389</v>
      </c>
      <c r="N179" s="29" t="s">
        <v>7471</v>
      </c>
      <c r="O179" s="31">
        <v>30895</v>
      </c>
      <c r="P179" s="31" t="s">
        <v>7472</v>
      </c>
      <c r="Q179" s="29" t="s">
        <v>5084</v>
      </c>
      <c r="R179" s="28">
        <v>3</v>
      </c>
      <c r="S179" s="28">
        <v>87</v>
      </c>
      <c r="T179" s="28">
        <v>4</v>
      </c>
      <c r="U179" s="28">
        <v>40</v>
      </c>
      <c r="V179" s="29" t="s">
        <v>3411</v>
      </c>
      <c r="W179" s="29" t="s">
        <v>7472</v>
      </c>
      <c r="X179" s="29" t="s">
        <v>7472</v>
      </c>
      <c r="Y179" s="29" t="s">
        <v>7472</v>
      </c>
      <c r="Z179" s="29" t="s">
        <v>7472</v>
      </c>
      <c r="AA179" s="29" t="s">
        <v>7502</v>
      </c>
      <c r="AB179" s="28">
        <v>92267</v>
      </c>
      <c r="AC179" s="27"/>
      <c r="AD179" s="27"/>
      <c r="AE179" s="27"/>
      <c r="AF179" s="29" t="s">
        <v>7472</v>
      </c>
      <c r="AG179" s="33" t="str">
        <f>IF(ISERROR(IF(VLOOKUP(B179,'SAS Stations'!$A$2:$G$307,6,)="YES", "YES", "NO"))=TRUE,"NO","YES")</f>
        <v>NO</v>
      </c>
      <c r="AH179" s="33" t="str">
        <f t="shared" si="2"/>
        <v>YES</v>
      </c>
      <c r="AI179" s="33" t="str">
        <f>IF(ISERROR(IF(VLOOKUP(B179,'Stations Modelled'!$A$2:$D$141,4,FALSE)=TRUE, "YES","NO")),"NO","YES")</f>
        <v>NO</v>
      </c>
    </row>
    <row r="180" spans="1:35" hidden="1">
      <c r="A180" s="29" t="s">
        <v>4946</v>
      </c>
      <c r="B180" s="28">
        <v>1493</v>
      </c>
      <c r="C180" s="28">
        <v>8274</v>
      </c>
      <c r="D180" s="30" t="s">
        <v>4923</v>
      </c>
      <c r="E180" s="29"/>
      <c r="F180" s="28">
        <v>115</v>
      </c>
      <c r="G180" s="28">
        <v>4</v>
      </c>
      <c r="H180" s="28">
        <v>8027</v>
      </c>
      <c r="I180" s="29" t="s">
        <v>365</v>
      </c>
      <c r="J180" s="28">
        <v>15</v>
      </c>
      <c r="K180" s="29" t="s">
        <v>666</v>
      </c>
      <c r="L180" s="28">
        <v>5061</v>
      </c>
      <c r="M180" s="29" t="s">
        <v>666</v>
      </c>
      <c r="N180" s="29" t="s">
        <v>7471</v>
      </c>
      <c r="O180" s="31">
        <v>23774</v>
      </c>
      <c r="P180" s="31" t="s">
        <v>7472</v>
      </c>
      <c r="Q180" s="29" t="s">
        <v>7530</v>
      </c>
      <c r="R180" s="28">
        <v>3</v>
      </c>
      <c r="S180" s="28">
        <v>73</v>
      </c>
      <c r="T180" s="28">
        <v>4</v>
      </c>
      <c r="U180" s="28">
        <v>23</v>
      </c>
      <c r="V180" s="29" t="s">
        <v>7474</v>
      </c>
      <c r="W180" s="29" t="s">
        <v>4947</v>
      </c>
      <c r="X180" s="29" t="s">
        <v>562</v>
      </c>
      <c r="Y180" s="29" t="s">
        <v>4948</v>
      </c>
      <c r="Z180" s="29" t="s">
        <v>364</v>
      </c>
      <c r="AA180" s="29" t="s">
        <v>7478</v>
      </c>
      <c r="AB180" s="28" t="s">
        <v>7472</v>
      </c>
      <c r="AC180" s="32">
        <v>34.620198000000002</v>
      </c>
      <c r="AD180" s="32">
        <v>-117.10462200000001</v>
      </c>
      <c r="AE180" s="32"/>
      <c r="AF180" s="29" t="s">
        <v>7472</v>
      </c>
      <c r="AG180" s="33" t="str">
        <f>IF(ISERROR(IF(VLOOKUP(B180,'SAS Stations'!$A$2:$G$307,6,)="YES", "YES", "NO"))=TRUE,"NO","YES")</f>
        <v>NO</v>
      </c>
      <c r="AH180" s="33" t="str">
        <f t="shared" si="2"/>
        <v>YES</v>
      </c>
      <c r="AI180" s="33" t="str">
        <f>IF(ISERROR(IF(VLOOKUP(B180,'Stations Modelled'!$A$2:$D$141,4,FALSE)=TRUE, "YES","NO")),"NO","YES")</f>
        <v>NO</v>
      </c>
    </row>
    <row r="181" spans="1:35" hidden="1">
      <c r="A181" s="29" t="s">
        <v>2416</v>
      </c>
      <c r="B181" s="28">
        <v>213</v>
      </c>
      <c r="C181" s="28">
        <v>4028</v>
      </c>
      <c r="D181" s="30"/>
      <c r="E181" s="29"/>
      <c r="F181" s="28">
        <v>161</v>
      </c>
      <c r="G181" s="28">
        <v>66</v>
      </c>
      <c r="H181" s="28">
        <v>4024</v>
      </c>
      <c r="I181" s="29" t="s">
        <v>5027</v>
      </c>
      <c r="J181" s="28">
        <v>6</v>
      </c>
      <c r="K181" s="29" t="s">
        <v>389</v>
      </c>
      <c r="L181" s="28">
        <v>4000</v>
      </c>
      <c r="M181" s="29" t="s">
        <v>7495</v>
      </c>
      <c r="N181" s="29" t="s">
        <v>7471</v>
      </c>
      <c r="O181" s="31">
        <v>30895</v>
      </c>
      <c r="P181" s="31" t="s">
        <v>7472</v>
      </c>
      <c r="Q181" s="29" t="s">
        <v>7496</v>
      </c>
      <c r="R181" s="28">
        <v>9</v>
      </c>
      <c r="S181" s="28">
        <v>99</v>
      </c>
      <c r="T181" s="28" t="s">
        <v>7472</v>
      </c>
      <c r="U181" s="28">
        <v>0</v>
      </c>
      <c r="V181" s="29" t="s">
        <v>7472</v>
      </c>
      <c r="W181" s="29" t="s">
        <v>7472</v>
      </c>
      <c r="X181" s="29" t="s">
        <v>7472</v>
      </c>
      <c r="Y181" s="29" t="s">
        <v>7472</v>
      </c>
      <c r="Z181" s="29" t="s">
        <v>7472</v>
      </c>
      <c r="AA181" s="29" t="s">
        <v>7472</v>
      </c>
      <c r="AB181" s="28" t="s">
        <v>7472</v>
      </c>
      <c r="AC181" s="27"/>
      <c r="AD181" s="27"/>
      <c r="AE181" s="27"/>
      <c r="AF181" s="29" t="s">
        <v>7472</v>
      </c>
      <c r="AG181" s="33" t="str">
        <f>IF(ISERROR(IF(VLOOKUP(B181,'SAS Stations'!$A$2:$G$307,6,)="YES", "YES", "NO"))=TRUE,"NO","YES")</f>
        <v>NO</v>
      </c>
      <c r="AH181" s="33" t="str">
        <f t="shared" si="2"/>
        <v>YES</v>
      </c>
      <c r="AI181" s="33" t="str">
        <f>IF(ISERROR(IF(VLOOKUP(B181,'Stations Modelled'!$A$2:$D$141,4,FALSE)=TRUE, "YES","NO")),"NO","YES")</f>
        <v>NO</v>
      </c>
    </row>
    <row r="182" spans="1:35" hidden="1">
      <c r="A182" s="29" t="s">
        <v>398</v>
      </c>
      <c r="B182" s="28">
        <v>498</v>
      </c>
      <c r="C182" s="28">
        <v>5303</v>
      </c>
      <c r="D182" s="30" t="s">
        <v>4949</v>
      </c>
      <c r="E182" s="29"/>
      <c r="F182" s="28">
        <v>66</v>
      </c>
      <c r="G182" s="28">
        <v>12</v>
      </c>
      <c r="H182" s="28">
        <v>5034</v>
      </c>
      <c r="I182" s="29" t="s">
        <v>875</v>
      </c>
      <c r="J182" s="28">
        <v>17</v>
      </c>
      <c r="K182" s="29" t="s">
        <v>4950</v>
      </c>
      <c r="L182" s="28">
        <v>5033</v>
      </c>
      <c r="M182" s="29" t="s">
        <v>397</v>
      </c>
      <c r="N182" s="29" t="s">
        <v>7471</v>
      </c>
      <c r="O182" s="31">
        <v>18264</v>
      </c>
      <c r="P182" s="31" t="s">
        <v>7472</v>
      </c>
      <c r="Q182" s="29" t="s">
        <v>7473</v>
      </c>
      <c r="R182" s="28">
        <v>5</v>
      </c>
      <c r="S182" s="28">
        <v>51</v>
      </c>
      <c r="T182" s="28">
        <v>3</v>
      </c>
      <c r="U182" s="28">
        <v>33</v>
      </c>
      <c r="V182" s="29" t="s">
        <v>4926</v>
      </c>
      <c r="W182" s="29" t="s">
        <v>5046</v>
      </c>
      <c r="X182" s="29" t="s">
        <v>3343</v>
      </c>
      <c r="Y182" s="29" t="s">
        <v>4951</v>
      </c>
      <c r="Z182" s="29" t="s">
        <v>920</v>
      </c>
      <c r="AA182" s="29" t="s">
        <v>7478</v>
      </c>
      <c r="AB182" s="28">
        <v>93274</v>
      </c>
      <c r="AC182" s="32">
        <v>36.165824999999998</v>
      </c>
      <c r="AD182" s="32">
        <v>-119.208315</v>
      </c>
      <c r="AE182" s="32"/>
      <c r="AF182" s="29" t="s">
        <v>7472</v>
      </c>
      <c r="AG182" s="33" t="str">
        <f>IF(ISERROR(IF(VLOOKUP(B182,'SAS Stations'!$A$2:$G$307,6,)="YES", "YES", "NO"))=TRUE,"NO","YES")</f>
        <v>YES</v>
      </c>
      <c r="AH182" s="33" t="str">
        <f t="shared" si="2"/>
        <v>NO</v>
      </c>
      <c r="AI182" s="33" t="str">
        <f>IF(ISERROR(IF(VLOOKUP(B182,'Stations Modelled'!$A$2:$D$141,4,FALSE)=TRUE, "YES","NO")),"NO","YES")</f>
        <v>NO</v>
      </c>
    </row>
    <row r="183" spans="1:35" hidden="1">
      <c r="A183" s="29" t="s">
        <v>400</v>
      </c>
      <c r="B183" s="28">
        <v>1633</v>
      </c>
      <c r="C183" s="28">
        <v>4250</v>
      </c>
      <c r="D183" s="30"/>
      <c r="E183" s="29"/>
      <c r="F183" s="28">
        <v>220</v>
      </c>
      <c r="G183" s="28">
        <v>220</v>
      </c>
      <c r="H183" s="28">
        <v>5000</v>
      </c>
      <c r="I183" s="29" t="s">
        <v>7485</v>
      </c>
      <c r="J183" s="28">
        <v>15</v>
      </c>
      <c r="K183" s="29" t="s">
        <v>666</v>
      </c>
      <c r="L183" s="28">
        <v>5061</v>
      </c>
      <c r="M183" s="29" t="s">
        <v>666</v>
      </c>
      <c r="N183" s="29" t="s">
        <v>7471</v>
      </c>
      <c r="O183" s="31">
        <v>32843</v>
      </c>
      <c r="P183" s="31" t="s">
        <v>7472</v>
      </c>
      <c r="Q183" s="29" t="s">
        <v>525</v>
      </c>
      <c r="R183" s="28">
        <v>3</v>
      </c>
      <c r="S183" s="28">
        <v>86</v>
      </c>
      <c r="T183" s="28">
        <v>4</v>
      </c>
      <c r="U183" s="28">
        <v>0</v>
      </c>
      <c r="V183" s="29" t="s">
        <v>4926</v>
      </c>
      <c r="W183" s="29" t="s">
        <v>7472</v>
      </c>
      <c r="X183" s="29" t="s">
        <v>7472</v>
      </c>
      <c r="Y183" s="29" t="s">
        <v>7472</v>
      </c>
      <c r="Z183" s="29" t="s">
        <v>7472</v>
      </c>
      <c r="AA183" s="29" t="s">
        <v>7478</v>
      </c>
      <c r="AB183" s="28" t="s">
        <v>7472</v>
      </c>
      <c r="AC183" s="27"/>
      <c r="AD183" s="27"/>
      <c r="AE183" s="27"/>
      <c r="AF183" s="29" t="s">
        <v>7472</v>
      </c>
      <c r="AG183" s="33" t="str">
        <f>IF(ISERROR(IF(VLOOKUP(B183,'SAS Stations'!$A$2:$G$307,6,)="YES", "YES", "NO"))=TRUE,"NO","YES")</f>
        <v>NO</v>
      </c>
      <c r="AH183" s="33" t="str">
        <f t="shared" si="2"/>
        <v>YES</v>
      </c>
      <c r="AI183" s="33" t="str">
        <f>IF(ISERROR(IF(VLOOKUP(B183,'Stations Modelled'!$A$2:$D$141,4,FALSE)=TRUE, "YES","NO")),"NO","YES")</f>
        <v>NO</v>
      </c>
    </row>
    <row r="184" spans="1:35" hidden="1">
      <c r="A184" s="29" t="s">
        <v>401</v>
      </c>
      <c r="B184" s="28">
        <v>1529</v>
      </c>
      <c r="C184" s="28">
        <v>8307</v>
      </c>
      <c r="D184" s="30" t="s">
        <v>3420</v>
      </c>
      <c r="E184" s="29">
        <v>17393</v>
      </c>
      <c r="F184" s="28">
        <v>66</v>
      </c>
      <c r="G184" s="28">
        <v>12</v>
      </c>
      <c r="H184" s="28">
        <v>5064</v>
      </c>
      <c r="I184" s="29" t="s">
        <v>375</v>
      </c>
      <c r="J184" s="28">
        <v>5</v>
      </c>
      <c r="K184" s="29" t="s">
        <v>375</v>
      </c>
      <c r="L184" s="28">
        <v>5064</v>
      </c>
      <c r="M184" s="29" t="s">
        <v>375</v>
      </c>
      <c r="N184" s="29" t="s">
        <v>7471</v>
      </c>
      <c r="O184" s="31">
        <v>27150</v>
      </c>
      <c r="P184" s="31" t="s">
        <v>7472</v>
      </c>
      <c r="Q184" s="29" t="s">
        <v>7473</v>
      </c>
      <c r="R184" s="28">
        <v>3</v>
      </c>
      <c r="S184" s="28">
        <v>30</v>
      </c>
      <c r="T184" s="28">
        <v>3</v>
      </c>
      <c r="U184" s="28">
        <v>14</v>
      </c>
      <c r="V184" s="29" t="s">
        <v>7474</v>
      </c>
      <c r="W184" s="29" t="s">
        <v>5022</v>
      </c>
      <c r="X184" s="29" t="s">
        <v>465</v>
      </c>
      <c r="Y184" s="29" t="s">
        <v>5023</v>
      </c>
      <c r="Z184" s="29" t="s">
        <v>401</v>
      </c>
      <c r="AA184" s="29" t="s">
        <v>7478</v>
      </c>
      <c r="AB184" s="28">
        <v>92316</v>
      </c>
      <c r="AC184" s="32">
        <v>34.049312</v>
      </c>
      <c r="AD184" s="32">
        <v>-117.400205</v>
      </c>
      <c r="AE184" s="32"/>
      <c r="AF184" s="29" t="s">
        <v>7472</v>
      </c>
      <c r="AG184" s="33" t="str">
        <f>IF(ISERROR(IF(VLOOKUP(B184,'SAS Stations'!$A$2:$G$307,6,)="YES", "YES", "NO"))=TRUE,"NO","YES")</f>
        <v>YES</v>
      </c>
      <c r="AH184" s="33" t="str">
        <f t="shared" si="2"/>
        <v>NO</v>
      </c>
      <c r="AI184" s="33" t="str">
        <f>IF(ISERROR(IF(VLOOKUP(B184,'Stations Modelled'!$A$2:$D$141,4,FALSE)=TRUE, "YES","NO")),"NO","YES")</f>
        <v>NO</v>
      </c>
    </row>
    <row r="185" spans="1:35" hidden="1">
      <c r="A185" s="29" t="s">
        <v>2417</v>
      </c>
      <c r="B185" s="28">
        <v>1064</v>
      </c>
      <c r="C185" s="28">
        <v>7068</v>
      </c>
      <c r="D185" s="30"/>
      <c r="E185" s="29"/>
      <c r="F185" s="28">
        <v>33</v>
      </c>
      <c r="G185" s="28">
        <v>12</v>
      </c>
      <c r="H185" s="28">
        <v>5064</v>
      </c>
      <c r="I185" s="29" t="s">
        <v>375</v>
      </c>
      <c r="J185" s="28">
        <v>5</v>
      </c>
      <c r="K185" s="29" t="s">
        <v>375</v>
      </c>
      <c r="L185" s="28">
        <v>5064</v>
      </c>
      <c r="M185" s="29" t="s">
        <v>375</v>
      </c>
      <c r="N185" s="29" t="s">
        <v>7471</v>
      </c>
      <c r="O185" s="31">
        <v>24320</v>
      </c>
      <c r="P185" s="31" t="s">
        <v>7472</v>
      </c>
      <c r="Q185" s="29" t="s">
        <v>5084</v>
      </c>
      <c r="R185" s="28">
        <v>3</v>
      </c>
      <c r="S185" s="28">
        <v>30</v>
      </c>
      <c r="T185" s="28">
        <v>3</v>
      </c>
      <c r="U185" s="28">
        <v>10</v>
      </c>
      <c r="V185" s="29" t="s">
        <v>7474</v>
      </c>
      <c r="W185" s="29" t="s">
        <v>7472</v>
      </c>
      <c r="X185" s="29" t="s">
        <v>7472</v>
      </c>
      <c r="Y185" s="29" t="s">
        <v>7472</v>
      </c>
      <c r="Z185" s="29" t="s">
        <v>7472</v>
      </c>
      <c r="AA185" s="29" t="s">
        <v>7478</v>
      </c>
      <c r="AB185" s="28">
        <v>92407</v>
      </c>
      <c r="AC185" s="27"/>
      <c r="AD185" s="27"/>
      <c r="AE185" s="27"/>
      <c r="AF185" s="29" t="s">
        <v>7472</v>
      </c>
      <c r="AG185" s="33" t="str">
        <f>IF(ISERROR(IF(VLOOKUP(B185,'SAS Stations'!$A$2:$G$307,6,)="YES", "YES", "NO"))=TRUE,"NO","YES")</f>
        <v>NO</v>
      </c>
      <c r="AH185" s="33" t="str">
        <f t="shared" si="2"/>
        <v>YES</v>
      </c>
      <c r="AI185" s="33" t="str">
        <f>IF(ISERROR(IF(VLOOKUP(B185,'Stations Modelled'!$A$2:$D$141,4,FALSE)=TRUE, "YES","NO")),"NO","YES")</f>
        <v>NO</v>
      </c>
    </row>
    <row r="186" spans="1:35" hidden="1">
      <c r="A186" s="29" t="s">
        <v>2418</v>
      </c>
      <c r="B186" s="28">
        <v>1065</v>
      </c>
      <c r="C186" s="28">
        <v>7069</v>
      </c>
      <c r="D186" s="30"/>
      <c r="E186" s="29"/>
      <c r="F186" s="28">
        <v>12</v>
      </c>
      <c r="G186" s="28">
        <v>2.4</v>
      </c>
      <c r="H186" s="28">
        <v>5064</v>
      </c>
      <c r="I186" s="29" t="s">
        <v>375</v>
      </c>
      <c r="J186" s="28">
        <v>5</v>
      </c>
      <c r="K186" s="29" t="s">
        <v>375</v>
      </c>
      <c r="L186" s="28">
        <v>5064</v>
      </c>
      <c r="M186" s="29" t="s">
        <v>375</v>
      </c>
      <c r="N186" s="29" t="s">
        <v>7521</v>
      </c>
      <c r="O186" s="31">
        <v>18264</v>
      </c>
      <c r="P186" s="31">
        <v>31717</v>
      </c>
      <c r="Q186" s="29" t="s">
        <v>5084</v>
      </c>
      <c r="R186" s="28">
        <v>3</v>
      </c>
      <c r="S186" s="28">
        <v>40</v>
      </c>
      <c r="T186" s="28">
        <v>2</v>
      </c>
      <c r="U186" s="28">
        <v>40</v>
      </c>
      <c r="V186" s="29" t="s">
        <v>7474</v>
      </c>
      <c r="W186" s="29" t="s">
        <v>7472</v>
      </c>
      <c r="X186" s="29" t="s">
        <v>7472</v>
      </c>
      <c r="Y186" s="29" t="s">
        <v>7472</v>
      </c>
      <c r="Z186" s="29" t="s">
        <v>7472</v>
      </c>
      <c r="AA186" s="29" t="s">
        <v>7478</v>
      </c>
      <c r="AB186" s="28" t="s">
        <v>7472</v>
      </c>
      <c r="AC186" s="27"/>
      <c r="AD186" s="27"/>
      <c r="AE186" s="27"/>
      <c r="AF186" s="29" t="s">
        <v>7472</v>
      </c>
      <c r="AG186" s="33" t="str">
        <f>IF(ISERROR(IF(VLOOKUP(B186,'SAS Stations'!$A$2:$G$307,6,)="YES", "YES", "NO"))=TRUE,"NO","YES")</f>
        <v>NO</v>
      </c>
      <c r="AH186" s="33" t="str">
        <f t="shared" si="2"/>
        <v>YES</v>
      </c>
      <c r="AI186" s="33" t="str">
        <f>IF(ISERROR(IF(VLOOKUP(B186,'Stations Modelled'!$A$2:$D$141,4,FALSE)=TRUE, "YES","NO")),"NO","YES")</f>
        <v>NO</v>
      </c>
    </row>
    <row r="187" spans="1:35" hidden="1">
      <c r="A187" s="29" t="s">
        <v>2419</v>
      </c>
      <c r="B187" s="28">
        <v>1068</v>
      </c>
      <c r="C187" s="28">
        <v>7073</v>
      </c>
      <c r="D187" s="30"/>
      <c r="E187" s="29"/>
      <c r="F187" s="28">
        <v>12</v>
      </c>
      <c r="G187" s="28">
        <v>2.4</v>
      </c>
      <c r="H187" s="28">
        <v>8027</v>
      </c>
      <c r="I187" s="29" t="s">
        <v>365</v>
      </c>
      <c r="J187" s="28">
        <v>15</v>
      </c>
      <c r="K187" s="29" t="s">
        <v>666</v>
      </c>
      <c r="L187" s="28">
        <v>5061</v>
      </c>
      <c r="M187" s="29" t="s">
        <v>666</v>
      </c>
      <c r="N187" s="29" t="s">
        <v>7471</v>
      </c>
      <c r="O187" s="31">
        <v>18264</v>
      </c>
      <c r="P187" s="31" t="s">
        <v>7472</v>
      </c>
      <c r="Q187" s="29" t="s">
        <v>5084</v>
      </c>
      <c r="R187" s="28">
        <v>3</v>
      </c>
      <c r="S187" s="28">
        <v>73</v>
      </c>
      <c r="T187" s="28">
        <v>4</v>
      </c>
      <c r="U187" s="28">
        <v>30</v>
      </c>
      <c r="V187" s="29" t="s">
        <v>7474</v>
      </c>
      <c r="W187" s="29" t="s">
        <v>7472</v>
      </c>
      <c r="X187" s="29" t="s">
        <v>7472</v>
      </c>
      <c r="Y187" s="29" t="s">
        <v>7472</v>
      </c>
      <c r="Z187" s="29" t="s">
        <v>7472</v>
      </c>
      <c r="AA187" s="29" t="s">
        <v>7478</v>
      </c>
      <c r="AB187" s="28">
        <v>92397</v>
      </c>
      <c r="AC187" s="27"/>
      <c r="AD187" s="27"/>
      <c r="AE187" s="27"/>
      <c r="AF187" s="29" t="s">
        <v>7472</v>
      </c>
      <c r="AG187" s="33" t="str">
        <f>IF(ISERROR(IF(VLOOKUP(B187,'SAS Stations'!$A$2:$G$307,6,)="YES", "YES", "NO"))=TRUE,"NO","YES")</f>
        <v>NO</v>
      </c>
      <c r="AH187" s="33" t="str">
        <f t="shared" si="2"/>
        <v>YES</v>
      </c>
      <c r="AI187" s="33" t="str">
        <f>IF(ISERROR(IF(VLOOKUP(B187,'Stations Modelled'!$A$2:$D$141,4,FALSE)=TRUE, "YES","NO")),"NO","YES")</f>
        <v>NO</v>
      </c>
    </row>
    <row r="188" spans="1:35" hidden="1">
      <c r="A188" s="29" t="s">
        <v>2420</v>
      </c>
      <c r="B188" s="28">
        <v>1603</v>
      </c>
      <c r="C188" s="28">
        <v>7062</v>
      </c>
      <c r="D188" s="30"/>
      <c r="E188" s="29"/>
      <c r="F188" s="28">
        <v>33</v>
      </c>
      <c r="G188" s="28">
        <v>12</v>
      </c>
      <c r="H188" s="28">
        <v>5070</v>
      </c>
      <c r="I188" s="29" t="s">
        <v>347</v>
      </c>
      <c r="J188" s="28">
        <v>7</v>
      </c>
      <c r="K188" s="29" t="s">
        <v>347</v>
      </c>
      <c r="L188" s="28">
        <v>5069</v>
      </c>
      <c r="M188" s="29" t="s">
        <v>687</v>
      </c>
      <c r="N188" s="29" t="s">
        <v>7521</v>
      </c>
      <c r="O188" s="31">
        <v>32387</v>
      </c>
      <c r="P188" s="31">
        <v>32752</v>
      </c>
      <c r="Q188" s="29" t="s">
        <v>5084</v>
      </c>
      <c r="R188" s="28">
        <v>3</v>
      </c>
      <c r="S188" s="28">
        <v>34</v>
      </c>
      <c r="T188" s="28">
        <v>3</v>
      </c>
      <c r="U188" s="28">
        <v>10</v>
      </c>
      <c r="V188" s="29" t="s">
        <v>7474</v>
      </c>
      <c r="W188" s="29" t="s">
        <v>7472</v>
      </c>
      <c r="X188" s="29" t="s">
        <v>7472</v>
      </c>
      <c r="Y188" s="29" t="s">
        <v>7472</v>
      </c>
      <c r="Z188" s="29" t="s">
        <v>7472</v>
      </c>
      <c r="AA188" s="29" t="s">
        <v>7478</v>
      </c>
      <c r="AB188" s="28" t="s">
        <v>7472</v>
      </c>
      <c r="AC188" s="27"/>
      <c r="AD188" s="27"/>
      <c r="AE188" s="27"/>
      <c r="AF188" s="29" t="s">
        <v>7472</v>
      </c>
      <c r="AG188" s="33" t="str">
        <f>IF(ISERROR(IF(VLOOKUP(B188,'SAS Stations'!$A$2:$G$307,6,)="YES", "YES", "NO"))=TRUE,"NO","YES")</f>
        <v>NO</v>
      </c>
      <c r="AH188" s="33" t="str">
        <f t="shared" si="2"/>
        <v>YES</v>
      </c>
      <c r="AI188" s="33" t="str">
        <f>IF(ISERROR(IF(VLOOKUP(B188,'Stations Modelled'!$A$2:$D$141,4,FALSE)=TRUE, "YES","NO")),"NO","YES")</f>
        <v>NO</v>
      </c>
    </row>
    <row r="189" spans="1:35" hidden="1">
      <c r="A189" s="29" t="s">
        <v>1637</v>
      </c>
      <c r="B189" s="28">
        <v>482</v>
      </c>
      <c r="C189" s="28">
        <v>5266</v>
      </c>
      <c r="D189" s="30"/>
      <c r="E189" s="29"/>
      <c r="F189" s="28">
        <v>16</v>
      </c>
      <c r="G189" s="28">
        <v>4</v>
      </c>
      <c r="H189" s="28">
        <v>5021</v>
      </c>
      <c r="I189" s="29" t="s">
        <v>625</v>
      </c>
      <c r="J189" s="28">
        <v>8</v>
      </c>
      <c r="K189" s="29" t="s">
        <v>337</v>
      </c>
      <c r="L189" s="28">
        <v>5023</v>
      </c>
      <c r="M189" s="29" t="s">
        <v>337</v>
      </c>
      <c r="N189" s="29" t="s">
        <v>7471</v>
      </c>
      <c r="O189" s="31">
        <v>22586</v>
      </c>
      <c r="P189" s="31" t="s">
        <v>7472</v>
      </c>
      <c r="Q189" s="29" t="s">
        <v>7506</v>
      </c>
      <c r="R189" s="28">
        <v>5</v>
      </c>
      <c r="S189" s="28">
        <v>44</v>
      </c>
      <c r="T189" s="28">
        <v>1</v>
      </c>
      <c r="U189" s="28">
        <v>56</v>
      </c>
      <c r="V189" s="29" t="s">
        <v>3386</v>
      </c>
      <c r="W189" s="29" t="s">
        <v>7507</v>
      </c>
      <c r="X189" s="29" t="s">
        <v>450</v>
      </c>
      <c r="Y189" s="29" t="s">
        <v>1638</v>
      </c>
      <c r="Z189" s="29" t="s">
        <v>1038</v>
      </c>
      <c r="AA189" s="29" t="s">
        <v>7478</v>
      </c>
      <c r="AB189" s="28">
        <v>90274</v>
      </c>
      <c r="AC189" s="32">
        <v>33.780239000000002</v>
      </c>
      <c r="AD189" s="32">
        <v>-118.387038</v>
      </c>
      <c r="AE189" s="32"/>
      <c r="AF189" s="29" t="s">
        <v>7472</v>
      </c>
      <c r="AG189" s="33" t="str">
        <f>IF(ISERROR(IF(VLOOKUP(B189,'SAS Stations'!$A$2:$G$307,6,)="YES", "YES", "NO"))=TRUE,"NO","YES")</f>
        <v>NO</v>
      </c>
      <c r="AH189" s="33" t="str">
        <f t="shared" si="2"/>
        <v>YES</v>
      </c>
      <c r="AI189" s="33" t="str">
        <f>IF(ISERROR(IF(VLOOKUP(B189,'Stations Modelled'!$A$2:$D$141,4,FALSE)=TRUE, "YES","NO")),"NO","YES")</f>
        <v>NO</v>
      </c>
    </row>
    <row r="190" spans="1:35" hidden="1">
      <c r="A190" s="29" t="s">
        <v>402</v>
      </c>
      <c r="B190" s="28">
        <v>1354</v>
      </c>
      <c r="C190" s="28">
        <v>8113</v>
      </c>
      <c r="D190" s="30" t="s">
        <v>7470</v>
      </c>
      <c r="E190" s="29"/>
      <c r="F190" s="28">
        <v>33</v>
      </c>
      <c r="G190" s="28">
        <v>4.8</v>
      </c>
      <c r="H190" s="28">
        <v>4025</v>
      </c>
      <c r="I190" s="29" t="s">
        <v>5024</v>
      </c>
      <c r="J190" s="28">
        <v>6</v>
      </c>
      <c r="K190" s="29" t="s">
        <v>389</v>
      </c>
      <c r="L190" s="28">
        <v>5067</v>
      </c>
      <c r="M190" s="29" t="s">
        <v>389</v>
      </c>
      <c r="N190" s="29" t="s">
        <v>7471</v>
      </c>
      <c r="O190" s="31">
        <v>18264</v>
      </c>
      <c r="P190" s="31" t="s">
        <v>7472</v>
      </c>
      <c r="Q190" s="29" t="s">
        <v>7506</v>
      </c>
      <c r="R190" s="28">
        <v>3</v>
      </c>
      <c r="S190" s="28">
        <v>87</v>
      </c>
      <c r="T190" s="28">
        <v>4</v>
      </c>
      <c r="U190" s="28">
        <v>13</v>
      </c>
      <c r="V190" s="29" t="s">
        <v>3411</v>
      </c>
      <c r="W190" s="29" t="s">
        <v>5025</v>
      </c>
      <c r="X190" s="29" t="s">
        <v>527</v>
      </c>
      <c r="Y190" s="29" t="s">
        <v>5026</v>
      </c>
      <c r="Z190" s="29" t="s">
        <v>402</v>
      </c>
      <c r="AA190" s="29" t="s">
        <v>7478</v>
      </c>
      <c r="AB190" s="28">
        <v>92225</v>
      </c>
      <c r="AC190" s="32">
        <v>33.607250999999998</v>
      </c>
      <c r="AD190" s="32">
        <v>-114.600948</v>
      </c>
      <c r="AE190" s="32"/>
      <c r="AF190" s="29" t="s">
        <v>7472</v>
      </c>
      <c r="AG190" s="33" t="str">
        <f>IF(ISERROR(IF(VLOOKUP(B190,'SAS Stations'!$A$2:$G$307,6,)="YES", "YES", "NO"))=TRUE,"NO","YES")</f>
        <v>NO</v>
      </c>
      <c r="AH190" s="33" t="str">
        <f t="shared" si="2"/>
        <v>YES</v>
      </c>
      <c r="AI190" s="33" t="str">
        <f>IF(ISERROR(IF(VLOOKUP(B190,'Stations Modelled'!$A$2:$D$141,4,FALSE)=TRUE, "YES","NO")),"NO","YES")</f>
        <v>NO</v>
      </c>
    </row>
    <row r="191" spans="1:35" hidden="1">
      <c r="A191" s="29" t="s">
        <v>402</v>
      </c>
      <c r="B191" s="28">
        <v>1355</v>
      </c>
      <c r="C191" s="28">
        <v>8113</v>
      </c>
      <c r="D191" s="30" t="s">
        <v>7470</v>
      </c>
      <c r="E191" s="29"/>
      <c r="F191" s="28">
        <v>33</v>
      </c>
      <c r="G191" s="28">
        <v>12</v>
      </c>
      <c r="H191" s="28">
        <v>4025</v>
      </c>
      <c r="I191" s="29" t="s">
        <v>5024</v>
      </c>
      <c r="J191" s="28">
        <v>6</v>
      </c>
      <c r="K191" s="29" t="s">
        <v>389</v>
      </c>
      <c r="L191" s="28">
        <v>5067</v>
      </c>
      <c r="M191" s="29" t="s">
        <v>389</v>
      </c>
      <c r="N191" s="29" t="s">
        <v>7471</v>
      </c>
      <c r="O191" s="31">
        <v>26451</v>
      </c>
      <c r="P191" s="31" t="s">
        <v>7472</v>
      </c>
      <c r="Q191" s="29" t="s">
        <v>7506</v>
      </c>
      <c r="R191" s="28">
        <v>3</v>
      </c>
      <c r="S191" s="28">
        <v>87</v>
      </c>
      <c r="T191" s="28">
        <v>4</v>
      </c>
      <c r="U191" s="28">
        <v>13</v>
      </c>
      <c r="V191" s="29" t="s">
        <v>3411</v>
      </c>
      <c r="W191" s="29" t="s">
        <v>5025</v>
      </c>
      <c r="X191" s="29" t="s">
        <v>527</v>
      </c>
      <c r="Y191" s="29" t="s">
        <v>5026</v>
      </c>
      <c r="Z191" s="29" t="s">
        <v>402</v>
      </c>
      <c r="AA191" s="29" t="s">
        <v>7478</v>
      </c>
      <c r="AB191" s="28">
        <v>92225</v>
      </c>
      <c r="AC191" s="32">
        <v>33.607250999999998</v>
      </c>
      <c r="AD191" s="32">
        <v>-114.600948</v>
      </c>
      <c r="AE191" s="32"/>
      <c r="AF191" s="29" t="s">
        <v>7472</v>
      </c>
      <c r="AG191" s="33" t="str">
        <f>IF(ISERROR(IF(VLOOKUP(B191,'SAS Stations'!$A$2:$G$307,6,)="YES", "YES", "NO"))=TRUE,"NO","YES")</f>
        <v>NO</v>
      </c>
      <c r="AH191" s="33" t="str">
        <f t="shared" si="2"/>
        <v>YES</v>
      </c>
      <c r="AI191" s="33" t="str">
        <f>IF(ISERROR(IF(VLOOKUP(B191,'Stations Modelled'!$A$2:$D$141,4,FALSE)=TRUE, "YES","NO")),"NO","YES")</f>
        <v>NO</v>
      </c>
    </row>
    <row r="192" spans="1:35" hidden="1">
      <c r="A192" s="29" t="s">
        <v>402</v>
      </c>
      <c r="B192" s="28">
        <v>1356</v>
      </c>
      <c r="C192" s="28">
        <v>8113</v>
      </c>
      <c r="D192" s="30" t="s">
        <v>7470</v>
      </c>
      <c r="E192" s="29"/>
      <c r="F192" s="28">
        <v>33</v>
      </c>
      <c r="G192" s="28">
        <v>33</v>
      </c>
      <c r="H192" s="28">
        <v>4025</v>
      </c>
      <c r="I192" s="29" t="s">
        <v>5024</v>
      </c>
      <c r="J192" s="28">
        <v>6</v>
      </c>
      <c r="K192" s="29" t="s">
        <v>389</v>
      </c>
      <c r="L192" s="28">
        <v>5067</v>
      </c>
      <c r="M192" s="29" t="s">
        <v>389</v>
      </c>
      <c r="N192" s="29" t="s">
        <v>7471</v>
      </c>
      <c r="O192" s="31">
        <v>18264</v>
      </c>
      <c r="P192" s="31" t="s">
        <v>7472</v>
      </c>
      <c r="Q192" s="29" t="s">
        <v>7506</v>
      </c>
      <c r="R192" s="28">
        <v>3</v>
      </c>
      <c r="S192" s="28">
        <v>87</v>
      </c>
      <c r="T192" s="28">
        <v>4</v>
      </c>
      <c r="U192" s="28">
        <v>13</v>
      </c>
      <c r="V192" s="29" t="s">
        <v>3411</v>
      </c>
      <c r="W192" s="29" t="s">
        <v>5025</v>
      </c>
      <c r="X192" s="29" t="s">
        <v>527</v>
      </c>
      <c r="Y192" s="29" t="s">
        <v>5026</v>
      </c>
      <c r="Z192" s="29" t="s">
        <v>402</v>
      </c>
      <c r="AA192" s="29" t="s">
        <v>7478</v>
      </c>
      <c r="AB192" s="28">
        <v>92225</v>
      </c>
      <c r="AC192" s="32">
        <v>33.607250999999998</v>
      </c>
      <c r="AD192" s="32">
        <v>-114.600948</v>
      </c>
      <c r="AE192" s="32"/>
      <c r="AF192" s="29" t="s">
        <v>7472</v>
      </c>
      <c r="AG192" s="33" t="str">
        <f>IF(ISERROR(IF(VLOOKUP(B192,'SAS Stations'!$A$2:$G$307,6,)="YES", "YES", "NO"))=TRUE,"NO","YES")</f>
        <v>NO</v>
      </c>
      <c r="AH192" s="33" t="str">
        <f t="shared" si="2"/>
        <v>YES</v>
      </c>
      <c r="AI192" s="33" t="str">
        <f>IF(ISERROR(IF(VLOOKUP(B192,'Stations Modelled'!$A$2:$D$141,4,FALSE)=TRUE, "YES","NO")),"NO","YES")</f>
        <v>NO</v>
      </c>
    </row>
    <row r="193" spans="1:35" hidden="1">
      <c r="A193" s="29" t="s">
        <v>5024</v>
      </c>
      <c r="B193" s="28">
        <v>210</v>
      </c>
      <c r="C193" s="28">
        <v>4025</v>
      </c>
      <c r="D193" s="30" t="s">
        <v>7470</v>
      </c>
      <c r="E193" s="29"/>
      <c r="F193" s="28">
        <v>161</v>
      </c>
      <c r="G193" s="28">
        <v>33</v>
      </c>
      <c r="H193" s="28">
        <v>4024</v>
      </c>
      <c r="I193" s="29" t="s">
        <v>5027</v>
      </c>
      <c r="J193" s="28">
        <v>6</v>
      </c>
      <c r="K193" s="29" t="s">
        <v>389</v>
      </c>
      <c r="L193" s="28">
        <v>5067</v>
      </c>
      <c r="M193" s="29" t="s">
        <v>389</v>
      </c>
      <c r="N193" s="29" t="s">
        <v>7471</v>
      </c>
      <c r="O193" s="31">
        <v>18264</v>
      </c>
      <c r="P193" s="31" t="s">
        <v>7472</v>
      </c>
      <c r="Q193" s="29" t="s">
        <v>7473</v>
      </c>
      <c r="R193" s="28">
        <v>3</v>
      </c>
      <c r="S193" s="28">
        <v>87</v>
      </c>
      <c r="T193" s="28">
        <v>4</v>
      </c>
      <c r="U193" s="28">
        <v>13</v>
      </c>
      <c r="V193" s="29" t="s">
        <v>3411</v>
      </c>
      <c r="W193" s="29" t="s">
        <v>5028</v>
      </c>
      <c r="X193" s="29" t="s">
        <v>546</v>
      </c>
      <c r="Y193" s="29" t="s">
        <v>5029</v>
      </c>
      <c r="Z193" s="29" t="s">
        <v>402</v>
      </c>
      <c r="AA193" s="29" t="s">
        <v>7478</v>
      </c>
      <c r="AB193" s="28">
        <v>92225</v>
      </c>
      <c r="AC193" s="32">
        <v>33.611693000000002</v>
      </c>
      <c r="AD193" s="32">
        <v>-114.680521</v>
      </c>
      <c r="AE193" s="32"/>
      <c r="AF193" s="29" t="s">
        <v>7472</v>
      </c>
      <c r="AG193" s="33" t="str">
        <f>IF(ISERROR(IF(VLOOKUP(B193,'SAS Stations'!$A$2:$G$307,6,)="YES", "YES", "NO"))=TRUE,"NO","YES")</f>
        <v>YES</v>
      </c>
      <c r="AH193" s="33" t="str">
        <f t="shared" si="2"/>
        <v>NO</v>
      </c>
      <c r="AI193" s="33" t="str">
        <f>IF(ISERROR(IF(VLOOKUP(B193,'Stations Modelled'!$A$2:$D$141,4,FALSE)=TRUE, "YES","NO")),"NO","YES")</f>
        <v>NO</v>
      </c>
    </row>
    <row r="194" spans="1:35" hidden="1">
      <c r="A194" s="29" t="s">
        <v>2421</v>
      </c>
      <c r="B194" s="28">
        <v>190</v>
      </c>
      <c r="C194" s="28">
        <v>2595</v>
      </c>
      <c r="D194" s="30"/>
      <c r="E194" s="29"/>
      <c r="F194" s="28">
        <v>55</v>
      </c>
      <c r="G194" s="28">
        <v>7</v>
      </c>
      <c r="H194" s="28">
        <v>8015</v>
      </c>
      <c r="I194" s="29" t="s">
        <v>5394</v>
      </c>
      <c r="J194" s="28">
        <v>15</v>
      </c>
      <c r="K194" s="29" t="s">
        <v>666</v>
      </c>
      <c r="L194" s="28">
        <v>2556</v>
      </c>
      <c r="M194" s="29" t="s">
        <v>3822</v>
      </c>
      <c r="N194" s="29" t="s">
        <v>7521</v>
      </c>
      <c r="O194" s="31">
        <v>18264</v>
      </c>
      <c r="P194" s="31">
        <v>36868</v>
      </c>
      <c r="Q194" s="29" t="s">
        <v>7506</v>
      </c>
      <c r="R194" s="28">
        <v>3</v>
      </c>
      <c r="S194" s="28">
        <v>85</v>
      </c>
      <c r="T194" s="28">
        <v>2</v>
      </c>
      <c r="U194" s="28">
        <v>92</v>
      </c>
      <c r="V194" s="29" t="s">
        <v>7498</v>
      </c>
      <c r="W194" s="29" t="s">
        <v>2422</v>
      </c>
      <c r="X194" s="29" t="s">
        <v>564</v>
      </c>
      <c r="Y194" s="29" t="s">
        <v>2423</v>
      </c>
      <c r="Z194" s="29" t="s">
        <v>2424</v>
      </c>
      <c r="AA194" s="29" t="s">
        <v>7478</v>
      </c>
      <c r="AB194" s="28">
        <v>93517</v>
      </c>
      <c r="AC194" s="27"/>
      <c r="AD194" s="27"/>
      <c r="AE194" s="27"/>
      <c r="AF194" s="29" t="s">
        <v>7472</v>
      </c>
      <c r="AG194" s="33" t="str">
        <f>IF(ISERROR(IF(VLOOKUP(B194,'SAS Stations'!$A$2:$G$307,6,)="YES", "YES", "NO"))=TRUE,"NO","YES")</f>
        <v>NO</v>
      </c>
      <c r="AH194" s="33" t="str">
        <f t="shared" si="2"/>
        <v>YES</v>
      </c>
      <c r="AI194" s="33" t="str">
        <f>IF(ISERROR(IF(VLOOKUP(B194,'Stations Modelled'!$A$2:$D$141,4,FALSE)=TRUE, "YES","NO")),"NO","YES")</f>
        <v>NO</v>
      </c>
    </row>
    <row r="195" spans="1:35" hidden="1">
      <c r="A195" s="29" t="s">
        <v>2425</v>
      </c>
      <c r="B195" s="28">
        <v>1674</v>
      </c>
      <c r="C195" s="28">
        <v>9113</v>
      </c>
      <c r="D195" s="30"/>
      <c r="E195" s="29"/>
      <c r="F195" s="28">
        <v>66</v>
      </c>
      <c r="G195" s="28">
        <v>12</v>
      </c>
      <c r="H195" s="28">
        <v>9010</v>
      </c>
      <c r="I195" s="29" t="s">
        <v>2406</v>
      </c>
      <c r="J195" s="28" t="s">
        <v>7472</v>
      </c>
      <c r="K195" s="29" t="s">
        <v>7472</v>
      </c>
      <c r="L195" s="28">
        <v>9010</v>
      </c>
      <c r="M195" s="29" t="s">
        <v>2406</v>
      </c>
      <c r="N195" s="29" t="s">
        <v>7471</v>
      </c>
      <c r="O195" s="31">
        <v>33970</v>
      </c>
      <c r="P195" s="31" t="s">
        <v>7472</v>
      </c>
      <c r="Q195" s="29" t="s">
        <v>7530</v>
      </c>
      <c r="R195" s="28">
        <v>9</v>
      </c>
      <c r="S195" s="28">
        <v>99</v>
      </c>
      <c r="T195" s="28">
        <v>2</v>
      </c>
      <c r="U195" s="28">
        <v>0</v>
      </c>
      <c r="V195" s="29" t="s">
        <v>7472</v>
      </c>
      <c r="W195" s="29" t="s">
        <v>7472</v>
      </c>
      <c r="X195" s="29" t="s">
        <v>7472</v>
      </c>
      <c r="Y195" s="29" t="s">
        <v>2407</v>
      </c>
      <c r="Z195" s="29" t="s">
        <v>348</v>
      </c>
      <c r="AA195" s="29" t="s">
        <v>7478</v>
      </c>
      <c r="AB195" s="28">
        <v>91801</v>
      </c>
      <c r="AC195" s="27"/>
      <c r="AD195" s="27"/>
      <c r="AE195" s="27"/>
      <c r="AF195" s="29" t="s">
        <v>7472</v>
      </c>
      <c r="AG195" s="33" t="str">
        <f>IF(ISERROR(IF(VLOOKUP(B195,'SAS Stations'!$A$2:$G$307,6,)="YES", "YES", "NO"))=TRUE,"NO","YES")</f>
        <v>NO</v>
      </c>
      <c r="AH195" s="33" t="str">
        <f t="shared" ref="AH195:AH258" si="3">IF(AG195="YES", "NO", "YES")</f>
        <v>YES</v>
      </c>
      <c r="AI195" s="33" t="str">
        <f>IF(ISERROR(IF(VLOOKUP(B195,'Stations Modelled'!$A$2:$D$141,4,FALSE)=TRUE, "YES","NO")),"NO","YES")</f>
        <v>NO</v>
      </c>
    </row>
    <row r="196" spans="1:35" hidden="1">
      <c r="A196" s="29" t="s">
        <v>404</v>
      </c>
      <c r="B196" s="28">
        <v>807</v>
      </c>
      <c r="C196" s="28">
        <v>5807</v>
      </c>
      <c r="D196" s="30" t="s">
        <v>7555</v>
      </c>
      <c r="E196" s="29">
        <v>53988</v>
      </c>
      <c r="F196" s="28">
        <v>66</v>
      </c>
      <c r="G196" s="28">
        <v>12</v>
      </c>
      <c r="H196" s="28">
        <v>5081</v>
      </c>
      <c r="I196" s="29" t="s">
        <v>360</v>
      </c>
      <c r="J196" s="28">
        <v>1</v>
      </c>
      <c r="K196" s="29" t="s">
        <v>939</v>
      </c>
      <c r="L196" s="28">
        <v>5082</v>
      </c>
      <c r="M196" s="29" t="s">
        <v>939</v>
      </c>
      <c r="N196" s="29" t="s">
        <v>7471</v>
      </c>
      <c r="O196" s="31">
        <v>23316</v>
      </c>
      <c r="P196" s="31" t="s">
        <v>7472</v>
      </c>
      <c r="Q196" s="29" t="s">
        <v>7473</v>
      </c>
      <c r="R196" s="28">
        <v>1</v>
      </c>
      <c r="S196" s="28">
        <v>33</v>
      </c>
      <c r="T196" s="28">
        <v>1</v>
      </c>
      <c r="U196" s="28">
        <v>41</v>
      </c>
      <c r="V196" s="29" t="s">
        <v>7556</v>
      </c>
      <c r="W196" s="29" t="s">
        <v>7557</v>
      </c>
      <c r="X196" s="29" t="s">
        <v>462</v>
      </c>
      <c r="Y196" s="29" t="s">
        <v>463</v>
      </c>
      <c r="Z196" s="29" t="s">
        <v>7560</v>
      </c>
      <c r="AA196" s="29" t="s">
        <v>7478</v>
      </c>
      <c r="AB196" s="28">
        <v>92649</v>
      </c>
      <c r="AC196" s="32">
        <v>33.731431999999998</v>
      </c>
      <c r="AD196" s="32">
        <v>-118.03302100000001</v>
      </c>
      <c r="AE196" s="34" t="s">
        <v>7503</v>
      </c>
      <c r="AF196" s="29" t="s">
        <v>7472</v>
      </c>
      <c r="AG196" s="33" t="str">
        <f>IF(ISERROR(IF(VLOOKUP(B196,'SAS Stations'!$A$2:$G$307,6,)="YES", "YES", "NO"))=TRUE,"NO","YES")</f>
        <v>YES</v>
      </c>
      <c r="AH196" s="33" t="str">
        <f t="shared" si="3"/>
        <v>NO</v>
      </c>
      <c r="AI196" s="33" t="str">
        <f>IF(ISERROR(IF(VLOOKUP(B196,'Stations Modelled'!$A$2:$D$141,4,FALSE)=TRUE, "YES","NO")),"NO","YES")</f>
        <v>NO</v>
      </c>
    </row>
    <row r="197" spans="1:35" hidden="1">
      <c r="A197" s="29" t="s">
        <v>2426</v>
      </c>
      <c r="B197" s="28">
        <v>1872</v>
      </c>
      <c r="C197" s="28">
        <v>5884</v>
      </c>
      <c r="D197" s="30"/>
      <c r="E197" s="29"/>
      <c r="F197" s="28">
        <v>66</v>
      </c>
      <c r="G197" s="28">
        <v>12</v>
      </c>
      <c r="H197" s="28">
        <v>5088</v>
      </c>
      <c r="I197" s="29" t="s">
        <v>838</v>
      </c>
      <c r="J197" s="28">
        <v>2</v>
      </c>
      <c r="K197" s="29" t="s">
        <v>394</v>
      </c>
      <c r="L197" s="28">
        <v>5086</v>
      </c>
      <c r="M197" s="29" t="s">
        <v>394</v>
      </c>
      <c r="N197" s="29" t="s">
        <v>7496</v>
      </c>
      <c r="O197" s="31">
        <v>38353</v>
      </c>
      <c r="P197" s="31" t="s">
        <v>7472</v>
      </c>
      <c r="Q197" s="29" t="s">
        <v>10579</v>
      </c>
      <c r="R197" s="28">
        <v>1</v>
      </c>
      <c r="S197" s="28">
        <v>29</v>
      </c>
      <c r="T197" s="28">
        <v>2</v>
      </c>
      <c r="U197" s="28">
        <v>20</v>
      </c>
      <c r="V197" s="29" t="s">
        <v>7556</v>
      </c>
      <c r="W197" s="29" t="s">
        <v>558</v>
      </c>
      <c r="X197" s="29" t="s">
        <v>7571</v>
      </c>
      <c r="Y197" s="29" t="s">
        <v>2427</v>
      </c>
      <c r="Z197" s="29" t="s">
        <v>606</v>
      </c>
      <c r="AA197" s="29" t="s">
        <v>7478</v>
      </c>
      <c r="AB197" s="28">
        <v>92715</v>
      </c>
      <c r="AC197" s="27"/>
      <c r="AD197" s="27"/>
      <c r="AE197" s="27"/>
      <c r="AF197" s="29" t="s">
        <v>7472</v>
      </c>
      <c r="AG197" s="33" t="str">
        <f>IF(ISERROR(IF(VLOOKUP(B197,'SAS Stations'!$A$2:$G$307,6,)="YES", "YES", "NO"))=TRUE,"NO","YES")</f>
        <v>NO</v>
      </c>
      <c r="AH197" s="33" t="str">
        <f t="shared" si="3"/>
        <v>YES</v>
      </c>
      <c r="AI197" s="33" t="str">
        <f>IF(ISERROR(IF(VLOOKUP(B197,'Stations Modelled'!$A$2:$D$141,4,FALSE)=TRUE, "YES","NO")),"NO","YES")</f>
        <v>NO</v>
      </c>
    </row>
    <row r="198" spans="1:35" hidden="1">
      <c r="A198" s="29" t="s">
        <v>405</v>
      </c>
      <c r="B198" s="28">
        <v>1613</v>
      </c>
      <c r="C198" s="28">
        <v>6287</v>
      </c>
      <c r="D198" s="30" t="s">
        <v>2822</v>
      </c>
      <c r="E198" s="29"/>
      <c r="F198" s="28">
        <v>66</v>
      </c>
      <c r="G198" s="28">
        <v>12</v>
      </c>
      <c r="H198" s="28">
        <v>5085</v>
      </c>
      <c r="I198" s="29" t="s">
        <v>3849</v>
      </c>
      <c r="J198" s="28">
        <v>9</v>
      </c>
      <c r="K198" s="29" t="s">
        <v>652</v>
      </c>
      <c r="L198" s="28">
        <v>5073</v>
      </c>
      <c r="M198" s="29" t="s">
        <v>652</v>
      </c>
      <c r="N198" s="29" t="s">
        <v>7471</v>
      </c>
      <c r="O198" s="31">
        <v>33038</v>
      </c>
      <c r="P198" s="31" t="s">
        <v>7472</v>
      </c>
      <c r="Q198" s="29" t="s">
        <v>7530</v>
      </c>
      <c r="R198" s="28">
        <v>1</v>
      </c>
      <c r="S198" s="28">
        <v>46</v>
      </c>
      <c r="T198" s="28">
        <v>2</v>
      </c>
      <c r="U198" s="28">
        <v>52</v>
      </c>
      <c r="V198" s="29" t="s">
        <v>3386</v>
      </c>
      <c r="W198" s="29" t="s">
        <v>1681</v>
      </c>
      <c r="X198" s="29" t="s">
        <v>527</v>
      </c>
      <c r="Y198" s="29" t="s">
        <v>1639</v>
      </c>
      <c r="Z198" s="29" t="s">
        <v>660</v>
      </c>
      <c r="AA198" s="29" t="s">
        <v>7478</v>
      </c>
      <c r="AB198" s="28" t="s">
        <v>7472</v>
      </c>
      <c r="AC198" s="32">
        <v>33.831080999999998</v>
      </c>
      <c r="AD198" s="32">
        <v>-118.14127499999999</v>
      </c>
      <c r="AE198" s="32"/>
      <c r="AF198" s="29" t="s">
        <v>7472</v>
      </c>
      <c r="AG198" s="33" t="str">
        <f>IF(ISERROR(IF(VLOOKUP(B198,'SAS Stations'!$A$2:$G$307,6,)="YES", "YES", "NO"))=TRUE,"NO","YES")</f>
        <v>NO</v>
      </c>
      <c r="AH198" s="33" t="str">
        <f t="shared" si="3"/>
        <v>YES</v>
      </c>
      <c r="AI198" s="33" t="str">
        <f>IF(ISERROR(IF(VLOOKUP(B198,'Stations Modelled'!$A$2:$D$141,4,FALSE)=TRUE, "YES","NO")),"NO","YES")</f>
        <v>NO</v>
      </c>
    </row>
    <row r="199" spans="1:35" hidden="1">
      <c r="A199" s="29" t="s">
        <v>2428</v>
      </c>
      <c r="B199" s="28">
        <v>1069</v>
      </c>
      <c r="C199" s="28">
        <v>7077</v>
      </c>
      <c r="D199" s="30"/>
      <c r="E199" s="29"/>
      <c r="F199" s="28">
        <v>12</v>
      </c>
      <c r="G199" s="28">
        <v>2.4</v>
      </c>
      <c r="H199" s="28">
        <v>5088</v>
      </c>
      <c r="I199" s="29" t="s">
        <v>838</v>
      </c>
      <c r="J199" s="28">
        <v>2</v>
      </c>
      <c r="K199" s="29" t="s">
        <v>394</v>
      </c>
      <c r="L199" s="28">
        <v>5086</v>
      </c>
      <c r="M199" s="29" t="s">
        <v>394</v>
      </c>
      <c r="N199" s="29" t="s">
        <v>7471</v>
      </c>
      <c r="O199" s="31">
        <v>29007</v>
      </c>
      <c r="P199" s="31" t="s">
        <v>7472</v>
      </c>
      <c r="Q199" s="29" t="s">
        <v>5084</v>
      </c>
      <c r="R199" s="28">
        <v>1</v>
      </c>
      <c r="S199" s="28">
        <v>43</v>
      </c>
      <c r="T199" s="28">
        <v>2</v>
      </c>
      <c r="U199" s="28">
        <v>80</v>
      </c>
      <c r="V199" s="29" t="s">
        <v>7848</v>
      </c>
      <c r="W199" s="29" t="s">
        <v>7472</v>
      </c>
      <c r="X199" s="29" t="s">
        <v>7472</v>
      </c>
      <c r="Y199" s="29" t="s">
        <v>7472</v>
      </c>
      <c r="Z199" s="29" t="s">
        <v>7472</v>
      </c>
      <c r="AA199" s="29" t="s">
        <v>7478</v>
      </c>
      <c r="AB199" s="28">
        <v>92676</v>
      </c>
      <c r="AC199" s="27"/>
      <c r="AD199" s="27"/>
      <c r="AE199" s="27"/>
      <c r="AF199" s="29" t="s">
        <v>7472</v>
      </c>
      <c r="AG199" s="33" t="str">
        <f>IF(ISERROR(IF(VLOOKUP(B199,'SAS Stations'!$A$2:$G$307,6,)="YES", "YES", "NO"))=TRUE,"NO","YES")</f>
        <v>NO</v>
      </c>
      <c r="AH199" s="33" t="str">
        <f t="shared" si="3"/>
        <v>YES</v>
      </c>
      <c r="AI199" s="33" t="str">
        <f>IF(ISERROR(IF(VLOOKUP(B199,'Stations Modelled'!$A$2:$D$141,4,FALSE)=TRUE, "YES","NO")),"NO","YES")</f>
        <v>NO</v>
      </c>
    </row>
    <row r="200" spans="1:35" hidden="1">
      <c r="A200" s="29" t="s">
        <v>2429</v>
      </c>
      <c r="B200" s="28">
        <v>1358</v>
      </c>
      <c r="C200" s="28">
        <v>8115</v>
      </c>
      <c r="D200" s="30"/>
      <c r="E200" s="29"/>
      <c r="F200" s="28">
        <v>33</v>
      </c>
      <c r="G200" s="28">
        <v>33</v>
      </c>
      <c r="H200" s="28">
        <v>8016</v>
      </c>
      <c r="I200" s="29" t="s">
        <v>385</v>
      </c>
      <c r="J200" s="28">
        <v>15</v>
      </c>
      <c r="K200" s="29" t="s">
        <v>666</v>
      </c>
      <c r="L200" s="28">
        <v>5061</v>
      </c>
      <c r="M200" s="29" t="s">
        <v>666</v>
      </c>
      <c r="N200" s="29" t="s">
        <v>7471</v>
      </c>
      <c r="O200" s="31">
        <v>18264</v>
      </c>
      <c r="P200" s="31" t="s">
        <v>7472</v>
      </c>
      <c r="Q200" s="29" t="s">
        <v>981</v>
      </c>
      <c r="R200" s="28">
        <v>3</v>
      </c>
      <c r="S200" s="28">
        <v>86</v>
      </c>
      <c r="T200" s="28">
        <v>4</v>
      </c>
      <c r="U200" s="28">
        <v>23</v>
      </c>
      <c r="V200" s="29" t="s">
        <v>4926</v>
      </c>
      <c r="W200" s="29" t="s">
        <v>1757</v>
      </c>
      <c r="X200" s="29" t="s">
        <v>523</v>
      </c>
      <c r="Y200" s="29" t="s">
        <v>2430</v>
      </c>
      <c r="Z200" s="29" t="s">
        <v>4928</v>
      </c>
      <c r="AA200" s="29" t="s">
        <v>7478</v>
      </c>
      <c r="AB200" s="28">
        <v>93516</v>
      </c>
      <c r="AC200" s="27"/>
      <c r="AD200" s="27"/>
      <c r="AE200" s="27"/>
      <c r="AF200" s="29" t="s">
        <v>7472</v>
      </c>
      <c r="AG200" s="33" t="str">
        <f>IF(ISERROR(IF(VLOOKUP(B200,'SAS Stations'!$A$2:$G$307,6,)="YES", "YES", "NO"))=TRUE,"NO","YES")</f>
        <v>NO</v>
      </c>
      <c r="AH200" s="33" t="str">
        <f t="shared" si="3"/>
        <v>YES</v>
      </c>
      <c r="AI200" s="33" t="str">
        <f>IF(ISERROR(IF(VLOOKUP(B200,'Stations Modelled'!$A$2:$D$141,4,FALSE)=TRUE, "YES","NO")),"NO","YES")</f>
        <v>NO</v>
      </c>
    </row>
    <row r="201" spans="1:35" hidden="1">
      <c r="A201" s="29" t="s">
        <v>2431</v>
      </c>
      <c r="B201" s="28">
        <v>1757</v>
      </c>
      <c r="C201" s="28">
        <v>6222</v>
      </c>
      <c r="D201" s="30"/>
      <c r="E201" s="29"/>
      <c r="F201" s="28">
        <v>115</v>
      </c>
      <c r="G201" s="28">
        <v>12</v>
      </c>
      <c r="H201" s="28">
        <v>8016</v>
      </c>
      <c r="I201" s="29" t="s">
        <v>385</v>
      </c>
      <c r="J201" s="28">
        <v>15</v>
      </c>
      <c r="K201" s="29" t="s">
        <v>666</v>
      </c>
      <c r="L201" s="28">
        <v>5090</v>
      </c>
      <c r="M201" s="29" t="s">
        <v>3806</v>
      </c>
      <c r="N201" s="29" t="s">
        <v>7496</v>
      </c>
      <c r="O201" s="31">
        <v>38353</v>
      </c>
      <c r="P201" s="31" t="s">
        <v>7472</v>
      </c>
      <c r="Q201" s="29" t="s">
        <v>10579</v>
      </c>
      <c r="R201" s="28">
        <v>3</v>
      </c>
      <c r="S201" s="28">
        <v>86</v>
      </c>
      <c r="T201" s="28">
        <v>4</v>
      </c>
      <c r="U201" s="28">
        <v>40</v>
      </c>
      <c r="V201" s="29" t="s">
        <v>4926</v>
      </c>
      <c r="W201" s="29" t="s">
        <v>7472</v>
      </c>
      <c r="X201" s="29" t="s">
        <v>7472</v>
      </c>
      <c r="Y201" s="29" t="s">
        <v>7472</v>
      </c>
      <c r="Z201" s="29" t="s">
        <v>7472</v>
      </c>
      <c r="AA201" s="29" t="s">
        <v>7478</v>
      </c>
      <c r="AB201" s="28" t="s">
        <v>7472</v>
      </c>
      <c r="AC201" s="27"/>
      <c r="AD201" s="27"/>
      <c r="AE201" s="27"/>
      <c r="AF201" s="29" t="s">
        <v>7472</v>
      </c>
      <c r="AG201" s="33" t="str">
        <f>IF(ISERROR(IF(VLOOKUP(B201,'SAS Stations'!$A$2:$G$307,6,)="YES", "YES", "NO"))=TRUE,"NO","YES")</f>
        <v>NO</v>
      </c>
      <c r="AH201" s="33" t="str">
        <f t="shared" si="3"/>
        <v>YES</v>
      </c>
      <c r="AI201" s="33" t="str">
        <f>IF(ISERROR(IF(VLOOKUP(B201,'Stations Modelled'!$A$2:$D$141,4,FALSE)=TRUE, "YES","NO")),"NO","YES")</f>
        <v>NO</v>
      </c>
    </row>
    <row r="202" spans="1:35" hidden="1">
      <c r="A202" s="29" t="s">
        <v>2432</v>
      </c>
      <c r="B202" s="28">
        <v>1679</v>
      </c>
      <c r="C202" s="28">
        <v>9012</v>
      </c>
      <c r="D202" s="30"/>
      <c r="E202" s="29"/>
      <c r="F202" s="28">
        <v>220</v>
      </c>
      <c r="G202" s="28">
        <v>66</v>
      </c>
      <c r="H202" s="28">
        <v>9000</v>
      </c>
      <c r="I202" s="29" t="s">
        <v>2433</v>
      </c>
      <c r="J202" s="28" t="s">
        <v>7472</v>
      </c>
      <c r="K202" s="29" t="s">
        <v>7472</v>
      </c>
      <c r="L202" s="28">
        <v>9012</v>
      </c>
      <c r="M202" s="29" t="s">
        <v>2432</v>
      </c>
      <c r="N202" s="29" t="s">
        <v>7471</v>
      </c>
      <c r="O202" s="31">
        <v>33979</v>
      </c>
      <c r="P202" s="31" t="s">
        <v>7472</v>
      </c>
      <c r="Q202" s="29" t="s">
        <v>7486</v>
      </c>
      <c r="R202" s="28">
        <v>9</v>
      </c>
      <c r="S202" s="28">
        <v>99</v>
      </c>
      <c r="T202" s="28">
        <v>2</v>
      </c>
      <c r="U202" s="28">
        <v>0</v>
      </c>
      <c r="V202" s="29" t="s">
        <v>7472</v>
      </c>
      <c r="W202" s="29" t="s">
        <v>7472</v>
      </c>
      <c r="X202" s="29" t="s">
        <v>7472</v>
      </c>
      <c r="Y202" s="29" t="s">
        <v>2407</v>
      </c>
      <c r="Z202" s="29" t="s">
        <v>348</v>
      </c>
      <c r="AA202" s="29" t="s">
        <v>7478</v>
      </c>
      <c r="AB202" s="28">
        <v>91801</v>
      </c>
      <c r="AC202" s="27"/>
      <c r="AD202" s="27"/>
      <c r="AE202" s="27"/>
      <c r="AF202" s="29" t="s">
        <v>7472</v>
      </c>
      <c r="AG202" s="33" t="str">
        <f>IF(ISERROR(IF(VLOOKUP(B202,'SAS Stations'!$A$2:$G$307,6,)="YES", "YES", "NO"))=TRUE,"NO","YES")</f>
        <v>NO</v>
      </c>
      <c r="AH202" s="33" t="str">
        <f t="shared" si="3"/>
        <v>YES</v>
      </c>
      <c r="AI202" s="33" t="str">
        <f>IF(ISERROR(IF(VLOOKUP(B202,'Stations Modelled'!$A$2:$D$141,4,FALSE)=TRUE, "YES","NO")),"NO","YES")</f>
        <v>NO</v>
      </c>
    </row>
    <row r="203" spans="1:35" hidden="1">
      <c r="A203" s="29" t="s">
        <v>407</v>
      </c>
      <c r="B203" s="28">
        <v>137</v>
      </c>
      <c r="C203" s="28">
        <v>2314</v>
      </c>
      <c r="D203" s="30"/>
      <c r="E203" s="29">
        <v>74320</v>
      </c>
      <c r="F203" s="28">
        <v>2.4</v>
      </c>
      <c r="G203" s="28">
        <v>66</v>
      </c>
      <c r="H203" s="28">
        <v>5052</v>
      </c>
      <c r="I203" s="29" t="s">
        <v>357</v>
      </c>
      <c r="J203" s="28">
        <v>14</v>
      </c>
      <c r="K203" s="29" t="s">
        <v>940</v>
      </c>
      <c r="L203" s="28">
        <v>5033</v>
      </c>
      <c r="M203" s="29" t="s">
        <v>397</v>
      </c>
      <c r="N203" s="29" t="s">
        <v>7471</v>
      </c>
      <c r="O203" s="31">
        <v>1614</v>
      </c>
      <c r="P203" s="31" t="s">
        <v>7472</v>
      </c>
      <c r="Q203" s="29" t="s">
        <v>2384</v>
      </c>
      <c r="R203" s="28">
        <v>5</v>
      </c>
      <c r="S203" s="28">
        <v>53</v>
      </c>
      <c r="T203" s="28">
        <v>3</v>
      </c>
      <c r="U203" s="28">
        <v>91</v>
      </c>
      <c r="V203" s="29" t="s">
        <v>7498</v>
      </c>
      <c r="W203" s="29" t="s">
        <v>4565</v>
      </c>
      <c r="X203" s="29" t="s">
        <v>7540</v>
      </c>
      <c r="Y203" s="29" t="s">
        <v>2434</v>
      </c>
      <c r="Z203" s="29" t="s">
        <v>618</v>
      </c>
      <c r="AA203" s="29" t="s">
        <v>7478</v>
      </c>
      <c r="AB203" s="28" t="s">
        <v>7472</v>
      </c>
      <c r="AC203" s="32">
        <v>35.588107000000001</v>
      </c>
      <c r="AD203" s="32">
        <v>-118.524124</v>
      </c>
      <c r="AE203" s="32"/>
      <c r="AF203" s="29" t="s">
        <v>7472</v>
      </c>
      <c r="AG203" s="33" t="str">
        <f>IF(ISERROR(IF(VLOOKUP(B203,'SAS Stations'!$A$2:$G$307,6,)="YES", "YES", "NO"))=TRUE,"NO","YES")</f>
        <v>NO</v>
      </c>
      <c r="AH203" s="33" t="str">
        <f t="shared" si="3"/>
        <v>YES</v>
      </c>
      <c r="AI203" s="33" t="str">
        <f>IF(ISERROR(IF(VLOOKUP(B203,'Stations Modelled'!$A$2:$D$141,4,FALSE)=TRUE, "YES","NO")),"NO","YES")</f>
        <v>NO</v>
      </c>
    </row>
    <row r="204" spans="1:35" hidden="1">
      <c r="A204" s="29" t="s">
        <v>2435</v>
      </c>
      <c r="B204" s="28">
        <v>921</v>
      </c>
      <c r="C204" s="28">
        <v>6102</v>
      </c>
      <c r="D204" s="30"/>
      <c r="E204" s="29"/>
      <c r="F204" s="28">
        <v>33</v>
      </c>
      <c r="G204" s="28">
        <v>4</v>
      </c>
      <c r="H204" s="28">
        <v>8016</v>
      </c>
      <c r="I204" s="29" t="s">
        <v>385</v>
      </c>
      <c r="J204" s="28">
        <v>15</v>
      </c>
      <c r="K204" s="29" t="s">
        <v>666</v>
      </c>
      <c r="L204" s="28">
        <v>5061</v>
      </c>
      <c r="M204" s="29" t="s">
        <v>666</v>
      </c>
      <c r="N204" s="29" t="s">
        <v>7471</v>
      </c>
      <c r="O204" s="31">
        <v>18264</v>
      </c>
      <c r="P204" s="31" t="s">
        <v>7472</v>
      </c>
      <c r="Q204" s="29" t="s">
        <v>981</v>
      </c>
      <c r="R204" s="28">
        <v>3</v>
      </c>
      <c r="S204" s="28">
        <v>86</v>
      </c>
      <c r="T204" s="28">
        <v>2</v>
      </c>
      <c r="U204" s="28">
        <v>23</v>
      </c>
      <c r="V204" s="29" t="s">
        <v>4926</v>
      </c>
      <c r="W204" s="29" t="s">
        <v>7472</v>
      </c>
      <c r="X204" s="29" t="s">
        <v>7472</v>
      </c>
      <c r="Y204" s="29" t="s">
        <v>7472</v>
      </c>
      <c r="Z204" s="29" t="s">
        <v>7472</v>
      </c>
      <c r="AA204" s="29" t="s">
        <v>7478</v>
      </c>
      <c r="AB204" s="28" t="s">
        <v>7472</v>
      </c>
      <c r="AC204" s="27"/>
      <c r="AD204" s="27"/>
      <c r="AE204" s="27"/>
      <c r="AF204" s="29" t="s">
        <v>7472</v>
      </c>
      <c r="AG204" s="33" t="str">
        <f>IF(ISERROR(IF(VLOOKUP(B204,'SAS Stations'!$A$2:$G$307,6,)="YES", "YES", "NO"))=TRUE,"NO","YES")</f>
        <v>NO</v>
      </c>
      <c r="AH204" s="33" t="str">
        <f t="shared" si="3"/>
        <v>YES</v>
      </c>
      <c r="AI204" s="33" t="str">
        <f>IF(ISERROR(IF(VLOOKUP(B204,'Stations Modelled'!$A$2:$D$141,4,FALSE)=TRUE, "YES","NO")),"NO","YES")</f>
        <v>NO</v>
      </c>
    </row>
    <row r="205" spans="1:35" hidden="1">
      <c r="A205" s="29" t="s">
        <v>408</v>
      </c>
      <c r="B205" s="28">
        <v>878</v>
      </c>
      <c r="C205" s="28">
        <v>5881</v>
      </c>
      <c r="D205" s="30" t="s">
        <v>7564</v>
      </c>
      <c r="E205" s="29">
        <v>37576</v>
      </c>
      <c r="F205" s="28">
        <v>66</v>
      </c>
      <c r="G205" s="28">
        <v>12</v>
      </c>
      <c r="H205" s="28">
        <v>5088</v>
      </c>
      <c r="I205" s="29" t="s">
        <v>838</v>
      </c>
      <c r="J205" s="28">
        <v>2</v>
      </c>
      <c r="K205" s="29" t="s">
        <v>394</v>
      </c>
      <c r="L205" s="28">
        <v>5086</v>
      </c>
      <c r="M205" s="29" t="s">
        <v>394</v>
      </c>
      <c r="N205" s="29" t="s">
        <v>7471</v>
      </c>
      <c r="O205" s="31">
        <v>25173</v>
      </c>
      <c r="P205" s="31" t="s">
        <v>7472</v>
      </c>
      <c r="Q205" s="29" t="s">
        <v>7473</v>
      </c>
      <c r="R205" s="28">
        <v>1</v>
      </c>
      <c r="S205" s="28">
        <v>43</v>
      </c>
      <c r="T205" s="28">
        <v>2</v>
      </c>
      <c r="U205" s="28">
        <v>46</v>
      </c>
      <c r="V205" s="29" t="s">
        <v>7556</v>
      </c>
      <c r="W205" s="29" t="s">
        <v>464</v>
      </c>
      <c r="X205" s="29" t="s">
        <v>465</v>
      </c>
      <c r="Y205" s="29" t="s">
        <v>466</v>
      </c>
      <c r="Z205" s="29" t="s">
        <v>7568</v>
      </c>
      <c r="AA205" s="29" t="s">
        <v>7478</v>
      </c>
      <c r="AB205" s="28">
        <v>92656</v>
      </c>
      <c r="AC205" s="32">
        <v>33.597904999999997</v>
      </c>
      <c r="AD205" s="32">
        <v>-117.748566</v>
      </c>
      <c r="AE205" s="34" t="s">
        <v>7503</v>
      </c>
      <c r="AF205" s="29" t="s">
        <v>7472</v>
      </c>
      <c r="AG205" s="33" t="str">
        <f>IF(ISERROR(IF(VLOOKUP(B205,'SAS Stations'!$A$2:$G$307,6,)="YES", "YES", "NO"))=TRUE,"NO","YES")</f>
        <v>YES</v>
      </c>
      <c r="AH205" s="33" t="str">
        <f t="shared" si="3"/>
        <v>NO</v>
      </c>
      <c r="AI205" s="33" t="str">
        <f>IF(ISERROR(IF(VLOOKUP(B205,'Stations Modelled'!$A$2:$D$141,4,FALSE)=TRUE, "YES","NO")),"NO","YES")</f>
        <v>NO</v>
      </c>
    </row>
    <row r="206" spans="1:35" hidden="1">
      <c r="A206" s="29" t="s">
        <v>2436</v>
      </c>
      <c r="B206" s="28">
        <v>1412</v>
      </c>
      <c r="C206" s="28">
        <v>8179</v>
      </c>
      <c r="D206" s="30"/>
      <c r="E206" s="29"/>
      <c r="F206" s="28">
        <v>33</v>
      </c>
      <c r="G206" s="28">
        <v>4</v>
      </c>
      <c r="H206" s="28">
        <v>5070</v>
      </c>
      <c r="I206" s="29" t="s">
        <v>347</v>
      </c>
      <c r="J206" s="28">
        <v>7</v>
      </c>
      <c r="K206" s="29" t="s">
        <v>347</v>
      </c>
      <c r="L206" s="28">
        <v>5070</v>
      </c>
      <c r="M206" s="29" t="s">
        <v>347</v>
      </c>
      <c r="N206" s="29" t="s">
        <v>7521</v>
      </c>
      <c r="O206" s="31">
        <v>18264</v>
      </c>
      <c r="P206" s="31">
        <v>35125</v>
      </c>
      <c r="Q206" s="29" t="s">
        <v>5084</v>
      </c>
      <c r="R206" s="28">
        <v>3</v>
      </c>
      <c r="S206" s="28">
        <v>77</v>
      </c>
      <c r="T206" s="28">
        <v>4</v>
      </c>
      <c r="U206" s="28">
        <v>20</v>
      </c>
      <c r="V206" s="29" t="s">
        <v>7472</v>
      </c>
      <c r="W206" s="29" t="s">
        <v>7472</v>
      </c>
      <c r="X206" s="29" t="s">
        <v>7472</v>
      </c>
      <c r="Y206" s="29" t="s">
        <v>7472</v>
      </c>
      <c r="Z206" s="29" t="s">
        <v>7472</v>
      </c>
      <c r="AA206" s="29" t="s">
        <v>7478</v>
      </c>
      <c r="AB206" s="28" t="s">
        <v>7472</v>
      </c>
      <c r="AC206" s="27"/>
      <c r="AD206" s="27"/>
      <c r="AE206" s="27"/>
      <c r="AF206" s="29" t="s">
        <v>7472</v>
      </c>
      <c r="AG206" s="33" t="str">
        <f>IF(ISERROR(IF(VLOOKUP(B206,'SAS Stations'!$A$2:$G$307,6,)="YES", "YES", "NO"))=TRUE,"NO","YES")</f>
        <v>NO</v>
      </c>
      <c r="AH206" s="33" t="str">
        <f t="shared" si="3"/>
        <v>YES</v>
      </c>
      <c r="AI206" s="33" t="str">
        <f>IF(ISERROR(IF(VLOOKUP(B206,'Stations Modelled'!$A$2:$D$141,4,FALSE)=TRUE, "YES","NO")),"NO","YES")</f>
        <v>NO</v>
      </c>
    </row>
    <row r="207" spans="1:35" hidden="1">
      <c r="A207" s="34" t="s">
        <v>2437</v>
      </c>
      <c r="B207" s="28"/>
      <c r="C207" s="28"/>
      <c r="D207" s="30"/>
      <c r="E207" s="29"/>
      <c r="F207" s="28"/>
      <c r="G207" s="28"/>
      <c r="H207" s="28"/>
      <c r="I207" s="29"/>
      <c r="J207" s="28"/>
      <c r="K207" s="29"/>
      <c r="L207" s="28"/>
      <c r="M207" s="29"/>
      <c r="N207" s="29"/>
      <c r="O207" s="31"/>
      <c r="P207" s="31"/>
      <c r="Q207" s="29"/>
      <c r="R207" s="28"/>
      <c r="S207" s="28"/>
      <c r="T207" s="28"/>
      <c r="U207" s="28"/>
      <c r="V207" s="29"/>
      <c r="W207" s="29"/>
      <c r="X207" s="29"/>
      <c r="Y207" s="29"/>
      <c r="Z207" s="29"/>
      <c r="AA207" s="29"/>
      <c r="AB207" s="28"/>
      <c r="AC207" s="32">
        <v>36.019405999999996</v>
      </c>
      <c r="AD207" s="32">
        <v>-114.741761</v>
      </c>
      <c r="AE207" s="32"/>
      <c r="AF207" s="29"/>
      <c r="AG207" s="33" t="str">
        <f>IF(ISERROR(IF(VLOOKUP(B207,'SAS Stations'!$A$2:$G$307,6,)="YES", "YES", "NO"))=TRUE,"NO","YES")</f>
        <v>NO</v>
      </c>
      <c r="AH207" s="33" t="str">
        <f t="shared" si="3"/>
        <v>YES</v>
      </c>
      <c r="AI207" s="33" t="str">
        <f>IF(ISERROR(IF(VLOOKUP(B207,'Stations Modelled'!$A$2:$D$141,4,FALSE)=TRUE, "YES","NO")),"NO","YES")</f>
        <v>NO</v>
      </c>
    </row>
    <row r="208" spans="1:35" hidden="1">
      <c r="A208" s="29" t="s">
        <v>2438</v>
      </c>
      <c r="B208" s="28">
        <v>922</v>
      </c>
      <c r="C208" s="28">
        <v>6103</v>
      </c>
      <c r="D208" s="30"/>
      <c r="E208" s="29"/>
      <c r="F208" s="28">
        <v>33</v>
      </c>
      <c r="G208" s="28">
        <v>4</v>
      </c>
      <c r="H208" s="28">
        <v>8027</v>
      </c>
      <c r="I208" s="29" t="s">
        <v>365</v>
      </c>
      <c r="J208" s="28">
        <v>15</v>
      </c>
      <c r="K208" s="29" t="s">
        <v>666</v>
      </c>
      <c r="L208" s="28">
        <v>5061</v>
      </c>
      <c r="M208" s="29" t="s">
        <v>666</v>
      </c>
      <c r="N208" s="29" t="s">
        <v>7471</v>
      </c>
      <c r="O208" s="31">
        <v>18264</v>
      </c>
      <c r="P208" s="31" t="s">
        <v>7472</v>
      </c>
      <c r="Q208" s="29" t="s">
        <v>981</v>
      </c>
      <c r="R208" s="28">
        <v>3</v>
      </c>
      <c r="S208" s="28">
        <v>73</v>
      </c>
      <c r="T208" s="28">
        <v>4</v>
      </c>
      <c r="U208" s="28">
        <v>23</v>
      </c>
      <c r="V208" s="29" t="s">
        <v>7480</v>
      </c>
      <c r="W208" s="29" t="s">
        <v>2439</v>
      </c>
      <c r="X208" s="29" t="s">
        <v>523</v>
      </c>
      <c r="Y208" s="29" t="s">
        <v>2440</v>
      </c>
      <c r="Z208" s="29" t="s">
        <v>5009</v>
      </c>
      <c r="AA208" s="29" t="s">
        <v>7478</v>
      </c>
      <c r="AB208" s="28">
        <v>92356</v>
      </c>
      <c r="AC208" s="27"/>
      <c r="AD208" s="27"/>
      <c r="AE208" s="27"/>
      <c r="AF208" s="29" t="s">
        <v>7472</v>
      </c>
      <c r="AG208" s="33" t="str">
        <f>IF(ISERROR(IF(VLOOKUP(B208,'SAS Stations'!$A$2:$G$307,6,)="YES", "YES", "NO"))=TRUE,"NO","YES")</f>
        <v>NO</v>
      </c>
      <c r="AH208" s="33" t="str">
        <f t="shared" si="3"/>
        <v>YES</v>
      </c>
      <c r="AI208" s="33" t="str">
        <f>IF(ISERROR(IF(VLOOKUP(B208,'Stations Modelled'!$A$2:$D$141,4,FALSE)=TRUE, "YES","NO")),"NO","YES")</f>
        <v>NO</v>
      </c>
    </row>
    <row r="209" spans="1:35" hidden="1">
      <c r="A209" s="29" t="s">
        <v>410</v>
      </c>
      <c r="B209" s="28">
        <v>874</v>
      </c>
      <c r="C209" s="28">
        <v>5877</v>
      </c>
      <c r="D209" s="30" t="s">
        <v>2822</v>
      </c>
      <c r="E209" s="29">
        <v>37405</v>
      </c>
      <c r="F209" s="28">
        <v>66</v>
      </c>
      <c r="G209" s="28">
        <v>12</v>
      </c>
      <c r="H209" s="28">
        <v>5085</v>
      </c>
      <c r="I209" s="29" t="s">
        <v>3849</v>
      </c>
      <c r="J209" s="28">
        <v>9</v>
      </c>
      <c r="K209" s="29" t="s">
        <v>652</v>
      </c>
      <c r="L209" s="28">
        <v>5073</v>
      </c>
      <c r="M209" s="29" t="s">
        <v>652</v>
      </c>
      <c r="N209" s="29" t="s">
        <v>7471</v>
      </c>
      <c r="O209" s="31">
        <v>24807</v>
      </c>
      <c r="P209" s="31" t="s">
        <v>7472</v>
      </c>
      <c r="Q209" s="29" t="s">
        <v>7473</v>
      </c>
      <c r="R209" s="28">
        <v>1</v>
      </c>
      <c r="S209" s="28">
        <v>46</v>
      </c>
      <c r="T209" s="28">
        <v>2</v>
      </c>
      <c r="U209" s="28">
        <v>52</v>
      </c>
      <c r="V209" s="29" t="s">
        <v>3386</v>
      </c>
      <c r="W209" s="29" t="s">
        <v>1618</v>
      </c>
      <c r="X209" s="29" t="s">
        <v>3324</v>
      </c>
      <c r="Y209" s="29" t="s">
        <v>1640</v>
      </c>
      <c r="Z209" s="29" t="s">
        <v>1641</v>
      </c>
      <c r="AA209" s="29" t="s">
        <v>7478</v>
      </c>
      <c r="AB209" s="28">
        <v>90703</v>
      </c>
      <c r="AC209" s="32">
        <v>33.851928999999998</v>
      </c>
      <c r="AD209" s="32">
        <v>-118.065153</v>
      </c>
      <c r="AE209" s="32"/>
      <c r="AF209" s="29" t="s">
        <v>7472</v>
      </c>
      <c r="AG209" s="33" t="str">
        <f>IF(ISERROR(IF(VLOOKUP(B209,'SAS Stations'!$A$2:$G$307,6,)="YES", "YES", "NO"))=TRUE,"NO","YES")</f>
        <v>YES</v>
      </c>
      <c r="AH209" s="33" t="str">
        <f t="shared" si="3"/>
        <v>NO</v>
      </c>
      <c r="AI209" s="33" t="str">
        <f>IF(ISERROR(IF(VLOOKUP(B209,'Stations Modelled'!$A$2:$D$141,4,FALSE)=TRUE, "YES","NO")),"NO","YES")</f>
        <v>YES</v>
      </c>
    </row>
    <row r="210" spans="1:35" hidden="1">
      <c r="A210" s="29" t="s">
        <v>411</v>
      </c>
      <c r="B210" s="28">
        <v>719</v>
      </c>
      <c r="C210" s="28">
        <v>5708</v>
      </c>
      <c r="D210" s="30" t="s">
        <v>2822</v>
      </c>
      <c r="E210" s="29">
        <v>37447</v>
      </c>
      <c r="F210" s="28">
        <v>66</v>
      </c>
      <c r="G210" s="28">
        <v>4</v>
      </c>
      <c r="H210" s="28">
        <v>5071</v>
      </c>
      <c r="I210" s="29" t="s">
        <v>339</v>
      </c>
      <c r="J210" s="28">
        <v>9</v>
      </c>
      <c r="K210" s="29" t="s">
        <v>652</v>
      </c>
      <c r="L210" s="28">
        <v>5073</v>
      </c>
      <c r="M210" s="29" t="s">
        <v>652</v>
      </c>
      <c r="N210" s="29" t="s">
        <v>7471</v>
      </c>
      <c r="O210" s="31">
        <v>17319</v>
      </c>
      <c r="P210" s="31" t="s">
        <v>7472</v>
      </c>
      <c r="Q210" s="29" t="s">
        <v>7473</v>
      </c>
      <c r="R210" s="28">
        <v>1</v>
      </c>
      <c r="S210" s="28">
        <v>46</v>
      </c>
      <c r="T210" s="28">
        <v>2</v>
      </c>
      <c r="U210" s="28">
        <v>51</v>
      </c>
      <c r="V210" s="29" t="s">
        <v>3386</v>
      </c>
      <c r="W210" s="29" t="s">
        <v>1635</v>
      </c>
      <c r="X210" s="29" t="s">
        <v>462</v>
      </c>
      <c r="Y210" s="29" t="s">
        <v>1642</v>
      </c>
      <c r="Z210" s="29" t="s">
        <v>660</v>
      </c>
      <c r="AA210" s="29" t="s">
        <v>7478</v>
      </c>
      <c r="AB210" s="28">
        <v>90806</v>
      </c>
      <c r="AC210" s="32">
        <v>33.793180999999997</v>
      </c>
      <c r="AD210" s="32">
        <v>-118.17232199999999</v>
      </c>
      <c r="AE210" s="32"/>
      <c r="AF210" s="29" t="s">
        <v>7472</v>
      </c>
      <c r="AG210" s="33" t="str">
        <f>IF(ISERROR(IF(VLOOKUP(B210,'SAS Stations'!$A$2:$G$307,6,)="YES", "YES", "NO"))=TRUE,"NO","YES")</f>
        <v>NO</v>
      </c>
      <c r="AH210" s="33" t="str">
        <f t="shared" si="3"/>
        <v>YES</v>
      </c>
      <c r="AI210" s="33" t="str">
        <f>IF(ISERROR(IF(VLOOKUP(B210,'Stations Modelled'!$A$2:$D$141,4,FALSE)=TRUE, "YES","NO")),"NO","YES")</f>
        <v>NO</v>
      </c>
    </row>
    <row r="211" spans="1:35" hidden="1">
      <c r="A211" s="29" t="s">
        <v>411</v>
      </c>
      <c r="B211" s="28">
        <v>720</v>
      </c>
      <c r="C211" s="28">
        <v>5708</v>
      </c>
      <c r="D211" s="30" t="s">
        <v>2822</v>
      </c>
      <c r="E211" s="29">
        <v>37447</v>
      </c>
      <c r="F211" s="28">
        <v>66</v>
      </c>
      <c r="G211" s="28">
        <v>12</v>
      </c>
      <c r="H211" s="28">
        <v>5071</v>
      </c>
      <c r="I211" s="29" t="s">
        <v>339</v>
      </c>
      <c r="J211" s="28">
        <v>9</v>
      </c>
      <c r="K211" s="29" t="s">
        <v>652</v>
      </c>
      <c r="L211" s="28">
        <v>5073</v>
      </c>
      <c r="M211" s="29" t="s">
        <v>652</v>
      </c>
      <c r="N211" s="29" t="s">
        <v>7471</v>
      </c>
      <c r="O211" s="31">
        <v>17319</v>
      </c>
      <c r="P211" s="31" t="s">
        <v>7472</v>
      </c>
      <c r="Q211" s="29" t="s">
        <v>7473</v>
      </c>
      <c r="R211" s="28">
        <v>1</v>
      </c>
      <c r="S211" s="28">
        <v>46</v>
      </c>
      <c r="T211" s="28">
        <v>2</v>
      </c>
      <c r="U211" s="28">
        <v>51</v>
      </c>
      <c r="V211" s="29" t="s">
        <v>3386</v>
      </c>
      <c r="W211" s="29" t="s">
        <v>1635</v>
      </c>
      <c r="X211" s="29" t="s">
        <v>462</v>
      </c>
      <c r="Y211" s="29" t="s">
        <v>1642</v>
      </c>
      <c r="Z211" s="29" t="s">
        <v>660</v>
      </c>
      <c r="AA211" s="29" t="s">
        <v>7478</v>
      </c>
      <c r="AB211" s="28">
        <v>90806</v>
      </c>
      <c r="AC211" s="32">
        <v>33.793180999999997</v>
      </c>
      <c r="AD211" s="32">
        <v>-118.17232199999999</v>
      </c>
      <c r="AE211" s="32"/>
      <c r="AF211" s="29" t="s">
        <v>7472</v>
      </c>
      <c r="AG211" s="33" t="str">
        <f>IF(ISERROR(IF(VLOOKUP(B211,'SAS Stations'!$A$2:$G$307,6,)="YES", "YES", "NO"))=TRUE,"NO","YES")</f>
        <v>NO</v>
      </c>
      <c r="AH211" s="33" t="str">
        <f t="shared" si="3"/>
        <v>YES</v>
      </c>
      <c r="AI211" s="33" t="str">
        <f>IF(ISERROR(IF(VLOOKUP(B211,'Stations Modelled'!$A$2:$D$141,4,FALSE)=TRUE, "YES","NO")),"NO","YES")</f>
        <v>YES</v>
      </c>
    </row>
    <row r="212" spans="1:35" hidden="1">
      <c r="A212" s="29" t="s">
        <v>2441</v>
      </c>
      <c r="B212" s="28">
        <v>1077</v>
      </c>
      <c r="C212" s="28">
        <v>7092</v>
      </c>
      <c r="D212" s="30"/>
      <c r="E212" s="29"/>
      <c r="F212" s="28">
        <v>16</v>
      </c>
      <c r="G212" s="28">
        <v>4</v>
      </c>
      <c r="H212" s="28">
        <v>5051</v>
      </c>
      <c r="I212" s="29" t="s">
        <v>362</v>
      </c>
      <c r="J212" s="28">
        <v>13</v>
      </c>
      <c r="K212" s="29" t="s">
        <v>362</v>
      </c>
      <c r="L212" s="28">
        <v>5056</v>
      </c>
      <c r="M212" s="29" t="s">
        <v>698</v>
      </c>
      <c r="N212" s="29" t="s">
        <v>7471</v>
      </c>
      <c r="O212" s="31">
        <v>26634</v>
      </c>
      <c r="P212" s="31" t="s">
        <v>7472</v>
      </c>
      <c r="Q212" s="29" t="s">
        <v>5084</v>
      </c>
      <c r="R212" s="28">
        <v>5</v>
      </c>
      <c r="S212" s="28">
        <v>35</v>
      </c>
      <c r="T212" s="28">
        <v>3</v>
      </c>
      <c r="U212" s="28">
        <v>60</v>
      </c>
      <c r="V212" s="29" t="s">
        <v>7472</v>
      </c>
      <c r="W212" s="29" t="s">
        <v>7472</v>
      </c>
      <c r="X212" s="29" t="s">
        <v>7472</v>
      </c>
      <c r="Y212" s="29" t="s">
        <v>7472</v>
      </c>
      <c r="Z212" s="29" t="s">
        <v>7472</v>
      </c>
      <c r="AA212" s="29" t="s">
        <v>7478</v>
      </c>
      <c r="AB212" s="28">
        <v>91311</v>
      </c>
      <c r="AC212" s="27"/>
      <c r="AD212" s="27"/>
      <c r="AE212" s="27"/>
      <c r="AF212" s="29" t="s">
        <v>7472</v>
      </c>
      <c r="AG212" s="33" t="str">
        <f>IF(ISERROR(IF(VLOOKUP(B212,'SAS Stations'!$A$2:$G$307,6,)="YES", "YES", "NO"))=TRUE,"NO","YES")</f>
        <v>NO</v>
      </c>
      <c r="AH212" s="33" t="str">
        <f t="shared" si="3"/>
        <v>YES</v>
      </c>
      <c r="AI212" s="33" t="str">
        <f>IF(ISERROR(IF(VLOOKUP(B212,'Stations Modelled'!$A$2:$D$141,4,FALSE)=TRUE, "YES","NO")),"NO","YES")</f>
        <v>NO</v>
      </c>
    </row>
    <row r="213" spans="1:35" hidden="1">
      <c r="A213" s="29" t="s">
        <v>2442</v>
      </c>
      <c r="B213" s="28">
        <v>88</v>
      </c>
      <c r="C213" s="28">
        <v>1151</v>
      </c>
      <c r="D213" s="30"/>
      <c r="E213" s="29"/>
      <c r="F213" s="28">
        <v>12</v>
      </c>
      <c r="G213" s="28">
        <v>0.5</v>
      </c>
      <c r="H213" s="28">
        <v>5052</v>
      </c>
      <c r="I213" s="29" t="s">
        <v>357</v>
      </c>
      <c r="J213" s="28">
        <v>14</v>
      </c>
      <c r="K213" s="29" t="s">
        <v>940</v>
      </c>
      <c r="L213" s="28">
        <v>5054</v>
      </c>
      <c r="M213" s="29" t="s">
        <v>940</v>
      </c>
      <c r="N213" s="29" t="s">
        <v>7471</v>
      </c>
      <c r="O213" s="31">
        <v>30286</v>
      </c>
      <c r="P213" s="31" t="s">
        <v>7472</v>
      </c>
      <c r="Q213" s="29" t="s">
        <v>525</v>
      </c>
      <c r="R213" s="28">
        <v>5</v>
      </c>
      <c r="S213" s="28">
        <v>52</v>
      </c>
      <c r="T213" s="28">
        <v>4</v>
      </c>
      <c r="U213" s="28">
        <v>40</v>
      </c>
      <c r="V213" s="29" t="s">
        <v>7472</v>
      </c>
      <c r="W213" s="29" t="s">
        <v>7472</v>
      </c>
      <c r="X213" s="29" t="s">
        <v>7472</v>
      </c>
      <c r="Y213" s="29" t="s">
        <v>7472</v>
      </c>
      <c r="Z213" s="29" t="s">
        <v>7472</v>
      </c>
      <c r="AA213" s="29" t="s">
        <v>7478</v>
      </c>
      <c r="AB213" s="28" t="s">
        <v>7472</v>
      </c>
      <c r="AC213" s="27"/>
      <c r="AD213" s="27"/>
      <c r="AE213" s="27"/>
      <c r="AF213" s="29" t="s">
        <v>7472</v>
      </c>
      <c r="AG213" s="33" t="str">
        <f>IF(ISERROR(IF(VLOOKUP(B213,'SAS Stations'!$A$2:$G$307,6,)="YES", "YES", "NO"))=TRUE,"NO","YES")</f>
        <v>NO</v>
      </c>
      <c r="AH213" s="33" t="str">
        <f t="shared" si="3"/>
        <v>YES</v>
      </c>
      <c r="AI213" s="33" t="str">
        <f>IF(ISERROR(IF(VLOOKUP(B213,'Stations Modelled'!$A$2:$D$141,4,FALSE)=TRUE, "YES","NO")),"NO","YES")</f>
        <v>NO</v>
      </c>
    </row>
    <row r="214" spans="1:35" hidden="1">
      <c r="A214" s="29" t="s">
        <v>412</v>
      </c>
      <c r="B214" s="28">
        <v>547</v>
      </c>
      <c r="C214" s="28">
        <v>5351</v>
      </c>
      <c r="D214" s="30" t="s">
        <v>4949</v>
      </c>
      <c r="E214" s="29"/>
      <c r="F214" s="28">
        <v>66</v>
      </c>
      <c r="G214" s="28">
        <v>12</v>
      </c>
      <c r="H214" s="28">
        <v>5034</v>
      </c>
      <c r="I214" s="29" t="s">
        <v>875</v>
      </c>
      <c r="J214" s="28">
        <v>17</v>
      </c>
      <c r="K214" s="29" t="s">
        <v>4950</v>
      </c>
      <c r="L214" s="28">
        <v>5033</v>
      </c>
      <c r="M214" s="29" t="s">
        <v>397</v>
      </c>
      <c r="N214" s="29" t="s">
        <v>7471</v>
      </c>
      <c r="O214" s="31">
        <v>20607</v>
      </c>
      <c r="P214" s="31" t="s">
        <v>7472</v>
      </c>
      <c r="Q214" s="29" t="s">
        <v>7473</v>
      </c>
      <c r="R214" s="28">
        <v>5</v>
      </c>
      <c r="S214" s="28">
        <v>51</v>
      </c>
      <c r="T214" s="28">
        <v>3</v>
      </c>
      <c r="U214" s="28">
        <v>33</v>
      </c>
      <c r="V214" s="29" t="s">
        <v>7498</v>
      </c>
      <c r="W214" s="29" t="s">
        <v>2817</v>
      </c>
      <c r="X214" s="29" t="s">
        <v>7586</v>
      </c>
      <c r="Y214" s="29" t="s">
        <v>4952</v>
      </c>
      <c r="Z214" s="29" t="s">
        <v>875</v>
      </c>
      <c r="AA214" s="29" t="s">
        <v>7478</v>
      </c>
      <c r="AB214" s="28">
        <v>93265</v>
      </c>
      <c r="AC214" s="32">
        <v>36.126410999999997</v>
      </c>
      <c r="AD214" s="32">
        <v>-118.821319</v>
      </c>
      <c r="AE214" s="32"/>
      <c r="AF214" s="29" t="s">
        <v>7472</v>
      </c>
      <c r="AG214" s="33" t="str">
        <f>IF(ISERROR(IF(VLOOKUP(B214,'SAS Stations'!$A$2:$G$307,6,)="YES", "YES", "NO"))=TRUE,"NO","YES")</f>
        <v>NO</v>
      </c>
      <c r="AH214" s="33" t="str">
        <f t="shared" si="3"/>
        <v>YES</v>
      </c>
      <c r="AI214" s="33" t="str">
        <f>IF(ISERROR(IF(VLOOKUP(B214,'Stations Modelled'!$A$2:$D$141,4,FALSE)=TRUE, "YES","NO")),"NO","YES")</f>
        <v>NO</v>
      </c>
    </row>
    <row r="215" spans="1:35" hidden="1">
      <c r="A215" s="29" t="s">
        <v>413</v>
      </c>
      <c r="B215" s="28">
        <v>388</v>
      </c>
      <c r="C215" s="28">
        <v>5171</v>
      </c>
      <c r="D215" s="30" t="s">
        <v>7535</v>
      </c>
      <c r="E215" s="29" t="s">
        <v>467</v>
      </c>
      <c r="F215" s="28">
        <v>66</v>
      </c>
      <c r="G215" s="28">
        <v>16</v>
      </c>
      <c r="H215" s="28">
        <v>5013</v>
      </c>
      <c r="I215" s="29" t="s">
        <v>812</v>
      </c>
      <c r="J215" s="28">
        <v>3</v>
      </c>
      <c r="K215" s="29" t="s">
        <v>7529</v>
      </c>
      <c r="L215" s="28">
        <v>5014</v>
      </c>
      <c r="M215" s="29" t="s">
        <v>3869</v>
      </c>
      <c r="N215" s="29" t="s">
        <v>7471</v>
      </c>
      <c r="O215" s="31">
        <v>18264</v>
      </c>
      <c r="P215" s="31" t="s">
        <v>7472</v>
      </c>
      <c r="Q215" s="29" t="s">
        <v>7473</v>
      </c>
      <c r="R215" s="28">
        <v>1</v>
      </c>
      <c r="S215" s="28">
        <v>27</v>
      </c>
      <c r="T215" s="28">
        <v>3</v>
      </c>
      <c r="U215" s="28">
        <v>5</v>
      </c>
      <c r="V215" s="29" t="s">
        <v>7531</v>
      </c>
      <c r="W215" s="29" t="s">
        <v>7544</v>
      </c>
      <c r="X215" s="29" t="s">
        <v>468</v>
      </c>
      <c r="Y215" s="29" t="s">
        <v>469</v>
      </c>
      <c r="Z215" s="29" t="s">
        <v>1032</v>
      </c>
      <c r="AA215" s="29" t="s">
        <v>7478</v>
      </c>
      <c r="AB215" s="28">
        <v>91016</v>
      </c>
      <c r="AC215" s="32">
        <v>34.134417999999997</v>
      </c>
      <c r="AD215" s="32">
        <v>-117.98730399999999</v>
      </c>
      <c r="AE215" s="34" t="s">
        <v>7503</v>
      </c>
      <c r="AF215" s="29" t="s">
        <v>7472</v>
      </c>
      <c r="AG215" s="33" t="str">
        <f>IF(ISERROR(IF(VLOOKUP(B215,'SAS Stations'!$A$2:$G$307,6,)="YES", "YES", "NO"))=TRUE,"NO","YES")</f>
        <v>YES</v>
      </c>
      <c r="AH215" s="33" t="str">
        <f t="shared" si="3"/>
        <v>NO</v>
      </c>
      <c r="AI215" s="33" t="str">
        <f>IF(ISERROR(IF(VLOOKUP(B215,'Stations Modelled'!$A$2:$D$141,4,FALSE)=TRUE, "YES","NO")),"NO","YES")</f>
        <v>NO</v>
      </c>
    </row>
    <row r="216" spans="1:35" hidden="1">
      <c r="A216" s="29" t="s">
        <v>1643</v>
      </c>
      <c r="B216" s="28">
        <v>773</v>
      </c>
      <c r="C216" s="28">
        <v>5761</v>
      </c>
      <c r="D216" s="30" t="s">
        <v>2815</v>
      </c>
      <c r="E216" s="29"/>
      <c r="F216" s="28">
        <v>66</v>
      </c>
      <c r="G216" s="28">
        <v>2.4</v>
      </c>
      <c r="H216" s="28">
        <v>5073</v>
      </c>
      <c r="I216" s="29" t="s">
        <v>652</v>
      </c>
      <c r="J216" s="28">
        <v>9</v>
      </c>
      <c r="K216" s="29" t="s">
        <v>652</v>
      </c>
      <c r="L216" s="28">
        <v>5073</v>
      </c>
      <c r="M216" s="29" t="s">
        <v>652</v>
      </c>
      <c r="N216" s="29" t="s">
        <v>7471</v>
      </c>
      <c r="O216" s="31">
        <v>18264</v>
      </c>
      <c r="P216" s="31" t="s">
        <v>7472</v>
      </c>
      <c r="Q216" s="29" t="s">
        <v>7530</v>
      </c>
      <c r="R216" s="28">
        <v>1</v>
      </c>
      <c r="S216" s="28">
        <v>32</v>
      </c>
      <c r="T216" s="28">
        <v>2</v>
      </c>
      <c r="U216" s="28">
        <v>57</v>
      </c>
      <c r="V216" s="29" t="s">
        <v>2730</v>
      </c>
      <c r="W216" s="29" t="s">
        <v>1644</v>
      </c>
      <c r="X216" s="29" t="s">
        <v>7586</v>
      </c>
      <c r="Y216" s="29" t="s">
        <v>1645</v>
      </c>
      <c r="Z216" s="29" t="s">
        <v>1646</v>
      </c>
      <c r="AA216" s="29" t="s">
        <v>7478</v>
      </c>
      <c r="AB216" s="28">
        <v>90723</v>
      </c>
      <c r="AC216" s="32">
        <v>33.900758000000003</v>
      </c>
      <c r="AD216" s="32">
        <v>-118.16536000000001</v>
      </c>
      <c r="AE216" s="32"/>
      <c r="AF216" s="29" t="s">
        <v>7472</v>
      </c>
      <c r="AG216" s="33" t="str">
        <f>IF(ISERROR(IF(VLOOKUP(B216,'SAS Stations'!$A$2:$G$307,6,)="YES", "YES", "NO"))=TRUE,"NO","YES")</f>
        <v>NO</v>
      </c>
      <c r="AH216" s="33" t="str">
        <f t="shared" si="3"/>
        <v>YES</v>
      </c>
      <c r="AI216" s="33" t="str">
        <f>IF(ISERROR(IF(VLOOKUP(B216,'Stations Modelled'!$A$2:$D$141,4,FALSE)=TRUE, "YES","NO")),"NO","YES")</f>
        <v>NO</v>
      </c>
    </row>
    <row r="217" spans="1:35" hidden="1">
      <c r="A217" s="29" t="s">
        <v>2443</v>
      </c>
      <c r="B217" s="28">
        <v>1835</v>
      </c>
      <c r="C217" s="28">
        <v>4115</v>
      </c>
      <c r="D217" s="30"/>
      <c r="E217" s="29"/>
      <c r="F217" s="28">
        <v>33</v>
      </c>
      <c r="G217" s="28">
        <v>12</v>
      </c>
      <c r="H217" s="28">
        <v>4015</v>
      </c>
      <c r="I217" s="29" t="s">
        <v>2866</v>
      </c>
      <c r="J217" s="28">
        <v>6</v>
      </c>
      <c r="K217" s="29" t="s">
        <v>389</v>
      </c>
      <c r="L217" s="28">
        <v>4000</v>
      </c>
      <c r="M217" s="29" t="s">
        <v>7495</v>
      </c>
      <c r="N217" s="29" t="s">
        <v>7471</v>
      </c>
      <c r="O217" s="31">
        <v>18264</v>
      </c>
      <c r="P217" s="31" t="s">
        <v>7472</v>
      </c>
      <c r="Q217" s="29" t="s">
        <v>7514</v>
      </c>
      <c r="R217" s="28">
        <v>9</v>
      </c>
      <c r="S217" s="28">
        <v>99</v>
      </c>
      <c r="T217" s="28">
        <v>4</v>
      </c>
      <c r="U217" s="28">
        <v>0</v>
      </c>
      <c r="V217" s="29" t="s">
        <v>7498</v>
      </c>
      <c r="W217" s="29" t="s">
        <v>7472</v>
      </c>
      <c r="X217" s="29" t="s">
        <v>7472</v>
      </c>
      <c r="Y217" s="29" t="s">
        <v>2444</v>
      </c>
      <c r="Z217" s="29" t="s">
        <v>2445</v>
      </c>
      <c r="AA217" s="29" t="s">
        <v>7478</v>
      </c>
      <c r="AB217" s="28">
        <v>92227</v>
      </c>
      <c r="AC217" s="27"/>
      <c r="AD217" s="27"/>
      <c r="AE217" s="27"/>
      <c r="AF217" s="29" t="s">
        <v>7472</v>
      </c>
      <c r="AG217" s="33" t="str">
        <f>IF(ISERROR(IF(VLOOKUP(B217,'SAS Stations'!$A$2:$G$307,6,)="YES", "YES", "NO"))=TRUE,"NO","YES")</f>
        <v>NO</v>
      </c>
      <c r="AH217" s="33" t="str">
        <f t="shared" si="3"/>
        <v>YES</v>
      </c>
      <c r="AI217" s="33" t="str">
        <f>IF(ISERROR(IF(VLOOKUP(B217,'Stations Modelled'!$A$2:$D$141,4,FALSE)=TRUE, "YES","NO")),"NO","YES")</f>
        <v>NO</v>
      </c>
    </row>
    <row r="218" spans="1:35" hidden="1">
      <c r="A218" s="29" t="s">
        <v>414</v>
      </c>
      <c r="B218" s="28">
        <v>903</v>
      </c>
      <c r="C218" s="28">
        <v>5924</v>
      </c>
      <c r="D218" s="30" t="s">
        <v>7573</v>
      </c>
      <c r="E218" s="29"/>
      <c r="F218" s="28">
        <v>66</v>
      </c>
      <c r="G218" s="28">
        <v>12</v>
      </c>
      <c r="H218" s="28">
        <v>5087</v>
      </c>
      <c r="I218" s="29" t="s">
        <v>415</v>
      </c>
      <c r="J218" s="28">
        <v>1</v>
      </c>
      <c r="K218" s="29" t="s">
        <v>939</v>
      </c>
      <c r="L218" s="28">
        <v>5082</v>
      </c>
      <c r="M218" s="29" t="s">
        <v>939</v>
      </c>
      <c r="N218" s="29" t="s">
        <v>7471</v>
      </c>
      <c r="O218" s="31">
        <v>30011</v>
      </c>
      <c r="P218" s="31" t="s">
        <v>7472</v>
      </c>
      <c r="Q218" s="29" t="s">
        <v>7473</v>
      </c>
      <c r="R218" s="28">
        <v>1</v>
      </c>
      <c r="S218" s="28">
        <v>48</v>
      </c>
      <c r="T218" s="28">
        <v>2</v>
      </c>
      <c r="U218" s="28">
        <v>43</v>
      </c>
      <c r="V218" s="29" t="s">
        <v>7556</v>
      </c>
      <c r="W218" s="29" t="s">
        <v>470</v>
      </c>
      <c r="X218" s="29" t="s">
        <v>7533</v>
      </c>
      <c r="Y218" s="29" t="s">
        <v>471</v>
      </c>
      <c r="Z218" s="29" t="s">
        <v>414</v>
      </c>
      <c r="AA218" s="29" t="s">
        <v>7478</v>
      </c>
      <c r="AB218" s="28">
        <v>92621</v>
      </c>
      <c r="AC218" s="32">
        <v>33.924554999999998</v>
      </c>
      <c r="AD218" s="32">
        <v>-117.848384</v>
      </c>
      <c r="AE218" s="34" t="s">
        <v>7503</v>
      </c>
      <c r="AF218" s="29" t="s">
        <v>7472</v>
      </c>
      <c r="AG218" s="33" t="str">
        <f>IF(ISERROR(IF(VLOOKUP(B218,'SAS Stations'!$A$2:$G$307,6,)="YES", "YES", "NO"))=TRUE,"NO","YES")</f>
        <v>YES</v>
      </c>
      <c r="AH218" s="33" t="str">
        <f t="shared" si="3"/>
        <v>NO</v>
      </c>
      <c r="AI218" s="33" t="str">
        <f>IF(ISERROR(IF(VLOOKUP(B218,'Stations Modelled'!$A$2:$D$141,4,FALSE)=TRUE, "YES","NO")),"NO","YES")</f>
        <v>NO</v>
      </c>
    </row>
    <row r="219" spans="1:35" hidden="1">
      <c r="A219" s="29" t="s">
        <v>416</v>
      </c>
      <c r="B219" s="28">
        <v>610</v>
      </c>
      <c r="C219" s="28">
        <v>5559</v>
      </c>
      <c r="D219" s="30" t="s">
        <v>4919</v>
      </c>
      <c r="E219" s="29">
        <v>41373</v>
      </c>
      <c r="F219" s="28">
        <v>66</v>
      </c>
      <c r="G219" s="28">
        <v>12</v>
      </c>
      <c r="H219" s="28">
        <v>5052</v>
      </c>
      <c r="I219" s="29" t="s">
        <v>357</v>
      </c>
      <c r="J219" s="28">
        <v>14</v>
      </c>
      <c r="K219" s="29" t="s">
        <v>940</v>
      </c>
      <c r="L219" s="28">
        <v>5054</v>
      </c>
      <c r="M219" s="29" t="s">
        <v>940</v>
      </c>
      <c r="N219" s="29" t="s">
        <v>7471</v>
      </c>
      <c r="O219" s="31">
        <v>18264</v>
      </c>
      <c r="P219" s="31" t="s">
        <v>7472</v>
      </c>
      <c r="Q219" s="29" t="s">
        <v>7530</v>
      </c>
      <c r="R219" s="28">
        <v>5</v>
      </c>
      <c r="S219" s="28">
        <v>52</v>
      </c>
      <c r="T219" s="28">
        <v>3</v>
      </c>
      <c r="U219" s="28">
        <v>22</v>
      </c>
      <c r="V219" s="29" t="s">
        <v>4926</v>
      </c>
      <c r="W219" s="29" t="s">
        <v>1741</v>
      </c>
      <c r="X219" s="29" t="s">
        <v>7553</v>
      </c>
      <c r="Y219" s="29" t="s">
        <v>4953</v>
      </c>
      <c r="Z219" s="29" t="s">
        <v>695</v>
      </c>
      <c r="AA219" s="29" t="s">
        <v>7478</v>
      </c>
      <c r="AB219" s="28">
        <v>93561</v>
      </c>
      <c r="AC219" s="32">
        <v>35.123975000000002</v>
      </c>
      <c r="AD219" s="32">
        <v>-118.373794</v>
      </c>
      <c r="AE219" s="32"/>
      <c r="AF219" s="29" t="s">
        <v>7472</v>
      </c>
      <c r="AG219" s="33" t="str">
        <f>IF(ISERROR(IF(VLOOKUP(B219,'SAS Stations'!$A$2:$G$307,6,)="YES", "YES", "NO"))=TRUE,"NO","YES")</f>
        <v>NO</v>
      </c>
      <c r="AH219" s="33" t="str">
        <f t="shared" si="3"/>
        <v>YES</v>
      </c>
      <c r="AI219" s="33" t="str">
        <f>IF(ISERROR(IF(VLOOKUP(B219,'Stations Modelled'!$A$2:$D$141,4,FALSE)=TRUE, "YES","NO")),"NO","YES")</f>
        <v>YES</v>
      </c>
    </row>
    <row r="220" spans="1:35" hidden="1">
      <c r="A220" s="29" t="s">
        <v>417</v>
      </c>
      <c r="B220" s="28">
        <v>1020</v>
      </c>
      <c r="C220" s="28">
        <v>6248</v>
      </c>
      <c r="D220" s="30" t="s">
        <v>7528</v>
      </c>
      <c r="E220" s="29"/>
      <c r="F220" s="28">
        <v>66</v>
      </c>
      <c r="G220" s="28">
        <v>4</v>
      </c>
      <c r="H220" s="28">
        <v>5013</v>
      </c>
      <c r="I220" s="29" t="s">
        <v>812</v>
      </c>
      <c r="J220" s="28">
        <v>3</v>
      </c>
      <c r="K220" s="29" t="s">
        <v>7529</v>
      </c>
      <c r="L220" s="28">
        <v>5014</v>
      </c>
      <c r="M220" s="29" t="s">
        <v>3869</v>
      </c>
      <c r="N220" s="29" t="s">
        <v>7471</v>
      </c>
      <c r="O220" s="31">
        <v>28887</v>
      </c>
      <c r="P220" s="31" t="s">
        <v>7472</v>
      </c>
      <c r="Q220" s="29" t="s">
        <v>7530</v>
      </c>
      <c r="R220" s="28">
        <v>1</v>
      </c>
      <c r="S220" s="28">
        <v>26</v>
      </c>
      <c r="T220" s="28">
        <v>3</v>
      </c>
      <c r="U220" s="28">
        <v>4</v>
      </c>
      <c r="V220" s="29" t="s">
        <v>7531</v>
      </c>
      <c r="W220" s="29" t="s">
        <v>7532</v>
      </c>
      <c r="X220" s="29" t="s">
        <v>472</v>
      </c>
      <c r="Y220" s="29" t="s">
        <v>473</v>
      </c>
      <c r="Z220" s="29" t="s">
        <v>474</v>
      </c>
      <c r="AA220" s="29" t="s">
        <v>7478</v>
      </c>
      <c r="AB220" s="28">
        <v>91706</v>
      </c>
      <c r="AC220" s="32">
        <v>34.127474999999997</v>
      </c>
      <c r="AD220" s="32">
        <v>-117.940636</v>
      </c>
      <c r="AE220" s="34" t="s">
        <v>7503</v>
      </c>
      <c r="AF220" s="29" t="s">
        <v>7472</v>
      </c>
      <c r="AG220" s="33" t="str">
        <f>IF(ISERROR(IF(VLOOKUP(B220,'SAS Stations'!$A$2:$G$307,6,)="YES", "YES", "NO"))=TRUE,"NO","YES")</f>
        <v>NO</v>
      </c>
      <c r="AH220" s="33" t="str">
        <f t="shared" si="3"/>
        <v>YES</v>
      </c>
      <c r="AI220" s="33" t="str">
        <f>IF(ISERROR(IF(VLOOKUP(B220,'Stations Modelled'!$A$2:$D$141,4,FALSE)=TRUE, "YES","NO")),"NO","YES")</f>
        <v>NO</v>
      </c>
    </row>
    <row r="221" spans="1:35" hidden="1">
      <c r="A221" s="29" t="s">
        <v>1647</v>
      </c>
      <c r="B221" s="28">
        <v>721</v>
      </c>
      <c r="C221" s="28">
        <v>5710</v>
      </c>
      <c r="D221" s="30" t="s">
        <v>2815</v>
      </c>
      <c r="E221" s="29"/>
      <c r="F221" s="28">
        <v>16</v>
      </c>
      <c r="G221" s="28">
        <v>4</v>
      </c>
      <c r="H221" s="28">
        <v>5073</v>
      </c>
      <c r="I221" s="29" t="s">
        <v>652</v>
      </c>
      <c r="J221" s="28">
        <v>9</v>
      </c>
      <c r="K221" s="29" t="s">
        <v>652</v>
      </c>
      <c r="L221" s="28">
        <v>5073</v>
      </c>
      <c r="M221" s="29" t="s">
        <v>652</v>
      </c>
      <c r="N221" s="29" t="s">
        <v>7471</v>
      </c>
      <c r="O221" s="31">
        <v>17076</v>
      </c>
      <c r="P221" s="31" t="s">
        <v>7472</v>
      </c>
      <c r="Q221" s="29" t="s">
        <v>7506</v>
      </c>
      <c r="R221" s="28">
        <v>1</v>
      </c>
      <c r="S221" s="28">
        <v>32</v>
      </c>
      <c r="T221" s="28">
        <v>2</v>
      </c>
      <c r="U221" s="28">
        <v>57</v>
      </c>
      <c r="V221" s="29" t="s">
        <v>3386</v>
      </c>
      <c r="W221" s="29" t="s">
        <v>1644</v>
      </c>
      <c r="X221" s="29" t="s">
        <v>7553</v>
      </c>
      <c r="Y221" s="29" t="s">
        <v>1648</v>
      </c>
      <c r="Z221" s="29" t="s">
        <v>668</v>
      </c>
      <c r="AA221" s="29" t="s">
        <v>7478</v>
      </c>
      <c r="AB221" s="28">
        <v>90262</v>
      </c>
      <c r="AC221" s="32">
        <v>33.921627999999998</v>
      </c>
      <c r="AD221" s="32">
        <v>-118.186761</v>
      </c>
      <c r="AE221" s="32"/>
      <c r="AF221" s="29" t="s">
        <v>7472</v>
      </c>
      <c r="AG221" s="33" t="str">
        <f>IF(ISERROR(IF(VLOOKUP(B221,'SAS Stations'!$A$2:$G$307,6,)="YES", "YES", "NO"))=TRUE,"NO","YES")</f>
        <v>NO</v>
      </c>
      <c r="AH221" s="33" t="str">
        <f t="shared" si="3"/>
        <v>YES</v>
      </c>
      <c r="AI221" s="33" t="str">
        <f>IF(ISERROR(IF(VLOOKUP(B221,'Stations Modelled'!$A$2:$D$141,4,FALSE)=TRUE, "YES","NO")),"NO","YES")</f>
        <v>NO</v>
      </c>
    </row>
    <row r="222" spans="1:35" hidden="1">
      <c r="A222" s="29" t="s">
        <v>418</v>
      </c>
      <c r="B222" s="28">
        <v>476</v>
      </c>
      <c r="C222" s="28">
        <v>5257</v>
      </c>
      <c r="D222" s="30"/>
      <c r="E222" s="29"/>
      <c r="F222" s="28">
        <v>66</v>
      </c>
      <c r="G222" s="28">
        <v>4</v>
      </c>
      <c r="H222" s="28">
        <v>5021</v>
      </c>
      <c r="I222" s="29" t="s">
        <v>625</v>
      </c>
      <c r="J222" s="28">
        <v>8</v>
      </c>
      <c r="K222" s="29" t="s">
        <v>337</v>
      </c>
      <c r="L222" s="28">
        <v>5023</v>
      </c>
      <c r="M222" s="29" t="s">
        <v>337</v>
      </c>
      <c r="N222" s="29" t="s">
        <v>7471</v>
      </c>
      <c r="O222" s="31">
        <v>22221</v>
      </c>
      <c r="P222" s="31" t="s">
        <v>7472</v>
      </c>
      <c r="Q222" s="29" t="s">
        <v>7473</v>
      </c>
      <c r="R222" s="28">
        <v>5</v>
      </c>
      <c r="S222" s="28">
        <v>44</v>
      </c>
      <c r="T222" s="28">
        <v>2</v>
      </c>
      <c r="U222" s="28">
        <v>56</v>
      </c>
      <c r="V222" s="29" t="s">
        <v>3386</v>
      </c>
      <c r="W222" s="29" t="s">
        <v>1649</v>
      </c>
      <c r="X222" s="29" t="s">
        <v>519</v>
      </c>
      <c r="Y222" s="29" t="s">
        <v>1650</v>
      </c>
      <c r="Z222" s="29" t="s">
        <v>1651</v>
      </c>
      <c r="AA222" s="29" t="s">
        <v>7478</v>
      </c>
      <c r="AB222" s="28">
        <v>90249</v>
      </c>
      <c r="AC222" s="32">
        <v>33.881520000000002</v>
      </c>
      <c r="AD222" s="32">
        <v>-118.32589</v>
      </c>
      <c r="AE222" s="32"/>
      <c r="AF222" s="29" t="s">
        <v>7472</v>
      </c>
      <c r="AG222" s="33" t="str">
        <f>IF(ISERROR(IF(VLOOKUP(B222,'SAS Stations'!$A$2:$G$307,6,)="YES", "YES", "NO"))=TRUE,"NO","YES")</f>
        <v>YES</v>
      </c>
      <c r="AH222" s="33" t="str">
        <f t="shared" si="3"/>
        <v>NO</v>
      </c>
      <c r="AI222" s="33" t="str">
        <f>IF(ISERROR(IF(VLOOKUP(B222,'Stations Modelled'!$A$2:$D$141,4,FALSE)=TRUE, "YES","NO")),"NO","YES")</f>
        <v>NO</v>
      </c>
    </row>
    <row r="223" spans="1:35" hidden="1">
      <c r="A223" s="29" t="s">
        <v>2424</v>
      </c>
      <c r="B223" s="28">
        <v>178</v>
      </c>
      <c r="C223" s="28">
        <v>2580</v>
      </c>
      <c r="D223" s="30"/>
      <c r="E223" s="29"/>
      <c r="F223" s="28">
        <v>16</v>
      </c>
      <c r="G223" s="28">
        <v>2.4</v>
      </c>
      <c r="H223" s="28">
        <v>8015</v>
      </c>
      <c r="I223" s="29" t="s">
        <v>5394</v>
      </c>
      <c r="J223" s="28">
        <v>15</v>
      </c>
      <c r="K223" s="29" t="s">
        <v>666</v>
      </c>
      <c r="L223" s="28">
        <v>2556</v>
      </c>
      <c r="M223" s="29" t="s">
        <v>3822</v>
      </c>
      <c r="N223" s="29" t="s">
        <v>7521</v>
      </c>
      <c r="O223" s="31">
        <v>18264</v>
      </c>
      <c r="P223" s="31">
        <v>30042</v>
      </c>
      <c r="Q223" s="29" t="s">
        <v>7506</v>
      </c>
      <c r="R223" s="28">
        <v>3</v>
      </c>
      <c r="S223" s="28">
        <v>85</v>
      </c>
      <c r="T223" s="28">
        <v>2</v>
      </c>
      <c r="U223" s="28">
        <v>92</v>
      </c>
      <c r="V223" s="29" t="s">
        <v>7498</v>
      </c>
      <c r="W223" s="29" t="s">
        <v>2422</v>
      </c>
      <c r="X223" s="29" t="s">
        <v>538</v>
      </c>
      <c r="Y223" s="29" t="s">
        <v>2446</v>
      </c>
      <c r="Z223" s="29" t="s">
        <v>2424</v>
      </c>
      <c r="AA223" s="29" t="s">
        <v>7478</v>
      </c>
      <c r="AB223" s="28">
        <v>93517</v>
      </c>
      <c r="AC223" s="32">
        <v>38.254128000000001</v>
      </c>
      <c r="AD223" s="32">
        <v>-119.23065</v>
      </c>
      <c r="AE223" s="32"/>
      <c r="AF223" s="29" t="s">
        <v>7472</v>
      </c>
      <c r="AG223" s="33" t="str">
        <f>IF(ISERROR(IF(VLOOKUP(B223,'SAS Stations'!$A$2:$G$307,6,)="YES", "YES", "NO"))=TRUE,"NO","YES")</f>
        <v>NO</v>
      </c>
      <c r="AH223" s="33" t="str">
        <f t="shared" si="3"/>
        <v>YES</v>
      </c>
      <c r="AI223" s="33" t="str">
        <f>IF(ISERROR(IF(VLOOKUP(B223,'Stations Modelled'!$A$2:$D$141,4,FALSE)=TRUE, "YES","NO")),"NO","YES")</f>
        <v>NO</v>
      </c>
    </row>
    <row r="224" spans="1:35" hidden="1">
      <c r="A224" s="29" t="s">
        <v>2424</v>
      </c>
      <c r="B224" s="28">
        <v>179</v>
      </c>
      <c r="C224" s="28">
        <v>2580</v>
      </c>
      <c r="D224" s="30"/>
      <c r="E224" s="29"/>
      <c r="F224" s="28">
        <v>16</v>
      </c>
      <c r="G224" s="28">
        <v>12</v>
      </c>
      <c r="H224" s="28">
        <v>8015</v>
      </c>
      <c r="I224" s="29" t="s">
        <v>5394</v>
      </c>
      <c r="J224" s="28">
        <v>15</v>
      </c>
      <c r="K224" s="29" t="s">
        <v>666</v>
      </c>
      <c r="L224" s="28">
        <v>2556</v>
      </c>
      <c r="M224" s="29" t="s">
        <v>3822</v>
      </c>
      <c r="N224" s="29" t="s">
        <v>7471</v>
      </c>
      <c r="O224" s="31">
        <v>18264</v>
      </c>
      <c r="P224" s="31" t="s">
        <v>7472</v>
      </c>
      <c r="Q224" s="29" t="s">
        <v>7506</v>
      </c>
      <c r="R224" s="28">
        <v>3</v>
      </c>
      <c r="S224" s="28">
        <v>85</v>
      </c>
      <c r="T224" s="28">
        <v>2</v>
      </c>
      <c r="U224" s="28">
        <v>92</v>
      </c>
      <c r="V224" s="29" t="s">
        <v>7498</v>
      </c>
      <c r="W224" s="29" t="s">
        <v>2422</v>
      </c>
      <c r="X224" s="29" t="s">
        <v>538</v>
      </c>
      <c r="Y224" s="29" t="s">
        <v>2446</v>
      </c>
      <c r="Z224" s="29" t="s">
        <v>2424</v>
      </c>
      <c r="AA224" s="29" t="s">
        <v>7478</v>
      </c>
      <c r="AB224" s="28">
        <v>93517</v>
      </c>
      <c r="AC224" s="32">
        <v>38.254128000000001</v>
      </c>
      <c r="AD224" s="32">
        <v>-119.23065</v>
      </c>
      <c r="AE224" s="32"/>
      <c r="AF224" s="29" t="s">
        <v>7472</v>
      </c>
      <c r="AG224" s="33" t="str">
        <f>IF(ISERROR(IF(VLOOKUP(B224,'SAS Stations'!$A$2:$G$307,6,)="YES", "YES", "NO"))=TRUE,"NO","YES")</f>
        <v>NO</v>
      </c>
      <c r="AH224" s="33" t="str">
        <f t="shared" si="3"/>
        <v>YES</v>
      </c>
      <c r="AI224" s="33" t="str">
        <f>IF(ISERROR(IF(VLOOKUP(B224,'Stations Modelled'!$A$2:$D$141,4,FALSE)=TRUE, "YES","NO")),"NO","YES")</f>
        <v>NO</v>
      </c>
    </row>
    <row r="225" spans="1:35" hidden="1">
      <c r="A225" s="29" t="s">
        <v>2424</v>
      </c>
      <c r="B225" s="28">
        <v>180</v>
      </c>
      <c r="C225" s="28">
        <v>2580</v>
      </c>
      <c r="D225" s="30"/>
      <c r="E225" s="29"/>
      <c r="F225" s="28">
        <v>16</v>
      </c>
      <c r="G225" s="28">
        <v>16</v>
      </c>
      <c r="H225" s="28">
        <v>8015</v>
      </c>
      <c r="I225" s="29" t="s">
        <v>5394</v>
      </c>
      <c r="J225" s="28">
        <v>15</v>
      </c>
      <c r="K225" s="29" t="s">
        <v>666</v>
      </c>
      <c r="L225" s="28">
        <v>2556</v>
      </c>
      <c r="M225" s="29" t="s">
        <v>3822</v>
      </c>
      <c r="N225" s="29" t="s">
        <v>7471</v>
      </c>
      <c r="O225" s="31">
        <v>18264</v>
      </c>
      <c r="P225" s="31" t="s">
        <v>7472</v>
      </c>
      <c r="Q225" s="29" t="s">
        <v>7506</v>
      </c>
      <c r="R225" s="28">
        <v>3</v>
      </c>
      <c r="S225" s="28">
        <v>85</v>
      </c>
      <c r="T225" s="28">
        <v>2</v>
      </c>
      <c r="U225" s="28">
        <v>92</v>
      </c>
      <c r="V225" s="29" t="s">
        <v>7498</v>
      </c>
      <c r="W225" s="29" t="s">
        <v>2422</v>
      </c>
      <c r="X225" s="29" t="s">
        <v>538</v>
      </c>
      <c r="Y225" s="29" t="s">
        <v>2446</v>
      </c>
      <c r="Z225" s="29" t="s">
        <v>2424</v>
      </c>
      <c r="AA225" s="29" t="s">
        <v>7478</v>
      </c>
      <c r="AB225" s="28">
        <v>93517</v>
      </c>
      <c r="AC225" s="32">
        <v>38.254128000000001</v>
      </c>
      <c r="AD225" s="32">
        <v>-119.23065</v>
      </c>
      <c r="AE225" s="32"/>
      <c r="AF225" s="29" t="s">
        <v>7472</v>
      </c>
      <c r="AG225" s="33" t="str">
        <f>IF(ISERROR(IF(VLOOKUP(B225,'SAS Stations'!$A$2:$G$307,6,)="YES", "YES", "NO"))=TRUE,"NO","YES")</f>
        <v>NO</v>
      </c>
      <c r="AH225" s="33" t="str">
        <f t="shared" si="3"/>
        <v>YES</v>
      </c>
      <c r="AI225" s="33" t="str">
        <f>IF(ISERROR(IF(VLOOKUP(B225,'Stations Modelled'!$A$2:$D$141,4,FALSE)=TRUE, "YES","NO")),"NO","YES")</f>
        <v>NO</v>
      </c>
    </row>
    <row r="226" spans="1:35" hidden="1">
      <c r="A226" s="29" t="s">
        <v>419</v>
      </c>
      <c r="B226" s="28">
        <v>438</v>
      </c>
      <c r="C226" s="28">
        <v>5226</v>
      </c>
      <c r="D226" s="30"/>
      <c r="E226" s="29">
        <v>33987</v>
      </c>
      <c r="F226" s="28">
        <v>66</v>
      </c>
      <c r="G226" s="28">
        <v>16</v>
      </c>
      <c r="H226" s="28">
        <v>5021</v>
      </c>
      <c r="I226" s="29" t="s">
        <v>625</v>
      </c>
      <c r="J226" s="28">
        <v>8</v>
      </c>
      <c r="K226" s="29" t="s">
        <v>337</v>
      </c>
      <c r="L226" s="28">
        <v>5023</v>
      </c>
      <c r="M226" s="29" t="s">
        <v>337</v>
      </c>
      <c r="N226" s="29" t="s">
        <v>7471</v>
      </c>
      <c r="O226" s="31">
        <v>23986</v>
      </c>
      <c r="P226" s="31" t="s">
        <v>7472</v>
      </c>
      <c r="Q226" s="29" t="s">
        <v>7473</v>
      </c>
      <c r="R226" s="28">
        <v>5</v>
      </c>
      <c r="S226" s="28">
        <v>44</v>
      </c>
      <c r="T226" s="28">
        <v>2</v>
      </c>
      <c r="U226" s="28">
        <v>53</v>
      </c>
      <c r="V226" s="29" t="s">
        <v>3386</v>
      </c>
      <c r="W226" s="29" t="s">
        <v>1649</v>
      </c>
      <c r="X226" s="29" t="s">
        <v>477</v>
      </c>
      <c r="Y226" s="29" t="s">
        <v>1652</v>
      </c>
      <c r="Z226" s="29" t="s">
        <v>1651</v>
      </c>
      <c r="AA226" s="29" t="s">
        <v>7478</v>
      </c>
      <c r="AB226" s="28">
        <v>90249</v>
      </c>
      <c r="AC226" s="32">
        <v>33.903218000000003</v>
      </c>
      <c r="AD226" s="32">
        <v>-118.312898</v>
      </c>
      <c r="AE226" s="32"/>
      <c r="AF226" s="29" t="s">
        <v>7472</v>
      </c>
      <c r="AG226" s="33" t="str">
        <f>IF(ISERROR(IF(VLOOKUP(B226,'SAS Stations'!$A$2:$G$307,6,)="YES", "YES", "NO"))=TRUE,"NO","YES")</f>
        <v>YES</v>
      </c>
      <c r="AH226" s="33" t="str">
        <f t="shared" si="3"/>
        <v>NO</v>
      </c>
      <c r="AI226" s="33" t="str">
        <f>IF(ISERROR(IF(VLOOKUP(B226,'Stations Modelled'!$A$2:$D$141,4,FALSE)=TRUE, "YES","NO")),"NO","YES")</f>
        <v>NO</v>
      </c>
    </row>
    <row r="227" spans="1:35" s="40" customFormat="1" hidden="1">
      <c r="A227" s="29" t="s">
        <v>475</v>
      </c>
      <c r="B227" s="28">
        <v>809</v>
      </c>
      <c r="C227" s="28">
        <v>5810</v>
      </c>
      <c r="D227" s="30" t="s">
        <v>7555</v>
      </c>
      <c r="E227" s="29"/>
      <c r="F227" s="28">
        <v>12</v>
      </c>
      <c r="G227" s="28">
        <v>4</v>
      </c>
      <c r="H227" s="28">
        <v>5086</v>
      </c>
      <c r="I227" s="29" t="s">
        <v>394</v>
      </c>
      <c r="J227" s="28">
        <v>2</v>
      </c>
      <c r="K227" s="29" t="s">
        <v>394</v>
      </c>
      <c r="L227" s="28">
        <v>5086</v>
      </c>
      <c r="M227" s="29" t="s">
        <v>394</v>
      </c>
      <c r="N227" s="29" t="s">
        <v>7471</v>
      </c>
      <c r="O227" s="31">
        <v>18264</v>
      </c>
      <c r="P227" s="31" t="s">
        <v>7472</v>
      </c>
      <c r="Q227" s="29" t="s">
        <v>7506</v>
      </c>
      <c r="R227" s="28">
        <v>1</v>
      </c>
      <c r="S227" s="28">
        <v>29</v>
      </c>
      <c r="T227" s="28">
        <v>2</v>
      </c>
      <c r="U227" s="28">
        <v>45</v>
      </c>
      <c r="V227" s="29" t="s">
        <v>7556</v>
      </c>
      <c r="W227" s="29" t="s">
        <v>476</v>
      </c>
      <c r="X227" s="29" t="s">
        <v>477</v>
      </c>
      <c r="Y227" s="29" t="s">
        <v>478</v>
      </c>
      <c r="Z227" s="29" t="s">
        <v>1047</v>
      </c>
      <c r="AA227" s="29" t="s">
        <v>7478</v>
      </c>
      <c r="AB227" s="28">
        <v>92703</v>
      </c>
      <c r="AC227" s="32">
        <v>33.755614000000001</v>
      </c>
      <c r="AD227" s="32">
        <v>-117.884816</v>
      </c>
      <c r="AE227" s="34" t="s">
        <v>7503</v>
      </c>
      <c r="AF227" s="29" t="s">
        <v>7472</v>
      </c>
      <c r="AG227" s="33" t="str">
        <f>IF(ISERROR(IF(VLOOKUP(B227,'SAS Stations'!$A$2:$G$307,6,)="YES", "YES", "NO"))=TRUE,"NO","YES")</f>
        <v>NO</v>
      </c>
      <c r="AH227" s="33" t="str">
        <f t="shared" si="3"/>
        <v>YES</v>
      </c>
      <c r="AI227" s="33" t="str">
        <f>IF(ISERROR(IF(VLOOKUP(B227,'Stations Modelled'!$A$2:$D$141,4,FALSE)=TRUE, "YES","NO")),"NO","YES")</f>
        <v>NO</v>
      </c>
    </row>
    <row r="228" spans="1:35" s="40" customFormat="1" hidden="1">
      <c r="A228" s="29" t="s">
        <v>2447</v>
      </c>
      <c r="B228" s="28">
        <v>1929</v>
      </c>
      <c r="C228" s="28">
        <v>7080</v>
      </c>
      <c r="D228" s="30"/>
      <c r="E228" s="29"/>
      <c r="F228" s="28">
        <v>12</v>
      </c>
      <c r="G228" s="28">
        <v>4</v>
      </c>
      <c r="H228" s="28">
        <v>5017</v>
      </c>
      <c r="I228" s="29" t="s">
        <v>430</v>
      </c>
      <c r="J228" s="28">
        <v>2</v>
      </c>
      <c r="K228" s="29" t="s">
        <v>394</v>
      </c>
      <c r="L228" s="28">
        <v>5086</v>
      </c>
      <c r="M228" s="29" t="s">
        <v>394</v>
      </c>
      <c r="N228" s="29" t="s">
        <v>7471</v>
      </c>
      <c r="O228" s="31">
        <v>35065</v>
      </c>
      <c r="P228" s="31" t="s">
        <v>7472</v>
      </c>
      <c r="Q228" s="29" t="s">
        <v>5084</v>
      </c>
      <c r="R228" s="28">
        <v>1</v>
      </c>
      <c r="S228" s="28">
        <v>29</v>
      </c>
      <c r="T228" s="28" t="s">
        <v>7472</v>
      </c>
      <c r="U228" s="28">
        <v>80</v>
      </c>
      <c r="V228" s="29" t="s">
        <v>3363</v>
      </c>
      <c r="W228" s="29" t="s">
        <v>476</v>
      </c>
      <c r="X228" s="29" t="s">
        <v>2448</v>
      </c>
      <c r="Y228" s="29" t="s">
        <v>2449</v>
      </c>
      <c r="Z228" s="29" t="s">
        <v>1047</v>
      </c>
      <c r="AA228" s="29" t="s">
        <v>7478</v>
      </c>
      <c r="AB228" s="28">
        <v>92727</v>
      </c>
      <c r="AC228" s="27"/>
      <c r="AD228" s="27"/>
      <c r="AE228" s="27"/>
      <c r="AF228" s="29" t="s">
        <v>7472</v>
      </c>
      <c r="AG228" s="33" t="str">
        <f>IF(ISERROR(IF(VLOOKUP(B228,'SAS Stations'!$A$2:$G$307,6,)="YES", "YES", "NO"))=TRUE,"NO","YES")</f>
        <v>NO</v>
      </c>
      <c r="AH228" s="33" t="str">
        <f t="shared" si="3"/>
        <v>YES</v>
      </c>
      <c r="AI228" s="33" t="str">
        <f>IF(ISERROR(IF(VLOOKUP(B228,'Stations Modelled'!$A$2:$D$141,4,FALSE)=TRUE, "YES","NO")),"NO","YES")</f>
        <v>NO</v>
      </c>
    </row>
    <row r="229" spans="1:35" hidden="1">
      <c r="A229" s="29" t="s">
        <v>2450</v>
      </c>
      <c r="B229" s="28">
        <v>1821</v>
      </c>
      <c r="C229" s="28">
        <v>5936</v>
      </c>
      <c r="D229" s="30"/>
      <c r="E229" s="29"/>
      <c r="F229" s="28">
        <v>66</v>
      </c>
      <c r="G229" s="28">
        <v>12</v>
      </c>
      <c r="H229" s="28">
        <v>5082</v>
      </c>
      <c r="I229" s="29" t="s">
        <v>939</v>
      </c>
      <c r="J229" s="28">
        <v>1</v>
      </c>
      <c r="K229" s="29" t="s">
        <v>939</v>
      </c>
      <c r="L229" s="28">
        <v>5082</v>
      </c>
      <c r="M229" s="29" t="s">
        <v>939</v>
      </c>
      <c r="N229" s="29" t="s">
        <v>7496</v>
      </c>
      <c r="O229" s="31">
        <v>38353</v>
      </c>
      <c r="P229" s="31" t="s">
        <v>7472</v>
      </c>
      <c r="Q229" s="29" t="s">
        <v>10579</v>
      </c>
      <c r="R229" s="28">
        <v>1</v>
      </c>
      <c r="S229" s="28">
        <v>29</v>
      </c>
      <c r="T229" s="28">
        <v>2</v>
      </c>
      <c r="U229" s="28">
        <v>80</v>
      </c>
      <c r="V229" s="29" t="s">
        <v>7848</v>
      </c>
      <c r="W229" s="29" t="s">
        <v>7472</v>
      </c>
      <c r="X229" s="29" t="s">
        <v>7472</v>
      </c>
      <c r="Y229" s="29" t="s">
        <v>7472</v>
      </c>
      <c r="Z229" s="29" t="s">
        <v>7472</v>
      </c>
      <c r="AA229" s="29" t="s">
        <v>7478</v>
      </c>
      <c r="AB229" s="28" t="s">
        <v>7472</v>
      </c>
      <c r="AC229" s="27"/>
      <c r="AD229" s="27"/>
      <c r="AE229" s="27"/>
      <c r="AF229" s="29" t="s">
        <v>7472</v>
      </c>
      <c r="AG229" s="33" t="str">
        <f>IF(ISERROR(IF(VLOOKUP(B229,'SAS Stations'!$A$2:$G$307,6,)="YES", "YES", "NO"))=TRUE,"NO","YES")</f>
        <v>NO</v>
      </c>
      <c r="AH229" s="33" t="str">
        <f t="shared" si="3"/>
        <v>YES</v>
      </c>
      <c r="AI229" s="33" t="str">
        <f>IF(ISERROR(IF(VLOOKUP(B229,'Stations Modelled'!$A$2:$D$141,4,FALSE)=TRUE, "YES","NO")),"NO","YES")</f>
        <v>NO</v>
      </c>
    </row>
    <row r="230" spans="1:35" hidden="1">
      <c r="A230" s="29" t="s">
        <v>420</v>
      </c>
      <c r="B230" s="28">
        <v>777</v>
      </c>
      <c r="C230" s="28">
        <v>5768</v>
      </c>
      <c r="D230" s="30" t="s">
        <v>2822</v>
      </c>
      <c r="E230" s="29">
        <v>37778</v>
      </c>
      <c r="F230" s="28">
        <v>12</v>
      </c>
      <c r="G230" s="28">
        <v>4</v>
      </c>
      <c r="H230" s="28">
        <v>1410</v>
      </c>
      <c r="I230" s="29" t="s">
        <v>340</v>
      </c>
      <c r="J230" s="28">
        <v>9</v>
      </c>
      <c r="K230" s="29" t="s">
        <v>652</v>
      </c>
      <c r="L230" s="28">
        <v>5073</v>
      </c>
      <c r="M230" s="29" t="s">
        <v>652</v>
      </c>
      <c r="N230" s="29" t="s">
        <v>7471</v>
      </c>
      <c r="O230" s="31">
        <v>23955</v>
      </c>
      <c r="P230" s="31" t="s">
        <v>7472</v>
      </c>
      <c r="Q230" s="29" t="s">
        <v>7473</v>
      </c>
      <c r="R230" s="28">
        <v>1</v>
      </c>
      <c r="S230" s="28">
        <v>46</v>
      </c>
      <c r="T230" s="28">
        <v>1</v>
      </c>
      <c r="U230" s="28">
        <v>51</v>
      </c>
      <c r="V230" s="29" t="s">
        <v>3386</v>
      </c>
      <c r="W230" s="29" t="s">
        <v>2824</v>
      </c>
      <c r="X230" s="29" t="s">
        <v>494</v>
      </c>
      <c r="Y230" s="29" t="s">
        <v>1653</v>
      </c>
      <c r="Z230" s="29" t="s">
        <v>660</v>
      </c>
      <c r="AA230" s="29" t="s">
        <v>7478</v>
      </c>
      <c r="AB230" s="28">
        <v>90803</v>
      </c>
      <c r="AC230" s="32">
        <v>33.766893000000003</v>
      </c>
      <c r="AD230" s="32">
        <v>-118.151865</v>
      </c>
      <c r="AE230" s="32"/>
      <c r="AF230" s="29" t="s">
        <v>7472</v>
      </c>
      <c r="AG230" s="33" t="str">
        <f>IF(ISERROR(IF(VLOOKUP(B230,'SAS Stations'!$A$2:$G$307,6,)="YES", "YES", "NO"))=TRUE,"NO","YES")</f>
        <v>NO</v>
      </c>
      <c r="AH230" s="33" t="str">
        <f t="shared" si="3"/>
        <v>YES</v>
      </c>
      <c r="AI230" s="33" t="str">
        <f>IF(ISERROR(IF(VLOOKUP(B230,'Stations Modelled'!$A$2:$D$141,4,FALSE)=TRUE, "YES","NO")),"NO","YES")</f>
        <v>NO</v>
      </c>
    </row>
    <row r="231" spans="1:35" hidden="1">
      <c r="A231" s="29" t="s">
        <v>420</v>
      </c>
      <c r="B231" s="28">
        <v>778</v>
      </c>
      <c r="C231" s="28">
        <v>5768</v>
      </c>
      <c r="D231" s="30" t="s">
        <v>2822</v>
      </c>
      <c r="E231" s="29">
        <v>37778</v>
      </c>
      <c r="F231" s="28">
        <v>66</v>
      </c>
      <c r="G231" s="28">
        <v>12</v>
      </c>
      <c r="H231" s="28">
        <v>1410</v>
      </c>
      <c r="I231" s="29" t="s">
        <v>340</v>
      </c>
      <c r="J231" s="28">
        <v>9</v>
      </c>
      <c r="K231" s="29" t="s">
        <v>652</v>
      </c>
      <c r="L231" s="28">
        <v>5073</v>
      </c>
      <c r="M231" s="29" t="s">
        <v>652</v>
      </c>
      <c r="N231" s="29" t="s">
        <v>7471</v>
      </c>
      <c r="O231" s="31">
        <v>23955</v>
      </c>
      <c r="P231" s="31" t="s">
        <v>7472</v>
      </c>
      <c r="Q231" s="29" t="s">
        <v>7473</v>
      </c>
      <c r="R231" s="28">
        <v>1</v>
      </c>
      <c r="S231" s="28">
        <v>46</v>
      </c>
      <c r="T231" s="28">
        <v>1</v>
      </c>
      <c r="U231" s="28">
        <v>51</v>
      </c>
      <c r="V231" s="29" t="s">
        <v>3386</v>
      </c>
      <c r="W231" s="29" t="s">
        <v>2824</v>
      </c>
      <c r="X231" s="29" t="s">
        <v>494</v>
      </c>
      <c r="Y231" s="29" t="s">
        <v>1653</v>
      </c>
      <c r="Z231" s="29" t="s">
        <v>660</v>
      </c>
      <c r="AA231" s="29" t="s">
        <v>7478</v>
      </c>
      <c r="AB231" s="28">
        <v>90803</v>
      </c>
      <c r="AC231" s="32">
        <v>33.766893000000003</v>
      </c>
      <c r="AD231" s="32">
        <v>-118.151865</v>
      </c>
      <c r="AE231" s="32"/>
      <c r="AF231" s="29" t="s">
        <v>7472</v>
      </c>
      <c r="AG231" s="33" t="str">
        <f>IF(ISERROR(IF(VLOOKUP(B231,'SAS Stations'!$A$2:$G$307,6,)="YES", "YES", "NO"))=TRUE,"NO","YES")</f>
        <v>YES</v>
      </c>
      <c r="AH231" s="33" t="str">
        <f t="shared" si="3"/>
        <v>NO</v>
      </c>
      <c r="AI231" s="33" t="str">
        <f>IF(ISERROR(IF(VLOOKUP(B231,'Stations Modelled'!$A$2:$D$141,4,FALSE)=TRUE, "YES","NO")),"NO","YES")</f>
        <v>NO</v>
      </c>
    </row>
    <row r="232" spans="1:35" hidden="1">
      <c r="A232" s="29" t="s">
        <v>2451</v>
      </c>
      <c r="B232" s="28">
        <v>1005</v>
      </c>
      <c r="C232" s="28">
        <v>6217</v>
      </c>
      <c r="D232" s="30"/>
      <c r="E232" s="29">
        <v>37778</v>
      </c>
      <c r="F232" s="28">
        <v>12</v>
      </c>
      <c r="G232" s="28">
        <v>2.4</v>
      </c>
      <c r="H232" s="28">
        <v>5062</v>
      </c>
      <c r="I232" s="29" t="s">
        <v>3801</v>
      </c>
      <c r="J232" s="28">
        <v>4</v>
      </c>
      <c r="K232" s="29" t="s">
        <v>448</v>
      </c>
      <c r="L232" s="28">
        <v>5069</v>
      </c>
      <c r="M232" s="29" t="s">
        <v>687</v>
      </c>
      <c r="N232" s="29" t="s">
        <v>7521</v>
      </c>
      <c r="O232" s="31">
        <v>23132</v>
      </c>
      <c r="P232" s="31">
        <v>34336</v>
      </c>
      <c r="Q232" s="29" t="s">
        <v>981</v>
      </c>
      <c r="R232" s="28">
        <v>1</v>
      </c>
      <c r="S232" s="28">
        <v>26</v>
      </c>
      <c r="T232" s="28">
        <v>3</v>
      </c>
      <c r="U232" s="28">
        <v>10</v>
      </c>
      <c r="V232" s="29" t="s">
        <v>7531</v>
      </c>
      <c r="W232" s="29" t="s">
        <v>1701</v>
      </c>
      <c r="X232" s="29" t="s">
        <v>5088</v>
      </c>
      <c r="Y232" s="29" t="s">
        <v>2452</v>
      </c>
      <c r="Z232" s="29" t="s">
        <v>1041</v>
      </c>
      <c r="AA232" s="29" t="s">
        <v>7478</v>
      </c>
      <c r="AB232" s="28">
        <v>91766</v>
      </c>
      <c r="AC232" s="27"/>
      <c r="AD232" s="27"/>
      <c r="AE232" s="27"/>
      <c r="AF232" s="29" t="s">
        <v>7472</v>
      </c>
      <c r="AG232" s="33" t="str">
        <f>IF(ISERROR(IF(VLOOKUP(B232,'SAS Stations'!$A$2:$G$307,6,)="YES", "YES", "NO"))=TRUE,"NO","YES")</f>
        <v>NO</v>
      </c>
      <c r="AH232" s="33" t="str">
        <f t="shared" si="3"/>
        <v>YES</v>
      </c>
      <c r="AI232" s="33" t="str">
        <f>IF(ISERROR(IF(VLOOKUP(B232,'Stations Modelled'!$A$2:$D$141,4,FALSE)=TRUE, "YES","NO")),"NO","YES")</f>
        <v>NO</v>
      </c>
    </row>
    <row r="233" spans="1:35" hidden="1">
      <c r="A233" s="29" t="s">
        <v>421</v>
      </c>
      <c r="B233" s="28">
        <v>851</v>
      </c>
      <c r="C233" s="28">
        <v>5854</v>
      </c>
      <c r="D233" s="30" t="s">
        <v>7555</v>
      </c>
      <c r="E233" s="29"/>
      <c r="F233" s="28">
        <v>66</v>
      </c>
      <c r="G233" s="28">
        <v>12</v>
      </c>
      <c r="H233" s="28">
        <v>5086</v>
      </c>
      <c r="I233" s="29" t="s">
        <v>394</v>
      </c>
      <c r="J233" s="28">
        <v>2</v>
      </c>
      <c r="K233" s="29" t="s">
        <v>394</v>
      </c>
      <c r="L233" s="28">
        <v>5086</v>
      </c>
      <c r="M233" s="29" t="s">
        <v>394</v>
      </c>
      <c r="N233" s="29" t="s">
        <v>7471</v>
      </c>
      <c r="O233" s="31">
        <v>24807</v>
      </c>
      <c r="P233" s="31" t="s">
        <v>7472</v>
      </c>
      <c r="Q233" s="29" t="s">
        <v>7473</v>
      </c>
      <c r="R233" s="28">
        <v>1</v>
      </c>
      <c r="S233" s="28">
        <v>33</v>
      </c>
      <c r="T233" s="28">
        <v>2</v>
      </c>
      <c r="U233" s="28">
        <v>41</v>
      </c>
      <c r="V233" s="29" t="s">
        <v>7556</v>
      </c>
      <c r="W233" s="29" t="s">
        <v>479</v>
      </c>
      <c r="X233" s="29" t="s">
        <v>7571</v>
      </c>
      <c r="Y233" s="29" t="s">
        <v>480</v>
      </c>
      <c r="Z233" s="29" t="s">
        <v>481</v>
      </c>
      <c r="AA233" s="29" t="s">
        <v>7478</v>
      </c>
      <c r="AB233" s="28">
        <v>92683</v>
      </c>
      <c r="AC233" s="32">
        <v>33.736063000000001</v>
      </c>
      <c r="AD233" s="32">
        <v>-117.958718</v>
      </c>
      <c r="AE233" s="34" t="s">
        <v>7503</v>
      </c>
      <c r="AF233" s="29" t="s">
        <v>7472</v>
      </c>
      <c r="AG233" s="33" t="str">
        <f>IF(ISERROR(IF(VLOOKUP(B233,'SAS Stations'!$A$2:$G$307,6,)="YES", "YES", "NO"))=TRUE,"NO","YES")</f>
        <v>YES</v>
      </c>
      <c r="AH233" s="33" t="str">
        <f t="shared" si="3"/>
        <v>NO</v>
      </c>
      <c r="AI233" s="33" t="str">
        <f>IF(ISERROR(IF(VLOOKUP(B233,'Stations Modelled'!$A$2:$D$141,4,FALSE)=TRUE, "YES","NO")),"NO","YES")</f>
        <v>NO</v>
      </c>
    </row>
    <row r="234" spans="1:35" hidden="1">
      <c r="A234" s="29" t="s">
        <v>2453</v>
      </c>
      <c r="B234" s="28">
        <v>1071</v>
      </c>
      <c r="C234" s="28">
        <v>7086</v>
      </c>
      <c r="D234" s="30"/>
      <c r="E234" s="29"/>
      <c r="F234" s="28">
        <v>12</v>
      </c>
      <c r="G234" s="28">
        <v>4</v>
      </c>
      <c r="H234" s="28">
        <v>5064</v>
      </c>
      <c r="I234" s="29" t="s">
        <v>375</v>
      </c>
      <c r="J234" s="28">
        <v>5</v>
      </c>
      <c r="K234" s="29" t="s">
        <v>375</v>
      </c>
      <c r="L234" s="28">
        <v>5064</v>
      </c>
      <c r="M234" s="29" t="s">
        <v>375</v>
      </c>
      <c r="N234" s="29" t="s">
        <v>7471</v>
      </c>
      <c r="O234" s="31">
        <v>18264</v>
      </c>
      <c r="P234" s="31" t="s">
        <v>7472</v>
      </c>
      <c r="Q234" s="29" t="s">
        <v>5084</v>
      </c>
      <c r="R234" s="28">
        <v>3</v>
      </c>
      <c r="S234" s="28">
        <v>40</v>
      </c>
      <c r="T234" s="28">
        <v>2</v>
      </c>
      <c r="U234" s="28">
        <v>40</v>
      </c>
      <c r="V234" s="29" t="s">
        <v>7474</v>
      </c>
      <c r="W234" s="29" t="s">
        <v>7472</v>
      </c>
      <c r="X234" s="29" t="s">
        <v>7472</v>
      </c>
      <c r="Y234" s="29" t="s">
        <v>7472</v>
      </c>
      <c r="Z234" s="29" t="s">
        <v>7472</v>
      </c>
      <c r="AA234" s="29" t="s">
        <v>7478</v>
      </c>
      <c r="AB234" s="28">
        <v>92321</v>
      </c>
      <c r="AC234" s="27"/>
      <c r="AD234" s="27"/>
      <c r="AE234" s="27"/>
      <c r="AF234" s="29" t="s">
        <v>7472</v>
      </c>
      <c r="AG234" s="33" t="str">
        <f>IF(ISERROR(IF(VLOOKUP(B234,'SAS Stations'!$A$2:$G$307,6,)="YES", "YES", "NO"))=TRUE,"NO","YES")</f>
        <v>NO</v>
      </c>
      <c r="AH234" s="33" t="str">
        <f t="shared" si="3"/>
        <v>YES</v>
      </c>
      <c r="AI234" s="33" t="str">
        <f>IF(ISERROR(IF(VLOOKUP(B234,'Stations Modelled'!$A$2:$D$141,4,FALSE)=TRUE, "YES","NO")),"NO","YES")</f>
        <v>NO</v>
      </c>
    </row>
    <row r="235" spans="1:35" hidden="1">
      <c r="A235" s="29" t="s">
        <v>2454</v>
      </c>
      <c r="B235" s="28">
        <v>1072</v>
      </c>
      <c r="C235" s="28">
        <v>7087</v>
      </c>
      <c r="D235" s="30"/>
      <c r="E235" s="29"/>
      <c r="F235" s="28">
        <v>33</v>
      </c>
      <c r="G235" s="28">
        <v>12</v>
      </c>
      <c r="H235" s="28">
        <v>5070</v>
      </c>
      <c r="I235" s="29" t="s">
        <v>347</v>
      </c>
      <c r="J235" s="28">
        <v>7</v>
      </c>
      <c r="K235" s="29" t="s">
        <v>347</v>
      </c>
      <c r="L235" s="28">
        <v>5070</v>
      </c>
      <c r="M235" s="29" t="s">
        <v>347</v>
      </c>
      <c r="N235" s="29" t="s">
        <v>7521</v>
      </c>
      <c r="O235" s="31">
        <v>24320</v>
      </c>
      <c r="P235" s="31">
        <v>33281</v>
      </c>
      <c r="Q235" s="29" t="s">
        <v>5084</v>
      </c>
      <c r="R235" s="28">
        <v>3</v>
      </c>
      <c r="S235" s="28">
        <v>77</v>
      </c>
      <c r="T235" s="28">
        <v>4</v>
      </c>
      <c r="U235" s="28">
        <v>20</v>
      </c>
      <c r="V235" s="29" t="s">
        <v>7472</v>
      </c>
      <c r="W235" s="29" t="s">
        <v>7472</v>
      </c>
      <c r="X235" s="29" t="s">
        <v>7472</v>
      </c>
      <c r="Y235" s="29" t="s">
        <v>7472</v>
      </c>
      <c r="Z235" s="29" t="s">
        <v>7472</v>
      </c>
      <c r="AA235" s="29" t="s">
        <v>7478</v>
      </c>
      <c r="AB235" s="28" t="s">
        <v>7472</v>
      </c>
      <c r="AC235" s="27"/>
      <c r="AD235" s="27"/>
      <c r="AE235" s="27"/>
      <c r="AF235" s="29" t="s">
        <v>7472</v>
      </c>
      <c r="AG235" s="33" t="str">
        <f>IF(ISERROR(IF(VLOOKUP(B235,'SAS Stations'!$A$2:$G$307,6,)="YES", "YES", "NO"))=TRUE,"NO","YES")</f>
        <v>NO</v>
      </c>
      <c r="AH235" s="33" t="str">
        <f t="shared" si="3"/>
        <v>YES</v>
      </c>
      <c r="AI235" s="33" t="str">
        <f>IF(ISERROR(IF(VLOOKUP(B235,'Stations Modelled'!$A$2:$D$141,4,FALSE)=TRUE, "YES","NO")),"NO","YES")</f>
        <v>NO</v>
      </c>
    </row>
    <row r="236" spans="1:35" hidden="1">
      <c r="A236" s="29" t="s">
        <v>2455</v>
      </c>
      <c r="B236" s="28">
        <v>1073</v>
      </c>
      <c r="C236" s="28">
        <v>7088</v>
      </c>
      <c r="D236" s="30"/>
      <c r="E236" s="29"/>
      <c r="F236" s="28">
        <v>33</v>
      </c>
      <c r="G236" s="28">
        <v>4</v>
      </c>
      <c r="H236" s="28">
        <v>4020</v>
      </c>
      <c r="I236" s="29" t="s">
        <v>7505</v>
      </c>
      <c r="J236" s="28">
        <v>16</v>
      </c>
      <c r="K236" s="29" t="s">
        <v>3806</v>
      </c>
      <c r="L236" s="28">
        <v>5090</v>
      </c>
      <c r="M236" s="29" t="s">
        <v>3806</v>
      </c>
      <c r="N236" s="29" t="s">
        <v>7471</v>
      </c>
      <c r="O236" s="31">
        <v>23102</v>
      </c>
      <c r="P236" s="31" t="s">
        <v>7472</v>
      </c>
      <c r="Q236" s="29" t="s">
        <v>5084</v>
      </c>
      <c r="R236" s="28">
        <v>3</v>
      </c>
      <c r="S236" s="28">
        <v>72</v>
      </c>
      <c r="T236" s="28">
        <v>4</v>
      </c>
      <c r="U236" s="28">
        <v>30</v>
      </c>
      <c r="V236" s="29" t="s">
        <v>7474</v>
      </c>
      <c r="W236" s="29" t="s">
        <v>7472</v>
      </c>
      <c r="X236" s="29" t="s">
        <v>7472</v>
      </c>
      <c r="Y236" s="29" t="s">
        <v>7472</v>
      </c>
      <c r="Z236" s="29" t="s">
        <v>7472</v>
      </c>
      <c r="AA236" s="29" t="s">
        <v>7478</v>
      </c>
      <c r="AB236" s="28">
        <v>93514</v>
      </c>
      <c r="AC236" s="27"/>
      <c r="AD236" s="27"/>
      <c r="AE236" s="27"/>
      <c r="AF236" s="29" t="s">
        <v>7472</v>
      </c>
      <c r="AG236" s="33" t="str">
        <f>IF(ISERROR(IF(VLOOKUP(B236,'SAS Stations'!$A$2:$G$307,6,)="YES", "YES", "NO"))=TRUE,"NO","YES")</f>
        <v>NO</v>
      </c>
      <c r="AH236" s="33" t="str">
        <f t="shared" si="3"/>
        <v>YES</v>
      </c>
      <c r="AI236" s="33" t="str">
        <f>IF(ISERROR(IF(VLOOKUP(B236,'Stations Modelled'!$A$2:$D$141,4,FALSE)=TRUE, "YES","NO")),"NO","YES")</f>
        <v>NO</v>
      </c>
    </row>
    <row r="237" spans="1:35" hidden="1">
      <c r="A237" s="29" t="s">
        <v>422</v>
      </c>
      <c r="B237" s="28">
        <v>499</v>
      </c>
      <c r="C237" s="28">
        <v>5304</v>
      </c>
      <c r="D237" s="30" t="s">
        <v>4954</v>
      </c>
      <c r="E237" s="29"/>
      <c r="F237" s="28">
        <v>66</v>
      </c>
      <c r="G237" s="28">
        <v>12</v>
      </c>
      <c r="H237" s="28">
        <v>5035</v>
      </c>
      <c r="I237" s="29" t="s">
        <v>423</v>
      </c>
      <c r="J237" s="28">
        <v>17</v>
      </c>
      <c r="K237" s="29" t="s">
        <v>4950</v>
      </c>
      <c r="L237" s="28">
        <v>5033</v>
      </c>
      <c r="M237" s="29" t="s">
        <v>397</v>
      </c>
      <c r="N237" s="29" t="s">
        <v>7471</v>
      </c>
      <c r="O237" s="31">
        <v>16193</v>
      </c>
      <c r="P237" s="31" t="s">
        <v>7472</v>
      </c>
      <c r="Q237" s="29" t="s">
        <v>7473</v>
      </c>
      <c r="R237" s="28">
        <v>5</v>
      </c>
      <c r="S237" s="28">
        <v>51</v>
      </c>
      <c r="T237" s="28">
        <v>3</v>
      </c>
      <c r="U237" s="28">
        <v>31</v>
      </c>
      <c r="V237" s="29" t="s">
        <v>7498</v>
      </c>
      <c r="W237" s="29" t="s">
        <v>4868</v>
      </c>
      <c r="X237" s="29" t="s">
        <v>7540</v>
      </c>
      <c r="Y237" s="29" t="s">
        <v>4955</v>
      </c>
      <c r="Z237" s="29" t="s">
        <v>3851</v>
      </c>
      <c r="AA237" s="29" t="s">
        <v>7478</v>
      </c>
      <c r="AB237" s="28">
        <v>93274</v>
      </c>
      <c r="AC237" s="32">
        <v>35.703808000000002</v>
      </c>
      <c r="AD237" s="32">
        <v>-119.204419</v>
      </c>
      <c r="AE237" s="32"/>
      <c r="AF237" s="29" t="s">
        <v>7472</v>
      </c>
      <c r="AG237" s="33" t="str">
        <f>IF(ISERROR(IF(VLOOKUP(B237,'SAS Stations'!$A$2:$G$307,6,)="YES", "YES", "NO"))=TRUE,"NO","YES")</f>
        <v>NO</v>
      </c>
      <c r="AH237" s="33" t="str">
        <f t="shared" si="3"/>
        <v>YES</v>
      </c>
      <c r="AI237" s="33" t="str">
        <f>IF(ISERROR(IF(VLOOKUP(B237,'Stations Modelled'!$A$2:$D$141,4,FALSE)=TRUE, "YES","NO")),"NO","YES")</f>
        <v>NO</v>
      </c>
    </row>
    <row r="238" spans="1:35" hidden="1">
      <c r="A238" s="29" t="s">
        <v>424</v>
      </c>
      <c r="B238" s="28">
        <v>808</v>
      </c>
      <c r="C238" s="28">
        <v>5808</v>
      </c>
      <c r="D238" s="30" t="s">
        <v>482</v>
      </c>
      <c r="E238" s="29"/>
      <c r="F238" s="28">
        <v>66</v>
      </c>
      <c r="G238" s="28">
        <v>12</v>
      </c>
      <c r="H238" s="28">
        <v>5082</v>
      </c>
      <c r="I238" s="29" t="s">
        <v>939</v>
      </c>
      <c r="J238" s="28">
        <v>1</v>
      </c>
      <c r="K238" s="29" t="s">
        <v>939</v>
      </c>
      <c r="L238" s="28">
        <v>5082</v>
      </c>
      <c r="M238" s="29" t="s">
        <v>939</v>
      </c>
      <c r="N238" s="29" t="s">
        <v>7471</v>
      </c>
      <c r="O238" s="31">
        <v>18264</v>
      </c>
      <c r="P238" s="31" t="s">
        <v>7472</v>
      </c>
      <c r="Q238" s="29" t="s">
        <v>7473</v>
      </c>
      <c r="R238" s="28">
        <v>1</v>
      </c>
      <c r="S238" s="28">
        <v>29</v>
      </c>
      <c r="T238" s="28">
        <v>2</v>
      </c>
      <c r="U238" s="28">
        <v>45</v>
      </c>
      <c r="V238" s="29" t="s">
        <v>7556</v>
      </c>
      <c r="W238" s="29" t="s">
        <v>483</v>
      </c>
      <c r="X238" s="29" t="s">
        <v>450</v>
      </c>
      <c r="Y238" s="29" t="s">
        <v>484</v>
      </c>
      <c r="Z238" s="29" t="s">
        <v>485</v>
      </c>
      <c r="AA238" s="29" t="s">
        <v>7478</v>
      </c>
      <c r="AB238" s="28">
        <v>92680</v>
      </c>
      <c r="AC238" s="32">
        <v>33.734831999999997</v>
      </c>
      <c r="AD238" s="32">
        <v>-117.80116599999999</v>
      </c>
      <c r="AE238" s="34" t="s">
        <v>7503</v>
      </c>
      <c r="AF238" s="29" t="s">
        <v>7472</v>
      </c>
      <c r="AG238" s="33" t="str">
        <f>IF(ISERROR(IF(VLOOKUP(B238,'SAS Stations'!$A$2:$G$307,6,)="YES", "YES", "NO"))=TRUE,"NO","YES")</f>
        <v>NO</v>
      </c>
      <c r="AH238" s="33" t="str">
        <f t="shared" si="3"/>
        <v>YES</v>
      </c>
      <c r="AI238" s="33" t="str">
        <f>IF(ISERROR(IF(VLOOKUP(B238,'Stations Modelled'!$A$2:$D$141,4,FALSE)=TRUE, "YES","NO")),"NO","YES")</f>
        <v>YES</v>
      </c>
    </row>
    <row r="239" spans="1:35" hidden="1">
      <c r="A239" s="29" t="s">
        <v>4956</v>
      </c>
      <c r="B239" s="28">
        <v>1360</v>
      </c>
      <c r="C239" s="28">
        <v>8117</v>
      </c>
      <c r="D239" s="30" t="s">
        <v>4923</v>
      </c>
      <c r="E239" s="29"/>
      <c r="F239" s="28">
        <v>33</v>
      </c>
      <c r="G239" s="28">
        <v>4</v>
      </c>
      <c r="H239" s="28">
        <v>8027</v>
      </c>
      <c r="I239" s="29" t="s">
        <v>365</v>
      </c>
      <c r="J239" s="28">
        <v>15</v>
      </c>
      <c r="K239" s="29" t="s">
        <v>666</v>
      </c>
      <c r="L239" s="28">
        <v>5061</v>
      </c>
      <c r="M239" s="29" t="s">
        <v>666</v>
      </c>
      <c r="N239" s="29" t="s">
        <v>7471</v>
      </c>
      <c r="O239" s="31">
        <v>18264</v>
      </c>
      <c r="P239" s="31" t="s">
        <v>7472</v>
      </c>
      <c r="Q239" s="29" t="s">
        <v>7506</v>
      </c>
      <c r="R239" s="28">
        <v>3</v>
      </c>
      <c r="S239" s="28">
        <v>73</v>
      </c>
      <c r="T239" s="28">
        <v>4</v>
      </c>
      <c r="U239" s="28">
        <v>24</v>
      </c>
      <c r="V239" s="29" t="s">
        <v>7474</v>
      </c>
      <c r="W239" s="29" t="s">
        <v>4957</v>
      </c>
      <c r="X239" s="29" t="s">
        <v>562</v>
      </c>
      <c r="Y239" s="29" t="s">
        <v>4958</v>
      </c>
      <c r="Z239" s="29" t="s">
        <v>4959</v>
      </c>
      <c r="AA239" s="29" t="s">
        <v>7478</v>
      </c>
      <c r="AB239" s="28">
        <v>92368</v>
      </c>
      <c r="AC239" s="32">
        <v>34.682461000000004</v>
      </c>
      <c r="AD239" s="32">
        <v>-117.33815</v>
      </c>
      <c r="AE239" s="32"/>
      <c r="AF239" s="29" t="s">
        <v>7472</v>
      </c>
      <c r="AG239" s="33" t="str">
        <f>IF(ISERROR(IF(VLOOKUP(B239,'SAS Stations'!$A$2:$G$307,6,)="YES", "YES", "NO"))=TRUE,"NO","YES")</f>
        <v>NO</v>
      </c>
      <c r="AH239" s="33" t="str">
        <f t="shared" si="3"/>
        <v>YES</v>
      </c>
      <c r="AI239" s="33" t="str">
        <f>IF(ISERROR(IF(VLOOKUP(B239,'Stations Modelled'!$A$2:$D$141,4,FALSE)=TRUE, "YES","NO")),"NO","YES")</f>
        <v>NO</v>
      </c>
    </row>
    <row r="240" spans="1:35" hidden="1">
      <c r="A240" s="29" t="s">
        <v>5030</v>
      </c>
      <c r="B240" s="28">
        <v>57</v>
      </c>
      <c r="C240" s="28">
        <v>1062</v>
      </c>
      <c r="D240" s="30" t="s">
        <v>3416</v>
      </c>
      <c r="E240" s="29"/>
      <c r="F240" s="28">
        <v>115</v>
      </c>
      <c r="G240" s="28">
        <v>12</v>
      </c>
      <c r="H240" s="28">
        <v>5067</v>
      </c>
      <c r="I240" s="29" t="s">
        <v>389</v>
      </c>
      <c r="J240" s="28">
        <v>6</v>
      </c>
      <c r="K240" s="29" t="s">
        <v>389</v>
      </c>
      <c r="L240" s="28">
        <v>5067</v>
      </c>
      <c r="M240" s="29" t="s">
        <v>389</v>
      </c>
      <c r="N240" s="29" t="s">
        <v>7471</v>
      </c>
      <c r="O240" s="31">
        <v>31017</v>
      </c>
      <c r="P240" s="31" t="s">
        <v>7472</v>
      </c>
      <c r="Q240" s="29" t="s">
        <v>525</v>
      </c>
      <c r="R240" s="28">
        <v>3</v>
      </c>
      <c r="S240" s="28">
        <v>79</v>
      </c>
      <c r="T240" s="28">
        <v>4</v>
      </c>
      <c r="U240" s="28">
        <v>13</v>
      </c>
      <c r="V240" s="29" t="s">
        <v>3417</v>
      </c>
      <c r="W240" s="29" t="s">
        <v>5031</v>
      </c>
      <c r="X240" s="29" t="s">
        <v>497</v>
      </c>
      <c r="Y240" s="29" t="s">
        <v>5032</v>
      </c>
      <c r="Z240" s="29" t="s">
        <v>5033</v>
      </c>
      <c r="AA240" s="29" t="s">
        <v>7478</v>
      </c>
      <c r="AB240" s="28">
        <v>92258</v>
      </c>
      <c r="AC240" s="32">
        <v>33.921151000000002</v>
      </c>
      <c r="AD240" s="32">
        <v>-116.578239</v>
      </c>
      <c r="AE240" s="32"/>
      <c r="AF240" s="29" t="s">
        <v>7472</v>
      </c>
      <c r="AG240" s="33" t="str">
        <f>IF(ISERROR(IF(VLOOKUP(B240,'SAS Stations'!$A$2:$G$307,6,)="YES", "YES", "NO"))=TRUE,"NO","YES")</f>
        <v>NO</v>
      </c>
      <c r="AH240" s="33" t="str">
        <f t="shared" si="3"/>
        <v>YES</v>
      </c>
      <c r="AI240" s="33" t="str">
        <f>IF(ISERROR(IF(VLOOKUP(B240,'Stations Modelled'!$A$2:$D$141,4,FALSE)=TRUE, "YES","NO")),"NO","YES")</f>
        <v>NO</v>
      </c>
    </row>
    <row r="241" spans="1:35" hidden="1">
      <c r="A241" s="29" t="s">
        <v>2456</v>
      </c>
      <c r="B241" s="28">
        <v>865</v>
      </c>
      <c r="C241" s="28">
        <v>5868</v>
      </c>
      <c r="D241" s="30"/>
      <c r="E241" s="29"/>
      <c r="F241" s="28">
        <v>66</v>
      </c>
      <c r="G241" s="28">
        <v>0.5</v>
      </c>
      <c r="H241" s="28">
        <v>5084</v>
      </c>
      <c r="I241" s="29" t="s">
        <v>3790</v>
      </c>
      <c r="J241" s="28">
        <v>9</v>
      </c>
      <c r="K241" s="29" t="s">
        <v>652</v>
      </c>
      <c r="L241" s="28">
        <v>5073</v>
      </c>
      <c r="M241" s="29" t="s">
        <v>652</v>
      </c>
      <c r="N241" s="29" t="s">
        <v>7521</v>
      </c>
      <c r="O241" s="31">
        <v>23163</v>
      </c>
      <c r="P241" s="31">
        <v>31717</v>
      </c>
      <c r="Q241" s="29" t="s">
        <v>7530</v>
      </c>
      <c r="R241" s="28">
        <v>1</v>
      </c>
      <c r="S241" s="28">
        <v>47</v>
      </c>
      <c r="T241" s="28">
        <v>2</v>
      </c>
      <c r="U241" s="28">
        <v>1</v>
      </c>
      <c r="V241" s="29" t="s">
        <v>7472</v>
      </c>
      <c r="W241" s="29" t="s">
        <v>7472</v>
      </c>
      <c r="X241" s="29" t="s">
        <v>7472</v>
      </c>
      <c r="Y241" s="29" t="s">
        <v>7472</v>
      </c>
      <c r="Z241" s="29" t="s">
        <v>7472</v>
      </c>
      <c r="AA241" s="29" t="s">
        <v>7478</v>
      </c>
      <c r="AB241" s="28" t="s">
        <v>7472</v>
      </c>
      <c r="AC241" s="27"/>
      <c r="AD241" s="27"/>
      <c r="AE241" s="27"/>
      <c r="AF241" s="29" t="s">
        <v>7472</v>
      </c>
      <c r="AG241" s="33" t="str">
        <f>IF(ISERROR(IF(VLOOKUP(B241,'SAS Stations'!$A$2:$G$307,6,)="YES", "YES", "NO"))=TRUE,"NO","YES")</f>
        <v>NO</v>
      </c>
      <c r="AH241" s="33" t="str">
        <f t="shared" si="3"/>
        <v>YES</v>
      </c>
      <c r="AI241" s="33" t="str">
        <f>IF(ISERROR(IF(VLOOKUP(B241,'Stations Modelled'!$A$2:$D$141,4,FALSE)=TRUE, "YES","NO")),"NO","YES")</f>
        <v>NO</v>
      </c>
    </row>
    <row r="242" spans="1:35" hidden="1">
      <c r="A242" s="29" t="s">
        <v>2457</v>
      </c>
      <c r="B242" s="28">
        <v>1070</v>
      </c>
      <c r="C242" s="28">
        <v>7085</v>
      </c>
      <c r="D242" s="30"/>
      <c r="E242" s="29"/>
      <c r="F242" s="28">
        <v>16</v>
      </c>
      <c r="G242" s="28">
        <v>4</v>
      </c>
      <c r="H242" s="28">
        <v>5021</v>
      </c>
      <c r="I242" s="29" t="s">
        <v>625</v>
      </c>
      <c r="J242" s="28">
        <v>8</v>
      </c>
      <c r="K242" s="29" t="s">
        <v>337</v>
      </c>
      <c r="L242" s="28">
        <v>5023</v>
      </c>
      <c r="M242" s="29" t="s">
        <v>337</v>
      </c>
      <c r="N242" s="29" t="s">
        <v>7471</v>
      </c>
      <c r="O242" s="31">
        <v>25082</v>
      </c>
      <c r="P242" s="31" t="s">
        <v>7472</v>
      </c>
      <c r="Q242" s="29" t="s">
        <v>5084</v>
      </c>
      <c r="R242" s="28">
        <v>5</v>
      </c>
      <c r="S242" s="28">
        <v>44</v>
      </c>
      <c r="T242" s="28">
        <v>1</v>
      </c>
      <c r="U242" s="28">
        <v>50</v>
      </c>
      <c r="V242" s="29" t="s">
        <v>2730</v>
      </c>
      <c r="W242" s="29" t="s">
        <v>7472</v>
      </c>
      <c r="X242" s="29" t="s">
        <v>7472</v>
      </c>
      <c r="Y242" s="29" t="s">
        <v>7472</v>
      </c>
      <c r="Z242" s="29" t="s">
        <v>7472</v>
      </c>
      <c r="AA242" s="29" t="s">
        <v>7478</v>
      </c>
      <c r="AB242" s="28">
        <v>90274</v>
      </c>
      <c r="AC242" s="27"/>
      <c r="AD242" s="27"/>
      <c r="AE242" s="27"/>
      <c r="AF242" s="29" t="s">
        <v>7472</v>
      </c>
      <c r="AG242" s="33" t="str">
        <f>IF(ISERROR(IF(VLOOKUP(B242,'SAS Stations'!$A$2:$G$307,6,)="YES", "YES", "NO"))=TRUE,"NO","YES")</f>
        <v>NO</v>
      </c>
      <c r="AH242" s="33" t="str">
        <f t="shared" si="3"/>
        <v>YES</v>
      </c>
      <c r="AI242" s="33" t="str">
        <f>IF(ISERROR(IF(VLOOKUP(B242,'Stations Modelled'!$A$2:$D$141,4,FALSE)=TRUE, "YES","NO")),"NO","YES")</f>
        <v>NO</v>
      </c>
    </row>
    <row r="243" spans="1:35" hidden="1">
      <c r="A243" s="29" t="s">
        <v>425</v>
      </c>
      <c r="B243" s="28">
        <v>769</v>
      </c>
      <c r="C243" s="28">
        <v>5756</v>
      </c>
      <c r="D243" s="30" t="s">
        <v>2815</v>
      </c>
      <c r="E243" s="29" t="s">
        <v>1654</v>
      </c>
      <c r="F243" s="28">
        <v>66</v>
      </c>
      <c r="G243" s="28">
        <v>16</v>
      </c>
      <c r="H243" s="28">
        <v>5073</v>
      </c>
      <c r="I243" s="29" t="s">
        <v>652</v>
      </c>
      <c r="J243" s="28">
        <v>9</v>
      </c>
      <c r="K243" s="29" t="s">
        <v>652</v>
      </c>
      <c r="L243" s="28">
        <v>5073</v>
      </c>
      <c r="M243" s="29" t="s">
        <v>652</v>
      </c>
      <c r="N243" s="29" t="s">
        <v>7471</v>
      </c>
      <c r="O243" s="31">
        <v>17868</v>
      </c>
      <c r="P243" s="31" t="s">
        <v>7472</v>
      </c>
      <c r="Q243" s="29" t="s">
        <v>7473</v>
      </c>
      <c r="R243" s="28">
        <v>1</v>
      </c>
      <c r="S243" s="28">
        <v>32</v>
      </c>
      <c r="T243" s="28">
        <v>2</v>
      </c>
      <c r="U243" s="28">
        <v>57</v>
      </c>
      <c r="V243" s="29" t="s">
        <v>3386</v>
      </c>
      <c r="W243" s="29" t="s">
        <v>1644</v>
      </c>
      <c r="X243" s="29" t="s">
        <v>538</v>
      </c>
      <c r="Y243" s="29" t="s">
        <v>1655</v>
      </c>
      <c r="Z243" s="29" t="s">
        <v>3820</v>
      </c>
      <c r="AA243" s="29" t="s">
        <v>7478</v>
      </c>
      <c r="AB243" s="28">
        <v>90221</v>
      </c>
      <c r="AC243" s="32">
        <v>33.900772000000003</v>
      </c>
      <c r="AD243" s="32">
        <v>-118.205124</v>
      </c>
      <c r="AE243" s="32"/>
      <c r="AF243" s="29" t="s">
        <v>7472</v>
      </c>
      <c r="AG243" s="33" t="str">
        <f>IF(ISERROR(IF(VLOOKUP(B243,'SAS Stations'!$A$2:$G$307,6,)="YES", "YES", "NO"))=TRUE,"NO","YES")</f>
        <v>NO</v>
      </c>
      <c r="AH243" s="33" t="str">
        <f t="shared" si="3"/>
        <v>YES</v>
      </c>
      <c r="AI243" s="33" t="str">
        <f>IF(ISERROR(IF(VLOOKUP(B243,'Stations Modelled'!$A$2:$D$141,4,FALSE)=TRUE, "YES","NO")),"NO","YES")</f>
        <v>NO</v>
      </c>
    </row>
    <row r="244" spans="1:35" hidden="1">
      <c r="A244" s="29" t="s">
        <v>425</v>
      </c>
      <c r="B244" s="28">
        <v>768</v>
      </c>
      <c r="C244" s="28">
        <v>5756</v>
      </c>
      <c r="D244" s="30"/>
      <c r="E244" s="29" t="s">
        <v>1654</v>
      </c>
      <c r="F244" s="28">
        <v>66</v>
      </c>
      <c r="G244" s="28">
        <v>4</v>
      </c>
      <c r="H244" s="28">
        <v>5073</v>
      </c>
      <c r="I244" s="29" t="s">
        <v>652</v>
      </c>
      <c r="J244" s="28">
        <v>9</v>
      </c>
      <c r="K244" s="29" t="s">
        <v>652</v>
      </c>
      <c r="L244" s="28">
        <v>5073</v>
      </c>
      <c r="M244" s="29" t="s">
        <v>652</v>
      </c>
      <c r="N244" s="29" t="s">
        <v>7471</v>
      </c>
      <c r="O244" s="31">
        <v>17868</v>
      </c>
      <c r="P244" s="31" t="s">
        <v>7472</v>
      </c>
      <c r="Q244" s="29" t="s">
        <v>7473</v>
      </c>
      <c r="R244" s="28">
        <v>1</v>
      </c>
      <c r="S244" s="28">
        <v>32</v>
      </c>
      <c r="T244" s="28">
        <v>2</v>
      </c>
      <c r="U244" s="28">
        <v>57</v>
      </c>
      <c r="V244" s="29" t="s">
        <v>3386</v>
      </c>
      <c r="W244" s="29" t="s">
        <v>1644</v>
      </c>
      <c r="X244" s="29" t="s">
        <v>538</v>
      </c>
      <c r="Y244" s="29" t="s">
        <v>1655</v>
      </c>
      <c r="Z244" s="29" t="s">
        <v>3820</v>
      </c>
      <c r="AA244" s="29" t="s">
        <v>7478</v>
      </c>
      <c r="AB244" s="28">
        <v>90221</v>
      </c>
      <c r="AC244" s="32">
        <v>33.900772000000003</v>
      </c>
      <c r="AD244" s="32">
        <v>-118.205124</v>
      </c>
      <c r="AE244" s="32"/>
      <c r="AF244" s="29" t="s">
        <v>7472</v>
      </c>
      <c r="AG244" s="33" t="str">
        <f>IF(ISERROR(IF(VLOOKUP(B244,'SAS Stations'!$A$2:$G$307,6,)="YES", "YES", "NO"))=TRUE,"NO","YES")</f>
        <v>NO</v>
      </c>
      <c r="AH244" s="33" t="str">
        <f t="shared" si="3"/>
        <v>YES</v>
      </c>
      <c r="AI244" s="33" t="str">
        <f>IF(ISERROR(IF(VLOOKUP(B244,'Stations Modelled'!$A$2:$D$141,4,FALSE)=TRUE, "YES","NO")),"NO","YES")</f>
        <v>YES</v>
      </c>
    </row>
    <row r="245" spans="1:35" hidden="1">
      <c r="A245" s="29" t="s">
        <v>2458</v>
      </c>
      <c r="B245" s="28">
        <v>825</v>
      </c>
      <c r="C245" s="28">
        <v>5827</v>
      </c>
      <c r="D245" s="30"/>
      <c r="E245" s="29"/>
      <c r="F245" s="28">
        <v>66</v>
      </c>
      <c r="G245" s="28">
        <v>12</v>
      </c>
      <c r="H245" s="28">
        <v>5082</v>
      </c>
      <c r="I245" s="29" t="s">
        <v>939</v>
      </c>
      <c r="J245" s="28">
        <v>1</v>
      </c>
      <c r="K245" s="29" t="s">
        <v>939</v>
      </c>
      <c r="L245" s="28">
        <v>5082</v>
      </c>
      <c r="M245" s="29" t="s">
        <v>939</v>
      </c>
      <c r="N245" s="29" t="s">
        <v>7521</v>
      </c>
      <c r="O245" s="31">
        <v>18264</v>
      </c>
      <c r="P245" s="31">
        <v>34428</v>
      </c>
      <c r="Q245" s="29" t="s">
        <v>7530</v>
      </c>
      <c r="R245" s="28">
        <v>1</v>
      </c>
      <c r="S245" s="28">
        <v>48</v>
      </c>
      <c r="T245" s="28">
        <v>2</v>
      </c>
      <c r="U245" s="28">
        <v>45</v>
      </c>
      <c r="V245" s="29" t="s">
        <v>7556</v>
      </c>
      <c r="W245" s="29" t="s">
        <v>7574</v>
      </c>
      <c r="X245" s="29" t="s">
        <v>3326</v>
      </c>
      <c r="Y245" s="29" t="s">
        <v>2459</v>
      </c>
      <c r="Z245" s="29" t="s">
        <v>3902</v>
      </c>
      <c r="AA245" s="29" t="s">
        <v>7478</v>
      </c>
      <c r="AB245" s="28">
        <v>92631</v>
      </c>
      <c r="AC245" s="27"/>
      <c r="AD245" s="27"/>
      <c r="AE245" s="27"/>
      <c r="AF245" s="29" t="s">
        <v>7472</v>
      </c>
      <c r="AG245" s="33" t="str">
        <f>IF(ISERROR(IF(VLOOKUP(B245,'SAS Stations'!$A$2:$G$307,6,)="YES", "YES", "NO"))=TRUE,"NO","YES")</f>
        <v>NO</v>
      </c>
      <c r="AH245" s="33" t="str">
        <f t="shared" si="3"/>
        <v>YES</v>
      </c>
      <c r="AI245" s="33" t="str">
        <f>IF(ISERROR(IF(VLOOKUP(B245,'Stations Modelled'!$A$2:$D$141,4,FALSE)=TRUE, "YES","NO")),"NO","YES")</f>
        <v>NO</v>
      </c>
    </row>
    <row r="246" spans="1:35" hidden="1">
      <c r="A246" s="29" t="s">
        <v>426</v>
      </c>
      <c r="B246" s="28">
        <v>1657</v>
      </c>
      <c r="C246" s="28">
        <v>8314</v>
      </c>
      <c r="D246" s="30" t="s">
        <v>3410</v>
      </c>
      <c r="E246" s="29">
        <v>17530</v>
      </c>
      <c r="F246" s="28">
        <v>115</v>
      </c>
      <c r="G246" s="28">
        <v>12</v>
      </c>
      <c r="H246" s="28">
        <v>5070</v>
      </c>
      <c r="I246" s="29" t="s">
        <v>347</v>
      </c>
      <c r="J246" s="28">
        <v>7</v>
      </c>
      <c r="K246" s="29" t="s">
        <v>347</v>
      </c>
      <c r="L246" s="28">
        <v>5070</v>
      </c>
      <c r="M246" s="29" t="s">
        <v>347</v>
      </c>
      <c r="N246" s="29" t="s">
        <v>7471</v>
      </c>
      <c r="O246" s="31">
        <v>33750</v>
      </c>
      <c r="P246" s="31" t="s">
        <v>7472</v>
      </c>
      <c r="Q246" s="29" t="s">
        <v>7473</v>
      </c>
      <c r="R246" s="28">
        <v>3</v>
      </c>
      <c r="S246" s="28">
        <v>77</v>
      </c>
      <c r="T246" s="28">
        <v>3</v>
      </c>
      <c r="U246" s="28">
        <v>16</v>
      </c>
      <c r="V246" s="29" t="s">
        <v>3438</v>
      </c>
      <c r="W246" s="29" t="s">
        <v>5034</v>
      </c>
      <c r="X246" s="29" t="s">
        <v>472</v>
      </c>
      <c r="Y246" s="29" t="s">
        <v>5035</v>
      </c>
      <c r="Z246" s="29" t="s">
        <v>5036</v>
      </c>
      <c r="AA246" s="29" t="s">
        <v>7478</v>
      </c>
      <c r="AB246" s="28">
        <v>92370</v>
      </c>
      <c r="AC246" s="32">
        <v>33.828958999999998</v>
      </c>
      <c r="AD246" s="32">
        <v>-117.212408</v>
      </c>
      <c r="AE246" s="32"/>
      <c r="AF246" s="29" t="s">
        <v>7472</v>
      </c>
      <c r="AG246" s="33" t="str">
        <f>IF(ISERROR(IF(VLOOKUP(B246,'SAS Stations'!$A$2:$G$307,6,)="YES", "YES", "NO"))=TRUE,"NO","YES")</f>
        <v>YES</v>
      </c>
      <c r="AH246" s="33" t="str">
        <f t="shared" si="3"/>
        <v>NO</v>
      </c>
      <c r="AI246" s="33" t="str">
        <f>IF(ISERROR(IF(VLOOKUP(B246,'Stations Modelled'!$A$2:$D$141,4,FALSE)=TRUE, "YES","NO")),"NO","YES")</f>
        <v>NO</v>
      </c>
    </row>
    <row r="247" spans="1:35" hidden="1">
      <c r="A247" s="29" t="s">
        <v>2460</v>
      </c>
      <c r="B247" s="28">
        <v>1863</v>
      </c>
      <c r="C247" s="28">
        <v>5855</v>
      </c>
      <c r="D247" s="30"/>
      <c r="E247" s="29"/>
      <c r="F247" s="28">
        <v>66</v>
      </c>
      <c r="G247" s="28">
        <v>12</v>
      </c>
      <c r="H247" s="28">
        <v>5084</v>
      </c>
      <c r="I247" s="29" t="s">
        <v>3790</v>
      </c>
      <c r="J247" s="28">
        <v>9</v>
      </c>
      <c r="K247" s="29" t="s">
        <v>652</v>
      </c>
      <c r="L247" s="28">
        <v>5073</v>
      </c>
      <c r="M247" s="29" t="s">
        <v>652</v>
      </c>
      <c r="N247" s="29" t="s">
        <v>7496</v>
      </c>
      <c r="O247" s="31">
        <v>38353</v>
      </c>
      <c r="P247" s="31" t="s">
        <v>7472</v>
      </c>
      <c r="Q247" s="29" t="s">
        <v>10579</v>
      </c>
      <c r="R247" s="28">
        <v>1</v>
      </c>
      <c r="S247" s="28">
        <v>47</v>
      </c>
      <c r="T247" s="28">
        <v>2</v>
      </c>
      <c r="U247" s="28">
        <v>80</v>
      </c>
      <c r="V247" s="29" t="s">
        <v>7531</v>
      </c>
      <c r="W247" s="29" t="s">
        <v>4621</v>
      </c>
      <c r="X247" s="29" t="s">
        <v>7849</v>
      </c>
      <c r="Y247" s="29" t="s">
        <v>2461</v>
      </c>
      <c r="Z247" s="29" t="s">
        <v>7820</v>
      </c>
      <c r="AA247" s="29" t="s">
        <v>7478</v>
      </c>
      <c r="AB247" s="28">
        <v>90603</v>
      </c>
      <c r="AC247" s="27"/>
      <c r="AD247" s="27"/>
      <c r="AE247" s="27"/>
      <c r="AF247" s="29" t="s">
        <v>7472</v>
      </c>
      <c r="AG247" s="33" t="str">
        <f>IF(ISERROR(IF(VLOOKUP(B247,'SAS Stations'!$A$2:$G$307,6,)="YES", "YES", "NO"))=TRUE,"NO","YES")</f>
        <v>NO</v>
      </c>
      <c r="AH247" s="33" t="str">
        <f t="shared" si="3"/>
        <v>YES</v>
      </c>
      <c r="AI247" s="33" t="str">
        <f>IF(ISERROR(IF(VLOOKUP(B247,'Stations Modelled'!$A$2:$D$141,4,FALSE)=TRUE, "YES","NO")),"NO","YES")</f>
        <v>NO</v>
      </c>
    </row>
    <row r="248" spans="1:35" hidden="1">
      <c r="A248" s="29" t="s">
        <v>999</v>
      </c>
      <c r="B248" s="28">
        <v>681</v>
      </c>
      <c r="C248" s="28">
        <v>5640</v>
      </c>
      <c r="D248" s="30" t="s">
        <v>3405</v>
      </c>
      <c r="E248" s="29"/>
      <c r="F248" s="28">
        <v>33</v>
      </c>
      <c r="G248" s="28">
        <v>12</v>
      </c>
      <c r="H248" s="28">
        <v>5064</v>
      </c>
      <c r="I248" s="29" t="s">
        <v>375</v>
      </c>
      <c r="J248" s="28">
        <v>5</v>
      </c>
      <c r="K248" s="29" t="s">
        <v>375</v>
      </c>
      <c r="L248" s="28">
        <v>5064</v>
      </c>
      <c r="M248" s="29" t="s">
        <v>375</v>
      </c>
      <c r="N248" s="29" t="s">
        <v>7471</v>
      </c>
      <c r="O248" s="31">
        <v>18264</v>
      </c>
      <c r="P248" s="31" t="s">
        <v>7472</v>
      </c>
      <c r="Q248" s="29" t="s">
        <v>7506</v>
      </c>
      <c r="R248" s="28">
        <v>3</v>
      </c>
      <c r="S248" s="28">
        <v>40</v>
      </c>
      <c r="T248" s="28">
        <v>2</v>
      </c>
      <c r="U248" s="28">
        <v>11</v>
      </c>
      <c r="V248" s="29" t="s">
        <v>7474</v>
      </c>
      <c r="W248" s="29" t="s">
        <v>5037</v>
      </c>
      <c r="X248" s="29" t="s">
        <v>494</v>
      </c>
      <c r="Y248" s="29" t="s">
        <v>5038</v>
      </c>
      <c r="Z248" s="29" t="s">
        <v>3433</v>
      </c>
      <c r="AA248" s="29" t="s">
        <v>7478</v>
      </c>
      <c r="AB248" s="28">
        <v>92352</v>
      </c>
      <c r="AC248" s="32">
        <v>34.234279000000001</v>
      </c>
      <c r="AD248" s="32">
        <v>-117.201528</v>
      </c>
      <c r="AE248" s="32"/>
      <c r="AF248" s="29" t="s">
        <v>7472</v>
      </c>
      <c r="AG248" s="33" t="str">
        <f>IF(ISERROR(IF(VLOOKUP(B248,'SAS Stations'!$A$2:$G$307,6,)="YES", "YES", "NO"))=TRUE,"NO","YES")</f>
        <v>NO</v>
      </c>
      <c r="AH248" s="33" t="str">
        <f t="shared" si="3"/>
        <v>YES</v>
      </c>
      <c r="AI248" s="33" t="str">
        <f>IF(ISERROR(IF(VLOOKUP(B248,'Stations Modelled'!$A$2:$D$141,4,FALSE)=TRUE, "YES","NO")),"NO","YES")</f>
        <v>NO</v>
      </c>
    </row>
    <row r="249" spans="1:35" hidden="1">
      <c r="A249" s="29" t="s">
        <v>999</v>
      </c>
      <c r="B249" s="28">
        <v>682</v>
      </c>
      <c r="C249" s="28">
        <v>5640</v>
      </c>
      <c r="D249" s="30" t="s">
        <v>3405</v>
      </c>
      <c r="E249" s="29"/>
      <c r="F249" s="28">
        <v>33</v>
      </c>
      <c r="G249" s="28">
        <v>33</v>
      </c>
      <c r="H249" s="28">
        <v>5064</v>
      </c>
      <c r="I249" s="29" t="s">
        <v>375</v>
      </c>
      <c r="J249" s="28">
        <v>5</v>
      </c>
      <c r="K249" s="29" t="s">
        <v>375</v>
      </c>
      <c r="L249" s="28">
        <v>5064</v>
      </c>
      <c r="M249" s="29" t="s">
        <v>375</v>
      </c>
      <c r="N249" s="29" t="s">
        <v>7471</v>
      </c>
      <c r="O249" s="31">
        <v>18264</v>
      </c>
      <c r="P249" s="31" t="s">
        <v>7472</v>
      </c>
      <c r="Q249" s="29" t="s">
        <v>7506</v>
      </c>
      <c r="R249" s="28">
        <v>3</v>
      </c>
      <c r="S249" s="28">
        <v>40</v>
      </c>
      <c r="T249" s="28">
        <v>2</v>
      </c>
      <c r="U249" s="28">
        <v>11</v>
      </c>
      <c r="V249" s="29" t="s">
        <v>7474</v>
      </c>
      <c r="W249" s="29" t="s">
        <v>5037</v>
      </c>
      <c r="X249" s="29" t="s">
        <v>494</v>
      </c>
      <c r="Y249" s="29" t="s">
        <v>5038</v>
      </c>
      <c r="Z249" s="29" t="s">
        <v>3433</v>
      </c>
      <c r="AA249" s="29" t="s">
        <v>7478</v>
      </c>
      <c r="AB249" s="28">
        <v>92352</v>
      </c>
      <c r="AC249" s="32">
        <v>34.234279000000001</v>
      </c>
      <c r="AD249" s="32">
        <v>-117.201528</v>
      </c>
      <c r="AE249" s="32"/>
      <c r="AF249" s="29" t="s">
        <v>7472</v>
      </c>
      <c r="AG249" s="33" t="str">
        <f>IF(ISERROR(IF(VLOOKUP(B249,'SAS Stations'!$A$2:$G$307,6,)="YES", "YES", "NO"))=TRUE,"NO","YES")</f>
        <v>YES</v>
      </c>
      <c r="AH249" s="33" t="str">
        <f t="shared" si="3"/>
        <v>NO</v>
      </c>
      <c r="AI249" s="33" t="str">
        <f>IF(ISERROR(IF(VLOOKUP(B249,'Stations Modelled'!$A$2:$D$141,4,FALSE)=TRUE, "YES","NO")),"NO","YES")</f>
        <v>NO</v>
      </c>
    </row>
    <row r="250" spans="1:35" hidden="1">
      <c r="A250" s="29" t="s">
        <v>427</v>
      </c>
      <c r="B250" s="28">
        <v>1047</v>
      </c>
      <c r="C250" s="28">
        <v>6283</v>
      </c>
      <c r="D250" s="30" t="s">
        <v>7573</v>
      </c>
      <c r="E250" s="29"/>
      <c r="F250" s="28">
        <v>66</v>
      </c>
      <c r="G250" s="28">
        <v>4</v>
      </c>
      <c r="H250" s="28">
        <v>5082</v>
      </c>
      <c r="I250" s="29" t="s">
        <v>939</v>
      </c>
      <c r="J250" s="28">
        <v>1</v>
      </c>
      <c r="K250" s="29" t="s">
        <v>939</v>
      </c>
      <c r="L250" s="28">
        <v>5082</v>
      </c>
      <c r="M250" s="29" t="s">
        <v>939</v>
      </c>
      <c r="N250" s="29" t="s">
        <v>7471</v>
      </c>
      <c r="O250" s="31">
        <v>32721</v>
      </c>
      <c r="P250" s="31" t="s">
        <v>7472</v>
      </c>
      <c r="Q250" s="29" t="s">
        <v>7530</v>
      </c>
      <c r="R250" s="28">
        <v>1</v>
      </c>
      <c r="S250" s="28">
        <v>29</v>
      </c>
      <c r="T250" s="28">
        <v>2</v>
      </c>
      <c r="U250" s="28">
        <v>45</v>
      </c>
      <c r="V250" s="29" t="s">
        <v>7556</v>
      </c>
      <c r="W250" s="29" t="s">
        <v>486</v>
      </c>
      <c r="X250" s="29" t="s">
        <v>7545</v>
      </c>
      <c r="Y250" s="29" t="s">
        <v>487</v>
      </c>
      <c r="Z250" s="29" t="s">
        <v>736</v>
      </c>
      <c r="AA250" s="29" t="s">
        <v>7478</v>
      </c>
      <c r="AB250" s="28">
        <v>92806</v>
      </c>
      <c r="AC250" s="32">
        <v>33.818753000000001</v>
      </c>
      <c r="AD250" s="32">
        <v>-117.872058</v>
      </c>
      <c r="AE250" s="34" t="s">
        <v>7503</v>
      </c>
      <c r="AF250" s="29" t="s">
        <v>7472</v>
      </c>
      <c r="AG250" s="33" t="str">
        <f>IF(ISERROR(IF(VLOOKUP(B250,'SAS Stations'!$A$2:$G$307,6,)="YES", "YES", "NO"))=TRUE,"NO","YES")</f>
        <v>NO</v>
      </c>
      <c r="AH250" s="33" t="str">
        <f t="shared" si="3"/>
        <v>YES</v>
      </c>
      <c r="AI250" s="33" t="str">
        <f>IF(ISERROR(IF(VLOOKUP(B250,'Stations Modelled'!$A$2:$D$141,4,FALSE)=TRUE, "YES","NO")),"NO","YES")</f>
        <v>NO</v>
      </c>
    </row>
    <row r="251" spans="1:35" hidden="1">
      <c r="A251" s="29" t="s">
        <v>428</v>
      </c>
      <c r="B251" s="28">
        <v>627</v>
      </c>
      <c r="C251" s="28">
        <v>5578</v>
      </c>
      <c r="D251" s="30" t="s">
        <v>4936</v>
      </c>
      <c r="E251" s="29"/>
      <c r="F251" s="28">
        <v>66</v>
      </c>
      <c r="G251" s="28">
        <v>4</v>
      </c>
      <c r="H251" s="28">
        <v>5051</v>
      </c>
      <c r="I251" s="29" t="s">
        <v>362</v>
      </c>
      <c r="J251" s="28">
        <v>13</v>
      </c>
      <c r="K251" s="29" t="s">
        <v>362</v>
      </c>
      <c r="L251" s="28">
        <v>5056</v>
      </c>
      <c r="M251" s="29" t="s">
        <v>698</v>
      </c>
      <c r="N251" s="29" t="s">
        <v>7471</v>
      </c>
      <c r="O251" s="31">
        <v>23408</v>
      </c>
      <c r="P251" s="31" t="s">
        <v>7472</v>
      </c>
      <c r="Q251" s="29" t="s">
        <v>7530</v>
      </c>
      <c r="R251" s="28">
        <v>5</v>
      </c>
      <c r="S251" s="28">
        <v>35</v>
      </c>
      <c r="T251" s="28">
        <v>3</v>
      </c>
      <c r="U251" s="28">
        <v>62</v>
      </c>
      <c r="V251" s="29" t="s">
        <v>2730</v>
      </c>
      <c r="W251" s="29" t="s">
        <v>1712</v>
      </c>
      <c r="X251" s="29" t="s">
        <v>7500</v>
      </c>
      <c r="Y251" s="29" t="s">
        <v>4960</v>
      </c>
      <c r="Z251" s="29" t="s">
        <v>3795</v>
      </c>
      <c r="AA251" s="29" t="s">
        <v>7478</v>
      </c>
      <c r="AB251" s="28">
        <v>91311</v>
      </c>
      <c r="AC251" s="32">
        <v>34.230238999999997</v>
      </c>
      <c r="AD251" s="32">
        <v>-118.71315</v>
      </c>
      <c r="AE251" s="32"/>
      <c r="AF251" s="29" t="s">
        <v>7472</v>
      </c>
      <c r="AG251" s="33" t="str">
        <f>IF(ISERROR(IF(VLOOKUP(B251,'SAS Stations'!$A$2:$G$307,6,)="YES", "YES", "NO"))=TRUE,"NO","YES")</f>
        <v>NO</v>
      </c>
      <c r="AH251" s="33" t="str">
        <f t="shared" si="3"/>
        <v>YES</v>
      </c>
      <c r="AI251" s="33" t="str">
        <f>IF(ISERROR(IF(VLOOKUP(B251,'Stations Modelled'!$A$2:$D$141,4,FALSE)=TRUE, "YES","NO")),"NO","YES")</f>
        <v>NO</v>
      </c>
    </row>
    <row r="252" spans="1:35" hidden="1">
      <c r="A252" s="29" t="s">
        <v>2462</v>
      </c>
      <c r="B252" s="28">
        <v>943</v>
      </c>
      <c r="C252" s="28">
        <v>6134</v>
      </c>
      <c r="D252" s="30"/>
      <c r="E252" s="29"/>
      <c r="F252" s="28">
        <v>12</v>
      </c>
      <c r="G252" s="28">
        <v>4</v>
      </c>
      <c r="H252" s="28">
        <v>5069</v>
      </c>
      <c r="I252" s="29" t="s">
        <v>687</v>
      </c>
      <c r="J252" s="28">
        <v>4</v>
      </c>
      <c r="K252" s="29" t="s">
        <v>448</v>
      </c>
      <c r="L252" s="28">
        <v>5069</v>
      </c>
      <c r="M252" s="29" t="s">
        <v>687</v>
      </c>
      <c r="N252" s="29" t="s">
        <v>7471</v>
      </c>
      <c r="O252" s="31">
        <v>18264</v>
      </c>
      <c r="P252" s="31" t="s">
        <v>7472</v>
      </c>
      <c r="Q252" s="29" t="s">
        <v>981</v>
      </c>
      <c r="R252" s="28">
        <v>3</v>
      </c>
      <c r="S252" s="28">
        <v>34</v>
      </c>
      <c r="T252" s="28">
        <v>3</v>
      </c>
      <c r="U252" s="28">
        <v>10</v>
      </c>
      <c r="V252" s="29" t="s">
        <v>7474</v>
      </c>
      <c r="W252" s="29" t="s">
        <v>2463</v>
      </c>
      <c r="X252" s="29" t="s">
        <v>519</v>
      </c>
      <c r="Y252" s="29" t="s">
        <v>2464</v>
      </c>
      <c r="Z252" s="29" t="s">
        <v>3801</v>
      </c>
      <c r="AA252" s="29" t="s">
        <v>7478</v>
      </c>
      <c r="AB252" s="28" t="s">
        <v>7472</v>
      </c>
      <c r="AC252" s="27"/>
      <c r="AD252" s="27"/>
      <c r="AE252" s="27"/>
      <c r="AF252" s="29" t="s">
        <v>7472</v>
      </c>
      <c r="AG252" s="33" t="str">
        <f>IF(ISERROR(IF(VLOOKUP(B252,'SAS Stations'!$A$2:$G$307,6,)="YES", "YES", "NO"))=TRUE,"NO","YES")</f>
        <v>NO</v>
      </c>
      <c r="AH252" s="33" t="str">
        <f t="shared" si="3"/>
        <v>YES</v>
      </c>
      <c r="AI252" s="33" t="str">
        <f>IF(ISERROR(IF(VLOOKUP(B252,'Stations Modelled'!$A$2:$D$141,4,FALSE)=TRUE, "YES","NO")),"NO","YES")</f>
        <v>NO</v>
      </c>
    </row>
    <row r="253" spans="1:35" hidden="1">
      <c r="A253" s="29" t="s">
        <v>2465</v>
      </c>
      <c r="B253" s="28">
        <v>709</v>
      </c>
      <c r="C253" s="28">
        <v>5683</v>
      </c>
      <c r="D253" s="30"/>
      <c r="E253" s="29"/>
      <c r="F253" s="28">
        <v>12</v>
      </c>
      <c r="G253" s="28">
        <v>4</v>
      </c>
      <c r="H253" s="28">
        <v>5069</v>
      </c>
      <c r="I253" s="29" t="s">
        <v>687</v>
      </c>
      <c r="J253" s="28">
        <v>4</v>
      </c>
      <c r="K253" s="29" t="s">
        <v>448</v>
      </c>
      <c r="L253" s="28">
        <v>5069</v>
      </c>
      <c r="M253" s="29" t="s">
        <v>687</v>
      </c>
      <c r="N253" s="29" t="s">
        <v>7471</v>
      </c>
      <c r="O253" s="31">
        <v>18264</v>
      </c>
      <c r="P253" s="31" t="s">
        <v>7472</v>
      </c>
      <c r="Q253" s="29" t="s">
        <v>981</v>
      </c>
      <c r="R253" s="28">
        <v>3</v>
      </c>
      <c r="S253" s="28">
        <v>34</v>
      </c>
      <c r="T253" s="28">
        <v>3</v>
      </c>
      <c r="U253" s="28">
        <v>10</v>
      </c>
      <c r="V253" s="29" t="s">
        <v>3438</v>
      </c>
      <c r="W253" s="29" t="s">
        <v>2668</v>
      </c>
      <c r="X253" s="29" t="s">
        <v>7482</v>
      </c>
      <c r="Y253" s="29" t="s">
        <v>2466</v>
      </c>
      <c r="Z253" s="29" t="s">
        <v>2667</v>
      </c>
      <c r="AA253" s="29" t="s">
        <v>7478</v>
      </c>
      <c r="AB253" s="28">
        <v>91760</v>
      </c>
      <c r="AC253" s="27"/>
      <c r="AD253" s="27"/>
      <c r="AE253" s="27"/>
      <c r="AF253" s="29" t="s">
        <v>7472</v>
      </c>
      <c r="AG253" s="33" t="str">
        <f>IF(ISERROR(IF(VLOOKUP(B253,'SAS Stations'!$A$2:$G$307,6,)="YES", "YES", "NO"))=TRUE,"NO","YES")</f>
        <v>NO</v>
      </c>
      <c r="AH253" s="33" t="str">
        <f t="shared" si="3"/>
        <v>YES</v>
      </c>
      <c r="AI253" s="33" t="str">
        <f>IF(ISERROR(IF(VLOOKUP(B253,'Stations Modelled'!$A$2:$D$141,4,FALSE)=TRUE, "YES","NO")),"NO","YES")</f>
        <v>NO</v>
      </c>
    </row>
    <row r="254" spans="1:35" hidden="1">
      <c r="A254" s="29" t="s">
        <v>2467</v>
      </c>
      <c r="B254" s="28">
        <v>1927</v>
      </c>
      <c r="C254" s="28">
        <v>2401</v>
      </c>
      <c r="D254" s="30"/>
      <c r="E254" s="29"/>
      <c r="F254" s="28">
        <v>0.5</v>
      </c>
      <c r="G254" s="28">
        <v>0.5</v>
      </c>
      <c r="H254" s="28">
        <v>9010</v>
      </c>
      <c r="I254" s="29" t="s">
        <v>2406</v>
      </c>
      <c r="J254" s="28" t="s">
        <v>7472</v>
      </c>
      <c r="K254" s="29" t="s">
        <v>7472</v>
      </c>
      <c r="L254" s="28">
        <v>5012</v>
      </c>
      <c r="M254" s="29" t="s">
        <v>3869</v>
      </c>
      <c r="N254" s="29" t="s">
        <v>7471</v>
      </c>
      <c r="O254" s="31">
        <v>35184</v>
      </c>
      <c r="P254" s="31" t="s">
        <v>7472</v>
      </c>
      <c r="Q254" s="29" t="s">
        <v>10579</v>
      </c>
      <c r="R254" s="28">
        <v>1</v>
      </c>
      <c r="S254" s="28">
        <v>22</v>
      </c>
      <c r="T254" s="28" t="s">
        <v>7472</v>
      </c>
      <c r="U254" s="28">
        <v>0</v>
      </c>
      <c r="V254" s="29" t="s">
        <v>2468</v>
      </c>
      <c r="W254" s="29" t="s">
        <v>572</v>
      </c>
      <c r="X254" s="29" t="s">
        <v>7472</v>
      </c>
      <c r="Y254" s="29" t="s">
        <v>2469</v>
      </c>
      <c r="Z254" s="29" t="s">
        <v>821</v>
      </c>
      <c r="AA254" s="29" t="s">
        <v>7478</v>
      </c>
      <c r="AB254" s="28">
        <v>91770</v>
      </c>
      <c r="AC254" s="27"/>
      <c r="AD254" s="27"/>
      <c r="AE254" s="27"/>
      <c r="AF254" s="29" t="s">
        <v>7472</v>
      </c>
      <c r="AG254" s="33" t="str">
        <f>IF(ISERROR(IF(VLOOKUP(B254,'SAS Stations'!$A$2:$G$307,6,)="YES", "YES", "NO"))=TRUE,"NO","YES")</f>
        <v>NO</v>
      </c>
      <c r="AH254" s="33" t="str">
        <f t="shared" si="3"/>
        <v>YES</v>
      </c>
      <c r="AI254" s="33" t="str">
        <f>IF(ISERROR(IF(VLOOKUP(B254,'Stations Modelled'!$A$2:$D$141,4,FALSE)=TRUE, "YES","NO")),"NO","YES")</f>
        <v>NO</v>
      </c>
    </row>
    <row r="255" spans="1:35" hidden="1">
      <c r="A255" s="29" t="s">
        <v>5039</v>
      </c>
      <c r="B255" s="28">
        <v>1361</v>
      </c>
      <c r="C255" s="28">
        <v>8118</v>
      </c>
      <c r="D255" s="30" t="s">
        <v>3416</v>
      </c>
      <c r="E255" s="29"/>
      <c r="F255" s="28">
        <v>33</v>
      </c>
      <c r="G255" s="28">
        <v>12</v>
      </c>
      <c r="H255" s="28">
        <v>5067</v>
      </c>
      <c r="I255" s="29" t="s">
        <v>389</v>
      </c>
      <c r="J255" s="28">
        <v>6</v>
      </c>
      <c r="K255" s="29" t="s">
        <v>389</v>
      </c>
      <c r="L255" s="28">
        <v>5067</v>
      </c>
      <c r="M255" s="29" t="s">
        <v>389</v>
      </c>
      <c r="N255" s="29" t="s">
        <v>7471</v>
      </c>
      <c r="O255" s="31">
        <v>18264</v>
      </c>
      <c r="P255" s="31" t="s">
        <v>7472</v>
      </c>
      <c r="Q255" s="29" t="s">
        <v>7506</v>
      </c>
      <c r="R255" s="28">
        <v>3</v>
      </c>
      <c r="S255" s="28">
        <v>79</v>
      </c>
      <c r="T255" s="28">
        <v>4</v>
      </c>
      <c r="U255" s="28">
        <v>13</v>
      </c>
      <c r="V255" s="29" t="s">
        <v>3411</v>
      </c>
      <c r="W255" s="29" t="s">
        <v>5040</v>
      </c>
      <c r="X255" s="29" t="s">
        <v>5041</v>
      </c>
      <c r="Y255" s="29" t="s">
        <v>5042</v>
      </c>
      <c r="Z255" s="29" t="s">
        <v>5039</v>
      </c>
      <c r="AA255" s="29" t="s">
        <v>7478</v>
      </c>
      <c r="AB255" s="28">
        <v>92230</v>
      </c>
      <c r="AC255" s="32">
        <v>33.914684000000001</v>
      </c>
      <c r="AD255" s="32">
        <v>-116.78231599999999</v>
      </c>
      <c r="AE255" s="32"/>
      <c r="AF255" s="29" t="s">
        <v>7472</v>
      </c>
      <c r="AG255" s="33" t="str">
        <f>IF(ISERROR(IF(VLOOKUP(B255,'SAS Stations'!$A$2:$G$307,6,)="YES", "YES", "NO"))=TRUE,"NO","YES")</f>
        <v>NO</v>
      </c>
      <c r="AH255" s="33" t="str">
        <f t="shared" si="3"/>
        <v>YES</v>
      </c>
      <c r="AI255" s="33" t="str">
        <f>IF(ISERROR(IF(VLOOKUP(B255,'Stations Modelled'!$A$2:$D$141,4,FALSE)=TRUE, "YES","NO")),"NO","YES")</f>
        <v>NO</v>
      </c>
    </row>
    <row r="256" spans="1:35" hidden="1">
      <c r="A256" s="29" t="s">
        <v>2470</v>
      </c>
      <c r="B256" s="28">
        <v>1088</v>
      </c>
      <c r="C256" s="28">
        <v>7116</v>
      </c>
      <c r="D256" s="30"/>
      <c r="E256" s="29"/>
      <c r="F256" s="28">
        <v>12</v>
      </c>
      <c r="G256" s="28">
        <v>2.4</v>
      </c>
      <c r="H256" s="28">
        <v>5088</v>
      </c>
      <c r="I256" s="29" t="s">
        <v>838</v>
      </c>
      <c r="J256" s="28">
        <v>2</v>
      </c>
      <c r="K256" s="29" t="s">
        <v>394</v>
      </c>
      <c r="L256" s="28">
        <v>5082</v>
      </c>
      <c r="M256" s="29" t="s">
        <v>939</v>
      </c>
      <c r="N256" s="29" t="s">
        <v>7521</v>
      </c>
      <c r="O256" s="31">
        <v>18264</v>
      </c>
      <c r="P256" s="31">
        <v>30682</v>
      </c>
      <c r="Q256" s="29" t="s">
        <v>5084</v>
      </c>
      <c r="R256" s="28">
        <v>1</v>
      </c>
      <c r="S256" s="28">
        <v>43</v>
      </c>
      <c r="T256" s="28">
        <v>2</v>
      </c>
      <c r="U256" s="28">
        <v>80</v>
      </c>
      <c r="V256" s="29" t="s">
        <v>7848</v>
      </c>
      <c r="W256" s="29" t="s">
        <v>7472</v>
      </c>
      <c r="X256" s="29" t="s">
        <v>7472</v>
      </c>
      <c r="Y256" s="29" t="s">
        <v>7472</v>
      </c>
      <c r="Z256" s="29" t="s">
        <v>7472</v>
      </c>
      <c r="AA256" s="29" t="s">
        <v>7478</v>
      </c>
      <c r="AB256" s="28" t="s">
        <v>7472</v>
      </c>
      <c r="AC256" s="27"/>
      <c r="AD256" s="27"/>
      <c r="AE256" s="27"/>
      <c r="AF256" s="29" t="s">
        <v>7472</v>
      </c>
      <c r="AG256" s="33" t="str">
        <f>IF(ISERROR(IF(VLOOKUP(B256,'SAS Stations'!$A$2:$G$307,6,)="YES", "YES", "NO"))=TRUE,"NO","YES")</f>
        <v>NO</v>
      </c>
      <c r="AH256" s="33" t="str">
        <f t="shared" si="3"/>
        <v>YES</v>
      </c>
      <c r="AI256" s="33" t="str">
        <f>IF(ISERROR(IF(VLOOKUP(B256,'Stations Modelled'!$A$2:$D$141,4,FALSE)=TRUE, "YES","NO")),"NO","YES")</f>
        <v>NO</v>
      </c>
    </row>
    <row r="257" spans="1:35" hidden="1">
      <c r="A257" s="29" t="s">
        <v>429</v>
      </c>
      <c r="B257" s="28">
        <v>876</v>
      </c>
      <c r="C257" s="28">
        <v>5879</v>
      </c>
      <c r="D257" s="30" t="s">
        <v>482</v>
      </c>
      <c r="E257" s="29" t="s">
        <v>488</v>
      </c>
      <c r="F257" s="28">
        <v>66</v>
      </c>
      <c r="G257" s="28">
        <v>12</v>
      </c>
      <c r="H257" s="28">
        <v>5017</v>
      </c>
      <c r="I257" s="29" t="s">
        <v>430</v>
      </c>
      <c r="J257" s="28">
        <v>2</v>
      </c>
      <c r="K257" s="29" t="s">
        <v>394</v>
      </c>
      <c r="L257" s="28">
        <v>5086</v>
      </c>
      <c r="M257" s="29" t="s">
        <v>394</v>
      </c>
      <c r="N257" s="29" t="s">
        <v>7471</v>
      </c>
      <c r="O257" s="31">
        <v>24838</v>
      </c>
      <c r="P257" s="31" t="s">
        <v>7472</v>
      </c>
      <c r="Q257" s="29" t="s">
        <v>7473</v>
      </c>
      <c r="R257" s="28">
        <v>1</v>
      </c>
      <c r="S257" s="28">
        <v>43</v>
      </c>
      <c r="T257" s="28">
        <v>2</v>
      </c>
      <c r="U257" s="28">
        <v>44</v>
      </c>
      <c r="V257" s="29" t="s">
        <v>7556</v>
      </c>
      <c r="W257" s="29" t="s">
        <v>489</v>
      </c>
      <c r="X257" s="29" t="s">
        <v>490</v>
      </c>
      <c r="Y257" s="29" t="s">
        <v>491</v>
      </c>
      <c r="Z257" s="29" t="s">
        <v>606</v>
      </c>
      <c r="AA257" s="29" t="s">
        <v>7478</v>
      </c>
      <c r="AB257" s="28">
        <v>92715</v>
      </c>
      <c r="AC257" s="32">
        <v>33.672184000000001</v>
      </c>
      <c r="AD257" s="32">
        <v>-117.847038</v>
      </c>
      <c r="AE257" s="34" t="s">
        <v>7503</v>
      </c>
      <c r="AF257" s="29" t="s">
        <v>7472</v>
      </c>
      <c r="AG257" s="33" t="str">
        <f>IF(ISERROR(IF(VLOOKUP(B257,'SAS Stations'!$A$2:$G$307,6,)="YES", "YES", "NO"))=TRUE,"NO","YES")</f>
        <v>YES</v>
      </c>
      <c r="AH257" s="33" t="str">
        <f t="shared" si="3"/>
        <v>NO</v>
      </c>
      <c r="AI257" s="33" t="str">
        <f>IF(ISERROR(IF(VLOOKUP(B257,'Stations Modelled'!$A$2:$D$141,4,FALSE)=TRUE, "YES","NO")),"NO","YES")</f>
        <v>YES</v>
      </c>
    </row>
    <row r="258" spans="1:35" hidden="1">
      <c r="A258" s="29" t="s">
        <v>2471</v>
      </c>
      <c r="B258" s="28">
        <v>1704</v>
      </c>
      <c r="C258" s="28">
        <v>5402</v>
      </c>
      <c r="D258" s="30"/>
      <c r="E258" s="29"/>
      <c r="F258" s="28">
        <v>66</v>
      </c>
      <c r="G258" s="28">
        <v>12</v>
      </c>
      <c r="H258" s="28">
        <v>5052</v>
      </c>
      <c r="I258" s="29" t="s">
        <v>357</v>
      </c>
      <c r="J258" s="28">
        <v>14</v>
      </c>
      <c r="K258" s="29" t="s">
        <v>940</v>
      </c>
      <c r="L258" s="28">
        <v>5054</v>
      </c>
      <c r="M258" s="29" t="s">
        <v>940</v>
      </c>
      <c r="N258" s="29" t="s">
        <v>7496</v>
      </c>
      <c r="O258" s="31">
        <v>38353</v>
      </c>
      <c r="P258" s="31" t="s">
        <v>7472</v>
      </c>
      <c r="Q258" s="29" t="s">
        <v>10579</v>
      </c>
      <c r="R258" s="28">
        <v>5</v>
      </c>
      <c r="S258" s="28">
        <v>36</v>
      </c>
      <c r="T258" s="28">
        <v>3</v>
      </c>
      <c r="U258" s="28">
        <v>30</v>
      </c>
      <c r="V258" s="29" t="s">
        <v>1290</v>
      </c>
      <c r="W258" s="29" t="s">
        <v>7472</v>
      </c>
      <c r="X258" s="29" t="s">
        <v>7472</v>
      </c>
      <c r="Y258" s="29" t="s">
        <v>2472</v>
      </c>
      <c r="Z258" s="29" t="s">
        <v>636</v>
      </c>
      <c r="AA258" s="29" t="s">
        <v>7478</v>
      </c>
      <c r="AB258" s="28">
        <v>93534</v>
      </c>
      <c r="AC258" s="27"/>
      <c r="AD258" s="27"/>
      <c r="AE258" s="27"/>
      <c r="AF258" s="29" t="s">
        <v>7472</v>
      </c>
      <c r="AG258" s="33" t="str">
        <f>IF(ISERROR(IF(VLOOKUP(B258,'SAS Stations'!$A$2:$G$307,6,)="YES", "YES", "NO"))=TRUE,"NO","YES")</f>
        <v>NO</v>
      </c>
      <c r="AH258" s="33" t="str">
        <f t="shared" si="3"/>
        <v>YES</v>
      </c>
      <c r="AI258" s="33" t="str">
        <f>IF(ISERROR(IF(VLOOKUP(B258,'Stations Modelled'!$A$2:$D$141,4,FALSE)=TRUE, "YES","NO")),"NO","YES")</f>
        <v>NO</v>
      </c>
    </row>
    <row r="259" spans="1:35" hidden="1">
      <c r="A259" s="29" t="s">
        <v>4961</v>
      </c>
      <c r="B259" s="28">
        <v>1362</v>
      </c>
      <c r="C259" s="28">
        <v>8119</v>
      </c>
      <c r="D259" s="30" t="s">
        <v>4923</v>
      </c>
      <c r="E259" s="29"/>
      <c r="F259" s="28">
        <v>33</v>
      </c>
      <c r="G259" s="28">
        <v>12</v>
      </c>
      <c r="H259" s="28">
        <v>8016</v>
      </c>
      <c r="I259" s="29" t="s">
        <v>385</v>
      </c>
      <c r="J259" s="28">
        <v>15</v>
      </c>
      <c r="K259" s="29" t="s">
        <v>666</v>
      </c>
      <c r="L259" s="28">
        <v>5090</v>
      </c>
      <c r="M259" s="29" t="s">
        <v>3806</v>
      </c>
      <c r="N259" s="29" t="s">
        <v>7471</v>
      </c>
      <c r="O259" s="31">
        <v>18264</v>
      </c>
      <c r="P259" s="31" t="s">
        <v>7472</v>
      </c>
      <c r="Q259" s="29" t="s">
        <v>7506</v>
      </c>
      <c r="R259" s="28">
        <v>3</v>
      </c>
      <c r="S259" s="28">
        <v>72</v>
      </c>
      <c r="T259" s="28">
        <v>4</v>
      </c>
      <c r="U259" s="28">
        <v>24</v>
      </c>
      <c r="V259" s="29" t="s">
        <v>7480</v>
      </c>
      <c r="W259" s="29" t="s">
        <v>7487</v>
      </c>
      <c r="X259" s="29" t="s">
        <v>7488</v>
      </c>
      <c r="Y259" s="29" t="s">
        <v>4962</v>
      </c>
      <c r="Z259" s="29" t="s">
        <v>4963</v>
      </c>
      <c r="AA259" s="29" t="s">
        <v>7478</v>
      </c>
      <c r="AB259" s="28">
        <v>92365</v>
      </c>
      <c r="AC259" s="32">
        <v>34.836649000000001</v>
      </c>
      <c r="AD259" s="32">
        <v>-116.662494</v>
      </c>
      <c r="AE259" s="32"/>
      <c r="AF259" s="29" t="s">
        <v>7472</v>
      </c>
      <c r="AG259" s="33" t="str">
        <f>IF(ISERROR(IF(VLOOKUP(B259,'SAS Stations'!$A$2:$G$307,6,)="YES", "YES", "NO"))=TRUE,"NO","YES")</f>
        <v>NO</v>
      </c>
      <c r="AH259" s="33" t="str">
        <f t="shared" ref="AH259:AH322" si="4">IF(AG259="YES", "NO", "YES")</f>
        <v>YES</v>
      </c>
      <c r="AI259" s="33" t="str">
        <f>IF(ISERROR(IF(VLOOKUP(B259,'Stations Modelled'!$A$2:$D$141,4,FALSE)=TRUE, "YES","NO")),"NO","YES")</f>
        <v>NO</v>
      </c>
    </row>
    <row r="260" spans="1:35" hidden="1">
      <c r="A260" s="29" t="s">
        <v>2473</v>
      </c>
      <c r="B260" s="28">
        <v>1984</v>
      </c>
      <c r="C260" s="28">
        <v>7175</v>
      </c>
      <c r="D260" s="30"/>
      <c r="E260" s="29"/>
      <c r="F260" s="28">
        <v>2.4</v>
      </c>
      <c r="G260" s="28">
        <v>12</v>
      </c>
      <c r="H260" s="28">
        <v>8015</v>
      </c>
      <c r="I260" s="29" t="s">
        <v>5394</v>
      </c>
      <c r="J260" s="28">
        <v>15</v>
      </c>
      <c r="K260" s="29" t="s">
        <v>666</v>
      </c>
      <c r="L260" s="28">
        <v>2556</v>
      </c>
      <c r="M260" s="29" t="s">
        <v>3822</v>
      </c>
      <c r="N260" s="29" t="s">
        <v>7471</v>
      </c>
      <c r="O260" s="31">
        <v>36756</v>
      </c>
      <c r="P260" s="31" t="s">
        <v>7472</v>
      </c>
      <c r="Q260" s="29" t="s">
        <v>7496</v>
      </c>
      <c r="R260" s="28">
        <v>3</v>
      </c>
      <c r="S260" s="28">
        <v>85</v>
      </c>
      <c r="T260" s="28">
        <v>2</v>
      </c>
      <c r="U260" s="28">
        <v>92</v>
      </c>
      <c r="V260" s="29" t="s">
        <v>7498</v>
      </c>
      <c r="W260" s="29" t="s">
        <v>2422</v>
      </c>
      <c r="X260" s="29" t="s">
        <v>5088</v>
      </c>
      <c r="Y260" s="29" t="s">
        <v>2474</v>
      </c>
      <c r="Z260" s="29" t="s">
        <v>645</v>
      </c>
      <c r="AA260" s="29" t="s">
        <v>7478</v>
      </c>
      <c r="AB260" s="28">
        <v>93541</v>
      </c>
      <c r="AC260" s="27"/>
      <c r="AD260" s="27"/>
      <c r="AE260" s="27"/>
      <c r="AF260" s="29" t="s">
        <v>7472</v>
      </c>
      <c r="AG260" s="33" t="str">
        <f>IF(ISERROR(IF(VLOOKUP(B260,'SAS Stations'!$A$2:$G$307,6,)="YES", "YES", "NO"))=TRUE,"NO","YES")</f>
        <v>NO</v>
      </c>
      <c r="AH260" s="33" t="str">
        <f t="shared" si="4"/>
        <v>YES</v>
      </c>
      <c r="AI260" s="33" t="str">
        <f>IF(ISERROR(IF(VLOOKUP(B260,'Stations Modelled'!$A$2:$D$141,4,FALSE)=TRUE, "YES","NO")),"NO","YES")</f>
        <v>NO</v>
      </c>
    </row>
    <row r="261" spans="1:35" hidden="1">
      <c r="A261" s="29" t="s">
        <v>431</v>
      </c>
      <c r="B261" s="28">
        <v>1534</v>
      </c>
      <c r="C261" s="28">
        <v>8312</v>
      </c>
      <c r="D261" s="30" t="s">
        <v>3410</v>
      </c>
      <c r="E261" s="29"/>
      <c r="F261" s="28">
        <v>115</v>
      </c>
      <c r="G261" s="28">
        <v>12</v>
      </c>
      <c r="H261" s="28">
        <v>5070</v>
      </c>
      <c r="I261" s="29" t="s">
        <v>347</v>
      </c>
      <c r="J261" s="28">
        <v>7</v>
      </c>
      <c r="K261" s="29" t="s">
        <v>347</v>
      </c>
      <c r="L261" s="28">
        <v>5070</v>
      </c>
      <c r="M261" s="29" t="s">
        <v>347</v>
      </c>
      <c r="N261" s="29" t="s">
        <v>7471</v>
      </c>
      <c r="O261" s="31">
        <v>27638</v>
      </c>
      <c r="P261" s="31" t="s">
        <v>7472</v>
      </c>
      <c r="Q261" s="29" t="s">
        <v>7473</v>
      </c>
      <c r="R261" s="28">
        <v>3</v>
      </c>
      <c r="S261" s="28">
        <v>77</v>
      </c>
      <c r="T261" s="28">
        <v>3</v>
      </c>
      <c r="U261" s="28">
        <v>16</v>
      </c>
      <c r="V261" s="29" t="s">
        <v>3411</v>
      </c>
      <c r="W261" s="29" t="s">
        <v>5043</v>
      </c>
      <c r="X261" s="29" t="s">
        <v>5041</v>
      </c>
      <c r="Y261" s="29" t="s">
        <v>5044</v>
      </c>
      <c r="Z261" s="29" t="s">
        <v>5036</v>
      </c>
      <c r="AA261" s="29" t="s">
        <v>7478</v>
      </c>
      <c r="AB261" s="28">
        <v>92370</v>
      </c>
      <c r="AC261" s="32">
        <v>33.859042000000002</v>
      </c>
      <c r="AD261" s="32">
        <v>-117.32549899999999</v>
      </c>
      <c r="AE261" s="32"/>
      <c r="AF261" s="29" t="s">
        <v>7472</v>
      </c>
      <c r="AG261" s="33" t="str">
        <f>IF(ISERROR(IF(VLOOKUP(B261,'SAS Stations'!$A$2:$G$307,6,)="YES", "YES", "NO"))=TRUE,"NO","YES")</f>
        <v>YES</v>
      </c>
      <c r="AH261" s="33" t="str">
        <f t="shared" si="4"/>
        <v>NO</v>
      </c>
      <c r="AI261" s="33" t="str">
        <f>IF(ISERROR(IF(VLOOKUP(B261,'Stations Modelled'!$A$2:$D$141,4,FALSE)=TRUE, "YES","NO")),"NO","YES")</f>
        <v>NO</v>
      </c>
    </row>
    <row r="262" spans="1:35" hidden="1">
      <c r="A262" s="29" t="s">
        <v>4964</v>
      </c>
      <c r="B262" s="28">
        <v>605</v>
      </c>
      <c r="C262" s="28">
        <v>5553</v>
      </c>
      <c r="D262" s="30" t="s">
        <v>4919</v>
      </c>
      <c r="E262" s="29"/>
      <c r="F262" s="28">
        <v>66</v>
      </c>
      <c r="G262" s="28">
        <v>4</v>
      </c>
      <c r="H262" s="28">
        <v>5052</v>
      </c>
      <c r="I262" s="29" t="s">
        <v>357</v>
      </c>
      <c r="J262" s="28">
        <v>14</v>
      </c>
      <c r="K262" s="29" t="s">
        <v>940</v>
      </c>
      <c r="L262" s="28">
        <v>5054</v>
      </c>
      <c r="M262" s="29" t="s">
        <v>940</v>
      </c>
      <c r="N262" s="29" t="s">
        <v>7471</v>
      </c>
      <c r="O262" s="31">
        <v>18264</v>
      </c>
      <c r="P262" s="31" t="s">
        <v>7472</v>
      </c>
      <c r="Q262" s="29" t="s">
        <v>7530</v>
      </c>
      <c r="R262" s="28">
        <v>5</v>
      </c>
      <c r="S262" s="28">
        <v>36</v>
      </c>
      <c r="T262" s="28">
        <v>3</v>
      </c>
      <c r="U262" s="28">
        <v>22</v>
      </c>
      <c r="V262" s="29" t="s">
        <v>4926</v>
      </c>
      <c r="W262" s="29" t="s">
        <v>1741</v>
      </c>
      <c r="X262" s="29" t="s">
        <v>7571</v>
      </c>
      <c r="Y262" s="29" t="s">
        <v>4965</v>
      </c>
      <c r="Z262" s="29" t="s">
        <v>4966</v>
      </c>
      <c r="AA262" s="29" t="s">
        <v>7478</v>
      </c>
      <c r="AB262" s="28">
        <v>93561</v>
      </c>
      <c r="AC262" s="32">
        <v>35.030047000000003</v>
      </c>
      <c r="AD262" s="32">
        <v>-118.31065</v>
      </c>
      <c r="AE262" s="32"/>
      <c r="AF262" s="29" t="s">
        <v>7472</v>
      </c>
      <c r="AG262" s="33" t="str">
        <f>IF(ISERROR(IF(VLOOKUP(B262,'SAS Stations'!$A$2:$G$307,6,)="YES", "YES", "NO"))=TRUE,"NO","YES")</f>
        <v>NO</v>
      </c>
      <c r="AH262" s="33" t="str">
        <f t="shared" si="4"/>
        <v>YES</v>
      </c>
      <c r="AI262" s="33" t="str">
        <f>IF(ISERROR(IF(VLOOKUP(B262,'Stations Modelled'!$A$2:$D$141,4,FALSE)=TRUE, "YES","NO")),"NO","YES")</f>
        <v>NO</v>
      </c>
    </row>
    <row r="263" spans="1:35" hidden="1">
      <c r="A263" s="29" t="s">
        <v>2475</v>
      </c>
      <c r="B263" s="28">
        <v>1078</v>
      </c>
      <c r="C263" s="28">
        <v>7104</v>
      </c>
      <c r="D263" s="30"/>
      <c r="E263" s="29"/>
      <c r="F263" s="28">
        <v>33</v>
      </c>
      <c r="G263" s="28">
        <v>12</v>
      </c>
      <c r="H263" s="28">
        <v>4025</v>
      </c>
      <c r="I263" s="29" t="s">
        <v>5024</v>
      </c>
      <c r="J263" s="28">
        <v>6</v>
      </c>
      <c r="K263" s="29" t="s">
        <v>389</v>
      </c>
      <c r="L263" s="28">
        <v>5067</v>
      </c>
      <c r="M263" s="29" t="s">
        <v>389</v>
      </c>
      <c r="N263" s="29" t="s">
        <v>7521</v>
      </c>
      <c r="O263" s="31">
        <v>27760</v>
      </c>
      <c r="P263" s="31">
        <v>30103</v>
      </c>
      <c r="Q263" s="29" t="s">
        <v>5084</v>
      </c>
      <c r="R263" s="28">
        <v>3</v>
      </c>
      <c r="S263" s="28">
        <v>87</v>
      </c>
      <c r="T263" s="28">
        <v>4</v>
      </c>
      <c r="U263" s="28">
        <v>40</v>
      </c>
      <c r="V263" s="29" t="s">
        <v>3411</v>
      </c>
      <c r="W263" s="29" t="s">
        <v>7472</v>
      </c>
      <c r="X263" s="29" t="s">
        <v>7472</v>
      </c>
      <c r="Y263" s="29" t="s">
        <v>7472</v>
      </c>
      <c r="Z263" s="29" t="s">
        <v>7472</v>
      </c>
      <c r="AA263" s="29" t="s">
        <v>7478</v>
      </c>
      <c r="AB263" s="28" t="s">
        <v>7472</v>
      </c>
      <c r="AC263" s="27"/>
      <c r="AD263" s="27"/>
      <c r="AE263" s="27"/>
      <c r="AF263" s="29" t="s">
        <v>7472</v>
      </c>
      <c r="AG263" s="33" t="str">
        <f>IF(ISERROR(IF(VLOOKUP(B263,'SAS Stations'!$A$2:$G$307,6,)="YES", "YES", "NO"))=TRUE,"NO","YES")</f>
        <v>NO</v>
      </c>
      <c r="AH263" s="33" t="str">
        <f t="shared" si="4"/>
        <v>YES</v>
      </c>
      <c r="AI263" s="33" t="str">
        <f>IF(ISERROR(IF(VLOOKUP(B263,'Stations Modelled'!$A$2:$D$141,4,FALSE)=TRUE, "YES","NO")),"NO","YES")</f>
        <v>NO</v>
      </c>
    </row>
    <row r="264" spans="1:35" hidden="1">
      <c r="A264" s="29" t="s">
        <v>2476</v>
      </c>
      <c r="B264" s="28">
        <v>1641</v>
      </c>
      <c r="C264" s="28">
        <v>7131</v>
      </c>
      <c r="D264" s="30"/>
      <c r="E264" s="29"/>
      <c r="F264" s="28">
        <v>33</v>
      </c>
      <c r="G264" s="28">
        <v>12</v>
      </c>
      <c r="H264" s="28">
        <v>5070</v>
      </c>
      <c r="I264" s="29" t="s">
        <v>347</v>
      </c>
      <c r="J264" s="28">
        <v>7</v>
      </c>
      <c r="K264" s="29" t="s">
        <v>347</v>
      </c>
      <c r="L264" s="28">
        <v>5070</v>
      </c>
      <c r="M264" s="29" t="s">
        <v>347</v>
      </c>
      <c r="N264" s="29" t="s">
        <v>7471</v>
      </c>
      <c r="O264" s="31">
        <v>33577</v>
      </c>
      <c r="P264" s="31" t="s">
        <v>7472</v>
      </c>
      <c r="Q264" s="29" t="s">
        <v>5084</v>
      </c>
      <c r="R264" s="28">
        <v>3</v>
      </c>
      <c r="S264" s="28">
        <v>77</v>
      </c>
      <c r="T264" s="28">
        <v>4</v>
      </c>
      <c r="U264" s="28">
        <v>20</v>
      </c>
      <c r="V264" s="29" t="s">
        <v>7472</v>
      </c>
      <c r="W264" s="29" t="s">
        <v>7472</v>
      </c>
      <c r="X264" s="29" t="s">
        <v>7472</v>
      </c>
      <c r="Y264" s="29" t="s">
        <v>7472</v>
      </c>
      <c r="Z264" s="29" t="s">
        <v>7472</v>
      </c>
      <c r="AA264" s="29" t="s">
        <v>7478</v>
      </c>
      <c r="AB264" s="28">
        <v>92590</v>
      </c>
      <c r="AC264" s="27"/>
      <c r="AD264" s="27"/>
      <c r="AE264" s="27"/>
      <c r="AF264" s="29" t="s">
        <v>7472</v>
      </c>
      <c r="AG264" s="33" t="str">
        <f>IF(ISERROR(IF(VLOOKUP(B264,'SAS Stations'!$A$2:$G$307,6,)="YES", "YES", "NO"))=TRUE,"NO","YES")</f>
        <v>NO</v>
      </c>
      <c r="AH264" s="33" t="str">
        <f t="shared" si="4"/>
        <v>YES</v>
      </c>
      <c r="AI264" s="33" t="str">
        <f>IF(ISERROR(IF(VLOOKUP(B264,'Stations Modelled'!$A$2:$D$141,4,FALSE)=TRUE, "YES","NO")),"NO","YES")</f>
        <v>NO</v>
      </c>
    </row>
    <row r="265" spans="1:35" hidden="1">
      <c r="A265" s="29" t="s">
        <v>2477</v>
      </c>
      <c r="B265" s="28">
        <v>1087</v>
      </c>
      <c r="C265" s="28">
        <v>7113</v>
      </c>
      <c r="D265" s="30"/>
      <c r="E265" s="29"/>
      <c r="F265" s="28">
        <v>33</v>
      </c>
      <c r="G265" s="28">
        <v>12</v>
      </c>
      <c r="H265" s="28">
        <v>5090</v>
      </c>
      <c r="I265" s="29" t="s">
        <v>3806</v>
      </c>
      <c r="J265" s="28">
        <v>16</v>
      </c>
      <c r="K265" s="29" t="s">
        <v>3806</v>
      </c>
      <c r="L265" s="28">
        <v>5090</v>
      </c>
      <c r="M265" s="29" t="s">
        <v>3806</v>
      </c>
      <c r="N265" s="29" t="s">
        <v>7471</v>
      </c>
      <c r="O265" s="31">
        <v>24990</v>
      </c>
      <c r="P265" s="31" t="s">
        <v>7472</v>
      </c>
      <c r="Q265" s="29" t="s">
        <v>5084</v>
      </c>
      <c r="R265" s="28">
        <v>3</v>
      </c>
      <c r="S265" s="28">
        <v>72</v>
      </c>
      <c r="T265" s="28">
        <v>4</v>
      </c>
      <c r="U265" s="28">
        <v>30</v>
      </c>
      <c r="V265" s="29" t="s">
        <v>7474</v>
      </c>
      <c r="W265" s="29" t="s">
        <v>7472</v>
      </c>
      <c r="X265" s="29" t="s">
        <v>7472</v>
      </c>
      <c r="Y265" s="29" t="s">
        <v>7472</v>
      </c>
      <c r="Z265" s="29" t="s">
        <v>7472</v>
      </c>
      <c r="AA265" s="29" t="s">
        <v>7478</v>
      </c>
      <c r="AB265" s="28">
        <v>92364</v>
      </c>
      <c r="AC265" s="27"/>
      <c r="AD265" s="27"/>
      <c r="AE265" s="27"/>
      <c r="AF265" s="29" t="s">
        <v>7472</v>
      </c>
      <c r="AG265" s="33" t="str">
        <f>IF(ISERROR(IF(VLOOKUP(B265,'SAS Stations'!$A$2:$G$307,6,)="YES", "YES", "NO"))=TRUE,"NO","YES")</f>
        <v>NO</v>
      </c>
      <c r="AH265" s="33" t="str">
        <f t="shared" si="4"/>
        <v>YES</v>
      </c>
      <c r="AI265" s="33" t="str">
        <f>IF(ISERROR(IF(VLOOKUP(B265,'Stations Modelled'!$A$2:$D$141,4,FALSE)=TRUE, "YES","NO")),"NO","YES")</f>
        <v>NO</v>
      </c>
    </row>
    <row r="266" spans="1:35" hidden="1">
      <c r="A266" s="29" t="s">
        <v>4967</v>
      </c>
      <c r="B266" s="28">
        <v>1536</v>
      </c>
      <c r="C266" s="28">
        <v>8317</v>
      </c>
      <c r="D266" s="30" t="s">
        <v>4923</v>
      </c>
      <c r="E266" s="29"/>
      <c r="F266" s="28">
        <v>33</v>
      </c>
      <c r="G266" s="28">
        <v>12</v>
      </c>
      <c r="H266" s="28">
        <v>8016</v>
      </c>
      <c r="I266" s="29" t="s">
        <v>385</v>
      </c>
      <c r="J266" s="28">
        <v>15</v>
      </c>
      <c r="K266" s="29" t="s">
        <v>666</v>
      </c>
      <c r="L266" s="28">
        <v>5061</v>
      </c>
      <c r="M266" s="29" t="s">
        <v>666</v>
      </c>
      <c r="N266" s="29" t="s">
        <v>7471</v>
      </c>
      <c r="O266" s="31">
        <v>27699</v>
      </c>
      <c r="P266" s="31" t="s">
        <v>7472</v>
      </c>
      <c r="Q266" s="29" t="s">
        <v>7506</v>
      </c>
      <c r="R266" s="28">
        <v>3</v>
      </c>
      <c r="S266" s="28">
        <v>86</v>
      </c>
      <c r="T266" s="28">
        <v>4</v>
      </c>
      <c r="U266" s="28">
        <v>24</v>
      </c>
      <c r="V266" s="29" t="s">
        <v>4926</v>
      </c>
      <c r="W266" s="29" t="s">
        <v>4968</v>
      </c>
      <c r="X266" s="29" t="s">
        <v>457</v>
      </c>
      <c r="Y266" s="29" t="s">
        <v>4969</v>
      </c>
      <c r="Z266" s="29" t="s">
        <v>4970</v>
      </c>
      <c r="AA266" s="29" t="s">
        <v>7478</v>
      </c>
      <c r="AB266" s="28">
        <v>93505</v>
      </c>
      <c r="AC266" s="32">
        <v>35.145155000000003</v>
      </c>
      <c r="AD266" s="32">
        <v>-117.970151</v>
      </c>
      <c r="AE266" s="32"/>
      <c r="AF266" s="29" t="s">
        <v>7472</v>
      </c>
      <c r="AG266" s="33" t="str">
        <f>IF(ISERROR(IF(VLOOKUP(B266,'SAS Stations'!$A$2:$G$307,6,)="YES", "YES", "NO"))=TRUE,"NO","YES")</f>
        <v>NO</v>
      </c>
      <c r="AH266" s="33" t="str">
        <f t="shared" si="4"/>
        <v>YES</v>
      </c>
      <c r="AI266" s="33" t="str">
        <f>IF(ISERROR(IF(VLOOKUP(B266,'Stations Modelled'!$A$2:$D$141,4,FALSE)=TRUE, "YES","NO")),"NO","YES")</f>
        <v>NO</v>
      </c>
    </row>
    <row r="267" spans="1:35" hidden="1">
      <c r="A267" s="29" t="s">
        <v>4967</v>
      </c>
      <c r="B267" s="28">
        <v>1637</v>
      </c>
      <c r="C267" s="28">
        <v>8317</v>
      </c>
      <c r="D267" s="30" t="s">
        <v>4923</v>
      </c>
      <c r="E267" s="29"/>
      <c r="F267" s="28">
        <v>33</v>
      </c>
      <c r="G267" s="28">
        <v>33</v>
      </c>
      <c r="H267" s="28">
        <v>8016</v>
      </c>
      <c r="I267" s="29" t="s">
        <v>385</v>
      </c>
      <c r="J267" s="28">
        <v>15</v>
      </c>
      <c r="K267" s="29" t="s">
        <v>666</v>
      </c>
      <c r="L267" s="28">
        <v>5061</v>
      </c>
      <c r="M267" s="29" t="s">
        <v>666</v>
      </c>
      <c r="N267" s="29" t="s">
        <v>7471</v>
      </c>
      <c r="O267" s="31">
        <v>27699</v>
      </c>
      <c r="P267" s="31" t="s">
        <v>7472</v>
      </c>
      <c r="Q267" s="29" t="s">
        <v>7506</v>
      </c>
      <c r="R267" s="28">
        <v>3</v>
      </c>
      <c r="S267" s="28">
        <v>86</v>
      </c>
      <c r="T267" s="28">
        <v>4</v>
      </c>
      <c r="U267" s="28">
        <v>24</v>
      </c>
      <c r="V267" s="29" t="s">
        <v>4926</v>
      </c>
      <c r="W267" s="29" t="s">
        <v>4968</v>
      </c>
      <c r="X267" s="29" t="s">
        <v>457</v>
      </c>
      <c r="Y267" s="29" t="s">
        <v>4969</v>
      </c>
      <c r="Z267" s="29" t="s">
        <v>4970</v>
      </c>
      <c r="AA267" s="29" t="s">
        <v>7478</v>
      </c>
      <c r="AB267" s="28">
        <v>93505</v>
      </c>
      <c r="AC267" s="32">
        <v>35.145155000000003</v>
      </c>
      <c r="AD267" s="32">
        <v>-117.970151</v>
      </c>
      <c r="AE267" s="32"/>
      <c r="AF267" s="29" t="s">
        <v>7472</v>
      </c>
      <c r="AG267" s="33" t="str">
        <f>IF(ISERROR(IF(VLOOKUP(B267,'SAS Stations'!$A$2:$G$307,6,)="YES", "YES", "NO"))=TRUE,"NO","YES")</f>
        <v>NO</v>
      </c>
      <c r="AH267" s="33" t="str">
        <f t="shared" si="4"/>
        <v>YES</v>
      </c>
      <c r="AI267" s="33" t="str">
        <f>IF(ISERROR(IF(VLOOKUP(B267,'Stations Modelled'!$A$2:$D$141,4,FALSE)=TRUE, "YES","NO")),"NO","YES")</f>
        <v>NO</v>
      </c>
    </row>
    <row r="268" spans="1:35" hidden="1">
      <c r="A268" s="29" t="s">
        <v>432</v>
      </c>
      <c r="B268" s="28">
        <v>760</v>
      </c>
      <c r="C268" s="28">
        <v>5750</v>
      </c>
      <c r="D268" s="30" t="s">
        <v>2815</v>
      </c>
      <c r="E268" s="29"/>
      <c r="F268" s="28">
        <v>66</v>
      </c>
      <c r="G268" s="28">
        <v>16</v>
      </c>
      <c r="H268" s="28">
        <v>5074</v>
      </c>
      <c r="I268" s="29" t="s">
        <v>631</v>
      </c>
      <c r="J268" s="28">
        <v>9</v>
      </c>
      <c r="K268" s="29" t="s">
        <v>652</v>
      </c>
      <c r="L268" s="28">
        <v>5073</v>
      </c>
      <c r="M268" s="29" t="s">
        <v>652</v>
      </c>
      <c r="N268" s="29" t="s">
        <v>7471</v>
      </c>
      <c r="O268" s="31">
        <v>24289</v>
      </c>
      <c r="P268" s="31" t="s">
        <v>7472</v>
      </c>
      <c r="Q268" s="29" t="s">
        <v>7473</v>
      </c>
      <c r="R268" s="28">
        <v>1</v>
      </c>
      <c r="S268" s="28">
        <v>32</v>
      </c>
      <c r="T268" s="28">
        <v>2</v>
      </c>
      <c r="U268" s="28">
        <v>57</v>
      </c>
      <c r="V268" s="29" t="s">
        <v>2730</v>
      </c>
      <c r="W268" s="29" t="s">
        <v>1623</v>
      </c>
      <c r="X268" s="29" t="s">
        <v>569</v>
      </c>
      <c r="Y268" s="29" t="s">
        <v>1656</v>
      </c>
      <c r="Z268" s="29" t="s">
        <v>1054</v>
      </c>
      <c r="AA268" s="29" t="s">
        <v>7478</v>
      </c>
      <c r="AB268" s="28">
        <v>90280</v>
      </c>
      <c r="AC268" s="32">
        <v>33.956273000000003</v>
      </c>
      <c r="AD268" s="32">
        <v>-118.23206999999999</v>
      </c>
      <c r="AE268" s="32"/>
      <c r="AF268" s="29" t="s">
        <v>7472</v>
      </c>
      <c r="AG268" s="33" t="str">
        <f>IF(ISERROR(IF(VLOOKUP(B268,'SAS Stations'!$A$2:$G$307,6,)="YES", "YES", "NO"))=TRUE,"NO","YES")</f>
        <v>NO</v>
      </c>
      <c r="AH268" s="33" t="str">
        <f t="shared" si="4"/>
        <v>YES</v>
      </c>
      <c r="AI268" s="33" t="str">
        <f>IF(ISERROR(IF(VLOOKUP(B268,'Stations Modelled'!$A$2:$D$141,4,FALSE)=TRUE, "YES","NO")),"NO","YES")</f>
        <v>NO</v>
      </c>
    </row>
    <row r="269" spans="1:35" hidden="1">
      <c r="A269" s="29" t="s">
        <v>433</v>
      </c>
      <c r="B269" s="28">
        <v>1998</v>
      </c>
      <c r="C269" s="28">
        <v>6364</v>
      </c>
      <c r="D269" s="30"/>
      <c r="E269" s="29"/>
      <c r="F269" s="28">
        <v>220</v>
      </c>
      <c r="G269" s="28">
        <v>12</v>
      </c>
      <c r="H269" s="28">
        <v>8027</v>
      </c>
      <c r="I269" s="29" t="s">
        <v>365</v>
      </c>
      <c r="J269" s="28">
        <v>15</v>
      </c>
      <c r="K269" s="29" t="s">
        <v>666</v>
      </c>
      <c r="L269" s="28">
        <v>5061</v>
      </c>
      <c r="M269" s="29" t="s">
        <v>666</v>
      </c>
      <c r="N269" s="29" t="s">
        <v>7471</v>
      </c>
      <c r="O269" s="31">
        <v>37476</v>
      </c>
      <c r="P269" s="31" t="s">
        <v>7472</v>
      </c>
      <c r="Q269" s="29" t="s">
        <v>7530</v>
      </c>
      <c r="R269" s="28">
        <v>3</v>
      </c>
      <c r="S269" s="28">
        <v>73</v>
      </c>
      <c r="T269" s="28">
        <v>3</v>
      </c>
      <c r="U269" s="28">
        <v>0</v>
      </c>
      <c r="V269" s="29" t="s">
        <v>2478</v>
      </c>
      <c r="W269" s="29" t="s">
        <v>2479</v>
      </c>
      <c r="X269" s="29" t="s">
        <v>3326</v>
      </c>
      <c r="Y269" s="29" t="s">
        <v>2480</v>
      </c>
      <c r="Z269" s="29" t="s">
        <v>363</v>
      </c>
      <c r="AA269" s="29" t="s">
        <v>7478</v>
      </c>
      <c r="AB269" s="28">
        <v>92394</v>
      </c>
      <c r="AC269" s="32">
        <v>34.595315999999997</v>
      </c>
      <c r="AD269" s="32">
        <v>-117.363089</v>
      </c>
      <c r="AE269" s="32"/>
      <c r="AF269" s="29" t="s">
        <v>7472</v>
      </c>
      <c r="AG269" s="33" t="str">
        <f>IF(ISERROR(IF(VLOOKUP(B269,'SAS Stations'!$A$2:$G$307,6,)="YES", "YES", "NO"))=TRUE,"NO","YES")</f>
        <v>NO</v>
      </c>
      <c r="AH269" s="33" t="str">
        <f t="shared" si="4"/>
        <v>YES</v>
      </c>
      <c r="AI269" s="33" t="str">
        <f>IF(ISERROR(IF(VLOOKUP(B269,'Stations Modelled'!$A$2:$D$141,4,FALSE)=TRUE, "YES","NO")),"NO","YES")</f>
        <v>NO</v>
      </c>
    </row>
    <row r="270" spans="1:35" hidden="1">
      <c r="A270" s="29" t="s">
        <v>434</v>
      </c>
      <c r="B270" s="28">
        <v>1327</v>
      </c>
      <c r="C270" s="28">
        <v>8003</v>
      </c>
      <c r="D270" s="30" t="s">
        <v>3405</v>
      </c>
      <c r="E270" s="29" t="s">
        <v>5045</v>
      </c>
      <c r="F270" s="28">
        <v>115</v>
      </c>
      <c r="G270" s="28">
        <v>33</v>
      </c>
      <c r="H270" s="28">
        <v>5064</v>
      </c>
      <c r="I270" s="29" t="s">
        <v>375</v>
      </c>
      <c r="J270" s="28">
        <v>5</v>
      </c>
      <c r="K270" s="29" t="s">
        <v>375</v>
      </c>
      <c r="L270" s="28">
        <v>5064</v>
      </c>
      <c r="M270" s="29" t="s">
        <v>375</v>
      </c>
      <c r="N270" s="29" t="s">
        <v>7471</v>
      </c>
      <c r="O270" s="31">
        <v>18264</v>
      </c>
      <c r="P270" s="31" t="s">
        <v>7472</v>
      </c>
      <c r="Q270" s="29" t="s">
        <v>7473</v>
      </c>
      <c r="R270" s="28">
        <v>3</v>
      </c>
      <c r="S270" s="28">
        <v>31</v>
      </c>
      <c r="T270" s="28">
        <v>4</v>
      </c>
      <c r="U270" s="28">
        <v>11</v>
      </c>
      <c r="V270" s="29" t="s">
        <v>7474</v>
      </c>
      <c r="W270" s="29" t="s">
        <v>5046</v>
      </c>
      <c r="X270" s="29" t="s">
        <v>506</v>
      </c>
      <c r="Y270" s="29" t="s">
        <v>5047</v>
      </c>
      <c r="Z270" s="29" t="s">
        <v>7480</v>
      </c>
      <c r="AA270" s="29" t="s">
        <v>7478</v>
      </c>
      <c r="AB270" s="28">
        <v>92410</v>
      </c>
      <c r="AC270" s="32">
        <v>34.093570999999997</v>
      </c>
      <c r="AD270" s="32">
        <v>-117.316757</v>
      </c>
      <c r="AE270" s="32"/>
      <c r="AF270" s="29" t="s">
        <v>7472</v>
      </c>
      <c r="AG270" s="33" t="str">
        <f>IF(ISERROR(IF(VLOOKUP(B270,'SAS Stations'!$A$2:$G$307,6,)="YES", "YES", "NO"))=TRUE,"NO","YES")</f>
        <v>NO</v>
      </c>
      <c r="AH270" s="33" t="str">
        <f t="shared" si="4"/>
        <v>YES</v>
      </c>
      <c r="AI270" s="33" t="str">
        <f>IF(ISERROR(IF(VLOOKUP(B270,'Stations Modelled'!$A$2:$D$141,4,FALSE)=TRUE, "YES","NO")),"NO","YES")</f>
        <v>YES</v>
      </c>
    </row>
    <row r="271" spans="1:35" hidden="1">
      <c r="A271" s="29" t="s">
        <v>435</v>
      </c>
      <c r="B271" s="28">
        <v>11</v>
      </c>
      <c r="C271" s="28">
        <v>1011</v>
      </c>
      <c r="D271" s="30" t="s">
        <v>4923</v>
      </c>
      <c r="E271" s="29"/>
      <c r="F271" s="28">
        <v>115</v>
      </c>
      <c r="G271" s="28">
        <v>12</v>
      </c>
      <c r="H271" s="28">
        <v>8016</v>
      </c>
      <c r="I271" s="29" t="s">
        <v>385</v>
      </c>
      <c r="J271" s="28">
        <v>15</v>
      </c>
      <c r="K271" s="29" t="s">
        <v>666</v>
      </c>
      <c r="L271" s="28">
        <v>5061</v>
      </c>
      <c r="M271" s="29" t="s">
        <v>666</v>
      </c>
      <c r="N271" s="29" t="s">
        <v>7471</v>
      </c>
      <c r="O271" s="31">
        <v>31898</v>
      </c>
      <c r="P271" s="31" t="s">
        <v>7472</v>
      </c>
      <c r="Q271" s="29" t="s">
        <v>525</v>
      </c>
      <c r="R271" s="28">
        <v>3</v>
      </c>
      <c r="S271" s="28">
        <v>86</v>
      </c>
      <c r="T271" s="28">
        <v>4</v>
      </c>
      <c r="U271" s="28">
        <v>0</v>
      </c>
      <c r="V271" s="29" t="s">
        <v>4926</v>
      </c>
      <c r="W271" s="29" t="s">
        <v>7472</v>
      </c>
      <c r="X271" s="29" t="s">
        <v>7472</v>
      </c>
      <c r="Y271" s="29" t="s">
        <v>7472</v>
      </c>
      <c r="Z271" s="29" t="s">
        <v>7472</v>
      </c>
      <c r="AA271" s="29" t="s">
        <v>7478</v>
      </c>
      <c r="AB271" s="28" t="s">
        <v>7472</v>
      </c>
      <c r="AC271" s="27"/>
      <c r="AD271" s="27"/>
      <c r="AE271" s="27"/>
      <c r="AF271" s="29" t="s">
        <v>7472</v>
      </c>
      <c r="AG271" s="33" t="str">
        <f>IF(ISERROR(IF(VLOOKUP(B271,'SAS Stations'!$A$2:$G$307,6,)="YES", "YES", "NO"))=TRUE,"NO","YES")</f>
        <v>NO</v>
      </c>
      <c r="AH271" s="33" t="str">
        <f t="shared" si="4"/>
        <v>YES</v>
      </c>
      <c r="AI271" s="33" t="str">
        <f>IF(ISERROR(IF(VLOOKUP(B271,'Stations Modelled'!$A$2:$D$141,4,FALSE)=TRUE, "YES","NO")),"NO","YES")</f>
        <v>NO</v>
      </c>
    </row>
    <row r="272" spans="1:35" hidden="1">
      <c r="A272" s="29" t="s">
        <v>2481</v>
      </c>
      <c r="B272" s="28">
        <v>1790</v>
      </c>
      <c r="C272" s="28">
        <v>6308</v>
      </c>
      <c r="D272" s="30"/>
      <c r="E272" s="29"/>
      <c r="F272" s="28">
        <v>66</v>
      </c>
      <c r="G272" s="28">
        <v>12</v>
      </c>
      <c r="H272" s="28">
        <v>5013</v>
      </c>
      <c r="I272" s="29" t="s">
        <v>812</v>
      </c>
      <c r="J272" s="28">
        <v>3</v>
      </c>
      <c r="K272" s="29" t="s">
        <v>7529</v>
      </c>
      <c r="L272" s="28">
        <v>5014</v>
      </c>
      <c r="M272" s="29" t="s">
        <v>392</v>
      </c>
      <c r="N272" s="29" t="s">
        <v>7496</v>
      </c>
      <c r="O272" s="31">
        <v>40179</v>
      </c>
      <c r="P272" s="31" t="s">
        <v>7472</v>
      </c>
      <c r="Q272" s="29" t="s">
        <v>7530</v>
      </c>
      <c r="R272" s="28">
        <v>1</v>
      </c>
      <c r="S272" s="28">
        <v>27</v>
      </c>
      <c r="T272" s="28">
        <v>3</v>
      </c>
      <c r="U272" s="28">
        <v>60</v>
      </c>
      <c r="V272" s="29" t="s">
        <v>7472</v>
      </c>
      <c r="W272" s="29" t="s">
        <v>7472</v>
      </c>
      <c r="X272" s="29" t="s">
        <v>7472</v>
      </c>
      <c r="Y272" s="29" t="s">
        <v>7472</v>
      </c>
      <c r="Z272" s="29" t="s">
        <v>7472</v>
      </c>
      <c r="AA272" s="29" t="s">
        <v>7478</v>
      </c>
      <c r="AB272" s="28" t="s">
        <v>7472</v>
      </c>
      <c r="AC272" s="27"/>
      <c r="AD272" s="27"/>
      <c r="AE272" s="27"/>
      <c r="AF272" s="29" t="s">
        <v>7472</v>
      </c>
      <c r="AG272" s="33" t="str">
        <f>IF(ISERROR(IF(VLOOKUP(B272,'SAS Stations'!$A$2:$G$307,6,)="YES", "YES", "NO"))=TRUE,"NO","YES")</f>
        <v>NO</v>
      </c>
      <c r="AH272" s="33" t="str">
        <f t="shared" si="4"/>
        <v>YES</v>
      </c>
      <c r="AI272" s="33" t="str">
        <f>IF(ISERROR(IF(VLOOKUP(B272,'Stations Modelled'!$A$2:$D$141,4,FALSE)=TRUE, "YES","NO")),"NO","YES")</f>
        <v>NO</v>
      </c>
    </row>
    <row r="273" spans="1:35" hidden="1">
      <c r="A273" s="29" t="s">
        <v>2482</v>
      </c>
      <c r="B273" s="28">
        <v>1093</v>
      </c>
      <c r="C273" s="28">
        <v>7122</v>
      </c>
      <c r="D273" s="30"/>
      <c r="E273" s="29"/>
      <c r="F273" s="28">
        <v>33</v>
      </c>
      <c r="G273" s="28">
        <v>0.5</v>
      </c>
      <c r="H273" s="28">
        <v>5064</v>
      </c>
      <c r="I273" s="29" t="s">
        <v>375</v>
      </c>
      <c r="J273" s="28">
        <v>5</v>
      </c>
      <c r="K273" s="29" t="s">
        <v>375</v>
      </c>
      <c r="L273" s="28">
        <v>5064</v>
      </c>
      <c r="M273" s="29" t="s">
        <v>375</v>
      </c>
      <c r="N273" s="29" t="s">
        <v>7471</v>
      </c>
      <c r="O273" s="31">
        <v>18264</v>
      </c>
      <c r="P273" s="31" t="s">
        <v>7472</v>
      </c>
      <c r="Q273" s="29" t="s">
        <v>981</v>
      </c>
      <c r="R273" s="28">
        <v>3</v>
      </c>
      <c r="S273" s="28">
        <v>31</v>
      </c>
      <c r="T273" s="28">
        <v>4</v>
      </c>
      <c r="U273" s="28">
        <v>20</v>
      </c>
      <c r="V273" s="29" t="s">
        <v>7472</v>
      </c>
      <c r="W273" s="29" t="s">
        <v>7472</v>
      </c>
      <c r="X273" s="29" t="s">
        <v>7472</v>
      </c>
      <c r="Y273" s="29" t="s">
        <v>7472</v>
      </c>
      <c r="Z273" s="29" t="s">
        <v>7472</v>
      </c>
      <c r="AA273" s="29" t="s">
        <v>7478</v>
      </c>
      <c r="AB273" s="28" t="s">
        <v>7472</v>
      </c>
      <c r="AC273" s="27"/>
      <c r="AD273" s="27"/>
      <c r="AE273" s="27"/>
      <c r="AF273" s="29" t="s">
        <v>7472</v>
      </c>
      <c r="AG273" s="33" t="str">
        <f>IF(ISERROR(IF(VLOOKUP(B273,'SAS Stations'!$A$2:$G$307,6,)="YES", "YES", "NO"))=TRUE,"NO","YES")</f>
        <v>NO</v>
      </c>
      <c r="AH273" s="33" t="str">
        <f t="shared" si="4"/>
        <v>YES</v>
      </c>
      <c r="AI273" s="33" t="str">
        <f>IF(ISERROR(IF(VLOOKUP(B273,'Stations Modelled'!$A$2:$D$141,4,FALSE)=TRUE, "YES","NO")),"NO","YES")</f>
        <v>NO</v>
      </c>
    </row>
    <row r="274" spans="1:35" hidden="1">
      <c r="A274" s="29" t="s">
        <v>436</v>
      </c>
      <c r="B274" s="28">
        <v>595</v>
      </c>
      <c r="C274" s="28">
        <v>5544</v>
      </c>
      <c r="D274" s="30" t="s">
        <v>4971</v>
      </c>
      <c r="E274" s="29"/>
      <c r="F274" s="28">
        <v>16</v>
      </c>
      <c r="G274" s="28">
        <v>4</v>
      </c>
      <c r="H274" s="28">
        <v>5053</v>
      </c>
      <c r="I274" s="29" t="s">
        <v>833</v>
      </c>
      <c r="J274" s="28">
        <v>12</v>
      </c>
      <c r="K274" s="29" t="s">
        <v>833</v>
      </c>
      <c r="L274" s="28">
        <v>5056</v>
      </c>
      <c r="M274" s="29" t="s">
        <v>698</v>
      </c>
      <c r="N274" s="29" t="s">
        <v>7471</v>
      </c>
      <c r="O274" s="31">
        <v>17899</v>
      </c>
      <c r="P274" s="31" t="s">
        <v>7472</v>
      </c>
      <c r="Q274" s="29" t="s">
        <v>7506</v>
      </c>
      <c r="R274" s="28">
        <v>5</v>
      </c>
      <c r="S274" s="28">
        <v>39</v>
      </c>
      <c r="T274" s="28">
        <v>2</v>
      </c>
      <c r="U274" s="28">
        <v>64</v>
      </c>
      <c r="V274" s="29" t="s">
        <v>4972</v>
      </c>
      <c r="W274" s="29" t="s">
        <v>4973</v>
      </c>
      <c r="X274" s="29" t="s">
        <v>569</v>
      </c>
      <c r="Y274" s="29" t="s">
        <v>4974</v>
      </c>
      <c r="Z274" s="29" t="s">
        <v>438</v>
      </c>
      <c r="AA274" s="29" t="s">
        <v>7478</v>
      </c>
      <c r="AB274" s="28">
        <v>93010</v>
      </c>
      <c r="AC274" s="32">
        <v>34.166628000000003</v>
      </c>
      <c r="AD274" s="32">
        <v>-119.058983</v>
      </c>
      <c r="AE274" s="32"/>
      <c r="AF274" s="29" t="s">
        <v>7472</v>
      </c>
      <c r="AG274" s="33" t="str">
        <f>IF(ISERROR(IF(VLOOKUP(B274,'SAS Stations'!$A$2:$G$307,6,)="YES", "YES", "NO"))=TRUE,"NO","YES")</f>
        <v>NO</v>
      </c>
      <c r="AH274" s="33" t="str">
        <f t="shared" si="4"/>
        <v>YES</v>
      </c>
      <c r="AI274" s="33" t="str">
        <f>IF(ISERROR(IF(VLOOKUP(B274,'Stations Modelled'!$A$2:$D$141,4,FALSE)=TRUE, "YES","NO")),"NO","YES")</f>
        <v>YES</v>
      </c>
    </row>
    <row r="275" spans="1:35" hidden="1">
      <c r="A275" s="29" t="s">
        <v>438</v>
      </c>
      <c r="B275" s="28">
        <v>894</v>
      </c>
      <c r="C275" s="28">
        <v>5901</v>
      </c>
      <c r="D275" s="30" t="s">
        <v>4971</v>
      </c>
      <c r="E275" s="29">
        <v>76935</v>
      </c>
      <c r="F275" s="28">
        <v>66</v>
      </c>
      <c r="G275" s="28">
        <v>16</v>
      </c>
      <c r="H275" s="28">
        <v>5053</v>
      </c>
      <c r="I275" s="29" t="s">
        <v>833</v>
      </c>
      <c r="J275" s="28">
        <v>12</v>
      </c>
      <c r="K275" s="29" t="s">
        <v>833</v>
      </c>
      <c r="L275" s="28">
        <v>5056</v>
      </c>
      <c r="M275" s="29" t="s">
        <v>698</v>
      </c>
      <c r="N275" s="29" t="s">
        <v>7471</v>
      </c>
      <c r="O275" s="31">
        <v>29618</v>
      </c>
      <c r="P275" s="31" t="s">
        <v>7472</v>
      </c>
      <c r="Q275" s="29" t="s">
        <v>7473</v>
      </c>
      <c r="R275" s="28">
        <v>5</v>
      </c>
      <c r="S275" s="28">
        <v>39</v>
      </c>
      <c r="T275" s="28">
        <v>2</v>
      </c>
      <c r="U275" s="28">
        <v>64</v>
      </c>
      <c r="V275" s="29" t="s">
        <v>935</v>
      </c>
      <c r="W275" s="29" t="s">
        <v>7507</v>
      </c>
      <c r="X275" s="29" t="s">
        <v>7500</v>
      </c>
      <c r="Y275" s="29" t="s">
        <v>4975</v>
      </c>
      <c r="Z275" s="29" t="s">
        <v>438</v>
      </c>
      <c r="AA275" s="29" t="s">
        <v>7478</v>
      </c>
      <c r="AB275" s="28">
        <v>93012</v>
      </c>
      <c r="AC275" s="32">
        <v>34.220115</v>
      </c>
      <c r="AD275" s="32">
        <v>-119.007774</v>
      </c>
      <c r="AE275" s="32"/>
      <c r="AF275" s="29" t="s">
        <v>7472</v>
      </c>
      <c r="AG275" s="33" t="str">
        <f>IF(ISERROR(IF(VLOOKUP(B275,'SAS Stations'!$A$2:$G$307,6,)="YES", "YES", "NO"))=TRUE,"NO","YES")</f>
        <v>YES</v>
      </c>
      <c r="AH275" s="33" t="str">
        <f t="shared" si="4"/>
        <v>NO</v>
      </c>
      <c r="AI275" s="33" t="str">
        <f>IF(ISERROR(IF(VLOOKUP(B275,'Stations Modelled'!$A$2:$D$141,4,FALSE)=TRUE, "YES","NO")),"NO","YES")</f>
        <v>NO</v>
      </c>
    </row>
    <row r="276" spans="1:35" hidden="1">
      <c r="A276" s="29" t="s">
        <v>439</v>
      </c>
      <c r="B276" s="28">
        <v>824</v>
      </c>
      <c r="C276" s="28">
        <v>5826</v>
      </c>
      <c r="D276" s="30" t="s">
        <v>482</v>
      </c>
      <c r="E276" s="29"/>
      <c r="F276" s="28">
        <v>66</v>
      </c>
      <c r="G276" s="28">
        <v>12</v>
      </c>
      <c r="H276" s="28">
        <v>5017</v>
      </c>
      <c r="I276" s="29" t="s">
        <v>430</v>
      </c>
      <c r="J276" s="28">
        <v>2</v>
      </c>
      <c r="K276" s="29" t="s">
        <v>394</v>
      </c>
      <c r="L276" s="28">
        <v>5086</v>
      </c>
      <c r="M276" s="29" t="s">
        <v>394</v>
      </c>
      <c r="N276" s="29" t="s">
        <v>7471</v>
      </c>
      <c r="O276" s="31">
        <v>24381</v>
      </c>
      <c r="P276" s="31" t="s">
        <v>7472</v>
      </c>
      <c r="Q276" s="29" t="s">
        <v>7473</v>
      </c>
      <c r="R276" s="28">
        <v>1</v>
      </c>
      <c r="S276" s="28">
        <v>29</v>
      </c>
      <c r="T276" s="28">
        <v>2</v>
      </c>
      <c r="U276" s="28">
        <v>44</v>
      </c>
      <c r="V276" s="29" t="s">
        <v>7556</v>
      </c>
      <c r="W276" s="29" t="s">
        <v>489</v>
      </c>
      <c r="X276" s="29" t="s">
        <v>7508</v>
      </c>
      <c r="Y276" s="29" t="s">
        <v>492</v>
      </c>
      <c r="Z276" s="29" t="s">
        <v>1047</v>
      </c>
      <c r="AA276" s="29" t="s">
        <v>7478</v>
      </c>
      <c r="AB276" s="28">
        <v>92707</v>
      </c>
      <c r="AC276" s="32">
        <v>33.713295000000002</v>
      </c>
      <c r="AD276" s="32">
        <v>-117.88287200000001</v>
      </c>
      <c r="AE276" s="34" t="s">
        <v>7503</v>
      </c>
      <c r="AF276" s="29" t="s">
        <v>7472</v>
      </c>
      <c r="AG276" s="33" t="str">
        <f>IF(ISERROR(IF(VLOOKUP(B276,'SAS Stations'!$A$2:$G$307,6,)="YES", "YES", "NO"))=TRUE,"NO","YES")</f>
        <v>YES</v>
      </c>
      <c r="AH276" s="33" t="str">
        <f t="shared" si="4"/>
        <v>NO</v>
      </c>
      <c r="AI276" s="33" t="str">
        <f>IF(ISERROR(IF(VLOOKUP(B276,'Stations Modelled'!$A$2:$D$141,4,FALSE)=TRUE, "YES","NO")),"NO","YES")</f>
        <v>NO</v>
      </c>
    </row>
    <row r="277" spans="1:35" hidden="1">
      <c r="A277" s="29" t="s">
        <v>440</v>
      </c>
      <c r="B277" s="28">
        <v>723</v>
      </c>
      <c r="C277" s="28">
        <v>5712</v>
      </c>
      <c r="D277" s="30" t="s">
        <v>2815</v>
      </c>
      <c r="E277" s="29">
        <v>37457</v>
      </c>
      <c r="F277" s="28">
        <v>66</v>
      </c>
      <c r="G277" s="28">
        <v>12</v>
      </c>
      <c r="H277" s="28">
        <v>5071</v>
      </c>
      <c r="I277" s="29" t="s">
        <v>339</v>
      </c>
      <c r="J277" s="28">
        <v>9</v>
      </c>
      <c r="K277" s="29" t="s">
        <v>652</v>
      </c>
      <c r="L277" s="28">
        <v>5073</v>
      </c>
      <c r="M277" s="29" t="s">
        <v>652</v>
      </c>
      <c r="N277" s="29" t="s">
        <v>7471</v>
      </c>
      <c r="O277" s="31">
        <v>16984</v>
      </c>
      <c r="P277" s="31" t="s">
        <v>7472</v>
      </c>
      <c r="Q277" s="29" t="s">
        <v>7473</v>
      </c>
      <c r="R277" s="28">
        <v>1</v>
      </c>
      <c r="S277" s="28">
        <v>46</v>
      </c>
      <c r="T277" s="28">
        <v>2</v>
      </c>
      <c r="U277" s="28">
        <v>51</v>
      </c>
      <c r="V277" s="29" t="s">
        <v>2730</v>
      </c>
      <c r="W277" s="29" t="s">
        <v>1620</v>
      </c>
      <c r="X277" s="29" t="s">
        <v>7523</v>
      </c>
      <c r="Y277" s="29" t="s">
        <v>1657</v>
      </c>
      <c r="Z277" s="29" t="s">
        <v>660</v>
      </c>
      <c r="AA277" s="29" t="s">
        <v>7478</v>
      </c>
      <c r="AB277" s="28">
        <v>90810</v>
      </c>
      <c r="AC277" s="32">
        <v>33.819439000000003</v>
      </c>
      <c r="AD277" s="32">
        <v>-118.217021</v>
      </c>
      <c r="AE277" s="32"/>
      <c r="AF277" s="29" t="s">
        <v>7472</v>
      </c>
      <c r="AG277" s="33" t="str">
        <f>IF(ISERROR(IF(VLOOKUP(B277,'SAS Stations'!$A$2:$G$307,6,)="YES", "YES", "NO"))=TRUE,"NO","YES")</f>
        <v>NO</v>
      </c>
      <c r="AH277" s="33" t="str">
        <f t="shared" si="4"/>
        <v>YES</v>
      </c>
      <c r="AI277" s="33" t="str">
        <f>IF(ISERROR(IF(VLOOKUP(B277,'Stations Modelled'!$A$2:$D$141,4,FALSE)=TRUE, "YES","NO")),"NO","YES")</f>
        <v>YES</v>
      </c>
    </row>
    <row r="278" spans="1:35" hidden="1">
      <c r="A278" s="29" t="s">
        <v>441</v>
      </c>
      <c r="B278" s="28">
        <v>13</v>
      </c>
      <c r="C278" s="28">
        <v>1013</v>
      </c>
      <c r="D278" s="30" t="s">
        <v>4971</v>
      </c>
      <c r="E278" s="29">
        <v>77374</v>
      </c>
      <c r="F278" s="28">
        <v>66</v>
      </c>
      <c r="G278" s="28">
        <v>12</v>
      </c>
      <c r="H278" s="28">
        <v>5056</v>
      </c>
      <c r="I278" s="29" t="s">
        <v>698</v>
      </c>
      <c r="J278" s="28">
        <v>11</v>
      </c>
      <c r="K278" s="29" t="s">
        <v>698</v>
      </c>
      <c r="L278" s="28">
        <v>5056</v>
      </c>
      <c r="M278" s="29" t="s">
        <v>698</v>
      </c>
      <c r="N278" s="29" t="s">
        <v>7471</v>
      </c>
      <c r="O278" s="31">
        <v>32112</v>
      </c>
      <c r="P278" s="31" t="s">
        <v>7472</v>
      </c>
      <c r="Q278" s="29" t="s">
        <v>525</v>
      </c>
      <c r="R278" s="28">
        <v>5</v>
      </c>
      <c r="S278" s="28">
        <v>39</v>
      </c>
      <c r="T278" s="28">
        <v>1</v>
      </c>
      <c r="U278" s="28">
        <v>64</v>
      </c>
      <c r="V278" s="29" t="s">
        <v>935</v>
      </c>
      <c r="W278" s="29" t="s">
        <v>4973</v>
      </c>
      <c r="X278" s="29" t="s">
        <v>7816</v>
      </c>
      <c r="Y278" s="29" t="s">
        <v>4976</v>
      </c>
      <c r="Z278" s="29" t="s">
        <v>438</v>
      </c>
      <c r="AA278" s="29" t="s">
        <v>7478</v>
      </c>
      <c r="AB278" s="28" t="s">
        <v>7472</v>
      </c>
      <c r="AC278" s="32">
        <v>34.162410999999999</v>
      </c>
      <c r="AD278" s="32">
        <v>-119.057113</v>
      </c>
      <c r="AE278" s="32"/>
      <c r="AF278" s="29" t="s">
        <v>7472</v>
      </c>
      <c r="AG278" s="33" t="str">
        <f>IF(ISERROR(IF(VLOOKUP(B278,'SAS Stations'!$A$2:$G$307,6,)="YES", "YES", "NO"))=TRUE,"NO","YES")</f>
        <v>NO</v>
      </c>
      <c r="AH278" s="33" t="str">
        <f t="shared" si="4"/>
        <v>YES</v>
      </c>
      <c r="AI278" s="33" t="str">
        <f>IF(ISERROR(IF(VLOOKUP(B278,'Stations Modelled'!$A$2:$D$141,4,FALSE)=TRUE, "YES","NO")),"NO","YES")</f>
        <v>NO</v>
      </c>
    </row>
    <row r="279" spans="1:35" hidden="1">
      <c r="A279" s="29" t="s">
        <v>442</v>
      </c>
      <c r="B279" s="28">
        <v>309</v>
      </c>
      <c r="C279" s="28">
        <v>5068</v>
      </c>
      <c r="D279" s="30" t="s">
        <v>7470</v>
      </c>
      <c r="E279" s="29"/>
      <c r="F279" s="28">
        <v>66</v>
      </c>
      <c r="G279" s="28">
        <v>16</v>
      </c>
      <c r="H279" s="28">
        <v>4060</v>
      </c>
      <c r="I279" s="29" t="s">
        <v>7479</v>
      </c>
      <c r="J279" s="28">
        <v>6</v>
      </c>
      <c r="K279" s="29" t="s">
        <v>389</v>
      </c>
      <c r="L279" s="28">
        <v>5067</v>
      </c>
      <c r="M279" s="29" t="s">
        <v>389</v>
      </c>
      <c r="N279" s="29" t="s">
        <v>7471</v>
      </c>
      <c r="O279" s="31">
        <v>21976</v>
      </c>
      <c r="P279" s="31" t="s">
        <v>7472</v>
      </c>
      <c r="Q279" s="29" t="s">
        <v>7473</v>
      </c>
      <c r="R279" s="28">
        <v>3</v>
      </c>
      <c r="S279" s="28">
        <v>84</v>
      </c>
      <c r="T279" s="28">
        <v>4</v>
      </c>
      <c r="U279" s="28">
        <v>21</v>
      </c>
      <c r="V279" s="29" t="s">
        <v>7480</v>
      </c>
      <c r="W279" s="29" t="s">
        <v>7481</v>
      </c>
      <c r="X279" s="29" t="s">
        <v>7482</v>
      </c>
      <c r="Y279" s="29" t="s">
        <v>7483</v>
      </c>
      <c r="Z279" s="29" t="s">
        <v>7484</v>
      </c>
      <c r="AA279" s="29" t="s">
        <v>7478</v>
      </c>
      <c r="AB279" s="28">
        <v>92363</v>
      </c>
      <c r="AC279" s="32">
        <v>34.845795000000003</v>
      </c>
      <c r="AD279" s="32">
        <v>-114.966205</v>
      </c>
      <c r="AE279" s="32"/>
      <c r="AF279" s="29" t="s">
        <v>7472</v>
      </c>
      <c r="AG279" s="33" t="str">
        <f>IF(ISERROR(IF(VLOOKUP(B279,'SAS Stations'!$A$2:$G$307,6,)="YES", "YES", "NO"))=TRUE,"NO","YES")</f>
        <v>NO</v>
      </c>
      <c r="AH279" s="33" t="str">
        <f t="shared" si="4"/>
        <v>YES</v>
      </c>
      <c r="AI279" s="33" t="str">
        <f>IF(ISERROR(IF(VLOOKUP(B279,'Stations Modelled'!$A$2:$D$141,4,FALSE)=TRUE, "YES","NO")),"NO","YES")</f>
        <v>NO</v>
      </c>
    </row>
    <row r="280" spans="1:35" hidden="1">
      <c r="A280" s="29" t="s">
        <v>442</v>
      </c>
      <c r="B280" s="28">
        <v>1837</v>
      </c>
      <c r="C280" s="28">
        <v>5068</v>
      </c>
      <c r="D280" s="30" t="s">
        <v>7470</v>
      </c>
      <c r="E280" s="29"/>
      <c r="F280" s="28">
        <v>220</v>
      </c>
      <c r="G280" s="28">
        <v>66</v>
      </c>
      <c r="H280" s="28">
        <v>5000</v>
      </c>
      <c r="I280" s="29" t="s">
        <v>7485</v>
      </c>
      <c r="J280" s="28">
        <v>6</v>
      </c>
      <c r="K280" s="29" t="s">
        <v>389</v>
      </c>
      <c r="L280" s="28">
        <v>5067</v>
      </c>
      <c r="M280" s="29" t="s">
        <v>389</v>
      </c>
      <c r="N280" s="29" t="s">
        <v>7471</v>
      </c>
      <c r="O280" s="31">
        <v>21976</v>
      </c>
      <c r="P280" s="31" t="s">
        <v>7472</v>
      </c>
      <c r="Q280" s="29" t="s">
        <v>7486</v>
      </c>
      <c r="R280" s="28">
        <v>3</v>
      </c>
      <c r="S280" s="28">
        <v>84</v>
      </c>
      <c r="T280" s="28">
        <v>4</v>
      </c>
      <c r="U280" s="28">
        <v>21</v>
      </c>
      <c r="V280" s="29" t="s">
        <v>7480</v>
      </c>
      <c r="W280" s="29" t="s">
        <v>7481</v>
      </c>
      <c r="X280" s="29" t="s">
        <v>7482</v>
      </c>
      <c r="Y280" s="29" t="s">
        <v>7483</v>
      </c>
      <c r="Z280" s="29" t="s">
        <v>7484</v>
      </c>
      <c r="AA280" s="29" t="s">
        <v>7478</v>
      </c>
      <c r="AB280" s="28">
        <v>92363</v>
      </c>
      <c r="AC280" s="32">
        <v>34.845795000000003</v>
      </c>
      <c r="AD280" s="32">
        <v>-114.966205</v>
      </c>
      <c r="AE280" s="32"/>
      <c r="AF280" s="29" t="s">
        <v>7472</v>
      </c>
      <c r="AG280" s="33" t="str">
        <f>IF(ISERROR(IF(VLOOKUP(B280,'SAS Stations'!$A$2:$G$307,6,)="YES", "YES", "NO"))=TRUE,"NO","YES")</f>
        <v>NO</v>
      </c>
      <c r="AH280" s="33" t="str">
        <f t="shared" si="4"/>
        <v>YES</v>
      </c>
      <c r="AI280" s="33" t="str">
        <f>IF(ISERROR(IF(VLOOKUP(B280,'Stations Modelled'!$A$2:$D$141,4,FALSE)=TRUE, "YES","NO")),"NO","YES")</f>
        <v>NO</v>
      </c>
    </row>
    <row r="281" spans="1:35" hidden="1">
      <c r="A281" s="29" t="s">
        <v>2483</v>
      </c>
      <c r="B281" s="28">
        <v>929</v>
      </c>
      <c r="C281" s="28">
        <v>6116</v>
      </c>
      <c r="D281" s="30"/>
      <c r="E281" s="29"/>
      <c r="F281" s="28">
        <v>33</v>
      </c>
      <c r="G281" s="28">
        <v>7</v>
      </c>
      <c r="H281" s="28">
        <v>2202</v>
      </c>
      <c r="I281" s="29" t="s">
        <v>2380</v>
      </c>
      <c r="J281" s="28">
        <v>17</v>
      </c>
      <c r="K281" s="29" t="s">
        <v>4950</v>
      </c>
      <c r="L281" s="28">
        <v>5033</v>
      </c>
      <c r="M281" s="29" t="s">
        <v>397</v>
      </c>
      <c r="N281" s="29" t="s">
        <v>7471</v>
      </c>
      <c r="O281" s="31">
        <v>18264</v>
      </c>
      <c r="P281" s="31" t="s">
        <v>7472</v>
      </c>
      <c r="Q281" s="29" t="s">
        <v>7506</v>
      </c>
      <c r="R281" s="28">
        <v>5</v>
      </c>
      <c r="S281" s="28">
        <v>50</v>
      </c>
      <c r="T281" s="28">
        <v>0</v>
      </c>
      <c r="U281" s="28">
        <v>40</v>
      </c>
      <c r="V281" s="29" t="s">
        <v>4926</v>
      </c>
      <c r="W281" s="29" t="s">
        <v>7472</v>
      </c>
      <c r="X281" s="29" t="s">
        <v>7472</v>
      </c>
      <c r="Y281" s="29" t="s">
        <v>2484</v>
      </c>
      <c r="Z281" s="29" t="s">
        <v>2382</v>
      </c>
      <c r="AA281" s="29" t="s">
        <v>7478</v>
      </c>
      <c r="AB281" s="28">
        <v>93629</v>
      </c>
      <c r="AC281" s="32">
        <v>37.223295</v>
      </c>
      <c r="AD281" s="32">
        <v>-119.232316</v>
      </c>
      <c r="AE281" s="32"/>
      <c r="AF281" s="29" t="s">
        <v>7472</v>
      </c>
      <c r="AG281" s="33" t="str">
        <f>IF(ISERROR(IF(VLOOKUP(B281,'SAS Stations'!$A$2:$G$307,6,)="YES", "YES", "NO"))=TRUE,"NO","YES")</f>
        <v>NO</v>
      </c>
      <c r="AH281" s="33" t="str">
        <f t="shared" si="4"/>
        <v>YES</v>
      </c>
      <c r="AI281" s="33" t="str">
        <f>IF(ISERROR(IF(VLOOKUP(B281,'Stations Modelled'!$A$2:$D$141,4,FALSE)=TRUE, "YES","NO")),"NO","YES")</f>
        <v>NO</v>
      </c>
    </row>
    <row r="282" spans="1:35" hidden="1">
      <c r="A282" s="29" t="s">
        <v>2485</v>
      </c>
      <c r="B282" s="28">
        <v>1089</v>
      </c>
      <c r="C282" s="28">
        <v>7117</v>
      </c>
      <c r="D282" s="30"/>
      <c r="E282" s="29"/>
      <c r="F282" s="28">
        <v>33</v>
      </c>
      <c r="G282" s="28">
        <v>2.4</v>
      </c>
      <c r="H282" s="28">
        <v>5064</v>
      </c>
      <c r="I282" s="29" t="s">
        <v>375</v>
      </c>
      <c r="J282" s="28">
        <v>5</v>
      </c>
      <c r="K282" s="29" t="s">
        <v>375</v>
      </c>
      <c r="L282" s="28">
        <v>5064</v>
      </c>
      <c r="M282" s="29" t="s">
        <v>375</v>
      </c>
      <c r="N282" s="29" t="s">
        <v>7471</v>
      </c>
      <c r="O282" s="31">
        <v>18264</v>
      </c>
      <c r="P282" s="31" t="s">
        <v>7472</v>
      </c>
      <c r="Q282" s="29" t="s">
        <v>5084</v>
      </c>
      <c r="R282" s="28">
        <v>3</v>
      </c>
      <c r="S282" s="28">
        <v>31</v>
      </c>
      <c r="T282" s="28">
        <v>2</v>
      </c>
      <c r="U282" s="28">
        <v>20</v>
      </c>
      <c r="V282" s="29" t="s">
        <v>7474</v>
      </c>
      <c r="W282" s="29" t="s">
        <v>7472</v>
      </c>
      <c r="X282" s="29" t="s">
        <v>7472</v>
      </c>
      <c r="Y282" s="29" t="s">
        <v>7472</v>
      </c>
      <c r="Z282" s="29" t="s">
        <v>7472</v>
      </c>
      <c r="AA282" s="29" t="s">
        <v>7478</v>
      </c>
      <c r="AB282" s="28">
        <v>92305</v>
      </c>
      <c r="AC282" s="27"/>
      <c r="AD282" s="27"/>
      <c r="AE282" s="27"/>
      <c r="AF282" s="29" t="s">
        <v>7472</v>
      </c>
      <c r="AG282" s="33" t="str">
        <f>IF(ISERROR(IF(VLOOKUP(B282,'SAS Stations'!$A$2:$G$307,6,)="YES", "YES", "NO"))=TRUE,"NO","YES")</f>
        <v>NO</v>
      </c>
      <c r="AH282" s="33" t="str">
        <f t="shared" si="4"/>
        <v>YES</v>
      </c>
      <c r="AI282" s="33" t="str">
        <f>IF(ISERROR(IF(VLOOKUP(B282,'Stations Modelled'!$A$2:$D$141,4,FALSE)=TRUE, "YES","NO")),"NO","YES")</f>
        <v>NO</v>
      </c>
    </row>
    <row r="283" spans="1:35" hidden="1">
      <c r="A283" s="29" t="s">
        <v>2486</v>
      </c>
      <c r="B283" s="28">
        <v>1090</v>
      </c>
      <c r="C283" s="28">
        <v>7118</v>
      </c>
      <c r="D283" s="30"/>
      <c r="E283" s="29"/>
      <c r="F283" s="28">
        <v>12</v>
      </c>
      <c r="G283" s="28">
        <v>2.4</v>
      </c>
      <c r="H283" s="28">
        <v>5045</v>
      </c>
      <c r="I283" s="29" t="s">
        <v>3810</v>
      </c>
      <c r="J283" s="28">
        <v>4</v>
      </c>
      <c r="K283" s="29" t="s">
        <v>448</v>
      </c>
      <c r="L283" s="28">
        <v>5069</v>
      </c>
      <c r="M283" s="29" t="s">
        <v>687</v>
      </c>
      <c r="N283" s="29" t="s">
        <v>7471</v>
      </c>
      <c r="O283" s="31">
        <v>18264</v>
      </c>
      <c r="P283" s="31" t="s">
        <v>7472</v>
      </c>
      <c r="Q283" s="29" t="s">
        <v>5084</v>
      </c>
      <c r="R283" s="28">
        <v>3</v>
      </c>
      <c r="S283" s="28">
        <v>34</v>
      </c>
      <c r="T283" s="28">
        <v>3</v>
      </c>
      <c r="U283" s="28">
        <v>10</v>
      </c>
      <c r="V283" s="29" t="s">
        <v>7474</v>
      </c>
      <c r="W283" s="29" t="s">
        <v>7472</v>
      </c>
      <c r="X283" s="29" t="s">
        <v>7472</v>
      </c>
      <c r="Y283" s="29" t="s">
        <v>7472</v>
      </c>
      <c r="Z283" s="29" t="s">
        <v>7472</v>
      </c>
      <c r="AA283" s="29" t="s">
        <v>7478</v>
      </c>
      <c r="AB283" s="28">
        <v>91759</v>
      </c>
      <c r="AC283" s="27"/>
      <c r="AD283" s="27"/>
      <c r="AE283" s="27"/>
      <c r="AF283" s="29" t="s">
        <v>7472</v>
      </c>
      <c r="AG283" s="33" t="str">
        <f>IF(ISERROR(IF(VLOOKUP(B283,'SAS Stations'!$A$2:$G$307,6,)="YES", "YES", "NO"))=TRUE,"NO","YES")</f>
        <v>NO</v>
      </c>
      <c r="AH283" s="33" t="str">
        <f t="shared" si="4"/>
        <v>YES</v>
      </c>
      <c r="AI283" s="33" t="str">
        <f>IF(ISERROR(IF(VLOOKUP(B283,'Stations Modelled'!$A$2:$D$141,4,FALSE)=TRUE, "YES","NO")),"NO","YES")</f>
        <v>NO</v>
      </c>
    </row>
    <row r="284" spans="1:35" hidden="1">
      <c r="A284" s="29" t="s">
        <v>2487</v>
      </c>
      <c r="B284" s="28">
        <v>1091</v>
      </c>
      <c r="C284" s="28">
        <v>7119</v>
      </c>
      <c r="D284" s="30"/>
      <c r="E284" s="29"/>
      <c r="F284" s="28">
        <v>12</v>
      </c>
      <c r="G284" s="28">
        <v>4</v>
      </c>
      <c r="H284" s="28">
        <v>5034</v>
      </c>
      <c r="I284" s="29" t="s">
        <v>875</v>
      </c>
      <c r="J284" s="28">
        <v>17</v>
      </c>
      <c r="K284" s="29" t="s">
        <v>4950</v>
      </c>
      <c r="L284" s="28">
        <v>5033</v>
      </c>
      <c r="M284" s="29" t="s">
        <v>397</v>
      </c>
      <c r="N284" s="29" t="s">
        <v>7471</v>
      </c>
      <c r="O284" s="31">
        <v>18264</v>
      </c>
      <c r="P284" s="31" t="s">
        <v>7472</v>
      </c>
      <c r="Q284" s="29" t="s">
        <v>5084</v>
      </c>
      <c r="R284" s="28">
        <v>5</v>
      </c>
      <c r="S284" s="28">
        <v>51</v>
      </c>
      <c r="T284" s="28">
        <v>3</v>
      </c>
      <c r="U284" s="28">
        <v>70</v>
      </c>
      <c r="V284" s="29" t="s">
        <v>2488</v>
      </c>
      <c r="W284" s="29" t="s">
        <v>7472</v>
      </c>
      <c r="X284" s="29" t="s">
        <v>7472</v>
      </c>
      <c r="Y284" s="29" t="s">
        <v>7472</v>
      </c>
      <c r="Z284" s="29" t="s">
        <v>7472</v>
      </c>
      <c r="AA284" s="29" t="s">
        <v>7478</v>
      </c>
      <c r="AB284" s="28">
        <v>93208</v>
      </c>
      <c r="AC284" s="27"/>
      <c r="AD284" s="27"/>
      <c r="AE284" s="27"/>
      <c r="AF284" s="29" t="s">
        <v>7472</v>
      </c>
      <c r="AG284" s="33" t="str">
        <f>IF(ISERROR(IF(VLOOKUP(B284,'SAS Stations'!$A$2:$G$307,6,)="YES", "YES", "NO"))=TRUE,"NO","YES")</f>
        <v>NO</v>
      </c>
      <c r="AH284" s="33" t="str">
        <f t="shared" si="4"/>
        <v>YES</v>
      </c>
      <c r="AI284" s="33" t="str">
        <f>IF(ISERROR(IF(VLOOKUP(B284,'Stations Modelled'!$A$2:$D$141,4,FALSE)=TRUE, "YES","NO")),"NO","YES")</f>
        <v>NO</v>
      </c>
    </row>
    <row r="285" spans="1:35" hidden="1">
      <c r="A285" s="29" t="s">
        <v>2489</v>
      </c>
      <c r="B285" s="28">
        <v>1903</v>
      </c>
      <c r="C285" s="28">
        <v>7100</v>
      </c>
      <c r="D285" s="30"/>
      <c r="E285" s="29"/>
      <c r="F285" s="28">
        <v>33</v>
      </c>
      <c r="G285" s="28">
        <v>4</v>
      </c>
      <c r="H285" s="28">
        <v>5064</v>
      </c>
      <c r="I285" s="29" t="s">
        <v>375</v>
      </c>
      <c r="J285" s="28">
        <v>5</v>
      </c>
      <c r="K285" s="29" t="s">
        <v>375</v>
      </c>
      <c r="L285" s="28">
        <v>5064</v>
      </c>
      <c r="M285" s="29" t="s">
        <v>375</v>
      </c>
      <c r="N285" s="29" t="s">
        <v>7521</v>
      </c>
      <c r="O285" s="31">
        <v>32750</v>
      </c>
      <c r="P285" s="31">
        <v>36129</v>
      </c>
      <c r="Q285" s="29" t="s">
        <v>5084</v>
      </c>
      <c r="R285" s="28">
        <v>3</v>
      </c>
      <c r="S285" s="28">
        <v>31</v>
      </c>
      <c r="T285" s="28">
        <v>2</v>
      </c>
      <c r="U285" s="28">
        <v>20</v>
      </c>
      <c r="V285" s="29" t="s">
        <v>2490</v>
      </c>
      <c r="W285" s="29" t="s">
        <v>2491</v>
      </c>
      <c r="X285" s="29" t="s">
        <v>2492</v>
      </c>
      <c r="Y285" s="29" t="s">
        <v>2493</v>
      </c>
      <c r="Z285" s="29" t="s">
        <v>2494</v>
      </c>
      <c r="AA285" s="29" t="s">
        <v>7478</v>
      </c>
      <c r="AB285" s="28">
        <v>92314</v>
      </c>
      <c r="AC285" s="27"/>
      <c r="AD285" s="27"/>
      <c r="AE285" s="27"/>
      <c r="AF285" s="29" t="s">
        <v>7472</v>
      </c>
      <c r="AG285" s="33" t="str">
        <f>IF(ISERROR(IF(VLOOKUP(B285,'SAS Stations'!$A$2:$G$307,6,)="YES", "YES", "NO"))=TRUE,"NO","YES")</f>
        <v>NO</v>
      </c>
      <c r="AH285" s="33" t="str">
        <f t="shared" si="4"/>
        <v>YES</v>
      </c>
      <c r="AI285" s="33" t="str">
        <f>IF(ISERROR(IF(VLOOKUP(B285,'Stations Modelled'!$A$2:$D$141,4,FALSE)=TRUE, "YES","NO")),"NO","YES")</f>
        <v>NO</v>
      </c>
    </row>
    <row r="286" spans="1:35" hidden="1">
      <c r="A286" s="29" t="s">
        <v>2495</v>
      </c>
      <c r="B286" s="28">
        <v>1036</v>
      </c>
      <c r="C286" s="28">
        <v>6270</v>
      </c>
      <c r="D286" s="30"/>
      <c r="E286" s="29"/>
      <c r="F286" s="28">
        <v>33</v>
      </c>
      <c r="G286" s="28">
        <v>0.5</v>
      </c>
      <c r="H286" s="28">
        <v>5067</v>
      </c>
      <c r="I286" s="29" t="s">
        <v>389</v>
      </c>
      <c r="J286" s="28">
        <v>6</v>
      </c>
      <c r="K286" s="29" t="s">
        <v>389</v>
      </c>
      <c r="L286" s="28">
        <v>5067</v>
      </c>
      <c r="M286" s="29" t="s">
        <v>389</v>
      </c>
      <c r="N286" s="29" t="s">
        <v>7471</v>
      </c>
      <c r="O286" s="31">
        <v>29618</v>
      </c>
      <c r="P286" s="31" t="s">
        <v>7472</v>
      </c>
      <c r="Q286" s="29" t="s">
        <v>981</v>
      </c>
      <c r="R286" s="28">
        <v>3</v>
      </c>
      <c r="S286" s="28">
        <v>84</v>
      </c>
      <c r="T286" s="28">
        <v>4</v>
      </c>
      <c r="U286" s="28">
        <v>40</v>
      </c>
      <c r="V286" s="29" t="s">
        <v>7480</v>
      </c>
      <c r="W286" s="29" t="s">
        <v>4930</v>
      </c>
      <c r="X286" s="29" t="s">
        <v>10341</v>
      </c>
      <c r="Y286" s="29" t="s">
        <v>2496</v>
      </c>
      <c r="Z286" s="29" t="s">
        <v>5064</v>
      </c>
      <c r="AA286" s="29" t="s">
        <v>7478</v>
      </c>
      <c r="AB286" s="28">
        <v>92277</v>
      </c>
      <c r="AC286" s="27"/>
      <c r="AD286" s="27"/>
      <c r="AE286" s="27"/>
      <c r="AF286" s="29" t="s">
        <v>7472</v>
      </c>
      <c r="AG286" s="33" t="str">
        <f>IF(ISERROR(IF(VLOOKUP(B286,'SAS Stations'!$A$2:$G$307,6,)="YES", "YES", "NO"))=TRUE,"NO","YES")</f>
        <v>NO</v>
      </c>
      <c r="AH286" s="33" t="str">
        <f t="shared" si="4"/>
        <v>YES</v>
      </c>
      <c r="AI286" s="33" t="str">
        <f>IF(ISERROR(IF(VLOOKUP(B286,'Stations Modelled'!$A$2:$D$141,4,FALSE)=TRUE, "YES","NO")),"NO","YES")</f>
        <v>NO</v>
      </c>
    </row>
    <row r="287" spans="1:35" hidden="1">
      <c r="A287" s="29" t="s">
        <v>2497</v>
      </c>
      <c r="B287" s="28">
        <v>1555</v>
      </c>
      <c r="C287" s="28">
        <v>7102</v>
      </c>
      <c r="D287" s="30"/>
      <c r="E287" s="29"/>
      <c r="F287" s="28">
        <v>33</v>
      </c>
      <c r="G287" s="28">
        <v>12</v>
      </c>
      <c r="H287" s="28">
        <v>5064</v>
      </c>
      <c r="I287" s="29" t="s">
        <v>375</v>
      </c>
      <c r="J287" s="28">
        <v>5</v>
      </c>
      <c r="K287" s="29" t="s">
        <v>375</v>
      </c>
      <c r="L287" s="28">
        <v>5064</v>
      </c>
      <c r="M287" s="29" t="s">
        <v>375</v>
      </c>
      <c r="N287" s="29" t="s">
        <v>7521</v>
      </c>
      <c r="O287" s="31">
        <v>33133</v>
      </c>
      <c r="P287" s="31">
        <v>34337</v>
      </c>
      <c r="Q287" s="29" t="s">
        <v>5084</v>
      </c>
      <c r="R287" s="28">
        <v>3</v>
      </c>
      <c r="S287" s="28">
        <v>40</v>
      </c>
      <c r="T287" s="28">
        <v>2</v>
      </c>
      <c r="U287" s="28">
        <v>40</v>
      </c>
      <c r="V287" s="29" t="s">
        <v>7474</v>
      </c>
      <c r="W287" s="29" t="s">
        <v>7472</v>
      </c>
      <c r="X287" s="29" t="s">
        <v>7472</v>
      </c>
      <c r="Y287" s="29" t="s">
        <v>7472</v>
      </c>
      <c r="Z287" s="29" t="s">
        <v>7472</v>
      </c>
      <c r="AA287" s="29" t="s">
        <v>7478</v>
      </c>
      <c r="AB287" s="28" t="s">
        <v>7472</v>
      </c>
      <c r="AC287" s="27"/>
      <c r="AD287" s="27"/>
      <c r="AE287" s="27"/>
      <c r="AF287" s="29" t="s">
        <v>7472</v>
      </c>
      <c r="AG287" s="33" t="str">
        <f>IF(ISERROR(IF(VLOOKUP(B287,'SAS Stations'!$A$2:$G$307,6,)="YES", "YES", "NO"))=TRUE,"NO","YES")</f>
        <v>NO</v>
      </c>
      <c r="AH287" s="33" t="str">
        <f t="shared" si="4"/>
        <v>YES</v>
      </c>
      <c r="AI287" s="33" t="str">
        <f>IF(ISERROR(IF(VLOOKUP(B287,'Stations Modelled'!$A$2:$D$141,4,FALSE)=TRUE, "YES","NO")),"NO","YES")</f>
        <v>NO</v>
      </c>
    </row>
    <row r="288" spans="1:35" hidden="1">
      <c r="A288" s="29" t="s">
        <v>2498</v>
      </c>
      <c r="B288" s="28">
        <v>1823</v>
      </c>
      <c r="C288" s="28">
        <v>5699</v>
      </c>
      <c r="D288" s="30"/>
      <c r="E288" s="29"/>
      <c r="F288" s="28">
        <v>33</v>
      </c>
      <c r="G288" s="28">
        <v>12</v>
      </c>
      <c r="H288" s="28">
        <v>5064</v>
      </c>
      <c r="I288" s="29" t="s">
        <v>375</v>
      </c>
      <c r="J288" s="28">
        <v>5</v>
      </c>
      <c r="K288" s="29" t="s">
        <v>375</v>
      </c>
      <c r="L288" s="28">
        <v>5064</v>
      </c>
      <c r="M288" s="29" t="s">
        <v>375</v>
      </c>
      <c r="N288" s="29" t="s">
        <v>7471</v>
      </c>
      <c r="O288" s="31">
        <v>34316</v>
      </c>
      <c r="P288" s="31" t="s">
        <v>7472</v>
      </c>
      <c r="Q288" s="29" t="s">
        <v>7506</v>
      </c>
      <c r="R288" s="28">
        <v>3</v>
      </c>
      <c r="S288" s="28">
        <v>40</v>
      </c>
      <c r="T288" s="28">
        <v>2</v>
      </c>
      <c r="U288" s="28">
        <v>40</v>
      </c>
      <c r="V288" s="29" t="s">
        <v>7474</v>
      </c>
      <c r="W288" s="29" t="s">
        <v>5037</v>
      </c>
      <c r="X288" s="29" t="s">
        <v>477</v>
      </c>
      <c r="Y288" s="29" t="s">
        <v>2499</v>
      </c>
      <c r="Z288" s="29" t="s">
        <v>3433</v>
      </c>
      <c r="AA288" s="29" t="s">
        <v>7478</v>
      </c>
      <c r="AB288" s="28">
        <v>92352</v>
      </c>
      <c r="AC288" s="27"/>
      <c r="AD288" s="27"/>
      <c r="AE288" s="27"/>
      <c r="AF288" s="29" t="s">
        <v>7472</v>
      </c>
      <c r="AG288" s="33" t="str">
        <f>IF(ISERROR(IF(VLOOKUP(B288,'SAS Stations'!$A$2:$G$307,6,)="YES", "YES", "NO"))=TRUE,"NO","YES")</f>
        <v>NO</v>
      </c>
      <c r="AH288" s="33" t="str">
        <f t="shared" si="4"/>
        <v>YES</v>
      </c>
      <c r="AI288" s="33" t="str">
        <f>IF(ISERROR(IF(VLOOKUP(B288,'Stations Modelled'!$A$2:$D$141,4,FALSE)=TRUE, "YES","NO")),"NO","YES")</f>
        <v>NO</v>
      </c>
    </row>
    <row r="289" spans="1:35" hidden="1">
      <c r="A289" s="29" t="s">
        <v>2500</v>
      </c>
      <c r="B289" s="28">
        <v>1081</v>
      </c>
      <c r="C289" s="28">
        <v>7107</v>
      </c>
      <c r="D289" s="30"/>
      <c r="E289" s="29"/>
      <c r="F289" s="28">
        <v>33</v>
      </c>
      <c r="G289" s="28">
        <v>12</v>
      </c>
      <c r="H289" s="28">
        <v>5070</v>
      </c>
      <c r="I289" s="29" t="s">
        <v>347</v>
      </c>
      <c r="J289" s="28">
        <v>7</v>
      </c>
      <c r="K289" s="29" t="s">
        <v>347</v>
      </c>
      <c r="L289" s="28">
        <v>5070</v>
      </c>
      <c r="M289" s="29" t="s">
        <v>347</v>
      </c>
      <c r="N289" s="29" t="s">
        <v>7521</v>
      </c>
      <c r="O289" s="31">
        <v>26420</v>
      </c>
      <c r="P289" s="31">
        <v>30103</v>
      </c>
      <c r="Q289" s="29" t="s">
        <v>5084</v>
      </c>
      <c r="R289" s="28">
        <v>3</v>
      </c>
      <c r="S289" s="28">
        <v>77</v>
      </c>
      <c r="T289" s="28">
        <v>4</v>
      </c>
      <c r="U289" s="28">
        <v>20</v>
      </c>
      <c r="V289" s="29" t="s">
        <v>7472</v>
      </c>
      <c r="W289" s="29" t="s">
        <v>7472</v>
      </c>
      <c r="X289" s="29" t="s">
        <v>7472</v>
      </c>
      <c r="Y289" s="29" t="s">
        <v>7472</v>
      </c>
      <c r="Z289" s="29" t="s">
        <v>7472</v>
      </c>
      <c r="AA289" s="29" t="s">
        <v>7478</v>
      </c>
      <c r="AB289" s="28" t="s">
        <v>7472</v>
      </c>
      <c r="AC289" s="27"/>
      <c r="AD289" s="27"/>
      <c r="AE289" s="27"/>
      <c r="AF289" s="29" t="s">
        <v>7472</v>
      </c>
      <c r="AG289" s="33" t="str">
        <f>IF(ISERROR(IF(VLOOKUP(B289,'SAS Stations'!$A$2:$G$307,6,)="YES", "YES", "NO"))=TRUE,"NO","YES")</f>
        <v>NO</v>
      </c>
      <c r="AH289" s="33" t="str">
        <f t="shared" si="4"/>
        <v>YES</v>
      </c>
      <c r="AI289" s="33" t="str">
        <f>IF(ISERROR(IF(VLOOKUP(B289,'Stations Modelled'!$A$2:$D$141,4,FALSE)=TRUE, "YES","NO")),"NO","YES")</f>
        <v>NO</v>
      </c>
    </row>
    <row r="290" spans="1:35" hidden="1">
      <c r="A290" s="29" t="s">
        <v>4977</v>
      </c>
      <c r="B290" s="28">
        <v>1363</v>
      </c>
      <c r="C290" s="28">
        <v>8121</v>
      </c>
      <c r="D290" s="30" t="s">
        <v>4923</v>
      </c>
      <c r="E290" s="29"/>
      <c r="F290" s="28">
        <v>33</v>
      </c>
      <c r="G290" s="28">
        <v>12</v>
      </c>
      <c r="H290" s="28">
        <v>8016</v>
      </c>
      <c r="I290" s="29" t="s">
        <v>385</v>
      </c>
      <c r="J290" s="28">
        <v>15</v>
      </c>
      <c r="K290" s="29" t="s">
        <v>666</v>
      </c>
      <c r="L290" s="28">
        <v>5061</v>
      </c>
      <c r="M290" s="29" t="s">
        <v>666</v>
      </c>
      <c r="N290" s="29" t="s">
        <v>7471</v>
      </c>
      <c r="O290" s="31">
        <v>18264</v>
      </c>
      <c r="P290" s="31" t="s">
        <v>7472</v>
      </c>
      <c r="Q290" s="29" t="s">
        <v>7506</v>
      </c>
      <c r="R290" s="28">
        <v>3</v>
      </c>
      <c r="S290" s="28">
        <v>86</v>
      </c>
      <c r="T290" s="28">
        <v>3</v>
      </c>
      <c r="U290" s="28">
        <v>24</v>
      </c>
      <c r="V290" s="29" t="s">
        <v>4926</v>
      </c>
      <c r="W290" s="29" t="s">
        <v>2741</v>
      </c>
      <c r="X290" s="29" t="s">
        <v>4978</v>
      </c>
      <c r="Y290" s="29" t="s">
        <v>4979</v>
      </c>
      <c r="Z290" s="29" t="s">
        <v>4977</v>
      </c>
      <c r="AA290" s="29" t="s">
        <v>7478</v>
      </c>
      <c r="AB290" s="28">
        <v>93519</v>
      </c>
      <c r="AC290" s="32">
        <v>35.308325000000004</v>
      </c>
      <c r="AD290" s="32">
        <v>-117.950121</v>
      </c>
      <c r="AE290" s="32"/>
      <c r="AF290" s="29" t="s">
        <v>7472</v>
      </c>
      <c r="AG290" s="33" t="str">
        <f>IF(ISERROR(IF(VLOOKUP(B290,'SAS Stations'!$A$2:$G$307,6,)="YES", "YES", "NO"))=TRUE,"NO","YES")</f>
        <v>NO</v>
      </c>
      <c r="AH290" s="33" t="str">
        <f t="shared" si="4"/>
        <v>YES</v>
      </c>
      <c r="AI290" s="33" t="str">
        <f>IF(ISERROR(IF(VLOOKUP(B290,'Stations Modelled'!$A$2:$D$141,4,FALSE)=TRUE, "YES","NO")),"NO","YES")</f>
        <v>NO</v>
      </c>
    </row>
    <row r="291" spans="1:35" hidden="1">
      <c r="A291" s="29" t="s">
        <v>443</v>
      </c>
      <c r="B291" s="28">
        <v>54</v>
      </c>
      <c r="C291" s="28">
        <v>1058</v>
      </c>
      <c r="D291" s="30" t="s">
        <v>4919</v>
      </c>
      <c r="E291" s="29"/>
      <c r="F291" s="28">
        <v>66</v>
      </c>
      <c r="G291" s="28">
        <v>0.5</v>
      </c>
      <c r="H291" s="28">
        <v>5052</v>
      </c>
      <c r="I291" s="29" t="s">
        <v>357</v>
      </c>
      <c r="J291" s="28">
        <v>14</v>
      </c>
      <c r="K291" s="29" t="s">
        <v>940</v>
      </c>
      <c r="L291" s="28">
        <v>5054</v>
      </c>
      <c r="M291" s="29" t="s">
        <v>940</v>
      </c>
      <c r="N291" s="29" t="s">
        <v>7471</v>
      </c>
      <c r="O291" s="31">
        <v>30651</v>
      </c>
      <c r="P291" s="31" t="s">
        <v>7472</v>
      </c>
      <c r="Q291" s="29" t="s">
        <v>525</v>
      </c>
      <c r="R291" s="28">
        <v>5</v>
      </c>
      <c r="S291" s="28">
        <v>52</v>
      </c>
      <c r="T291" s="28">
        <v>3</v>
      </c>
      <c r="U291" s="28">
        <v>22</v>
      </c>
      <c r="V291" s="29" t="s">
        <v>4926</v>
      </c>
      <c r="W291" s="29" t="s">
        <v>1741</v>
      </c>
      <c r="X291" s="29" t="s">
        <v>7571</v>
      </c>
      <c r="Y291" s="29" t="s">
        <v>4980</v>
      </c>
      <c r="Z291" s="29" t="s">
        <v>4966</v>
      </c>
      <c r="AA291" s="29" t="s">
        <v>7478</v>
      </c>
      <c r="AB291" s="28">
        <v>93561</v>
      </c>
      <c r="AC291" s="32">
        <v>35.079577</v>
      </c>
      <c r="AD291" s="32">
        <v>-118.30210099999999</v>
      </c>
      <c r="AE291" s="32"/>
      <c r="AF291" s="29" t="s">
        <v>7472</v>
      </c>
      <c r="AG291" s="33" t="str">
        <f>IF(ISERROR(IF(VLOOKUP(B291,'SAS Stations'!$A$2:$G$307,6,)="YES", "YES", "NO"))=TRUE,"NO","YES")</f>
        <v>NO</v>
      </c>
      <c r="AH291" s="33" t="str">
        <f t="shared" si="4"/>
        <v>YES</v>
      </c>
      <c r="AI291" s="33" t="str">
        <f>IF(ISERROR(IF(VLOOKUP(B291,'Stations Modelled'!$A$2:$D$141,4,FALSE)=TRUE, "YES","NO")),"NO","YES")</f>
        <v>NO</v>
      </c>
    </row>
    <row r="292" spans="1:35" hidden="1">
      <c r="A292" s="29" t="s">
        <v>444</v>
      </c>
      <c r="B292" s="28">
        <v>886</v>
      </c>
      <c r="C292" s="28">
        <v>5890</v>
      </c>
      <c r="D292" s="30" t="s">
        <v>7573</v>
      </c>
      <c r="E292" s="29">
        <v>55719</v>
      </c>
      <c r="F292" s="28">
        <v>66</v>
      </c>
      <c r="G292" s="28">
        <v>12</v>
      </c>
      <c r="H292" s="28">
        <v>5082</v>
      </c>
      <c r="I292" s="29" t="s">
        <v>939</v>
      </c>
      <c r="J292" s="28">
        <v>1</v>
      </c>
      <c r="K292" s="29" t="s">
        <v>939</v>
      </c>
      <c r="L292" s="28">
        <v>5082</v>
      </c>
      <c r="M292" s="29" t="s">
        <v>939</v>
      </c>
      <c r="N292" s="29" t="s">
        <v>7471</v>
      </c>
      <c r="O292" s="31">
        <v>24532</v>
      </c>
      <c r="P292" s="31" t="s">
        <v>7472</v>
      </c>
      <c r="Q292" s="29" t="s">
        <v>7473</v>
      </c>
      <c r="R292" s="28">
        <v>1</v>
      </c>
      <c r="S292" s="28">
        <v>48</v>
      </c>
      <c r="T292" s="28">
        <v>2</v>
      </c>
      <c r="U292" s="28">
        <v>45</v>
      </c>
      <c r="V292" s="29" t="s">
        <v>7556</v>
      </c>
      <c r="W292" s="29" t="s">
        <v>493</v>
      </c>
      <c r="X292" s="29" t="s">
        <v>494</v>
      </c>
      <c r="Y292" s="29" t="s">
        <v>495</v>
      </c>
      <c r="Z292" s="29" t="s">
        <v>966</v>
      </c>
      <c r="AA292" s="29" t="s">
        <v>7478</v>
      </c>
      <c r="AB292" s="28">
        <v>92686</v>
      </c>
      <c r="AC292" s="32">
        <v>33.872298999999998</v>
      </c>
      <c r="AD292" s="32">
        <v>-117.747879</v>
      </c>
      <c r="AE292" s="34" t="s">
        <v>7503</v>
      </c>
      <c r="AF292" s="29" t="s">
        <v>7472</v>
      </c>
      <c r="AG292" s="33" t="str">
        <f>IF(ISERROR(IF(VLOOKUP(B292,'SAS Stations'!$A$2:$G$307,6,)="YES", "YES", "NO"))=TRUE,"NO","YES")</f>
        <v>YES</v>
      </c>
      <c r="AH292" s="33" t="str">
        <f t="shared" si="4"/>
        <v>NO</v>
      </c>
      <c r="AI292" s="33" t="str">
        <f>IF(ISERROR(IF(VLOOKUP(B292,'Stations Modelled'!$A$2:$D$141,4,FALSE)=TRUE, "YES","NO")),"NO","YES")</f>
        <v>NO</v>
      </c>
    </row>
    <row r="293" spans="1:35" hidden="1">
      <c r="A293" s="29" t="s">
        <v>5048</v>
      </c>
      <c r="B293" s="28">
        <v>1834</v>
      </c>
      <c r="C293" s="28">
        <v>3001</v>
      </c>
      <c r="D293" s="30" t="s">
        <v>7470</v>
      </c>
      <c r="E293" s="29"/>
      <c r="F293" s="28">
        <v>500</v>
      </c>
      <c r="G293" s="28">
        <v>500</v>
      </c>
      <c r="H293" s="28">
        <v>5000</v>
      </c>
      <c r="I293" s="29" t="s">
        <v>7485</v>
      </c>
      <c r="J293" s="28">
        <v>6</v>
      </c>
      <c r="K293" s="29" t="s">
        <v>389</v>
      </c>
      <c r="L293" s="28">
        <v>5067</v>
      </c>
      <c r="M293" s="29" t="s">
        <v>389</v>
      </c>
      <c r="N293" s="29" t="s">
        <v>7471</v>
      </c>
      <c r="O293" s="31">
        <v>30011</v>
      </c>
      <c r="P293" s="31" t="s">
        <v>7472</v>
      </c>
      <c r="Q293" s="29" t="s">
        <v>7486</v>
      </c>
      <c r="R293" s="28">
        <v>3</v>
      </c>
      <c r="S293" s="28">
        <v>87</v>
      </c>
      <c r="T293" s="28">
        <v>4</v>
      </c>
      <c r="U293" s="28">
        <v>13</v>
      </c>
      <c r="V293" s="29" t="s">
        <v>7472</v>
      </c>
      <c r="W293" s="29" t="s">
        <v>7472</v>
      </c>
      <c r="X293" s="29" t="s">
        <v>7472</v>
      </c>
      <c r="Y293" s="29" t="s">
        <v>5049</v>
      </c>
      <c r="Z293" s="29" t="s">
        <v>5050</v>
      </c>
      <c r="AA293" s="29" t="s">
        <v>7502</v>
      </c>
      <c r="AB293" s="28" t="s">
        <v>7472</v>
      </c>
      <c r="AC293" s="27"/>
      <c r="AD293" s="27"/>
      <c r="AE293" s="27"/>
      <c r="AF293" s="29" t="s">
        <v>7472</v>
      </c>
      <c r="AG293" s="33" t="str">
        <f>IF(ISERROR(IF(VLOOKUP(B293,'SAS Stations'!$A$2:$G$307,6,)="YES", "YES", "NO"))=TRUE,"NO","YES")</f>
        <v>NO</v>
      </c>
      <c r="AH293" s="33" t="str">
        <f t="shared" si="4"/>
        <v>YES</v>
      </c>
      <c r="AI293" s="33" t="str">
        <f>IF(ISERROR(IF(VLOOKUP(B293,'Stations Modelled'!$A$2:$D$141,4,FALSE)=TRUE, "YES","NO")),"NO","YES")</f>
        <v>NO</v>
      </c>
    </row>
    <row r="294" spans="1:35" hidden="1">
      <c r="A294" s="29" t="s">
        <v>5051</v>
      </c>
      <c r="B294" s="28">
        <v>1833</v>
      </c>
      <c r="C294" s="28">
        <v>3000</v>
      </c>
      <c r="D294" s="30" t="s">
        <v>3416</v>
      </c>
      <c r="E294" s="29"/>
      <c r="F294" s="28">
        <v>500</v>
      </c>
      <c r="G294" s="28">
        <v>500</v>
      </c>
      <c r="H294" s="28">
        <v>5000</v>
      </c>
      <c r="I294" s="29" t="s">
        <v>7485</v>
      </c>
      <c r="J294" s="28">
        <v>6</v>
      </c>
      <c r="K294" s="29" t="s">
        <v>389</v>
      </c>
      <c r="L294" s="28">
        <v>5067</v>
      </c>
      <c r="M294" s="29" t="s">
        <v>389</v>
      </c>
      <c r="N294" s="29" t="s">
        <v>7471</v>
      </c>
      <c r="O294" s="31">
        <v>30011</v>
      </c>
      <c r="P294" s="31" t="s">
        <v>7472</v>
      </c>
      <c r="Q294" s="29" t="s">
        <v>7486</v>
      </c>
      <c r="R294" s="28">
        <v>3</v>
      </c>
      <c r="S294" s="28">
        <v>87</v>
      </c>
      <c r="T294" s="28">
        <v>4</v>
      </c>
      <c r="U294" s="28">
        <v>13</v>
      </c>
      <c r="V294" s="29" t="s">
        <v>3411</v>
      </c>
      <c r="W294" s="29" t="s">
        <v>5052</v>
      </c>
      <c r="X294" s="29" t="s">
        <v>477</v>
      </c>
      <c r="Y294" s="29" t="s">
        <v>5053</v>
      </c>
      <c r="Z294" s="29" t="s">
        <v>5054</v>
      </c>
      <c r="AA294" s="29" t="s">
        <v>7478</v>
      </c>
      <c r="AB294" s="28">
        <v>92239</v>
      </c>
      <c r="AC294" s="32">
        <v>33.667800999999997</v>
      </c>
      <c r="AD294" s="32">
        <v>-115.544735</v>
      </c>
      <c r="AE294" s="32"/>
      <c r="AF294" s="29" t="s">
        <v>7472</v>
      </c>
      <c r="AG294" s="33" t="str">
        <f>IF(ISERROR(IF(VLOOKUP(B294,'SAS Stations'!$A$2:$G$307,6,)="YES", "YES", "NO"))=TRUE,"NO","YES")</f>
        <v>NO</v>
      </c>
      <c r="AH294" s="33" t="str">
        <f t="shared" si="4"/>
        <v>YES</v>
      </c>
      <c r="AI294" s="33" t="str">
        <f>IF(ISERROR(IF(VLOOKUP(B294,'Stations Modelled'!$A$2:$D$141,4,FALSE)=TRUE, "YES","NO")),"NO","YES")</f>
        <v>NO</v>
      </c>
    </row>
    <row r="295" spans="1:35" hidden="1">
      <c r="A295" s="29" t="s">
        <v>2501</v>
      </c>
      <c r="B295" s="28">
        <v>1094</v>
      </c>
      <c r="C295" s="28">
        <v>7123</v>
      </c>
      <c r="D295" s="30"/>
      <c r="E295" s="29"/>
      <c r="F295" s="28">
        <v>12</v>
      </c>
      <c r="G295" s="28">
        <v>2.4</v>
      </c>
      <c r="H295" s="28">
        <v>5035</v>
      </c>
      <c r="I295" s="29" t="s">
        <v>423</v>
      </c>
      <c r="J295" s="28">
        <v>17</v>
      </c>
      <c r="K295" s="29" t="s">
        <v>4950</v>
      </c>
      <c r="L295" s="28">
        <v>5033</v>
      </c>
      <c r="M295" s="29" t="s">
        <v>397</v>
      </c>
      <c r="N295" s="29" t="s">
        <v>7471</v>
      </c>
      <c r="O295" s="31">
        <v>18264</v>
      </c>
      <c r="P295" s="31" t="s">
        <v>7472</v>
      </c>
      <c r="Q295" s="29" t="s">
        <v>5084</v>
      </c>
      <c r="R295" s="28">
        <v>5</v>
      </c>
      <c r="S295" s="28">
        <v>51</v>
      </c>
      <c r="T295" s="28">
        <v>3</v>
      </c>
      <c r="U295" s="28">
        <v>70</v>
      </c>
      <c r="V295" s="29" t="s">
        <v>2488</v>
      </c>
      <c r="W295" s="29" t="s">
        <v>7472</v>
      </c>
      <c r="X295" s="29" t="s">
        <v>7472</v>
      </c>
      <c r="Y295" s="29" t="s">
        <v>7472</v>
      </c>
      <c r="Z295" s="29" t="s">
        <v>7472</v>
      </c>
      <c r="AA295" s="29" t="s">
        <v>7478</v>
      </c>
      <c r="AB295" s="28">
        <v>93207</v>
      </c>
      <c r="AC295" s="27"/>
      <c r="AD295" s="27"/>
      <c r="AE295" s="27"/>
      <c r="AF295" s="29" t="s">
        <v>7472</v>
      </c>
      <c r="AG295" s="33" t="str">
        <f>IF(ISERROR(IF(VLOOKUP(B295,'SAS Stations'!$A$2:$G$307,6,)="YES", "YES", "NO"))=TRUE,"NO","YES")</f>
        <v>NO</v>
      </c>
      <c r="AH295" s="33" t="str">
        <f t="shared" si="4"/>
        <v>YES</v>
      </c>
      <c r="AI295" s="33" t="str">
        <f>IF(ISERROR(IF(VLOOKUP(B295,'Stations Modelled'!$A$2:$D$141,4,FALSE)=TRUE, "YES","NO")),"NO","YES")</f>
        <v>NO</v>
      </c>
    </row>
    <row r="296" spans="1:35" hidden="1">
      <c r="A296" s="29" t="s">
        <v>2502</v>
      </c>
      <c r="B296" s="28">
        <v>1850</v>
      </c>
      <c r="C296" s="28">
        <v>4172</v>
      </c>
      <c r="D296" s="30"/>
      <c r="E296" s="29"/>
      <c r="F296" s="28">
        <v>138</v>
      </c>
      <c r="G296" s="28">
        <v>12</v>
      </c>
      <c r="H296" s="28">
        <v>4080</v>
      </c>
      <c r="I296" s="29" t="s">
        <v>2503</v>
      </c>
      <c r="J296" s="28">
        <v>2</v>
      </c>
      <c r="K296" s="29" t="s">
        <v>394</v>
      </c>
      <c r="L296" s="28">
        <v>5086</v>
      </c>
      <c r="M296" s="29" t="s">
        <v>394</v>
      </c>
      <c r="N296" s="29" t="s">
        <v>7471</v>
      </c>
      <c r="O296" s="31">
        <v>18264</v>
      </c>
      <c r="P296" s="31" t="s">
        <v>7472</v>
      </c>
      <c r="Q296" s="29" t="s">
        <v>7496</v>
      </c>
      <c r="R296" s="28">
        <v>1</v>
      </c>
      <c r="S296" s="28">
        <v>43</v>
      </c>
      <c r="T296" s="28">
        <v>3</v>
      </c>
      <c r="U296" s="28">
        <v>0</v>
      </c>
      <c r="V296" s="29" t="s">
        <v>7472</v>
      </c>
      <c r="W296" s="29" t="s">
        <v>7472</v>
      </c>
      <c r="X296" s="29" t="s">
        <v>7472</v>
      </c>
      <c r="Y296" s="29" t="s">
        <v>7472</v>
      </c>
      <c r="Z296" s="29" t="s">
        <v>7472</v>
      </c>
      <c r="AA296" s="29" t="s">
        <v>7478</v>
      </c>
      <c r="AB296" s="28" t="s">
        <v>7472</v>
      </c>
      <c r="AC296" s="27"/>
      <c r="AD296" s="27"/>
      <c r="AE296" s="27"/>
      <c r="AF296" s="29" t="s">
        <v>7472</v>
      </c>
      <c r="AG296" s="33" t="str">
        <f>IF(ISERROR(IF(VLOOKUP(B296,'SAS Stations'!$A$2:$G$307,6,)="YES", "YES", "NO"))=TRUE,"NO","YES")</f>
        <v>NO</v>
      </c>
      <c r="AH296" s="33" t="str">
        <f t="shared" si="4"/>
        <v>YES</v>
      </c>
      <c r="AI296" s="33" t="str">
        <f>IF(ISERROR(IF(VLOOKUP(B296,'Stations Modelled'!$A$2:$D$141,4,FALSE)=TRUE, "YES","NO")),"NO","YES")</f>
        <v>NO</v>
      </c>
    </row>
    <row r="297" spans="1:35" hidden="1">
      <c r="A297" s="29" t="s">
        <v>2504</v>
      </c>
      <c r="B297" s="28">
        <v>248</v>
      </c>
      <c r="C297" s="28">
        <v>4181</v>
      </c>
      <c r="D297" s="30"/>
      <c r="E297" s="29"/>
      <c r="F297" s="28">
        <v>138</v>
      </c>
      <c r="G297" s="28">
        <v>12</v>
      </c>
      <c r="H297" s="28">
        <v>4080</v>
      </c>
      <c r="I297" s="29" t="s">
        <v>2503</v>
      </c>
      <c r="J297" s="28">
        <v>2</v>
      </c>
      <c r="K297" s="29" t="s">
        <v>394</v>
      </c>
      <c r="L297" s="28">
        <v>5086</v>
      </c>
      <c r="M297" s="29" t="s">
        <v>394</v>
      </c>
      <c r="N297" s="29" t="s">
        <v>7471</v>
      </c>
      <c r="O297" s="31">
        <v>18264</v>
      </c>
      <c r="P297" s="31" t="s">
        <v>7472</v>
      </c>
      <c r="Q297" s="29" t="s">
        <v>7496</v>
      </c>
      <c r="R297" s="28">
        <v>1</v>
      </c>
      <c r="S297" s="28">
        <v>43</v>
      </c>
      <c r="T297" s="28">
        <v>2</v>
      </c>
      <c r="U297" s="28">
        <v>0</v>
      </c>
      <c r="V297" s="29" t="s">
        <v>7472</v>
      </c>
      <c r="W297" s="29" t="s">
        <v>7472</v>
      </c>
      <c r="X297" s="29" t="s">
        <v>7472</v>
      </c>
      <c r="Y297" s="29" t="s">
        <v>7472</v>
      </c>
      <c r="Z297" s="29" t="s">
        <v>7472</v>
      </c>
      <c r="AA297" s="29" t="s">
        <v>7478</v>
      </c>
      <c r="AB297" s="28" t="s">
        <v>7472</v>
      </c>
      <c r="AC297" s="27"/>
      <c r="AD297" s="27"/>
      <c r="AE297" s="27"/>
      <c r="AF297" s="29" t="s">
        <v>7472</v>
      </c>
      <c r="AG297" s="33" t="str">
        <f>IF(ISERROR(IF(VLOOKUP(B297,'SAS Stations'!$A$2:$G$307,6,)="YES", "YES", "NO"))=TRUE,"NO","YES")</f>
        <v>NO</v>
      </c>
      <c r="AH297" s="33" t="str">
        <f t="shared" si="4"/>
        <v>YES</v>
      </c>
      <c r="AI297" s="33" t="str">
        <f>IF(ISERROR(IF(VLOOKUP(B297,'Stations Modelled'!$A$2:$D$141,4,FALSE)=TRUE, "YES","NO")),"NO","YES")</f>
        <v>NO</v>
      </c>
    </row>
    <row r="298" spans="1:35" hidden="1">
      <c r="A298" s="29" t="s">
        <v>445</v>
      </c>
      <c r="B298" s="28">
        <v>1643</v>
      </c>
      <c r="C298" s="28">
        <v>5509</v>
      </c>
      <c r="D298" s="30" t="s">
        <v>4981</v>
      </c>
      <c r="E298" s="29">
        <v>75235</v>
      </c>
      <c r="F298" s="28">
        <v>66</v>
      </c>
      <c r="G298" s="28">
        <v>16</v>
      </c>
      <c r="H298" s="28">
        <v>5055</v>
      </c>
      <c r="I298" s="29" t="s">
        <v>446</v>
      </c>
      <c r="J298" s="28">
        <v>10</v>
      </c>
      <c r="K298" s="29" t="s">
        <v>446</v>
      </c>
      <c r="L298" s="28">
        <v>5056</v>
      </c>
      <c r="M298" s="29" t="s">
        <v>698</v>
      </c>
      <c r="N298" s="29" t="s">
        <v>7471</v>
      </c>
      <c r="O298" s="31">
        <v>33829</v>
      </c>
      <c r="P298" s="31" t="s">
        <v>7472</v>
      </c>
      <c r="Q298" s="29" t="s">
        <v>7506</v>
      </c>
      <c r="R298" s="28">
        <v>5</v>
      </c>
      <c r="S298" s="28">
        <v>49</v>
      </c>
      <c r="T298" s="28">
        <v>1</v>
      </c>
      <c r="U298" s="28">
        <v>63</v>
      </c>
      <c r="V298" s="29" t="s">
        <v>4982</v>
      </c>
      <c r="W298" s="29" t="s">
        <v>4983</v>
      </c>
      <c r="X298" s="29" t="s">
        <v>3259</v>
      </c>
      <c r="Y298" s="29" t="s">
        <v>4984</v>
      </c>
      <c r="Z298" s="29" t="s">
        <v>446</v>
      </c>
      <c r="AA298" s="29" t="s">
        <v>7478</v>
      </c>
      <c r="AB298" s="28">
        <v>93117</v>
      </c>
      <c r="AC298" s="32">
        <v>34.485396000000001</v>
      </c>
      <c r="AD298" s="32">
        <v>-120.05543</v>
      </c>
      <c r="AE298" s="32"/>
      <c r="AF298" s="29" t="s">
        <v>7472</v>
      </c>
      <c r="AG298" s="33" t="str">
        <f>IF(ISERROR(IF(VLOOKUP(B298,'SAS Stations'!$A$2:$G$307,6,)="YES", "YES", "NO"))=TRUE,"NO","YES")</f>
        <v>NO</v>
      </c>
      <c r="AH298" s="33" t="str">
        <f t="shared" si="4"/>
        <v>YES</v>
      </c>
      <c r="AI298" s="33" t="str">
        <f>IF(ISERROR(IF(VLOOKUP(B298,'Stations Modelled'!$A$2:$D$141,4,FALSE)=TRUE, "YES","NO")),"NO","YES")</f>
        <v>NO</v>
      </c>
    </row>
    <row r="299" spans="1:35" hidden="1">
      <c r="A299" s="29" t="s">
        <v>5055</v>
      </c>
      <c r="B299" s="28">
        <v>644</v>
      </c>
      <c r="C299" s="28">
        <v>5607</v>
      </c>
      <c r="D299" s="30" t="s">
        <v>3405</v>
      </c>
      <c r="E299" s="29"/>
      <c r="F299" s="28">
        <v>33</v>
      </c>
      <c r="G299" s="28">
        <v>4</v>
      </c>
      <c r="H299" s="28">
        <v>1990</v>
      </c>
      <c r="I299" s="29" t="s">
        <v>7480</v>
      </c>
      <c r="J299" s="28">
        <v>5</v>
      </c>
      <c r="K299" s="29" t="s">
        <v>375</v>
      </c>
      <c r="L299" s="28">
        <v>5064</v>
      </c>
      <c r="M299" s="29" t="s">
        <v>375</v>
      </c>
      <c r="N299" s="29" t="s">
        <v>7471</v>
      </c>
      <c r="O299" s="31">
        <v>23012</v>
      </c>
      <c r="P299" s="31" t="s">
        <v>7472</v>
      </c>
      <c r="Q299" s="29" t="s">
        <v>7473</v>
      </c>
      <c r="R299" s="28">
        <v>3</v>
      </c>
      <c r="S299" s="28">
        <v>31</v>
      </c>
      <c r="T299" s="28">
        <v>4</v>
      </c>
      <c r="U299" s="28">
        <v>11</v>
      </c>
      <c r="V299" s="29" t="s">
        <v>7474</v>
      </c>
      <c r="W299" s="29" t="s">
        <v>5056</v>
      </c>
      <c r="X299" s="29" t="s">
        <v>527</v>
      </c>
      <c r="Y299" s="29" t="s">
        <v>5057</v>
      </c>
      <c r="Z299" s="29" t="s">
        <v>7480</v>
      </c>
      <c r="AA299" s="29" t="s">
        <v>7478</v>
      </c>
      <c r="AB299" s="28">
        <v>92402</v>
      </c>
      <c r="AC299" s="32">
        <v>34.090031000000003</v>
      </c>
      <c r="AD299" s="32">
        <v>-117.261177</v>
      </c>
      <c r="AE299" s="32"/>
      <c r="AF299" s="29" t="s">
        <v>7472</v>
      </c>
      <c r="AG299" s="33" t="str">
        <f>IF(ISERROR(IF(VLOOKUP(B299,'SAS Stations'!$A$2:$G$307,6,)="YES", "YES", "NO"))=TRUE,"NO","YES")</f>
        <v>NO</v>
      </c>
      <c r="AH299" s="33" t="str">
        <f t="shared" si="4"/>
        <v>YES</v>
      </c>
      <c r="AI299" s="33" t="str">
        <f>IF(ISERROR(IF(VLOOKUP(B299,'Stations Modelled'!$A$2:$D$141,4,FALSE)=TRUE, "YES","NO")),"NO","YES")</f>
        <v>NO</v>
      </c>
    </row>
    <row r="300" spans="1:35" hidden="1">
      <c r="A300" s="29" t="s">
        <v>447</v>
      </c>
      <c r="B300" s="28">
        <v>1560</v>
      </c>
      <c r="C300" s="28">
        <v>6290</v>
      </c>
      <c r="D300" s="30" t="s">
        <v>4954</v>
      </c>
      <c r="E300" s="29"/>
      <c r="F300" s="28">
        <v>66</v>
      </c>
      <c r="G300" s="28">
        <v>12</v>
      </c>
      <c r="H300" s="28">
        <v>5035</v>
      </c>
      <c r="I300" s="29" t="s">
        <v>423</v>
      </c>
      <c r="J300" s="28">
        <v>17</v>
      </c>
      <c r="K300" s="29" t="s">
        <v>4950</v>
      </c>
      <c r="L300" s="28">
        <v>5033</v>
      </c>
      <c r="M300" s="29" t="s">
        <v>397</v>
      </c>
      <c r="N300" s="29" t="s">
        <v>7471</v>
      </c>
      <c r="O300" s="31">
        <v>33221</v>
      </c>
      <c r="P300" s="31" t="s">
        <v>7472</v>
      </c>
      <c r="Q300" s="29" t="s">
        <v>7530</v>
      </c>
      <c r="R300" s="28">
        <v>5</v>
      </c>
      <c r="S300" s="28">
        <v>51</v>
      </c>
      <c r="T300" s="28">
        <v>3</v>
      </c>
      <c r="U300" s="28">
        <v>33</v>
      </c>
      <c r="V300" s="29" t="s">
        <v>4926</v>
      </c>
      <c r="W300" s="29" t="s">
        <v>5056</v>
      </c>
      <c r="X300" s="29" t="s">
        <v>4985</v>
      </c>
      <c r="Y300" s="29" t="s">
        <v>4986</v>
      </c>
      <c r="Z300" s="29" t="s">
        <v>3851</v>
      </c>
      <c r="AA300" s="29" t="s">
        <v>7478</v>
      </c>
      <c r="AB300" s="28" t="s">
        <v>7472</v>
      </c>
      <c r="AC300" s="32">
        <v>35.777225999999999</v>
      </c>
      <c r="AD300" s="32">
        <v>-119.29700200000001</v>
      </c>
      <c r="AE300" s="32"/>
      <c r="AF300" s="29" t="s">
        <v>7472</v>
      </c>
      <c r="AG300" s="33" t="str">
        <f>IF(ISERROR(IF(VLOOKUP(B300,'SAS Stations'!$A$2:$G$307,6,)="YES", "YES", "NO"))=TRUE,"NO","YES")</f>
        <v>NO</v>
      </c>
      <c r="AH300" s="33" t="str">
        <f t="shared" si="4"/>
        <v>YES</v>
      </c>
      <c r="AI300" s="33" t="str">
        <f>IF(ISERROR(IF(VLOOKUP(B300,'Stations Modelled'!$A$2:$D$141,4,FALSE)=TRUE, "YES","NO")),"NO","YES")</f>
        <v>NO</v>
      </c>
    </row>
    <row r="301" spans="1:35" hidden="1">
      <c r="A301" s="29" t="s">
        <v>3779</v>
      </c>
      <c r="B301" s="28">
        <v>55</v>
      </c>
      <c r="C301" s="28">
        <v>1059</v>
      </c>
      <c r="D301" s="30" t="s">
        <v>3416</v>
      </c>
      <c r="E301" s="29"/>
      <c r="F301" s="28">
        <v>115</v>
      </c>
      <c r="G301" s="28">
        <v>12</v>
      </c>
      <c r="H301" s="28">
        <v>5067</v>
      </c>
      <c r="I301" s="29" t="s">
        <v>389</v>
      </c>
      <c r="J301" s="28">
        <v>6</v>
      </c>
      <c r="K301" s="29" t="s">
        <v>389</v>
      </c>
      <c r="L301" s="28">
        <v>5067</v>
      </c>
      <c r="M301" s="29" t="s">
        <v>389</v>
      </c>
      <c r="N301" s="29" t="s">
        <v>7471</v>
      </c>
      <c r="O301" s="31">
        <v>31017</v>
      </c>
      <c r="P301" s="31" t="s">
        <v>7472</v>
      </c>
      <c r="Q301" s="29" t="s">
        <v>525</v>
      </c>
      <c r="R301" s="28">
        <v>3</v>
      </c>
      <c r="S301" s="28">
        <v>79</v>
      </c>
      <c r="T301" s="28">
        <v>4</v>
      </c>
      <c r="U301" s="28">
        <v>13</v>
      </c>
      <c r="V301" s="29" t="s">
        <v>3411</v>
      </c>
      <c r="W301" s="29" t="s">
        <v>5058</v>
      </c>
      <c r="X301" s="29" t="s">
        <v>494</v>
      </c>
      <c r="Y301" s="29" t="s">
        <v>5059</v>
      </c>
      <c r="Z301" s="29" t="s">
        <v>5021</v>
      </c>
      <c r="AA301" s="29" t="s">
        <v>7478</v>
      </c>
      <c r="AB301" s="28">
        <v>92262</v>
      </c>
      <c r="AC301" s="32">
        <v>33.87885</v>
      </c>
      <c r="AD301" s="32">
        <v>-116.461761</v>
      </c>
      <c r="AE301" s="32"/>
      <c r="AF301" s="29" t="s">
        <v>7472</v>
      </c>
      <c r="AG301" s="33" t="str">
        <f>IF(ISERROR(IF(VLOOKUP(B301,'SAS Stations'!$A$2:$G$307,6,)="YES", "YES", "NO"))=TRUE,"NO","YES")</f>
        <v>NO</v>
      </c>
      <c r="AH301" s="33" t="str">
        <f t="shared" si="4"/>
        <v>YES</v>
      </c>
      <c r="AI301" s="33" t="str">
        <f>IF(ISERROR(IF(VLOOKUP(B301,'Stations Modelled'!$A$2:$D$141,4,FALSE)=TRUE, "YES","NO")),"NO","YES")</f>
        <v>NO</v>
      </c>
    </row>
    <row r="302" spans="1:35" hidden="1">
      <c r="A302" s="29" t="s">
        <v>2505</v>
      </c>
      <c r="B302" s="28">
        <v>1083</v>
      </c>
      <c r="C302" s="28">
        <v>7109</v>
      </c>
      <c r="D302" s="30"/>
      <c r="E302" s="29"/>
      <c r="F302" s="28">
        <v>33</v>
      </c>
      <c r="G302" s="28">
        <v>12</v>
      </c>
      <c r="H302" s="28">
        <v>5070</v>
      </c>
      <c r="I302" s="29" t="s">
        <v>347</v>
      </c>
      <c r="J302" s="28">
        <v>7</v>
      </c>
      <c r="K302" s="29" t="s">
        <v>347</v>
      </c>
      <c r="L302" s="28">
        <v>5070</v>
      </c>
      <c r="M302" s="29" t="s">
        <v>347</v>
      </c>
      <c r="N302" s="29" t="s">
        <v>7471</v>
      </c>
      <c r="O302" s="31">
        <v>27303</v>
      </c>
      <c r="P302" s="31" t="s">
        <v>7472</v>
      </c>
      <c r="Q302" s="29" t="s">
        <v>5084</v>
      </c>
      <c r="R302" s="28">
        <v>3</v>
      </c>
      <c r="S302" s="28">
        <v>77</v>
      </c>
      <c r="T302" s="28">
        <v>4</v>
      </c>
      <c r="U302" s="28">
        <v>20</v>
      </c>
      <c r="V302" s="29" t="s">
        <v>7472</v>
      </c>
      <c r="W302" s="29" t="s">
        <v>7472</v>
      </c>
      <c r="X302" s="29" t="s">
        <v>7472</v>
      </c>
      <c r="Y302" s="29" t="s">
        <v>7472</v>
      </c>
      <c r="Z302" s="29" t="s">
        <v>7472</v>
      </c>
      <c r="AA302" s="29" t="s">
        <v>7478</v>
      </c>
      <c r="AB302" s="28">
        <v>92390</v>
      </c>
      <c r="AC302" s="27"/>
      <c r="AD302" s="27"/>
      <c r="AE302" s="27"/>
      <c r="AF302" s="29" t="s">
        <v>7472</v>
      </c>
      <c r="AG302" s="33" t="str">
        <f>IF(ISERROR(IF(VLOOKUP(B302,'SAS Stations'!$A$2:$G$307,6,)="YES", "YES", "NO"))=TRUE,"NO","YES")</f>
        <v>NO</v>
      </c>
      <c r="AH302" s="33" t="str">
        <f t="shared" si="4"/>
        <v>YES</v>
      </c>
      <c r="AI302" s="33" t="str">
        <f>IF(ISERROR(IF(VLOOKUP(B302,'Stations Modelled'!$A$2:$D$141,4,FALSE)=TRUE, "YES","NO")),"NO","YES")</f>
        <v>NO</v>
      </c>
    </row>
    <row r="303" spans="1:35" hidden="1">
      <c r="A303" s="29" t="s">
        <v>2506</v>
      </c>
      <c r="B303" s="28">
        <v>469</v>
      </c>
      <c r="C303" s="28">
        <v>5251</v>
      </c>
      <c r="D303" s="30"/>
      <c r="E303" s="29"/>
      <c r="F303" s="28">
        <v>66</v>
      </c>
      <c r="G303" s="28">
        <v>12</v>
      </c>
      <c r="H303" s="28">
        <v>5021</v>
      </c>
      <c r="I303" s="29" t="s">
        <v>625</v>
      </c>
      <c r="J303" s="28">
        <v>8</v>
      </c>
      <c r="K303" s="29" t="s">
        <v>337</v>
      </c>
      <c r="L303" s="28">
        <v>5023</v>
      </c>
      <c r="M303" s="29" t="s">
        <v>337</v>
      </c>
      <c r="N303" s="29" t="s">
        <v>7521</v>
      </c>
      <c r="O303" s="31">
        <v>18264</v>
      </c>
      <c r="P303" s="31">
        <v>30011</v>
      </c>
      <c r="Q303" s="29" t="s">
        <v>7530</v>
      </c>
      <c r="R303" s="28">
        <v>5</v>
      </c>
      <c r="S303" s="28">
        <v>44</v>
      </c>
      <c r="T303" s="28">
        <v>2</v>
      </c>
      <c r="U303" s="28">
        <v>53</v>
      </c>
      <c r="V303" s="29" t="s">
        <v>2730</v>
      </c>
      <c r="W303" s="29" t="s">
        <v>7472</v>
      </c>
      <c r="X303" s="29" t="s">
        <v>7472</v>
      </c>
      <c r="Y303" s="29" t="s">
        <v>7472</v>
      </c>
      <c r="Z303" s="29" t="s">
        <v>7472</v>
      </c>
      <c r="AA303" s="29" t="s">
        <v>7478</v>
      </c>
      <c r="AB303" s="28" t="s">
        <v>7472</v>
      </c>
      <c r="AC303" s="27"/>
      <c r="AD303" s="27"/>
      <c r="AE303" s="27"/>
      <c r="AF303" s="29" t="s">
        <v>7472</v>
      </c>
      <c r="AG303" s="33" t="str">
        <f>IF(ISERROR(IF(VLOOKUP(B303,'SAS Stations'!$A$2:$G$307,6,)="YES", "YES", "NO"))=TRUE,"NO","YES")</f>
        <v>NO</v>
      </c>
      <c r="AH303" s="33" t="str">
        <f t="shared" si="4"/>
        <v>YES</v>
      </c>
      <c r="AI303" s="33" t="str">
        <f>IF(ISERROR(IF(VLOOKUP(B303,'Stations Modelled'!$A$2:$D$141,4,FALSE)=TRUE, "YES","NO")),"NO","YES")</f>
        <v>NO</v>
      </c>
    </row>
    <row r="304" spans="1:35" hidden="1">
      <c r="A304" s="29" t="s">
        <v>3780</v>
      </c>
      <c r="B304" s="28">
        <v>56</v>
      </c>
      <c r="C304" s="28">
        <v>1060</v>
      </c>
      <c r="D304" s="30" t="s">
        <v>2815</v>
      </c>
      <c r="E304" s="29"/>
      <c r="F304" s="28">
        <v>66</v>
      </c>
      <c r="G304" s="28">
        <v>12</v>
      </c>
      <c r="H304" s="28">
        <v>5071</v>
      </c>
      <c r="I304" s="29" t="s">
        <v>339</v>
      </c>
      <c r="J304" s="28">
        <v>9</v>
      </c>
      <c r="K304" s="29" t="s">
        <v>652</v>
      </c>
      <c r="L304" s="28">
        <v>5073</v>
      </c>
      <c r="M304" s="29" t="s">
        <v>652</v>
      </c>
      <c r="N304" s="29" t="s">
        <v>7471</v>
      </c>
      <c r="O304" s="31">
        <v>30286</v>
      </c>
      <c r="P304" s="31" t="s">
        <v>7472</v>
      </c>
      <c r="Q304" s="29" t="s">
        <v>525</v>
      </c>
      <c r="R304" s="28">
        <v>1</v>
      </c>
      <c r="S304" s="28">
        <v>46</v>
      </c>
      <c r="T304" s="28">
        <v>1</v>
      </c>
      <c r="U304" s="28">
        <v>51</v>
      </c>
      <c r="V304" s="29" t="s">
        <v>3386</v>
      </c>
      <c r="W304" s="29" t="s">
        <v>3431</v>
      </c>
      <c r="X304" s="29" t="s">
        <v>506</v>
      </c>
      <c r="Y304" s="29" t="s">
        <v>1658</v>
      </c>
      <c r="Z304" s="29" t="s">
        <v>660</v>
      </c>
      <c r="AA304" s="29" t="s">
        <v>7478</v>
      </c>
      <c r="AB304" s="28" t="s">
        <v>7472</v>
      </c>
      <c r="AC304" s="32">
        <v>33.775517000000001</v>
      </c>
      <c r="AD304" s="32">
        <v>-118.22953800000001</v>
      </c>
      <c r="AE304" s="32"/>
      <c r="AF304" s="29" t="s">
        <v>7472</v>
      </c>
      <c r="AG304" s="33" t="str">
        <f>IF(ISERROR(IF(VLOOKUP(B304,'SAS Stations'!$A$2:$G$307,6,)="YES", "YES", "NO"))=TRUE,"NO","YES")</f>
        <v>NO</v>
      </c>
      <c r="AH304" s="33" t="str">
        <f t="shared" si="4"/>
        <v>YES</v>
      </c>
      <c r="AI304" s="33" t="str">
        <f>IF(ISERROR(IF(VLOOKUP(B304,'Stations Modelled'!$A$2:$D$141,4,FALSE)=TRUE, "YES","NO")),"NO","YES")</f>
        <v>NO</v>
      </c>
    </row>
    <row r="305" spans="1:35" hidden="1">
      <c r="A305" s="29" t="s">
        <v>3781</v>
      </c>
      <c r="B305" s="28">
        <v>1907</v>
      </c>
      <c r="C305" s="28">
        <v>6275</v>
      </c>
      <c r="D305" s="30" t="s">
        <v>7528</v>
      </c>
      <c r="E305" s="29"/>
      <c r="F305" s="28">
        <v>66</v>
      </c>
      <c r="G305" s="28">
        <v>12</v>
      </c>
      <c r="H305" s="28">
        <v>5071</v>
      </c>
      <c r="I305" s="29" t="s">
        <v>339</v>
      </c>
      <c r="J305" s="28">
        <v>9</v>
      </c>
      <c r="K305" s="29" t="s">
        <v>652</v>
      </c>
      <c r="L305" s="28">
        <v>5073</v>
      </c>
      <c r="M305" s="29" t="s">
        <v>652</v>
      </c>
      <c r="N305" s="29" t="s">
        <v>7471</v>
      </c>
      <c r="O305" s="31">
        <v>34948</v>
      </c>
      <c r="P305" s="31" t="s">
        <v>7472</v>
      </c>
      <c r="Q305" s="29" t="s">
        <v>7530</v>
      </c>
      <c r="R305" s="28">
        <v>1</v>
      </c>
      <c r="S305" s="28">
        <v>46</v>
      </c>
      <c r="T305" s="28">
        <v>2</v>
      </c>
      <c r="U305" s="28">
        <v>51</v>
      </c>
      <c r="V305" s="29" t="s">
        <v>541</v>
      </c>
      <c r="W305" s="29" t="s">
        <v>1659</v>
      </c>
      <c r="X305" s="29" t="s">
        <v>7549</v>
      </c>
      <c r="Y305" s="29" t="s">
        <v>1660</v>
      </c>
      <c r="Z305" s="29" t="s">
        <v>3787</v>
      </c>
      <c r="AA305" s="29" t="s">
        <v>7478</v>
      </c>
      <c r="AB305" s="28">
        <v>91810</v>
      </c>
      <c r="AC305" s="32">
        <v>33.823745000000002</v>
      </c>
      <c r="AD305" s="32">
        <v>-118.235258</v>
      </c>
      <c r="AE305" s="32"/>
      <c r="AF305" s="29" t="s">
        <v>7472</v>
      </c>
      <c r="AG305" s="33" t="str">
        <f>IF(ISERROR(IF(VLOOKUP(B305,'SAS Stations'!$A$2:$G$307,6,)="YES", "YES", "NO"))=TRUE,"NO","YES")</f>
        <v>NO</v>
      </c>
      <c r="AH305" s="33" t="str">
        <f t="shared" si="4"/>
        <v>YES</v>
      </c>
      <c r="AI305" s="33" t="str">
        <f>IF(ISERROR(IF(VLOOKUP(B305,'Stations Modelled'!$A$2:$D$141,4,FALSE)=TRUE, "YES","NO")),"NO","YES")</f>
        <v>NO</v>
      </c>
    </row>
    <row r="306" spans="1:35" hidden="1">
      <c r="A306" s="29" t="s">
        <v>3782</v>
      </c>
      <c r="B306" s="28">
        <v>645</v>
      </c>
      <c r="C306" s="28">
        <v>5608</v>
      </c>
      <c r="D306" s="30" t="s">
        <v>3405</v>
      </c>
      <c r="E306" s="29">
        <v>17347</v>
      </c>
      <c r="F306" s="28">
        <v>66</v>
      </c>
      <c r="G306" s="28">
        <v>12</v>
      </c>
      <c r="H306" s="28">
        <v>1990</v>
      </c>
      <c r="I306" s="29" t="s">
        <v>7480</v>
      </c>
      <c r="J306" s="28">
        <v>5</v>
      </c>
      <c r="K306" s="29" t="s">
        <v>375</v>
      </c>
      <c r="L306" s="28">
        <v>5064</v>
      </c>
      <c r="M306" s="29" t="s">
        <v>375</v>
      </c>
      <c r="N306" s="29" t="s">
        <v>7471</v>
      </c>
      <c r="O306" s="31">
        <v>18264</v>
      </c>
      <c r="P306" s="31" t="s">
        <v>7472</v>
      </c>
      <c r="Q306" s="29" t="s">
        <v>7506</v>
      </c>
      <c r="R306" s="28">
        <v>3</v>
      </c>
      <c r="S306" s="28">
        <v>31</v>
      </c>
      <c r="T306" s="28">
        <v>4</v>
      </c>
      <c r="U306" s="28">
        <v>11</v>
      </c>
      <c r="V306" s="29" t="s">
        <v>7474</v>
      </c>
      <c r="W306" s="29" t="s">
        <v>5060</v>
      </c>
      <c r="X306" s="29" t="s">
        <v>562</v>
      </c>
      <c r="Y306" s="29" t="s">
        <v>5061</v>
      </c>
      <c r="Z306" s="29" t="s">
        <v>7480</v>
      </c>
      <c r="AA306" s="29" t="s">
        <v>7478</v>
      </c>
      <c r="AB306" s="28">
        <v>92402</v>
      </c>
      <c r="AC306" s="32">
        <v>34.102652999999997</v>
      </c>
      <c r="AD306" s="32">
        <v>-117.27742000000001</v>
      </c>
      <c r="AE306" s="32"/>
      <c r="AF306" s="29" t="s">
        <v>7472</v>
      </c>
      <c r="AG306" s="33" t="str">
        <f>IF(ISERROR(IF(VLOOKUP(B306,'SAS Stations'!$A$2:$G$307,6,)="YES", "YES", "NO"))=TRUE,"NO","YES")</f>
        <v>NO</v>
      </c>
      <c r="AH306" s="33" t="str">
        <f t="shared" si="4"/>
        <v>YES</v>
      </c>
      <c r="AI306" s="33" t="str">
        <f>IF(ISERROR(IF(VLOOKUP(B306,'Stations Modelled'!$A$2:$D$141,4,FALSE)=TRUE, "YES","NO")),"NO","YES")</f>
        <v>NO</v>
      </c>
    </row>
    <row r="307" spans="1:35" hidden="1">
      <c r="A307" s="29" t="s">
        <v>3782</v>
      </c>
      <c r="B307" s="28">
        <v>646</v>
      </c>
      <c r="C307" s="28">
        <v>5608</v>
      </c>
      <c r="D307" s="30" t="s">
        <v>3405</v>
      </c>
      <c r="E307" s="29">
        <v>17347</v>
      </c>
      <c r="F307" s="28">
        <v>66</v>
      </c>
      <c r="G307" s="28">
        <v>33</v>
      </c>
      <c r="H307" s="28">
        <v>1990</v>
      </c>
      <c r="I307" s="29" t="s">
        <v>7480</v>
      </c>
      <c r="J307" s="28">
        <v>5</v>
      </c>
      <c r="K307" s="29" t="s">
        <v>375</v>
      </c>
      <c r="L307" s="28">
        <v>5064</v>
      </c>
      <c r="M307" s="29" t="s">
        <v>375</v>
      </c>
      <c r="N307" s="29" t="s">
        <v>7471</v>
      </c>
      <c r="O307" s="31">
        <v>18264</v>
      </c>
      <c r="P307" s="31" t="s">
        <v>7472</v>
      </c>
      <c r="Q307" s="29" t="s">
        <v>7506</v>
      </c>
      <c r="R307" s="28">
        <v>3</v>
      </c>
      <c r="S307" s="28">
        <v>31</v>
      </c>
      <c r="T307" s="28">
        <v>4</v>
      </c>
      <c r="U307" s="28">
        <v>11</v>
      </c>
      <c r="V307" s="29" t="s">
        <v>7474</v>
      </c>
      <c r="W307" s="29" t="s">
        <v>5060</v>
      </c>
      <c r="X307" s="29" t="s">
        <v>562</v>
      </c>
      <c r="Y307" s="29" t="s">
        <v>5061</v>
      </c>
      <c r="Z307" s="29" t="s">
        <v>7480</v>
      </c>
      <c r="AA307" s="29" t="s">
        <v>7478</v>
      </c>
      <c r="AB307" s="28">
        <v>92402</v>
      </c>
      <c r="AC307" s="32">
        <v>34.102652999999997</v>
      </c>
      <c r="AD307" s="32">
        <v>-117.27742000000001</v>
      </c>
      <c r="AE307" s="32"/>
      <c r="AF307" s="29" t="s">
        <v>7472</v>
      </c>
      <c r="AG307" s="33" t="str">
        <f>IF(ISERROR(IF(VLOOKUP(B307,'SAS Stations'!$A$2:$G$307,6,)="YES", "YES", "NO"))=TRUE,"NO","YES")</f>
        <v>NO</v>
      </c>
      <c r="AH307" s="33" t="str">
        <f t="shared" si="4"/>
        <v>YES</v>
      </c>
      <c r="AI307" s="33" t="str">
        <f>IF(ISERROR(IF(VLOOKUP(B307,'Stations Modelled'!$A$2:$D$141,4,FALSE)=TRUE, "YES","NO")),"NO","YES")</f>
        <v>NO</v>
      </c>
    </row>
    <row r="308" spans="1:35" hidden="1">
      <c r="A308" s="29" t="s">
        <v>2507</v>
      </c>
      <c r="B308" s="28">
        <v>1092</v>
      </c>
      <c r="C308" s="28">
        <v>7120</v>
      </c>
      <c r="D308" s="30"/>
      <c r="E308" s="29"/>
      <c r="F308" s="28">
        <v>12</v>
      </c>
      <c r="G308" s="28">
        <v>2.4</v>
      </c>
      <c r="H308" s="28">
        <v>8027</v>
      </c>
      <c r="I308" s="29" t="s">
        <v>365</v>
      </c>
      <c r="J308" s="28">
        <v>15</v>
      </c>
      <c r="K308" s="29" t="s">
        <v>666</v>
      </c>
      <c r="L308" s="28">
        <v>5061</v>
      </c>
      <c r="M308" s="29" t="s">
        <v>666</v>
      </c>
      <c r="N308" s="29" t="s">
        <v>7471</v>
      </c>
      <c r="O308" s="31">
        <v>18264</v>
      </c>
      <c r="P308" s="31" t="s">
        <v>7472</v>
      </c>
      <c r="Q308" s="29" t="s">
        <v>5084</v>
      </c>
      <c r="R308" s="28">
        <v>3</v>
      </c>
      <c r="S308" s="28">
        <v>73</v>
      </c>
      <c r="T308" s="28">
        <v>4</v>
      </c>
      <c r="U308" s="28">
        <v>30</v>
      </c>
      <c r="V308" s="29" t="s">
        <v>7474</v>
      </c>
      <c r="W308" s="29" t="s">
        <v>7472</v>
      </c>
      <c r="X308" s="29" t="s">
        <v>7472</v>
      </c>
      <c r="Y308" s="29" t="s">
        <v>7472</v>
      </c>
      <c r="Z308" s="29" t="s">
        <v>7472</v>
      </c>
      <c r="AA308" s="29" t="s">
        <v>7478</v>
      </c>
      <c r="AB308" s="28">
        <v>92397</v>
      </c>
      <c r="AC308" s="27"/>
      <c r="AD308" s="27"/>
      <c r="AE308" s="27"/>
      <c r="AF308" s="29" t="s">
        <v>7472</v>
      </c>
      <c r="AG308" s="33" t="str">
        <f>IF(ISERROR(IF(VLOOKUP(B308,'SAS Stations'!$A$2:$G$307,6,)="YES", "YES", "NO"))=TRUE,"NO","YES")</f>
        <v>NO</v>
      </c>
      <c r="AH308" s="33" t="str">
        <f t="shared" si="4"/>
        <v>YES</v>
      </c>
      <c r="AI308" s="33" t="str">
        <f>IF(ISERROR(IF(VLOOKUP(B308,'Stations Modelled'!$A$2:$D$141,4,FALSE)=TRUE, "YES","NO")),"NO","YES")</f>
        <v>NO</v>
      </c>
    </row>
    <row r="309" spans="1:35" hidden="1">
      <c r="A309" s="29" t="s">
        <v>3783</v>
      </c>
      <c r="B309" s="28">
        <v>812</v>
      </c>
      <c r="C309" s="28">
        <v>5814</v>
      </c>
      <c r="D309" s="30" t="s">
        <v>2822</v>
      </c>
      <c r="E309" s="29">
        <v>37616</v>
      </c>
      <c r="F309" s="28">
        <v>66</v>
      </c>
      <c r="G309" s="28">
        <v>12</v>
      </c>
      <c r="H309" s="28">
        <v>5085</v>
      </c>
      <c r="I309" s="29" t="s">
        <v>3849</v>
      </c>
      <c r="J309" s="28">
        <v>9</v>
      </c>
      <c r="K309" s="29" t="s">
        <v>652</v>
      </c>
      <c r="L309" s="28">
        <v>5073</v>
      </c>
      <c r="M309" s="29" t="s">
        <v>652</v>
      </c>
      <c r="N309" s="29" t="s">
        <v>7471</v>
      </c>
      <c r="O309" s="31">
        <v>18264</v>
      </c>
      <c r="P309" s="31" t="s">
        <v>7472</v>
      </c>
      <c r="Q309" s="29" t="s">
        <v>7473</v>
      </c>
      <c r="R309" s="28">
        <v>1</v>
      </c>
      <c r="S309" s="28">
        <v>47</v>
      </c>
      <c r="T309" s="28">
        <v>2</v>
      </c>
      <c r="U309" s="28">
        <v>52</v>
      </c>
      <c r="V309" s="29" t="s">
        <v>3386</v>
      </c>
      <c r="W309" s="29" t="s">
        <v>1661</v>
      </c>
      <c r="X309" s="29" t="s">
        <v>7558</v>
      </c>
      <c r="Y309" s="29" t="s">
        <v>1662</v>
      </c>
      <c r="Z309" s="29" t="s">
        <v>1049</v>
      </c>
      <c r="AA309" s="29" t="s">
        <v>7478</v>
      </c>
      <c r="AB309" s="28">
        <v>90670</v>
      </c>
      <c r="AC309" s="32">
        <v>33.902990000000003</v>
      </c>
      <c r="AD309" s="32">
        <v>-118.047595</v>
      </c>
      <c r="AE309" s="32"/>
      <c r="AF309" s="29" t="s">
        <v>7472</v>
      </c>
      <c r="AG309" s="33" t="str">
        <f>IF(ISERROR(IF(VLOOKUP(B309,'SAS Stations'!$A$2:$G$307,6,)="YES", "YES", "NO"))=TRUE,"NO","YES")</f>
        <v>YES</v>
      </c>
      <c r="AH309" s="33" t="str">
        <f t="shared" si="4"/>
        <v>NO</v>
      </c>
      <c r="AI309" s="33" t="str">
        <f>IF(ISERROR(IF(VLOOKUP(B309,'Stations Modelled'!$A$2:$D$141,4,FALSE)=TRUE, "YES","NO")),"NO","YES")</f>
        <v>YES</v>
      </c>
    </row>
    <row r="310" spans="1:35" hidden="1">
      <c r="A310" s="29" t="s">
        <v>3784</v>
      </c>
      <c r="B310" s="28">
        <v>1669</v>
      </c>
      <c r="C310" s="28">
        <v>8332</v>
      </c>
      <c r="D310" s="30" t="s">
        <v>3416</v>
      </c>
      <c r="E310" s="29">
        <v>14552</v>
      </c>
      <c r="F310" s="28">
        <v>115</v>
      </c>
      <c r="G310" s="28">
        <v>12</v>
      </c>
      <c r="H310" s="28">
        <v>5067</v>
      </c>
      <c r="I310" s="29" t="s">
        <v>389</v>
      </c>
      <c r="J310" s="28">
        <v>6</v>
      </c>
      <c r="K310" s="29" t="s">
        <v>389</v>
      </c>
      <c r="L310" s="28">
        <v>5067</v>
      </c>
      <c r="M310" s="29" t="s">
        <v>389</v>
      </c>
      <c r="N310" s="29" t="s">
        <v>7471</v>
      </c>
      <c r="O310" s="31">
        <v>33939</v>
      </c>
      <c r="P310" s="31" t="s">
        <v>7472</v>
      </c>
      <c r="Q310" s="29" t="s">
        <v>7473</v>
      </c>
      <c r="R310" s="28">
        <v>3</v>
      </c>
      <c r="S310" s="28">
        <v>84</v>
      </c>
      <c r="T310" s="28">
        <v>3</v>
      </c>
      <c r="U310" s="28">
        <v>13</v>
      </c>
      <c r="V310" s="29" t="s">
        <v>7474</v>
      </c>
      <c r="W310" s="29" t="s">
        <v>5062</v>
      </c>
      <c r="X310" s="29" t="s">
        <v>450</v>
      </c>
      <c r="Y310" s="29" t="s">
        <v>5063</v>
      </c>
      <c r="Z310" s="29" t="s">
        <v>5064</v>
      </c>
      <c r="AA310" s="29" t="s">
        <v>7478</v>
      </c>
      <c r="AB310" s="28">
        <v>92277</v>
      </c>
      <c r="AC310" s="32">
        <v>34.150210000000001</v>
      </c>
      <c r="AD310" s="32">
        <v>-116.10884299999999</v>
      </c>
      <c r="AE310" s="32"/>
      <c r="AF310" s="29" t="s">
        <v>7472</v>
      </c>
      <c r="AG310" s="33" t="str">
        <f>IF(ISERROR(IF(VLOOKUP(B310,'SAS Stations'!$A$2:$G$307,6,)="YES", "YES", "NO"))=TRUE,"NO","YES")</f>
        <v>NO</v>
      </c>
      <c r="AH310" s="33" t="str">
        <f t="shared" si="4"/>
        <v>YES</v>
      </c>
      <c r="AI310" s="33" t="str">
        <f>IF(ISERROR(IF(VLOOKUP(B310,'Stations Modelled'!$A$2:$D$141,4,FALSE)=TRUE, "YES","NO")),"NO","YES")</f>
        <v>NO</v>
      </c>
    </row>
    <row r="311" spans="1:35" hidden="1">
      <c r="A311" s="29" t="s">
        <v>3785</v>
      </c>
      <c r="B311" s="28">
        <v>811</v>
      </c>
      <c r="C311" s="28">
        <v>5813</v>
      </c>
      <c r="D311" s="30" t="s">
        <v>7573</v>
      </c>
      <c r="E311" s="29">
        <v>53173</v>
      </c>
      <c r="F311" s="28">
        <v>66</v>
      </c>
      <c r="G311" s="28">
        <v>12</v>
      </c>
      <c r="H311" s="28">
        <v>5087</v>
      </c>
      <c r="I311" s="29" t="s">
        <v>415</v>
      </c>
      <c r="J311" s="28">
        <v>1</v>
      </c>
      <c r="K311" s="29" t="s">
        <v>939</v>
      </c>
      <c r="L311" s="28">
        <v>5082</v>
      </c>
      <c r="M311" s="29" t="s">
        <v>939</v>
      </c>
      <c r="N311" s="29" t="s">
        <v>7471</v>
      </c>
      <c r="O311" s="31">
        <v>23255</v>
      </c>
      <c r="P311" s="31" t="s">
        <v>7472</v>
      </c>
      <c r="Q311" s="29" t="s">
        <v>7473</v>
      </c>
      <c r="R311" s="28">
        <v>1</v>
      </c>
      <c r="S311" s="28">
        <v>48</v>
      </c>
      <c r="T311" s="28">
        <v>2</v>
      </c>
      <c r="U311" s="28">
        <v>43</v>
      </c>
      <c r="V311" s="29" t="s">
        <v>7556</v>
      </c>
      <c r="W311" s="29" t="s">
        <v>7574</v>
      </c>
      <c r="X311" s="29" t="s">
        <v>7508</v>
      </c>
      <c r="Y311" s="29" t="s">
        <v>496</v>
      </c>
      <c r="Z311" s="29" t="s">
        <v>414</v>
      </c>
      <c r="AA311" s="29" t="s">
        <v>7478</v>
      </c>
      <c r="AB311" s="28">
        <v>92621</v>
      </c>
      <c r="AC311" s="32">
        <v>33.910013999999997</v>
      </c>
      <c r="AD311" s="32">
        <v>-117.879699</v>
      </c>
      <c r="AE311" s="34" t="s">
        <v>7503</v>
      </c>
      <c r="AF311" s="29" t="s">
        <v>7472</v>
      </c>
      <c r="AG311" s="33" t="str">
        <f>IF(ISERROR(IF(VLOOKUP(B311,'SAS Stations'!$A$2:$G$307,6,)="YES", "YES", "NO"))=TRUE,"NO","YES")</f>
        <v>YES</v>
      </c>
      <c r="AH311" s="33" t="str">
        <f t="shared" si="4"/>
        <v>NO</v>
      </c>
      <c r="AI311" s="33" t="str">
        <f>IF(ISERROR(IF(VLOOKUP(B311,'Stations Modelled'!$A$2:$D$141,4,FALSE)=TRUE, "YES","NO")),"NO","YES")</f>
        <v>NO</v>
      </c>
    </row>
    <row r="312" spans="1:35" hidden="1">
      <c r="A312" s="29" t="s">
        <v>3786</v>
      </c>
      <c r="B312" s="28">
        <v>562</v>
      </c>
      <c r="C312" s="28">
        <v>5503</v>
      </c>
      <c r="D312" s="30" t="s">
        <v>4981</v>
      </c>
      <c r="E312" s="29" t="s">
        <v>4987</v>
      </c>
      <c r="F312" s="28">
        <v>66</v>
      </c>
      <c r="G312" s="28">
        <v>16</v>
      </c>
      <c r="H312" s="28">
        <v>5055</v>
      </c>
      <c r="I312" s="29" t="s">
        <v>446</v>
      </c>
      <c r="J312" s="28">
        <v>10</v>
      </c>
      <c r="K312" s="29" t="s">
        <v>446</v>
      </c>
      <c r="L312" s="28">
        <v>5056</v>
      </c>
      <c r="M312" s="29" t="s">
        <v>698</v>
      </c>
      <c r="N312" s="29" t="s">
        <v>7471</v>
      </c>
      <c r="O312" s="31">
        <v>18264</v>
      </c>
      <c r="P312" s="31" t="s">
        <v>7472</v>
      </c>
      <c r="Q312" s="29" t="s">
        <v>7473</v>
      </c>
      <c r="R312" s="28">
        <v>5</v>
      </c>
      <c r="S312" s="28">
        <v>49</v>
      </c>
      <c r="T312" s="28">
        <v>1</v>
      </c>
      <c r="U312" s="28">
        <v>63</v>
      </c>
      <c r="V312" s="29" t="s">
        <v>1048</v>
      </c>
      <c r="W312" s="29" t="s">
        <v>1690</v>
      </c>
      <c r="X312" s="29" t="s">
        <v>7571</v>
      </c>
      <c r="Y312" s="29" t="s">
        <v>4988</v>
      </c>
      <c r="Z312" s="29" t="s">
        <v>3786</v>
      </c>
      <c r="AA312" s="29" t="s">
        <v>7478</v>
      </c>
      <c r="AB312" s="28">
        <v>93013</v>
      </c>
      <c r="AC312" s="32">
        <v>34.409162999999999</v>
      </c>
      <c r="AD312" s="32">
        <v>-119.515286</v>
      </c>
      <c r="AE312" s="32"/>
      <c r="AF312" s="29" t="s">
        <v>7472</v>
      </c>
      <c r="AG312" s="33" t="str">
        <f>IF(ISERROR(IF(VLOOKUP(B312,'SAS Stations'!$A$2:$G$307,6,)="YES", "YES", "NO"))=TRUE,"NO","YES")</f>
        <v>NO</v>
      </c>
      <c r="AH312" s="33" t="str">
        <f t="shared" si="4"/>
        <v>YES</v>
      </c>
      <c r="AI312" s="33" t="str">
        <f>IF(ISERROR(IF(VLOOKUP(B312,'Stations Modelled'!$A$2:$D$141,4,FALSE)=TRUE, "YES","NO")),"NO","YES")</f>
        <v>NO</v>
      </c>
    </row>
    <row r="313" spans="1:35" hidden="1">
      <c r="A313" s="29" t="s">
        <v>3786</v>
      </c>
      <c r="B313" s="28">
        <v>561</v>
      </c>
      <c r="C313" s="28">
        <v>5503</v>
      </c>
      <c r="D313" s="30"/>
      <c r="E313" s="29" t="s">
        <v>4987</v>
      </c>
      <c r="F313" s="28">
        <v>16</v>
      </c>
      <c r="G313" s="28">
        <v>4</v>
      </c>
      <c r="H313" s="28">
        <v>5055</v>
      </c>
      <c r="I313" s="29" t="s">
        <v>446</v>
      </c>
      <c r="J313" s="28">
        <v>10</v>
      </c>
      <c r="K313" s="29" t="s">
        <v>446</v>
      </c>
      <c r="L313" s="28">
        <v>5056</v>
      </c>
      <c r="M313" s="29" t="s">
        <v>698</v>
      </c>
      <c r="N313" s="29" t="s">
        <v>7471</v>
      </c>
      <c r="O313" s="31">
        <v>18264</v>
      </c>
      <c r="P313" s="31" t="s">
        <v>7472</v>
      </c>
      <c r="Q313" s="29" t="s">
        <v>7506</v>
      </c>
      <c r="R313" s="28">
        <v>5</v>
      </c>
      <c r="S313" s="28">
        <v>49</v>
      </c>
      <c r="T313" s="28">
        <v>1</v>
      </c>
      <c r="U313" s="28">
        <v>63</v>
      </c>
      <c r="V313" s="29" t="s">
        <v>1048</v>
      </c>
      <c r="W313" s="29" t="s">
        <v>1690</v>
      </c>
      <c r="X313" s="29" t="s">
        <v>7571</v>
      </c>
      <c r="Y313" s="29" t="s">
        <v>4988</v>
      </c>
      <c r="Z313" s="29" t="s">
        <v>3786</v>
      </c>
      <c r="AA313" s="29" t="s">
        <v>7478</v>
      </c>
      <c r="AB313" s="28">
        <v>93013</v>
      </c>
      <c r="AC313" s="32">
        <v>34.409162999999999</v>
      </c>
      <c r="AD313" s="32">
        <v>-119.515286</v>
      </c>
      <c r="AE313" s="32"/>
      <c r="AF313" s="29" t="s">
        <v>7472</v>
      </c>
      <c r="AG313" s="33" t="str">
        <f>IF(ISERROR(IF(VLOOKUP(B313,'SAS Stations'!$A$2:$G$307,6,)="YES", "YES", "NO"))=TRUE,"NO","YES")</f>
        <v>NO</v>
      </c>
      <c r="AH313" s="33" t="str">
        <f t="shared" si="4"/>
        <v>YES</v>
      </c>
      <c r="AI313" s="33" t="str">
        <f>IF(ISERROR(IF(VLOOKUP(B313,'Stations Modelled'!$A$2:$D$141,4,FALSE)=TRUE, "YES","NO")),"NO","YES")</f>
        <v>NO</v>
      </c>
    </row>
    <row r="314" spans="1:35" hidden="1">
      <c r="A314" s="29" t="s">
        <v>3787</v>
      </c>
      <c r="B314" s="28">
        <v>722</v>
      </c>
      <c r="C314" s="28">
        <v>5711</v>
      </c>
      <c r="D314" s="30" t="s">
        <v>2815</v>
      </c>
      <c r="E314" s="29">
        <v>37522</v>
      </c>
      <c r="F314" s="28">
        <v>66</v>
      </c>
      <c r="G314" s="28">
        <v>16</v>
      </c>
      <c r="H314" s="28">
        <v>5073</v>
      </c>
      <c r="I314" s="29" t="s">
        <v>652</v>
      </c>
      <c r="J314" s="28">
        <v>9</v>
      </c>
      <c r="K314" s="29" t="s">
        <v>652</v>
      </c>
      <c r="L314" s="28">
        <v>5073</v>
      </c>
      <c r="M314" s="29" t="s">
        <v>652</v>
      </c>
      <c r="N314" s="29" t="s">
        <v>7471</v>
      </c>
      <c r="O314" s="31">
        <v>18264</v>
      </c>
      <c r="P314" s="31" t="s">
        <v>7472</v>
      </c>
      <c r="Q314" s="29" t="s">
        <v>7473</v>
      </c>
      <c r="R314" s="28">
        <v>1</v>
      </c>
      <c r="S314" s="28">
        <v>32</v>
      </c>
      <c r="T314" s="28">
        <v>2</v>
      </c>
      <c r="U314" s="28">
        <v>57</v>
      </c>
      <c r="V314" s="29" t="s">
        <v>3386</v>
      </c>
      <c r="W314" s="29" t="s">
        <v>1620</v>
      </c>
      <c r="X314" s="29" t="s">
        <v>3343</v>
      </c>
      <c r="Y314" s="29" t="s">
        <v>1663</v>
      </c>
      <c r="Z314" s="29" t="s">
        <v>3820</v>
      </c>
      <c r="AA314" s="29" t="s">
        <v>7478</v>
      </c>
      <c r="AB314" s="28">
        <v>90222</v>
      </c>
      <c r="AC314" s="32">
        <v>33.863396000000002</v>
      </c>
      <c r="AD314" s="32">
        <v>-118.216961</v>
      </c>
      <c r="AE314" s="32"/>
      <c r="AF314" s="29" t="s">
        <v>7472</v>
      </c>
      <c r="AG314" s="33" t="str">
        <f>IF(ISERROR(IF(VLOOKUP(B314,'SAS Stations'!$A$2:$G$307,6,)="YES", "YES", "NO"))=TRUE,"NO","YES")</f>
        <v>YES</v>
      </c>
      <c r="AH314" s="33" t="str">
        <f t="shared" si="4"/>
        <v>NO</v>
      </c>
      <c r="AI314" s="33" t="str">
        <f>IF(ISERROR(IF(VLOOKUP(B314,'Stations Modelled'!$A$2:$D$141,4,FALSE)=TRUE, "YES","NO")),"NO","YES")</f>
        <v>YES</v>
      </c>
    </row>
    <row r="315" spans="1:35" hidden="1">
      <c r="A315" s="29" t="s">
        <v>2508</v>
      </c>
      <c r="B315" s="28">
        <v>2001</v>
      </c>
      <c r="C315" s="28">
        <v>7176</v>
      </c>
      <c r="D315" s="30"/>
      <c r="E315" s="29"/>
      <c r="F315" s="28">
        <v>16</v>
      </c>
      <c r="G315" s="28">
        <v>4</v>
      </c>
      <c r="H315" s="28">
        <v>5056</v>
      </c>
      <c r="I315" s="29" t="s">
        <v>698</v>
      </c>
      <c r="J315" s="28">
        <v>11</v>
      </c>
      <c r="K315" s="29" t="s">
        <v>698</v>
      </c>
      <c r="L315" s="28">
        <v>5056</v>
      </c>
      <c r="M315" s="29" t="s">
        <v>698</v>
      </c>
      <c r="N315" s="29" t="s">
        <v>7471</v>
      </c>
      <c r="O315" s="31">
        <v>32874</v>
      </c>
      <c r="P315" s="31" t="s">
        <v>7472</v>
      </c>
      <c r="Q315" s="29" t="s">
        <v>981</v>
      </c>
      <c r="R315" s="28">
        <v>5</v>
      </c>
      <c r="S315" s="28">
        <v>35</v>
      </c>
      <c r="T315" s="28">
        <v>2</v>
      </c>
      <c r="U315" s="28">
        <v>61</v>
      </c>
      <c r="V315" s="29" t="s">
        <v>2468</v>
      </c>
      <c r="W315" s="29" t="s">
        <v>2509</v>
      </c>
      <c r="X315" s="29" t="s">
        <v>7537</v>
      </c>
      <c r="Y315" s="29" t="s">
        <v>2510</v>
      </c>
      <c r="Z315" s="29" t="s">
        <v>5313</v>
      </c>
      <c r="AA315" s="29" t="s">
        <v>7478</v>
      </c>
      <c r="AB315" s="28">
        <v>91302</v>
      </c>
      <c r="AC315" s="27"/>
      <c r="AD315" s="27"/>
      <c r="AE315" s="27"/>
      <c r="AF315" s="29" t="s">
        <v>7472</v>
      </c>
      <c r="AG315" s="33" t="str">
        <f>IF(ISERROR(IF(VLOOKUP(B315,'SAS Stations'!$A$2:$G$307,6,)="YES", "YES", "NO"))=TRUE,"NO","YES")</f>
        <v>NO</v>
      </c>
      <c r="AH315" s="33" t="str">
        <f t="shared" si="4"/>
        <v>YES</v>
      </c>
      <c r="AI315" s="33" t="str">
        <f>IF(ISERROR(IF(VLOOKUP(B315,'Stations Modelled'!$A$2:$D$141,4,FALSE)=TRUE, "YES","NO")),"NO","YES")</f>
        <v>NO</v>
      </c>
    </row>
    <row r="316" spans="1:35" hidden="1">
      <c r="A316" s="29" t="s">
        <v>3788</v>
      </c>
      <c r="B316" s="28">
        <v>182</v>
      </c>
      <c r="C316" s="28">
        <v>2584</v>
      </c>
      <c r="D316" s="30"/>
      <c r="E316" s="29">
        <v>13033</v>
      </c>
      <c r="F316" s="28">
        <v>33</v>
      </c>
      <c r="G316" s="28">
        <v>12</v>
      </c>
      <c r="H316" s="28">
        <v>8015</v>
      </c>
      <c r="I316" s="29" t="s">
        <v>5394</v>
      </c>
      <c r="J316" s="28">
        <v>15</v>
      </c>
      <c r="K316" s="29" t="s">
        <v>666</v>
      </c>
      <c r="L316" s="28">
        <v>2556</v>
      </c>
      <c r="M316" s="29" t="s">
        <v>3822</v>
      </c>
      <c r="N316" s="29" t="s">
        <v>7471</v>
      </c>
      <c r="O316" s="31">
        <v>24047</v>
      </c>
      <c r="P316" s="31" t="s">
        <v>7472</v>
      </c>
      <c r="Q316" s="29" t="s">
        <v>7506</v>
      </c>
      <c r="R316" s="28">
        <v>3</v>
      </c>
      <c r="S316" s="28">
        <v>85</v>
      </c>
      <c r="T316" s="28">
        <v>2</v>
      </c>
      <c r="U316" s="28">
        <v>92</v>
      </c>
      <c r="V316" s="29" t="s">
        <v>7498</v>
      </c>
      <c r="W316" s="29" t="s">
        <v>7472</v>
      </c>
      <c r="X316" s="29" t="s">
        <v>7472</v>
      </c>
      <c r="Y316" s="29" t="s">
        <v>2511</v>
      </c>
      <c r="Z316" s="29" t="s">
        <v>3190</v>
      </c>
      <c r="AA316" s="29" t="s">
        <v>7478</v>
      </c>
      <c r="AB316" s="28">
        <v>93546</v>
      </c>
      <c r="AC316" s="32">
        <v>37.649118000000001</v>
      </c>
      <c r="AD316" s="32">
        <v>-118.916524</v>
      </c>
      <c r="AE316" s="32"/>
      <c r="AF316" s="29" t="s">
        <v>7472</v>
      </c>
      <c r="AG316" s="33" t="str">
        <f>IF(ISERROR(IF(VLOOKUP(B316,'SAS Stations'!$A$2:$G$307,6,)="YES", "YES", "NO"))=TRUE,"NO","YES")</f>
        <v>NO</v>
      </c>
      <c r="AH316" s="33" t="str">
        <f t="shared" si="4"/>
        <v>YES</v>
      </c>
      <c r="AI316" s="33" t="str">
        <f>IF(ISERROR(IF(VLOOKUP(B316,'Stations Modelled'!$A$2:$D$141,4,FALSE)=TRUE, "YES","NO")),"NO","YES")</f>
        <v>NO</v>
      </c>
    </row>
    <row r="317" spans="1:35" hidden="1">
      <c r="A317" s="29" t="s">
        <v>3788</v>
      </c>
      <c r="B317" s="28">
        <v>183</v>
      </c>
      <c r="C317" s="28">
        <v>2584</v>
      </c>
      <c r="D317" s="30"/>
      <c r="E317" s="29">
        <v>13033</v>
      </c>
      <c r="F317" s="28">
        <v>115</v>
      </c>
      <c r="G317" s="28">
        <v>33</v>
      </c>
      <c r="H317" s="28">
        <v>8015</v>
      </c>
      <c r="I317" s="29" t="s">
        <v>5394</v>
      </c>
      <c r="J317" s="28">
        <v>15</v>
      </c>
      <c r="K317" s="29" t="s">
        <v>666</v>
      </c>
      <c r="L317" s="28">
        <v>2556</v>
      </c>
      <c r="M317" s="29" t="s">
        <v>3822</v>
      </c>
      <c r="N317" s="29" t="s">
        <v>7471</v>
      </c>
      <c r="O317" s="31">
        <v>24047</v>
      </c>
      <c r="P317" s="31" t="s">
        <v>7472</v>
      </c>
      <c r="Q317" s="29" t="s">
        <v>7486</v>
      </c>
      <c r="R317" s="28">
        <v>3</v>
      </c>
      <c r="S317" s="28">
        <v>85</v>
      </c>
      <c r="T317" s="28">
        <v>2</v>
      </c>
      <c r="U317" s="28">
        <v>92</v>
      </c>
      <c r="V317" s="29" t="s">
        <v>7498</v>
      </c>
      <c r="W317" s="29" t="s">
        <v>7472</v>
      </c>
      <c r="X317" s="29" t="s">
        <v>7472</v>
      </c>
      <c r="Y317" s="29" t="s">
        <v>2511</v>
      </c>
      <c r="Z317" s="29" t="s">
        <v>3190</v>
      </c>
      <c r="AA317" s="29" t="s">
        <v>7478</v>
      </c>
      <c r="AB317" s="28">
        <v>93546</v>
      </c>
      <c r="AC317" s="32">
        <v>37.649118000000001</v>
      </c>
      <c r="AD317" s="32">
        <v>-118.916524</v>
      </c>
      <c r="AE317" s="32"/>
      <c r="AF317" s="29" t="s">
        <v>7472</v>
      </c>
      <c r="AG317" s="33" t="str">
        <f>IF(ISERROR(IF(VLOOKUP(B317,'SAS Stations'!$A$2:$G$307,6,)="YES", "YES", "NO"))=TRUE,"NO","YES")</f>
        <v>NO</v>
      </c>
      <c r="AH317" s="33" t="str">
        <f t="shared" si="4"/>
        <v>YES</v>
      </c>
      <c r="AI317" s="33" t="str">
        <f>IF(ISERROR(IF(VLOOKUP(B317,'Stations Modelled'!$A$2:$D$141,4,FALSE)=TRUE, "YES","NO")),"NO","YES")</f>
        <v>YES</v>
      </c>
    </row>
    <row r="318" spans="1:35" hidden="1">
      <c r="A318" s="29" t="s">
        <v>3191</v>
      </c>
      <c r="B318" s="28">
        <v>1082</v>
      </c>
      <c r="C318" s="28">
        <v>7108</v>
      </c>
      <c r="D318" s="30"/>
      <c r="E318" s="29"/>
      <c r="F318" s="28">
        <v>33</v>
      </c>
      <c r="G318" s="28">
        <v>12</v>
      </c>
      <c r="H318" s="28">
        <v>5070</v>
      </c>
      <c r="I318" s="29" t="s">
        <v>347</v>
      </c>
      <c r="J318" s="28">
        <v>7</v>
      </c>
      <c r="K318" s="29" t="s">
        <v>347</v>
      </c>
      <c r="L318" s="28">
        <v>5070</v>
      </c>
      <c r="M318" s="29" t="s">
        <v>347</v>
      </c>
      <c r="N318" s="29" t="s">
        <v>7471</v>
      </c>
      <c r="O318" s="31">
        <v>28399</v>
      </c>
      <c r="P318" s="31" t="s">
        <v>7472</v>
      </c>
      <c r="Q318" s="29" t="s">
        <v>5084</v>
      </c>
      <c r="R318" s="28">
        <v>3</v>
      </c>
      <c r="S318" s="28">
        <v>77</v>
      </c>
      <c r="T318" s="28">
        <v>4</v>
      </c>
      <c r="U318" s="28">
        <v>20</v>
      </c>
      <c r="V318" s="29" t="s">
        <v>7472</v>
      </c>
      <c r="W318" s="29" t="s">
        <v>7472</v>
      </c>
      <c r="X318" s="29" t="s">
        <v>7472</v>
      </c>
      <c r="Y318" s="29" t="s">
        <v>7472</v>
      </c>
      <c r="Z318" s="29" t="s">
        <v>7472</v>
      </c>
      <c r="AA318" s="29" t="s">
        <v>7478</v>
      </c>
      <c r="AB318" s="28">
        <v>92562</v>
      </c>
      <c r="AC318" s="27"/>
      <c r="AD318" s="27"/>
      <c r="AE318" s="27"/>
      <c r="AF318" s="29" t="s">
        <v>7472</v>
      </c>
      <c r="AG318" s="33" t="str">
        <f>IF(ISERROR(IF(VLOOKUP(B318,'SAS Stations'!$A$2:$G$307,6,)="YES", "YES", "NO"))=TRUE,"NO","YES")</f>
        <v>NO</v>
      </c>
      <c r="AH318" s="33" t="str">
        <f t="shared" si="4"/>
        <v>YES</v>
      </c>
      <c r="AI318" s="33" t="str">
        <f>IF(ISERROR(IF(VLOOKUP(B318,'Stations Modelled'!$A$2:$D$141,4,FALSE)=TRUE, "YES","NO")),"NO","YES")</f>
        <v>NO</v>
      </c>
    </row>
    <row r="319" spans="1:35" hidden="1">
      <c r="A319" s="29" t="s">
        <v>3192</v>
      </c>
      <c r="B319" s="28">
        <v>1085</v>
      </c>
      <c r="C319" s="28">
        <v>7111</v>
      </c>
      <c r="D319" s="30"/>
      <c r="E319" s="29"/>
      <c r="F319" s="28">
        <v>33</v>
      </c>
      <c r="G319" s="28">
        <v>12</v>
      </c>
      <c r="H319" s="28">
        <v>5067</v>
      </c>
      <c r="I319" s="29" t="s">
        <v>389</v>
      </c>
      <c r="J319" s="28">
        <v>6</v>
      </c>
      <c r="K319" s="29" t="s">
        <v>389</v>
      </c>
      <c r="L319" s="28">
        <v>5067</v>
      </c>
      <c r="M319" s="29" t="s">
        <v>389</v>
      </c>
      <c r="N319" s="29" t="s">
        <v>7521</v>
      </c>
      <c r="O319" s="31">
        <v>25569</v>
      </c>
      <c r="P319" s="31">
        <v>30376</v>
      </c>
      <c r="Q319" s="29" t="s">
        <v>5084</v>
      </c>
      <c r="R319" s="28">
        <v>3</v>
      </c>
      <c r="S319" s="28">
        <v>79</v>
      </c>
      <c r="T319" s="28">
        <v>4</v>
      </c>
      <c r="U319" s="28">
        <v>20</v>
      </c>
      <c r="V319" s="29" t="s">
        <v>7472</v>
      </c>
      <c r="W319" s="29" t="s">
        <v>7472</v>
      </c>
      <c r="X319" s="29" t="s">
        <v>7472</v>
      </c>
      <c r="Y319" s="29" t="s">
        <v>7472</v>
      </c>
      <c r="Z319" s="29" t="s">
        <v>7472</v>
      </c>
      <c r="AA319" s="29" t="s">
        <v>7478</v>
      </c>
      <c r="AB319" s="28" t="s">
        <v>7472</v>
      </c>
      <c r="AC319" s="27"/>
      <c r="AD319" s="27"/>
      <c r="AE319" s="27"/>
      <c r="AF319" s="29" t="s">
        <v>7472</v>
      </c>
      <c r="AG319" s="33" t="str">
        <f>IF(ISERROR(IF(VLOOKUP(B319,'SAS Stations'!$A$2:$G$307,6,)="YES", "YES", "NO"))=TRUE,"NO","YES")</f>
        <v>NO</v>
      </c>
      <c r="AH319" s="33" t="str">
        <f t="shared" si="4"/>
        <v>YES</v>
      </c>
      <c r="AI319" s="33" t="str">
        <f>IF(ISERROR(IF(VLOOKUP(B319,'Stations Modelled'!$A$2:$D$141,4,FALSE)=TRUE, "YES","NO")),"NO","YES")</f>
        <v>NO</v>
      </c>
    </row>
    <row r="320" spans="1:35" hidden="1">
      <c r="A320" s="29" t="s">
        <v>3789</v>
      </c>
      <c r="B320" s="28">
        <v>563</v>
      </c>
      <c r="C320" s="28">
        <v>5504</v>
      </c>
      <c r="D320" s="30" t="s">
        <v>4981</v>
      </c>
      <c r="E320" s="29"/>
      <c r="F320" s="28">
        <v>66</v>
      </c>
      <c r="G320" s="28">
        <v>16</v>
      </c>
      <c r="H320" s="28">
        <v>5053</v>
      </c>
      <c r="I320" s="29" t="s">
        <v>833</v>
      </c>
      <c r="J320" s="28">
        <v>12</v>
      </c>
      <c r="K320" s="29" t="s">
        <v>833</v>
      </c>
      <c r="L320" s="28">
        <v>5056</v>
      </c>
      <c r="M320" s="29" t="s">
        <v>698</v>
      </c>
      <c r="N320" s="29" t="s">
        <v>7471</v>
      </c>
      <c r="O320" s="31">
        <v>9041</v>
      </c>
      <c r="P320" s="31" t="s">
        <v>7472</v>
      </c>
      <c r="Q320" s="29" t="s">
        <v>7473</v>
      </c>
      <c r="R320" s="28">
        <v>5</v>
      </c>
      <c r="S320" s="28">
        <v>39</v>
      </c>
      <c r="T320" s="28">
        <v>2</v>
      </c>
      <c r="U320" s="28">
        <v>64</v>
      </c>
      <c r="V320" s="29" t="s">
        <v>935</v>
      </c>
      <c r="W320" s="29" t="s">
        <v>4989</v>
      </c>
      <c r="X320" s="29" t="s">
        <v>7500</v>
      </c>
      <c r="Y320" s="29" t="s">
        <v>4990</v>
      </c>
      <c r="Z320" s="29" t="s">
        <v>935</v>
      </c>
      <c r="AA320" s="29" t="s">
        <v>7478</v>
      </c>
      <c r="AB320" s="28">
        <v>93001</v>
      </c>
      <c r="AC320" s="32">
        <v>34.363245999999997</v>
      </c>
      <c r="AD320" s="32">
        <v>-119.310205</v>
      </c>
      <c r="AE320" s="32"/>
      <c r="AF320" s="29" t="s">
        <v>7472</v>
      </c>
      <c r="AG320" s="33" t="str">
        <f>IF(ISERROR(IF(VLOOKUP(B320,'SAS Stations'!$A$2:$G$307,6,)="YES", "YES", "NO"))=TRUE,"NO","YES")</f>
        <v>YES</v>
      </c>
      <c r="AH320" s="33" t="str">
        <f t="shared" si="4"/>
        <v>NO</v>
      </c>
      <c r="AI320" s="33" t="str">
        <f>IF(ISERROR(IF(VLOOKUP(B320,'Stations Modelled'!$A$2:$D$141,4,FALSE)=TRUE, "YES","NO")),"NO","YES")</f>
        <v>YES</v>
      </c>
    </row>
    <row r="321" spans="1:35" hidden="1">
      <c r="A321" s="29" t="s">
        <v>3193</v>
      </c>
      <c r="B321" s="28">
        <v>1095</v>
      </c>
      <c r="C321" s="28">
        <v>7125</v>
      </c>
      <c r="D321" s="30"/>
      <c r="E321" s="29"/>
      <c r="F321" s="28">
        <v>16</v>
      </c>
      <c r="G321" s="28">
        <v>4</v>
      </c>
      <c r="H321" s="28">
        <v>5053</v>
      </c>
      <c r="I321" s="29" t="s">
        <v>833</v>
      </c>
      <c r="J321" s="28">
        <v>12</v>
      </c>
      <c r="K321" s="29" t="s">
        <v>833</v>
      </c>
      <c r="L321" s="28">
        <v>5056</v>
      </c>
      <c r="M321" s="29" t="s">
        <v>698</v>
      </c>
      <c r="N321" s="29" t="s">
        <v>7471</v>
      </c>
      <c r="O321" s="31">
        <v>18264</v>
      </c>
      <c r="P321" s="31" t="s">
        <v>7472</v>
      </c>
      <c r="Q321" s="29" t="s">
        <v>5084</v>
      </c>
      <c r="R321" s="28">
        <v>5</v>
      </c>
      <c r="S321" s="28">
        <v>39</v>
      </c>
      <c r="T321" s="28">
        <v>2</v>
      </c>
      <c r="U321" s="28">
        <v>60</v>
      </c>
      <c r="V321" s="29" t="s">
        <v>4972</v>
      </c>
      <c r="W321" s="29" t="s">
        <v>7472</v>
      </c>
      <c r="X321" s="29" t="s">
        <v>7472</v>
      </c>
      <c r="Y321" s="29" t="s">
        <v>7472</v>
      </c>
      <c r="Z321" s="29" t="s">
        <v>7472</v>
      </c>
      <c r="AA321" s="29" t="s">
        <v>7478</v>
      </c>
      <c r="AB321" s="28">
        <v>93033</v>
      </c>
      <c r="AC321" s="27"/>
      <c r="AD321" s="27"/>
      <c r="AE321" s="27"/>
      <c r="AF321" s="29" t="s">
        <v>7472</v>
      </c>
      <c r="AG321" s="33" t="str">
        <f>IF(ISERROR(IF(VLOOKUP(B321,'SAS Stations'!$A$2:$G$307,6,)="YES", "YES", "NO"))=TRUE,"NO","YES")</f>
        <v>NO</v>
      </c>
      <c r="AH321" s="33" t="str">
        <f t="shared" si="4"/>
        <v>YES</v>
      </c>
      <c r="AI321" s="33" t="str">
        <f>IF(ISERROR(IF(VLOOKUP(B321,'Stations Modelled'!$A$2:$D$141,4,FALSE)=TRUE, "YES","NO")),"NO","YES")</f>
        <v>NO</v>
      </c>
    </row>
    <row r="322" spans="1:35" hidden="1">
      <c r="A322" s="29" t="s">
        <v>3194</v>
      </c>
      <c r="B322" s="28">
        <v>913</v>
      </c>
      <c r="C322" s="28">
        <v>5976</v>
      </c>
      <c r="D322" s="30"/>
      <c r="E322" s="29"/>
      <c r="F322" s="28">
        <v>66</v>
      </c>
      <c r="G322" s="28">
        <v>16</v>
      </c>
      <c r="H322" s="28">
        <v>5074</v>
      </c>
      <c r="I322" s="29" t="s">
        <v>631</v>
      </c>
      <c r="J322" s="28">
        <v>9</v>
      </c>
      <c r="K322" s="29" t="s">
        <v>652</v>
      </c>
      <c r="L322" s="28">
        <v>5012</v>
      </c>
      <c r="M322" s="29" t="s">
        <v>3869</v>
      </c>
      <c r="N322" s="29" t="s">
        <v>7521</v>
      </c>
      <c r="O322" s="31">
        <v>18264</v>
      </c>
      <c r="P322" s="31">
        <v>31778</v>
      </c>
      <c r="Q322" s="29" t="s">
        <v>7530</v>
      </c>
      <c r="R322" s="28">
        <v>9</v>
      </c>
      <c r="S322" s="28">
        <v>60</v>
      </c>
      <c r="T322" s="28">
        <v>2</v>
      </c>
      <c r="U322" s="28">
        <v>2</v>
      </c>
      <c r="V322" s="29" t="s">
        <v>1290</v>
      </c>
      <c r="W322" s="29" t="s">
        <v>7472</v>
      </c>
      <c r="X322" s="29" t="s">
        <v>7472</v>
      </c>
      <c r="Y322" s="29" t="s">
        <v>3195</v>
      </c>
      <c r="Z322" s="29" t="s">
        <v>4627</v>
      </c>
      <c r="AA322" s="29" t="s">
        <v>7478</v>
      </c>
      <c r="AB322" s="28">
        <v>90058</v>
      </c>
      <c r="AC322" s="27"/>
      <c r="AD322" s="27"/>
      <c r="AE322" s="27"/>
      <c r="AF322" s="29" t="s">
        <v>7472</v>
      </c>
      <c r="AG322" s="33" t="str">
        <f>IF(ISERROR(IF(VLOOKUP(B322,'SAS Stations'!$A$2:$G$307,6,)="YES", "YES", "NO"))=TRUE,"NO","YES")</f>
        <v>NO</v>
      </c>
      <c r="AH322" s="33" t="str">
        <f t="shared" si="4"/>
        <v>YES</v>
      </c>
      <c r="AI322" s="33" t="str">
        <f>IF(ISERROR(IF(VLOOKUP(B322,'Stations Modelled'!$A$2:$D$141,4,FALSE)=TRUE, "YES","NO")),"NO","YES")</f>
        <v>NO</v>
      </c>
    </row>
    <row r="323" spans="1:35" hidden="1">
      <c r="A323" s="29" t="s">
        <v>3196</v>
      </c>
      <c r="B323" s="28">
        <v>1096</v>
      </c>
      <c r="C323" s="28">
        <v>7126</v>
      </c>
      <c r="D323" s="30"/>
      <c r="E323" s="29"/>
      <c r="F323" s="28">
        <v>16</v>
      </c>
      <c r="G323" s="28">
        <v>4</v>
      </c>
      <c r="H323" s="28">
        <v>5056</v>
      </c>
      <c r="I323" s="29" t="s">
        <v>698</v>
      </c>
      <c r="J323" s="28">
        <v>11</v>
      </c>
      <c r="K323" s="29" t="s">
        <v>698</v>
      </c>
      <c r="L323" s="28">
        <v>5056</v>
      </c>
      <c r="M323" s="29" t="s">
        <v>698</v>
      </c>
      <c r="N323" s="29" t="s">
        <v>7471</v>
      </c>
      <c r="O323" s="31">
        <v>18264</v>
      </c>
      <c r="P323" s="31" t="s">
        <v>7472</v>
      </c>
      <c r="Q323" s="29" t="s">
        <v>5084</v>
      </c>
      <c r="R323" s="28">
        <v>5</v>
      </c>
      <c r="S323" s="28">
        <v>35</v>
      </c>
      <c r="T323" s="28">
        <v>3</v>
      </c>
      <c r="U323" s="28">
        <v>60</v>
      </c>
      <c r="V323" s="29" t="s">
        <v>7472</v>
      </c>
      <c r="W323" s="29" t="s">
        <v>7472</v>
      </c>
      <c r="X323" s="29" t="s">
        <v>7472</v>
      </c>
      <c r="Y323" s="29" t="s">
        <v>7472</v>
      </c>
      <c r="Z323" s="29" t="s">
        <v>7472</v>
      </c>
      <c r="AA323" s="29" t="s">
        <v>7478</v>
      </c>
      <c r="AB323" s="28">
        <v>90265</v>
      </c>
      <c r="AC323" s="27"/>
      <c r="AD323" s="27"/>
      <c r="AE323" s="27"/>
      <c r="AF323" s="29" t="s">
        <v>7472</v>
      </c>
      <c r="AG323" s="33" t="str">
        <f>IF(ISERROR(IF(VLOOKUP(B323,'SAS Stations'!$A$2:$G$307,6,)="YES", "YES", "NO"))=TRUE,"NO","YES")</f>
        <v>NO</v>
      </c>
      <c r="AH323" s="33" t="str">
        <f t="shared" ref="AH323:AH386" si="5">IF(AG323="YES", "NO", "YES")</f>
        <v>YES</v>
      </c>
      <c r="AI323" s="33" t="str">
        <f>IF(ISERROR(IF(VLOOKUP(B323,'Stations Modelled'!$A$2:$D$141,4,FALSE)=TRUE, "YES","NO")),"NO","YES")</f>
        <v>NO</v>
      </c>
    </row>
    <row r="324" spans="1:35" hidden="1">
      <c r="A324" s="29" t="s">
        <v>1664</v>
      </c>
      <c r="B324" s="28">
        <v>194</v>
      </c>
      <c r="C324" s="28">
        <v>3002</v>
      </c>
      <c r="D324" s="30"/>
      <c r="E324" s="29"/>
      <c r="F324" s="28">
        <v>2.4</v>
      </c>
      <c r="G324" s="28">
        <v>12</v>
      </c>
      <c r="H324" s="28">
        <v>3002</v>
      </c>
      <c r="I324" s="29" t="s">
        <v>1664</v>
      </c>
      <c r="J324" s="28">
        <v>9</v>
      </c>
      <c r="K324" s="29" t="s">
        <v>652</v>
      </c>
      <c r="L324" s="28">
        <v>5073</v>
      </c>
      <c r="M324" s="29" t="s">
        <v>652</v>
      </c>
      <c r="N324" s="29" t="s">
        <v>7471</v>
      </c>
      <c r="O324" s="31">
        <v>18264</v>
      </c>
      <c r="P324" s="31" t="s">
        <v>7472</v>
      </c>
      <c r="Q324" s="29" t="s">
        <v>7514</v>
      </c>
      <c r="R324" s="28">
        <v>1</v>
      </c>
      <c r="S324" s="28">
        <v>61</v>
      </c>
      <c r="T324" s="28">
        <v>1</v>
      </c>
      <c r="U324" s="28">
        <v>70</v>
      </c>
      <c r="V324" s="29" t="s">
        <v>3386</v>
      </c>
      <c r="W324" s="29" t="s">
        <v>4545</v>
      </c>
      <c r="X324" s="29" t="s">
        <v>3310</v>
      </c>
      <c r="Y324" s="29" t="s">
        <v>4546</v>
      </c>
      <c r="Z324" s="29" t="s">
        <v>7472</v>
      </c>
      <c r="AA324" s="29" t="s">
        <v>7478</v>
      </c>
      <c r="AB324" s="28">
        <v>90704</v>
      </c>
      <c r="AC324" s="32">
        <v>33.400517000000001</v>
      </c>
      <c r="AD324" s="32">
        <v>-118.41676099999999</v>
      </c>
      <c r="AE324" s="32"/>
      <c r="AF324" s="29" t="s">
        <v>7472</v>
      </c>
      <c r="AG324" s="33" t="str">
        <f>IF(ISERROR(IF(VLOOKUP(B324,'SAS Stations'!$A$2:$G$307,6,)="YES", "YES", "NO"))=TRUE,"NO","YES")</f>
        <v>NO</v>
      </c>
      <c r="AH324" s="33" t="str">
        <f t="shared" si="5"/>
        <v>YES</v>
      </c>
      <c r="AI324" s="33" t="str">
        <f>IF(ISERROR(IF(VLOOKUP(B324,'Stations Modelled'!$A$2:$D$141,4,FALSE)=TRUE, "YES","NO")),"NO","YES")</f>
        <v>NO</v>
      </c>
    </row>
    <row r="325" spans="1:35" hidden="1">
      <c r="A325" s="29" t="s">
        <v>5065</v>
      </c>
      <c r="B325" s="28">
        <v>1364</v>
      </c>
      <c r="C325" s="28">
        <v>8123</v>
      </c>
      <c r="D325" s="30" t="s">
        <v>3416</v>
      </c>
      <c r="E325" s="29"/>
      <c r="F325" s="28">
        <v>33</v>
      </c>
      <c r="G325" s="28">
        <v>4.8</v>
      </c>
      <c r="H325" s="28">
        <v>5067</v>
      </c>
      <c r="I325" s="29" t="s">
        <v>389</v>
      </c>
      <c r="J325" s="28">
        <v>6</v>
      </c>
      <c r="K325" s="29" t="s">
        <v>389</v>
      </c>
      <c r="L325" s="28">
        <v>5067</v>
      </c>
      <c r="M325" s="29" t="s">
        <v>389</v>
      </c>
      <c r="N325" s="29" t="s">
        <v>7471</v>
      </c>
      <c r="O325" s="31">
        <v>18264</v>
      </c>
      <c r="P325" s="31" t="s">
        <v>7472</v>
      </c>
      <c r="Q325" s="29" t="s">
        <v>7506</v>
      </c>
      <c r="R325" s="28">
        <v>3</v>
      </c>
      <c r="S325" s="28">
        <v>79</v>
      </c>
      <c r="T325" s="28">
        <v>4</v>
      </c>
      <c r="U325" s="28">
        <v>13</v>
      </c>
      <c r="V325" s="29" t="s">
        <v>3411</v>
      </c>
      <c r="W325" s="29" t="s">
        <v>5066</v>
      </c>
      <c r="X325" s="29" t="s">
        <v>494</v>
      </c>
      <c r="Y325" s="29" t="s">
        <v>5067</v>
      </c>
      <c r="Z325" s="29" t="s">
        <v>5065</v>
      </c>
      <c r="AA325" s="29" t="s">
        <v>7478</v>
      </c>
      <c r="AB325" s="28">
        <v>92234</v>
      </c>
      <c r="AC325" s="32">
        <v>33.779128</v>
      </c>
      <c r="AD325" s="32">
        <v>-116.464538</v>
      </c>
      <c r="AE325" s="32"/>
      <c r="AF325" s="29" t="s">
        <v>7472</v>
      </c>
      <c r="AG325" s="33" t="str">
        <f>IF(ISERROR(IF(VLOOKUP(B325,'SAS Stations'!$A$2:$G$307,6,)="YES", "YES", "NO"))=TRUE,"NO","YES")</f>
        <v>NO</v>
      </c>
      <c r="AH325" s="33" t="str">
        <f t="shared" si="5"/>
        <v>YES</v>
      </c>
      <c r="AI325" s="33" t="str">
        <f>IF(ISERROR(IF(VLOOKUP(B325,'Stations Modelled'!$A$2:$D$141,4,FALSE)=TRUE, "YES","NO")),"NO","YES")</f>
        <v>NO</v>
      </c>
    </row>
    <row r="326" spans="1:35" hidden="1">
      <c r="A326" s="29" t="s">
        <v>3197</v>
      </c>
      <c r="B326" s="28">
        <v>1080</v>
      </c>
      <c r="C326" s="28">
        <v>7106</v>
      </c>
      <c r="D326" s="30"/>
      <c r="E326" s="29"/>
      <c r="F326" s="28">
        <v>16</v>
      </c>
      <c r="G326" s="28">
        <v>4</v>
      </c>
      <c r="H326" s="28">
        <v>5053</v>
      </c>
      <c r="I326" s="29" t="s">
        <v>833</v>
      </c>
      <c r="J326" s="28">
        <v>12</v>
      </c>
      <c r="K326" s="29" t="s">
        <v>833</v>
      </c>
      <c r="L326" s="28">
        <v>5056</v>
      </c>
      <c r="M326" s="29" t="s">
        <v>698</v>
      </c>
      <c r="N326" s="29" t="s">
        <v>7521</v>
      </c>
      <c r="O326" s="31">
        <v>28430</v>
      </c>
      <c r="P326" s="31">
        <v>33237</v>
      </c>
      <c r="Q326" s="29" t="s">
        <v>5084</v>
      </c>
      <c r="R326" s="28">
        <v>5</v>
      </c>
      <c r="S326" s="28">
        <v>39</v>
      </c>
      <c r="T326" s="28">
        <v>2</v>
      </c>
      <c r="U326" s="28">
        <v>60</v>
      </c>
      <c r="V326" s="29" t="s">
        <v>4972</v>
      </c>
      <c r="W326" s="29" t="s">
        <v>7472</v>
      </c>
      <c r="X326" s="29" t="s">
        <v>7472</v>
      </c>
      <c r="Y326" s="29" t="s">
        <v>7472</v>
      </c>
      <c r="Z326" s="29" t="s">
        <v>7472</v>
      </c>
      <c r="AA326" s="29" t="s">
        <v>7478</v>
      </c>
      <c r="AB326" s="28" t="s">
        <v>7472</v>
      </c>
      <c r="AC326" s="27"/>
      <c r="AD326" s="27"/>
      <c r="AE326" s="27"/>
      <c r="AF326" s="29" t="s">
        <v>7472</v>
      </c>
      <c r="AG326" s="33" t="str">
        <f>IF(ISERROR(IF(VLOOKUP(B326,'SAS Stations'!$A$2:$G$307,6,)="YES", "YES", "NO"))=TRUE,"NO","YES")</f>
        <v>NO</v>
      </c>
      <c r="AH326" s="33" t="str">
        <f t="shared" si="5"/>
        <v>YES</v>
      </c>
      <c r="AI326" s="33" t="str">
        <f>IF(ISERROR(IF(VLOOKUP(B326,'Stations Modelled'!$A$2:$D$141,4,FALSE)=TRUE, "YES","NO")),"NO","YES")</f>
        <v>NO</v>
      </c>
    </row>
    <row r="327" spans="1:35" hidden="1">
      <c r="A327" s="29" t="s">
        <v>3198</v>
      </c>
      <c r="B327" s="28">
        <v>1675</v>
      </c>
      <c r="C327" s="28">
        <v>9205</v>
      </c>
      <c r="D327" s="30"/>
      <c r="E327" s="29"/>
      <c r="F327" s="28">
        <v>66</v>
      </c>
      <c r="G327" s="28">
        <v>12</v>
      </c>
      <c r="H327" s="28">
        <v>9010</v>
      </c>
      <c r="I327" s="29" t="s">
        <v>2406</v>
      </c>
      <c r="J327" s="28" t="s">
        <v>7472</v>
      </c>
      <c r="K327" s="29" t="s">
        <v>7472</v>
      </c>
      <c r="L327" s="28">
        <v>9010</v>
      </c>
      <c r="M327" s="29" t="s">
        <v>2406</v>
      </c>
      <c r="N327" s="29" t="s">
        <v>7471</v>
      </c>
      <c r="O327" s="31">
        <v>33970</v>
      </c>
      <c r="P327" s="31" t="s">
        <v>7472</v>
      </c>
      <c r="Q327" s="29" t="s">
        <v>7473</v>
      </c>
      <c r="R327" s="28">
        <v>9</v>
      </c>
      <c r="S327" s="28">
        <v>99</v>
      </c>
      <c r="T327" s="28">
        <v>2</v>
      </c>
      <c r="U327" s="28">
        <v>0</v>
      </c>
      <c r="V327" s="29" t="s">
        <v>7472</v>
      </c>
      <c r="W327" s="29" t="s">
        <v>7472</v>
      </c>
      <c r="X327" s="29" t="s">
        <v>7472</v>
      </c>
      <c r="Y327" s="29" t="s">
        <v>2407</v>
      </c>
      <c r="Z327" s="29" t="s">
        <v>348</v>
      </c>
      <c r="AA327" s="29" t="s">
        <v>7478</v>
      </c>
      <c r="AB327" s="28">
        <v>91801</v>
      </c>
      <c r="AC327" s="27"/>
      <c r="AD327" s="27"/>
      <c r="AE327" s="27"/>
      <c r="AF327" s="29" t="s">
        <v>7472</v>
      </c>
      <c r="AG327" s="33" t="str">
        <f>IF(ISERROR(IF(VLOOKUP(B327,'SAS Stations'!$A$2:$G$307,6,)="YES", "YES", "NO"))=TRUE,"NO","YES")</f>
        <v>NO</v>
      </c>
      <c r="AH327" s="33" t="str">
        <f t="shared" si="5"/>
        <v>YES</v>
      </c>
      <c r="AI327" s="33" t="str">
        <f>IF(ISERROR(IF(VLOOKUP(B327,'Stations Modelled'!$A$2:$D$141,4,FALSE)=TRUE, "YES","NO")),"NO","YES")</f>
        <v>NO</v>
      </c>
    </row>
    <row r="328" spans="1:35" hidden="1">
      <c r="A328" s="29" t="s">
        <v>3199</v>
      </c>
      <c r="B328" s="28">
        <v>1097</v>
      </c>
      <c r="C328" s="28">
        <v>7128</v>
      </c>
      <c r="D328" s="30"/>
      <c r="E328" s="29"/>
      <c r="F328" s="28">
        <v>12</v>
      </c>
      <c r="G328" s="28">
        <v>2.4</v>
      </c>
      <c r="H328" s="28">
        <v>5064</v>
      </c>
      <c r="I328" s="29" t="s">
        <v>375</v>
      </c>
      <c r="J328" s="28">
        <v>5</v>
      </c>
      <c r="K328" s="29" t="s">
        <v>375</v>
      </c>
      <c r="L328" s="28">
        <v>5064</v>
      </c>
      <c r="M328" s="29" t="s">
        <v>375</v>
      </c>
      <c r="N328" s="29" t="s">
        <v>7471</v>
      </c>
      <c r="O328" s="31">
        <v>18264</v>
      </c>
      <c r="P328" s="31" t="s">
        <v>7472</v>
      </c>
      <c r="Q328" s="29" t="s">
        <v>5084</v>
      </c>
      <c r="R328" s="28">
        <v>3</v>
      </c>
      <c r="S328" s="28">
        <v>40</v>
      </c>
      <c r="T328" s="28">
        <v>2</v>
      </c>
      <c r="U328" s="28">
        <v>40</v>
      </c>
      <c r="V328" s="29" t="s">
        <v>7474</v>
      </c>
      <c r="W328" s="29" t="s">
        <v>7472</v>
      </c>
      <c r="X328" s="29" t="s">
        <v>7472</v>
      </c>
      <c r="Y328" s="29" t="s">
        <v>7472</v>
      </c>
      <c r="Z328" s="29" t="s">
        <v>7472</v>
      </c>
      <c r="AA328" s="29" t="s">
        <v>7478</v>
      </c>
      <c r="AB328" s="28">
        <v>92322</v>
      </c>
      <c r="AC328" s="27"/>
      <c r="AD328" s="27"/>
      <c r="AE328" s="27"/>
      <c r="AF328" s="29" t="s">
        <v>7472</v>
      </c>
      <c r="AG328" s="33" t="str">
        <f>IF(ISERROR(IF(VLOOKUP(B328,'SAS Stations'!$A$2:$G$307,6,)="YES", "YES", "NO"))=TRUE,"NO","YES")</f>
        <v>NO</v>
      </c>
      <c r="AH328" s="33" t="str">
        <f t="shared" si="5"/>
        <v>YES</v>
      </c>
      <c r="AI328" s="33" t="str">
        <f>IF(ISERROR(IF(VLOOKUP(B328,'Stations Modelled'!$A$2:$D$141,4,FALSE)=TRUE, "YES","NO")),"NO","YES")</f>
        <v>NO</v>
      </c>
    </row>
    <row r="329" spans="1:35" hidden="1">
      <c r="A329" s="29" t="s">
        <v>1001</v>
      </c>
      <c r="B329" s="28">
        <v>856</v>
      </c>
      <c r="C329" s="28">
        <v>5859</v>
      </c>
      <c r="D329" s="30" t="s">
        <v>7555</v>
      </c>
      <c r="E329" s="29"/>
      <c r="F329" s="28">
        <v>12</v>
      </c>
      <c r="G329" s="28">
        <v>4</v>
      </c>
      <c r="H329" s="28">
        <v>5081</v>
      </c>
      <c r="I329" s="29" t="s">
        <v>360</v>
      </c>
      <c r="J329" s="28">
        <v>1</v>
      </c>
      <c r="K329" s="29" t="s">
        <v>939</v>
      </c>
      <c r="L329" s="28">
        <v>5082</v>
      </c>
      <c r="M329" s="29" t="s">
        <v>939</v>
      </c>
      <c r="N329" s="29" t="s">
        <v>7471</v>
      </c>
      <c r="O329" s="31">
        <v>26268</v>
      </c>
      <c r="P329" s="31" t="s">
        <v>7472</v>
      </c>
      <c r="Q329" s="29" t="s">
        <v>7506</v>
      </c>
      <c r="R329" s="28">
        <v>1</v>
      </c>
      <c r="S329" s="28">
        <v>33</v>
      </c>
      <c r="T329" s="28">
        <v>2</v>
      </c>
      <c r="U329" s="28">
        <v>41</v>
      </c>
      <c r="V329" s="29" t="s">
        <v>7556</v>
      </c>
      <c r="W329" s="29" t="s">
        <v>7557</v>
      </c>
      <c r="X329" s="29" t="s">
        <v>497</v>
      </c>
      <c r="Y329" s="29" t="s">
        <v>498</v>
      </c>
      <c r="Z329" s="29" t="s">
        <v>499</v>
      </c>
      <c r="AA329" s="29" t="s">
        <v>7478</v>
      </c>
      <c r="AB329" s="28">
        <v>92683</v>
      </c>
      <c r="AC329" s="32">
        <v>33.753655000000002</v>
      </c>
      <c r="AD329" s="32">
        <v>-117.993788</v>
      </c>
      <c r="AE329" s="34" t="s">
        <v>7503</v>
      </c>
      <c r="AF329" s="29" t="s">
        <v>7472</v>
      </c>
      <c r="AG329" s="33" t="str">
        <f>IF(ISERROR(IF(VLOOKUP(B329,'SAS Stations'!$A$2:$G$307,6,)="YES", "YES", "NO"))=TRUE,"NO","YES")</f>
        <v>YES</v>
      </c>
      <c r="AH329" s="33" t="str">
        <f t="shared" si="5"/>
        <v>NO</v>
      </c>
      <c r="AI329" s="33" t="str">
        <f>IF(ISERROR(IF(VLOOKUP(B329,'Stations Modelled'!$A$2:$D$141,4,FALSE)=TRUE, "YES","NO")),"NO","YES")</f>
        <v>NO</v>
      </c>
    </row>
    <row r="330" spans="1:35" hidden="1">
      <c r="A330" s="29" t="s">
        <v>3200</v>
      </c>
      <c r="B330" s="28">
        <v>1744</v>
      </c>
      <c r="C330" s="28">
        <v>6303</v>
      </c>
      <c r="D330" s="30"/>
      <c r="E330" s="29"/>
      <c r="F330" s="28">
        <v>66</v>
      </c>
      <c r="G330" s="28">
        <v>4</v>
      </c>
      <c r="H330" s="28">
        <v>5055</v>
      </c>
      <c r="I330" s="29" t="s">
        <v>446</v>
      </c>
      <c r="J330" s="28">
        <v>10</v>
      </c>
      <c r="K330" s="29" t="s">
        <v>446</v>
      </c>
      <c r="L330" s="28">
        <v>5056</v>
      </c>
      <c r="M330" s="29" t="s">
        <v>698</v>
      </c>
      <c r="N330" s="29" t="s">
        <v>7496</v>
      </c>
      <c r="O330" s="31">
        <v>38353</v>
      </c>
      <c r="P330" s="31" t="s">
        <v>7472</v>
      </c>
      <c r="Q330" s="29" t="s">
        <v>10579</v>
      </c>
      <c r="R330" s="28">
        <v>5</v>
      </c>
      <c r="S330" s="28">
        <v>49</v>
      </c>
      <c r="T330" s="28">
        <v>1</v>
      </c>
      <c r="U330" s="28">
        <v>60</v>
      </c>
      <c r="V330" s="29" t="s">
        <v>4996</v>
      </c>
      <c r="W330" s="29" t="s">
        <v>7472</v>
      </c>
      <c r="X330" s="29" t="s">
        <v>7472</v>
      </c>
      <c r="Y330" s="29" t="s">
        <v>7472</v>
      </c>
      <c r="Z330" s="29" t="s">
        <v>7472</v>
      </c>
      <c r="AA330" s="29" t="s">
        <v>7478</v>
      </c>
      <c r="AB330" s="28" t="s">
        <v>7472</v>
      </c>
      <c r="AC330" s="27"/>
      <c r="AD330" s="27"/>
      <c r="AE330" s="27"/>
      <c r="AF330" s="29" t="s">
        <v>7472</v>
      </c>
      <c r="AG330" s="33" t="str">
        <f>IF(ISERROR(IF(VLOOKUP(B330,'SAS Stations'!$A$2:$G$307,6,)="YES", "YES", "NO"))=TRUE,"NO","YES")</f>
        <v>NO</v>
      </c>
      <c r="AH330" s="33" t="str">
        <f t="shared" si="5"/>
        <v>YES</v>
      </c>
      <c r="AI330" s="33" t="str">
        <f>IF(ISERROR(IF(VLOOKUP(B330,'Stations Modelled'!$A$2:$D$141,4,FALSE)=TRUE, "YES","NO")),"NO","YES")</f>
        <v>NO</v>
      </c>
    </row>
    <row r="331" spans="1:35" hidden="1">
      <c r="A331" s="29" t="s">
        <v>3790</v>
      </c>
      <c r="B331" s="28">
        <v>324</v>
      </c>
      <c r="C331" s="28">
        <v>5084</v>
      </c>
      <c r="D331" s="30" t="s">
        <v>7584</v>
      </c>
      <c r="E331" s="29" t="s">
        <v>4547</v>
      </c>
      <c r="F331" s="28">
        <v>66</v>
      </c>
      <c r="G331" s="28">
        <v>12</v>
      </c>
      <c r="H331" s="28">
        <v>5084</v>
      </c>
      <c r="I331" s="29" t="s">
        <v>3790</v>
      </c>
      <c r="J331" s="28">
        <v>9</v>
      </c>
      <c r="K331" s="29" t="s">
        <v>652</v>
      </c>
      <c r="L331" s="28">
        <v>5073</v>
      </c>
      <c r="M331" s="29" t="s">
        <v>652</v>
      </c>
      <c r="N331" s="29" t="s">
        <v>7471</v>
      </c>
      <c r="O331" s="31">
        <v>20729</v>
      </c>
      <c r="P331" s="31" t="s">
        <v>7472</v>
      </c>
      <c r="Q331" s="29" t="s">
        <v>7473</v>
      </c>
      <c r="R331" s="28">
        <v>1</v>
      </c>
      <c r="S331" s="28">
        <v>47</v>
      </c>
      <c r="T331" s="28">
        <v>2</v>
      </c>
      <c r="U331" s="28">
        <v>1</v>
      </c>
      <c r="V331" s="29" t="s">
        <v>7531</v>
      </c>
      <c r="W331" s="29" t="s">
        <v>7475</v>
      </c>
      <c r="X331" s="29" t="s">
        <v>7545</v>
      </c>
      <c r="Y331" s="29" t="s">
        <v>4548</v>
      </c>
      <c r="Z331" s="29" t="s">
        <v>4549</v>
      </c>
      <c r="AA331" s="29" t="s">
        <v>7478</v>
      </c>
      <c r="AB331" s="28">
        <v>90650</v>
      </c>
      <c r="AC331" s="32">
        <v>33.928573</v>
      </c>
      <c r="AD331" s="32">
        <v>-118.10509399999999</v>
      </c>
      <c r="AE331" s="32"/>
      <c r="AF331" s="29" t="s">
        <v>7472</v>
      </c>
      <c r="AG331" s="33" t="str">
        <f>IF(ISERROR(IF(VLOOKUP(B331,'SAS Stations'!$A$2:$G$307,6,)="YES", "YES", "NO"))=TRUE,"NO","YES")</f>
        <v>NO</v>
      </c>
      <c r="AH331" s="33" t="str">
        <f t="shared" si="5"/>
        <v>YES</v>
      </c>
      <c r="AI331" s="33" t="str">
        <f>IF(ISERROR(IF(VLOOKUP(B331,'Stations Modelled'!$A$2:$D$141,4,FALSE)=TRUE, "YES","NO")),"NO","YES")</f>
        <v>NO</v>
      </c>
    </row>
    <row r="332" spans="1:35" hidden="1">
      <c r="A332" s="29" t="s">
        <v>3790</v>
      </c>
      <c r="B332" s="28">
        <v>325</v>
      </c>
      <c r="C332" s="28">
        <v>5084</v>
      </c>
      <c r="D332" s="30" t="s">
        <v>7584</v>
      </c>
      <c r="E332" s="29" t="s">
        <v>4547</v>
      </c>
      <c r="F332" s="28">
        <v>220</v>
      </c>
      <c r="G332" s="28">
        <v>66</v>
      </c>
      <c r="H332" s="28">
        <v>5000</v>
      </c>
      <c r="I332" s="29" t="s">
        <v>7485</v>
      </c>
      <c r="J332" s="28">
        <v>9</v>
      </c>
      <c r="K332" s="29" t="s">
        <v>652</v>
      </c>
      <c r="L332" s="28">
        <v>5073</v>
      </c>
      <c r="M332" s="29" t="s">
        <v>652</v>
      </c>
      <c r="N332" s="29" t="s">
        <v>7471</v>
      </c>
      <c r="O332" s="31">
        <v>19025</v>
      </c>
      <c r="P332" s="31" t="s">
        <v>7472</v>
      </c>
      <c r="Q332" s="29" t="s">
        <v>7486</v>
      </c>
      <c r="R332" s="28">
        <v>1</v>
      </c>
      <c r="S332" s="28">
        <v>47</v>
      </c>
      <c r="T332" s="28">
        <v>2</v>
      </c>
      <c r="U332" s="28">
        <v>1</v>
      </c>
      <c r="V332" s="29" t="s">
        <v>7531</v>
      </c>
      <c r="W332" s="29" t="s">
        <v>7475</v>
      </c>
      <c r="X332" s="29" t="s">
        <v>7545</v>
      </c>
      <c r="Y332" s="29" t="s">
        <v>4548</v>
      </c>
      <c r="Z332" s="29" t="s">
        <v>4549</v>
      </c>
      <c r="AA332" s="29" t="s">
        <v>7478</v>
      </c>
      <c r="AB332" s="28">
        <v>90650</v>
      </c>
      <c r="AC332" s="32">
        <v>33.928573</v>
      </c>
      <c r="AD332" s="32">
        <v>-118.10509399999999</v>
      </c>
      <c r="AE332" s="32"/>
      <c r="AF332" s="29" t="s">
        <v>7472</v>
      </c>
      <c r="AG332" s="33" t="str">
        <f>IF(ISERROR(IF(VLOOKUP(B332,'SAS Stations'!$A$2:$G$307,6,)="YES", "YES", "NO"))=TRUE,"NO","YES")</f>
        <v>NO</v>
      </c>
      <c r="AH332" s="33" t="str">
        <f t="shared" si="5"/>
        <v>YES</v>
      </c>
      <c r="AI332" s="33" t="str">
        <f>IF(ISERROR(IF(VLOOKUP(B332,'Stations Modelled'!$A$2:$D$141,4,FALSE)=TRUE, "YES","NO")),"NO","YES")</f>
        <v>NO</v>
      </c>
    </row>
    <row r="333" spans="1:35" hidden="1">
      <c r="A333" s="29" t="s">
        <v>3201</v>
      </c>
      <c r="B333" s="28">
        <v>1565</v>
      </c>
      <c r="C333" s="28">
        <v>7103</v>
      </c>
      <c r="D333" s="30"/>
      <c r="E333" s="29"/>
      <c r="F333" s="28">
        <v>33</v>
      </c>
      <c r="G333" s="28">
        <v>12</v>
      </c>
      <c r="H333" s="28">
        <v>5070</v>
      </c>
      <c r="I333" s="29" t="s">
        <v>347</v>
      </c>
      <c r="J333" s="28">
        <v>7</v>
      </c>
      <c r="K333" s="29" t="s">
        <v>347</v>
      </c>
      <c r="L333" s="28">
        <v>5070</v>
      </c>
      <c r="M333" s="29" t="s">
        <v>347</v>
      </c>
      <c r="N333" s="29" t="s">
        <v>7471</v>
      </c>
      <c r="O333" s="31">
        <v>33234</v>
      </c>
      <c r="P333" s="31" t="s">
        <v>7472</v>
      </c>
      <c r="Q333" s="29" t="s">
        <v>5084</v>
      </c>
      <c r="R333" s="28">
        <v>3</v>
      </c>
      <c r="S333" s="28">
        <v>77</v>
      </c>
      <c r="T333" s="28">
        <v>4</v>
      </c>
      <c r="U333" s="28">
        <v>20</v>
      </c>
      <c r="V333" s="29" t="s">
        <v>7472</v>
      </c>
      <c r="W333" s="29" t="s">
        <v>7472</v>
      </c>
      <c r="X333" s="29" t="s">
        <v>7472</v>
      </c>
      <c r="Y333" s="29" t="s">
        <v>7472</v>
      </c>
      <c r="Z333" s="29" t="s">
        <v>7472</v>
      </c>
      <c r="AA333" s="29" t="s">
        <v>7478</v>
      </c>
      <c r="AB333" s="28">
        <v>92530</v>
      </c>
      <c r="AC333" s="27"/>
      <c r="AD333" s="27"/>
      <c r="AE333" s="27"/>
      <c r="AF333" s="29" t="s">
        <v>7472</v>
      </c>
      <c r="AG333" s="33" t="str">
        <f>IF(ISERROR(IF(VLOOKUP(B333,'SAS Stations'!$A$2:$G$307,6,)="YES", "YES", "NO"))=TRUE,"NO","YES")</f>
        <v>NO</v>
      </c>
      <c r="AH333" s="33" t="str">
        <f t="shared" si="5"/>
        <v>YES</v>
      </c>
      <c r="AI333" s="33" t="str">
        <f>IF(ISERROR(IF(VLOOKUP(B333,'Stations Modelled'!$A$2:$D$141,4,FALSE)=TRUE, "YES","NO")),"NO","YES")</f>
        <v>NO</v>
      </c>
    </row>
    <row r="334" spans="1:35" hidden="1">
      <c r="A334" s="29" t="s">
        <v>3202</v>
      </c>
      <c r="B334" s="28">
        <v>1604</v>
      </c>
      <c r="C334" s="28">
        <v>5673</v>
      </c>
      <c r="D334" s="30"/>
      <c r="E334" s="29"/>
      <c r="F334" s="28">
        <v>66</v>
      </c>
      <c r="G334" s="28">
        <v>12</v>
      </c>
      <c r="H334" s="28">
        <v>5064</v>
      </c>
      <c r="I334" s="29" t="s">
        <v>375</v>
      </c>
      <c r="J334" s="28">
        <v>5</v>
      </c>
      <c r="K334" s="29" t="s">
        <v>375</v>
      </c>
      <c r="L334" s="28">
        <v>5064</v>
      </c>
      <c r="M334" s="29" t="s">
        <v>375</v>
      </c>
      <c r="N334" s="29" t="s">
        <v>7471</v>
      </c>
      <c r="O334" s="31">
        <v>31966</v>
      </c>
      <c r="P334" s="31" t="s">
        <v>7472</v>
      </c>
      <c r="Q334" s="29" t="s">
        <v>7496</v>
      </c>
      <c r="R334" s="28">
        <v>3</v>
      </c>
      <c r="S334" s="28">
        <v>31</v>
      </c>
      <c r="T334" s="28">
        <v>4</v>
      </c>
      <c r="U334" s="28">
        <v>0</v>
      </c>
      <c r="V334" s="29" t="s">
        <v>7472</v>
      </c>
      <c r="W334" s="29" t="s">
        <v>7472</v>
      </c>
      <c r="X334" s="29" t="s">
        <v>7472</v>
      </c>
      <c r="Y334" s="29" t="s">
        <v>7472</v>
      </c>
      <c r="Z334" s="29" t="s">
        <v>3817</v>
      </c>
      <c r="AA334" s="29" t="s">
        <v>7478</v>
      </c>
      <c r="AB334" s="28" t="s">
        <v>7472</v>
      </c>
      <c r="AC334" s="32">
        <v>34.073635000000003</v>
      </c>
      <c r="AD334" s="32">
        <v>-117.301593</v>
      </c>
      <c r="AE334" s="32"/>
      <c r="AF334" s="29" t="s">
        <v>7472</v>
      </c>
      <c r="AG334" s="33" t="str">
        <f>IF(ISERROR(IF(VLOOKUP(B334,'SAS Stations'!$A$2:$G$307,6,)="YES", "YES", "NO"))=TRUE,"NO","YES")</f>
        <v>NO</v>
      </c>
      <c r="AH334" s="33" t="str">
        <f t="shared" si="5"/>
        <v>YES</v>
      </c>
      <c r="AI334" s="33" t="str">
        <f>IF(ISERROR(IF(VLOOKUP(B334,'Stations Modelled'!$A$2:$D$141,4,FALSE)=TRUE, "YES","NO")),"NO","YES")</f>
        <v>NO</v>
      </c>
    </row>
    <row r="335" spans="1:35" hidden="1">
      <c r="A335" s="29" t="s">
        <v>3203</v>
      </c>
      <c r="B335" s="28">
        <v>184</v>
      </c>
      <c r="C335" s="28">
        <v>2587</v>
      </c>
      <c r="D335" s="30"/>
      <c r="E335" s="29"/>
      <c r="F335" s="28">
        <v>2.4</v>
      </c>
      <c r="G335" s="28">
        <v>0.5</v>
      </c>
      <c r="H335" s="28">
        <v>4090</v>
      </c>
      <c r="I335" s="29" t="s">
        <v>5151</v>
      </c>
      <c r="J335" s="28">
        <v>15</v>
      </c>
      <c r="K335" s="29" t="s">
        <v>666</v>
      </c>
      <c r="L335" s="28">
        <v>2556</v>
      </c>
      <c r="M335" s="29" t="s">
        <v>3822</v>
      </c>
      <c r="N335" s="29" t="s">
        <v>7471</v>
      </c>
      <c r="O335" s="31">
        <v>18264</v>
      </c>
      <c r="P335" s="31" t="s">
        <v>7472</v>
      </c>
      <c r="Q335" s="29" t="s">
        <v>5084</v>
      </c>
      <c r="R335" s="28">
        <v>3</v>
      </c>
      <c r="S335" s="28">
        <v>85</v>
      </c>
      <c r="T335" s="28">
        <v>2</v>
      </c>
      <c r="U335" s="28">
        <v>40</v>
      </c>
      <c r="V335" s="29" t="s">
        <v>7498</v>
      </c>
      <c r="W335" s="29" t="s">
        <v>7472</v>
      </c>
      <c r="X335" s="29" t="s">
        <v>7472</v>
      </c>
      <c r="Y335" s="29" t="s">
        <v>7472</v>
      </c>
      <c r="Z335" s="29" t="s">
        <v>7472</v>
      </c>
      <c r="AA335" s="29" t="s">
        <v>7478</v>
      </c>
      <c r="AB335" s="28" t="s">
        <v>7472</v>
      </c>
      <c r="AC335" s="27"/>
      <c r="AD335" s="27"/>
      <c r="AE335" s="27"/>
      <c r="AF335" s="29" t="s">
        <v>7472</v>
      </c>
      <c r="AG335" s="33" t="str">
        <f>IF(ISERROR(IF(VLOOKUP(B335,'SAS Stations'!$A$2:$G$307,6,)="YES", "YES", "NO"))=TRUE,"NO","YES")</f>
        <v>NO</v>
      </c>
      <c r="AH335" s="33" t="str">
        <f t="shared" si="5"/>
        <v>YES</v>
      </c>
      <c r="AI335" s="33" t="str">
        <f>IF(ISERROR(IF(VLOOKUP(B335,'Stations Modelled'!$A$2:$D$141,4,FALSE)=TRUE, "YES","NO")),"NO","YES")</f>
        <v>NO</v>
      </c>
    </row>
    <row r="336" spans="1:35" hidden="1">
      <c r="A336" s="29" t="s">
        <v>3791</v>
      </c>
      <c r="B336" s="28">
        <v>1019</v>
      </c>
      <c r="C336" s="28">
        <v>6247</v>
      </c>
      <c r="D336" s="30" t="s">
        <v>2822</v>
      </c>
      <c r="E336" s="29"/>
      <c r="F336" s="28">
        <v>66</v>
      </c>
      <c r="G336" s="28">
        <v>12</v>
      </c>
      <c r="H336" s="28">
        <v>5073</v>
      </c>
      <c r="I336" s="29" t="s">
        <v>652</v>
      </c>
      <c r="J336" s="28">
        <v>9</v>
      </c>
      <c r="K336" s="29" t="s">
        <v>652</v>
      </c>
      <c r="L336" s="28">
        <v>5073</v>
      </c>
      <c r="M336" s="29" t="s">
        <v>652</v>
      </c>
      <c r="N336" s="29" t="s">
        <v>7471</v>
      </c>
      <c r="O336" s="31">
        <v>28734</v>
      </c>
      <c r="P336" s="31" t="s">
        <v>7472</v>
      </c>
      <c r="Q336" s="29" t="s">
        <v>7530</v>
      </c>
      <c r="R336" s="28">
        <v>1</v>
      </c>
      <c r="S336" s="28">
        <v>46</v>
      </c>
      <c r="T336" s="28">
        <v>1</v>
      </c>
      <c r="U336" s="28">
        <v>57</v>
      </c>
      <c r="V336" s="29" t="s">
        <v>3386</v>
      </c>
      <c r="W336" s="29" t="s">
        <v>1620</v>
      </c>
      <c r="X336" s="29" t="s">
        <v>459</v>
      </c>
      <c r="Y336" s="29" t="s">
        <v>4550</v>
      </c>
      <c r="Z336" s="29" t="s">
        <v>660</v>
      </c>
      <c r="AA336" s="29" t="s">
        <v>7478</v>
      </c>
      <c r="AB336" s="28" t="s">
        <v>7472</v>
      </c>
      <c r="AC336" s="32">
        <v>33.816324999999999</v>
      </c>
      <c r="AD336" s="32">
        <v>-118.171057</v>
      </c>
      <c r="AE336" s="32"/>
      <c r="AF336" s="29" t="s">
        <v>7472</v>
      </c>
      <c r="AG336" s="33" t="str">
        <f>IF(ISERROR(IF(VLOOKUP(B336,'SAS Stations'!$A$2:$G$307,6,)="YES", "YES", "NO"))=TRUE,"NO","YES")</f>
        <v>NO</v>
      </c>
      <c r="AH336" s="33" t="str">
        <f t="shared" si="5"/>
        <v>YES</v>
      </c>
      <c r="AI336" s="33" t="str">
        <f>IF(ISERROR(IF(VLOOKUP(B336,'Stations Modelled'!$A$2:$D$141,4,FALSE)=TRUE, "YES","NO")),"NO","YES")</f>
        <v>NO</v>
      </c>
    </row>
    <row r="337" spans="1:35" hidden="1">
      <c r="A337" s="29" t="s">
        <v>3204</v>
      </c>
      <c r="B337" s="28">
        <v>1098</v>
      </c>
      <c r="C337" s="28">
        <v>7130</v>
      </c>
      <c r="D337" s="30"/>
      <c r="E337" s="29"/>
      <c r="F337" s="28">
        <v>12</v>
      </c>
      <c r="G337" s="28">
        <v>2.4</v>
      </c>
      <c r="H337" s="28">
        <v>5070</v>
      </c>
      <c r="I337" s="29" t="s">
        <v>347</v>
      </c>
      <c r="J337" s="28">
        <v>7</v>
      </c>
      <c r="K337" s="29" t="s">
        <v>347</v>
      </c>
      <c r="L337" s="28">
        <v>5070</v>
      </c>
      <c r="M337" s="29" t="s">
        <v>347</v>
      </c>
      <c r="N337" s="29" t="s">
        <v>7471</v>
      </c>
      <c r="O337" s="31">
        <v>18264</v>
      </c>
      <c r="P337" s="31" t="s">
        <v>7472</v>
      </c>
      <c r="Q337" s="29" t="s">
        <v>5084</v>
      </c>
      <c r="R337" s="28">
        <v>3</v>
      </c>
      <c r="S337" s="28">
        <v>77</v>
      </c>
      <c r="T337" s="28">
        <v>1</v>
      </c>
      <c r="U337" s="28">
        <v>20</v>
      </c>
      <c r="V337" s="29" t="s">
        <v>7472</v>
      </c>
      <c r="W337" s="29" t="s">
        <v>7472</v>
      </c>
      <c r="X337" s="29" t="s">
        <v>7472</v>
      </c>
      <c r="Y337" s="29" t="s">
        <v>7472</v>
      </c>
      <c r="Z337" s="29" t="s">
        <v>7472</v>
      </c>
      <c r="AA337" s="29" t="s">
        <v>7478</v>
      </c>
      <c r="AB337" s="28">
        <v>92549</v>
      </c>
      <c r="AC337" s="27"/>
      <c r="AD337" s="27"/>
      <c r="AE337" s="27"/>
      <c r="AF337" s="29" t="s">
        <v>7472</v>
      </c>
      <c r="AG337" s="33" t="str">
        <f>IF(ISERROR(IF(VLOOKUP(B337,'SAS Stations'!$A$2:$G$307,6,)="YES", "YES", "NO"))=TRUE,"NO","YES")</f>
        <v>NO</v>
      </c>
      <c r="AH337" s="33" t="str">
        <f t="shared" si="5"/>
        <v>YES</v>
      </c>
      <c r="AI337" s="33" t="str">
        <f>IF(ISERROR(IF(VLOOKUP(B337,'Stations Modelled'!$A$2:$D$141,4,FALSE)=TRUE, "YES","NO")),"NO","YES")</f>
        <v>NO</v>
      </c>
    </row>
    <row r="338" spans="1:35" hidden="1">
      <c r="A338" s="29" t="s">
        <v>3205</v>
      </c>
      <c r="B338" s="28">
        <v>1773</v>
      </c>
      <c r="C338" s="28">
        <v>5666</v>
      </c>
      <c r="D338" s="30"/>
      <c r="E338" s="29"/>
      <c r="F338" s="28">
        <v>66</v>
      </c>
      <c r="G338" s="28">
        <v>16</v>
      </c>
      <c r="H338" s="28">
        <v>4060</v>
      </c>
      <c r="I338" s="29" t="s">
        <v>7479</v>
      </c>
      <c r="J338" s="28">
        <v>6</v>
      </c>
      <c r="K338" s="29" t="s">
        <v>389</v>
      </c>
      <c r="L338" s="28">
        <v>5067</v>
      </c>
      <c r="M338" s="29" t="s">
        <v>389</v>
      </c>
      <c r="N338" s="29" t="s">
        <v>7496</v>
      </c>
      <c r="O338" s="31">
        <v>40179</v>
      </c>
      <c r="P338" s="31" t="s">
        <v>7472</v>
      </c>
      <c r="Q338" s="29" t="s">
        <v>7473</v>
      </c>
      <c r="R338" s="28">
        <v>3</v>
      </c>
      <c r="S338" s="28">
        <v>84</v>
      </c>
      <c r="T338" s="28">
        <v>4</v>
      </c>
      <c r="U338" s="28">
        <v>40</v>
      </c>
      <c r="V338" s="29" t="s">
        <v>7472</v>
      </c>
      <c r="W338" s="29" t="s">
        <v>7472</v>
      </c>
      <c r="X338" s="29" t="s">
        <v>7472</v>
      </c>
      <c r="Y338" s="29" t="s">
        <v>7472</v>
      </c>
      <c r="Z338" s="29" t="s">
        <v>7472</v>
      </c>
      <c r="AA338" s="29" t="s">
        <v>7478</v>
      </c>
      <c r="AB338" s="28" t="s">
        <v>7472</v>
      </c>
      <c r="AC338" s="27"/>
      <c r="AD338" s="27"/>
      <c r="AE338" s="27"/>
      <c r="AF338" s="29" t="s">
        <v>7472</v>
      </c>
      <c r="AG338" s="33" t="str">
        <f>IF(ISERROR(IF(VLOOKUP(B338,'SAS Stations'!$A$2:$G$307,6,)="YES", "YES", "NO"))=TRUE,"NO","YES")</f>
        <v>NO</v>
      </c>
      <c r="AH338" s="33" t="str">
        <f t="shared" si="5"/>
        <v>YES</v>
      </c>
      <c r="AI338" s="33" t="str">
        <f>IF(ISERROR(IF(VLOOKUP(B338,'Stations Modelled'!$A$2:$D$141,4,FALSE)=TRUE, "YES","NO")),"NO","YES")</f>
        <v>NO</v>
      </c>
    </row>
    <row r="339" spans="1:35" hidden="1">
      <c r="A339" s="29" t="s">
        <v>3206</v>
      </c>
      <c r="B339" s="28">
        <v>1003</v>
      </c>
      <c r="C339" s="28">
        <v>6215</v>
      </c>
      <c r="D339" s="30"/>
      <c r="E339" s="29"/>
      <c r="F339" s="28">
        <v>66</v>
      </c>
      <c r="G339" s="28">
        <v>2.4</v>
      </c>
      <c r="H339" s="28">
        <v>5071</v>
      </c>
      <c r="I339" s="29" t="s">
        <v>339</v>
      </c>
      <c r="J339" s="28">
        <v>9</v>
      </c>
      <c r="K339" s="29" t="s">
        <v>652</v>
      </c>
      <c r="L339" s="28">
        <v>5073</v>
      </c>
      <c r="M339" s="29" t="s">
        <v>652</v>
      </c>
      <c r="N339" s="29" t="s">
        <v>7521</v>
      </c>
      <c r="O339" s="31">
        <v>26969</v>
      </c>
      <c r="P339" s="31">
        <v>34901</v>
      </c>
      <c r="Q339" s="29" t="s">
        <v>7530</v>
      </c>
      <c r="R339" s="28">
        <v>1</v>
      </c>
      <c r="S339" s="28">
        <v>46</v>
      </c>
      <c r="T339" s="28">
        <v>1</v>
      </c>
      <c r="U339" s="28">
        <v>51</v>
      </c>
      <c r="V339" s="29" t="s">
        <v>2730</v>
      </c>
      <c r="W339" s="29" t="s">
        <v>4565</v>
      </c>
      <c r="X339" s="29" t="s">
        <v>7816</v>
      </c>
      <c r="Y339" s="29" t="s">
        <v>3207</v>
      </c>
      <c r="Z339" s="29" t="s">
        <v>660</v>
      </c>
      <c r="AA339" s="29" t="s">
        <v>7478</v>
      </c>
      <c r="AB339" s="28" t="s">
        <v>7472</v>
      </c>
      <c r="AC339" s="27"/>
      <c r="AD339" s="27"/>
      <c r="AE339" s="27"/>
      <c r="AF339" s="29" t="s">
        <v>7472</v>
      </c>
      <c r="AG339" s="33" t="str">
        <f>IF(ISERROR(IF(VLOOKUP(B339,'SAS Stations'!$A$2:$G$307,6,)="YES", "YES", "NO"))=TRUE,"NO","YES")</f>
        <v>NO</v>
      </c>
      <c r="AH339" s="33" t="str">
        <f t="shared" si="5"/>
        <v>YES</v>
      </c>
      <c r="AI339" s="33" t="str">
        <f>IF(ISERROR(IF(VLOOKUP(B339,'Stations Modelled'!$A$2:$D$141,4,FALSE)=TRUE, "YES","NO")),"NO","YES")</f>
        <v>NO</v>
      </c>
    </row>
    <row r="340" spans="1:35" hidden="1">
      <c r="A340" s="29" t="s">
        <v>1002</v>
      </c>
      <c r="B340" s="28">
        <v>559</v>
      </c>
      <c r="C340" s="28">
        <v>5418</v>
      </c>
      <c r="D340" s="30" t="s">
        <v>4981</v>
      </c>
      <c r="E340" s="29" t="s">
        <v>4991</v>
      </c>
      <c r="F340" s="28">
        <v>66</v>
      </c>
      <c r="G340" s="28">
        <v>16</v>
      </c>
      <c r="H340" s="28">
        <v>5053</v>
      </c>
      <c r="I340" s="29" t="s">
        <v>833</v>
      </c>
      <c r="J340" s="28">
        <v>12</v>
      </c>
      <c r="K340" s="29" t="s">
        <v>833</v>
      </c>
      <c r="L340" s="28">
        <v>5056</v>
      </c>
      <c r="M340" s="29" t="s">
        <v>698</v>
      </c>
      <c r="N340" s="29" t="s">
        <v>7471</v>
      </c>
      <c r="O340" s="31">
        <v>27364</v>
      </c>
      <c r="P340" s="31" t="s">
        <v>7472</v>
      </c>
      <c r="Q340" s="29" t="s">
        <v>7473</v>
      </c>
      <c r="R340" s="28">
        <v>5</v>
      </c>
      <c r="S340" s="28">
        <v>39</v>
      </c>
      <c r="T340" s="28">
        <v>1</v>
      </c>
      <c r="U340" s="28">
        <v>64</v>
      </c>
      <c r="V340" s="29" t="s">
        <v>935</v>
      </c>
      <c r="W340" s="29" t="s">
        <v>2826</v>
      </c>
      <c r="X340" s="29" t="s">
        <v>7523</v>
      </c>
      <c r="Y340" s="29" t="s">
        <v>4992</v>
      </c>
      <c r="Z340" s="29" t="s">
        <v>742</v>
      </c>
      <c r="AA340" s="29" t="s">
        <v>7478</v>
      </c>
      <c r="AB340" s="28">
        <v>93035</v>
      </c>
      <c r="AC340" s="32">
        <v>34.181735000000003</v>
      </c>
      <c r="AD340" s="32">
        <v>-119.222297</v>
      </c>
      <c r="AE340" s="32"/>
      <c r="AF340" s="29" t="s">
        <v>7472</v>
      </c>
      <c r="AG340" s="33" t="str">
        <f>IF(ISERROR(IF(VLOOKUP(B340,'SAS Stations'!$A$2:$G$307,6,)="YES", "YES", "NO"))=TRUE,"NO","YES")</f>
        <v>YES</v>
      </c>
      <c r="AH340" s="33" t="str">
        <f t="shared" si="5"/>
        <v>NO</v>
      </c>
      <c r="AI340" s="33" t="str">
        <f>IF(ISERROR(IF(VLOOKUP(B340,'Stations Modelled'!$A$2:$D$141,4,FALSE)=TRUE, "YES","NO")),"NO","YES")</f>
        <v>NO</v>
      </c>
    </row>
    <row r="341" spans="1:35" hidden="1">
      <c r="A341" s="29" t="s">
        <v>3208</v>
      </c>
      <c r="B341" s="28">
        <v>1084</v>
      </c>
      <c r="C341" s="28">
        <v>7110</v>
      </c>
      <c r="D341" s="30"/>
      <c r="E341" s="29"/>
      <c r="F341" s="28">
        <v>33</v>
      </c>
      <c r="G341" s="28">
        <v>12</v>
      </c>
      <c r="H341" s="28">
        <v>8016</v>
      </c>
      <c r="I341" s="29" t="s">
        <v>385</v>
      </c>
      <c r="J341" s="28">
        <v>15</v>
      </c>
      <c r="K341" s="29" t="s">
        <v>666</v>
      </c>
      <c r="L341" s="28">
        <v>5061</v>
      </c>
      <c r="M341" s="29" t="s">
        <v>666</v>
      </c>
      <c r="N341" s="29" t="s">
        <v>7521</v>
      </c>
      <c r="O341" s="31">
        <v>28915</v>
      </c>
      <c r="P341" s="31">
        <v>32874</v>
      </c>
      <c r="Q341" s="29" t="s">
        <v>5084</v>
      </c>
      <c r="R341" s="28">
        <v>3</v>
      </c>
      <c r="S341" s="28">
        <v>86</v>
      </c>
      <c r="T341" s="28">
        <v>4</v>
      </c>
      <c r="U341" s="28">
        <v>40</v>
      </c>
      <c r="V341" s="29" t="s">
        <v>4926</v>
      </c>
      <c r="W341" s="29" t="s">
        <v>7472</v>
      </c>
      <c r="X341" s="29" t="s">
        <v>7472</v>
      </c>
      <c r="Y341" s="29" t="s">
        <v>7472</v>
      </c>
      <c r="Z341" s="29" t="s">
        <v>7472</v>
      </c>
      <c r="AA341" s="29" t="s">
        <v>7478</v>
      </c>
      <c r="AB341" s="28" t="s">
        <v>7472</v>
      </c>
      <c r="AC341" s="27"/>
      <c r="AD341" s="27"/>
      <c r="AE341" s="27"/>
      <c r="AF341" s="29" t="s">
        <v>7472</v>
      </c>
      <c r="AG341" s="33" t="str">
        <f>IF(ISERROR(IF(VLOOKUP(B341,'SAS Stations'!$A$2:$G$307,6,)="YES", "YES", "NO"))=TRUE,"NO","YES")</f>
        <v>NO</v>
      </c>
      <c r="AH341" s="33" t="str">
        <f t="shared" si="5"/>
        <v>YES</v>
      </c>
      <c r="AI341" s="33" t="str">
        <f>IF(ISERROR(IF(VLOOKUP(B341,'Stations Modelled'!$A$2:$D$141,4,FALSE)=TRUE, "YES","NO")),"NO","YES")</f>
        <v>NO</v>
      </c>
    </row>
    <row r="342" spans="1:35" hidden="1">
      <c r="A342" s="29" t="s">
        <v>3792</v>
      </c>
      <c r="B342" s="28">
        <v>896</v>
      </c>
      <c r="C342" s="28">
        <v>5904</v>
      </c>
      <c r="D342" s="30" t="s">
        <v>4981</v>
      </c>
      <c r="E342" s="29"/>
      <c r="F342" s="28">
        <v>66</v>
      </c>
      <c r="G342" s="28">
        <v>4</v>
      </c>
      <c r="H342" s="28">
        <v>5053</v>
      </c>
      <c r="I342" s="29" t="s">
        <v>833</v>
      </c>
      <c r="J342" s="28">
        <v>12</v>
      </c>
      <c r="K342" s="29" t="s">
        <v>833</v>
      </c>
      <c r="L342" s="28">
        <v>5056</v>
      </c>
      <c r="M342" s="29" t="s">
        <v>698</v>
      </c>
      <c r="N342" s="29" t="s">
        <v>7471</v>
      </c>
      <c r="O342" s="31">
        <v>25477</v>
      </c>
      <c r="P342" s="31" t="s">
        <v>7472</v>
      </c>
      <c r="Q342" s="29" t="s">
        <v>525</v>
      </c>
      <c r="R342" s="28">
        <v>5</v>
      </c>
      <c r="S342" s="28">
        <v>39</v>
      </c>
      <c r="T342" s="28">
        <v>1</v>
      </c>
      <c r="U342" s="28">
        <v>64</v>
      </c>
      <c r="V342" s="29" t="s">
        <v>935</v>
      </c>
      <c r="W342" s="29" t="s">
        <v>1620</v>
      </c>
      <c r="X342" s="29" t="s">
        <v>5041</v>
      </c>
      <c r="Y342" s="29" t="s">
        <v>4993</v>
      </c>
      <c r="Z342" s="29" t="s">
        <v>742</v>
      </c>
      <c r="AA342" s="29" t="s">
        <v>7478</v>
      </c>
      <c r="AB342" s="28">
        <v>93030</v>
      </c>
      <c r="AC342" s="32">
        <v>34.208016999999998</v>
      </c>
      <c r="AD342" s="32">
        <v>-119.13815</v>
      </c>
      <c r="AE342" s="32"/>
      <c r="AF342" s="29" t="s">
        <v>7472</v>
      </c>
      <c r="AG342" s="33" t="str">
        <f>IF(ISERROR(IF(VLOOKUP(B342,'SAS Stations'!$A$2:$G$307,6,)="YES", "YES", "NO"))=TRUE,"NO","YES")</f>
        <v>NO</v>
      </c>
      <c r="AH342" s="33" t="str">
        <f t="shared" si="5"/>
        <v>YES</v>
      </c>
      <c r="AI342" s="33" t="str">
        <f>IF(ISERROR(IF(VLOOKUP(B342,'Stations Modelled'!$A$2:$D$141,4,FALSE)=TRUE, "YES","NO")),"NO","YES")</f>
        <v>NO</v>
      </c>
    </row>
    <row r="343" spans="1:35" hidden="1">
      <c r="A343" s="29" t="s">
        <v>3792</v>
      </c>
      <c r="B343" s="28">
        <v>1843</v>
      </c>
      <c r="C343" s="28">
        <v>5904</v>
      </c>
      <c r="D343" s="30" t="s">
        <v>4981</v>
      </c>
      <c r="E343" s="29"/>
      <c r="F343" s="28">
        <v>66</v>
      </c>
      <c r="G343" s="28">
        <v>12</v>
      </c>
      <c r="H343" s="28">
        <v>5053</v>
      </c>
      <c r="I343" s="29" t="s">
        <v>833</v>
      </c>
      <c r="J343" s="28">
        <v>12</v>
      </c>
      <c r="K343" s="29" t="s">
        <v>833</v>
      </c>
      <c r="L343" s="28">
        <v>5056</v>
      </c>
      <c r="M343" s="29" t="s">
        <v>698</v>
      </c>
      <c r="N343" s="29" t="s">
        <v>7471</v>
      </c>
      <c r="O343" s="31">
        <v>25477</v>
      </c>
      <c r="P343" s="31" t="s">
        <v>7472</v>
      </c>
      <c r="Q343" s="29" t="s">
        <v>525</v>
      </c>
      <c r="R343" s="28">
        <v>5</v>
      </c>
      <c r="S343" s="28">
        <v>39</v>
      </c>
      <c r="T343" s="28">
        <v>1</v>
      </c>
      <c r="U343" s="28">
        <v>64</v>
      </c>
      <c r="V343" s="29" t="s">
        <v>935</v>
      </c>
      <c r="W343" s="29" t="s">
        <v>1620</v>
      </c>
      <c r="X343" s="29" t="s">
        <v>5041</v>
      </c>
      <c r="Y343" s="29" t="s">
        <v>4993</v>
      </c>
      <c r="Z343" s="29" t="s">
        <v>742</v>
      </c>
      <c r="AA343" s="29" t="s">
        <v>7478</v>
      </c>
      <c r="AB343" s="28">
        <v>93030</v>
      </c>
      <c r="AC343" s="32">
        <v>34.208016999999998</v>
      </c>
      <c r="AD343" s="32">
        <v>-119.13815</v>
      </c>
      <c r="AE343" s="32"/>
      <c r="AF343" s="29" t="s">
        <v>7472</v>
      </c>
      <c r="AG343" s="33" t="str">
        <f>IF(ISERROR(IF(VLOOKUP(B343,'SAS Stations'!$A$2:$G$307,6,)="YES", "YES", "NO"))=TRUE,"NO","YES")</f>
        <v>NO</v>
      </c>
      <c r="AH343" s="33" t="str">
        <f t="shared" si="5"/>
        <v>YES</v>
      </c>
      <c r="AI343" s="33" t="str">
        <f>IF(ISERROR(IF(VLOOKUP(B343,'Stations Modelled'!$A$2:$D$141,4,FALSE)=TRUE, "YES","NO")),"NO","YES")</f>
        <v>NO</v>
      </c>
    </row>
    <row r="344" spans="1:35" hidden="1">
      <c r="A344" s="29" t="s">
        <v>3793</v>
      </c>
      <c r="B344" s="28">
        <v>708</v>
      </c>
      <c r="C344" s="28">
        <v>5679</v>
      </c>
      <c r="D344" s="30" t="s">
        <v>3420</v>
      </c>
      <c r="E344" s="29"/>
      <c r="F344" s="28">
        <v>66</v>
      </c>
      <c r="G344" s="28">
        <v>12</v>
      </c>
      <c r="H344" s="28">
        <v>5069</v>
      </c>
      <c r="I344" s="29" t="s">
        <v>687</v>
      </c>
      <c r="J344" s="28">
        <v>4</v>
      </c>
      <c r="K344" s="29" t="s">
        <v>448</v>
      </c>
      <c r="L344" s="28">
        <v>5069</v>
      </c>
      <c r="M344" s="29" t="s">
        <v>687</v>
      </c>
      <c r="N344" s="29" t="s">
        <v>7471</v>
      </c>
      <c r="O344" s="31">
        <v>32295</v>
      </c>
      <c r="P344" s="31" t="s">
        <v>7472</v>
      </c>
      <c r="Q344" s="29" t="s">
        <v>7473</v>
      </c>
      <c r="R344" s="28">
        <v>3</v>
      </c>
      <c r="S344" s="28">
        <v>34</v>
      </c>
      <c r="T344" s="28">
        <v>3</v>
      </c>
      <c r="U344" s="28">
        <v>12</v>
      </c>
      <c r="V344" s="29" t="s">
        <v>3438</v>
      </c>
      <c r="W344" s="29" t="s">
        <v>7472</v>
      </c>
      <c r="X344" s="29" t="s">
        <v>7472</v>
      </c>
      <c r="Y344" s="29" t="s">
        <v>5068</v>
      </c>
      <c r="Z344" s="29" t="s">
        <v>3826</v>
      </c>
      <c r="AA344" s="29" t="s">
        <v>7478</v>
      </c>
      <c r="AB344" s="28">
        <v>91720</v>
      </c>
      <c r="AC344" s="32">
        <v>33.844529999999999</v>
      </c>
      <c r="AD344" s="32">
        <v>-117.537721</v>
      </c>
      <c r="AE344" s="32"/>
      <c r="AF344" s="29" t="s">
        <v>7472</v>
      </c>
      <c r="AG344" s="33" t="str">
        <f>IF(ISERROR(IF(VLOOKUP(B344,'SAS Stations'!$A$2:$G$307,6,)="YES", "YES", "NO"))=TRUE,"NO","YES")</f>
        <v>YES</v>
      </c>
      <c r="AH344" s="33" t="str">
        <f t="shared" si="5"/>
        <v>NO</v>
      </c>
      <c r="AI344" s="33" t="str">
        <f>IF(ISERROR(IF(VLOOKUP(B344,'Stations Modelled'!$A$2:$D$141,4,FALSE)=TRUE, "YES","NO")),"NO","YES")</f>
        <v>NO</v>
      </c>
    </row>
    <row r="345" spans="1:35" hidden="1">
      <c r="A345" s="29" t="s">
        <v>3209</v>
      </c>
      <c r="B345" s="28">
        <v>1366</v>
      </c>
      <c r="C345" s="28">
        <v>8126</v>
      </c>
      <c r="D345" s="30"/>
      <c r="E345" s="29"/>
      <c r="F345" s="28">
        <v>33</v>
      </c>
      <c r="G345" s="28">
        <v>4</v>
      </c>
      <c r="H345" s="28">
        <v>5062</v>
      </c>
      <c r="I345" s="29" t="s">
        <v>3801</v>
      </c>
      <c r="J345" s="28">
        <v>4</v>
      </c>
      <c r="K345" s="29" t="s">
        <v>448</v>
      </c>
      <c r="L345" s="28">
        <v>5069</v>
      </c>
      <c r="M345" s="29" t="s">
        <v>687</v>
      </c>
      <c r="N345" s="29" t="s">
        <v>7521</v>
      </c>
      <c r="O345" s="31">
        <v>18264</v>
      </c>
      <c r="P345" s="31">
        <v>35186</v>
      </c>
      <c r="Q345" s="29" t="s">
        <v>7506</v>
      </c>
      <c r="R345" s="28">
        <v>3</v>
      </c>
      <c r="S345" s="28">
        <v>34</v>
      </c>
      <c r="T345" s="28">
        <v>3</v>
      </c>
      <c r="U345" s="28">
        <v>12</v>
      </c>
      <c r="V345" s="29" t="s">
        <v>3438</v>
      </c>
      <c r="W345" s="29" t="s">
        <v>7472</v>
      </c>
      <c r="X345" s="29" t="s">
        <v>7472</v>
      </c>
      <c r="Y345" s="29" t="s">
        <v>3210</v>
      </c>
      <c r="Z345" s="29" t="s">
        <v>3826</v>
      </c>
      <c r="AA345" s="29" t="s">
        <v>7478</v>
      </c>
      <c r="AB345" s="28" t="s">
        <v>7472</v>
      </c>
      <c r="AC345" s="27"/>
      <c r="AD345" s="27"/>
      <c r="AE345" s="27"/>
      <c r="AF345" s="29" t="s">
        <v>7472</v>
      </c>
      <c r="AG345" s="33" t="str">
        <f>IF(ISERROR(IF(VLOOKUP(B345,'SAS Stations'!$A$2:$G$307,6,)="YES", "YES", "NO"))=TRUE,"NO","YES")</f>
        <v>NO</v>
      </c>
      <c r="AH345" s="33" t="str">
        <f t="shared" si="5"/>
        <v>YES</v>
      </c>
      <c r="AI345" s="33" t="str">
        <f>IF(ISERROR(IF(VLOOKUP(B345,'Stations Modelled'!$A$2:$D$141,4,FALSE)=TRUE, "YES","NO")),"NO","YES")</f>
        <v>NO</v>
      </c>
    </row>
    <row r="346" spans="1:35" hidden="1">
      <c r="A346" s="29" t="s">
        <v>3794</v>
      </c>
      <c r="B346" s="28">
        <v>543</v>
      </c>
      <c r="C346" s="28">
        <v>5346</v>
      </c>
      <c r="D346" s="30" t="s">
        <v>4949</v>
      </c>
      <c r="E346" s="29"/>
      <c r="F346" s="28">
        <v>66</v>
      </c>
      <c r="G346" s="28">
        <v>12</v>
      </c>
      <c r="H346" s="28">
        <v>5033</v>
      </c>
      <c r="I346" s="29" t="s">
        <v>397</v>
      </c>
      <c r="J346" s="28">
        <v>17</v>
      </c>
      <c r="K346" s="29" t="s">
        <v>4950</v>
      </c>
      <c r="L346" s="28">
        <v>5033</v>
      </c>
      <c r="M346" s="29" t="s">
        <v>397</v>
      </c>
      <c r="N346" s="29" t="s">
        <v>7471</v>
      </c>
      <c r="O346" s="31">
        <v>19115</v>
      </c>
      <c r="P346" s="31" t="s">
        <v>7472</v>
      </c>
      <c r="Q346" s="29" t="s">
        <v>7473</v>
      </c>
      <c r="R346" s="28">
        <v>5</v>
      </c>
      <c r="S346" s="28">
        <v>51</v>
      </c>
      <c r="T346" s="28">
        <v>3</v>
      </c>
      <c r="U346" s="28">
        <v>32</v>
      </c>
      <c r="V346" s="29" t="s">
        <v>7498</v>
      </c>
      <c r="W346" s="29" t="s">
        <v>1623</v>
      </c>
      <c r="X346" s="29" t="s">
        <v>527</v>
      </c>
      <c r="Y346" s="29" t="s">
        <v>4994</v>
      </c>
      <c r="Z346" s="29" t="s">
        <v>941</v>
      </c>
      <c r="AA346" s="29" t="s">
        <v>7478</v>
      </c>
      <c r="AB346" s="28">
        <v>93247</v>
      </c>
      <c r="AC346" s="32">
        <v>36.414561999999997</v>
      </c>
      <c r="AD346" s="32">
        <v>-119.296637</v>
      </c>
      <c r="AE346" s="32"/>
      <c r="AF346" s="29" t="s">
        <v>7472</v>
      </c>
      <c r="AG346" s="33" t="str">
        <f>IF(ISERROR(IF(VLOOKUP(B346,'SAS Stations'!$A$2:$G$307,6,)="YES", "YES", "NO"))=TRUE,"NO","YES")</f>
        <v>NO</v>
      </c>
      <c r="AH346" s="33" t="str">
        <f t="shared" si="5"/>
        <v>YES</v>
      </c>
      <c r="AI346" s="33" t="str">
        <f>IF(ISERROR(IF(VLOOKUP(B346,'Stations Modelled'!$A$2:$D$141,4,FALSE)=TRUE, "YES","NO")),"NO","YES")</f>
        <v>NO</v>
      </c>
    </row>
    <row r="347" spans="1:35" hidden="1">
      <c r="A347" s="29" t="s">
        <v>3795</v>
      </c>
      <c r="B347" s="28">
        <v>607</v>
      </c>
      <c r="C347" s="28">
        <v>5555</v>
      </c>
      <c r="D347" s="30" t="s">
        <v>4936</v>
      </c>
      <c r="E347" s="29">
        <v>76963</v>
      </c>
      <c r="F347" s="28">
        <v>66</v>
      </c>
      <c r="G347" s="28">
        <v>16</v>
      </c>
      <c r="H347" s="28">
        <v>5051</v>
      </c>
      <c r="I347" s="29" t="s">
        <v>362</v>
      </c>
      <c r="J347" s="28">
        <v>13</v>
      </c>
      <c r="K347" s="29" t="s">
        <v>362</v>
      </c>
      <c r="L347" s="28">
        <v>5056</v>
      </c>
      <c r="M347" s="29" t="s">
        <v>698</v>
      </c>
      <c r="N347" s="29" t="s">
        <v>7471</v>
      </c>
      <c r="O347" s="31">
        <v>20210</v>
      </c>
      <c r="P347" s="31" t="s">
        <v>7472</v>
      </c>
      <c r="Q347" s="29" t="s">
        <v>7473</v>
      </c>
      <c r="R347" s="28">
        <v>5</v>
      </c>
      <c r="S347" s="28">
        <v>35</v>
      </c>
      <c r="T347" s="28">
        <v>3</v>
      </c>
      <c r="U347" s="28">
        <v>62</v>
      </c>
      <c r="V347" s="29" t="s">
        <v>2730</v>
      </c>
      <c r="W347" s="29" t="s">
        <v>1712</v>
      </c>
      <c r="X347" s="29" t="s">
        <v>7500</v>
      </c>
      <c r="Y347" s="29" t="s">
        <v>4995</v>
      </c>
      <c r="Z347" s="29" t="s">
        <v>3795</v>
      </c>
      <c r="AA347" s="29" t="s">
        <v>7478</v>
      </c>
      <c r="AB347" s="28">
        <v>91311</v>
      </c>
      <c r="AC347" s="32">
        <v>34.237183999999999</v>
      </c>
      <c r="AD347" s="32">
        <v>-118.701205</v>
      </c>
      <c r="AE347" s="32"/>
      <c r="AF347" s="29" t="s">
        <v>7472</v>
      </c>
      <c r="AG347" s="33" t="str">
        <f>IF(ISERROR(IF(VLOOKUP(B347,'SAS Stations'!$A$2:$G$307,6,)="YES", "YES", "NO"))=TRUE,"NO","YES")</f>
        <v>NO</v>
      </c>
      <c r="AH347" s="33" t="str">
        <f t="shared" si="5"/>
        <v>YES</v>
      </c>
      <c r="AI347" s="33" t="str">
        <f>IF(ISERROR(IF(VLOOKUP(B347,'Stations Modelled'!$A$2:$D$141,4,FALSE)=TRUE, "YES","NO")),"NO","YES")</f>
        <v>NO</v>
      </c>
    </row>
    <row r="348" spans="1:35" hidden="1">
      <c r="A348" s="29" t="s">
        <v>3211</v>
      </c>
      <c r="B348" s="28">
        <v>999</v>
      </c>
      <c r="C348" s="28">
        <v>6210</v>
      </c>
      <c r="D348" s="30"/>
      <c r="E348" s="29"/>
      <c r="F348" s="28">
        <v>12</v>
      </c>
      <c r="G348" s="28">
        <v>2.4</v>
      </c>
      <c r="H348" s="28">
        <v>5071</v>
      </c>
      <c r="I348" s="29" t="s">
        <v>339</v>
      </c>
      <c r="J348" s="28">
        <v>9</v>
      </c>
      <c r="K348" s="29" t="s">
        <v>652</v>
      </c>
      <c r="L348" s="28">
        <v>5073</v>
      </c>
      <c r="M348" s="29" t="s">
        <v>652</v>
      </c>
      <c r="N348" s="29" t="s">
        <v>7471</v>
      </c>
      <c r="O348" s="31">
        <v>26969</v>
      </c>
      <c r="P348" s="31" t="s">
        <v>7472</v>
      </c>
      <c r="Q348" s="29" t="s">
        <v>981</v>
      </c>
      <c r="R348" s="28">
        <v>1</v>
      </c>
      <c r="S348" s="28">
        <v>32</v>
      </c>
      <c r="T348" s="28">
        <v>2</v>
      </c>
      <c r="U348" s="28">
        <v>50</v>
      </c>
      <c r="V348" s="29" t="s">
        <v>2730</v>
      </c>
      <c r="W348" s="29" t="s">
        <v>7472</v>
      </c>
      <c r="X348" s="29" t="s">
        <v>7472</v>
      </c>
      <c r="Y348" s="29" t="s">
        <v>7472</v>
      </c>
      <c r="Z348" s="29" t="s">
        <v>7472</v>
      </c>
      <c r="AA348" s="29" t="s">
        <v>7478</v>
      </c>
      <c r="AB348" s="28" t="s">
        <v>7472</v>
      </c>
      <c r="AC348" s="27"/>
      <c r="AD348" s="27"/>
      <c r="AE348" s="27"/>
      <c r="AF348" s="29" t="s">
        <v>7472</v>
      </c>
      <c r="AG348" s="33" t="str">
        <f>IF(ISERROR(IF(VLOOKUP(B348,'SAS Stations'!$A$2:$G$307,6,)="YES", "YES", "NO"))=TRUE,"NO","YES")</f>
        <v>NO</v>
      </c>
      <c r="AH348" s="33" t="str">
        <f t="shared" si="5"/>
        <v>YES</v>
      </c>
      <c r="AI348" s="33" t="str">
        <f>IF(ISERROR(IF(VLOOKUP(B348,'Stations Modelled'!$A$2:$D$141,4,FALSE)=TRUE, "YES","NO")),"NO","YES")</f>
        <v>NO</v>
      </c>
    </row>
    <row r="349" spans="1:35" hidden="1">
      <c r="A349" s="29" t="s">
        <v>3796</v>
      </c>
      <c r="B349" s="28">
        <v>724</v>
      </c>
      <c r="C349" s="28">
        <v>5713</v>
      </c>
      <c r="D349" s="30" t="s">
        <v>2815</v>
      </c>
      <c r="E349" s="29"/>
      <c r="F349" s="28">
        <v>66</v>
      </c>
      <c r="G349" s="28">
        <v>12</v>
      </c>
      <c r="H349" s="28">
        <v>5071</v>
      </c>
      <c r="I349" s="29" t="s">
        <v>339</v>
      </c>
      <c r="J349" s="28">
        <v>9</v>
      </c>
      <c r="K349" s="29" t="s">
        <v>652</v>
      </c>
      <c r="L349" s="28">
        <v>5073</v>
      </c>
      <c r="M349" s="29" t="s">
        <v>652</v>
      </c>
      <c r="N349" s="29" t="s">
        <v>7471</v>
      </c>
      <c r="O349" s="31">
        <v>31929</v>
      </c>
      <c r="P349" s="31" t="s">
        <v>7472</v>
      </c>
      <c r="Q349" s="29" t="s">
        <v>7473</v>
      </c>
      <c r="R349" s="28">
        <v>1</v>
      </c>
      <c r="S349" s="28">
        <v>46</v>
      </c>
      <c r="T349" s="28">
        <v>2</v>
      </c>
      <c r="U349" s="28">
        <v>51</v>
      </c>
      <c r="V349" s="29" t="s">
        <v>3386</v>
      </c>
      <c r="W349" s="29" t="s">
        <v>1635</v>
      </c>
      <c r="X349" s="29" t="s">
        <v>450</v>
      </c>
      <c r="Y349" s="29" t="s">
        <v>4551</v>
      </c>
      <c r="Z349" s="29" t="s">
        <v>660</v>
      </c>
      <c r="AA349" s="29" t="s">
        <v>7478</v>
      </c>
      <c r="AB349" s="28">
        <v>90813</v>
      </c>
      <c r="AC349" s="32">
        <v>33.778841</v>
      </c>
      <c r="AD349" s="32">
        <v>-118.183542</v>
      </c>
      <c r="AE349" s="32"/>
      <c r="AF349" s="29" t="s">
        <v>7472</v>
      </c>
      <c r="AG349" s="33" t="str">
        <f>IF(ISERROR(IF(VLOOKUP(B349,'SAS Stations'!$A$2:$G$307,6,)="YES", "YES", "NO"))=TRUE,"NO","YES")</f>
        <v>YES</v>
      </c>
      <c r="AH349" s="33" t="str">
        <f t="shared" si="5"/>
        <v>NO</v>
      </c>
      <c r="AI349" s="33" t="str">
        <f>IF(ISERROR(IF(VLOOKUP(B349,'Stations Modelled'!$A$2:$D$141,4,FALSE)=TRUE, "YES","NO")),"NO","YES")</f>
        <v>YES</v>
      </c>
    </row>
    <row r="350" spans="1:35" hidden="1">
      <c r="A350" s="29" t="s">
        <v>3797</v>
      </c>
      <c r="B350" s="28">
        <v>857</v>
      </c>
      <c r="C350" s="28">
        <v>5861</v>
      </c>
      <c r="D350" s="30" t="s">
        <v>482</v>
      </c>
      <c r="E350" s="29">
        <v>52185</v>
      </c>
      <c r="F350" s="28">
        <v>66</v>
      </c>
      <c r="G350" s="28">
        <v>12</v>
      </c>
      <c r="H350" s="28">
        <v>5017</v>
      </c>
      <c r="I350" s="29" t="s">
        <v>430</v>
      </c>
      <c r="J350" s="28">
        <v>2</v>
      </c>
      <c r="K350" s="29" t="s">
        <v>394</v>
      </c>
      <c r="L350" s="28">
        <v>5086</v>
      </c>
      <c r="M350" s="29" t="s">
        <v>394</v>
      </c>
      <c r="N350" s="29" t="s">
        <v>7471</v>
      </c>
      <c r="O350" s="31">
        <v>24412</v>
      </c>
      <c r="P350" s="31" t="s">
        <v>7472</v>
      </c>
      <c r="Q350" s="29" t="s">
        <v>7473</v>
      </c>
      <c r="R350" s="28">
        <v>1</v>
      </c>
      <c r="S350" s="28">
        <v>29</v>
      </c>
      <c r="T350" s="28">
        <v>2</v>
      </c>
      <c r="U350" s="28">
        <v>45</v>
      </c>
      <c r="V350" s="29" t="s">
        <v>7556</v>
      </c>
      <c r="W350" s="29" t="s">
        <v>476</v>
      </c>
      <c r="X350" s="29" t="s">
        <v>7537</v>
      </c>
      <c r="Y350" s="29" t="s">
        <v>500</v>
      </c>
      <c r="Z350" s="29" t="s">
        <v>1047</v>
      </c>
      <c r="AA350" s="29" t="s">
        <v>7478</v>
      </c>
      <c r="AB350" s="28">
        <v>92705</v>
      </c>
      <c r="AC350" s="32">
        <v>33.731793000000003</v>
      </c>
      <c r="AD350" s="32">
        <v>-117.848793</v>
      </c>
      <c r="AE350" s="34" t="s">
        <v>7503</v>
      </c>
      <c r="AF350" s="29" t="s">
        <v>7472</v>
      </c>
      <c r="AG350" s="33" t="str">
        <f>IF(ISERROR(IF(VLOOKUP(B350,'SAS Stations'!$A$2:$G$307,6,)="YES", "YES", "NO"))=TRUE,"NO","YES")</f>
        <v>YES</v>
      </c>
      <c r="AH350" s="33" t="str">
        <f t="shared" si="5"/>
        <v>NO</v>
      </c>
      <c r="AI350" s="33" t="str">
        <f>IF(ISERROR(IF(VLOOKUP(B350,'Stations Modelled'!$A$2:$D$141,4,FALSE)=TRUE, "YES","NO")),"NO","YES")</f>
        <v>NO</v>
      </c>
    </row>
    <row r="351" spans="1:35" hidden="1">
      <c r="A351" s="29" t="s">
        <v>3798</v>
      </c>
      <c r="B351" s="28">
        <v>1970</v>
      </c>
      <c r="C351" s="28">
        <v>6354</v>
      </c>
      <c r="D351" s="30" t="s">
        <v>2821</v>
      </c>
      <c r="E351" s="29"/>
      <c r="F351" s="28">
        <v>66</v>
      </c>
      <c r="G351" s="28">
        <v>16</v>
      </c>
      <c r="H351" s="28">
        <v>6007</v>
      </c>
      <c r="I351" s="29" t="s">
        <v>3800</v>
      </c>
      <c r="J351" s="28">
        <v>8</v>
      </c>
      <c r="K351" s="29" t="s">
        <v>337</v>
      </c>
      <c r="L351" s="28">
        <v>5023</v>
      </c>
      <c r="M351" s="29" t="s">
        <v>337</v>
      </c>
      <c r="N351" s="29" t="s">
        <v>7471</v>
      </c>
      <c r="O351" s="31">
        <v>36831</v>
      </c>
      <c r="P351" s="31" t="s">
        <v>7472</v>
      </c>
      <c r="Q351" s="29" t="s">
        <v>7530</v>
      </c>
      <c r="R351" s="28">
        <v>1</v>
      </c>
      <c r="S351" s="28">
        <v>44</v>
      </c>
      <c r="T351" s="28">
        <v>1</v>
      </c>
      <c r="U351" s="28">
        <v>57</v>
      </c>
      <c r="V351" s="29" t="s">
        <v>1611</v>
      </c>
      <c r="W351" s="29" t="s">
        <v>4552</v>
      </c>
      <c r="X351" s="29" t="s">
        <v>569</v>
      </c>
      <c r="Y351" s="29" t="s">
        <v>4553</v>
      </c>
      <c r="Z351" s="29" t="s">
        <v>4554</v>
      </c>
      <c r="AA351" s="29" t="s">
        <v>7478</v>
      </c>
      <c r="AB351" s="28">
        <v>90245</v>
      </c>
      <c r="AC351" s="32">
        <v>33.910119000000002</v>
      </c>
      <c r="AD351" s="32">
        <v>-118.412853</v>
      </c>
      <c r="AE351" s="32"/>
      <c r="AF351" s="29" t="s">
        <v>7472</v>
      </c>
      <c r="AG351" s="33" t="str">
        <f>IF(ISERROR(IF(VLOOKUP(B351,'SAS Stations'!$A$2:$G$307,6,)="YES", "YES", "NO"))=TRUE,"NO","YES")</f>
        <v>NO</v>
      </c>
      <c r="AH351" s="33" t="str">
        <f t="shared" si="5"/>
        <v>YES</v>
      </c>
      <c r="AI351" s="33" t="str">
        <f>IF(ISERROR(IF(VLOOKUP(B351,'Stations Modelled'!$A$2:$D$141,4,FALSE)=TRUE, "YES","NO")),"NO","YES")</f>
        <v>NO</v>
      </c>
    </row>
    <row r="352" spans="1:35" hidden="1">
      <c r="A352" s="29" t="s">
        <v>3799</v>
      </c>
      <c r="B352" s="28">
        <v>42</v>
      </c>
      <c r="C352" s="28">
        <v>1043</v>
      </c>
      <c r="D352" s="30" t="s">
        <v>2821</v>
      </c>
      <c r="E352" s="29" t="s">
        <v>4555</v>
      </c>
      <c r="F352" s="28">
        <v>66</v>
      </c>
      <c r="G352" s="28">
        <v>12</v>
      </c>
      <c r="H352" s="28">
        <v>6007</v>
      </c>
      <c r="I352" s="29" t="s">
        <v>3800</v>
      </c>
      <c r="J352" s="28">
        <v>8</v>
      </c>
      <c r="K352" s="29" t="s">
        <v>337</v>
      </c>
      <c r="L352" s="28">
        <v>5023</v>
      </c>
      <c r="M352" s="29" t="s">
        <v>337</v>
      </c>
      <c r="N352" s="29" t="s">
        <v>7471</v>
      </c>
      <c r="O352" s="31">
        <v>32082</v>
      </c>
      <c r="P352" s="31" t="s">
        <v>7472</v>
      </c>
      <c r="Q352" s="29" t="s">
        <v>525</v>
      </c>
      <c r="R352" s="28">
        <v>5</v>
      </c>
      <c r="S352" s="28">
        <v>44</v>
      </c>
      <c r="T352" s="28">
        <v>1</v>
      </c>
      <c r="U352" s="28">
        <v>53</v>
      </c>
      <c r="V352" s="29" t="s">
        <v>3386</v>
      </c>
      <c r="W352" s="29" t="s">
        <v>7522</v>
      </c>
      <c r="X352" s="29" t="s">
        <v>7500</v>
      </c>
      <c r="Y352" s="29" t="s">
        <v>4556</v>
      </c>
      <c r="Z352" s="29" t="s">
        <v>3873</v>
      </c>
      <c r="AA352" s="29" t="s">
        <v>7478</v>
      </c>
      <c r="AB352" s="28">
        <v>90245</v>
      </c>
      <c r="AC352" s="32">
        <v>33.913266999999998</v>
      </c>
      <c r="AD352" s="32">
        <v>-118.414979</v>
      </c>
      <c r="AE352" s="32"/>
      <c r="AF352" s="29" t="s">
        <v>7472</v>
      </c>
      <c r="AG352" s="33" t="str">
        <f>IF(ISERROR(IF(VLOOKUP(B352,'SAS Stations'!$A$2:$G$307,6,)="YES", "YES", "NO"))=TRUE,"NO","YES")</f>
        <v>NO</v>
      </c>
      <c r="AH352" s="33" t="str">
        <f t="shared" si="5"/>
        <v>YES</v>
      </c>
      <c r="AI352" s="33" t="str">
        <f>IF(ISERROR(IF(VLOOKUP(B352,'Stations Modelled'!$A$2:$D$141,4,FALSE)=TRUE, "YES","NO")),"NO","YES")</f>
        <v>NO</v>
      </c>
    </row>
    <row r="353" spans="1:35" hidden="1">
      <c r="A353" s="29" t="s">
        <v>3800</v>
      </c>
      <c r="B353" s="28">
        <v>1895</v>
      </c>
      <c r="C353" s="28">
        <v>6007</v>
      </c>
      <c r="D353" s="30" t="s">
        <v>2821</v>
      </c>
      <c r="E353" s="29">
        <v>36083</v>
      </c>
      <c r="F353" s="28">
        <v>220</v>
      </c>
      <c r="G353" s="28">
        <v>66</v>
      </c>
      <c r="H353" s="28">
        <v>5000</v>
      </c>
      <c r="I353" s="29" t="s">
        <v>7485</v>
      </c>
      <c r="J353" s="28">
        <v>8</v>
      </c>
      <c r="K353" s="29" t="s">
        <v>337</v>
      </c>
      <c r="L353" s="28">
        <v>5023</v>
      </c>
      <c r="M353" s="29" t="s">
        <v>337</v>
      </c>
      <c r="N353" s="29" t="s">
        <v>7471</v>
      </c>
      <c r="O353" s="31">
        <v>34936</v>
      </c>
      <c r="P353" s="31" t="s">
        <v>7472</v>
      </c>
      <c r="Q353" s="29" t="s">
        <v>7530</v>
      </c>
      <c r="R353" s="28">
        <v>1</v>
      </c>
      <c r="S353" s="28">
        <v>44</v>
      </c>
      <c r="T353" s="28">
        <v>1</v>
      </c>
      <c r="U353" s="28">
        <v>57</v>
      </c>
      <c r="V353" s="29" t="s">
        <v>541</v>
      </c>
      <c r="W353" s="29" t="s">
        <v>4552</v>
      </c>
      <c r="X353" s="29" t="s">
        <v>569</v>
      </c>
      <c r="Y353" s="29" t="s">
        <v>4557</v>
      </c>
      <c r="Z353" s="29" t="s">
        <v>3873</v>
      </c>
      <c r="AA353" s="29" t="s">
        <v>7478</v>
      </c>
      <c r="AB353" s="28">
        <v>90245</v>
      </c>
      <c r="AC353" s="32">
        <v>33.903221000000002</v>
      </c>
      <c r="AD353" s="32">
        <v>-118.40376500000001</v>
      </c>
      <c r="AE353" s="32"/>
      <c r="AF353" s="29" t="s">
        <v>7472</v>
      </c>
      <c r="AG353" s="33" t="str">
        <f>IF(ISERROR(IF(VLOOKUP(B353,'SAS Stations'!$A$2:$G$307,6,)="YES", "YES", "NO"))=TRUE,"NO","YES")</f>
        <v>NO</v>
      </c>
      <c r="AH353" s="33" t="str">
        <f t="shared" si="5"/>
        <v>YES</v>
      </c>
      <c r="AI353" s="33" t="str">
        <f>IF(ISERROR(IF(VLOOKUP(B353,'Stations Modelled'!$A$2:$D$141,4,FALSE)=TRUE, "YES","NO")),"NO","YES")</f>
        <v>NO</v>
      </c>
    </row>
    <row r="354" spans="1:35" hidden="1">
      <c r="A354" s="29" t="s">
        <v>3800</v>
      </c>
      <c r="B354" s="28">
        <v>1941</v>
      </c>
      <c r="C354" s="28">
        <v>6007</v>
      </c>
      <c r="D354" s="30" t="s">
        <v>2821</v>
      </c>
      <c r="E354" s="29">
        <v>36083</v>
      </c>
      <c r="F354" s="28">
        <v>66</v>
      </c>
      <c r="G354" s="28">
        <v>16</v>
      </c>
      <c r="H354" s="28">
        <v>6007</v>
      </c>
      <c r="I354" s="29" t="s">
        <v>3800</v>
      </c>
      <c r="J354" s="28">
        <v>8</v>
      </c>
      <c r="K354" s="29" t="s">
        <v>337</v>
      </c>
      <c r="L354" s="28">
        <v>5023</v>
      </c>
      <c r="M354" s="29" t="s">
        <v>337</v>
      </c>
      <c r="N354" s="29" t="s">
        <v>7471</v>
      </c>
      <c r="O354" s="31">
        <v>34936</v>
      </c>
      <c r="P354" s="31" t="s">
        <v>7472</v>
      </c>
      <c r="Q354" s="29" t="s">
        <v>7530</v>
      </c>
      <c r="R354" s="28">
        <v>5</v>
      </c>
      <c r="S354" s="28">
        <v>44</v>
      </c>
      <c r="T354" s="28">
        <v>1</v>
      </c>
      <c r="U354" s="28">
        <v>57</v>
      </c>
      <c r="V354" s="29" t="s">
        <v>541</v>
      </c>
      <c r="W354" s="29" t="s">
        <v>4552</v>
      </c>
      <c r="X354" s="29" t="s">
        <v>569</v>
      </c>
      <c r="Y354" s="29" t="s">
        <v>4557</v>
      </c>
      <c r="Z354" s="29" t="s">
        <v>3873</v>
      </c>
      <c r="AA354" s="29" t="s">
        <v>7478</v>
      </c>
      <c r="AB354" s="28">
        <v>90245</v>
      </c>
      <c r="AC354" s="32">
        <v>33.903221000000002</v>
      </c>
      <c r="AD354" s="32">
        <v>-118.40376500000001</v>
      </c>
      <c r="AE354" s="32"/>
      <c r="AF354" s="29" t="s">
        <v>7472</v>
      </c>
      <c r="AG354" s="33" t="str">
        <f>IF(ISERROR(IF(VLOOKUP(B354,'SAS Stations'!$A$2:$G$307,6,)="YES", "YES", "NO"))=TRUE,"NO","YES")</f>
        <v>NO</v>
      </c>
      <c r="AH354" s="33" t="str">
        <f t="shared" si="5"/>
        <v>YES</v>
      </c>
      <c r="AI354" s="33" t="str">
        <f>IF(ISERROR(IF(VLOOKUP(B354,'Stations Modelled'!$A$2:$D$141,4,FALSE)=TRUE, "YES","NO")),"NO","YES")</f>
        <v>NO</v>
      </c>
    </row>
    <row r="355" spans="1:35" hidden="1">
      <c r="A355" s="29" t="s">
        <v>3212</v>
      </c>
      <c r="B355" s="28">
        <v>1099</v>
      </c>
      <c r="C355" s="28">
        <v>7132</v>
      </c>
      <c r="D355" s="30"/>
      <c r="E355" s="29"/>
      <c r="F355" s="28">
        <v>12</v>
      </c>
      <c r="G355" s="28">
        <v>2.4</v>
      </c>
      <c r="H355" s="28">
        <v>5064</v>
      </c>
      <c r="I355" s="29" t="s">
        <v>375</v>
      </c>
      <c r="J355" s="28">
        <v>5</v>
      </c>
      <c r="K355" s="29" t="s">
        <v>375</v>
      </c>
      <c r="L355" s="28">
        <v>5064</v>
      </c>
      <c r="M355" s="29" t="s">
        <v>375</v>
      </c>
      <c r="N355" s="29" t="s">
        <v>7471</v>
      </c>
      <c r="O355" s="31">
        <v>23559</v>
      </c>
      <c r="P355" s="31" t="s">
        <v>7472</v>
      </c>
      <c r="Q355" s="29" t="s">
        <v>5084</v>
      </c>
      <c r="R355" s="28">
        <v>3</v>
      </c>
      <c r="S355" s="28">
        <v>40</v>
      </c>
      <c r="T355" s="28">
        <v>2</v>
      </c>
      <c r="U355" s="28">
        <v>40</v>
      </c>
      <c r="V355" s="29" t="s">
        <v>7474</v>
      </c>
      <c r="W355" s="29" t="s">
        <v>7472</v>
      </c>
      <c r="X355" s="29" t="s">
        <v>7472</v>
      </c>
      <c r="Y355" s="29" t="s">
        <v>7472</v>
      </c>
      <c r="Z355" s="29" t="s">
        <v>7472</v>
      </c>
      <c r="AA355" s="29" t="s">
        <v>7478</v>
      </c>
      <c r="AB355" s="28">
        <v>92325</v>
      </c>
      <c r="AC355" s="27"/>
      <c r="AD355" s="27"/>
      <c r="AE355" s="27"/>
      <c r="AF355" s="29" t="s">
        <v>7472</v>
      </c>
      <c r="AG355" s="33" t="str">
        <f>IF(ISERROR(IF(VLOOKUP(B355,'SAS Stations'!$A$2:$G$307,6,)="YES", "YES", "NO"))=TRUE,"NO","YES")</f>
        <v>NO</v>
      </c>
      <c r="AH355" s="33" t="str">
        <f t="shared" si="5"/>
        <v>YES</v>
      </c>
      <c r="AI355" s="33" t="str">
        <f>IF(ISERROR(IF(VLOOKUP(B355,'Stations Modelled'!$A$2:$D$141,4,FALSE)=TRUE, "YES","NO")),"NO","YES")</f>
        <v>NO</v>
      </c>
    </row>
    <row r="356" spans="1:35" hidden="1">
      <c r="A356" s="29" t="s">
        <v>3213</v>
      </c>
      <c r="B356" s="28">
        <v>1100</v>
      </c>
      <c r="C356" s="28">
        <v>7133</v>
      </c>
      <c r="D356" s="30"/>
      <c r="E356" s="29"/>
      <c r="F356" s="28">
        <v>33</v>
      </c>
      <c r="G356" s="28">
        <v>2.4</v>
      </c>
      <c r="H356" s="28">
        <v>4020</v>
      </c>
      <c r="I356" s="29" t="s">
        <v>7505</v>
      </c>
      <c r="J356" s="28">
        <v>16</v>
      </c>
      <c r="K356" s="29" t="s">
        <v>3806</v>
      </c>
      <c r="L356" s="28">
        <v>5090</v>
      </c>
      <c r="M356" s="29" t="s">
        <v>3806</v>
      </c>
      <c r="N356" s="29" t="s">
        <v>7471</v>
      </c>
      <c r="O356" s="31">
        <v>18264</v>
      </c>
      <c r="P356" s="31" t="s">
        <v>7472</v>
      </c>
      <c r="Q356" s="29" t="s">
        <v>5084</v>
      </c>
      <c r="R356" s="28">
        <v>3</v>
      </c>
      <c r="S356" s="28">
        <v>72</v>
      </c>
      <c r="T356" s="28">
        <v>4</v>
      </c>
      <c r="U356" s="28">
        <v>30</v>
      </c>
      <c r="V356" s="29" t="s">
        <v>7474</v>
      </c>
      <c r="W356" s="29" t="s">
        <v>7472</v>
      </c>
      <c r="X356" s="29" t="s">
        <v>7472</v>
      </c>
      <c r="Y356" s="29" t="s">
        <v>7472</v>
      </c>
      <c r="Z356" s="29" t="s">
        <v>7472</v>
      </c>
      <c r="AA356" s="29" t="s">
        <v>7478</v>
      </c>
      <c r="AB356" s="28">
        <v>93514</v>
      </c>
      <c r="AC356" s="27"/>
      <c r="AD356" s="27"/>
      <c r="AE356" s="27"/>
      <c r="AF356" s="29" t="s">
        <v>7472</v>
      </c>
      <c r="AG356" s="33" t="str">
        <f>IF(ISERROR(IF(VLOOKUP(B356,'SAS Stations'!$A$2:$G$307,6,)="YES", "YES", "NO"))=TRUE,"NO","YES")</f>
        <v>NO</v>
      </c>
      <c r="AH356" s="33" t="str">
        <f t="shared" si="5"/>
        <v>YES</v>
      </c>
      <c r="AI356" s="33" t="str">
        <f>IF(ISERROR(IF(VLOOKUP(B356,'Stations Modelled'!$A$2:$D$141,4,FALSE)=TRUE, "YES","NO")),"NO","YES")</f>
        <v>NO</v>
      </c>
    </row>
    <row r="357" spans="1:35" hidden="1">
      <c r="A357" s="29" t="s">
        <v>3801</v>
      </c>
      <c r="B357" s="28">
        <v>302</v>
      </c>
      <c r="C357" s="28">
        <v>5062</v>
      </c>
      <c r="D357" s="30" t="s">
        <v>3420</v>
      </c>
      <c r="E357" s="29">
        <v>17284</v>
      </c>
      <c r="F357" s="28">
        <v>66</v>
      </c>
      <c r="G357" s="28">
        <v>12</v>
      </c>
      <c r="H357" s="28">
        <v>5062</v>
      </c>
      <c r="I357" s="29" t="s">
        <v>3801</v>
      </c>
      <c r="J357" s="28">
        <v>4</v>
      </c>
      <c r="K357" s="29" t="s">
        <v>448</v>
      </c>
      <c r="L357" s="28">
        <v>5069</v>
      </c>
      <c r="M357" s="29" t="s">
        <v>687</v>
      </c>
      <c r="N357" s="29" t="s">
        <v>7471</v>
      </c>
      <c r="O357" s="31">
        <v>18264</v>
      </c>
      <c r="P357" s="31" t="s">
        <v>7472</v>
      </c>
      <c r="Q357" s="29" t="s">
        <v>7473</v>
      </c>
      <c r="R357" s="28">
        <v>3</v>
      </c>
      <c r="S357" s="28">
        <v>34</v>
      </c>
      <c r="T357" s="28">
        <v>3</v>
      </c>
      <c r="U357" s="28">
        <v>12</v>
      </c>
      <c r="V357" s="29" t="s">
        <v>7474</v>
      </c>
      <c r="W357" s="29" t="s">
        <v>5069</v>
      </c>
      <c r="X357" s="29" t="s">
        <v>506</v>
      </c>
      <c r="Y357" s="29" t="s">
        <v>5070</v>
      </c>
      <c r="Z357" s="29" t="s">
        <v>3801</v>
      </c>
      <c r="AA357" s="29" t="s">
        <v>7478</v>
      </c>
      <c r="AB357" s="28">
        <v>91710</v>
      </c>
      <c r="AC357" s="32">
        <v>33.998001000000002</v>
      </c>
      <c r="AD357" s="32">
        <v>-117.679455</v>
      </c>
      <c r="AE357" s="32"/>
      <c r="AF357" s="29" t="s">
        <v>7472</v>
      </c>
      <c r="AG357" s="33" t="str">
        <f>IF(ISERROR(IF(VLOOKUP(B357,'SAS Stations'!$A$2:$G$307,6,)="YES", "YES", "NO"))=TRUE,"NO","YES")</f>
        <v>NO</v>
      </c>
      <c r="AH357" s="33" t="str">
        <f t="shared" si="5"/>
        <v>YES</v>
      </c>
      <c r="AI357" s="33" t="str">
        <f>IF(ISERROR(IF(VLOOKUP(B357,'Stations Modelled'!$A$2:$D$141,4,FALSE)=TRUE, "YES","NO")),"NO","YES")</f>
        <v>NO</v>
      </c>
    </row>
    <row r="358" spans="1:35" hidden="1">
      <c r="A358" s="29" t="s">
        <v>3801</v>
      </c>
      <c r="B358" s="28">
        <v>303</v>
      </c>
      <c r="C358" s="28">
        <v>5062</v>
      </c>
      <c r="D358" s="30" t="s">
        <v>3420</v>
      </c>
      <c r="E358" s="29">
        <v>17284</v>
      </c>
      <c r="F358" s="28">
        <v>220</v>
      </c>
      <c r="G358" s="28">
        <v>66</v>
      </c>
      <c r="H358" s="28">
        <v>5000</v>
      </c>
      <c r="I358" s="29" t="s">
        <v>7485</v>
      </c>
      <c r="J358" s="28">
        <v>4</v>
      </c>
      <c r="K358" s="29" t="s">
        <v>448</v>
      </c>
      <c r="L358" s="28">
        <v>5069</v>
      </c>
      <c r="M358" s="29" t="s">
        <v>687</v>
      </c>
      <c r="N358" s="29" t="s">
        <v>7471</v>
      </c>
      <c r="O358" s="31">
        <v>18264</v>
      </c>
      <c r="P358" s="31" t="s">
        <v>7472</v>
      </c>
      <c r="Q358" s="29" t="s">
        <v>7486</v>
      </c>
      <c r="R358" s="28">
        <v>3</v>
      </c>
      <c r="S358" s="28">
        <v>34</v>
      </c>
      <c r="T358" s="28">
        <v>3</v>
      </c>
      <c r="U358" s="28">
        <v>12</v>
      </c>
      <c r="V358" s="29" t="s">
        <v>7474</v>
      </c>
      <c r="W358" s="29" t="s">
        <v>5069</v>
      </c>
      <c r="X358" s="29" t="s">
        <v>506</v>
      </c>
      <c r="Y358" s="29" t="s">
        <v>5070</v>
      </c>
      <c r="Z358" s="29" t="s">
        <v>3801</v>
      </c>
      <c r="AA358" s="29" t="s">
        <v>7478</v>
      </c>
      <c r="AB358" s="28">
        <v>91710</v>
      </c>
      <c r="AC358" s="32">
        <v>33.998001000000002</v>
      </c>
      <c r="AD358" s="32">
        <v>-117.679455</v>
      </c>
      <c r="AE358" s="32"/>
      <c r="AF358" s="29" t="s">
        <v>7472</v>
      </c>
      <c r="AG358" s="33" t="str">
        <f>IF(ISERROR(IF(VLOOKUP(B358,'SAS Stations'!$A$2:$G$307,6,)="YES", "YES", "NO"))=TRUE,"NO","YES")</f>
        <v>NO</v>
      </c>
      <c r="AH358" s="33" t="str">
        <f t="shared" si="5"/>
        <v>YES</v>
      </c>
      <c r="AI358" s="33" t="str">
        <f>IF(ISERROR(IF(VLOOKUP(B358,'Stations Modelled'!$A$2:$D$141,4,FALSE)=TRUE, "YES","NO")),"NO","YES")</f>
        <v>YES</v>
      </c>
    </row>
    <row r="359" spans="1:35" hidden="1">
      <c r="A359" s="29" t="s">
        <v>3214</v>
      </c>
      <c r="B359" s="28">
        <v>923</v>
      </c>
      <c r="C359" s="28">
        <v>6104</v>
      </c>
      <c r="D359" s="30"/>
      <c r="E359" s="29"/>
      <c r="F359" s="28">
        <v>33</v>
      </c>
      <c r="G359" s="28">
        <v>12</v>
      </c>
      <c r="H359" s="28">
        <v>5067</v>
      </c>
      <c r="I359" s="29" t="s">
        <v>389</v>
      </c>
      <c r="J359" s="28">
        <v>6</v>
      </c>
      <c r="K359" s="29" t="s">
        <v>389</v>
      </c>
      <c r="L359" s="28">
        <v>5067</v>
      </c>
      <c r="M359" s="29" t="s">
        <v>389</v>
      </c>
      <c r="N359" s="29" t="s">
        <v>7471</v>
      </c>
      <c r="O359" s="31">
        <v>18264</v>
      </c>
      <c r="P359" s="31" t="s">
        <v>7472</v>
      </c>
      <c r="Q359" s="29" t="s">
        <v>981</v>
      </c>
      <c r="R359" s="28">
        <v>3</v>
      </c>
      <c r="S359" s="28">
        <v>79</v>
      </c>
      <c r="T359" s="28">
        <v>4</v>
      </c>
      <c r="U359" s="28">
        <v>20</v>
      </c>
      <c r="V359" s="29" t="s">
        <v>7472</v>
      </c>
      <c r="W359" s="29" t="s">
        <v>7472</v>
      </c>
      <c r="X359" s="29" t="s">
        <v>7472</v>
      </c>
      <c r="Y359" s="29" t="s">
        <v>7472</v>
      </c>
      <c r="Z359" s="29" t="s">
        <v>7472</v>
      </c>
      <c r="AA359" s="29" t="s">
        <v>7478</v>
      </c>
      <c r="AB359" s="28" t="s">
        <v>7472</v>
      </c>
      <c r="AC359" s="27"/>
      <c r="AD359" s="27"/>
      <c r="AE359" s="27"/>
      <c r="AF359" s="29" t="s">
        <v>7472</v>
      </c>
      <c r="AG359" s="33" t="str">
        <f>IF(ISERROR(IF(VLOOKUP(B359,'SAS Stations'!$A$2:$G$307,6,)="YES", "YES", "NO"))=TRUE,"NO","YES")</f>
        <v>NO</v>
      </c>
      <c r="AH359" s="33" t="str">
        <f t="shared" si="5"/>
        <v>YES</v>
      </c>
      <c r="AI359" s="33" t="str">
        <f>IF(ISERROR(IF(VLOOKUP(B359,'Stations Modelled'!$A$2:$D$141,4,FALSE)=TRUE, "YES","NO")),"NO","YES")</f>
        <v>NO</v>
      </c>
    </row>
    <row r="360" spans="1:35" hidden="1">
      <c r="A360" s="29" t="s">
        <v>3802</v>
      </c>
      <c r="B360" s="28">
        <v>1671</v>
      </c>
      <c r="C360" s="28">
        <v>6301</v>
      </c>
      <c r="D360" s="30" t="s">
        <v>482</v>
      </c>
      <c r="E360" s="29"/>
      <c r="F360" s="28">
        <v>66</v>
      </c>
      <c r="G360" s="28">
        <v>12</v>
      </c>
      <c r="H360" s="28">
        <v>5088</v>
      </c>
      <c r="I360" s="29" t="s">
        <v>838</v>
      </c>
      <c r="J360" s="28">
        <v>2</v>
      </c>
      <c r="K360" s="29" t="s">
        <v>394</v>
      </c>
      <c r="L360" s="28">
        <v>5086</v>
      </c>
      <c r="M360" s="29" t="s">
        <v>394</v>
      </c>
      <c r="N360" s="29" t="s">
        <v>7471</v>
      </c>
      <c r="O360" s="31">
        <v>33956</v>
      </c>
      <c r="P360" s="31" t="s">
        <v>7472</v>
      </c>
      <c r="Q360" s="29" t="s">
        <v>7530</v>
      </c>
      <c r="R360" s="28">
        <v>1</v>
      </c>
      <c r="S360" s="28">
        <v>33</v>
      </c>
      <c r="T360" s="28">
        <v>1</v>
      </c>
      <c r="U360" s="28">
        <v>44</v>
      </c>
      <c r="V360" s="29" t="s">
        <v>7556</v>
      </c>
      <c r="W360" s="29" t="s">
        <v>456</v>
      </c>
      <c r="X360" s="29" t="s">
        <v>501</v>
      </c>
      <c r="Y360" s="29" t="s">
        <v>502</v>
      </c>
      <c r="Z360" s="29" t="s">
        <v>503</v>
      </c>
      <c r="AA360" s="29" t="s">
        <v>7478</v>
      </c>
      <c r="AB360" s="28">
        <v>92658</v>
      </c>
      <c r="AC360" s="32">
        <v>33.663108000000001</v>
      </c>
      <c r="AD360" s="32">
        <v>-117.858355</v>
      </c>
      <c r="AE360" s="34" t="s">
        <v>7503</v>
      </c>
      <c r="AF360" s="29" t="s">
        <v>7472</v>
      </c>
      <c r="AG360" s="33" t="str">
        <f>IF(ISERROR(IF(VLOOKUP(B360,'SAS Stations'!$A$2:$G$307,6,)="YES", "YES", "NO"))=TRUE,"NO","YES")</f>
        <v>NO</v>
      </c>
      <c r="AH360" s="33" t="str">
        <f t="shared" si="5"/>
        <v>YES</v>
      </c>
      <c r="AI360" s="33" t="str">
        <f>IF(ISERROR(IF(VLOOKUP(B360,'Stations Modelled'!$A$2:$D$141,4,FALSE)=TRUE, "YES","NO")),"NO","YES")</f>
        <v>NO</v>
      </c>
    </row>
    <row r="361" spans="1:35" hidden="1">
      <c r="A361" s="29" t="s">
        <v>3803</v>
      </c>
      <c r="B361" s="28">
        <v>900</v>
      </c>
      <c r="C361" s="28">
        <v>5917</v>
      </c>
      <c r="D361" s="30" t="s">
        <v>7564</v>
      </c>
      <c r="E361" s="29" t="s">
        <v>504</v>
      </c>
      <c r="F361" s="28">
        <v>66</v>
      </c>
      <c r="G361" s="28">
        <v>12</v>
      </c>
      <c r="H361" s="28">
        <v>5088</v>
      </c>
      <c r="I361" s="29" t="s">
        <v>838</v>
      </c>
      <c r="J361" s="28">
        <v>2</v>
      </c>
      <c r="K361" s="29" t="s">
        <v>394</v>
      </c>
      <c r="L361" s="28">
        <v>5086</v>
      </c>
      <c r="M361" s="29" t="s">
        <v>394</v>
      </c>
      <c r="N361" s="29" t="s">
        <v>7471</v>
      </c>
      <c r="O361" s="31">
        <v>29677</v>
      </c>
      <c r="P361" s="31" t="s">
        <v>7472</v>
      </c>
      <c r="Q361" s="29" t="s">
        <v>7473</v>
      </c>
      <c r="R361" s="28">
        <v>1</v>
      </c>
      <c r="S361" s="28">
        <v>43</v>
      </c>
      <c r="T361" s="28">
        <v>2</v>
      </c>
      <c r="U361" s="28">
        <v>46</v>
      </c>
      <c r="V361" s="29" t="s">
        <v>7556</v>
      </c>
      <c r="W361" s="29" t="s">
        <v>505</v>
      </c>
      <c r="X361" s="29" t="s">
        <v>506</v>
      </c>
      <c r="Y361" s="29" t="s">
        <v>507</v>
      </c>
      <c r="Z361" s="29" t="s">
        <v>508</v>
      </c>
      <c r="AA361" s="29" t="s">
        <v>7478</v>
      </c>
      <c r="AB361" s="28">
        <v>92692</v>
      </c>
      <c r="AC361" s="32">
        <v>33.629716999999999</v>
      </c>
      <c r="AD361" s="32">
        <v>-117.63207</v>
      </c>
      <c r="AE361" s="34" t="s">
        <v>7503</v>
      </c>
      <c r="AF361" s="29" t="s">
        <v>7472</v>
      </c>
      <c r="AG361" s="33" t="str">
        <f>IF(ISERROR(IF(VLOOKUP(B361,'SAS Stations'!$A$2:$G$307,6,)="YES", "YES", "NO"))=TRUE,"NO","YES")</f>
        <v>YES</v>
      </c>
      <c r="AH361" s="33" t="str">
        <f t="shared" si="5"/>
        <v>NO</v>
      </c>
      <c r="AI361" s="33" t="str">
        <f>IF(ISERROR(IF(VLOOKUP(B361,'Stations Modelled'!$A$2:$D$141,4,FALSE)=TRUE, "YES","NO")),"NO","YES")</f>
        <v>NO</v>
      </c>
    </row>
    <row r="362" spans="1:35" hidden="1">
      <c r="A362" s="29" t="s">
        <v>3215</v>
      </c>
      <c r="B362" s="28">
        <v>1086</v>
      </c>
      <c r="C362" s="28">
        <v>7112</v>
      </c>
      <c r="D362" s="30"/>
      <c r="E362" s="29"/>
      <c r="F362" s="28">
        <v>33</v>
      </c>
      <c r="G362" s="28">
        <v>12</v>
      </c>
      <c r="H362" s="28">
        <v>5067</v>
      </c>
      <c r="I362" s="29" t="s">
        <v>389</v>
      </c>
      <c r="J362" s="28">
        <v>6</v>
      </c>
      <c r="K362" s="29" t="s">
        <v>389</v>
      </c>
      <c r="L362" s="28">
        <v>5067</v>
      </c>
      <c r="M362" s="29" t="s">
        <v>389</v>
      </c>
      <c r="N362" s="29" t="s">
        <v>7471</v>
      </c>
      <c r="O362" s="31">
        <v>30834</v>
      </c>
      <c r="P362" s="31" t="s">
        <v>7472</v>
      </c>
      <c r="Q362" s="29" t="s">
        <v>5084</v>
      </c>
      <c r="R362" s="28">
        <v>3</v>
      </c>
      <c r="S362" s="28">
        <v>84</v>
      </c>
      <c r="T362" s="28">
        <v>4</v>
      </c>
      <c r="U362" s="28">
        <v>40</v>
      </c>
      <c r="V362" s="29" t="s">
        <v>7474</v>
      </c>
      <c r="W362" s="29" t="s">
        <v>1749</v>
      </c>
      <c r="X362" s="29" t="s">
        <v>7562</v>
      </c>
      <c r="Y362" s="29" t="s">
        <v>3216</v>
      </c>
      <c r="Z362" s="29" t="s">
        <v>1748</v>
      </c>
      <c r="AA362" s="29" t="s">
        <v>7478</v>
      </c>
      <c r="AB362" s="28">
        <v>92252</v>
      </c>
      <c r="AC362" s="27"/>
      <c r="AD362" s="27"/>
      <c r="AE362" s="27"/>
      <c r="AF362" s="29" t="s">
        <v>7472</v>
      </c>
      <c r="AG362" s="33" t="str">
        <f>IF(ISERROR(IF(VLOOKUP(B362,'SAS Stations'!$A$2:$G$307,6,)="YES", "YES", "NO"))=TRUE,"NO","YES")</f>
        <v>NO</v>
      </c>
      <c r="AH362" s="33" t="str">
        <f t="shared" si="5"/>
        <v>YES</v>
      </c>
      <c r="AI362" s="33" t="str">
        <f>IF(ISERROR(IF(VLOOKUP(B362,'Stations Modelled'!$A$2:$D$141,4,FALSE)=TRUE, "YES","NO")),"NO","YES")</f>
        <v>NO</v>
      </c>
    </row>
    <row r="363" spans="1:35" hidden="1">
      <c r="A363" s="29" t="s">
        <v>3217</v>
      </c>
      <c r="B363" s="28">
        <v>1856</v>
      </c>
      <c r="C363" s="28">
        <v>7101</v>
      </c>
      <c r="D363" s="30"/>
      <c r="E363" s="29"/>
      <c r="F363" s="28">
        <v>16</v>
      </c>
      <c r="G363" s="28">
        <v>4</v>
      </c>
      <c r="H363" s="28">
        <v>5056</v>
      </c>
      <c r="I363" s="29" t="s">
        <v>698</v>
      </c>
      <c r="J363" s="28">
        <v>11</v>
      </c>
      <c r="K363" s="29" t="s">
        <v>698</v>
      </c>
      <c r="L363" s="28">
        <v>5056</v>
      </c>
      <c r="M363" s="29" t="s">
        <v>698</v>
      </c>
      <c r="N363" s="29" t="s">
        <v>7471</v>
      </c>
      <c r="O363" s="31">
        <v>34415</v>
      </c>
      <c r="P363" s="31" t="s">
        <v>7472</v>
      </c>
      <c r="Q363" s="29" t="s">
        <v>5084</v>
      </c>
      <c r="R363" s="28">
        <v>5</v>
      </c>
      <c r="S363" s="28">
        <v>35</v>
      </c>
      <c r="T363" s="28">
        <v>3</v>
      </c>
      <c r="U363" s="28">
        <v>60</v>
      </c>
      <c r="V363" s="29" t="s">
        <v>7531</v>
      </c>
      <c r="W363" s="29" t="s">
        <v>3218</v>
      </c>
      <c r="X363" s="29" t="s">
        <v>457</v>
      </c>
      <c r="Y363" s="29" t="s">
        <v>3219</v>
      </c>
      <c r="Z363" s="29" t="s">
        <v>671</v>
      </c>
      <c r="AA363" s="29" t="s">
        <v>7478</v>
      </c>
      <c r="AB363" s="28">
        <v>90265</v>
      </c>
      <c r="AC363" s="27"/>
      <c r="AD363" s="27"/>
      <c r="AE363" s="27"/>
      <c r="AF363" s="29" t="s">
        <v>7472</v>
      </c>
      <c r="AG363" s="33" t="str">
        <f>IF(ISERROR(IF(VLOOKUP(B363,'SAS Stations'!$A$2:$G$307,6,)="YES", "YES", "NO"))=TRUE,"NO","YES")</f>
        <v>NO</v>
      </c>
      <c r="AH363" s="33" t="str">
        <f t="shared" si="5"/>
        <v>YES</v>
      </c>
      <c r="AI363" s="33" t="str">
        <f>IF(ISERROR(IF(VLOOKUP(B363,'Stations Modelled'!$A$2:$D$141,4,FALSE)=TRUE, "YES","NO")),"NO","YES")</f>
        <v>NO</v>
      </c>
    </row>
    <row r="364" spans="1:35" hidden="1">
      <c r="A364" s="29" t="s">
        <v>3220</v>
      </c>
      <c r="B364" s="28">
        <v>1824</v>
      </c>
      <c r="C364" s="28">
        <v>5692</v>
      </c>
      <c r="D364" s="30"/>
      <c r="E364" s="29"/>
      <c r="F364" s="28">
        <v>115</v>
      </c>
      <c r="G364" s="28">
        <v>12</v>
      </c>
      <c r="H364" s="28">
        <v>5064</v>
      </c>
      <c r="I364" s="29" t="s">
        <v>375</v>
      </c>
      <c r="J364" s="28">
        <v>5</v>
      </c>
      <c r="K364" s="29" t="s">
        <v>375</v>
      </c>
      <c r="L364" s="28">
        <v>5064</v>
      </c>
      <c r="M364" s="29" t="s">
        <v>375</v>
      </c>
      <c r="N364" s="29" t="s">
        <v>7496</v>
      </c>
      <c r="O364" s="31">
        <v>38353</v>
      </c>
      <c r="P364" s="31" t="s">
        <v>7472</v>
      </c>
      <c r="Q364" s="29" t="s">
        <v>10579</v>
      </c>
      <c r="R364" s="28">
        <v>3</v>
      </c>
      <c r="S364" s="28">
        <v>31</v>
      </c>
      <c r="T364" s="28">
        <v>3</v>
      </c>
      <c r="U364" s="28">
        <v>20</v>
      </c>
      <c r="V364" s="29" t="s">
        <v>3438</v>
      </c>
      <c r="W364" s="29" t="s">
        <v>3221</v>
      </c>
      <c r="X364" s="29" t="s">
        <v>7582</v>
      </c>
      <c r="Y364" s="29" t="s">
        <v>3222</v>
      </c>
      <c r="Z364" s="29" t="s">
        <v>5015</v>
      </c>
      <c r="AA364" s="29" t="s">
        <v>7478</v>
      </c>
      <c r="AB364" s="28">
        <v>92223</v>
      </c>
      <c r="AC364" s="27"/>
      <c r="AD364" s="27"/>
      <c r="AE364" s="27"/>
      <c r="AF364" s="29" t="s">
        <v>7472</v>
      </c>
      <c r="AG364" s="33" t="str">
        <f>IF(ISERROR(IF(VLOOKUP(B364,'SAS Stations'!$A$2:$G$307,6,)="YES", "YES", "NO"))=TRUE,"NO","YES")</f>
        <v>NO</v>
      </c>
      <c r="AH364" s="33" t="str">
        <f t="shared" si="5"/>
        <v>YES</v>
      </c>
      <c r="AI364" s="33" t="str">
        <f>IF(ISERROR(IF(VLOOKUP(B364,'Stations Modelled'!$A$2:$D$141,4,FALSE)=TRUE, "YES","NO")),"NO","YES")</f>
        <v>NO</v>
      </c>
    </row>
    <row r="365" spans="1:35" hidden="1">
      <c r="A365" s="29" t="s">
        <v>3805</v>
      </c>
      <c r="B365" s="28">
        <v>650</v>
      </c>
      <c r="C365" s="28">
        <v>5612</v>
      </c>
      <c r="D365" s="30" t="s">
        <v>7470</v>
      </c>
      <c r="E365" s="29"/>
      <c r="F365" s="28">
        <v>220</v>
      </c>
      <c r="G365" s="28">
        <v>66</v>
      </c>
      <c r="H365" s="28">
        <v>5000</v>
      </c>
      <c r="I365" s="29" t="s">
        <v>7485</v>
      </c>
      <c r="J365" s="28">
        <v>16</v>
      </c>
      <c r="K365" s="29" t="s">
        <v>3806</v>
      </c>
      <c r="L365" s="28">
        <v>5090</v>
      </c>
      <c r="M365" s="29" t="s">
        <v>3806</v>
      </c>
      <c r="N365" s="29" t="s">
        <v>7471</v>
      </c>
      <c r="O365" s="31">
        <v>18264</v>
      </c>
      <c r="P365" s="31" t="s">
        <v>7472</v>
      </c>
      <c r="Q365" s="29" t="s">
        <v>7486</v>
      </c>
      <c r="R365" s="28">
        <v>3</v>
      </c>
      <c r="S365" s="28">
        <v>72</v>
      </c>
      <c r="T365" s="28">
        <v>4</v>
      </c>
      <c r="U365" s="28">
        <v>21</v>
      </c>
      <c r="V365" s="29" t="s">
        <v>7474</v>
      </c>
      <c r="W365" s="29" t="s">
        <v>7487</v>
      </c>
      <c r="X365" s="29" t="s">
        <v>7488</v>
      </c>
      <c r="Y365" s="29" t="s">
        <v>7489</v>
      </c>
      <c r="Z365" s="29" t="s">
        <v>3805</v>
      </c>
      <c r="AA365" s="29" t="s">
        <v>7478</v>
      </c>
      <c r="AB365" s="28">
        <v>92323</v>
      </c>
      <c r="AC365" s="32">
        <v>35.255307000000002</v>
      </c>
      <c r="AD365" s="32">
        <v>-115.517059</v>
      </c>
      <c r="AE365" s="32"/>
      <c r="AF365" s="29" t="s">
        <v>7472</v>
      </c>
      <c r="AG365" s="33" t="str">
        <f>IF(ISERROR(IF(VLOOKUP(B365,'SAS Stations'!$A$2:$G$307,6,)="YES", "YES", "NO"))=TRUE,"NO","YES")</f>
        <v>NO</v>
      </c>
      <c r="AH365" s="33" t="str">
        <f t="shared" si="5"/>
        <v>YES</v>
      </c>
      <c r="AI365" s="33" t="str">
        <f>IF(ISERROR(IF(VLOOKUP(B365,'Stations Modelled'!$A$2:$D$141,4,FALSE)=TRUE, "YES","NO")),"NO","YES")</f>
        <v>NO</v>
      </c>
    </row>
    <row r="366" spans="1:35" hidden="1">
      <c r="A366" s="29" t="s">
        <v>3805</v>
      </c>
      <c r="B366" s="28">
        <v>649</v>
      </c>
      <c r="C366" s="28">
        <v>5612</v>
      </c>
      <c r="D366" s="30"/>
      <c r="E366" s="29"/>
      <c r="F366" s="28">
        <v>66</v>
      </c>
      <c r="G366" s="28">
        <v>16</v>
      </c>
      <c r="H366" s="28">
        <v>5090</v>
      </c>
      <c r="I366" s="29" t="s">
        <v>3806</v>
      </c>
      <c r="J366" s="28">
        <v>16</v>
      </c>
      <c r="K366" s="29" t="s">
        <v>3806</v>
      </c>
      <c r="L366" s="28">
        <v>5090</v>
      </c>
      <c r="M366" s="29" t="s">
        <v>3806</v>
      </c>
      <c r="N366" s="29" t="s">
        <v>7471</v>
      </c>
      <c r="O366" s="31">
        <v>22037</v>
      </c>
      <c r="P366" s="31" t="s">
        <v>7472</v>
      </c>
      <c r="Q366" s="29" t="s">
        <v>7473</v>
      </c>
      <c r="R366" s="28">
        <v>3</v>
      </c>
      <c r="S366" s="28">
        <v>72</v>
      </c>
      <c r="T366" s="28">
        <v>4</v>
      </c>
      <c r="U366" s="28">
        <v>21</v>
      </c>
      <c r="V366" s="29" t="s">
        <v>7474</v>
      </c>
      <c r="W366" s="29" t="s">
        <v>7487</v>
      </c>
      <c r="X366" s="29" t="s">
        <v>7488</v>
      </c>
      <c r="Y366" s="29" t="s">
        <v>7489</v>
      </c>
      <c r="Z366" s="29" t="s">
        <v>3805</v>
      </c>
      <c r="AA366" s="29" t="s">
        <v>7478</v>
      </c>
      <c r="AB366" s="28">
        <v>92323</v>
      </c>
      <c r="AC366" s="32">
        <v>35.255307000000002</v>
      </c>
      <c r="AD366" s="32">
        <v>-115.517059</v>
      </c>
      <c r="AE366" s="32"/>
      <c r="AF366" s="29" t="s">
        <v>7472</v>
      </c>
      <c r="AG366" s="33" t="str">
        <f>IF(ISERROR(IF(VLOOKUP(B366,'SAS Stations'!$A$2:$G$307,6,)="YES", "YES", "NO"))=TRUE,"NO","YES")</f>
        <v>NO</v>
      </c>
      <c r="AH366" s="33" t="str">
        <f t="shared" si="5"/>
        <v>YES</v>
      </c>
      <c r="AI366" s="33" t="str">
        <f>IF(ISERROR(IF(VLOOKUP(B366,'Stations Modelled'!$A$2:$D$141,4,FALSE)=TRUE, "YES","NO")),"NO","YES")</f>
        <v>NO</v>
      </c>
    </row>
    <row r="367" spans="1:35" hidden="1">
      <c r="A367" s="29" t="s">
        <v>3807</v>
      </c>
      <c r="B367" s="28">
        <v>28</v>
      </c>
      <c r="C367" s="28">
        <v>1029</v>
      </c>
      <c r="D367" s="30" t="s">
        <v>3420</v>
      </c>
      <c r="E367" s="29"/>
      <c r="F367" s="28">
        <v>66</v>
      </c>
      <c r="G367" s="28">
        <v>12</v>
      </c>
      <c r="H367" s="28">
        <v>5062</v>
      </c>
      <c r="I367" s="29" t="s">
        <v>3801</v>
      </c>
      <c r="J367" s="28">
        <v>4</v>
      </c>
      <c r="K367" s="29" t="s">
        <v>448</v>
      </c>
      <c r="L367" s="28">
        <v>5069</v>
      </c>
      <c r="M367" s="29" t="s">
        <v>687</v>
      </c>
      <c r="N367" s="29" t="s">
        <v>7471</v>
      </c>
      <c r="O367" s="31">
        <v>32112</v>
      </c>
      <c r="P367" s="31" t="s">
        <v>7472</v>
      </c>
      <c r="Q367" s="29" t="s">
        <v>525</v>
      </c>
      <c r="R367" s="28">
        <v>3</v>
      </c>
      <c r="S367" s="28">
        <v>34</v>
      </c>
      <c r="T367" s="28">
        <v>3</v>
      </c>
      <c r="U367" s="28">
        <v>12</v>
      </c>
      <c r="V367" s="29" t="s">
        <v>7474</v>
      </c>
      <c r="W367" s="29" t="s">
        <v>5069</v>
      </c>
      <c r="X367" s="29" t="s">
        <v>7562</v>
      </c>
      <c r="Y367" s="29" t="s">
        <v>5071</v>
      </c>
      <c r="Z367" s="29" t="s">
        <v>3801</v>
      </c>
      <c r="AA367" s="29" t="s">
        <v>7478</v>
      </c>
      <c r="AB367" s="28">
        <v>91710</v>
      </c>
      <c r="AC367" s="32">
        <v>33.989671999999999</v>
      </c>
      <c r="AD367" s="32">
        <v>-117.686176</v>
      </c>
      <c r="AE367" s="32"/>
      <c r="AF367" s="29" t="s">
        <v>7472</v>
      </c>
      <c r="AG367" s="33" t="str">
        <f>IF(ISERROR(IF(VLOOKUP(B367,'SAS Stations'!$A$2:$G$307,6,)="YES", "YES", "NO"))=TRUE,"NO","YES")</f>
        <v>NO</v>
      </c>
      <c r="AH367" s="33" t="str">
        <f t="shared" si="5"/>
        <v>YES</v>
      </c>
      <c r="AI367" s="33" t="str">
        <f>IF(ISERROR(IF(VLOOKUP(B367,'Stations Modelled'!$A$2:$D$141,4,FALSE)=TRUE, "YES","NO")),"NO","YES")</f>
        <v>NO</v>
      </c>
    </row>
    <row r="368" spans="1:35" hidden="1">
      <c r="A368" s="29" t="s">
        <v>3223</v>
      </c>
      <c r="B368" s="28">
        <v>1079</v>
      </c>
      <c r="C368" s="28">
        <v>7105</v>
      </c>
      <c r="D368" s="30"/>
      <c r="E368" s="29"/>
      <c r="F368" s="28">
        <v>16</v>
      </c>
      <c r="G368" s="28">
        <v>4</v>
      </c>
      <c r="H368" s="28">
        <v>5021</v>
      </c>
      <c r="I368" s="29" t="s">
        <v>625</v>
      </c>
      <c r="J368" s="28">
        <v>8</v>
      </c>
      <c r="K368" s="29" t="s">
        <v>337</v>
      </c>
      <c r="L368" s="28">
        <v>5023</v>
      </c>
      <c r="M368" s="29" t="s">
        <v>337</v>
      </c>
      <c r="N368" s="29" t="s">
        <v>7471</v>
      </c>
      <c r="O368" s="31">
        <v>27973</v>
      </c>
      <c r="P368" s="31" t="s">
        <v>7472</v>
      </c>
      <c r="Q368" s="29" t="s">
        <v>5084</v>
      </c>
      <c r="R368" s="28">
        <v>5</v>
      </c>
      <c r="S368" s="28">
        <v>44</v>
      </c>
      <c r="T368" s="28">
        <v>1</v>
      </c>
      <c r="U368" s="28">
        <v>50</v>
      </c>
      <c r="V368" s="29" t="s">
        <v>2730</v>
      </c>
      <c r="W368" s="29" t="s">
        <v>7472</v>
      </c>
      <c r="X368" s="29" t="s">
        <v>7472</v>
      </c>
      <c r="Y368" s="29" t="s">
        <v>7472</v>
      </c>
      <c r="Z368" s="29" t="s">
        <v>7472</v>
      </c>
      <c r="AA368" s="29" t="s">
        <v>7478</v>
      </c>
      <c r="AB368" s="28">
        <v>90274</v>
      </c>
      <c r="AC368" s="27"/>
      <c r="AD368" s="27"/>
      <c r="AE368" s="27"/>
      <c r="AF368" s="29" t="s">
        <v>7472</v>
      </c>
      <c r="AG368" s="33" t="str">
        <f>IF(ISERROR(IF(VLOOKUP(B368,'SAS Stations'!$A$2:$G$307,6,)="YES", "YES", "NO"))=TRUE,"NO","YES")</f>
        <v>NO</v>
      </c>
      <c r="AH368" s="33" t="str">
        <f t="shared" si="5"/>
        <v>YES</v>
      </c>
      <c r="AI368" s="33" t="str">
        <f>IF(ISERROR(IF(VLOOKUP(B368,'Stations Modelled'!$A$2:$D$141,4,FALSE)=TRUE, "YES","NO")),"NO","YES")</f>
        <v>NO</v>
      </c>
    </row>
    <row r="369" spans="1:35" hidden="1">
      <c r="A369" s="29" t="s">
        <v>3224</v>
      </c>
      <c r="B369" s="28">
        <v>1680</v>
      </c>
      <c r="C369" s="28">
        <v>9013</v>
      </c>
      <c r="D369" s="30"/>
      <c r="E369" s="29"/>
      <c r="F369" s="28">
        <v>220</v>
      </c>
      <c r="G369" s="28">
        <v>66</v>
      </c>
      <c r="H369" s="28">
        <v>9000</v>
      </c>
      <c r="I369" s="29" t="s">
        <v>2433</v>
      </c>
      <c r="J369" s="28" t="s">
        <v>7472</v>
      </c>
      <c r="K369" s="29" t="s">
        <v>7472</v>
      </c>
      <c r="L369" s="28">
        <v>9012</v>
      </c>
      <c r="M369" s="29" t="s">
        <v>2432</v>
      </c>
      <c r="N369" s="29" t="s">
        <v>7471</v>
      </c>
      <c r="O369" s="31">
        <v>33970</v>
      </c>
      <c r="P369" s="31" t="s">
        <v>7472</v>
      </c>
      <c r="Q369" s="29" t="s">
        <v>7486</v>
      </c>
      <c r="R369" s="28">
        <v>9</v>
      </c>
      <c r="S369" s="28">
        <v>99</v>
      </c>
      <c r="T369" s="28">
        <v>2</v>
      </c>
      <c r="U369" s="28">
        <v>0</v>
      </c>
      <c r="V369" s="29" t="s">
        <v>7472</v>
      </c>
      <c r="W369" s="29" t="s">
        <v>7472</v>
      </c>
      <c r="X369" s="29" t="s">
        <v>7472</v>
      </c>
      <c r="Y369" s="29" t="s">
        <v>2407</v>
      </c>
      <c r="Z369" s="29" t="s">
        <v>348</v>
      </c>
      <c r="AA369" s="29" t="s">
        <v>7478</v>
      </c>
      <c r="AB369" s="28">
        <v>91801</v>
      </c>
      <c r="AC369" s="27"/>
      <c r="AD369" s="27"/>
      <c r="AE369" s="27"/>
      <c r="AF369" s="29" t="s">
        <v>7472</v>
      </c>
      <c r="AG369" s="33" t="str">
        <f>IF(ISERROR(IF(VLOOKUP(B369,'SAS Stations'!$A$2:$G$307,6,)="YES", "YES", "NO"))=TRUE,"NO","YES")</f>
        <v>NO</v>
      </c>
      <c r="AH369" s="33" t="str">
        <f t="shared" si="5"/>
        <v>YES</v>
      </c>
      <c r="AI369" s="33" t="str">
        <f>IF(ISERROR(IF(VLOOKUP(B369,'Stations Modelled'!$A$2:$D$141,4,FALSE)=TRUE, "YES","NO")),"NO","YES")</f>
        <v>NO</v>
      </c>
    </row>
    <row r="370" spans="1:35" hidden="1">
      <c r="A370" s="29" t="s">
        <v>3225</v>
      </c>
      <c r="B370" s="28">
        <v>1101</v>
      </c>
      <c r="C370" s="28">
        <v>7134</v>
      </c>
      <c r="D370" s="30"/>
      <c r="E370" s="29"/>
      <c r="F370" s="28">
        <v>16</v>
      </c>
      <c r="G370" s="28">
        <v>4</v>
      </c>
      <c r="H370" s="28">
        <v>5051</v>
      </c>
      <c r="I370" s="29" t="s">
        <v>362</v>
      </c>
      <c r="J370" s="28">
        <v>13</v>
      </c>
      <c r="K370" s="29" t="s">
        <v>362</v>
      </c>
      <c r="L370" s="28">
        <v>5056</v>
      </c>
      <c r="M370" s="29" t="s">
        <v>698</v>
      </c>
      <c r="N370" s="29" t="s">
        <v>7521</v>
      </c>
      <c r="O370" s="31">
        <v>18264</v>
      </c>
      <c r="P370" s="31">
        <v>30072</v>
      </c>
      <c r="Q370" s="29" t="s">
        <v>5084</v>
      </c>
      <c r="R370" s="28">
        <v>5</v>
      </c>
      <c r="S370" s="28">
        <v>59</v>
      </c>
      <c r="T370" s="28">
        <v>3</v>
      </c>
      <c r="U370" s="28">
        <v>60</v>
      </c>
      <c r="V370" s="29" t="s">
        <v>1290</v>
      </c>
      <c r="W370" s="29" t="s">
        <v>7472</v>
      </c>
      <c r="X370" s="29" t="s">
        <v>7472</v>
      </c>
      <c r="Y370" s="29" t="s">
        <v>7472</v>
      </c>
      <c r="Z370" s="29" t="s">
        <v>7472</v>
      </c>
      <c r="AA370" s="29" t="s">
        <v>7478</v>
      </c>
      <c r="AB370" s="28" t="s">
        <v>7472</v>
      </c>
      <c r="AC370" s="27"/>
      <c r="AD370" s="27"/>
      <c r="AE370" s="27"/>
      <c r="AF370" s="29" t="s">
        <v>7472</v>
      </c>
      <c r="AG370" s="33" t="str">
        <f>IF(ISERROR(IF(VLOOKUP(B370,'SAS Stations'!$A$2:$G$307,6,)="YES", "YES", "NO"))=TRUE,"NO","YES")</f>
        <v>NO</v>
      </c>
      <c r="AH370" s="33" t="str">
        <f t="shared" si="5"/>
        <v>YES</v>
      </c>
      <c r="AI370" s="33" t="str">
        <f>IF(ISERROR(IF(VLOOKUP(B370,'Stations Modelled'!$A$2:$D$141,4,FALSE)=TRUE, "YES","NO")),"NO","YES")</f>
        <v>NO</v>
      </c>
    </row>
    <row r="371" spans="1:35" hidden="1">
      <c r="A371" s="29" t="s">
        <v>3808</v>
      </c>
      <c r="B371" s="28">
        <v>399</v>
      </c>
      <c r="C371" s="28">
        <v>5185</v>
      </c>
      <c r="D371" s="30" t="s">
        <v>7528</v>
      </c>
      <c r="E371" s="29" t="s">
        <v>509</v>
      </c>
      <c r="F371" s="28">
        <v>66</v>
      </c>
      <c r="G371" s="28">
        <v>12</v>
      </c>
      <c r="H371" s="28">
        <v>5013</v>
      </c>
      <c r="I371" s="29" t="s">
        <v>812</v>
      </c>
      <c r="J371" s="28">
        <v>3</v>
      </c>
      <c r="K371" s="29" t="s">
        <v>7529</v>
      </c>
      <c r="L371" s="28">
        <v>5014</v>
      </c>
      <c r="M371" s="29" t="s">
        <v>3869</v>
      </c>
      <c r="N371" s="29" t="s">
        <v>7471</v>
      </c>
      <c r="O371" s="31">
        <v>23894</v>
      </c>
      <c r="P371" s="31" t="s">
        <v>7472</v>
      </c>
      <c r="Q371" s="29" t="s">
        <v>7473</v>
      </c>
      <c r="R371" s="28">
        <v>1</v>
      </c>
      <c r="S371" s="28">
        <v>26</v>
      </c>
      <c r="T371" s="28">
        <v>3</v>
      </c>
      <c r="U371" s="28">
        <v>5</v>
      </c>
      <c r="V371" s="29" t="s">
        <v>7531</v>
      </c>
      <c r="W371" s="29" t="s">
        <v>510</v>
      </c>
      <c r="X371" s="29" t="s">
        <v>7508</v>
      </c>
      <c r="Y371" s="29" t="s">
        <v>511</v>
      </c>
      <c r="Z371" s="29" t="s">
        <v>512</v>
      </c>
      <c r="AA371" s="29" t="s">
        <v>7478</v>
      </c>
      <c r="AB371" s="28">
        <v>91740</v>
      </c>
      <c r="AC371" s="32">
        <v>34.118831999999998</v>
      </c>
      <c r="AD371" s="32">
        <v>-117.871869</v>
      </c>
      <c r="AE371" s="34" t="s">
        <v>7503</v>
      </c>
      <c r="AF371" s="29" t="s">
        <v>7472</v>
      </c>
      <c r="AG371" s="33" t="str">
        <f>IF(ISERROR(IF(VLOOKUP(B371,'SAS Stations'!$A$2:$G$307,6,)="YES", "YES", "NO"))=TRUE,"NO","YES")</f>
        <v>YES</v>
      </c>
      <c r="AH371" s="33" t="str">
        <f t="shared" si="5"/>
        <v>NO</v>
      </c>
      <c r="AI371" s="33" t="str">
        <f>IF(ISERROR(IF(VLOOKUP(B371,'Stations Modelled'!$A$2:$D$141,4,FALSE)=TRUE, "YES","NO")),"NO","YES")</f>
        <v>NO</v>
      </c>
    </row>
    <row r="372" spans="1:35" hidden="1">
      <c r="A372" s="29" t="s">
        <v>3809</v>
      </c>
      <c r="B372" s="28">
        <v>1662</v>
      </c>
      <c r="C372" s="28">
        <v>6200</v>
      </c>
      <c r="D372" s="30" t="s">
        <v>7528</v>
      </c>
      <c r="E372" s="29"/>
      <c r="F372" s="28">
        <v>66</v>
      </c>
      <c r="G372" s="28">
        <v>4</v>
      </c>
      <c r="H372" s="28">
        <v>5045</v>
      </c>
      <c r="I372" s="29" t="s">
        <v>3810</v>
      </c>
      <c r="J372" s="28">
        <v>4</v>
      </c>
      <c r="K372" s="29" t="s">
        <v>448</v>
      </c>
      <c r="L372" s="28">
        <v>5069</v>
      </c>
      <c r="M372" s="29" t="s">
        <v>687</v>
      </c>
      <c r="N372" s="29" t="s">
        <v>7471</v>
      </c>
      <c r="O372" s="31">
        <v>34132</v>
      </c>
      <c r="P372" s="31" t="s">
        <v>7472</v>
      </c>
      <c r="Q372" s="29" t="s">
        <v>7530</v>
      </c>
      <c r="R372" s="28">
        <v>1</v>
      </c>
      <c r="S372" s="28">
        <v>26</v>
      </c>
      <c r="T372" s="28">
        <v>3</v>
      </c>
      <c r="U372" s="28">
        <v>4</v>
      </c>
      <c r="V372" s="29" t="s">
        <v>7531</v>
      </c>
      <c r="W372" s="29" t="s">
        <v>513</v>
      </c>
      <c r="X372" s="29" t="s">
        <v>7586</v>
      </c>
      <c r="Y372" s="29" t="s">
        <v>514</v>
      </c>
      <c r="Z372" s="29" t="s">
        <v>3809</v>
      </c>
      <c r="AA372" s="29" t="s">
        <v>7478</v>
      </c>
      <c r="AB372" s="28">
        <v>91771</v>
      </c>
      <c r="AC372" s="32">
        <v>34.099133999999999</v>
      </c>
      <c r="AD372" s="32">
        <v>-117.707629</v>
      </c>
      <c r="AE372" s="34" t="s">
        <v>7503</v>
      </c>
      <c r="AF372" s="29" t="s">
        <v>7472</v>
      </c>
      <c r="AG372" s="33" t="str">
        <f>IF(ISERROR(IF(VLOOKUP(B372,'SAS Stations'!$A$2:$G$307,6,)="YES", "YES", "NO"))=TRUE,"NO","YES")</f>
        <v>NO</v>
      </c>
      <c r="AH372" s="33" t="str">
        <f t="shared" si="5"/>
        <v>YES</v>
      </c>
      <c r="AI372" s="33" t="str">
        <f>IF(ISERROR(IF(VLOOKUP(B372,'Stations Modelled'!$A$2:$D$141,4,FALSE)=TRUE, "YES","NO")),"NO","YES")</f>
        <v>NO</v>
      </c>
    </row>
    <row r="373" spans="1:35" hidden="1">
      <c r="A373" s="29" t="s">
        <v>3811</v>
      </c>
      <c r="B373" s="28">
        <v>779</v>
      </c>
      <c r="C373" s="28">
        <v>5769</v>
      </c>
      <c r="D373" s="30" t="s">
        <v>2822</v>
      </c>
      <c r="E373" s="29">
        <v>37501</v>
      </c>
      <c r="F373" s="28">
        <v>66</v>
      </c>
      <c r="G373" s="28">
        <v>4</v>
      </c>
      <c r="H373" s="28">
        <v>1410</v>
      </c>
      <c r="I373" s="29" t="s">
        <v>340</v>
      </c>
      <c r="J373" s="28">
        <v>9</v>
      </c>
      <c r="K373" s="29" t="s">
        <v>652</v>
      </c>
      <c r="L373" s="28">
        <v>5073</v>
      </c>
      <c r="M373" s="29" t="s">
        <v>652</v>
      </c>
      <c r="N373" s="29" t="s">
        <v>7471</v>
      </c>
      <c r="O373" s="31">
        <v>22463</v>
      </c>
      <c r="P373" s="31" t="s">
        <v>7472</v>
      </c>
      <c r="Q373" s="29" t="s">
        <v>7473</v>
      </c>
      <c r="R373" s="28">
        <v>1</v>
      </c>
      <c r="S373" s="28">
        <v>46</v>
      </c>
      <c r="T373" s="28">
        <v>2</v>
      </c>
      <c r="U373" s="28">
        <v>52</v>
      </c>
      <c r="V373" s="29" t="s">
        <v>3386</v>
      </c>
      <c r="W373" s="29" t="s">
        <v>2824</v>
      </c>
      <c r="X373" s="29" t="s">
        <v>569</v>
      </c>
      <c r="Y373" s="29" t="s">
        <v>4558</v>
      </c>
      <c r="Z373" s="29" t="s">
        <v>660</v>
      </c>
      <c r="AA373" s="29" t="s">
        <v>7478</v>
      </c>
      <c r="AB373" s="28">
        <v>90815</v>
      </c>
      <c r="AC373" s="32">
        <v>33.795727999999997</v>
      </c>
      <c r="AD373" s="32">
        <v>-118.106645</v>
      </c>
      <c r="AE373" s="32"/>
      <c r="AF373" s="29" t="s">
        <v>7472</v>
      </c>
      <c r="AG373" s="33" t="str">
        <f>IF(ISERROR(IF(VLOOKUP(B373,'SAS Stations'!$A$2:$G$307,6,)="YES", "YES", "NO"))=TRUE,"NO","YES")</f>
        <v>NO</v>
      </c>
      <c r="AH373" s="33" t="str">
        <f t="shared" si="5"/>
        <v>YES</v>
      </c>
      <c r="AI373" s="33" t="str">
        <f>IF(ISERROR(IF(VLOOKUP(B373,'Stations Modelled'!$A$2:$D$141,4,FALSE)=TRUE, "YES","NO")),"NO","YES")</f>
        <v>NO</v>
      </c>
    </row>
    <row r="374" spans="1:35" hidden="1">
      <c r="A374" s="29" t="s">
        <v>3226</v>
      </c>
      <c r="B374" s="28">
        <v>1369</v>
      </c>
      <c r="C374" s="28">
        <v>8128</v>
      </c>
      <c r="D374" s="30"/>
      <c r="E374" s="29"/>
      <c r="F374" s="28">
        <v>33</v>
      </c>
      <c r="G374" s="28">
        <v>2.4</v>
      </c>
      <c r="H374" s="28">
        <v>5070</v>
      </c>
      <c r="I374" s="29" t="s">
        <v>347</v>
      </c>
      <c r="J374" s="28">
        <v>7</v>
      </c>
      <c r="K374" s="29" t="s">
        <v>347</v>
      </c>
      <c r="L374" s="28">
        <v>5070</v>
      </c>
      <c r="M374" s="29" t="s">
        <v>347</v>
      </c>
      <c r="N374" s="29" t="s">
        <v>7521</v>
      </c>
      <c r="O374" s="31">
        <v>18264</v>
      </c>
      <c r="P374" s="31">
        <v>30926</v>
      </c>
      <c r="Q374" s="29" t="s">
        <v>7506</v>
      </c>
      <c r="R374" s="28">
        <v>3</v>
      </c>
      <c r="S374" s="28">
        <v>77</v>
      </c>
      <c r="T374" s="28">
        <v>4</v>
      </c>
      <c r="U374" s="28">
        <v>16</v>
      </c>
      <c r="V374" s="29" t="s">
        <v>7472</v>
      </c>
      <c r="W374" s="29" t="s">
        <v>7472</v>
      </c>
      <c r="X374" s="29" t="s">
        <v>7472</v>
      </c>
      <c r="Y374" s="29" t="s">
        <v>7472</v>
      </c>
      <c r="Z374" s="29" t="s">
        <v>7472</v>
      </c>
      <c r="AA374" s="29" t="s">
        <v>7478</v>
      </c>
      <c r="AB374" s="28" t="s">
        <v>7472</v>
      </c>
      <c r="AC374" s="27"/>
      <c r="AD374" s="27"/>
      <c r="AE374" s="27"/>
      <c r="AF374" s="29" t="s">
        <v>7472</v>
      </c>
      <c r="AG374" s="33" t="str">
        <f>IF(ISERROR(IF(VLOOKUP(B374,'SAS Stations'!$A$2:$G$307,6,)="YES", "YES", "NO"))=TRUE,"NO","YES")</f>
        <v>NO</v>
      </c>
      <c r="AH374" s="33" t="str">
        <f t="shared" si="5"/>
        <v>YES</v>
      </c>
      <c r="AI374" s="33" t="str">
        <f>IF(ISERROR(IF(VLOOKUP(B374,'Stations Modelled'!$A$2:$D$141,4,FALSE)=TRUE, "YES","NO")),"NO","YES")</f>
        <v>NO</v>
      </c>
    </row>
    <row r="375" spans="1:35" hidden="1">
      <c r="A375" s="29" t="s">
        <v>4559</v>
      </c>
      <c r="B375" s="28">
        <v>727</v>
      </c>
      <c r="C375" s="28">
        <v>5715</v>
      </c>
      <c r="D375" s="30" t="s">
        <v>2815</v>
      </c>
      <c r="E375" s="29"/>
      <c r="F375" s="28">
        <v>66</v>
      </c>
      <c r="G375" s="28">
        <v>2.4</v>
      </c>
      <c r="H375" s="28">
        <v>5071</v>
      </c>
      <c r="I375" s="29" t="s">
        <v>339</v>
      </c>
      <c r="J375" s="28">
        <v>9</v>
      </c>
      <c r="K375" s="29" t="s">
        <v>652</v>
      </c>
      <c r="L375" s="28">
        <v>5073</v>
      </c>
      <c r="M375" s="29" t="s">
        <v>652</v>
      </c>
      <c r="N375" s="29" t="s">
        <v>7471</v>
      </c>
      <c r="O375" s="31">
        <v>24807</v>
      </c>
      <c r="P375" s="31" t="s">
        <v>7472</v>
      </c>
      <c r="Q375" s="29" t="s">
        <v>7530</v>
      </c>
      <c r="R375" s="28">
        <v>1</v>
      </c>
      <c r="S375" s="28">
        <v>46</v>
      </c>
      <c r="T375" s="28">
        <v>2</v>
      </c>
      <c r="U375" s="28">
        <v>52</v>
      </c>
      <c r="V375" s="29" t="s">
        <v>3386</v>
      </c>
      <c r="W375" s="29" t="s">
        <v>2826</v>
      </c>
      <c r="X375" s="29" t="s">
        <v>462</v>
      </c>
      <c r="Y375" s="29" t="s">
        <v>4560</v>
      </c>
      <c r="Z375" s="29" t="s">
        <v>3787</v>
      </c>
      <c r="AA375" s="29" t="s">
        <v>7478</v>
      </c>
      <c r="AB375" s="28" t="s">
        <v>7472</v>
      </c>
      <c r="AC375" s="32">
        <v>33.829301000000001</v>
      </c>
      <c r="AD375" s="32">
        <v>-118.238163</v>
      </c>
      <c r="AE375" s="32"/>
      <c r="AF375" s="29" t="s">
        <v>7472</v>
      </c>
      <c r="AG375" s="33" t="str">
        <f>IF(ISERROR(IF(VLOOKUP(B375,'SAS Stations'!$A$2:$G$307,6,)="YES", "YES", "NO"))=TRUE,"NO","YES")</f>
        <v>NO</v>
      </c>
      <c r="AH375" s="33" t="str">
        <f t="shared" si="5"/>
        <v>YES</v>
      </c>
      <c r="AI375" s="33" t="str">
        <f>IF(ISERROR(IF(VLOOKUP(B375,'Stations Modelled'!$A$2:$D$141,4,FALSE)=TRUE, "YES","NO")),"NO","YES")</f>
        <v>NO</v>
      </c>
    </row>
    <row r="376" spans="1:35" hidden="1">
      <c r="A376" s="29" t="s">
        <v>3227</v>
      </c>
      <c r="B376" s="28">
        <v>728</v>
      </c>
      <c r="C376" s="28">
        <v>5716</v>
      </c>
      <c r="D376" s="30"/>
      <c r="E376" s="29"/>
      <c r="F376" s="28">
        <v>12</v>
      </c>
      <c r="G376" s="28">
        <v>4</v>
      </c>
      <c r="H376" s="28">
        <v>5073</v>
      </c>
      <c r="I376" s="29" t="s">
        <v>652</v>
      </c>
      <c r="J376" s="28">
        <v>9</v>
      </c>
      <c r="K376" s="29" t="s">
        <v>652</v>
      </c>
      <c r="L376" s="28">
        <v>5073</v>
      </c>
      <c r="M376" s="29" t="s">
        <v>652</v>
      </c>
      <c r="N376" s="29" t="s">
        <v>7521</v>
      </c>
      <c r="O376" s="31">
        <v>14093</v>
      </c>
      <c r="P376" s="31">
        <v>33707</v>
      </c>
      <c r="Q376" s="29" t="s">
        <v>7506</v>
      </c>
      <c r="R376" s="28">
        <v>1</v>
      </c>
      <c r="S376" s="28">
        <v>32</v>
      </c>
      <c r="T376" s="28">
        <v>2</v>
      </c>
      <c r="U376" s="28">
        <v>57</v>
      </c>
      <c r="V376" s="29" t="s">
        <v>2730</v>
      </c>
      <c r="W376" s="29" t="s">
        <v>7472</v>
      </c>
      <c r="X376" s="29" t="s">
        <v>7472</v>
      </c>
      <c r="Y376" s="29" t="s">
        <v>3228</v>
      </c>
      <c r="Z376" s="29" t="s">
        <v>3229</v>
      </c>
      <c r="AA376" s="29" t="s">
        <v>7478</v>
      </c>
      <c r="AB376" s="28" t="s">
        <v>7472</v>
      </c>
      <c r="AC376" s="27"/>
      <c r="AD376" s="27"/>
      <c r="AE376" s="27"/>
      <c r="AF376" s="29" t="s">
        <v>7472</v>
      </c>
      <c r="AG376" s="33" t="str">
        <f>IF(ISERROR(IF(VLOOKUP(B376,'SAS Stations'!$A$2:$G$307,6,)="YES", "YES", "NO"))=TRUE,"NO","YES")</f>
        <v>NO</v>
      </c>
      <c r="AH376" s="33" t="str">
        <f t="shared" si="5"/>
        <v>YES</v>
      </c>
      <c r="AI376" s="33" t="str">
        <f>IF(ISERROR(IF(VLOOKUP(B376,'Stations Modelled'!$A$2:$D$141,4,FALSE)=TRUE, "YES","NO")),"NO","YES")</f>
        <v>NO</v>
      </c>
    </row>
    <row r="377" spans="1:35" hidden="1">
      <c r="A377" s="29" t="s">
        <v>3230</v>
      </c>
      <c r="B377" s="28">
        <v>1102</v>
      </c>
      <c r="C377" s="28">
        <v>7136</v>
      </c>
      <c r="D377" s="30"/>
      <c r="E377" s="29"/>
      <c r="F377" s="28">
        <v>33</v>
      </c>
      <c r="G377" s="28">
        <v>12</v>
      </c>
      <c r="H377" s="28">
        <v>4027</v>
      </c>
      <c r="I377" s="29" t="s">
        <v>7497</v>
      </c>
      <c r="J377" s="28">
        <v>6</v>
      </c>
      <c r="K377" s="29" t="s">
        <v>389</v>
      </c>
      <c r="L377" s="28">
        <v>5090</v>
      </c>
      <c r="M377" s="29" t="s">
        <v>3806</v>
      </c>
      <c r="N377" s="29" t="s">
        <v>7521</v>
      </c>
      <c r="O377" s="31">
        <v>31503</v>
      </c>
      <c r="P377" s="31">
        <v>32690</v>
      </c>
      <c r="Q377" s="29" t="s">
        <v>5084</v>
      </c>
      <c r="R377" s="28">
        <v>3</v>
      </c>
      <c r="S377" s="28">
        <v>87</v>
      </c>
      <c r="T377" s="28">
        <v>4</v>
      </c>
      <c r="U377" s="28">
        <v>40</v>
      </c>
      <c r="V377" s="29" t="s">
        <v>3411</v>
      </c>
      <c r="W377" s="29" t="s">
        <v>7472</v>
      </c>
      <c r="X377" s="29" t="s">
        <v>7472</v>
      </c>
      <c r="Y377" s="29" t="s">
        <v>7472</v>
      </c>
      <c r="Z377" s="29" t="s">
        <v>7472</v>
      </c>
      <c r="AA377" s="29" t="s">
        <v>7502</v>
      </c>
      <c r="AB377" s="28" t="s">
        <v>7472</v>
      </c>
      <c r="AC377" s="27"/>
      <c r="AD377" s="27"/>
      <c r="AE377" s="27"/>
      <c r="AF377" s="29" t="s">
        <v>7472</v>
      </c>
      <c r="AG377" s="33" t="str">
        <f>IF(ISERROR(IF(VLOOKUP(B377,'SAS Stations'!$A$2:$G$307,6,)="YES", "YES", "NO"))=TRUE,"NO","YES")</f>
        <v>NO</v>
      </c>
      <c r="AH377" s="33" t="str">
        <f t="shared" si="5"/>
        <v>YES</v>
      </c>
      <c r="AI377" s="33" t="str">
        <f>IF(ISERROR(IF(VLOOKUP(B377,'Stations Modelled'!$A$2:$D$141,4,FALSE)=TRUE, "YES","NO")),"NO","YES")</f>
        <v>NO</v>
      </c>
    </row>
    <row r="378" spans="1:35" hidden="1">
      <c r="A378" s="29" t="s">
        <v>3231</v>
      </c>
      <c r="B378" s="28">
        <v>1951</v>
      </c>
      <c r="C378" s="28">
        <v>7171</v>
      </c>
      <c r="D378" s="30"/>
      <c r="E378" s="29"/>
      <c r="F378" s="28">
        <v>16</v>
      </c>
      <c r="G378" s="28">
        <v>2.4</v>
      </c>
      <c r="H378" s="28">
        <v>5015</v>
      </c>
      <c r="I378" s="29" t="s">
        <v>377</v>
      </c>
      <c r="J378" s="28">
        <v>3</v>
      </c>
      <c r="K378" s="29" t="s">
        <v>7529</v>
      </c>
      <c r="L378" s="28">
        <v>5012</v>
      </c>
      <c r="M378" s="29" t="s">
        <v>3869</v>
      </c>
      <c r="N378" s="29" t="s">
        <v>7471</v>
      </c>
      <c r="O378" s="31">
        <v>36014</v>
      </c>
      <c r="P378" s="31" t="s">
        <v>7472</v>
      </c>
      <c r="Q378" s="29" t="s">
        <v>5084</v>
      </c>
      <c r="R378" s="28">
        <v>1</v>
      </c>
      <c r="S378" s="28">
        <v>27</v>
      </c>
      <c r="T378" s="28">
        <v>3</v>
      </c>
      <c r="U378" s="28">
        <v>5</v>
      </c>
      <c r="V378" s="29" t="s">
        <v>2730</v>
      </c>
      <c r="W378" s="29" t="s">
        <v>7472</v>
      </c>
      <c r="X378" s="29" t="s">
        <v>7472</v>
      </c>
      <c r="Y378" s="29" t="s">
        <v>7472</v>
      </c>
      <c r="Z378" s="29" t="s">
        <v>7472</v>
      </c>
      <c r="AA378" s="29" t="s">
        <v>7478</v>
      </c>
      <c r="AB378" s="28">
        <v>91214</v>
      </c>
      <c r="AC378" s="27"/>
      <c r="AD378" s="27"/>
      <c r="AE378" s="27"/>
      <c r="AF378" s="29" t="s">
        <v>7472</v>
      </c>
      <c r="AG378" s="33" t="str">
        <f>IF(ISERROR(IF(VLOOKUP(B378,'SAS Stations'!$A$2:$G$307,6,)="YES", "YES", "NO"))=TRUE,"NO","YES")</f>
        <v>NO</v>
      </c>
      <c r="AH378" s="33" t="str">
        <f t="shared" si="5"/>
        <v>YES</v>
      </c>
      <c r="AI378" s="33" t="str">
        <f>IF(ISERROR(IF(VLOOKUP(B378,'Stations Modelled'!$A$2:$D$141,4,FALSE)=TRUE, "YES","NO")),"NO","YES")</f>
        <v>NO</v>
      </c>
    </row>
    <row r="379" spans="1:35" hidden="1">
      <c r="A379" s="29" t="s">
        <v>3232</v>
      </c>
      <c r="B379" s="28">
        <v>237</v>
      </c>
      <c r="C379" s="28">
        <v>4116</v>
      </c>
      <c r="D379" s="30"/>
      <c r="E379" s="29"/>
      <c r="F379" s="28">
        <v>220</v>
      </c>
      <c r="G379" s="28">
        <v>92</v>
      </c>
      <c r="H379" s="28">
        <v>4015</v>
      </c>
      <c r="I379" s="29" t="s">
        <v>2866</v>
      </c>
      <c r="J379" s="28">
        <v>6</v>
      </c>
      <c r="K379" s="29" t="s">
        <v>389</v>
      </c>
      <c r="L379" s="28">
        <v>4000</v>
      </c>
      <c r="M379" s="29" t="s">
        <v>7495</v>
      </c>
      <c r="N379" s="29" t="s">
        <v>7471</v>
      </c>
      <c r="O379" s="31">
        <v>18264</v>
      </c>
      <c r="P379" s="31" t="s">
        <v>7472</v>
      </c>
      <c r="Q379" s="29" t="s">
        <v>7496</v>
      </c>
      <c r="R379" s="28">
        <v>9</v>
      </c>
      <c r="S379" s="28">
        <v>99</v>
      </c>
      <c r="T379" s="28">
        <v>4</v>
      </c>
      <c r="U379" s="28">
        <v>0</v>
      </c>
      <c r="V379" s="29" t="s">
        <v>3233</v>
      </c>
      <c r="W379" s="29" t="s">
        <v>7472</v>
      </c>
      <c r="X379" s="29" t="s">
        <v>7472</v>
      </c>
      <c r="Y379" s="29" t="s">
        <v>3234</v>
      </c>
      <c r="Z379" s="29" t="s">
        <v>7472</v>
      </c>
      <c r="AA379" s="29" t="s">
        <v>7478</v>
      </c>
      <c r="AB379" s="28" t="s">
        <v>7472</v>
      </c>
      <c r="AC379" s="32">
        <v>33.677183999999997</v>
      </c>
      <c r="AD379" s="32">
        <v>-116.17064999999999</v>
      </c>
      <c r="AE379" s="32"/>
      <c r="AF379" s="29" t="s">
        <v>7472</v>
      </c>
      <c r="AG379" s="33" t="str">
        <f>IF(ISERROR(IF(VLOOKUP(B379,'SAS Stations'!$A$2:$G$307,6,)="YES", "YES", "NO"))=TRUE,"NO","YES")</f>
        <v>NO</v>
      </c>
      <c r="AH379" s="33" t="str">
        <f t="shared" si="5"/>
        <v>YES</v>
      </c>
      <c r="AI379" s="33" t="str">
        <f>IF(ISERROR(IF(VLOOKUP(B379,'Stations Modelled'!$A$2:$D$141,4,FALSE)=TRUE, "YES","NO")),"NO","YES")</f>
        <v>NO</v>
      </c>
    </row>
    <row r="380" spans="1:35" hidden="1">
      <c r="A380" s="29" t="s">
        <v>3235</v>
      </c>
      <c r="B380" s="28">
        <v>113</v>
      </c>
      <c r="C380" s="28">
        <v>1939</v>
      </c>
      <c r="D380" s="30"/>
      <c r="E380" s="29"/>
      <c r="F380" s="28">
        <v>220</v>
      </c>
      <c r="G380" s="28">
        <v>12</v>
      </c>
      <c r="H380" s="28">
        <v>8016</v>
      </c>
      <c r="I380" s="29" t="s">
        <v>385</v>
      </c>
      <c r="J380" s="28">
        <v>15</v>
      </c>
      <c r="K380" s="29" t="s">
        <v>666</v>
      </c>
      <c r="L380" s="28">
        <v>5090</v>
      </c>
      <c r="M380" s="29" t="s">
        <v>3806</v>
      </c>
      <c r="N380" s="29" t="s">
        <v>7471</v>
      </c>
      <c r="O380" s="31">
        <v>30529</v>
      </c>
      <c r="P380" s="31" t="s">
        <v>7472</v>
      </c>
      <c r="Q380" s="29" t="s">
        <v>7530</v>
      </c>
      <c r="R380" s="28">
        <v>3</v>
      </c>
      <c r="S380" s="28">
        <v>72</v>
      </c>
      <c r="T380" s="28">
        <v>4</v>
      </c>
      <c r="U380" s="28">
        <v>21</v>
      </c>
      <c r="V380" s="29" t="s">
        <v>7480</v>
      </c>
      <c r="W380" s="29" t="s">
        <v>3236</v>
      </c>
      <c r="X380" s="29" t="s">
        <v>564</v>
      </c>
      <c r="Y380" s="29" t="s">
        <v>3237</v>
      </c>
      <c r="Z380" s="29" t="s">
        <v>5003</v>
      </c>
      <c r="AA380" s="29" t="s">
        <v>7478</v>
      </c>
      <c r="AB380" s="28">
        <v>92327</v>
      </c>
      <c r="AC380" s="27"/>
      <c r="AD380" s="27"/>
      <c r="AE380" s="27"/>
      <c r="AF380" s="29" t="s">
        <v>7472</v>
      </c>
      <c r="AG380" s="33" t="str">
        <f>IF(ISERROR(IF(VLOOKUP(B380,'SAS Stations'!$A$2:$G$307,6,)="YES", "YES", "NO"))=TRUE,"NO","YES")</f>
        <v>NO</v>
      </c>
      <c r="AH380" s="33" t="str">
        <f t="shared" si="5"/>
        <v>YES</v>
      </c>
      <c r="AI380" s="33" t="str">
        <f>IF(ISERROR(IF(VLOOKUP(B380,'Stations Modelled'!$A$2:$D$141,4,FALSE)=TRUE, "YES","NO")),"NO","YES")</f>
        <v>NO</v>
      </c>
    </row>
    <row r="381" spans="1:35" hidden="1">
      <c r="A381" s="29" t="s">
        <v>3238</v>
      </c>
      <c r="B381" s="28">
        <v>1776</v>
      </c>
      <c r="C381" s="28">
        <v>5280</v>
      </c>
      <c r="D381" s="30"/>
      <c r="E381" s="29"/>
      <c r="F381" s="28">
        <v>66</v>
      </c>
      <c r="G381" s="28">
        <v>16</v>
      </c>
      <c r="H381" s="28">
        <v>5056</v>
      </c>
      <c r="I381" s="29" t="s">
        <v>698</v>
      </c>
      <c r="J381" s="28">
        <v>11</v>
      </c>
      <c r="K381" s="29" t="s">
        <v>698</v>
      </c>
      <c r="L381" s="28">
        <v>5056</v>
      </c>
      <c r="M381" s="29" t="s">
        <v>698</v>
      </c>
      <c r="N381" s="29" t="s">
        <v>7496</v>
      </c>
      <c r="O381" s="31">
        <v>38353</v>
      </c>
      <c r="P381" s="31" t="s">
        <v>7472</v>
      </c>
      <c r="Q381" s="29" t="s">
        <v>10579</v>
      </c>
      <c r="R381" s="28">
        <v>5</v>
      </c>
      <c r="S381" s="28">
        <v>35</v>
      </c>
      <c r="T381" s="28">
        <v>3</v>
      </c>
      <c r="U381" s="28">
        <v>60</v>
      </c>
      <c r="V381" s="29" t="s">
        <v>7472</v>
      </c>
      <c r="W381" s="29" t="s">
        <v>7472</v>
      </c>
      <c r="X381" s="29" t="s">
        <v>7472</v>
      </c>
      <c r="Y381" s="29" t="s">
        <v>7472</v>
      </c>
      <c r="Z381" s="29" t="s">
        <v>7472</v>
      </c>
      <c r="AA381" s="29" t="s">
        <v>7478</v>
      </c>
      <c r="AB381" s="28" t="s">
        <v>7472</v>
      </c>
      <c r="AC381" s="27"/>
      <c r="AD381" s="27"/>
      <c r="AE381" s="27"/>
      <c r="AF381" s="29" t="s">
        <v>7472</v>
      </c>
      <c r="AG381" s="33" t="str">
        <f>IF(ISERROR(IF(VLOOKUP(B381,'SAS Stations'!$A$2:$G$307,6,)="YES", "YES", "NO"))=TRUE,"NO","YES")</f>
        <v>NO</v>
      </c>
      <c r="AH381" s="33" t="str">
        <f t="shared" si="5"/>
        <v>YES</v>
      </c>
      <c r="AI381" s="33" t="str">
        <f>IF(ISERROR(IF(VLOOKUP(B381,'Stations Modelled'!$A$2:$D$141,4,FALSE)=TRUE, "YES","NO")),"NO","YES")</f>
        <v>NO</v>
      </c>
    </row>
    <row r="382" spans="1:35" hidden="1">
      <c r="A382" s="29" t="s">
        <v>5072</v>
      </c>
      <c r="B382" s="28">
        <v>1523</v>
      </c>
      <c r="C382" s="28">
        <v>8299</v>
      </c>
      <c r="D382" s="30" t="s">
        <v>3416</v>
      </c>
      <c r="E382" s="29"/>
      <c r="F382" s="28">
        <v>33</v>
      </c>
      <c r="G382" s="28">
        <v>12</v>
      </c>
      <c r="H382" s="28">
        <v>5067</v>
      </c>
      <c r="I382" s="29" t="s">
        <v>389</v>
      </c>
      <c r="J382" s="28">
        <v>6</v>
      </c>
      <c r="K382" s="29" t="s">
        <v>389</v>
      </c>
      <c r="L382" s="28">
        <v>5067</v>
      </c>
      <c r="M382" s="29" t="s">
        <v>389</v>
      </c>
      <c r="N382" s="29" t="s">
        <v>7471</v>
      </c>
      <c r="O382" s="31">
        <v>26054</v>
      </c>
      <c r="P382" s="31" t="s">
        <v>7472</v>
      </c>
      <c r="Q382" s="29" t="s">
        <v>7506</v>
      </c>
      <c r="R382" s="28">
        <v>3</v>
      </c>
      <c r="S382" s="28">
        <v>79</v>
      </c>
      <c r="T382" s="28">
        <v>4</v>
      </c>
      <c r="U382" s="28">
        <v>13</v>
      </c>
      <c r="V382" s="29" t="s">
        <v>3411</v>
      </c>
      <c r="W382" s="29" t="s">
        <v>5073</v>
      </c>
      <c r="X382" s="29" t="s">
        <v>3326</v>
      </c>
      <c r="Y382" s="29" t="s">
        <v>5074</v>
      </c>
      <c r="Z382" s="29" t="s">
        <v>5075</v>
      </c>
      <c r="AA382" s="29" t="s">
        <v>7478</v>
      </c>
      <c r="AB382" s="28">
        <v>92258</v>
      </c>
      <c r="AC382" s="32">
        <v>33.932738999999998</v>
      </c>
      <c r="AD382" s="32">
        <v>-116.501205</v>
      </c>
      <c r="AE382" s="32"/>
      <c r="AF382" s="29" t="s">
        <v>7472</v>
      </c>
      <c r="AG382" s="33" t="str">
        <f>IF(ISERROR(IF(VLOOKUP(B382,'SAS Stations'!$A$2:$G$307,6,)="YES", "YES", "NO"))=TRUE,"NO","YES")</f>
        <v>NO</v>
      </c>
      <c r="AH382" s="33" t="str">
        <f t="shared" si="5"/>
        <v>YES</v>
      </c>
      <c r="AI382" s="33" t="str">
        <f>IF(ISERROR(IF(VLOOKUP(B382,'Stations Modelled'!$A$2:$D$141,4,FALSE)=TRUE, "YES","NO")),"NO","YES")</f>
        <v>NO</v>
      </c>
    </row>
    <row r="383" spans="1:35" hidden="1">
      <c r="A383" s="29" t="s">
        <v>3239</v>
      </c>
      <c r="B383" s="28">
        <v>1017</v>
      </c>
      <c r="C383" s="28">
        <v>6244</v>
      </c>
      <c r="D383" s="30"/>
      <c r="E383" s="29"/>
      <c r="F383" s="28">
        <v>66</v>
      </c>
      <c r="G383" s="28">
        <v>7</v>
      </c>
      <c r="H383" s="28">
        <v>1310</v>
      </c>
      <c r="I383" s="29" t="s">
        <v>3882</v>
      </c>
      <c r="J383" s="28">
        <v>4</v>
      </c>
      <c r="K383" s="29" t="s">
        <v>448</v>
      </c>
      <c r="L383" s="28">
        <v>5069</v>
      </c>
      <c r="M383" s="29" t="s">
        <v>687</v>
      </c>
      <c r="N383" s="29" t="s">
        <v>7521</v>
      </c>
      <c r="O383" s="31">
        <v>28856</v>
      </c>
      <c r="P383" s="31">
        <v>33661</v>
      </c>
      <c r="Q383" s="29" t="s">
        <v>7530</v>
      </c>
      <c r="R383" s="28">
        <v>3</v>
      </c>
      <c r="S383" s="28">
        <v>30</v>
      </c>
      <c r="T383" s="28">
        <v>3</v>
      </c>
      <c r="U383" s="28">
        <v>14</v>
      </c>
      <c r="V383" s="29" t="s">
        <v>7474</v>
      </c>
      <c r="W383" s="29" t="s">
        <v>7472</v>
      </c>
      <c r="X383" s="29" t="s">
        <v>7472</v>
      </c>
      <c r="Y383" s="29" t="s">
        <v>7472</v>
      </c>
      <c r="Z383" s="29" t="s">
        <v>5095</v>
      </c>
      <c r="AA383" s="29" t="s">
        <v>7478</v>
      </c>
      <c r="AB383" s="28">
        <v>92335</v>
      </c>
      <c r="AC383" s="27"/>
      <c r="AD383" s="27"/>
      <c r="AE383" s="27"/>
      <c r="AF383" s="29" t="s">
        <v>7472</v>
      </c>
      <c r="AG383" s="33" t="str">
        <f>IF(ISERROR(IF(VLOOKUP(B383,'SAS Stations'!$A$2:$G$307,6,)="YES", "YES", "NO"))=TRUE,"NO","YES")</f>
        <v>NO</v>
      </c>
      <c r="AH383" s="33" t="str">
        <f t="shared" si="5"/>
        <v>YES</v>
      </c>
      <c r="AI383" s="33" t="str">
        <f>IF(ISERROR(IF(VLOOKUP(B383,'Stations Modelled'!$A$2:$D$141,4,FALSE)=TRUE, "YES","NO")),"NO","YES")</f>
        <v>NO</v>
      </c>
    </row>
    <row r="384" spans="1:35" hidden="1">
      <c r="A384" s="29" t="s">
        <v>3240</v>
      </c>
      <c r="B384" s="28">
        <v>27</v>
      </c>
      <c r="C384" s="28">
        <v>1028</v>
      </c>
      <c r="D384" s="30"/>
      <c r="E384" s="29"/>
      <c r="F384" s="28">
        <v>66</v>
      </c>
      <c r="G384" s="28">
        <v>12</v>
      </c>
      <c r="H384" s="28">
        <v>5074</v>
      </c>
      <c r="I384" s="29" t="s">
        <v>631</v>
      </c>
      <c r="J384" s="28">
        <v>9</v>
      </c>
      <c r="K384" s="29" t="s">
        <v>652</v>
      </c>
      <c r="L384" s="28">
        <v>4000</v>
      </c>
      <c r="M384" s="29" t="s">
        <v>7495</v>
      </c>
      <c r="N384" s="29" t="s">
        <v>7521</v>
      </c>
      <c r="O384" s="31">
        <v>31533</v>
      </c>
      <c r="P384" s="31">
        <v>32690</v>
      </c>
      <c r="Q384" s="29" t="s">
        <v>525</v>
      </c>
      <c r="R384" s="28">
        <v>9</v>
      </c>
      <c r="S384" s="28">
        <v>60</v>
      </c>
      <c r="T384" s="28">
        <v>2</v>
      </c>
      <c r="U384" s="28">
        <v>2</v>
      </c>
      <c r="V384" s="29" t="s">
        <v>2730</v>
      </c>
      <c r="W384" s="29" t="s">
        <v>7472</v>
      </c>
      <c r="X384" s="29" t="s">
        <v>7472</v>
      </c>
      <c r="Y384" s="29" t="s">
        <v>3241</v>
      </c>
      <c r="Z384" s="29" t="s">
        <v>4627</v>
      </c>
      <c r="AA384" s="29" t="s">
        <v>7478</v>
      </c>
      <c r="AB384" s="28">
        <v>90058</v>
      </c>
      <c r="AC384" s="27"/>
      <c r="AD384" s="27"/>
      <c r="AE384" s="27"/>
      <c r="AF384" s="29" t="s">
        <v>7472</v>
      </c>
      <c r="AG384" s="33" t="str">
        <f>IF(ISERROR(IF(VLOOKUP(B384,'SAS Stations'!$A$2:$G$307,6,)="YES", "YES", "NO"))=TRUE,"NO","YES")</f>
        <v>NO</v>
      </c>
      <c r="AH384" s="33" t="str">
        <f t="shared" si="5"/>
        <v>YES</v>
      </c>
      <c r="AI384" s="33" t="str">
        <f>IF(ISERROR(IF(VLOOKUP(B384,'Stations Modelled'!$A$2:$D$141,4,FALSE)=TRUE, "YES","NO")),"NO","YES")</f>
        <v>NO</v>
      </c>
    </row>
    <row r="385" spans="1:35" hidden="1">
      <c r="A385" s="29" t="s">
        <v>3242</v>
      </c>
      <c r="B385" s="28">
        <v>1370</v>
      </c>
      <c r="C385" s="28">
        <v>8129</v>
      </c>
      <c r="D385" s="30"/>
      <c r="E385" s="29"/>
      <c r="F385" s="28">
        <v>33</v>
      </c>
      <c r="G385" s="28">
        <v>2.4</v>
      </c>
      <c r="H385" s="28">
        <v>5062</v>
      </c>
      <c r="I385" s="29" t="s">
        <v>3801</v>
      </c>
      <c r="J385" s="28">
        <v>4</v>
      </c>
      <c r="K385" s="29" t="s">
        <v>448</v>
      </c>
      <c r="L385" s="28">
        <v>5069</v>
      </c>
      <c r="M385" s="29" t="s">
        <v>687</v>
      </c>
      <c r="N385" s="29" t="s">
        <v>7521</v>
      </c>
      <c r="O385" s="31">
        <v>18264</v>
      </c>
      <c r="P385" s="31">
        <v>33658</v>
      </c>
      <c r="Q385" s="29" t="s">
        <v>7506</v>
      </c>
      <c r="R385" s="28">
        <v>3</v>
      </c>
      <c r="S385" s="28">
        <v>34</v>
      </c>
      <c r="T385" s="28">
        <v>3</v>
      </c>
      <c r="U385" s="28">
        <v>12</v>
      </c>
      <c r="V385" s="29" t="s">
        <v>3438</v>
      </c>
      <c r="W385" s="29" t="s">
        <v>7472</v>
      </c>
      <c r="X385" s="29" t="s">
        <v>7472</v>
      </c>
      <c r="Y385" s="29" t="s">
        <v>3243</v>
      </c>
      <c r="Z385" s="29" t="s">
        <v>3826</v>
      </c>
      <c r="AA385" s="29" t="s">
        <v>7478</v>
      </c>
      <c r="AB385" s="28">
        <v>91720</v>
      </c>
      <c r="AC385" s="27"/>
      <c r="AD385" s="27"/>
      <c r="AE385" s="27"/>
      <c r="AF385" s="29" t="s">
        <v>7472</v>
      </c>
      <c r="AG385" s="33" t="str">
        <f>IF(ISERROR(IF(VLOOKUP(B385,'SAS Stations'!$A$2:$G$307,6,)="YES", "YES", "NO"))=TRUE,"NO","YES")</f>
        <v>NO</v>
      </c>
      <c r="AH385" s="33" t="str">
        <f t="shared" si="5"/>
        <v>YES</v>
      </c>
      <c r="AI385" s="33" t="str">
        <f>IF(ISERROR(IF(VLOOKUP(B385,'Stations Modelled'!$A$2:$D$141,4,FALSE)=TRUE, "YES","NO")),"NO","YES")</f>
        <v>NO</v>
      </c>
    </row>
    <row r="386" spans="1:35" hidden="1">
      <c r="A386" s="29" t="s">
        <v>3812</v>
      </c>
      <c r="B386" s="28">
        <v>1861</v>
      </c>
      <c r="C386" s="28">
        <v>6326</v>
      </c>
      <c r="D386" s="30" t="s">
        <v>4981</v>
      </c>
      <c r="E386" s="29"/>
      <c r="F386" s="28">
        <v>66</v>
      </c>
      <c r="G386" s="28">
        <v>16</v>
      </c>
      <c r="H386" s="28">
        <v>5055</v>
      </c>
      <c r="I386" s="29" t="s">
        <v>446</v>
      </c>
      <c r="J386" s="28">
        <v>10</v>
      </c>
      <c r="K386" s="29" t="s">
        <v>446</v>
      </c>
      <c r="L386" s="28">
        <v>5056</v>
      </c>
      <c r="M386" s="29" t="s">
        <v>698</v>
      </c>
      <c r="N386" s="29" t="s">
        <v>7471</v>
      </c>
      <c r="O386" s="31">
        <v>35065</v>
      </c>
      <c r="P386" s="31" t="s">
        <v>7472</v>
      </c>
      <c r="Q386" s="29" t="s">
        <v>7530</v>
      </c>
      <c r="R386" s="28">
        <v>5</v>
      </c>
      <c r="S386" s="28">
        <v>49</v>
      </c>
      <c r="T386" s="28">
        <v>2</v>
      </c>
      <c r="U386" s="28">
        <v>30</v>
      </c>
      <c r="V386" s="29" t="s">
        <v>4996</v>
      </c>
      <c r="W386" s="29" t="s">
        <v>5056</v>
      </c>
      <c r="X386" s="29" t="s">
        <v>477</v>
      </c>
      <c r="Y386" s="29" t="s">
        <v>4997</v>
      </c>
      <c r="Z386" s="29" t="s">
        <v>608</v>
      </c>
      <c r="AA386" s="29" t="s">
        <v>7478</v>
      </c>
      <c r="AB386" s="28">
        <v>93117</v>
      </c>
      <c r="AC386" s="32">
        <v>34.420155999999999</v>
      </c>
      <c r="AD386" s="32">
        <v>-119.85233599999999</v>
      </c>
      <c r="AE386" s="32"/>
      <c r="AF386" s="29" t="s">
        <v>7472</v>
      </c>
      <c r="AG386" s="33" t="str">
        <f>IF(ISERROR(IF(VLOOKUP(B386,'SAS Stations'!$A$2:$G$307,6,)="YES", "YES", "NO"))=TRUE,"NO","YES")</f>
        <v>NO</v>
      </c>
      <c r="AH386" s="33" t="str">
        <f t="shared" si="5"/>
        <v>YES</v>
      </c>
      <c r="AI386" s="33" t="str">
        <f>IF(ISERROR(IF(VLOOKUP(B386,'Stations Modelled'!$A$2:$D$141,4,FALSE)=TRUE, "YES","NO")),"NO","YES")</f>
        <v>NO</v>
      </c>
    </row>
    <row r="387" spans="1:35" hidden="1">
      <c r="A387" s="29" t="s">
        <v>3244</v>
      </c>
      <c r="B387" s="28">
        <v>873</v>
      </c>
      <c r="C387" s="28">
        <v>5876</v>
      </c>
      <c r="D387" s="30"/>
      <c r="E387" s="29"/>
      <c r="F387" s="28">
        <v>12</v>
      </c>
      <c r="G387" s="28">
        <v>4</v>
      </c>
      <c r="H387" s="28">
        <v>5084</v>
      </c>
      <c r="I387" s="29" t="s">
        <v>3790</v>
      </c>
      <c r="J387" s="28">
        <v>9</v>
      </c>
      <c r="K387" s="29" t="s">
        <v>652</v>
      </c>
      <c r="L387" s="28">
        <v>5073</v>
      </c>
      <c r="M387" s="29" t="s">
        <v>652</v>
      </c>
      <c r="N387" s="29" t="s">
        <v>7521</v>
      </c>
      <c r="O387" s="31">
        <v>18264</v>
      </c>
      <c r="P387" s="31">
        <v>30956</v>
      </c>
      <c r="Q387" s="29" t="s">
        <v>7506</v>
      </c>
      <c r="R387" s="28">
        <v>1</v>
      </c>
      <c r="S387" s="28">
        <v>47</v>
      </c>
      <c r="T387" s="28">
        <v>2</v>
      </c>
      <c r="U387" s="28">
        <v>1</v>
      </c>
      <c r="V387" s="29" t="s">
        <v>7472</v>
      </c>
      <c r="W387" s="29" t="s">
        <v>7472</v>
      </c>
      <c r="X387" s="29" t="s">
        <v>7472</v>
      </c>
      <c r="Y387" s="29" t="s">
        <v>7472</v>
      </c>
      <c r="Z387" s="29" t="s">
        <v>7472</v>
      </c>
      <c r="AA387" s="29" t="s">
        <v>7478</v>
      </c>
      <c r="AB387" s="28" t="s">
        <v>7472</v>
      </c>
      <c r="AC387" s="27"/>
      <c r="AD387" s="27"/>
      <c r="AE387" s="27"/>
      <c r="AF387" s="29" t="s">
        <v>7472</v>
      </c>
      <c r="AG387" s="33" t="str">
        <f>IF(ISERROR(IF(VLOOKUP(B387,'SAS Stations'!$A$2:$G$307,6,)="YES", "YES", "NO"))=TRUE,"NO","YES")</f>
        <v>NO</v>
      </c>
      <c r="AH387" s="33" t="str">
        <f t="shared" ref="AH387:AH450" si="6">IF(AG387="YES", "NO", "YES")</f>
        <v>YES</v>
      </c>
      <c r="AI387" s="33" t="str">
        <f>IF(ISERROR(IF(VLOOKUP(B387,'Stations Modelled'!$A$2:$D$141,4,FALSE)=TRUE, "YES","NO")),"NO","YES")</f>
        <v>NO</v>
      </c>
    </row>
    <row r="388" spans="1:35" hidden="1">
      <c r="A388" s="29" t="s">
        <v>3813</v>
      </c>
      <c r="B388" s="28">
        <v>976</v>
      </c>
      <c r="C388" s="28">
        <v>6178</v>
      </c>
      <c r="D388" s="30" t="s">
        <v>2822</v>
      </c>
      <c r="E388" s="29"/>
      <c r="F388" s="28">
        <v>66</v>
      </c>
      <c r="G388" s="28">
        <v>12</v>
      </c>
      <c r="H388" s="28">
        <v>1410</v>
      </c>
      <c r="I388" s="29" t="s">
        <v>340</v>
      </c>
      <c r="J388" s="28">
        <v>9</v>
      </c>
      <c r="K388" s="29" t="s">
        <v>652</v>
      </c>
      <c r="L388" s="28">
        <v>5073</v>
      </c>
      <c r="M388" s="29" t="s">
        <v>652</v>
      </c>
      <c r="N388" s="29" t="s">
        <v>7471</v>
      </c>
      <c r="O388" s="31">
        <v>26969</v>
      </c>
      <c r="P388" s="31" t="s">
        <v>7472</v>
      </c>
      <c r="Q388" s="29" t="s">
        <v>7530</v>
      </c>
      <c r="R388" s="28">
        <v>1</v>
      </c>
      <c r="S388" s="28">
        <v>46</v>
      </c>
      <c r="T388" s="28">
        <v>1</v>
      </c>
      <c r="U388" s="28">
        <v>52</v>
      </c>
      <c r="V388" s="29" t="s">
        <v>3386</v>
      </c>
      <c r="W388" s="29" t="s">
        <v>2824</v>
      </c>
      <c r="X388" s="29" t="s">
        <v>7571</v>
      </c>
      <c r="Y388" s="29" t="s">
        <v>4561</v>
      </c>
      <c r="Z388" s="29" t="s">
        <v>660</v>
      </c>
      <c r="AA388" s="29" t="s">
        <v>7478</v>
      </c>
      <c r="AB388" s="28" t="s">
        <v>7472</v>
      </c>
      <c r="AC388" s="32">
        <v>33.782899</v>
      </c>
      <c r="AD388" s="32">
        <v>-118.108851</v>
      </c>
      <c r="AE388" s="32"/>
      <c r="AF388" s="29" t="s">
        <v>7472</v>
      </c>
      <c r="AG388" s="33" t="str">
        <f>IF(ISERROR(IF(VLOOKUP(B388,'SAS Stations'!$A$2:$G$307,6,)="YES", "YES", "NO"))=TRUE,"NO","YES")</f>
        <v>NO</v>
      </c>
      <c r="AH388" s="33" t="str">
        <f t="shared" si="6"/>
        <v>YES</v>
      </c>
      <c r="AI388" s="33" t="str">
        <f>IF(ISERROR(IF(VLOOKUP(B388,'Stations Modelled'!$A$2:$D$141,4,FALSE)=TRUE, "YES","NO")),"NO","YES")</f>
        <v>NO</v>
      </c>
    </row>
    <row r="389" spans="1:35" hidden="1">
      <c r="A389" s="29" t="s">
        <v>3814</v>
      </c>
      <c r="B389" s="28">
        <v>564</v>
      </c>
      <c r="C389" s="28">
        <v>5505</v>
      </c>
      <c r="D389" s="30" t="s">
        <v>4971</v>
      </c>
      <c r="E389" s="29" t="s">
        <v>4998</v>
      </c>
      <c r="F389" s="28">
        <v>66</v>
      </c>
      <c r="G389" s="28">
        <v>16</v>
      </c>
      <c r="H389" s="28">
        <v>5053</v>
      </c>
      <c r="I389" s="29" t="s">
        <v>833</v>
      </c>
      <c r="J389" s="28">
        <v>12</v>
      </c>
      <c r="K389" s="29" t="s">
        <v>833</v>
      </c>
      <c r="L389" s="28">
        <v>5056</v>
      </c>
      <c r="M389" s="29" t="s">
        <v>698</v>
      </c>
      <c r="N389" s="29" t="s">
        <v>7471</v>
      </c>
      <c r="O389" s="31">
        <v>10653</v>
      </c>
      <c r="P389" s="31" t="s">
        <v>7472</v>
      </c>
      <c r="Q389" s="29" t="s">
        <v>7473</v>
      </c>
      <c r="R389" s="28">
        <v>5</v>
      </c>
      <c r="S389" s="28">
        <v>39</v>
      </c>
      <c r="T389" s="28">
        <v>2</v>
      </c>
      <c r="U389" s="28">
        <v>64</v>
      </c>
      <c r="V389" s="29" t="s">
        <v>935</v>
      </c>
      <c r="W389" s="29" t="s">
        <v>1620</v>
      </c>
      <c r="X389" s="29" t="s">
        <v>517</v>
      </c>
      <c r="Y389" s="29" t="s">
        <v>4999</v>
      </c>
      <c r="Z389" s="29" t="s">
        <v>742</v>
      </c>
      <c r="AA389" s="29" t="s">
        <v>7478</v>
      </c>
      <c r="AB389" s="28">
        <v>93030</v>
      </c>
      <c r="AC389" s="32">
        <v>34.203997999999999</v>
      </c>
      <c r="AD389" s="32">
        <v>-119.096772</v>
      </c>
      <c r="AE389" s="32"/>
      <c r="AF389" s="29" t="s">
        <v>7472</v>
      </c>
      <c r="AG389" s="33" t="str">
        <f>IF(ISERROR(IF(VLOOKUP(B389,'SAS Stations'!$A$2:$G$307,6,)="YES", "YES", "NO"))=TRUE,"NO","YES")</f>
        <v>YES</v>
      </c>
      <c r="AH389" s="33" t="str">
        <f t="shared" si="6"/>
        <v>NO</v>
      </c>
      <c r="AI389" s="33" t="str">
        <f>IF(ISERROR(IF(VLOOKUP(B389,'Stations Modelled'!$A$2:$D$141,4,FALSE)=TRUE, "YES","NO")),"NO","YES")</f>
        <v>NO</v>
      </c>
    </row>
    <row r="390" spans="1:35" hidden="1">
      <c r="A390" s="29" t="s">
        <v>3815</v>
      </c>
      <c r="B390" s="28">
        <v>457</v>
      </c>
      <c r="C390" s="28">
        <v>5242</v>
      </c>
      <c r="D390" s="30" t="s">
        <v>2821</v>
      </c>
      <c r="E390" s="29">
        <v>30311</v>
      </c>
      <c r="F390" s="28">
        <v>66</v>
      </c>
      <c r="G390" s="28">
        <v>4</v>
      </c>
      <c r="H390" s="28">
        <v>5029</v>
      </c>
      <c r="I390" s="29" t="s">
        <v>624</v>
      </c>
      <c r="J390" s="28">
        <v>8</v>
      </c>
      <c r="K390" s="29" t="s">
        <v>337</v>
      </c>
      <c r="L390" s="28">
        <v>5023</v>
      </c>
      <c r="M390" s="29" t="s">
        <v>337</v>
      </c>
      <c r="N390" s="29" t="s">
        <v>7471</v>
      </c>
      <c r="O390" s="31">
        <v>18264</v>
      </c>
      <c r="P390" s="31" t="s">
        <v>7472</v>
      </c>
      <c r="Q390" s="29" t="s">
        <v>7473</v>
      </c>
      <c r="R390" s="28">
        <v>5</v>
      </c>
      <c r="S390" s="28">
        <v>42</v>
      </c>
      <c r="T390" s="28">
        <v>1</v>
      </c>
      <c r="U390" s="28">
        <v>54</v>
      </c>
      <c r="V390" s="29" t="s">
        <v>2730</v>
      </c>
      <c r="W390" s="29" t="s">
        <v>4562</v>
      </c>
      <c r="X390" s="29" t="s">
        <v>7540</v>
      </c>
      <c r="Y390" s="29" t="s">
        <v>4563</v>
      </c>
      <c r="Z390" s="29" t="s">
        <v>834</v>
      </c>
      <c r="AA390" s="29" t="s">
        <v>7478</v>
      </c>
      <c r="AB390" s="28">
        <v>90404</v>
      </c>
      <c r="AC390" s="32">
        <v>34.026203000000002</v>
      </c>
      <c r="AD390" s="32">
        <v>-118.47259</v>
      </c>
      <c r="AE390" s="32"/>
      <c r="AF390" s="29" t="s">
        <v>7472</v>
      </c>
      <c r="AG390" s="33" t="str">
        <f>IF(ISERROR(IF(VLOOKUP(B390,'SAS Stations'!$A$2:$G$307,6,)="YES", "YES", "NO"))=TRUE,"NO","YES")</f>
        <v>NO</v>
      </c>
      <c r="AH390" s="33" t="str">
        <f t="shared" si="6"/>
        <v>YES</v>
      </c>
      <c r="AI390" s="33" t="str">
        <f>IF(ISERROR(IF(VLOOKUP(B390,'Stations Modelled'!$A$2:$D$141,4,FALSE)=TRUE, "YES","NO")),"NO","YES")</f>
        <v>NO</v>
      </c>
    </row>
    <row r="391" spans="1:35" hidden="1">
      <c r="A391" s="29" t="s">
        <v>3815</v>
      </c>
      <c r="B391" s="28">
        <v>458</v>
      </c>
      <c r="C391" s="28">
        <v>5242</v>
      </c>
      <c r="D391" s="30" t="s">
        <v>2821</v>
      </c>
      <c r="E391" s="29">
        <v>30311</v>
      </c>
      <c r="F391" s="28">
        <v>66</v>
      </c>
      <c r="G391" s="28">
        <v>16</v>
      </c>
      <c r="H391" s="28">
        <v>5029</v>
      </c>
      <c r="I391" s="29" t="s">
        <v>624</v>
      </c>
      <c r="J391" s="28">
        <v>8</v>
      </c>
      <c r="K391" s="29" t="s">
        <v>337</v>
      </c>
      <c r="L391" s="28">
        <v>5023</v>
      </c>
      <c r="M391" s="29" t="s">
        <v>337</v>
      </c>
      <c r="N391" s="29" t="s">
        <v>7471</v>
      </c>
      <c r="O391" s="31">
        <v>18264</v>
      </c>
      <c r="P391" s="31" t="s">
        <v>7472</v>
      </c>
      <c r="Q391" s="29" t="s">
        <v>7473</v>
      </c>
      <c r="R391" s="28">
        <v>5</v>
      </c>
      <c r="S391" s="28">
        <v>42</v>
      </c>
      <c r="T391" s="28">
        <v>1</v>
      </c>
      <c r="U391" s="28">
        <v>54</v>
      </c>
      <c r="V391" s="29" t="s">
        <v>2730</v>
      </c>
      <c r="W391" s="29" t="s">
        <v>4562</v>
      </c>
      <c r="X391" s="29" t="s">
        <v>7540</v>
      </c>
      <c r="Y391" s="29" t="s">
        <v>4563</v>
      </c>
      <c r="Z391" s="29" t="s">
        <v>834</v>
      </c>
      <c r="AA391" s="29" t="s">
        <v>7478</v>
      </c>
      <c r="AB391" s="28">
        <v>90404</v>
      </c>
      <c r="AC391" s="32">
        <v>34.026203000000002</v>
      </c>
      <c r="AD391" s="32">
        <v>-118.47259</v>
      </c>
      <c r="AE391" s="32"/>
      <c r="AF391" s="29" t="s">
        <v>7472</v>
      </c>
      <c r="AG391" s="33" t="str">
        <f>IF(ISERROR(IF(VLOOKUP(B391,'SAS Stations'!$A$2:$G$307,6,)="YES", "YES", "NO"))=TRUE,"NO","YES")</f>
        <v>YES</v>
      </c>
      <c r="AH391" s="33" t="str">
        <f t="shared" si="6"/>
        <v>NO</v>
      </c>
      <c r="AI391" s="33" t="str">
        <f>IF(ISERROR(IF(VLOOKUP(B391,'Stations Modelled'!$A$2:$D$141,4,FALSE)=TRUE, "YES","NO")),"NO","YES")</f>
        <v>YES</v>
      </c>
    </row>
    <row r="392" spans="1:35" hidden="1">
      <c r="A392" s="29" t="s">
        <v>3816</v>
      </c>
      <c r="B392" s="28">
        <v>1945</v>
      </c>
      <c r="C392" s="28">
        <v>6346</v>
      </c>
      <c r="D392" s="30"/>
      <c r="E392" s="29"/>
      <c r="F392" s="28">
        <v>66</v>
      </c>
      <c r="G392" s="28">
        <v>16</v>
      </c>
      <c r="H392" s="28">
        <v>5051</v>
      </c>
      <c r="I392" s="29" t="s">
        <v>362</v>
      </c>
      <c r="J392" s="28">
        <v>13</v>
      </c>
      <c r="K392" s="29" t="s">
        <v>362</v>
      </c>
      <c r="L392" s="28">
        <v>5056</v>
      </c>
      <c r="M392" s="29" t="s">
        <v>698</v>
      </c>
      <c r="N392" s="29" t="s">
        <v>7471</v>
      </c>
      <c r="O392" s="31">
        <v>36312</v>
      </c>
      <c r="P392" s="31" t="s">
        <v>7472</v>
      </c>
      <c r="Q392" s="29" t="s">
        <v>7530</v>
      </c>
      <c r="R392" s="28">
        <v>5</v>
      </c>
      <c r="S392" s="28">
        <v>59</v>
      </c>
      <c r="T392" s="28">
        <v>3</v>
      </c>
      <c r="U392" s="28">
        <v>0</v>
      </c>
      <c r="V392" s="29" t="s">
        <v>7472</v>
      </c>
      <c r="W392" s="29" t="s">
        <v>7472</v>
      </c>
      <c r="X392" s="29" t="s">
        <v>7472</v>
      </c>
      <c r="Y392" s="29" t="s">
        <v>7472</v>
      </c>
      <c r="Z392" s="29" t="s">
        <v>2792</v>
      </c>
      <c r="AA392" s="29" t="s">
        <v>7478</v>
      </c>
      <c r="AB392" s="28">
        <v>91355</v>
      </c>
      <c r="AC392" s="32">
        <v>34.430408999999997</v>
      </c>
      <c r="AD392" s="32">
        <v>-118.598583</v>
      </c>
      <c r="AE392" s="32"/>
      <c r="AF392" s="29" t="s">
        <v>7472</v>
      </c>
      <c r="AG392" s="33" t="str">
        <f>IF(ISERROR(IF(VLOOKUP(B392,'SAS Stations'!$A$2:$G$307,6,)="YES", "YES", "NO"))=TRUE,"NO","YES")</f>
        <v>NO</v>
      </c>
      <c r="AH392" s="33" t="str">
        <f t="shared" si="6"/>
        <v>YES</v>
      </c>
      <c r="AI392" s="33" t="str">
        <f>IF(ISERROR(IF(VLOOKUP(B392,'Stations Modelled'!$A$2:$D$141,4,FALSE)=TRUE, "YES","NO")),"NO","YES")</f>
        <v>NO</v>
      </c>
    </row>
    <row r="393" spans="1:35" hidden="1">
      <c r="A393" s="29" t="s">
        <v>3817</v>
      </c>
      <c r="B393" s="28">
        <v>647</v>
      </c>
      <c r="C393" s="28">
        <v>5610</v>
      </c>
      <c r="D393" s="30" t="s">
        <v>3405</v>
      </c>
      <c r="E393" s="29">
        <v>17231</v>
      </c>
      <c r="F393" s="28">
        <v>66</v>
      </c>
      <c r="G393" s="28">
        <v>12</v>
      </c>
      <c r="H393" s="28">
        <v>5064</v>
      </c>
      <c r="I393" s="29" t="s">
        <v>375</v>
      </c>
      <c r="J393" s="28">
        <v>5</v>
      </c>
      <c r="K393" s="29" t="s">
        <v>375</v>
      </c>
      <c r="L393" s="28">
        <v>5064</v>
      </c>
      <c r="M393" s="29" t="s">
        <v>375</v>
      </c>
      <c r="N393" s="29" t="s">
        <v>7471</v>
      </c>
      <c r="O393" s="31">
        <v>18264</v>
      </c>
      <c r="P393" s="31" t="s">
        <v>7472</v>
      </c>
      <c r="Q393" s="29" t="s">
        <v>7473</v>
      </c>
      <c r="R393" s="28">
        <v>3</v>
      </c>
      <c r="S393" s="28">
        <v>31</v>
      </c>
      <c r="T393" s="28">
        <v>4</v>
      </c>
      <c r="U393" s="28">
        <v>17</v>
      </c>
      <c r="V393" s="29" t="s">
        <v>7474</v>
      </c>
      <c r="W393" s="29" t="s">
        <v>5076</v>
      </c>
      <c r="X393" s="29" t="s">
        <v>3324</v>
      </c>
      <c r="Y393" s="29" t="s">
        <v>5077</v>
      </c>
      <c r="Z393" s="29" t="s">
        <v>3817</v>
      </c>
      <c r="AA393" s="29" t="s">
        <v>7478</v>
      </c>
      <c r="AB393" s="28">
        <v>92324</v>
      </c>
      <c r="AC393" s="32">
        <v>34.059280999999999</v>
      </c>
      <c r="AD393" s="32">
        <v>-117.315163</v>
      </c>
      <c r="AE393" s="32"/>
      <c r="AF393" s="29" t="s">
        <v>7472</v>
      </c>
      <c r="AG393" s="33" t="str">
        <f>IF(ISERROR(IF(VLOOKUP(B393,'SAS Stations'!$A$2:$G$307,6,)="YES", "YES", "NO"))=TRUE,"NO","YES")</f>
        <v>NO</v>
      </c>
      <c r="AH393" s="33" t="str">
        <f t="shared" si="6"/>
        <v>YES</v>
      </c>
      <c r="AI393" s="33" t="str">
        <f>IF(ISERROR(IF(VLOOKUP(B393,'Stations Modelled'!$A$2:$D$141,4,FALSE)=TRUE, "YES","NO")),"NO","YES")</f>
        <v>NO</v>
      </c>
    </row>
    <row r="394" spans="1:35" hidden="1">
      <c r="A394" s="29" t="s">
        <v>5078</v>
      </c>
      <c r="B394" s="28">
        <v>688</v>
      </c>
      <c r="C394" s="28">
        <v>5646</v>
      </c>
      <c r="D394" s="30" t="s">
        <v>3405</v>
      </c>
      <c r="E394" s="29"/>
      <c r="F394" s="28">
        <v>66</v>
      </c>
      <c r="G394" s="28">
        <v>12</v>
      </c>
      <c r="H394" s="28">
        <v>5064</v>
      </c>
      <c r="I394" s="29" t="s">
        <v>375</v>
      </c>
      <c r="J394" s="28">
        <v>5</v>
      </c>
      <c r="K394" s="29" t="s">
        <v>375</v>
      </c>
      <c r="L394" s="28">
        <v>5064</v>
      </c>
      <c r="M394" s="29" t="s">
        <v>375</v>
      </c>
      <c r="N394" s="29" t="s">
        <v>7471</v>
      </c>
      <c r="O394" s="31">
        <v>18264</v>
      </c>
      <c r="P394" s="31" t="s">
        <v>7472</v>
      </c>
      <c r="Q394" s="29" t="s">
        <v>7530</v>
      </c>
      <c r="R394" s="28">
        <v>3</v>
      </c>
      <c r="S394" s="28">
        <v>31</v>
      </c>
      <c r="T394" s="28">
        <v>4</v>
      </c>
      <c r="U394" s="28">
        <v>17</v>
      </c>
      <c r="V394" s="29" t="s">
        <v>7474</v>
      </c>
      <c r="W394" s="29" t="s">
        <v>5076</v>
      </c>
      <c r="X394" s="29" t="s">
        <v>564</v>
      </c>
      <c r="Y394" s="29" t="s">
        <v>5079</v>
      </c>
      <c r="Z394" s="29" t="s">
        <v>3817</v>
      </c>
      <c r="AA394" s="29" t="s">
        <v>7478</v>
      </c>
      <c r="AB394" s="28">
        <v>92324</v>
      </c>
      <c r="AC394" s="32">
        <v>34.055239</v>
      </c>
      <c r="AD394" s="32">
        <v>-117.34176100000001</v>
      </c>
      <c r="AE394" s="32"/>
      <c r="AF394" s="29" t="s">
        <v>7472</v>
      </c>
      <c r="AG394" s="33" t="str">
        <f>IF(ISERROR(IF(VLOOKUP(B394,'SAS Stations'!$A$2:$G$307,6,)="YES", "YES", "NO"))=TRUE,"NO","YES")</f>
        <v>NO</v>
      </c>
      <c r="AH394" s="33" t="str">
        <f t="shared" si="6"/>
        <v>YES</v>
      </c>
      <c r="AI394" s="33" t="str">
        <f>IF(ISERROR(IF(VLOOKUP(B394,'Stations Modelled'!$A$2:$D$141,4,FALSE)=TRUE, "YES","NO")),"NO","YES")</f>
        <v>NO</v>
      </c>
    </row>
    <row r="395" spans="1:35" hidden="1">
      <c r="A395" s="29" t="s">
        <v>3245</v>
      </c>
      <c r="B395" s="28">
        <v>411</v>
      </c>
      <c r="C395" s="28">
        <v>5203</v>
      </c>
      <c r="D395" s="30"/>
      <c r="E395" s="29"/>
      <c r="F395" s="28">
        <v>66</v>
      </c>
      <c r="G395" s="28">
        <v>2.4</v>
      </c>
      <c r="H395" s="28">
        <v>5021</v>
      </c>
      <c r="I395" s="29" t="s">
        <v>625</v>
      </c>
      <c r="J395" s="28">
        <v>8</v>
      </c>
      <c r="K395" s="29" t="s">
        <v>337</v>
      </c>
      <c r="L395" s="28">
        <v>5023</v>
      </c>
      <c r="M395" s="29" t="s">
        <v>337</v>
      </c>
      <c r="N395" s="29" t="s">
        <v>7521</v>
      </c>
      <c r="O395" s="31">
        <v>18264</v>
      </c>
      <c r="P395" s="31">
        <v>29587</v>
      </c>
      <c r="Q395" s="29" t="s">
        <v>7530</v>
      </c>
      <c r="R395" s="28">
        <v>5</v>
      </c>
      <c r="S395" s="28">
        <v>44</v>
      </c>
      <c r="T395" s="28">
        <v>2</v>
      </c>
      <c r="U395" s="28">
        <v>56</v>
      </c>
      <c r="V395" s="29" t="s">
        <v>2730</v>
      </c>
      <c r="W395" s="29" t="s">
        <v>7472</v>
      </c>
      <c r="X395" s="29" t="s">
        <v>7472</v>
      </c>
      <c r="Y395" s="29" t="s">
        <v>7472</v>
      </c>
      <c r="Z395" s="29" t="s">
        <v>7472</v>
      </c>
      <c r="AA395" s="29" t="s">
        <v>7478</v>
      </c>
      <c r="AB395" s="28" t="s">
        <v>7472</v>
      </c>
      <c r="AC395" s="27"/>
      <c r="AD395" s="27"/>
      <c r="AE395" s="27"/>
      <c r="AF395" s="29" t="s">
        <v>7472</v>
      </c>
      <c r="AG395" s="33" t="str">
        <f>IF(ISERROR(IF(VLOOKUP(B395,'SAS Stations'!$A$2:$G$307,6,)="YES", "YES", "NO"))=TRUE,"NO","YES")</f>
        <v>NO</v>
      </c>
      <c r="AH395" s="33" t="str">
        <f t="shared" si="6"/>
        <v>YES</v>
      </c>
      <c r="AI395" s="33" t="str">
        <f>IF(ISERROR(IF(VLOOKUP(B395,'Stations Modelled'!$A$2:$D$141,4,FALSE)=TRUE, "YES","NO")),"NO","YES")</f>
        <v>NO</v>
      </c>
    </row>
    <row r="396" spans="1:35" hidden="1">
      <c r="A396" s="29" t="s">
        <v>3818</v>
      </c>
      <c r="B396" s="28">
        <v>535</v>
      </c>
      <c r="C396" s="28">
        <v>5336</v>
      </c>
      <c r="D396" s="30" t="s">
        <v>4954</v>
      </c>
      <c r="E396" s="29"/>
      <c r="F396" s="28">
        <v>66</v>
      </c>
      <c r="G396" s="28">
        <v>12</v>
      </c>
      <c r="H396" s="28">
        <v>5035</v>
      </c>
      <c r="I396" s="29" t="s">
        <v>423</v>
      </c>
      <c r="J396" s="28">
        <v>17</v>
      </c>
      <c r="K396" s="29" t="s">
        <v>4950</v>
      </c>
      <c r="L396" s="28">
        <v>5033</v>
      </c>
      <c r="M396" s="29" t="s">
        <v>397</v>
      </c>
      <c r="N396" s="29" t="s">
        <v>7471</v>
      </c>
      <c r="O396" s="31">
        <v>17624</v>
      </c>
      <c r="P396" s="31" t="s">
        <v>7472</v>
      </c>
      <c r="Q396" s="29" t="s">
        <v>7473</v>
      </c>
      <c r="R396" s="28">
        <v>5</v>
      </c>
      <c r="S396" s="28">
        <v>51</v>
      </c>
      <c r="T396" s="28">
        <v>3</v>
      </c>
      <c r="U396" s="28">
        <v>33</v>
      </c>
      <c r="V396" s="29" t="s">
        <v>7498</v>
      </c>
      <c r="W396" s="29" t="s">
        <v>2817</v>
      </c>
      <c r="X396" s="29" t="s">
        <v>519</v>
      </c>
      <c r="Y396" s="29" t="s">
        <v>5000</v>
      </c>
      <c r="Z396" s="29" t="s">
        <v>3851</v>
      </c>
      <c r="AA396" s="29" t="s">
        <v>7478</v>
      </c>
      <c r="AB396" s="28">
        <v>93215</v>
      </c>
      <c r="AC396" s="32">
        <v>35.836604999999999</v>
      </c>
      <c r="AD396" s="32">
        <v>-119.209108</v>
      </c>
      <c r="AE396" s="32"/>
      <c r="AF396" s="29" t="s">
        <v>7472</v>
      </c>
      <c r="AG396" s="33" t="str">
        <f>IF(ISERROR(IF(VLOOKUP(B396,'SAS Stations'!$A$2:$G$307,6,)="YES", "YES", "NO"))=TRUE,"NO","YES")</f>
        <v>NO</v>
      </c>
      <c r="AH396" s="33" t="str">
        <f t="shared" si="6"/>
        <v>YES</v>
      </c>
      <c r="AI396" s="33" t="str">
        <f>IF(ISERROR(IF(VLOOKUP(B396,'Stations Modelled'!$A$2:$D$141,4,FALSE)=TRUE, "YES","NO")),"NO","YES")</f>
        <v>NO</v>
      </c>
    </row>
    <row r="397" spans="1:35" hidden="1">
      <c r="A397" s="29" t="s">
        <v>4564</v>
      </c>
      <c r="B397" s="28">
        <v>757</v>
      </c>
      <c r="C397" s="28">
        <v>5746</v>
      </c>
      <c r="D397" s="30" t="s">
        <v>2815</v>
      </c>
      <c r="E397" s="29"/>
      <c r="F397" s="28">
        <v>66</v>
      </c>
      <c r="G397" s="28">
        <v>12</v>
      </c>
      <c r="H397" s="28">
        <v>5071</v>
      </c>
      <c r="I397" s="29" t="s">
        <v>339</v>
      </c>
      <c r="J397" s="28">
        <v>9</v>
      </c>
      <c r="K397" s="29" t="s">
        <v>652</v>
      </c>
      <c r="L397" s="28">
        <v>5073</v>
      </c>
      <c r="M397" s="29" t="s">
        <v>652</v>
      </c>
      <c r="N397" s="29" t="s">
        <v>7521</v>
      </c>
      <c r="O397" s="31">
        <v>25447</v>
      </c>
      <c r="P397" s="31">
        <v>37585</v>
      </c>
      <c r="Q397" s="29" t="s">
        <v>7530</v>
      </c>
      <c r="R397" s="28">
        <v>1</v>
      </c>
      <c r="S397" s="28">
        <v>46</v>
      </c>
      <c r="T397" s="28">
        <v>1</v>
      </c>
      <c r="U397" s="28">
        <v>51</v>
      </c>
      <c r="V397" s="29" t="s">
        <v>3386</v>
      </c>
      <c r="W397" s="29" t="s">
        <v>4565</v>
      </c>
      <c r="X397" s="29" t="s">
        <v>530</v>
      </c>
      <c r="Y397" s="29" t="s">
        <v>4566</v>
      </c>
      <c r="Z397" s="29" t="s">
        <v>660</v>
      </c>
      <c r="AA397" s="29" t="s">
        <v>7478</v>
      </c>
      <c r="AB397" s="28" t="s">
        <v>7472</v>
      </c>
      <c r="AC397" s="27"/>
      <c r="AD397" s="27"/>
      <c r="AE397" s="27"/>
      <c r="AF397" s="29" t="s">
        <v>7472</v>
      </c>
      <c r="AG397" s="33" t="str">
        <f>IF(ISERROR(IF(VLOOKUP(B397,'SAS Stations'!$A$2:$G$307,6,)="YES", "YES", "NO"))=TRUE,"NO","YES")</f>
        <v>NO</v>
      </c>
      <c r="AH397" s="33" t="str">
        <f t="shared" si="6"/>
        <v>YES</v>
      </c>
      <c r="AI397" s="33" t="str">
        <f>IF(ISERROR(IF(VLOOKUP(B397,'Stations Modelled'!$A$2:$D$141,4,FALSE)=TRUE, "YES","NO")),"NO","YES")</f>
        <v>NO</v>
      </c>
    </row>
    <row r="398" spans="1:35" hidden="1">
      <c r="A398" s="29" t="s">
        <v>3246</v>
      </c>
      <c r="B398" s="28">
        <v>1950</v>
      </c>
      <c r="C398" s="28">
        <v>7170</v>
      </c>
      <c r="D398" s="30"/>
      <c r="E398" s="29"/>
      <c r="F398" s="28">
        <v>16</v>
      </c>
      <c r="G398" s="28">
        <v>2.4</v>
      </c>
      <c r="H398" s="28">
        <v>5015</v>
      </c>
      <c r="I398" s="29" t="s">
        <v>377</v>
      </c>
      <c r="J398" s="28">
        <v>3</v>
      </c>
      <c r="K398" s="29" t="s">
        <v>7529</v>
      </c>
      <c r="L398" s="28">
        <v>5012</v>
      </c>
      <c r="M398" s="29" t="s">
        <v>3869</v>
      </c>
      <c r="N398" s="29" t="s">
        <v>7471</v>
      </c>
      <c r="O398" s="31">
        <v>36014</v>
      </c>
      <c r="P398" s="31" t="s">
        <v>7472</v>
      </c>
      <c r="Q398" s="29" t="s">
        <v>5084</v>
      </c>
      <c r="R398" s="28">
        <v>1</v>
      </c>
      <c r="S398" s="28">
        <v>27</v>
      </c>
      <c r="T398" s="28">
        <v>3</v>
      </c>
      <c r="U398" s="28">
        <v>5</v>
      </c>
      <c r="V398" s="29" t="s">
        <v>2730</v>
      </c>
      <c r="W398" s="29" t="s">
        <v>7472</v>
      </c>
      <c r="X398" s="29" t="s">
        <v>7472</v>
      </c>
      <c r="Y398" s="29" t="s">
        <v>7472</v>
      </c>
      <c r="Z398" s="29" t="s">
        <v>7472</v>
      </c>
      <c r="AA398" s="29" t="s">
        <v>7478</v>
      </c>
      <c r="AB398" s="28">
        <v>91214</v>
      </c>
      <c r="AC398" s="27"/>
      <c r="AD398" s="27"/>
      <c r="AE398" s="27"/>
      <c r="AF398" s="29" t="s">
        <v>7472</v>
      </c>
      <c r="AG398" s="33" t="str">
        <f>IF(ISERROR(IF(VLOOKUP(B398,'SAS Stations'!$A$2:$G$307,6,)="YES", "YES", "NO"))=TRUE,"NO","YES")</f>
        <v>NO</v>
      </c>
      <c r="AH398" s="33" t="str">
        <f t="shared" si="6"/>
        <v>YES</v>
      </c>
      <c r="AI398" s="33" t="str">
        <f>IF(ISERROR(IF(VLOOKUP(B398,'Stations Modelled'!$A$2:$D$141,4,FALSE)=TRUE, "YES","NO")),"NO","YES")</f>
        <v>NO</v>
      </c>
    </row>
    <row r="399" spans="1:35" hidden="1">
      <c r="A399" s="29" t="s">
        <v>3819</v>
      </c>
      <c r="B399" s="28">
        <v>1651</v>
      </c>
      <c r="C399" s="28">
        <v>6113</v>
      </c>
      <c r="D399" s="30"/>
      <c r="E399" s="29">
        <v>33960</v>
      </c>
      <c r="F399" s="28">
        <v>66</v>
      </c>
      <c r="G399" s="28">
        <v>12</v>
      </c>
      <c r="H399" s="28">
        <v>5021</v>
      </c>
      <c r="I399" s="29" t="s">
        <v>625</v>
      </c>
      <c r="J399" s="28">
        <v>8</v>
      </c>
      <c r="K399" s="29" t="s">
        <v>337</v>
      </c>
      <c r="L399" s="28">
        <v>5023</v>
      </c>
      <c r="M399" s="29" t="s">
        <v>337</v>
      </c>
      <c r="N399" s="29" t="s">
        <v>7471</v>
      </c>
      <c r="O399" s="31">
        <v>33690</v>
      </c>
      <c r="P399" s="31" t="s">
        <v>7472</v>
      </c>
      <c r="Q399" s="29" t="s">
        <v>7530</v>
      </c>
      <c r="R399" s="28">
        <v>5</v>
      </c>
      <c r="S399" s="28">
        <v>44</v>
      </c>
      <c r="T399" s="28">
        <v>2</v>
      </c>
      <c r="U399" s="28">
        <v>56</v>
      </c>
      <c r="V399" s="29" t="s">
        <v>4567</v>
      </c>
      <c r="W399" s="29" t="s">
        <v>4568</v>
      </c>
      <c r="X399" s="29" t="s">
        <v>7586</v>
      </c>
      <c r="Y399" s="29" t="s">
        <v>4569</v>
      </c>
      <c r="Z399" s="29" t="s">
        <v>913</v>
      </c>
      <c r="AA399" s="29" t="s">
        <v>7478</v>
      </c>
      <c r="AB399" s="28">
        <v>90503</v>
      </c>
      <c r="AC399" s="32">
        <v>33.856887999999998</v>
      </c>
      <c r="AD399" s="32">
        <v>-118.333817</v>
      </c>
      <c r="AE399" s="32"/>
      <c r="AF399" s="29" t="s">
        <v>7472</v>
      </c>
      <c r="AG399" s="33" t="str">
        <f>IF(ISERROR(IF(VLOOKUP(B399,'SAS Stations'!$A$2:$G$307,6,)="YES", "YES", "NO"))=TRUE,"NO","YES")</f>
        <v>NO</v>
      </c>
      <c r="AH399" s="33" t="str">
        <f t="shared" si="6"/>
        <v>YES</v>
      </c>
      <c r="AI399" s="33" t="str">
        <f>IF(ISERROR(IF(VLOOKUP(B399,'Stations Modelled'!$A$2:$D$141,4,FALSE)=TRUE, "YES","NO")),"NO","YES")</f>
        <v>NO</v>
      </c>
    </row>
    <row r="400" spans="1:35" hidden="1">
      <c r="A400" s="29" t="s">
        <v>3820</v>
      </c>
      <c r="B400" s="28">
        <v>776</v>
      </c>
      <c r="C400" s="28">
        <v>5767</v>
      </c>
      <c r="D400" s="30" t="s">
        <v>2815</v>
      </c>
      <c r="E400" s="29"/>
      <c r="F400" s="28">
        <v>16</v>
      </c>
      <c r="G400" s="28">
        <v>4</v>
      </c>
      <c r="H400" s="28">
        <v>5073</v>
      </c>
      <c r="I400" s="29" t="s">
        <v>652</v>
      </c>
      <c r="J400" s="28">
        <v>9</v>
      </c>
      <c r="K400" s="29" t="s">
        <v>652</v>
      </c>
      <c r="L400" s="28">
        <v>5073</v>
      </c>
      <c r="M400" s="29" t="s">
        <v>652</v>
      </c>
      <c r="N400" s="29" t="s">
        <v>7471</v>
      </c>
      <c r="O400" s="31">
        <v>5296</v>
      </c>
      <c r="P400" s="31" t="s">
        <v>7472</v>
      </c>
      <c r="Q400" s="29" t="s">
        <v>7506</v>
      </c>
      <c r="R400" s="28">
        <v>1</v>
      </c>
      <c r="S400" s="28">
        <v>32</v>
      </c>
      <c r="T400" s="28">
        <v>2</v>
      </c>
      <c r="U400" s="28">
        <v>57</v>
      </c>
      <c r="V400" s="29" t="s">
        <v>3386</v>
      </c>
      <c r="W400" s="29" t="s">
        <v>4570</v>
      </c>
      <c r="X400" s="29" t="s">
        <v>562</v>
      </c>
      <c r="Y400" s="29" t="s">
        <v>4571</v>
      </c>
      <c r="Z400" s="29" t="s">
        <v>3820</v>
      </c>
      <c r="AA400" s="29" t="s">
        <v>7478</v>
      </c>
      <c r="AB400" s="28">
        <v>90222</v>
      </c>
      <c r="AC400" s="32">
        <v>33.896819000000001</v>
      </c>
      <c r="AD400" s="32">
        <v>-118.224704</v>
      </c>
      <c r="AE400" s="32"/>
      <c r="AF400" s="29" t="s">
        <v>7472</v>
      </c>
      <c r="AG400" s="33" t="str">
        <f>IF(ISERROR(IF(VLOOKUP(B400,'SAS Stations'!$A$2:$G$307,6,)="YES", "YES", "NO"))=TRUE,"NO","YES")</f>
        <v>NO</v>
      </c>
      <c r="AH400" s="33" t="str">
        <f t="shared" si="6"/>
        <v>YES</v>
      </c>
      <c r="AI400" s="33" t="str">
        <f>IF(ISERROR(IF(VLOOKUP(B400,'Stations Modelled'!$A$2:$D$141,4,FALSE)=TRUE, "YES","NO")),"NO","YES")</f>
        <v>YES</v>
      </c>
    </row>
    <row r="401" spans="1:35" hidden="1">
      <c r="A401" s="29" t="s">
        <v>3821</v>
      </c>
      <c r="B401" s="28">
        <v>1542</v>
      </c>
      <c r="C401" s="28">
        <v>8322</v>
      </c>
      <c r="D401" s="30" t="s">
        <v>3416</v>
      </c>
      <c r="E401" s="29">
        <v>14763</v>
      </c>
      <c r="F401" s="28">
        <v>115</v>
      </c>
      <c r="G401" s="28">
        <v>12</v>
      </c>
      <c r="H401" s="28">
        <v>5067</v>
      </c>
      <c r="I401" s="29" t="s">
        <v>389</v>
      </c>
      <c r="J401" s="28">
        <v>6</v>
      </c>
      <c r="K401" s="29" t="s">
        <v>389</v>
      </c>
      <c r="L401" s="28">
        <v>5067</v>
      </c>
      <c r="M401" s="29" t="s">
        <v>389</v>
      </c>
      <c r="N401" s="29" t="s">
        <v>7471</v>
      </c>
      <c r="O401" s="31">
        <v>31168</v>
      </c>
      <c r="P401" s="31" t="s">
        <v>7472</v>
      </c>
      <c r="Q401" s="29" t="s">
        <v>7473</v>
      </c>
      <c r="R401" s="28">
        <v>3</v>
      </c>
      <c r="S401" s="28">
        <v>79</v>
      </c>
      <c r="T401" s="28">
        <v>4</v>
      </c>
      <c r="U401" s="28">
        <v>13</v>
      </c>
      <c r="V401" s="29" t="s">
        <v>3411</v>
      </c>
      <c r="W401" s="29" t="s">
        <v>5080</v>
      </c>
      <c r="X401" s="29" t="s">
        <v>3343</v>
      </c>
      <c r="Y401" s="29" t="s">
        <v>5081</v>
      </c>
      <c r="Z401" s="29" t="s">
        <v>5082</v>
      </c>
      <c r="AA401" s="29" t="s">
        <v>7478</v>
      </c>
      <c r="AB401" s="28">
        <v>92211</v>
      </c>
      <c r="AC401" s="32">
        <v>33.756889000000001</v>
      </c>
      <c r="AD401" s="32">
        <v>-116.334193</v>
      </c>
      <c r="AE401" s="32"/>
      <c r="AF401" s="29" t="s">
        <v>7472</v>
      </c>
      <c r="AG401" s="33" t="str">
        <f>IF(ISERROR(IF(VLOOKUP(B401,'SAS Stations'!$A$2:$G$307,6,)="YES", "YES", "NO"))=TRUE,"NO","YES")</f>
        <v>NO</v>
      </c>
      <c r="AH401" s="33" t="str">
        <f t="shared" si="6"/>
        <v>YES</v>
      </c>
      <c r="AI401" s="33" t="str">
        <f>IF(ISERROR(IF(VLOOKUP(B401,'Stations Modelled'!$A$2:$D$141,4,FALSE)=TRUE, "YES","NO")),"NO","YES")</f>
        <v>NO</v>
      </c>
    </row>
    <row r="402" spans="1:35" hidden="1">
      <c r="A402" s="29" t="s">
        <v>3247</v>
      </c>
      <c r="B402" s="28">
        <v>1103</v>
      </c>
      <c r="C402" s="28">
        <v>7137</v>
      </c>
      <c r="D402" s="30"/>
      <c r="E402" s="29"/>
      <c r="F402" s="28">
        <v>33</v>
      </c>
      <c r="G402" s="28">
        <v>12</v>
      </c>
      <c r="H402" s="28">
        <v>5070</v>
      </c>
      <c r="I402" s="29" t="s">
        <v>347</v>
      </c>
      <c r="J402" s="28">
        <v>7</v>
      </c>
      <c r="K402" s="29" t="s">
        <v>347</v>
      </c>
      <c r="L402" s="28">
        <v>5070</v>
      </c>
      <c r="M402" s="29" t="s">
        <v>347</v>
      </c>
      <c r="N402" s="29" t="s">
        <v>7521</v>
      </c>
      <c r="O402" s="31">
        <v>23621</v>
      </c>
      <c r="P402" s="31">
        <v>31717</v>
      </c>
      <c r="Q402" s="29" t="s">
        <v>5084</v>
      </c>
      <c r="R402" s="28">
        <v>3</v>
      </c>
      <c r="S402" s="28">
        <v>77</v>
      </c>
      <c r="T402" s="28">
        <v>4</v>
      </c>
      <c r="U402" s="28">
        <v>20</v>
      </c>
      <c r="V402" s="29" t="s">
        <v>7472</v>
      </c>
      <c r="W402" s="29" t="s">
        <v>7472</v>
      </c>
      <c r="X402" s="29" t="s">
        <v>7472</v>
      </c>
      <c r="Y402" s="29" t="s">
        <v>7472</v>
      </c>
      <c r="Z402" s="29" t="s">
        <v>7472</v>
      </c>
      <c r="AA402" s="29" t="s">
        <v>7478</v>
      </c>
      <c r="AB402" s="28" t="s">
        <v>7472</v>
      </c>
      <c r="AC402" s="27"/>
      <c r="AD402" s="27"/>
      <c r="AE402" s="27"/>
      <c r="AF402" s="29" t="s">
        <v>7472</v>
      </c>
      <c r="AG402" s="33" t="str">
        <f>IF(ISERROR(IF(VLOOKUP(B402,'SAS Stations'!$A$2:$G$307,6,)="YES", "YES", "NO"))=TRUE,"NO","YES")</f>
        <v>NO</v>
      </c>
      <c r="AH402" s="33" t="str">
        <f t="shared" si="6"/>
        <v>YES</v>
      </c>
      <c r="AI402" s="33" t="str">
        <f>IF(ISERROR(IF(VLOOKUP(B402,'Stations Modelled'!$A$2:$D$141,4,FALSE)=TRUE, "YES","NO")),"NO","YES")</f>
        <v>NO</v>
      </c>
    </row>
    <row r="403" spans="1:35" hidden="1">
      <c r="A403" s="29" t="s">
        <v>3248</v>
      </c>
      <c r="B403" s="28">
        <v>917</v>
      </c>
      <c r="C403" s="28">
        <v>6092</v>
      </c>
      <c r="D403" s="30"/>
      <c r="E403" s="29"/>
      <c r="F403" s="28">
        <v>66</v>
      </c>
      <c r="G403" s="28">
        <v>12</v>
      </c>
      <c r="H403" s="28">
        <v>5074</v>
      </c>
      <c r="I403" s="29" t="s">
        <v>631</v>
      </c>
      <c r="J403" s="28">
        <v>9</v>
      </c>
      <c r="K403" s="29" t="s">
        <v>652</v>
      </c>
      <c r="L403" s="28">
        <v>4000</v>
      </c>
      <c r="M403" s="29" t="s">
        <v>7495</v>
      </c>
      <c r="N403" s="29" t="s">
        <v>7521</v>
      </c>
      <c r="O403" s="31">
        <v>25112</v>
      </c>
      <c r="P403" s="31">
        <v>32690</v>
      </c>
      <c r="Q403" s="29" t="s">
        <v>7530</v>
      </c>
      <c r="R403" s="28">
        <v>9</v>
      </c>
      <c r="S403" s="28">
        <v>60</v>
      </c>
      <c r="T403" s="28">
        <v>2</v>
      </c>
      <c r="U403" s="28">
        <v>2</v>
      </c>
      <c r="V403" s="29" t="s">
        <v>1290</v>
      </c>
      <c r="W403" s="29" t="s">
        <v>7472</v>
      </c>
      <c r="X403" s="29" t="s">
        <v>7472</v>
      </c>
      <c r="Y403" s="29" t="s">
        <v>3249</v>
      </c>
      <c r="Z403" s="29" t="s">
        <v>4627</v>
      </c>
      <c r="AA403" s="29" t="s">
        <v>7478</v>
      </c>
      <c r="AB403" s="28">
        <v>90058</v>
      </c>
      <c r="AC403" s="27"/>
      <c r="AD403" s="27"/>
      <c r="AE403" s="27"/>
      <c r="AF403" s="29" t="s">
        <v>7472</v>
      </c>
      <c r="AG403" s="33" t="str">
        <f>IF(ISERROR(IF(VLOOKUP(B403,'SAS Stations'!$A$2:$G$307,6,)="YES", "YES", "NO"))=TRUE,"NO","YES")</f>
        <v>NO</v>
      </c>
      <c r="AH403" s="33" t="str">
        <f t="shared" si="6"/>
        <v>YES</v>
      </c>
      <c r="AI403" s="33" t="str">
        <f>IF(ISERROR(IF(VLOOKUP(B403,'Stations Modelled'!$A$2:$D$141,4,FALSE)=TRUE, "YES","NO")),"NO","YES")</f>
        <v>NO</v>
      </c>
    </row>
    <row r="404" spans="1:35" hidden="1">
      <c r="A404" s="29" t="s">
        <v>3822</v>
      </c>
      <c r="B404" s="28">
        <v>169</v>
      </c>
      <c r="C404" s="28">
        <v>2556</v>
      </c>
      <c r="D404" s="30"/>
      <c r="E404" s="29">
        <v>13712</v>
      </c>
      <c r="F404" s="28">
        <v>115</v>
      </c>
      <c r="G404" s="28">
        <v>55</v>
      </c>
      <c r="H404" s="28">
        <v>8015</v>
      </c>
      <c r="I404" s="29" t="s">
        <v>5394</v>
      </c>
      <c r="J404" s="28">
        <v>15</v>
      </c>
      <c r="K404" s="29" t="s">
        <v>666</v>
      </c>
      <c r="L404" s="28">
        <v>2556</v>
      </c>
      <c r="M404" s="29" t="s">
        <v>3822</v>
      </c>
      <c r="N404" s="29" t="s">
        <v>7471</v>
      </c>
      <c r="O404" s="31">
        <v>18264</v>
      </c>
      <c r="P404" s="31" t="s">
        <v>7472</v>
      </c>
      <c r="Q404" s="29" t="s">
        <v>7486</v>
      </c>
      <c r="R404" s="28">
        <v>3</v>
      </c>
      <c r="S404" s="28">
        <v>85</v>
      </c>
      <c r="T404" s="28">
        <v>2</v>
      </c>
      <c r="U404" s="28">
        <v>92</v>
      </c>
      <c r="V404" s="29" t="s">
        <v>7498</v>
      </c>
      <c r="W404" s="29" t="s">
        <v>5395</v>
      </c>
      <c r="X404" s="29" t="s">
        <v>450</v>
      </c>
      <c r="Y404" s="29" t="s">
        <v>3250</v>
      </c>
      <c r="Z404" s="29" t="s">
        <v>5397</v>
      </c>
      <c r="AA404" s="29" t="s">
        <v>7478</v>
      </c>
      <c r="AB404" s="28">
        <v>93514</v>
      </c>
      <c r="AC404" s="32">
        <v>37.335422999999999</v>
      </c>
      <c r="AD404" s="32">
        <v>-118.48085</v>
      </c>
      <c r="AE404" s="32"/>
      <c r="AF404" s="29" t="s">
        <v>7472</v>
      </c>
      <c r="AG404" s="33" t="str">
        <f>IF(ISERROR(IF(VLOOKUP(B404,'SAS Stations'!$A$2:$G$307,6,)="YES", "YES", "NO"))=TRUE,"NO","YES")</f>
        <v>NO</v>
      </c>
      <c r="AH404" s="33" t="str">
        <f t="shared" si="6"/>
        <v>YES</v>
      </c>
      <c r="AI404" s="33" t="str">
        <f>IF(ISERROR(IF(VLOOKUP(B404,'Stations Modelled'!$A$2:$D$141,4,FALSE)=TRUE, "YES","NO")),"NO","YES")</f>
        <v>NO</v>
      </c>
    </row>
    <row r="405" spans="1:35" hidden="1">
      <c r="A405" s="29" t="s">
        <v>3822</v>
      </c>
      <c r="B405" s="28">
        <v>170</v>
      </c>
      <c r="C405" s="28">
        <v>2556</v>
      </c>
      <c r="D405" s="30"/>
      <c r="E405" s="29">
        <v>13712</v>
      </c>
      <c r="F405" s="28">
        <v>115</v>
      </c>
      <c r="G405" s="28">
        <v>115</v>
      </c>
      <c r="H405" s="28">
        <v>8015</v>
      </c>
      <c r="I405" s="29" t="s">
        <v>5394</v>
      </c>
      <c r="J405" s="28">
        <v>15</v>
      </c>
      <c r="K405" s="29" t="s">
        <v>666</v>
      </c>
      <c r="L405" s="28">
        <v>2556</v>
      </c>
      <c r="M405" s="29" t="s">
        <v>3822</v>
      </c>
      <c r="N405" s="29" t="s">
        <v>7471</v>
      </c>
      <c r="O405" s="31">
        <v>2923</v>
      </c>
      <c r="P405" s="31" t="s">
        <v>7472</v>
      </c>
      <c r="Q405" s="29" t="s">
        <v>7486</v>
      </c>
      <c r="R405" s="28">
        <v>3</v>
      </c>
      <c r="S405" s="28">
        <v>85</v>
      </c>
      <c r="T405" s="28">
        <v>2</v>
      </c>
      <c r="U405" s="28">
        <v>92</v>
      </c>
      <c r="V405" s="29" t="s">
        <v>7498</v>
      </c>
      <c r="W405" s="29" t="s">
        <v>5395</v>
      </c>
      <c r="X405" s="29" t="s">
        <v>450</v>
      </c>
      <c r="Y405" s="29" t="s">
        <v>3250</v>
      </c>
      <c r="Z405" s="29" t="s">
        <v>5397</v>
      </c>
      <c r="AA405" s="29" t="s">
        <v>7478</v>
      </c>
      <c r="AB405" s="28">
        <v>93514</v>
      </c>
      <c r="AC405" s="32">
        <v>37.335422999999999</v>
      </c>
      <c r="AD405" s="32">
        <v>-118.48085</v>
      </c>
      <c r="AE405" s="32"/>
      <c r="AF405" s="29" t="s">
        <v>7472</v>
      </c>
      <c r="AG405" s="33" t="str">
        <f>IF(ISERROR(IF(VLOOKUP(B405,'SAS Stations'!$A$2:$G$307,6,)="YES", "YES", "NO"))=TRUE,"NO","YES")</f>
        <v>NO</v>
      </c>
      <c r="AH405" s="33" t="str">
        <f t="shared" si="6"/>
        <v>YES</v>
      </c>
      <c r="AI405" s="33" t="str">
        <f>IF(ISERROR(IF(VLOOKUP(B405,'Stations Modelled'!$A$2:$D$141,4,FALSE)=TRUE, "YES","NO")),"NO","YES")</f>
        <v>NO</v>
      </c>
    </row>
    <row r="406" spans="1:35" hidden="1">
      <c r="A406" s="29" t="s">
        <v>515</v>
      </c>
      <c r="B406" s="28">
        <v>691</v>
      </c>
      <c r="C406" s="28">
        <v>5649</v>
      </c>
      <c r="D406" s="30" t="s">
        <v>7528</v>
      </c>
      <c r="E406" s="29"/>
      <c r="F406" s="28">
        <v>66</v>
      </c>
      <c r="G406" s="28">
        <v>12</v>
      </c>
      <c r="H406" s="28">
        <v>5062</v>
      </c>
      <c r="I406" s="29" t="s">
        <v>3801</v>
      </c>
      <c r="J406" s="28">
        <v>4</v>
      </c>
      <c r="K406" s="29" t="s">
        <v>448</v>
      </c>
      <c r="L406" s="28">
        <v>5069</v>
      </c>
      <c r="M406" s="29" t="s">
        <v>687</v>
      </c>
      <c r="N406" s="29" t="s">
        <v>7471</v>
      </c>
      <c r="O406" s="31">
        <v>18264</v>
      </c>
      <c r="P406" s="31" t="s">
        <v>7472</v>
      </c>
      <c r="Q406" s="29" t="s">
        <v>7530</v>
      </c>
      <c r="R406" s="28">
        <v>1</v>
      </c>
      <c r="S406" s="28">
        <v>26</v>
      </c>
      <c r="T406" s="28">
        <v>3</v>
      </c>
      <c r="U406" s="28">
        <v>4</v>
      </c>
      <c r="V406" s="29" t="s">
        <v>7531</v>
      </c>
      <c r="W406" s="29" t="s">
        <v>516</v>
      </c>
      <c r="X406" s="29" t="s">
        <v>517</v>
      </c>
      <c r="Y406" s="29" t="s">
        <v>518</v>
      </c>
      <c r="Z406" s="29" t="s">
        <v>1041</v>
      </c>
      <c r="AA406" s="29" t="s">
        <v>7478</v>
      </c>
      <c r="AB406" s="28">
        <v>91768</v>
      </c>
      <c r="AC406" s="32">
        <v>34.055970000000002</v>
      </c>
      <c r="AD406" s="32">
        <v>-117.780351</v>
      </c>
      <c r="AE406" s="34" t="s">
        <v>7503</v>
      </c>
      <c r="AF406" s="29" t="s">
        <v>7472</v>
      </c>
      <c r="AG406" s="33" t="str">
        <f>IF(ISERROR(IF(VLOOKUP(B406,'SAS Stations'!$A$2:$G$307,6,)="YES", "YES", "NO"))=TRUE,"NO","YES")</f>
        <v>NO</v>
      </c>
      <c r="AH406" s="33" t="str">
        <f t="shared" si="6"/>
        <v>YES</v>
      </c>
      <c r="AI406" s="33" t="str">
        <f>IF(ISERROR(IF(VLOOKUP(B406,'Stations Modelled'!$A$2:$D$141,4,FALSE)=TRUE, "YES","NO")),"NO","YES")</f>
        <v>NO</v>
      </c>
    </row>
    <row r="407" spans="1:35" hidden="1">
      <c r="A407" s="29" t="s">
        <v>5083</v>
      </c>
      <c r="B407" s="28">
        <v>1371</v>
      </c>
      <c r="C407" s="28">
        <v>8130</v>
      </c>
      <c r="D407" s="30" t="s">
        <v>3405</v>
      </c>
      <c r="E407" s="29"/>
      <c r="F407" s="28">
        <v>33</v>
      </c>
      <c r="G407" s="28">
        <v>12</v>
      </c>
      <c r="H407" s="28">
        <v>5064</v>
      </c>
      <c r="I407" s="29" t="s">
        <v>375</v>
      </c>
      <c r="J407" s="28">
        <v>5</v>
      </c>
      <c r="K407" s="29" t="s">
        <v>375</v>
      </c>
      <c r="L407" s="28">
        <v>5064</v>
      </c>
      <c r="M407" s="29" t="s">
        <v>375</v>
      </c>
      <c r="N407" s="29" t="s">
        <v>7471</v>
      </c>
      <c r="O407" s="31">
        <v>18264</v>
      </c>
      <c r="P407" s="31" t="s">
        <v>7472</v>
      </c>
      <c r="Q407" s="29" t="s">
        <v>5084</v>
      </c>
      <c r="R407" s="28">
        <v>3</v>
      </c>
      <c r="S407" s="28">
        <v>31</v>
      </c>
      <c r="T407" s="28">
        <v>2</v>
      </c>
      <c r="U407" s="28">
        <v>17</v>
      </c>
      <c r="V407" s="29" t="s">
        <v>7474</v>
      </c>
      <c r="W407" s="29" t="s">
        <v>7472</v>
      </c>
      <c r="X407" s="29" t="s">
        <v>7472</v>
      </c>
      <c r="Y407" s="29" t="s">
        <v>5085</v>
      </c>
      <c r="Z407" s="29" t="s">
        <v>5086</v>
      </c>
      <c r="AA407" s="29" t="s">
        <v>7478</v>
      </c>
      <c r="AB407" s="28">
        <v>92305</v>
      </c>
      <c r="AC407" s="32">
        <v>34.193849999999998</v>
      </c>
      <c r="AD407" s="32">
        <v>-116.90981600000001</v>
      </c>
      <c r="AE407" s="32"/>
      <c r="AF407" s="29" t="s">
        <v>7472</v>
      </c>
      <c r="AG407" s="33" t="str">
        <f>IF(ISERROR(IF(VLOOKUP(B407,'SAS Stations'!$A$2:$G$307,6,)="YES", "YES", "NO"))=TRUE,"NO","YES")</f>
        <v>NO</v>
      </c>
      <c r="AH407" s="33" t="str">
        <f t="shared" si="6"/>
        <v>YES</v>
      </c>
      <c r="AI407" s="33" t="str">
        <f>IF(ISERROR(IF(VLOOKUP(B407,'Stations Modelled'!$A$2:$D$141,4,FALSE)=TRUE, "YES","NO")),"NO","YES")</f>
        <v>NO</v>
      </c>
    </row>
    <row r="408" spans="1:35" hidden="1">
      <c r="A408" s="29" t="s">
        <v>3823</v>
      </c>
      <c r="B408" s="28">
        <v>107</v>
      </c>
      <c r="C408" s="28">
        <v>1930</v>
      </c>
      <c r="D408" s="30" t="s">
        <v>4923</v>
      </c>
      <c r="E408" s="29">
        <v>15292</v>
      </c>
      <c r="F408" s="28">
        <v>12</v>
      </c>
      <c r="G408" s="28">
        <v>115</v>
      </c>
      <c r="H408" s="28">
        <v>8016</v>
      </c>
      <c r="I408" s="29" t="s">
        <v>385</v>
      </c>
      <c r="J408" s="28">
        <v>15</v>
      </c>
      <c r="K408" s="29" t="s">
        <v>666</v>
      </c>
      <c r="L408" s="28">
        <v>5090</v>
      </c>
      <c r="M408" s="29" t="s">
        <v>3806</v>
      </c>
      <c r="N408" s="29" t="s">
        <v>7471</v>
      </c>
      <c r="O408" s="31">
        <v>22282</v>
      </c>
      <c r="P408" s="31" t="s">
        <v>7472</v>
      </c>
      <c r="Q408" s="29" t="s">
        <v>7514</v>
      </c>
      <c r="R408" s="28">
        <v>3</v>
      </c>
      <c r="S408" s="28">
        <v>73</v>
      </c>
      <c r="T408" s="28">
        <v>4</v>
      </c>
      <c r="U408" s="28">
        <v>24</v>
      </c>
      <c r="V408" s="29" t="s">
        <v>7474</v>
      </c>
      <c r="W408" s="29" t="s">
        <v>5001</v>
      </c>
      <c r="X408" s="29" t="s">
        <v>530</v>
      </c>
      <c r="Y408" s="29" t="s">
        <v>5002</v>
      </c>
      <c r="Z408" s="29" t="s">
        <v>5003</v>
      </c>
      <c r="AA408" s="29" t="s">
        <v>7478</v>
      </c>
      <c r="AB408" s="28" t="s">
        <v>7472</v>
      </c>
      <c r="AC408" s="32">
        <v>34.862251000000001</v>
      </c>
      <c r="AD408" s="32">
        <v>-116.856503</v>
      </c>
      <c r="AE408" s="34" t="s">
        <v>7494</v>
      </c>
      <c r="AF408" s="29" t="s">
        <v>7472</v>
      </c>
      <c r="AG408" s="33" t="str">
        <f>IF(ISERROR(IF(VLOOKUP(B408,'SAS Stations'!$A$2:$G$307,6,)="YES", "YES", "NO"))=TRUE,"NO","YES")</f>
        <v>NO</v>
      </c>
      <c r="AH408" s="33" t="str">
        <f t="shared" si="6"/>
        <v>YES</v>
      </c>
      <c r="AI408" s="33" t="str">
        <f>IF(ISERROR(IF(VLOOKUP(B408,'Stations Modelled'!$A$2:$D$141,4,FALSE)=TRUE, "YES","NO")),"NO","YES")</f>
        <v>NO</v>
      </c>
    </row>
    <row r="409" spans="1:35" hidden="1">
      <c r="A409" s="29" t="s">
        <v>3823</v>
      </c>
      <c r="B409" s="28">
        <v>108</v>
      </c>
      <c r="C409" s="28">
        <v>1930</v>
      </c>
      <c r="D409" s="30" t="s">
        <v>4923</v>
      </c>
      <c r="E409" s="29">
        <v>15292</v>
      </c>
      <c r="F409" s="28">
        <v>12</v>
      </c>
      <c r="G409" s="28">
        <v>220</v>
      </c>
      <c r="H409" s="28">
        <v>5000</v>
      </c>
      <c r="I409" s="29" t="s">
        <v>7485</v>
      </c>
      <c r="J409" s="28">
        <v>16</v>
      </c>
      <c r="K409" s="29" t="s">
        <v>3806</v>
      </c>
      <c r="L409" s="28">
        <v>5090</v>
      </c>
      <c r="M409" s="29" t="s">
        <v>3806</v>
      </c>
      <c r="N409" s="29" t="s">
        <v>7471</v>
      </c>
      <c r="O409" s="31">
        <v>28856</v>
      </c>
      <c r="P409" s="31" t="s">
        <v>7472</v>
      </c>
      <c r="Q409" s="29" t="s">
        <v>7514</v>
      </c>
      <c r="R409" s="28">
        <v>3</v>
      </c>
      <c r="S409" s="28">
        <v>73</v>
      </c>
      <c r="T409" s="28">
        <v>4</v>
      </c>
      <c r="U409" s="28">
        <v>24</v>
      </c>
      <c r="V409" s="29" t="s">
        <v>7474</v>
      </c>
      <c r="W409" s="29" t="s">
        <v>5001</v>
      </c>
      <c r="X409" s="29" t="s">
        <v>530</v>
      </c>
      <c r="Y409" s="29" t="s">
        <v>5002</v>
      </c>
      <c r="Z409" s="29" t="s">
        <v>5003</v>
      </c>
      <c r="AA409" s="29" t="s">
        <v>7478</v>
      </c>
      <c r="AB409" s="28" t="s">
        <v>7472</v>
      </c>
      <c r="AC409" s="32">
        <v>34.862251000000001</v>
      </c>
      <c r="AD409" s="32">
        <v>-116.856503</v>
      </c>
      <c r="AE409" s="34" t="s">
        <v>7494</v>
      </c>
      <c r="AF409" s="29" t="s">
        <v>7472</v>
      </c>
      <c r="AG409" s="33" t="str">
        <f>IF(ISERROR(IF(VLOOKUP(B409,'SAS Stations'!$A$2:$G$307,6,)="YES", "YES", "NO"))=TRUE,"NO","YES")</f>
        <v>NO</v>
      </c>
      <c r="AH409" s="33" t="str">
        <f t="shared" si="6"/>
        <v>YES</v>
      </c>
      <c r="AI409" s="33" t="str">
        <f>IF(ISERROR(IF(VLOOKUP(B409,'Stations Modelled'!$A$2:$D$141,4,FALSE)=TRUE, "YES","NO")),"NO","YES")</f>
        <v>NO</v>
      </c>
    </row>
    <row r="410" spans="1:35" hidden="1">
      <c r="A410" s="29" t="s">
        <v>3823</v>
      </c>
      <c r="B410" s="28">
        <v>109</v>
      </c>
      <c r="C410" s="28">
        <v>1930</v>
      </c>
      <c r="D410" s="30" t="s">
        <v>4923</v>
      </c>
      <c r="E410" s="29">
        <v>15292</v>
      </c>
      <c r="F410" s="28">
        <v>115</v>
      </c>
      <c r="G410" s="28">
        <v>138</v>
      </c>
      <c r="H410" s="28">
        <v>8016</v>
      </c>
      <c r="I410" s="29" t="s">
        <v>385</v>
      </c>
      <c r="J410" s="28">
        <v>15</v>
      </c>
      <c r="K410" s="29" t="s">
        <v>666</v>
      </c>
      <c r="L410" s="28">
        <v>5090</v>
      </c>
      <c r="M410" s="29" t="s">
        <v>3806</v>
      </c>
      <c r="N410" s="29" t="s">
        <v>7521</v>
      </c>
      <c r="O410" s="31">
        <v>22282</v>
      </c>
      <c r="P410" s="31">
        <v>32554</v>
      </c>
      <c r="Q410" s="29" t="s">
        <v>7514</v>
      </c>
      <c r="R410" s="28">
        <v>3</v>
      </c>
      <c r="S410" s="28">
        <v>73</v>
      </c>
      <c r="T410" s="28">
        <v>4</v>
      </c>
      <c r="U410" s="28">
        <v>24</v>
      </c>
      <c r="V410" s="29" t="s">
        <v>7474</v>
      </c>
      <c r="W410" s="29" t="s">
        <v>5001</v>
      </c>
      <c r="X410" s="29" t="s">
        <v>530</v>
      </c>
      <c r="Y410" s="29" t="s">
        <v>5002</v>
      </c>
      <c r="Z410" s="29" t="s">
        <v>5003</v>
      </c>
      <c r="AA410" s="29" t="s">
        <v>7478</v>
      </c>
      <c r="AB410" s="28" t="s">
        <v>7472</v>
      </c>
      <c r="AC410" s="32">
        <v>34.862251000000001</v>
      </c>
      <c r="AD410" s="32">
        <v>-116.856503</v>
      </c>
      <c r="AE410" s="34" t="s">
        <v>7494</v>
      </c>
      <c r="AF410" s="29" t="s">
        <v>7472</v>
      </c>
      <c r="AG410" s="33" t="str">
        <f>IF(ISERROR(IF(VLOOKUP(B410,'SAS Stations'!$A$2:$G$307,6,)="YES", "YES", "NO"))=TRUE,"NO","YES")</f>
        <v>NO</v>
      </c>
      <c r="AH410" s="33" t="str">
        <f t="shared" si="6"/>
        <v>YES</v>
      </c>
      <c r="AI410" s="33" t="str">
        <f>IF(ISERROR(IF(VLOOKUP(B410,'Stations Modelled'!$A$2:$D$141,4,FALSE)=TRUE, "YES","NO")),"NO","YES")</f>
        <v>NO</v>
      </c>
    </row>
    <row r="411" spans="1:35" hidden="1">
      <c r="A411" s="29" t="s">
        <v>3251</v>
      </c>
      <c r="B411" s="28">
        <v>1758</v>
      </c>
      <c r="C411" s="28">
        <v>8334</v>
      </c>
      <c r="D411" s="30"/>
      <c r="E411" s="29"/>
      <c r="F411" s="28">
        <v>115</v>
      </c>
      <c r="G411" s="28">
        <v>12</v>
      </c>
      <c r="H411" s="28">
        <v>8016</v>
      </c>
      <c r="I411" s="29" t="s">
        <v>385</v>
      </c>
      <c r="J411" s="28">
        <v>15</v>
      </c>
      <c r="K411" s="29" t="s">
        <v>666</v>
      </c>
      <c r="L411" s="28">
        <v>5061</v>
      </c>
      <c r="M411" s="29" t="s">
        <v>666</v>
      </c>
      <c r="N411" s="29" t="s">
        <v>7496</v>
      </c>
      <c r="O411" s="31">
        <v>38353</v>
      </c>
      <c r="P411" s="31" t="s">
        <v>7472</v>
      </c>
      <c r="Q411" s="29" t="s">
        <v>10579</v>
      </c>
      <c r="R411" s="28">
        <v>3</v>
      </c>
      <c r="S411" s="28">
        <v>73</v>
      </c>
      <c r="T411" s="28">
        <v>4</v>
      </c>
      <c r="U411" s="28">
        <v>30</v>
      </c>
      <c r="V411" s="29" t="s">
        <v>7474</v>
      </c>
      <c r="W411" s="29" t="s">
        <v>7472</v>
      </c>
      <c r="X411" s="29" t="s">
        <v>7472</v>
      </c>
      <c r="Y411" s="29" t="s">
        <v>3252</v>
      </c>
      <c r="Z411" s="29" t="s">
        <v>5117</v>
      </c>
      <c r="AA411" s="29" t="s">
        <v>7478</v>
      </c>
      <c r="AB411" s="28" t="s">
        <v>7472</v>
      </c>
      <c r="AC411" s="27"/>
      <c r="AD411" s="27"/>
      <c r="AE411" s="27"/>
      <c r="AF411" s="29" t="s">
        <v>7472</v>
      </c>
      <c r="AG411" s="33" t="str">
        <f>IF(ISERROR(IF(VLOOKUP(B411,'SAS Stations'!$A$2:$G$307,6,)="YES", "YES", "NO"))=TRUE,"NO","YES")</f>
        <v>NO</v>
      </c>
      <c r="AH411" s="33" t="str">
        <f t="shared" si="6"/>
        <v>YES</v>
      </c>
      <c r="AI411" s="33" t="str">
        <f>IF(ISERROR(IF(VLOOKUP(B411,'Stations Modelled'!$A$2:$D$141,4,FALSE)=TRUE, "YES","NO")),"NO","YES")</f>
        <v>NO</v>
      </c>
    </row>
    <row r="412" spans="1:35" hidden="1">
      <c r="A412" s="29" t="s">
        <v>3253</v>
      </c>
      <c r="B412" s="28">
        <v>633</v>
      </c>
      <c r="C412" s="28">
        <v>5588</v>
      </c>
      <c r="D412" s="30"/>
      <c r="E412" s="29"/>
      <c r="F412" s="28">
        <v>66</v>
      </c>
      <c r="G412" s="28">
        <v>4</v>
      </c>
      <c r="H412" s="28">
        <v>5053</v>
      </c>
      <c r="I412" s="29" t="s">
        <v>833</v>
      </c>
      <c r="J412" s="28">
        <v>12</v>
      </c>
      <c r="K412" s="29" t="s">
        <v>833</v>
      </c>
      <c r="L412" s="28">
        <v>5056</v>
      </c>
      <c r="M412" s="29" t="s">
        <v>698</v>
      </c>
      <c r="N412" s="29" t="s">
        <v>7521</v>
      </c>
      <c r="O412" s="31">
        <v>27181</v>
      </c>
      <c r="P412" s="31">
        <v>34745</v>
      </c>
      <c r="Q412" s="29" t="s">
        <v>7530</v>
      </c>
      <c r="R412" s="28">
        <v>5</v>
      </c>
      <c r="S412" s="28">
        <v>39</v>
      </c>
      <c r="T412" s="28">
        <v>2</v>
      </c>
      <c r="U412" s="28">
        <v>63</v>
      </c>
      <c r="V412" s="29" t="s">
        <v>935</v>
      </c>
      <c r="W412" s="29" t="s">
        <v>4989</v>
      </c>
      <c r="X412" s="29" t="s">
        <v>7562</v>
      </c>
      <c r="Y412" s="29" t="s">
        <v>3254</v>
      </c>
      <c r="Z412" s="29" t="s">
        <v>935</v>
      </c>
      <c r="AA412" s="29" t="s">
        <v>7478</v>
      </c>
      <c r="AB412" s="28">
        <v>93001</v>
      </c>
      <c r="AC412" s="27"/>
      <c r="AD412" s="27"/>
      <c r="AE412" s="27"/>
      <c r="AF412" s="29" t="s">
        <v>7472</v>
      </c>
      <c r="AG412" s="33" t="str">
        <f>IF(ISERROR(IF(VLOOKUP(B412,'SAS Stations'!$A$2:$G$307,6,)="YES", "YES", "NO"))=TRUE,"NO","YES")</f>
        <v>NO</v>
      </c>
      <c r="AH412" s="33" t="str">
        <f t="shared" si="6"/>
        <v>YES</v>
      </c>
      <c r="AI412" s="33" t="str">
        <f>IF(ISERROR(IF(VLOOKUP(B412,'Stations Modelled'!$A$2:$D$141,4,FALSE)=TRUE, "YES","NO")),"NO","YES")</f>
        <v>NO</v>
      </c>
    </row>
    <row r="413" spans="1:35" hidden="1">
      <c r="A413" s="29" t="s">
        <v>3255</v>
      </c>
      <c r="B413" s="28">
        <v>1107</v>
      </c>
      <c r="C413" s="28">
        <v>7145</v>
      </c>
      <c r="D413" s="30"/>
      <c r="E413" s="29"/>
      <c r="F413" s="28">
        <v>16</v>
      </c>
      <c r="G413" s="28">
        <v>4</v>
      </c>
      <c r="H413" s="28">
        <v>5055</v>
      </c>
      <c r="I413" s="29" t="s">
        <v>446</v>
      </c>
      <c r="J413" s="28">
        <v>10</v>
      </c>
      <c r="K413" s="29" t="s">
        <v>446</v>
      </c>
      <c r="L413" s="28">
        <v>5056</v>
      </c>
      <c r="M413" s="29" t="s">
        <v>698</v>
      </c>
      <c r="N413" s="29" t="s">
        <v>7471</v>
      </c>
      <c r="O413" s="31">
        <v>25294</v>
      </c>
      <c r="P413" s="31" t="s">
        <v>7472</v>
      </c>
      <c r="Q413" s="29" t="s">
        <v>5084</v>
      </c>
      <c r="R413" s="28">
        <v>5</v>
      </c>
      <c r="S413" s="28">
        <v>49</v>
      </c>
      <c r="T413" s="28">
        <v>1</v>
      </c>
      <c r="U413" s="28">
        <v>60</v>
      </c>
      <c r="V413" s="29" t="s">
        <v>4996</v>
      </c>
      <c r="W413" s="29" t="s">
        <v>7472</v>
      </c>
      <c r="X413" s="29" t="s">
        <v>7472</v>
      </c>
      <c r="Y413" s="29" t="s">
        <v>7472</v>
      </c>
      <c r="Z413" s="29" t="s">
        <v>7472</v>
      </c>
      <c r="AA413" s="29" t="s">
        <v>7478</v>
      </c>
      <c r="AB413" s="28">
        <v>93013</v>
      </c>
      <c r="AC413" s="27"/>
      <c r="AD413" s="27"/>
      <c r="AE413" s="27"/>
      <c r="AF413" s="29" t="s">
        <v>7472</v>
      </c>
      <c r="AG413" s="33" t="str">
        <f>IF(ISERROR(IF(VLOOKUP(B413,'SAS Stations'!$A$2:$G$307,6,)="YES", "YES", "NO"))=TRUE,"NO","YES")</f>
        <v>NO</v>
      </c>
      <c r="AH413" s="33" t="str">
        <f t="shared" si="6"/>
        <v>YES</v>
      </c>
      <c r="AI413" s="33" t="str">
        <f>IF(ISERROR(IF(VLOOKUP(B413,'Stations Modelled'!$A$2:$D$141,4,FALSE)=TRUE, "YES","NO")),"NO","YES")</f>
        <v>NO</v>
      </c>
    </row>
    <row r="414" spans="1:35" hidden="1">
      <c r="A414" s="29" t="s">
        <v>3824</v>
      </c>
      <c r="B414" s="28">
        <v>1029</v>
      </c>
      <c r="C414" s="28">
        <v>6262</v>
      </c>
      <c r="D414" s="30" t="s">
        <v>2815</v>
      </c>
      <c r="E414" s="29"/>
      <c r="F414" s="28">
        <v>66</v>
      </c>
      <c r="G414" s="28">
        <v>2.4</v>
      </c>
      <c r="H414" s="28">
        <v>5073</v>
      </c>
      <c r="I414" s="29" t="s">
        <v>652</v>
      </c>
      <c r="J414" s="28">
        <v>9</v>
      </c>
      <c r="K414" s="29" t="s">
        <v>652</v>
      </c>
      <c r="L414" s="28">
        <v>5073</v>
      </c>
      <c r="M414" s="29" t="s">
        <v>652</v>
      </c>
      <c r="N414" s="29" t="s">
        <v>7471</v>
      </c>
      <c r="O414" s="31">
        <v>29495</v>
      </c>
      <c r="P414" s="31" t="s">
        <v>7472</v>
      </c>
      <c r="Q414" s="29" t="s">
        <v>7530</v>
      </c>
      <c r="R414" s="28">
        <v>1</v>
      </c>
      <c r="S414" s="28">
        <v>46</v>
      </c>
      <c r="T414" s="28">
        <v>2</v>
      </c>
      <c r="U414" s="28">
        <v>57</v>
      </c>
      <c r="V414" s="29" t="s">
        <v>3386</v>
      </c>
      <c r="W414" s="29" t="s">
        <v>1644</v>
      </c>
      <c r="X414" s="29" t="s">
        <v>459</v>
      </c>
      <c r="Y414" s="29" t="s">
        <v>4572</v>
      </c>
      <c r="Z414" s="29" t="s">
        <v>660</v>
      </c>
      <c r="AA414" s="29" t="s">
        <v>7478</v>
      </c>
      <c r="AB414" s="28">
        <v>90805</v>
      </c>
      <c r="AC414" s="32">
        <v>33.863790999999999</v>
      </c>
      <c r="AD414" s="32">
        <v>-118.165408</v>
      </c>
      <c r="AE414" s="32"/>
      <c r="AF414" s="29" t="s">
        <v>7472</v>
      </c>
      <c r="AG414" s="33" t="str">
        <f>IF(ISERROR(IF(VLOOKUP(B414,'SAS Stations'!$A$2:$G$307,6,)="YES", "YES", "NO"))=TRUE,"NO","YES")</f>
        <v>NO</v>
      </c>
      <c r="AH414" s="33" t="str">
        <f t="shared" si="6"/>
        <v>YES</v>
      </c>
      <c r="AI414" s="33" t="str">
        <f>IF(ISERROR(IF(VLOOKUP(B414,'Stations Modelled'!$A$2:$D$141,4,FALSE)=TRUE, "YES","NO")),"NO","YES")</f>
        <v>NO</v>
      </c>
    </row>
    <row r="415" spans="1:35" hidden="1">
      <c r="A415" s="29" t="s">
        <v>3825</v>
      </c>
      <c r="B415" s="28">
        <v>736</v>
      </c>
      <c r="C415" s="28">
        <v>5723</v>
      </c>
      <c r="D415" s="30" t="s">
        <v>2822</v>
      </c>
      <c r="E415" s="29"/>
      <c r="F415" s="28">
        <v>66</v>
      </c>
      <c r="G415" s="28">
        <v>12</v>
      </c>
      <c r="H415" s="28">
        <v>5085</v>
      </c>
      <c r="I415" s="29" t="s">
        <v>3849</v>
      </c>
      <c r="J415" s="28">
        <v>9</v>
      </c>
      <c r="K415" s="29" t="s">
        <v>652</v>
      </c>
      <c r="L415" s="28">
        <v>5073</v>
      </c>
      <c r="M415" s="29" t="s">
        <v>652</v>
      </c>
      <c r="N415" s="29" t="s">
        <v>7471</v>
      </c>
      <c r="O415" s="31">
        <v>24016</v>
      </c>
      <c r="P415" s="31" t="s">
        <v>7472</v>
      </c>
      <c r="Q415" s="29" t="s">
        <v>7473</v>
      </c>
      <c r="R415" s="28">
        <v>1</v>
      </c>
      <c r="S415" s="28">
        <v>32</v>
      </c>
      <c r="T415" s="28">
        <v>2</v>
      </c>
      <c r="U415" s="28">
        <v>52</v>
      </c>
      <c r="V415" s="29" t="s">
        <v>2730</v>
      </c>
      <c r="W415" s="29" t="s">
        <v>4573</v>
      </c>
      <c r="X415" s="29" t="s">
        <v>519</v>
      </c>
      <c r="Y415" s="29" t="s">
        <v>4574</v>
      </c>
      <c r="Z415" s="29" t="s">
        <v>4575</v>
      </c>
      <c r="AA415" s="29" t="s">
        <v>7478</v>
      </c>
      <c r="AB415" s="28">
        <v>90706</v>
      </c>
      <c r="AC415" s="32">
        <v>33.884656</v>
      </c>
      <c r="AD415" s="32">
        <v>-118.120294</v>
      </c>
      <c r="AE415" s="32"/>
      <c r="AF415" s="29" t="s">
        <v>7472</v>
      </c>
      <c r="AG415" s="33" t="str">
        <f>IF(ISERROR(IF(VLOOKUP(B415,'SAS Stations'!$A$2:$G$307,6,)="YES", "YES", "NO"))=TRUE,"NO","YES")</f>
        <v>YES</v>
      </c>
      <c r="AH415" s="33" t="str">
        <f t="shared" si="6"/>
        <v>NO</v>
      </c>
      <c r="AI415" s="33" t="str">
        <f>IF(ISERROR(IF(VLOOKUP(B415,'Stations Modelled'!$A$2:$D$141,4,FALSE)=TRUE, "YES","NO")),"NO","YES")</f>
        <v>NO</v>
      </c>
    </row>
    <row r="416" spans="1:35">
      <c r="A416" s="29" t="s">
        <v>3826</v>
      </c>
      <c r="B416" s="28">
        <v>1499</v>
      </c>
      <c r="C416" s="28">
        <v>8279</v>
      </c>
      <c r="D416" s="30" t="s">
        <v>3420</v>
      </c>
      <c r="E416" s="29"/>
      <c r="F416" s="28">
        <v>33</v>
      </c>
      <c r="G416" s="28">
        <v>4</v>
      </c>
      <c r="H416" s="28">
        <v>5069</v>
      </c>
      <c r="I416" s="29" t="s">
        <v>687</v>
      </c>
      <c r="J416" s="28">
        <v>4</v>
      </c>
      <c r="K416" s="29" t="s">
        <v>448</v>
      </c>
      <c r="L416" s="28">
        <v>5069</v>
      </c>
      <c r="M416" s="29" t="s">
        <v>687</v>
      </c>
      <c r="N416" s="29" t="s">
        <v>7471</v>
      </c>
      <c r="O416" s="31">
        <v>18264</v>
      </c>
      <c r="P416" s="31" t="s">
        <v>7472</v>
      </c>
      <c r="Q416" s="29" t="s">
        <v>7506</v>
      </c>
      <c r="R416" s="28">
        <v>3</v>
      </c>
      <c r="S416" s="28">
        <v>34</v>
      </c>
      <c r="T416" s="28">
        <v>3</v>
      </c>
      <c r="U416" s="28">
        <v>12</v>
      </c>
      <c r="V416" s="29" t="s">
        <v>3438</v>
      </c>
      <c r="W416" s="29" t="s">
        <v>5087</v>
      </c>
      <c r="X416" s="29" t="s">
        <v>5088</v>
      </c>
      <c r="Y416" s="29" t="s">
        <v>5089</v>
      </c>
      <c r="Z416" s="29" t="s">
        <v>3826</v>
      </c>
      <c r="AA416" s="29" t="s">
        <v>7478</v>
      </c>
      <c r="AB416" s="28">
        <v>91720</v>
      </c>
      <c r="AC416" s="32">
        <v>33.885072999999998</v>
      </c>
      <c r="AD416" s="32">
        <v>-117.57140800000001</v>
      </c>
      <c r="AE416" s="32"/>
      <c r="AF416" s="29" t="s">
        <v>7472</v>
      </c>
      <c r="AG416" s="33" t="str">
        <f>IF(ISERROR(IF(VLOOKUP(B416,'SAS Stations'!$A$2:$G$307,6,)="YES", "YES", "NO"))=TRUE,"NO","YES")</f>
        <v>NO</v>
      </c>
      <c r="AH416" s="33" t="str">
        <f t="shared" si="6"/>
        <v>YES</v>
      </c>
      <c r="AI416" s="33" t="str">
        <f>IF(ISERROR(IF(VLOOKUP(B416,'Stations Modelled'!$A$2:$D$141,4,FALSE)=TRUE, "YES","NO")),"NO","YES")</f>
        <v>NO</v>
      </c>
    </row>
    <row r="417" spans="1:35">
      <c r="A417" s="29" t="s">
        <v>3826</v>
      </c>
      <c r="B417" s="28">
        <v>1500</v>
      </c>
      <c r="C417" s="28">
        <v>8279</v>
      </c>
      <c r="D417" s="30" t="s">
        <v>3420</v>
      </c>
      <c r="E417" s="29"/>
      <c r="F417" s="28">
        <v>66</v>
      </c>
      <c r="G417" s="28">
        <v>12</v>
      </c>
      <c r="H417" s="28">
        <v>5069</v>
      </c>
      <c r="I417" s="29" t="s">
        <v>687</v>
      </c>
      <c r="J417" s="28">
        <v>4</v>
      </c>
      <c r="K417" s="29" t="s">
        <v>448</v>
      </c>
      <c r="L417" s="28">
        <v>5069</v>
      </c>
      <c r="M417" s="29" t="s">
        <v>687</v>
      </c>
      <c r="N417" s="29" t="s">
        <v>7471</v>
      </c>
      <c r="O417" s="31">
        <v>18264</v>
      </c>
      <c r="P417" s="31" t="s">
        <v>7472</v>
      </c>
      <c r="Q417" s="29" t="s">
        <v>7473</v>
      </c>
      <c r="R417" s="28">
        <v>3</v>
      </c>
      <c r="S417" s="28">
        <v>34</v>
      </c>
      <c r="T417" s="28">
        <v>3</v>
      </c>
      <c r="U417" s="28">
        <v>12</v>
      </c>
      <c r="V417" s="29" t="s">
        <v>3438</v>
      </c>
      <c r="W417" s="29" t="s">
        <v>5087</v>
      </c>
      <c r="X417" s="29" t="s">
        <v>5088</v>
      </c>
      <c r="Y417" s="29" t="s">
        <v>5089</v>
      </c>
      <c r="Z417" s="29" t="s">
        <v>3826</v>
      </c>
      <c r="AA417" s="29" t="s">
        <v>7478</v>
      </c>
      <c r="AB417" s="28">
        <v>91720</v>
      </c>
      <c r="AC417" s="32">
        <v>33.885072999999998</v>
      </c>
      <c r="AD417" s="32">
        <v>-117.57140800000001</v>
      </c>
      <c r="AE417" s="32"/>
      <c r="AF417" s="29" t="s">
        <v>7472</v>
      </c>
      <c r="AG417" s="33" t="str">
        <f>IF(ISERROR(IF(VLOOKUP(B417,'SAS Stations'!$A$2:$G$307,6,)="YES", "YES", "NO"))=TRUE,"NO","YES")</f>
        <v>NO</v>
      </c>
      <c r="AH417" s="33" t="str">
        <f t="shared" si="6"/>
        <v>YES</v>
      </c>
      <c r="AI417" s="33" t="str">
        <f>IF(ISERROR(IF(VLOOKUP(B417,'Stations Modelled'!$A$2:$D$141,4,FALSE)=TRUE, "YES","NO")),"NO","YES")</f>
        <v>NO</v>
      </c>
    </row>
    <row r="418" spans="1:35">
      <c r="A418" s="29" t="s">
        <v>3826</v>
      </c>
      <c r="B418" s="28">
        <v>1501</v>
      </c>
      <c r="C418" s="28">
        <v>8279</v>
      </c>
      <c r="D418" s="30" t="s">
        <v>3420</v>
      </c>
      <c r="E418" s="29"/>
      <c r="F418" s="28">
        <v>66</v>
      </c>
      <c r="G418" s="28">
        <v>33</v>
      </c>
      <c r="H418" s="28">
        <v>5069</v>
      </c>
      <c r="I418" s="29" t="s">
        <v>687</v>
      </c>
      <c r="J418" s="28">
        <v>4</v>
      </c>
      <c r="K418" s="29" t="s">
        <v>448</v>
      </c>
      <c r="L418" s="28">
        <v>5069</v>
      </c>
      <c r="M418" s="29" t="s">
        <v>687</v>
      </c>
      <c r="N418" s="29" t="s">
        <v>7471</v>
      </c>
      <c r="O418" s="31">
        <v>18264</v>
      </c>
      <c r="P418" s="31" t="s">
        <v>7472</v>
      </c>
      <c r="Q418" s="29" t="s">
        <v>7473</v>
      </c>
      <c r="R418" s="28">
        <v>3</v>
      </c>
      <c r="S418" s="28">
        <v>34</v>
      </c>
      <c r="T418" s="28">
        <v>3</v>
      </c>
      <c r="U418" s="28">
        <v>12</v>
      </c>
      <c r="V418" s="29" t="s">
        <v>3438</v>
      </c>
      <c r="W418" s="29" t="s">
        <v>5087</v>
      </c>
      <c r="X418" s="29" t="s">
        <v>5088</v>
      </c>
      <c r="Y418" s="29" t="s">
        <v>5089</v>
      </c>
      <c r="Z418" s="29" t="s">
        <v>3826</v>
      </c>
      <c r="AA418" s="29" t="s">
        <v>7478</v>
      </c>
      <c r="AB418" s="28">
        <v>91720</v>
      </c>
      <c r="AC418" s="32">
        <v>33.885072999999998</v>
      </c>
      <c r="AD418" s="32">
        <v>-117.57140800000001</v>
      </c>
      <c r="AE418" s="32"/>
      <c r="AF418" s="29" t="s">
        <v>7472</v>
      </c>
      <c r="AG418" s="33" t="str">
        <f>IF(ISERROR(IF(VLOOKUP(B418,'SAS Stations'!$A$2:$G$307,6,)="YES", "YES", "NO"))=TRUE,"NO","YES")</f>
        <v>YES</v>
      </c>
      <c r="AH418" s="33" t="str">
        <f t="shared" si="6"/>
        <v>NO</v>
      </c>
      <c r="AI418" s="33" t="str">
        <f>IF(ISERROR(IF(VLOOKUP(B418,'Stations Modelled'!$A$2:$D$141,4,FALSE)=TRUE, "YES","NO")),"NO","YES")</f>
        <v>YES</v>
      </c>
    </row>
    <row r="419" spans="1:35" hidden="1">
      <c r="A419" s="29" t="s">
        <v>3827</v>
      </c>
      <c r="B419" s="28">
        <v>1971</v>
      </c>
      <c r="C419" s="28">
        <v>6356</v>
      </c>
      <c r="D419" s="30"/>
      <c r="E419" s="29"/>
      <c r="F419" s="28">
        <v>66</v>
      </c>
      <c r="G419" s="28">
        <v>12</v>
      </c>
      <c r="H419" s="28">
        <v>5052</v>
      </c>
      <c r="I419" s="29" t="s">
        <v>357</v>
      </c>
      <c r="J419" s="28">
        <v>14</v>
      </c>
      <c r="K419" s="29" t="s">
        <v>940</v>
      </c>
      <c r="L419" s="28">
        <v>5054</v>
      </c>
      <c r="M419" s="29" t="s">
        <v>940</v>
      </c>
      <c r="N419" s="29" t="s">
        <v>7471</v>
      </c>
      <c r="O419" s="31">
        <v>36860</v>
      </c>
      <c r="P419" s="31" t="s">
        <v>7472</v>
      </c>
      <c r="Q419" s="29" t="s">
        <v>7530</v>
      </c>
      <c r="R419" s="28">
        <v>5</v>
      </c>
      <c r="S419" s="28">
        <v>52</v>
      </c>
      <c r="T419" s="28">
        <v>3</v>
      </c>
      <c r="U419" s="28">
        <v>22</v>
      </c>
      <c r="V419" s="29" t="s">
        <v>4926</v>
      </c>
      <c r="W419" s="29" t="s">
        <v>7472</v>
      </c>
      <c r="X419" s="29" t="s">
        <v>7472</v>
      </c>
      <c r="Y419" s="29" t="s">
        <v>3256</v>
      </c>
      <c r="Z419" s="29" t="s">
        <v>10281</v>
      </c>
      <c r="AA419" s="29" t="s">
        <v>7478</v>
      </c>
      <c r="AB419" s="28">
        <v>93561</v>
      </c>
      <c r="AC419" s="32">
        <v>35.108663999999997</v>
      </c>
      <c r="AD419" s="32">
        <v>-118.567599</v>
      </c>
      <c r="AE419" s="32"/>
      <c r="AF419" s="29" t="s">
        <v>7472</v>
      </c>
      <c r="AG419" s="33" t="str">
        <f>IF(ISERROR(IF(VLOOKUP(B419,'SAS Stations'!$A$2:$G$307,6,)="YES", "YES", "NO"))=TRUE,"NO","YES")</f>
        <v>NO</v>
      </c>
      <c r="AH419" s="33" t="str">
        <f t="shared" si="6"/>
        <v>YES</v>
      </c>
      <c r="AI419" s="33" t="str">
        <f>IF(ISERROR(IF(VLOOKUP(B419,'Stations Modelled'!$A$2:$D$141,4,FALSE)=TRUE, "YES","NO")),"NO","YES")</f>
        <v>NO</v>
      </c>
    </row>
    <row r="420" spans="1:35" hidden="1">
      <c r="A420" s="29" t="s">
        <v>0</v>
      </c>
      <c r="B420" s="28">
        <v>1105</v>
      </c>
      <c r="C420" s="28">
        <v>7141</v>
      </c>
      <c r="D420" s="30"/>
      <c r="E420" s="29"/>
      <c r="F420" s="28">
        <v>16</v>
      </c>
      <c r="G420" s="28">
        <v>2.4</v>
      </c>
      <c r="H420" s="28">
        <v>5051</v>
      </c>
      <c r="I420" s="29" t="s">
        <v>362</v>
      </c>
      <c r="J420" s="28">
        <v>13</v>
      </c>
      <c r="K420" s="29" t="s">
        <v>362</v>
      </c>
      <c r="L420" s="28">
        <v>5056</v>
      </c>
      <c r="M420" s="29" t="s">
        <v>698</v>
      </c>
      <c r="N420" s="29" t="s">
        <v>7471</v>
      </c>
      <c r="O420" s="31">
        <v>18264</v>
      </c>
      <c r="P420" s="31" t="s">
        <v>7472</v>
      </c>
      <c r="Q420" s="29" t="s">
        <v>5084</v>
      </c>
      <c r="R420" s="28">
        <v>5</v>
      </c>
      <c r="S420" s="28">
        <v>35</v>
      </c>
      <c r="T420" s="28">
        <v>3</v>
      </c>
      <c r="U420" s="28">
        <v>60</v>
      </c>
      <c r="V420" s="29" t="s">
        <v>7472</v>
      </c>
      <c r="W420" s="29" t="s">
        <v>7472</v>
      </c>
      <c r="X420" s="29" t="s">
        <v>7472</v>
      </c>
      <c r="Y420" s="29" t="s">
        <v>7472</v>
      </c>
      <c r="Z420" s="29" t="s">
        <v>7472</v>
      </c>
      <c r="AA420" s="29" t="s">
        <v>7478</v>
      </c>
      <c r="AB420" s="28">
        <v>93063</v>
      </c>
      <c r="AC420" s="27"/>
      <c r="AD420" s="27"/>
      <c r="AE420" s="27"/>
      <c r="AF420" s="29" t="s">
        <v>7472</v>
      </c>
      <c r="AG420" s="33" t="str">
        <f>IF(ISERROR(IF(VLOOKUP(B420,'SAS Stations'!$A$2:$G$307,6,)="YES", "YES", "NO"))=TRUE,"NO","YES")</f>
        <v>NO</v>
      </c>
      <c r="AH420" s="33" t="str">
        <f t="shared" si="6"/>
        <v>YES</v>
      </c>
      <c r="AI420" s="33" t="str">
        <f>IF(ISERROR(IF(VLOOKUP(B420,'Stations Modelled'!$A$2:$D$141,4,FALSE)=TRUE, "YES","NO")),"NO","YES")</f>
        <v>NO</v>
      </c>
    </row>
    <row r="421" spans="1:35" hidden="1">
      <c r="A421" s="29" t="s">
        <v>3828</v>
      </c>
      <c r="B421" s="28">
        <v>400</v>
      </c>
      <c r="C421" s="28">
        <v>5186</v>
      </c>
      <c r="D421" s="30" t="s">
        <v>7528</v>
      </c>
      <c r="E421" s="29">
        <v>37649</v>
      </c>
      <c r="F421" s="28">
        <v>66</v>
      </c>
      <c r="G421" s="28">
        <v>12</v>
      </c>
      <c r="H421" s="28">
        <v>5014</v>
      </c>
      <c r="I421" s="29" t="s">
        <v>392</v>
      </c>
      <c r="J421" s="28">
        <v>4</v>
      </c>
      <c r="K421" s="29" t="s">
        <v>448</v>
      </c>
      <c r="L421" s="28">
        <v>5014</v>
      </c>
      <c r="M421" s="29" t="s">
        <v>687</v>
      </c>
      <c r="N421" s="29" t="s">
        <v>7471</v>
      </c>
      <c r="O421" s="31">
        <v>20941</v>
      </c>
      <c r="P421" s="31" t="s">
        <v>7472</v>
      </c>
      <c r="Q421" s="29" t="s">
        <v>7473</v>
      </c>
      <c r="R421" s="28">
        <v>1</v>
      </c>
      <c r="S421" s="28">
        <v>26</v>
      </c>
      <c r="T421" s="28">
        <v>3</v>
      </c>
      <c r="U421" s="28">
        <v>6</v>
      </c>
      <c r="V421" s="29" t="s">
        <v>7531</v>
      </c>
      <c r="W421" s="29" t="s">
        <v>510</v>
      </c>
      <c r="X421" s="29" t="s">
        <v>519</v>
      </c>
      <c r="Y421" s="29" t="s">
        <v>520</v>
      </c>
      <c r="Z421" s="29" t="s">
        <v>3832</v>
      </c>
      <c r="AA421" s="29" t="s">
        <v>7478</v>
      </c>
      <c r="AB421" s="28">
        <v>91722</v>
      </c>
      <c r="AC421" s="32">
        <v>34.091631999999997</v>
      </c>
      <c r="AD421" s="32">
        <v>-117.880028</v>
      </c>
      <c r="AE421" s="34" t="s">
        <v>7503</v>
      </c>
      <c r="AF421" s="29" t="s">
        <v>7472</v>
      </c>
      <c r="AG421" s="33" t="str">
        <f>IF(ISERROR(IF(VLOOKUP(B421,'SAS Stations'!$A$2:$G$307,6,)="YES", "YES", "NO"))=TRUE,"NO","YES")</f>
        <v>YES</v>
      </c>
      <c r="AH421" s="33" t="str">
        <f t="shared" si="6"/>
        <v>NO</v>
      </c>
      <c r="AI421" s="33" t="str">
        <f>IF(ISERROR(IF(VLOOKUP(B421,'Stations Modelled'!$A$2:$D$141,4,FALSE)=TRUE, "YES","NO")),"NO","YES")</f>
        <v>YES</v>
      </c>
    </row>
    <row r="422" spans="1:35" hidden="1">
      <c r="A422" s="29" t="s">
        <v>3829</v>
      </c>
      <c r="B422" s="28">
        <v>598</v>
      </c>
      <c r="C422" s="28">
        <v>5547</v>
      </c>
      <c r="D422" s="30" t="s">
        <v>4919</v>
      </c>
      <c r="E422" s="29"/>
      <c r="F422" s="28">
        <v>66</v>
      </c>
      <c r="G422" s="28">
        <v>12</v>
      </c>
      <c r="H422" s="28">
        <v>5052</v>
      </c>
      <c r="I422" s="29" t="s">
        <v>357</v>
      </c>
      <c r="J422" s="28">
        <v>14</v>
      </c>
      <c r="K422" s="29" t="s">
        <v>940</v>
      </c>
      <c r="L422" s="28">
        <v>5054</v>
      </c>
      <c r="M422" s="29" t="s">
        <v>940</v>
      </c>
      <c r="N422" s="29" t="s">
        <v>7471</v>
      </c>
      <c r="O422" s="31">
        <v>18264</v>
      </c>
      <c r="P422" s="31" t="s">
        <v>7472</v>
      </c>
      <c r="Q422" s="29" t="s">
        <v>7473</v>
      </c>
      <c r="R422" s="28">
        <v>5</v>
      </c>
      <c r="S422" s="28">
        <v>36</v>
      </c>
      <c r="T422" s="28">
        <v>3</v>
      </c>
      <c r="U422" s="28">
        <v>22</v>
      </c>
      <c r="V422" s="29" t="s">
        <v>4926</v>
      </c>
      <c r="W422" s="29" t="s">
        <v>1741</v>
      </c>
      <c r="X422" s="29" t="s">
        <v>490</v>
      </c>
      <c r="Y422" s="29" t="s">
        <v>5004</v>
      </c>
      <c r="Z422" s="29" t="s">
        <v>5005</v>
      </c>
      <c r="AA422" s="29" t="s">
        <v>7478</v>
      </c>
      <c r="AB422" s="28">
        <v>93523</v>
      </c>
      <c r="AC422" s="32">
        <v>34.940590999999998</v>
      </c>
      <c r="AD422" s="32">
        <v>-117.953023</v>
      </c>
      <c r="AE422" s="32"/>
      <c r="AF422" s="29" t="s">
        <v>7472</v>
      </c>
      <c r="AG422" s="33" t="str">
        <f>IF(ISERROR(IF(VLOOKUP(B422,'SAS Stations'!$A$2:$G$307,6,)="YES", "YES", "NO"))=TRUE,"NO","YES")</f>
        <v>NO</v>
      </c>
      <c r="AH422" s="33" t="str">
        <f t="shared" si="6"/>
        <v>YES</v>
      </c>
      <c r="AI422" s="33" t="str">
        <f>IF(ISERROR(IF(VLOOKUP(B422,'Stations Modelled'!$A$2:$D$141,4,FALSE)=TRUE, "YES","NO")),"NO","YES")</f>
        <v>NO</v>
      </c>
    </row>
    <row r="423" spans="1:35" hidden="1">
      <c r="A423" s="29" t="s">
        <v>1</v>
      </c>
      <c r="B423" s="28">
        <v>1817</v>
      </c>
      <c r="C423" s="28">
        <v>8340</v>
      </c>
      <c r="D423" s="30"/>
      <c r="E423" s="29"/>
      <c r="F423" s="28">
        <v>115</v>
      </c>
      <c r="G423" s="28">
        <v>12</v>
      </c>
      <c r="H423" s="28">
        <v>8027</v>
      </c>
      <c r="I423" s="29" t="s">
        <v>365</v>
      </c>
      <c r="J423" s="28">
        <v>15</v>
      </c>
      <c r="K423" s="29" t="s">
        <v>666</v>
      </c>
      <c r="L423" s="28">
        <v>5061</v>
      </c>
      <c r="M423" s="29" t="s">
        <v>666</v>
      </c>
      <c r="N423" s="29" t="s">
        <v>7496</v>
      </c>
      <c r="O423" s="31">
        <v>38353</v>
      </c>
      <c r="P423" s="31" t="s">
        <v>7472</v>
      </c>
      <c r="Q423" s="29" t="s">
        <v>10579</v>
      </c>
      <c r="R423" s="28">
        <v>3</v>
      </c>
      <c r="S423" s="28">
        <v>73</v>
      </c>
      <c r="T423" s="28">
        <v>4</v>
      </c>
      <c r="U423" s="28">
        <v>30</v>
      </c>
      <c r="V423" s="29" t="s">
        <v>7474</v>
      </c>
      <c r="W423" s="29" t="s">
        <v>7472</v>
      </c>
      <c r="X423" s="29" t="s">
        <v>7472</v>
      </c>
      <c r="Y423" s="29" t="s">
        <v>7472</v>
      </c>
      <c r="Z423" s="29" t="s">
        <v>7472</v>
      </c>
      <c r="AA423" s="29" t="s">
        <v>7478</v>
      </c>
      <c r="AB423" s="28" t="s">
        <v>7472</v>
      </c>
      <c r="AC423" s="27"/>
      <c r="AD423" s="27"/>
      <c r="AE423" s="27"/>
      <c r="AF423" s="29" t="s">
        <v>7472</v>
      </c>
      <c r="AG423" s="33" t="str">
        <f>IF(ISERROR(IF(VLOOKUP(B423,'SAS Stations'!$A$2:$G$307,6,)="YES", "YES", "NO"))=TRUE,"NO","YES")</f>
        <v>NO</v>
      </c>
      <c r="AH423" s="33" t="str">
        <f t="shared" si="6"/>
        <v>YES</v>
      </c>
      <c r="AI423" s="33" t="str">
        <f>IF(ISERROR(IF(VLOOKUP(B423,'Stations Modelled'!$A$2:$D$141,4,FALSE)=TRUE, "YES","NO")),"NO","YES")</f>
        <v>NO</v>
      </c>
    </row>
    <row r="424" spans="1:35" hidden="1">
      <c r="A424" s="29" t="s">
        <v>3830</v>
      </c>
      <c r="B424" s="28">
        <v>427</v>
      </c>
      <c r="C424" s="28">
        <v>5214</v>
      </c>
      <c r="D424" s="30"/>
      <c r="E424" s="29"/>
      <c r="F424" s="28">
        <v>66</v>
      </c>
      <c r="G424" s="28">
        <v>12</v>
      </c>
      <c r="H424" s="28">
        <v>5021</v>
      </c>
      <c r="I424" s="29" t="s">
        <v>625</v>
      </c>
      <c r="J424" s="28">
        <v>8</v>
      </c>
      <c r="K424" s="29" t="s">
        <v>337</v>
      </c>
      <c r="L424" s="28">
        <v>5023</v>
      </c>
      <c r="M424" s="29" t="s">
        <v>337</v>
      </c>
      <c r="N424" s="29" t="s">
        <v>7471</v>
      </c>
      <c r="O424" s="31">
        <v>23132</v>
      </c>
      <c r="P424" s="31" t="s">
        <v>7472</v>
      </c>
      <c r="Q424" s="29" t="s">
        <v>7530</v>
      </c>
      <c r="R424" s="28">
        <v>5</v>
      </c>
      <c r="S424" s="28">
        <v>44</v>
      </c>
      <c r="T424" s="28">
        <v>2</v>
      </c>
      <c r="U424" s="28">
        <v>53</v>
      </c>
      <c r="V424" s="29" t="s">
        <v>3386</v>
      </c>
      <c r="W424" s="29" t="s">
        <v>1761</v>
      </c>
      <c r="X424" s="29" t="s">
        <v>7562</v>
      </c>
      <c r="Y424" s="29" t="s">
        <v>4576</v>
      </c>
      <c r="Z424" s="29" t="s">
        <v>4577</v>
      </c>
      <c r="AA424" s="29" t="s">
        <v>7478</v>
      </c>
      <c r="AB424" s="28" t="s">
        <v>7472</v>
      </c>
      <c r="AC424" s="32">
        <v>33.924140000000001</v>
      </c>
      <c r="AD424" s="32">
        <v>-118.318966</v>
      </c>
      <c r="AE424" s="32"/>
      <c r="AF424" s="29" t="s">
        <v>7472</v>
      </c>
      <c r="AG424" s="33" t="str">
        <f>IF(ISERROR(IF(VLOOKUP(B424,'SAS Stations'!$A$2:$G$307,6,)="YES", "YES", "NO"))=TRUE,"NO","YES")</f>
        <v>NO</v>
      </c>
      <c r="AH424" s="33" t="str">
        <f t="shared" si="6"/>
        <v>YES</v>
      </c>
      <c r="AI424" s="33" t="str">
        <f>IF(ISERROR(IF(VLOOKUP(B424,'Stations Modelled'!$A$2:$D$141,4,FALSE)=TRUE, "YES","NO")),"NO","YES")</f>
        <v>NO</v>
      </c>
    </row>
    <row r="425" spans="1:35" hidden="1">
      <c r="A425" s="29" t="s">
        <v>1003</v>
      </c>
      <c r="B425" s="28">
        <v>815</v>
      </c>
      <c r="C425" s="28">
        <v>5817</v>
      </c>
      <c r="D425" s="30" t="s">
        <v>7564</v>
      </c>
      <c r="E425" s="29"/>
      <c r="F425" s="28">
        <v>12</v>
      </c>
      <c r="G425" s="28">
        <v>4</v>
      </c>
      <c r="H425" s="28">
        <v>5086</v>
      </c>
      <c r="I425" s="29" t="s">
        <v>394</v>
      </c>
      <c r="J425" s="28">
        <v>2</v>
      </c>
      <c r="K425" s="29" t="s">
        <v>394</v>
      </c>
      <c r="L425" s="28">
        <v>5086</v>
      </c>
      <c r="M425" s="29" t="s">
        <v>394</v>
      </c>
      <c r="N425" s="29" t="s">
        <v>7471</v>
      </c>
      <c r="O425" s="31">
        <v>18264</v>
      </c>
      <c r="P425" s="31" t="s">
        <v>7472</v>
      </c>
      <c r="Q425" s="29" t="s">
        <v>7506</v>
      </c>
      <c r="R425" s="28">
        <v>1</v>
      </c>
      <c r="S425" s="28">
        <v>33</v>
      </c>
      <c r="T425" s="28">
        <v>1</v>
      </c>
      <c r="U425" s="28">
        <v>42</v>
      </c>
      <c r="V425" s="29" t="s">
        <v>7556</v>
      </c>
      <c r="W425" s="29" t="s">
        <v>521</v>
      </c>
      <c r="X425" s="29" t="s">
        <v>7566</v>
      </c>
      <c r="Y425" s="29" t="s">
        <v>522</v>
      </c>
      <c r="Z425" s="29" t="s">
        <v>1003</v>
      </c>
      <c r="AA425" s="29" t="s">
        <v>7478</v>
      </c>
      <c r="AB425" s="28">
        <v>92627</v>
      </c>
      <c r="AC425" s="32">
        <v>33.629908</v>
      </c>
      <c r="AD425" s="32">
        <v>-117.924369</v>
      </c>
      <c r="AE425" s="34" t="s">
        <v>7503</v>
      </c>
      <c r="AF425" s="29" t="s">
        <v>7472</v>
      </c>
      <c r="AG425" s="33" t="str">
        <f>IF(ISERROR(IF(VLOOKUP(B425,'SAS Stations'!$A$2:$G$307,6,)="YES", "YES", "NO"))=TRUE,"NO","YES")</f>
        <v>YES</v>
      </c>
      <c r="AH425" s="33" t="str">
        <f t="shared" si="6"/>
        <v>NO</v>
      </c>
      <c r="AI425" s="33" t="str">
        <f>IF(ISERROR(IF(VLOOKUP(B425,'Stations Modelled'!$A$2:$D$141,4,FALSE)=TRUE, "YES","NO")),"NO","YES")</f>
        <v>NO</v>
      </c>
    </row>
    <row r="426" spans="1:35" hidden="1">
      <c r="A426" s="29" t="s">
        <v>2</v>
      </c>
      <c r="B426" s="28">
        <v>1868</v>
      </c>
      <c r="C426" s="28">
        <v>7168</v>
      </c>
      <c r="D426" s="30"/>
      <c r="E426" s="29"/>
      <c r="F426" s="28">
        <v>16</v>
      </c>
      <c r="G426" s="28">
        <v>4</v>
      </c>
      <c r="H426" s="28">
        <v>5056</v>
      </c>
      <c r="I426" s="29" t="s">
        <v>698</v>
      </c>
      <c r="J426" s="28">
        <v>11</v>
      </c>
      <c r="K426" s="29" t="s">
        <v>698</v>
      </c>
      <c r="L426" s="28">
        <v>5056</v>
      </c>
      <c r="M426" s="29" t="s">
        <v>698</v>
      </c>
      <c r="N426" s="29" t="s">
        <v>7471</v>
      </c>
      <c r="O426" s="31">
        <v>34429</v>
      </c>
      <c r="P426" s="31" t="s">
        <v>7472</v>
      </c>
      <c r="Q426" s="29" t="s">
        <v>5084</v>
      </c>
      <c r="R426" s="28">
        <v>5</v>
      </c>
      <c r="S426" s="28">
        <v>35</v>
      </c>
      <c r="T426" s="28">
        <v>2</v>
      </c>
      <c r="U426" s="28">
        <v>60</v>
      </c>
      <c r="V426" s="29" t="s">
        <v>541</v>
      </c>
      <c r="W426" s="29" t="s">
        <v>5331</v>
      </c>
      <c r="X426" s="29" t="s">
        <v>459</v>
      </c>
      <c r="Y426" s="29" t="s">
        <v>3</v>
      </c>
      <c r="Z426" s="29" t="s">
        <v>671</v>
      </c>
      <c r="AA426" s="29" t="s">
        <v>7478</v>
      </c>
      <c r="AB426" s="28">
        <v>90265</v>
      </c>
      <c r="AC426" s="27"/>
      <c r="AD426" s="27"/>
      <c r="AE426" s="27"/>
      <c r="AF426" s="29" t="s">
        <v>7472</v>
      </c>
      <c r="AG426" s="33" t="str">
        <f>IF(ISERROR(IF(VLOOKUP(B426,'SAS Stations'!$A$2:$G$307,6,)="YES", "YES", "NO"))=TRUE,"NO","YES")</f>
        <v>NO</v>
      </c>
      <c r="AH426" s="33" t="str">
        <f t="shared" si="6"/>
        <v>YES</v>
      </c>
      <c r="AI426" s="33" t="str">
        <f>IF(ISERROR(IF(VLOOKUP(B426,'Stations Modelled'!$A$2:$D$141,4,FALSE)=TRUE, "YES","NO")),"NO","YES")</f>
        <v>NO</v>
      </c>
    </row>
    <row r="427" spans="1:35" hidden="1">
      <c r="A427" s="29" t="s">
        <v>4</v>
      </c>
      <c r="B427" s="28">
        <v>1110</v>
      </c>
      <c r="C427" s="28">
        <v>7150</v>
      </c>
      <c r="D427" s="30"/>
      <c r="E427" s="29"/>
      <c r="F427" s="28">
        <v>12</v>
      </c>
      <c r="G427" s="28">
        <v>2.4</v>
      </c>
      <c r="H427" s="28">
        <v>5064</v>
      </c>
      <c r="I427" s="29" t="s">
        <v>375</v>
      </c>
      <c r="J427" s="28">
        <v>5</v>
      </c>
      <c r="K427" s="29" t="s">
        <v>375</v>
      </c>
      <c r="L427" s="28">
        <v>5064</v>
      </c>
      <c r="M427" s="29" t="s">
        <v>375</v>
      </c>
      <c r="N427" s="29" t="s">
        <v>7471</v>
      </c>
      <c r="O427" s="31">
        <v>18264</v>
      </c>
      <c r="P427" s="31" t="s">
        <v>7472</v>
      </c>
      <c r="Q427" s="29" t="s">
        <v>5084</v>
      </c>
      <c r="R427" s="28">
        <v>3</v>
      </c>
      <c r="S427" s="28">
        <v>40</v>
      </c>
      <c r="T427" s="28">
        <v>2</v>
      </c>
      <c r="U427" s="28">
        <v>40</v>
      </c>
      <c r="V427" s="29" t="s">
        <v>7474</v>
      </c>
      <c r="W427" s="29" t="s">
        <v>7472</v>
      </c>
      <c r="X427" s="29" t="s">
        <v>7472</v>
      </c>
      <c r="Y427" s="29" t="s">
        <v>7472</v>
      </c>
      <c r="Z427" s="29" t="s">
        <v>7472</v>
      </c>
      <c r="AA427" s="29" t="s">
        <v>7478</v>
      </c>
      <c r="AB427" s="28">
        <v>92352</v>
      </c>
      <c r="AC427" s="27"/>
      <c r="AD427" s="27"/>
      <c r="AE427" s="27"/>
      <c r="AF427" s="29" t="s">
        <v>7472</v>
      </c>
      <c r="AG427" s="33" t="str">
        <f>IF(ISERROR(IF(VLOOKUP(B427,'SAS Stations'!$A$2:$G$307,6,)="YES", "YES", "NO"))=TRUE,"NO","YES")</f>
        <v>NO</v>
      </c>
      <c r="AH427" s="33" t="str">
        <f t="shared" si="6"/>
        <v>YES</v>
      </c>
      <c r="AI427" s="33" t="str">
        <f>IF(ISERROR(IF(VLOOKUP(B427,'Stations Modelled'!$A$2:$D$141,4,FALSE)=TRUE, "YES","NO")),"NO","YES")</f>
        <v>NO</v>
      </c>
    </row>
    <row r="428" spans="1:35" hidden="1">
      <c r="A428" s="29" t="s">
        <v>3831</v>
      </c>
      <c r="B428" s="28">
        <v>1502</v>
      </c>
      <c r="C428" s="28">
        <v>8280</v>
      </c>
      <c r="D428" s="30" t="s">
        <v>4923</v>
      </c>
      <c r="E428" s="29">
        <v>13320</v>
      </c>
      <c r="F428" s="28">
        <v>115</v>
      </c>
      <c r="G428" s="28">
        <v>33</v>
      </c>
      <c r="H428" s="28">
        <v>8027</v>
      </c>
      <c r="I428" s="29" t="s">
        <v>365</v>
      </c>
      <c r="J428" s="28">
        <v>15</v>
      </c>
      <c r="K428" s="29" t="s">
        <v>666</v>
      </c>
      <c r="L428" s="28">
        <v>5061</v>
      </c>
      <c r="M428" s="29" t="s">
        <v>666</v>
      </c>
      <c r="N428" s="29" t="s">
        <v>7471</v>
      </c>
      <c r="O428" s="31">
        <v>23559</v>
      </c>
      <c r="P428" s="31" t="s">
        <v>7472</v>
      </c>
      <c r="Q428" s="29" t="s">
        <v>7473</v>
      </c>
      <c r="R428" s="28">
        <v>3</v>
      </c>
      <c r="S428" s="28">
        <v>73</v>
      </c>
      <c r="T428" s="28">
        <v>3</v>
      </c>
      <c r="U428" s="28">
        <v>23</v>
      </c>
      <c r="V428" s="29" t="s">
        <v>7474</v>
      </c>
      <c r="W428" s="29" t="s">
        <v>5006</v>
      </c>
      <c r="X428" s="29" t="s">
        <v>5007</v>
      </c>
      <c r="Y428" s="29" t="s">
        <v>5008</v>
      </c>
      <c r="Z428" s="29" t="s">
        <v>5009</v>
      </c>
      <c r="AA428" s="29" t="s">
        <v>7478</v>
      </c>
      <c r="AB428" s="28">
        <v>92356</v>
      </c>
      <c r="AC428" s="32">
        <v>34.374186000000002</v>
      </c>
      <c r="AD428" s="32">
        <v>-116.86135299999999</v>
      </c>
      <c r="AE428" s="32"/>
      <c r="AF428" s="29" t="s">
        <v>7472</v>
      </c>
      <c r="AG428" s="33" t="str">
        <f>IF(ISERROR(IF(VLOOKUP(B428,'SAS Stations'!$A$2:$G$307,6,)="YES", "YES", "NO"))=TRUE,"NO","YES")</f>
        <v>YES</v>
      </c>
      <c r="AH428" s="33" t="str">
        <f t="shared" si="6"/>
        <v>NO</v>
      </c>
      <c r="AI428" s="33" t="str">
        <f>IF(ISERROR(IF(VLOOKUP(B428,'Stations Modelled'!$A$2:$D$141,4,FALSE)=TRUE, "YES","NO")),"NO","YES")</f>
        <v>NO</v>
      </c>
    </row>
    <row r="429" spans="1:35" hidden="1">
      <c r="A429" s="29" t="s">
        <v>5</v>
      </c>
      <c r="B429" s="28">
        <v>1104</v>
      </c>
      <c r="C429" s="28">
        <v>7140</v>
      </c>
      <c r="D429" s="30"/>
      <c r="E429" s="29"/>
      <c r="F429" s="28">
        <v>12</v>
      </c>
      <c r="G429" s="28">
        <v>2.4</v>
      </c>
      <c r="H429" s="28">
        <v>5064</v>
      </c>
      <c r="I429" s="29" t="s">
        <v>375</v>
      </c>
      <c r="J429" s="28">
        <v>5</v>
      </c>
      <c r="K429" s="29" t="s">
        <v>375</v>
      </c>
      <c r="L429" s="28">
        <v>5064</v>
      </c>
      <c r="M429" s="29" t="s">
        <v>375</v>
      </c>
      <c r="N429" s="29" t="s">
        <v>7471</v>
      </c>
      <c r="O429" s="31">
        <v>21885</v>
      </c>
      <c r="P429" s="31" t="s">
        <v>7472</v>
      </c>
      <c r="Q429" s="29" t="s">
        <v>5084</v>
      </c>
      <c r="R429" s="28">
        <v>3</v>
      </c>
      <c r="S429" s="28">
        <v>40</v>
      </c>
      <c r="T429" s="28">
        <v>2</v>
      </c>
      <c r="U429" s="28">
        <v>40</v>
      </c>
      <c r="V429" s="29" t="s">
        <v>7474</v>
      </c>
      <c r="W429" s="29" t="s">
        <v>7472</v>
      </c>
      <c r="X429" s="29" t="s">
        <v>7472</v>
      </c>
      <c r="Y429" s="29" t="s">
        <v>7472</v>
      </c>
      <c r="Z429" s="29" t="s">
        <v>7472</v>
      </c>
      <c r="AA429" s="29" t="s">
        <v>7478</v>
      </c>
      <c r="AB429" s="28">
        <v>92341</v>
      </c>
      <c r="AC429" s="27"/>
      <c r="AD429" s="27"/>
      <c r="AE429" s="27"/>
      <c r="AF429" s="29" t="s">
        <v>7472</v>
      </c>
      <c r="AG429" s="33" t="str">
        <f>IF(ISERROR(IF(VLOOKUP(B429,'SAS Stations'!$A$2:$G$307,6,)="YES", "YES", "NO"))=TRUE,"NO","YES")</f>
        <v>NO</v>
      </c>
      <c r="AH429" s="33" t="str">
        <f t="shared" si="6"/>
        <v>YES</v>
      </c>
      <c r="AI429" s="33" t="str">
        <f>IF(ISERROR(IF(VLOOKUP(B429,'Stations Modelled'!$A$2:$D$141,4,FALSE)=TRUE, "YES","NO")),"NO","YES")</f>
        <v>NO</v>
      </c>
    </row>
    <row r="430" spans="1:35" hidden="1">
      <c r="A430" s="29" t="s">
        <v>6</v>
      </c>
      <c r="B430" s="28">
        <v>1106</v>
      </c>
      <c r="C430" s="28">
        <v>7142</v>
      </c>
      <c r="D430" s="30"/>
      <c r="E430" s="29"/>
      <c r="F430" s="28">
        <v>12</v>
      </c>
      <c r="G430" s="28">
        <v>2.4</v>
      </c>
      <c r="H430" s="28">
        <v>5034</v>
      </c>
      <c r="I430" s="29" t="s">
        <v>875</v>
      </c>
      <c r="J430" s="28">
        <v>17</v>
      </c>
      <c r="K430" s="29" t="s">
        <v>4950</v>
      </c>
      <c r="L430" s="28">
        <v>5033</v>
      </c>
      <c r="M430" s="29" t="s">
        <v>397</v>
      </c>
      <c r="N430" s="29" t="s">
        <v>7471</v>
      </c>
      <c r="O430" s="31">
        <v>18264</v>
      </c>
      <c r="P430" s="31" t="s">
        <v>7472</v>
      </c>
      <c r="Q430" s="29" t="s">
        <v>5084</v>
      </c>
      <c r="R430" s="28">
        <v>5</v>
      </c>
      <c r="S430" s="28">
        <v>51</v>
      </c>
      <c r="T430" s="28">
        <v>3</v>
      </c>
      <c r="U430" s="28">
        <v>70</v>
      </c>
      <c r="V430" s="29" t="s">
        <v>4926</v>
      </c>
      <c r="W430" s="29" t="s">
        <v>7472</v>
      </c>
      <c r="X430" s="29" t="s">
        <v>7472</v>
      </c>
      <c r="Y430" s="29" t="s">
        <v>7472</v>
      </c>
      <c r="Z430" s="29" t="s">
        <v>7472</v>
      </c>
      <c r="AA430" s="29" t="s">
        <v>7478</v>
      </c>
      <c r="AB430" s="28">
        <v>93265</v>
      </c>
      <c r="AC430" s="27"/>
      <c r="AD430" s="27"/>
      <c r="AE430" s="27"/>
      <c r="AF430" s="29" t="s">
        <v>7472</v>
      </c>
      <c r="AG430" s="33" t="str">
        <f>IF(ISERROR(IF(VLOOKUP(B430,'SAS Stations'!$A$2:$G$307,6,)="YES", "YES", "NO"))=TRUE,"NO","YES")</f>
        <v>NO</v>
      </c>
      <c r="AH430" s="33" t="str">
        <f t="shared" si="6"/>
        <v>YES</v>
      </c>
      <c r="AI430" s="33" t="str">
        <f>IF(ISERROR(IF(VLOOKUP(B430,'Stations Modelled'!$A$2:$D$141,4,FALSE)=TRUE, "YES","NO")),"NO","YES")</f>
        <v>NO</v>
      </c>
    </row>
    <row r="431" spans="1:35" hidden="1">
      <c r="A431" s="29" t="s">
        <v>3832</v>
      </c>
      <c r="B431" s="28">
        <v>401</v>
      </c>
      <c r="C431" s="28">
        <v>5187</v>
      </c>
      <c r="D431" s="30" t="s">
        <v>7528</v>
      </c>
      <c r="E431" s="29"/>
      <c r="F431" s="28">
        <v>12</v>
      </c>
      <c r="G431" s="28">
        <v>4</v>
      </c>
      <c r="H431" s="28">
        <v>5014</v>
      </c>
      <c r="I431" s="29" t="s">
        <v>392</v>
      </c>
      <c r="J431" s="28">
        <v>4</v>
      </c>
      <c r="K431" s="29" t="s">
        <v>448</v>
      </c>
      <c r="L431" s="28">
        <v>5014</v>
      </c>
      <c r="M431" s="29" t="s">
        <v>687</v>
      </c>
      <c r="N431" s="29" t="s">
        <v>7471</v>
      </c>
      <c r="O431" s="31">
        <v>19725</v>
      </c>
      <c r="P431" s="31" t="s">
        <v>7472</v>
      </c>
      <c r="Q431" s="29" t="s">
        <v>7506</v>
      </c>
      <c r="R431" s="28">
        <v>1</v>
      </c>
      <c r="S431" s="28">
        <v>26</v>
      </c>
      <c r="T431" s="28">
        <v>3</v>
      </c>
      <c r="U431" s="28">
        <v>6</v>
      </c>
      <c r="V431" s="29" t="s">
        <v>7531</v>
      </c>
      <c r="W431" s="29" t="s">
        <v>510</v>
      </c>
      <c r="X431" s="29" t="s">
        <v>523</v>
      </c>
      <c r="Y431" s="29" t="s">
        <v>524</v>
      </c>
      <c r="Z431" s="29" t="s">
        <v>3832</v>
      </c>
      <c r="AA431" s="29" t="s">
        <v>7478</v>
      </c>
      <c r="AB431" s="28">
        <v>91722</v>
      </c>
      <c r="AC431" s="32">
        <v>34.090929000000003</v>
      </c>
      <c r="AD431" s="32">
        <v>-117.88709299999999</v>
      </c>
      <c r="AE431" s="34" t="s">
        <v>7503</v>
      </c>
      <c r="AF431" s="29" t="s">
        <v>7472</v>
      </c>
      <c r="AG431" s="33" t="str">
        <f>IF(ISERROR(IF(VLOOKUP(B431,'SAS Stations'!$A$2:$G$307,6,)="YES", "YES", "NO"))=TRUE,"NO","YES")</f>
        <v>YES</v>
      </c>
      <c r="AH431" s="33" t="str">
        <f t="shared" si="6"/>
        <v>NO</v>
      </c>
      <c r="AI431" s="33" t="str">
        <f>IF(ISERROR(IF(VLOOKUP(B431,'Stations Modelled'!$A$2:$D$141,4,FALSE)=TRUE, "YES","NO")),"NO","YES")</f>
        <v>YES</v>
      </c>
    </row>
    <row r="432" spans="1:35" hidden="1">
      <c r="A432" s="29" t="s">
        <v>3833</v>
      </c>
      <c r="B432" s="28">
        <v>25</v>
      </c>
      <c r="C432" s="28">
        <v>1026</v>
      </c>
      <c r="D432" s="30" t="s">
        <v>7564</v>
      </c>
      <c r="E432" s="29"/>
      <c r="F432" s="28">
        <v>66</v>
      </c>
      <c r="G432" s="28">
        <v>12</v>
      </c>
      <c r="H432" s="28">
        <v>5088</v>
      </c>
      <c r="I432" s="29" t="s">
        <v>838</v>
      </c>
      <c r="J432" s="28">
        <v>2</v>
      </c>
      <c r="K432" s="29" t="s">
        <v>394</v>
      </c>
      <c r="L432" s="28">
        <v>5086</v>
      </c>
      <c r="M432" s="29" t="s">
        <v>394</v>
      </c>
      <c r="N432" s="29" t="s">
        <v>7471</v>
      </c>
      <c r="O432" s="31">
        <v>32387</v>
      </c>
      <c r="P432" s="31" t="s">
        <v>7472</v>
      </c>
      <c r="Q432" s="29" t="s">
        <v>525</v>
      </c>
      <c r="R432" s="28">
        <v>1</v>
      </c>
      <c r="S432" s="28">
        <v>43</v>
      </c>
      <c r="T432" s="28">
        <v>2</v>
      </c>
      <c r="U432" s="28">
        <v>44</v>
      </c>
      <c r="V432" s="29" t="s">
        <v>7556</v>
      </c>
      <c r="W432" s="29" t="s">
        <v>526</v>
      </c>
      <c r="X432" s="29" t="s">
        <v>527</v>
      </c>
      <c r="Y432" s="29" t="s">
        <v>528</v>
      </c>
      <c r="Z432" s="29" t="s">
        <v>606</v>
      </c>
      <c r="AA432" s="29" t="s">
        <v>7478</v>
      </c>
      <c r="AB432" s="28" t="s">
        <v>7472</v>
      </c>
      <c r="AC432" s="32">
        <v>33.613104999999997</v>
      </c>
      <c r="AD432" s="32">
        <v>-117.82191400000001</v>
      </c>
      <c r="AE432" s="34" t="s">
        <v>7503</v>
      </c>
      <c r="AF432" s="29" t="s">
        <v>7472</v>
      </c>
      <c r="AG432" s="33" t="str">
        <f>IF(ISERROR(IF(VLOOKUP(B432,'SAS Stations'!$A$2:$G$307,6,)="YES", "YES", "NO"))=TRUE,"NO","YES")</f>
        <v>NO</v>
      </c>
      <c r="AH432" s="33" t="str">
        <f t="shared" si="6"/>
        <v>YES</v>
      </c>
      <c r="AI432" s="33" t="str">
        <f>IF(ISERROR(IF(VLOOKUP(B432,'Stations Modelled'!$A$2:$D$141,4,FALSE)=TRUE, "YES","NO")),"NO","YES")</f>
        <v>NO</v>
      </c>
    </row>
    <row r="433" spans="1:35" hidden="1">
      <c r="A433" s="29" t="s">
        <v>7</v>
      </c>
      <c r="B433" s="28">
        <v>651</v>
      </c>
      <c r="C433" s="28">
        <v>5613</v>
      </c>
      <c r="D433" s="30"/>
      <c r="E433" s="29"/>
      <c r="F433" s="28">
        <v>12</v>
      </c>
      <c r="G433" s="28">
        <v>4</v>
      </c>
      <c r="H433" s="28">
        <v>1990</v>
      </c>
      <c r="I433" s="29" t="s">
        <v>7480</v>
      </c>
      <c r="J433" s="28">
        <v>5</v>
      </c>
      <c r="K433" s="29" t="s">
        <v>375</v>
      </c>
      <c r="L433" s="28">
        <v>5064</v>
      </c>
      <c r="M433" s="29" t="s">
        <v>375</v>
      </c>
      <c r="N433" s="29" t="s">
        <v>7521</v>
      </c>
      <c r="O433" s="31">
        <v>18264</v>
      </c>
      <c r="P433" s="31">
        <v>32264</v>
      </c>
      <c r="Q433" s="29" t="s">
        <v>7506</v>
      </c>
      <c r="R433" s="28">
        <v>3</v>
      </c>
      <c r="S433" s="28">
        <v>31</v>
      </c>
      <c r="T433" s="28">
        <v>4</v>
      </c>
      <c r="U433" s="28">
        <v>17</v>
      </c>
      <c r="V433" s="29" t="s">
        <v>7474</v>
      </c>
      <c r="W433" s="29" t="s">
        <v>5043</v>
      </c>
      <c r="X433" s="29" t="s">
        <v>7500</v>
      </c>
      <c r="Y433" s="29" t="s">
        <v>8</v>
      </c>
      <c r="Z433" s="29" t="s">
        <v>682</v>
      </c>
      <c r="AA433" s="29" t="s">
        <v>7478</v>
      </c>
      <c r="AB433" s="28">
        <v>92359</v>
      </c>
      <c r="AC433" s="27"/>
      <c r="AD433" s="27"/>
      <c r="AE433" s="27"/>
      <c r="AF433" s="29" t="s">
        <v>7472</v>
      </c>
      <c r="AG433" s="33" t="str">
        <f>IF(ISERROR(IF(VLOOKUP(B433,'SAS Stations'!$A$2:$G$307,6,)="YES", "YES", "NO"))=TRUE,"NO","YES")</f>
        <v>NO</v>
      </c>
      <c r="AH433" s="33" t="str">
        <f t="shared" si="6"/>
        <v>YES</v>
      </c>
      <c r="AI433" s="33" t="str">
        <f>IF(ISERROR(IF(VLOOKUP(B433,'Stations Modelled'!$A$2:$D$141,4,FALSE)=TRUE, "YES","NO")),"NO","YES")</f>
        <v>NO</v>
      </c>
    </row>
    <row r="434" spans="1:35" hidden="1">
      <c r="A434" s="29" t="s">
        <v>9</v>
      </c>
      <c r="B434" s="28">
        <v>2005</v>
      </c>
      <c r="C434" s="28">
        <v>6367</v>
      </c>
      <c r="D434" s="30"/>
      <c r="E434" s="29"/>
      <c r="F434" s="28">
        <v>115</v>
      </c>
      <c r="G434" s="28">
        <v>115</v>
      </c>
      <c r="H434" s="28">
        <v>5064</v>
      </c>
      <c r="I434" s="29" t="s">
        <v>375</v>
      </c>
      <c r="J434" s="28">
        <v>5</v>
      </c>
      <c r="K434" s="29" t="s">
        <v>375</v>
      </c>
      <c r="L434" s="28">
        <v>5064</v>
      </c>
      <c r="M434" s="29" t="s">
        <v>375</v>
      </c>
      <c r="N434" s="29" t="s">
        <v>7471</v>
      </c>
      <c r="O434" s="31">
        <v>37420</v>
      </c>
      <c r="P434" s="31" t="s">
        <v>7472</v>
      </c>
      <c r="Q434" s="29" t="s">
        <v>7530</v>
      </c>
      <c r="R434" s="28">
        <v>3</v>
      </c>
      <c r="S434" s="28">
        <v>31</v>
      </c>
      <c r="T434" s="28">
        <v>4</v>
      </c>
      <c r="U434" s="28">
        <v>0</v>
      </c>
      <c r="V434" s="29" t="s">
        <v>7474</v>
      </c>
      <c r="W434" s="29" t="s">
        <v>7472</v>
      </c>
      <c r="X434" s="29" t="s">
        <v>7472</v>
      </c>
      <c r="Y434" s="29" t="s">
        <v>7472</v>
      </c>
      <c r="Z434" s="29" t="s">
        <v>7472</v>
      </c>
      <c r="AA434" s="29" t="s">
        <v>7478</v>
      </c>
      <c r="AB434" s="28" t="s">
        <v>7472</v>
      </c>
      <c r="AC434" s="27"/>
      <c r="AD434" s="27"/>
      <c r="AE434" s="27"/>
      <c r="AF434" s="29" t="s">
        <v>7472</v>
      </c>
      <c r="AG434" s="33" t="str">
        <f>IF(ISERROR(IF(VLOOKUP(B434,'SAS Stations'!$A$2:$G$307,6,)="YES", "YES", "NO"))=TRUE,"NO","YES")</f>
        <v>NO</v>
      </c>
      <c r="AH434" s="33" t="str">
        <f t="shared" si="6"/>
        <v>YES</v>
      </c>
      <c r="AI434" s="33" t="str">
        <f>IF(ISERROR(IF(VLOOKUP(B434,'Stations Modelled'!$A$2:$D$141,4,FALSE)=TRUE, "YES","NO")),"NO","YES")</f>
        <v>NO</v>
      </c>
    </row>
    <row r="435" spans="1:35" hidden="1">
      <c r="A435" s="29" t="s">
        <v>3834</v>
      </c>
      <c r="B435" s="28">
        <v>453</v>
      </c>
      <c r="C435" s="28">
        <v>5239</v>
      </c>
      <c r="D435" s="30" t="s">
        <v>4971</v>
      </c>
      <c r="E435" s="29" t="s">
        <v>5010</v>
      </c>
      <c r="F435" s="28">
        <v>66</v>
      </c>
      <c r="G435" s="28">
        <v>16</v>
      </c>
      <c r="H435" s="28">
        <v>5056</v>
      </c>
      <c r="I435" s="29" t="s">
        <v>698</v>
      </c>
      <c r="J435" s="28">
        <v>11</v>
      </c>
      <c r="K435" s="29" t="s">
        <v>698</v>
      </c>
      <c r="L435" s="28">
        <v>5056</v>
      </c>
      <c r="M435" s="29" t="s">
        <v>698</v>
      </c>
      <c r="N435" s="29" t="s">
        <v>7471</v>
      </c>
      <c r="O435" s="31">
        <v>18264</v>
      </c>
      <c r="P435" s="31" t="s">
        <v>7472</v>
      </c>
      <c r="Q435" s="29" t="s">
        <v>7473</v>
      </c>
      <c r="R435" s="28">
        <v>5</v>
      </c>
      <c r="S435" s="28">
        <v>35</v>
      </c>
      <c r="T435" s="28">
        <v>2</v>
      </c>
      <c r="U435" s="28">
        <v>61</v>
      </c>
      <c r="V435" s="29" t="s">
        <v>2730</v>
      </c>
      <c r="W435" s="29" t="s">
        <v>5011</v>
      </c>
      <c r="X435" s="29" t="s">
        <v>7586</v>
      </c>
      <c r="Y435" s="29" t="s">
        <v>5012</v>
      </c>
      <c r="Z435" s="29" t="s">
        <v>5013</v>
      </c>
      <c r="AA435" s="29" t="s">
        <v>7478</v>
      </c>
      <c r="AB435" s="28">
        <v>91301</v>
      </c>
      <c r="AC435" s="32">
        <v>34.107183999999997</v>
      </c>
      <c r="AD435" s="32">
        <v>-118.71426099999999</v>
      </c>
      <c r="AE435" s="32"/>
      <c r="AF435" s="29" t="s">
        <v>7472</v>
      </c>
      <c r="AG435" s="33" t="str">
        <f>IF(ISERROR(IF(VLOOKUP(B435,'SAS Stations'!$A$2:$G$307,6,)="YES", "YES", "NO"))=TRUE,"NO","YES")</f>
        <v>NO</v>
      </c>
      <c r="AH435" s="33" t="str">
        <f t="shared" si="6"/>
        <v>YES</v>
      </c>
      <c r="AI435" s="33" t="str">
        <f>IF(ISERROR(IF(VLOOKUP(B435,'Stations Modelled'!$A$2:$D$141,4,FALSE)=TRUE, "YES","NO")),"NO","YES")</f>
        <v>NO</v>
      </c>
    </row>
    <row r="436" spans="1:35" hidden="1">
      <c r="A436" s="29" t="s">
        <v>10</v>
      </c>
      <c r="B436" s="28">
        <v>1109</v>
      </c>
      <c r="C436" s="28">
        <v>7149</v>
      </c>
      <c r="D436" s="30"/>
      <c r="E436" s="29"/>
      <c r="F436" s="28">
        <v>12</v>
      </c>
      <c r="G436" s="28">
        <v>2.4</v>
      </c>
      <c r="H436" s="28">
        <v>8015</v>
      </c>
      <c r="I436" s="29" t="s">
        <v>5394</v>
      </c>
      <c r="J436" s="28">
        <v>15</v>
      </c>
      <c r="K436" s="29" t="s">
        <v>666</v>
      </c>
      <c r="L436" s="28">
        <v>2556</v>
      </c>
      <c r="M436" s="29" t="s">
        <v>3822</v>
      </c>
      <c r="N436" s="29" t="s">
        <v>7471</v>
      </c>
      <c r="O436" s="31">
        <v>26268</v>
      </c>
      <c r="P436" s="31" t="s">
        <v>7472</v>
      </c>
      <c r="Q436" s="29" t="s">
        <v>5084</v>
      </c>
      <c r="R436" s="28">
        <v>3</v>
      </c>
      <c r="S436" s="28">
        <v>85</v>
      </c>
      <c r="T436" s="28">
        <v>2</v>
      </c>
      <c r="U436" s="28">
        <v>40</v>
      </c>
      <c r="V436" s="29" t="s">
        <v>7498</v>
      </c>
      <c r="W436" s="29" t="s">
        <v>7472</v>
      </c>
      <c r="X436" s="29" t="s">
        <v>7472</v>
      </c>
      <c r="Y436" s="29" t="s">
        <v>7472</v>
      </c>
      <c r="Z436" s="29" t="s">
        <v>7472</v>
      </c>
      <c r="AA436" s="29" t="s">
        <v>7478</v>
      </c>
      <c r="AB436" s="28">
        <v>93546</v>
      </c>
      <c r="AC436" s="27"/>
      <c r="AD436" s="27"/>
      <c r="AE436" s="27"/>
      <c r="AF436" s="29" t="s">
        <v>7472</v>
      </c>
      <c r="AG436" s="33" t="str">
        <f>IF(ISERROR(IF(VLOOKUP(B436,'SAS Stations'!$A$2:$G$307,6,)="YES", "YES", "NO"))=TRUE,"NO","YES")</f>
        <v>NO</v>
      </c>
      <c r="AH436" s="33" t="str">
        <f t="shared" si="6"/>
        <v>YES</v>
      </c>
      <c r="AI436" s="33" t="str">
        <f>IF(ISERROR(IF(VLOOKUP(B436,'Stations Modelled'!$A$2:$D$141,4,FALSE)=TRUE, "YES","NO")),"NO","YES")</f>
        <v>NO</v>
      </c>
    </row>
    <row r="437" spans="1:35" hidden="1">
      <c r="A437" s="29" t="s">
        <v>3836</v>
      </c>
      <c r="B437" s="28">
        <v>480</v>
      </c>
      <c r="C437" s="28">
        <v>5264</v>
      </c>
      <c r="D437" s="30"/>
      <c r="E437" s="29"/>
      <c r="F437" s="28">
        <v>66</v>
      </c>
      <c r="G437" s="28">
        <v>16</v>
      </c>
      <c r="H437" s="28">
        <v>5021</v>
      </c>
      <c r="I437" s="29" t="s">
        <v>625</v>
      </c>
      <c r="J437" s="28">
        <v>8</v>
      </c>
      <c r="K437" s="29" t="s">
        <v>337</v>
      </c>
      <c r="L437" s="28">
        <v>5023</v>
      </c>
      <c r="M437" s="29" t="s">
        <v>337</v>
      </c>
      <c r="N437" s="29" t="s">
        <v>7471</v>
      </c>
      <c r="O437" s="31">
        <v>22221</v>
      </c>
      <c r="P437" s="31" t="s">
        <v>7472</v>
      </c>
      <c r="Q437" s="29" t="s">
        <v>7473</v>
      </c>
      <c r="R437" s="28">
        <v>5</v>
      </c>
      <c r="S437" s="28">
        <v>44</v>
      </c>
      <c r="T437" s="28">
        <v>1</v>
      </c>
      <c r="U437" s="28">
        <v>56</v>
      </c>
      <c r="V437" s="29" t="s">
        <v>3386</v>
      </c>
      <c r="W437" s="29" t="s">
        <v>4578</v>
      </c>
      <c r="X437" s="29" t="s">
        <v>5041</v>
      </c>
      <c r="Y437" s="29" t="s">
        <v>4579</v>
      </c>
      <c r="Z437" s="29" t="s">
        <v>4580</v>
      </c>
      <c r="AA437" s="29" t="s">
        <v>7478</v>
      </c>
      <c r="AB437" s="28">
        <v>90274</v>
      </c>
      <c r="AC437" s="32">
        <v>33.767311999999997</v>
      </c>
      <c r="AD437" s="32">
        <v>-118.372334</v>
      </c>
      <c r="AE437" s="32"/>
      <c r="AF437" s="29" t="s">
        <v>7472</v>
      </c>
      <c r="AG437" s="33" t="str">
        <f>IF(ISERROR(IF(VLOOKUP(B437,'SAS Stations'!$A$2:$G$307,6,)="YES", "YES", "NO"))=TRUE,"NO","YES")</f>
        <v>YES</v>
      </c>
      <c r="AH437" s="33" t="str">
        <f t="shared" si="6"/>
        <v>NO</v>
      </c>
      <c r="AI437" s="33" t="str">
        <f>IF(ISERROR(IF(VLOOKUP(B437,'Stations Modelled'!$A$2:$D$141,4,FALSE)=TRUE, "YES","NO")),"NO","YES")</f>
        <v>YES</v>
      </c>
    </row>
    <row r="438" spans="1:35" hidden="1">
      <c r="A438" s="29" t="s">
        <v>3837</v>
      </c>
      <c r="B438" s="28">
        <v>703</v>
      </c>
      <c r="C438" s="28">
        <v>5668</v>
      </c>
      <c r="D438" s="30" t="s">
        <v>3405</v>
      </c>
      <c r="E438" s="29"/>
      <c r="F438" s="28">
        <v>66</v>
      </c>
      <c r="G438" s="28">
        <v>4</v>
      </c>
      <c r="H438" s="28">
        <v>5064</v>
      </c>
      <c r="I438" s="29" t="s">
        <v>375</v>
      </c>
      <c r="J438" s="28">
        <v>5</v>
      </c>
      <c r="K438" s="29" t="s">
        <v>375</v>
      </c>
      <c r="L438" s="28">
        <v>5064</v>
      </c>
      <c r="M438" s="29" t="s">
        <v>375</v>
      </c>
      <c r="N438" s="29" t="s">
        <v>7471</v>
      </c>
      <c r="O438" s="31">
        <v>22221</v>
      </c>
      <c r="P438" s="31" t="s">
        <v>7472</v>
      </c>
      <c r="Q438" s="29" t="s">
        <v>7530</v>
      </c>
      <c r="R438" s="28">
        <v>3</v>
      </c>
      <c r="S438" s="28">
        <v>34</v>
      </c>
      <c r="T438" s="28">
        <v>3</v>
      </c>
      <c r="U438" s="28">
        <v>14</v>
      </c>
      <c r="V438" s="29" t="s">
        <v>3438</v>
      </c>
      <c r="W438" s="29" t="s">
        <v>7472</v>
      </c>
      <c r="X438" s="29" t="s">
        <v>7472</v>
      </c>
      <c r="Y438" s="29" t="s">
        <v>5090</v>
      </c>
      <c r="Z438" s="29" t="s">
        <v>5091</v>
      </c>
      <c r="AA438" s="29" t="s">
        <v>7478</v>
      </c>
      <c r="AB438" s="28">
        <v>92509</v>
      </c>
      <c r="AC438" s="32">
        <v>34.029961</v>
      </c>
      <c r="AD438" s="32">
        <v>-117.38676100000001</v>
      </c>
      <c r="AE438" s="32"/>
      <c r="AF438" s="29" t="s">
        <v>7472</v>
      </c>
      <c r="AG438" s="33" t="str">
        <f>IF(ISERROR(IF(VLOOKUP(B438,'SAS Stations'!$A$2:$G$307,6,)="YES", "YES", "NO"))=TRUE,"NO","YES")</f>
        <v>NO</v>
      </c>
      <c r="AH438" s="33" t="str">
        <f t="shared" si="6"/>
        <v>YES</v>
      </c>
      <c r="AI438" s="33" t="str">
        <f>IF(ISERROR(IF(VLOOKUP(B438,'Stations Modelled'!$A$2:$D$141,4,FALSE)=TRUE, "YES","NO")),"NO","YES")</f>
        <v>NO</v>
      </c>
    </row>
    <row r="439" spans="1:35" hidden="1">
      <c r="A439" s="29" t="s">
        <v>11</v>
      </c>
      <c r="B439" s="28">
        <v>1108</v>
      </c>
      <c r="C439" s="28">
        <v>7147</v>
      </c>
      <c r="D439" s="30"/>
      <c r="E439" s="29"/>
      <c r="F439" s="28">
        <v>16</v>
      </c>
      <c r="G439" s="28">
        <v>4</v>
      </c>
      <c r="H439" s="28">
        <v>5021</v>
      </c>
      <c r="I439" s="29" t="s">
        <v>625</v>
      </c>
      <c r="J439" s="28">
        <v>8</v>
      </c>
      <c r="K439" s="29" t="s">
        <v>337</v>
      </c>
      <c r="L439" s="28">
        <v>5023</v>
      </c>
      <c r="M439" s="29" t="s">
        <v>337</v>
      </c>
      <c r="N439" s="29" t="s">
        <v>7471</v>
      </c>
      <c r="O439" s="31">
        <v>24807</v>
      </c>
      <c r="P439" s="31" t="s">
        <v>7472</v>
      </c>
      <c r="Q439" s="29" t="s">
        <v>5084</v>
      </c>
      <c r="R439" s="28">
        <v>5</v>
      </c>
      <c r="S439" s="28">
        <v>44</v>
      </c>
      <c r="T439" s="28">
        <v>1</v>
      </c>
      <c r="U439" s="28">
        <v>50</v>
      </c>
      <c r="V439" s="29" t="s">
        <v>2730</v>
      </c>
      <c r="W439" s="29" t="s">
        <v>7472</v>
      </c>
      <c r="X439" s="29" t="s">
        <v>7472</v>
      </c>
      <c r="Y439" s="29" t="s">
        <v>7472</v>
      </c>
      <c r="Z439" s="29" t="s">
        <v>7472</v>
      </c>
      <c r="AA439" s="29" t="s">
        <v>7478</v>
      </c>
      <c r="AB439" s="28">
        <v>90274</v>
      </c>
      <c r="AC439" s="27"/>
      <c r="AD439" s="27"/>
      <c r="AE439" s="27"/>
      <c r="AF439" s="29" t="s">
        <v>7472</v>
      </c>
      <c r="AG439" s="33" t="str">
        <f>IF(ISERROR(IF(VLOOKUP(B439,'SAS Stations'!$A$2:$G$307,6,)="YES", "YES", "NO"))=TRUE,"NO","YES")</f>
        <v>NO</v>
      </c>
      <c r="AH439" s="33" t="str">
        <f t="shared" si="6"/>
        <v>YES</v>
      </c>
      <c r="AI439" s="33" t="str">
        <f>IF(ISERROR(IF(VLOOKUP(B439,'Stations Modelled'!$A$2:$D$141,4,FALSE)=TRUE, "YES","NO")),"NO","YES")</f>
        <v>NO</v>
      </c>
    </row>
    <row r="440" spans="1:35" hidden="1">
      <c r="A440" s="29" t="s">
        <v>12</v>
      </c>
      <c r="B440" s="28">
        <v>1111</v>
      </c>
      <c r="C440" s="28">
        <v>7151</v>
      </c>
      <c r="D440" s="30"/>
      <c r="E440" s="29"/>
      <c r="F440" s="28">
        <v>16</v>
      </c>
      <c r="G440" s="28">
        <v>4</v>
      </c>
      <c r="H440" s="28">
        <v>5021</v>
      </c>
      <c r="I440" s="29" t="s">
        <v>625</v>
      </c>
      <c r="J440" s="28">
        <v>8</v>
      </c>
      <c r="K440" s="29" t="s">
        <v>337</v>
      </c>
      <c r="L440" s="28">
        <v>5023</v>
      </c>
      <c r="M440" s="29" t="s">
        <v>337</v>
      </c>
      <c r="N440" s="29" t="s">
        <v>7521</v>
      </c>
      <c r="O440" s="31">
        <v>25873</v>
      </c>
      <c r="P440" s="31">
        <v>31413</v>
      </c>
      <c r="Q440" s="29" t="s">
        <v>5084</v>
      </c>
      <c r="R440" s="28">
        <v>5</v>
      </c>
      <c r="S440" s="28">
        <v>44</v>
      </c>
      <c r="T440" s="28">
        <v>1</v>
      </c>
      <c r="U440" s="28">
        <v>50</v>
      </c>
      <c r="V440" s="29" t="s">
        <v>2730</v>
      </c>
      <c r="W440" s="29" t="s">
        <v>7472</v>
      </c>
      <c r="X440" s="29" t="s">
        <v>7472</v>
      </c>
      <c r="Y440" s="29" t="s">
        <v>7472</v>
      </c>
      <c r="Z440" s="29" t="s">
        <v>7472</v>
      </c>
      <c r="AA440" s="29" t="s">
        <v>7478</v>
      </c>
      <c r="AB440" s="28" t="s">
        <v>7472</v>
      </c>
      <c r="AC440" s="27"/>
      <c r="AD440" s="27"/>
      <c r="AE440" s="27"/>
      <c r="AF440" s="29" t="s">
        <v>7472</v>
      </c>
      <c r="AG440" s="33" t="str">
        <f>IF(ISERROR(IF(VLOOKUP(B440,'SAS Stations'!$A$2:$G$307,6,)="YES", "YES", "NO"))=TRUE,"NO","YES")</f>
        <v>NO</v>
      </c>
      <c r="AH440" s="33" t="str">
        <f t="shared" si="6"/>
        <v>YES</v>
      </c>
      <c r="AI440" s="33" t="str">
        <f>IF(ISERROR(IF(VLOOKUP(B440,'Stations Modelled'!$A$2:$D$141,4,FALSE)=TRUE, "YES","NO")),"NO","YES")</f>
        <v>NO</v>
      </c>
    </row>
    <row r="441" spans="1:35" hidden="1">
      <c r="A441" s="29" t="s">
        <v>3838</v>
      </c>
      <c r="B441" s="28">
        <v>816</v>
      </c>
      <c r="C441" s="28">
        <v>5818</v>
      </c>
      <c r="D441" s="30" t="s">
        <v>7564</v>
      </c>
      <c r="E441" s="29">
        <v>37570</v>
      </c>
      <c r="F441" s="28">
        <v>66</v>
      </c>
      <c r="G441" s="28">
        <v>12</v>
      </c>
      <c r="H441" s="28">
        <v>5088</v>
      </c>
      <c r="I441" s="29" t="s">
        <v>838</v>
      </c>
      <c r="J441" s="28">
        <v>2</v>
      </c>
      <c r="K441" s="29" t="s">
        <v>394</v>
      </c>
      <c r="L441" s="28">
        <v>5086</v>
      </c>
      <c r="M441" s="29" t="s">
        <v>394</v>
      </c>
      <c r="N441" s="29" t="s">
        <v>7471</v>
      </c>
      <c r="O441" s="31">
        <v>18264</v>
      </c>
      <c r="P441" s="31" t="s">
        <v>7472</v>
      </c>
      <c r="Q441" s="29" t="s">
        <v>7473</v>
      </c>
      <c r="R441" s="28">
        <v>1</v>
      </c>
      <c r="S441" s="28">
        <v>33</v>
      </c>
      <c r="T441" s="28">
        <v>1</v>
      </c>
      <c r="U441" s="28">
        <v>46</v>
      </c>
      <c r="V441" s="29" t="s">
        <v>7556</v>
      </c>
      <c r="W441" s="29" t="s">
        <v>529</v>
      </c>
      <c r="X441" s="29" t="s">
        <v>530</v>
      </c>
      <c r="Y441" s="29" t="s">
        <v>531</v>
      </c>
      <c r="Z441" s="29" t="s">
        <v>532</v>
      </c>
      <c r="AA441" s="29" t="s">
        <v>7478</v>
      </c>
      <c r="AB441" s="28">
        <v>92625</v>
      </c>
      <c r="AC441" s="32">
        <v>33.608468999999999</v>
      </c>
      <c r="AD441" s="32">
        <v>-117.865129</v>
      </c>
      <c r="AE441" s="34" t="s">
        <v>7503</v>
      </c>
      <c r="AF441" s="29" t="s">
        <v>7472</v>
      </c>
      <c r="AG441" s="33" t="str">
        <f>IF(ISERROR(IF(VLOOKUP(B441,'SAS Stations'!$A$2:$G$307,6,)="YES", "YES", "NO"))=TRUE,"NO","YES")</f>
        <v>YES</v>
      </c>
      <c r="AH441" s="33" t="str">
        <f t="shared" si="6"/>
        <v>NO</v>
      </c>
      <c r="AI441" s="33" t="str">
        <f>IF(ISERROR(IF(VLOOKUP(B441,'Stations Modelled'!$A$2:$D$141,4,FALSE)=TRUE, "YES","NO")),"NO","YES")</f>
        <v>YES</v>
      </c>
    </row>
    <row r="442" spans="1:35" hidden="1">
      <c r="A442" s="29" t="s">
        <v>13</v>
      </c>
      <c r="B442" s="28">
        <v>1747</v>
      </c>
      <c r="C442" s="28">
        <v>6307</v>
      </c>
      <c r="D442" s="30"/>
      <c r="E442" s="29"/>
      <c r="F442" s="28">
        <v>66</v>
      </c>
      <c r="G442" s="28">
        <v>4</v>
      </c>
      <c r="H442" s="28">
        <v>5073</v>
      </c>
      <c r="I442" s="29" t="s">
        <v>652</v>
      </c>
      <c r="J442" s="28">
        <v>9</v>
      </c>
      <c r="K442" s="29" t="s">
        <v>652</v>
      </c>
      <c r="L442" s="28">
        <v>5073</v>
      </c>
      <c r="M442" s="29" t="s">
        <v>652</v>
      </c>
      <c r="N442" s="29" t="s">
        <v>7496</v>
      </c>
      <c r="O442" s="31">
        <v>40179</v>
      </c>
      <c r="P442" s="31" t="s">
        <v>7472</v>
      </c>
      <c r="Q442" s="29" t="s">
        <v>7530</v>
      </c>
      <c r="R442" s="28">
        <v>1</v>
      </c>
      <c r="S442" s="28">
        <v>46</v>
      </c>
      <c r="T442" s="28">
        <v>1</v>
      </c>
      <c r="U442" s="28">
        <v>70</v>
      </c>
      <c r="V442" s="29" t="s">
        <v>2730</v>
      </c>
      <c r="W442" s="29" t="s">
        <v>7472</v>
      </c>
      <c r="X442" s="29" t="s">
        <v>7472</v>
      </c>
      <c r="Y442" s="29" t="s">
        <v>7472</v>
      </c>
      <c r="Z442" s="29" t="s">
        <v>7472</v>
      </c>
      <c r="AA442" s="29" t="s">
        <v>7478</v>
      </c>
      <c r="AB442" s="28" t="s">
        <v>7472</v>
      </c>
      <c r="AC442" s="27"/>
      <c r="AD442" s="27"/>
      <c r="AE442" s="27"/>
      <c r="AF442" s="29" t="s">
        <v>7472</v>
      </c>
      <c r="AG442" s="33" t="str">
        <f>IF(ISERROR(IF(VLOOKUP(B442,'SAS Stations'!$A$2:$G$307,6,)="YES", "YES", "NO"))=TRUE,"NO","YES")</f>
        <v>NO</v>
      </c>
      <c r="AH442" s="33" t="str">
        <f t="shared" si="6"/>
        <v>YES</v>
      </c>
      <c r="AI442" s="33" t="str">
        <f>IF(ISERROR(IF(VLOOKUP(B442,'Stations Modelled'!$A$2:$D$141,4,FALSE)=TRUE, "YES","NO")),"NO","YES")</f>
        <v>NO</v>
      </c>
    </row>
    <row r="443" spans="1:35" hidden="1">
      <c r="A443" s="29" t="s">
        <v>14</v>
      </c>
      <c r="B443" s="28">
        <v>1623</v>
      </c>
      <c r="C443" s="28">
        <v>7152</v>
      </c>
      <c r="D443" s="30"/>
      <c r="E443" s="29"/>
      <c r="F443" s="28">
        <v>33</v>
      </c>
      <c r="G443" s="28">
        <v>12</v>
      </c>
      <c r="H443" s="28">
        <v>5064</v>
      </c>
      <c r="I443" s="29" t="s">
        <v>375</v>
      </c>
      <c r="J443" s="28">
        <v>5</v>
      </c>
      <c r="K443" s="29" t="s">
        <v>375</v>
      </c>
      <c r="L443" s="28">
        <v>5064</v>
      </c>
      <c r="M443" s="29" t="s">
        <v>375</v>
      </c>
      <c r="N443" s="29" t="s">
        <v>7471</v>
      </c>
      <c r="O443" s="31">
        <v>33557</v>
      </c>
      <c r="P443" s="31" t="s">
        <v>7472</v>
      </c>
      <c r="Q443" s="29" t="s">
        <v>5084</v>
      </c>
      <c r="R443" s="28">
        <v>3</v>
      </c>
      <c r="S443" s="28">
        <v>31</v>
      </c>
      <c r="T443" s="28">
        <v>2</v>
      </c>
      <c r="U443" s="28">
        <v>20</v>
      </c>
      <c r="V443" s="29" t="s">
        <v>7474</v>
      </c>
      <c r="W443" s="29" t="s">
        <v>7472</v>
      </c>
      <c r="X443" s="29" t="s">
        <v>7472</v>
      </c>
      <c r="Y443" s="29" t="s">
        <v>7472</v>
      </c>
      <c r="Z443" s="29" t="s">
        <v>7472</v>
      </c>
      <c r="AA443" s="29" t="s">
        <v>7478</v>
      </c>
      <c r="AB443" s="28">
        <v>92339</v>
      </c>
      <c r="AC443" s="27"/>
      <c r="AD443" s="27"/>
      <c r="AE443" s="27"/>
      <c r="AF443" s="29" t="s">
        <v>7472</v>
      </c>
      <c r="AG443" s="33" t="str">
        <f>IF(ISERROR(IF(VLOOKUP(B443,'SAS Stations'!$A$2:$G$307,6,)="YES", "YES", "NO"))=TRUE,"NO","YES")</f>
        <v>NO</v>
      </c>
      <c r="AH443" s="33" t="str">
        <f t="shared" si="6"/>
        <v>YES</v>
      </c>
      <c r="AI443" s="33" t="str">
        <f>IF(ISERROR(IF(VLOOKUP(B443,'Stations Modelled'!$A$2:$D$141,4,FALSE)=TRUE, "YES","NO")),"NO","YES")</f>
        <v>NO</v>
      </c>
    </row>
    <row r="444" spans="1:35" hidden="1">
      <c r="A444" s="29" t="s">
        <v>3839</v>
      </c>
      <c r="B444" s="28">
        <v>1025</v>
      </c>
      <c r="C444" s="28">
        <v>6257</v>
      </c>
      <c r="D444" s="30" t="s">
        <v>7528</v>
      </c>
      <c r="E444" s="29"/>
      <c r="F444" s="28">
        <v>66</v>
      </c>
      <c r="G444" s="28">
        <v>12</v>
      </c>
      <c r="H444" s="28">
        <v>5014</v>
      </c>
      <c r="I444" s="29" t="s">
        <v>392</v>
      </c>
      <c r="J444" s="28">
        <v>4</v>
      </c>
      <c r="K444" s="29" t="s">
        <v>448</v>
      </c>
      <c r="L444" s="28">
        <v>5014</v>
      </c>
      <c r="M444" s="29" t="s">
        <v>687</v>
      </c>
      <c r="N444" s="29" t="s">
        <v>7471</v>
      </c>
      <c r="O444" s="31">
        <v>30529</v>
      </c>
      <c r="P444" s="31" t="s">
        <v>7472</v>
      </c>
      <c r="Q444" s="29" t="s">
        <v>525</v>
      </c>
      <c r="R444" s="28">
        <v>1</v>
      </c>
      <c r="S444" s="28">
        <v>26</v>
      </c>
      <c r="T444" s="28">
        <v>3</v>
      </c>
      <c r="U444" s="28">
        <v>1</v>
      </c>
      <c r="V444" s="29" t="s">
        <v>7531</v>
      </c>
      <c r="W444" s="29" t="s">
        <v>533</v>
      </c>
      <c r="X444" s="29" t="s">
        <v>497</v>
      </c>
      <c r="Y444" s="29" t="s">
        <v>534</v>
      </c>
      <c r="Z444" s="29" t="s">
        <v>601</v>
      </c>
      <c r="AA444" s="29" t="s">
        <v>7478</v>
      </c>
      <c r="AB444" s="28">
        <v>91748</v>
      </c>
      <c r="AC444" s="32">
        <v>34.057592999999997</v>
      </c>
      <c r="AD444" s="32">
        <v>-117.98931899999999</v>
      </c>
      <c r="AE444" s="34" t="s">
        <v>7503</v>
      </c>
      <c r="AF444" s="29" t="s">
        <v>7472</v>
      </c>
      <c r="AG444" s="33" t="str">
        <f>IF(ISERROR(IF(VLOOKUP(B444,'SAS Stations'!$A$2:$G$307,6,)="YES", "YES", "NO"))=TRUE,"NO","YES")</f>
        <v>NO</v>
      </c>
      <c r="AH444" s="33" t="str">
        <f t="shared" si="6"/>
        <v>YES</v>
      </c>
      <c r="AI444" s="33" t="str">
        <f>IF(ISERROR(IF(VLOOKUP(B444,'Stations Modelled'!$A$2:$D$141,4,FALSE)=TRUE, "YES","NO")),"NO","YES")</f>
        <v>NO</v>
      </c>
    </row>
    <row r="445" spans="1:35" hidden="1">
      <c r="A445" s="29" t="s">
        <v>3840</v>
      </c>
      <c r="B445" s="28">
        <v>698</v>
      </c>
      <c r="C445" s="28">
        <v>5660</v>
      </c>
      <c r="D445" s="30" t="s">
        <v>3420</v>
      </c>
      <c r="E445" s="29"/>
      <c r="F445" s="28">
        <v>66</v>
      </c>
      <c r="G445" s="28">
        <v>12</v>
      </c>
      <c r="H445" s="28">
        <v>5045</v>
      </c>
      <c r="I445" s="29" t="s">
        <v>3810</v>
      </c>
      <c r="J445" s="28">
        <v>4</v>
      </c>
      <c r="K445" s="29" t="s">
        <v>448</v>
      </c>
      <c r="L445" s="28">
        <v>5069</v>
      </c>
      <c r="M445" s="29" t="s">
        <v>687</v>
      </c>
      <c r="N445" s="29" t="s">
        <v>7471</v>
      </c>
      <c r="O445" s="31">
        <v>25689</v>
      </c>
      <c r="P445" s="31" t="s">
        <v>7472</v>
      </c>
      <c r="Q445" s="29" t="s">
        <v>7473</v>
      </c>
      <c r="R445" s="28">
        <v>3</v>
      </c>
      <c r="S445" s="28">
        <v>34</v>
      </c>
      <c r="T445" s="28">
        <v>3</v>
      </c>
      <c r="U445" s="28">
        <v>15</v>
      </c>
      <c r="V445" s="29" t="s">
        <v>7480</v>
      </c>
      <c r="W445" s="29" t="s">
        <v>3425</v>
      </c>
      <c r="X445" s="29" t="s">
        <v>7523</v>
      </c>
      <c r="Y445" s="29" t="s">
        <v>5092</v>
      </c>
      <c r="Z445" s="29" t="s">
        <v>3427</v>
      </c>
      <c r="AA445" s="29" t="s">
        <v>7478</v>
      </c>
      <c r="AB445" s="28">
        <v>91730</v>
      </c>
      <c r="AC445" s="32">
        <v>34.084420000000001</v>
      </c>
      <c r="AD445" s="32">
        <v>-117.592882</v>
      </c>
      <c r="AE445" s="32"/>
      <c r="AF445" s="29" t="s">
        <v>7472</v>
      </c>
      <c r="AG445" s="33" t="str">
        <f>IF(ISERROR(IF(VLOOKUP(B445,'SAS Stations'!$A$2:$G$307,6,)="YES", "YES", "NO"))=TRUE,"NO","YES")</f>
        <v>YES</v>
      </c>
      <c r="AH445" s="33" t="str">
        <f t="shared" si="6"/>
        <v>NO</v>
      </c>
      <c r="AI445" s="33" t="str">
        <f>IF(ISERROR(IF(VLOOKUP(B445,'Stations Modelled'!$A$2:$D$141,4,FALSE)=TRUE, "YES","NO")),"NO","YES")</f>
        <v>YES</v>
      </c>
    </row>
    <row r="446" spans="1:35" hidden="1">
      <c r="A446" s="29" t="s">
        <v>3841</v>
      </c>
      <c r="B446" s="28">
        <v>725</v>
      </c>
      <c r="C446" s="28">
        <v>5714</v>
      </c>
      <c r="D446" s="30" t="s">
        <v>2815</v>
      </c>
      <c r="E446" s="29">
        <v>37499</v>
      </c>
      <c r="F446" s="28">
        <v>66</v>
      </c>
      <c r="G446" s="28">
        <v>4</v>
      </c>
      <c r="H446" s="28">
        <v>5074</v>
      </c>
      <c r="I446" s="29" t="s">
        <v>631</v>
      </c>
      <c r="J446" s="28">
        <v>9</v>
      </c>
      <c r="K446" s="29" t="s">
        <v>652</v>
      </c>
      <c r="L446" s="28">
        <v>5073</v>
      </c>
      <c r="M446" s="29" t="s">
        <v>652</v>
      </c>
      <c r="N446" s="29" t="s">
        <v>7471</v>
      </c>
      <c r="O446" s="31">
        <v>18264</v>
      </c>
      <c r="P446" s="31" t="s">
        <v>7472</v>
      </c>
      <c r="Q446" s="29" t="s">
        <v>7473</v>
      </c>
      <c r="R446" s="28">
        <v>1</v>
      </c>
      <c r="S446" s="28">
        <v>32</v>
      </c>
      <c r="T446" s="28">
        <v>2</v>
      </c>
      <c r="U446" s="28">
        <v>57</v>
      </c>
      <c r="V446" s="29" t="s">
        <v>2730</v>
      </c>
      <c r="W446" s="29" t="s">
        <v>4581</v>
      </c>
      <c r="X446" s="29" t="s">
        <v>7540</v>
      </c>
      <c r="Y446" s="29" t="s">
        <v>4582</v>
      </c>
      <c r="Z446" s="29" t="s">
        <v>1021</v>
      </c>
      <c r="AA446" s="29" t="s">
        <v>7478</v>
      </c>
      <c r="AB446" s="28">
        <v>90255</v>
      </c>
      <c r="AC446" s="32">
        <v>33.963771999999999</v>
      </c>
      <c r="AD446" s="32">
        <v>-118.19368</v>
      </c>
      <c r="AE446" s="32"/>
      <c r="AF446" s="29" t="s">
        <v>7472</v>
      </c>
      <c r="AG446" s="33" t="str">
        <f>IF(ISERROR(IF(VLOOKUP(B446,'SAS Stations'!$A$2:$G$307,6,)="YES", "YES", "NO"))=TRUE,"NO","YES")</f>
        <v>NO</v>
      </c>
      <c r="AH446" s="33" t="str">
        <f t="shared" si="6"/>
        <v>YES</v>
      </c>
      <c r="AI446" s="33" t="str">
        <f>IF(ISERROR(IF(VLOOKUP(B446,'Stations Modelled'!$A$2:$D$141,4,FALSE)=TRUE, "YES","NO")),"NO","YES")</f>
        <v>NO</v>
      </c>
    </row>
    <row r="447" spans="1:35" hidden="1">
      <c r="A447" s="29" t="s">
        <v>3841</v>
      </c>
      <c r="B447" s="28">
        <v>726</v>
      </c>
      <c r="C447" s="28">
        <v>5714</v>
      </c>
      <c r="D447" s="30" t="s">
        <v>2815</v>
      </c>
      <c r="E447" s="29">
        <v>37499</v>
      </c>
      <c r="F447" s="28">
        <v>66</v>
      </c>
      <c r="G447" s="28">
        <v>16</v>
      </c>
      <c r="H447" s="28">
        <v>5074</v>
      </c>
      <c r="I447" s="29" t="s">
        <v>631</v>
      </c>
      <c r="J447" s="28">
        <v>9</v>
      </c>
      <c r="K447" s="29" t="s">
        <v>652</v>
      </c>
      <c r="L447" s="28">
        <v>5073</v>
      </c>
      <c r="M447" s="29" t="s">
        <v>652</v>
      </c>
      <c r="N447" s="29" t="s">
        <v>7471</v>
      </c>
      <c r="O447" s="31">
        <v>18264</v>
      </c>
      <c r="P447" s="31" t="s">
        <v>7472</v>
      </c>
      <c r="Q447" s="29" t="s">
        <v>7473</v>
      </c>
      <c r="R447" s="28">
        <v>1</v>
      </c>
      <c r="S447" s="28">
        <v>32</v>
      </c>
      <c r="T447" s="28">
        <v>2</v>
      </c>
      <c r="U447" s="28">
        <v>57</v>
      </c>
      <c r="V447" s="29" t="s">
        <v>2730</v>
      </c>
      <c r="W447" s="29" t="s">
        <v>4581</v>
      </c>
      <c r="X447" s="29" t="s">
        <v>7540</v>
      </c>
      <c r="Y447" s="29" t="s">
        <v>4582</v>
      </c>
      <c r="Z447" s="29" t="s">
        <v>1021</v>
      </c>
      <c r="AA447" s="29" t="s">
        <v>7478</v>
      </c>
      <c r="AB447" s="28">
        <v>90255</v>
      </c>
      <c r="AC447" s="32">
        <v>33.963771999999999</v>
      </c>
      <c r="AD447" s="32">
        <v>-118.19368</v>
      </c>
      <c r="AE447" s="32"/>
      <c r="AF447" s="29" t="s">
        <v>7472</v>
      </c>
      <c r="AG447" s="33" t="str">
        <f>IF(ISERROR(IF(VLOOKUP(B447,'SAS Stations'!$A$2:$G$307,6,)="YES", "YES", "NO"))=TRUE,"NO","YES")</f>
        <v>YES</v>
      </c>
      <c r="AH447" s="33" t="str">
        <f t="shared" si="6"/>
        <v>NO</v>
      </c>
      <c r="AI447" s="33" t="str">
        <f>IF(ISERROR(IF(VLOOKUP(B447,'Stations Modelled'!$A$2:$D$141,4,FALSE)=TRUE, "YES","NO")),"NO","YES")</f>
        <v>NO</v>
      </c>
    </row>
    <row r="448" spans="1:35" hidden="1">
      <c r="A448" s="29" t="s">
        <v>3842</v>
      </c>
      <c r="B448" s="28">
        <v>412</v>
      </c>
      <c r="C448" s="28">
        <v>5204</v>
      </c>
      <c r="D448" s="30" t="s">
        <v>2821</v>
      </c>
      <c r="E448" s="29">
        <v>30362</v>
      </c>
      <c r="F448" s="28">
        <v>66</v>
      </c>
      <c r="G448" s="28">
        <v>4</v>
      </c>
      <c r="H448" s="28">
        <v>5029</v>
      </c>
      <c r="I448" s="29" t="s">
        <v>624</v>
      </c>
      <c r="J448" s="28">
        <v>8</v>
      </c>
      <c r="K448" s="29" t="s">
        <v>337</v>
      </c>
      <c r="L448" s="28">
        <v>5023</v>
      </c>
      <c r="M448" s="29" t="s">
        <v>337</v>
      </c>
      <c r="N448" s="29" t="s">
        <v>7471</v>
      </c>
      <c r="O448" s="31">
        <v>18264</v>
      </c>
      <c r="P448" s="31" t="s">
        <v>7472</v>
      </c>
      <c r="Q448" s="29" t="s">
        <v>7473</v>
      </c>
      <c r="R448" s="28">
        <v>5</v>
      </c>
      <c r="S448" s="28">
        <v>42</v>
      </c>
      <c r="T448" s="28">
        <v>2</v>
      </c>
      <c r="U448" s="28">
        <v>54</v>
      </c>
      <c r="V448" s="29" t="s">
        <v>2730</v>
      </c>
      <c r="W448" s="29" t="s">
        <v>4583</v>
      </c>
      <c r="X448" s="29" t="s">
        <v>7540</v>
      </c>
      <c r="Y448" s="29" t="s">
        <v>4584</v>
      </c>
      <c r="Z448" s="29" t="s">
        <v>4585</v>
      </c>
      <c r="AA448" s="29" t="s">
        <v>7478</v>
      </c>
      <c r="AB448" s="28">
        <v>90232</v>
      </c>
      <c r="AC448" s="32">
        <v>34.014597000000002</v>
      </c>
      <c r="AD448" s="32">
        <v>-118.402665</v>
      </c>
      <c r="AE448" s="32"/>
      <c r="AF448" s="29" t="s">
        <v>7472</v>
      </c>
      <c r="AG448" s="33" t="str">
        <f>IF(ISERROR(IF(VLOOKUP(B448,'SAS Stations'!$A$2:$G$307,6,)="YES", "YES", "NO"))=TRUE,"NO","YES")</f>
        <v>NO</v>
      </c>
      <c r="AH448" s="33" t="str">
        <f t="shared" si="6"/>
        <v>YES</v>
      </c>
      <c r="AI448" s="33" t="str">
        <f>IF(ISERROR(IF(VLOOKUP(B448,'Stations Modelled'!$A$2:$D$141,4,FALSE)=TRUE, "YES","NO")),"NO","YES")</f>
        <v>NO</v>
      </c>
    </row>
    <row r="449" spans="1:35" hidden="1">
      <c r="A449" s="29" t="s">
        <v>3842</v>
      </c>
      <c r="B449" s="28">
        <v>413</v>
      </c>
      <c r="C449" s="28">
        <v>5204</v>
      </c>
      <c r="D449" s="30" t="s">
        <v>2821</v>
      </c>
      <c r="E449" s="29">
        <v>30362</v>
      </c>
      <c r="F449" s="28">
        <v>66</v>
      </c>
      <c r="G449" s="28">
        <v>16</v>
      </c>
      <c r="H449" s="28">
        <v>5029</v>
      </c>
      <c r="I449" s="29" t="s">
        <v>624</v>
      </c>
      <c r="J449" s="28">
        <v>8</v>
      </c>
      <c r="K449" s="29" t="s">
        <v>337</v>
      </c>
      <c r="L449" s="28">
        <v>5023</v>
      </c>
      <c r="M449" s="29" t="s">
        <v>337</v>
      </c>
      <c r="N449" s="29" t="s">
        <v>7471</v>
      </c>
      <c r="O449" s="31">
        <v>18264</v>
      </c>
      <c r="P449" s="31" t="s">
        <v>7472</v>
      </c>
      <c r="Q449" s="29" t="s">
        <v>7473</v>
      </c>
      <c r="R449" s="28">
        <v>5</v>
      </c>
      <c r="S449" s="28">
        <v>42</v>
      </c>
      <c r="T449" s="28">
        <v>2</v>
      </c>
      <c r="U449" s="28">
        <v>54</v>
      </c>
      <c r="V449" s="29" t="s">
        <v>2730</v>
      </c>
      <c r="W449" s="29" t="s">
        <v>4583</v>
      </c>
      <c r="X449" s="29" t="s">
        <v>7540</v>
      </c>
      <c r="Y449" s="29" t="s">
        <v>4584</v>
      </c>
      <c r="Z449" s="29" t="s">
        <v>4585</v>
      </c>
      <c r="AA449" s="29" t="s">
        <v>7478</v>
      </c>
      <c r="AB449" s="28">
        <v>90232</v>
      </c>
      <c r="AC449" s="32">
        <v>34.014597000000002</v>
      </c>
      <c r="AD449" s="32">
        <v>-118.402665</v>
      </c>
      <c r="AE449" s="32"/>
      <c r="AF449" s="29" t="s">
        <v>7472</v>
      </c>
      <c r="AG449" s="33" t="str">
        <f>IF(ISERROR(IF(VLOOKUP(B449,'SAS Stations'!$A$2:$G$307,6,)="YES", "YES", "NO"))=TRUE,"NO","YES")</f>
        <v>NO</v>
      </c>
      <c r="AH449" s="33" t="str">
        <f t="shared" si="6"/>
        <v>YES</v>
      </c>
      <c r="AI449" s="33" t="str">
        <f>IF(ISERROR(IF(VLOOKUP(B449,'Stations Modelled'!$A$2:$D$141,4,FALSE)=TRUE, "YES","NO")),"NO","YES")</f>
        <v>YES</v>
      </c>
    </row>
    <row r="450" spans="1:35" hidden="1">
      <c r="A450" s="29" t="s">
        <v>3843</v>
      </c>
      <c r="B450" s="28">
        <v>565</v>
      </c>
      <c r="C450" s="28">
        <v>5506</v>
      </c>
      <c r="D450" s="30" t="s">
        <v>4919</v>
      </c>
      <c r="E450" s="29">
        <v>49968</v>
      </c>
      <c r="F450" s="28">
        <v>66</v>
      </c>
      <c r="G450" s="28">
        <v>12</v>
      </c>
      <c r="H450" s="28">
        <v>5052</v>
      </c>
      <c r="I450" s="29" t="s">
        <v>357</v>
      </c>
      <c r="J450" s="28">
        <v>14</v>
      </c>
      <c r="K450" s="29" t="s">
        <v>940</v>
      </c>
      <c r="L450" s="28">
        <v>5054</v>
      </c>
      <c r="M450" s="29" t="s">
        <v>940</v>
      </c>
      <c r="N450" s="29" t="s">
        <v>7471</v>
      </c>
      <c r="O450" s="31">
        <v>18264</v>
      </c>
      <c r="P450" s="31" t="s">
        <v>7472</v>
      </c>
      <c r="Q450" s="29" t="s">
        <v>7473</v>
      </c>
      <c r="R450" s="28">
        <v>5</v>
      </c>
      <c r="S450" s="28">
        <v>52</v>
      </c>
      <c r="T450" s="28">
        <v>3</v>
      </c>
      <c r="U450" s="28">
        <v>22</v>
      </c>
      <c r="V450" s="29" t="s">
        <v>4926</v>
      </c>
      <c r="W450" s="29" t="s">
        <v>1741</v>
      </c>
      <c r="X450" s="29" t="s">
        <v>564</v>
      </c>
      <c r="Y450" s="29" t="s">
        <v>5014</v>
      </c>
      <c r="Z450" s="29" t="s">
        <v>10281</v>
      </c>
      <c r="AA450" s="29" t="s">
        <v>7478</v>
      </c>
      <c r="AB450" s="28">
        <v>93561</v>
      </c>
      <c r="AC450" s="32">
        <v>35.109723000000002</v>
      </c>
      <c r="AD450" s="32">
        <v>-118.494722</v>
      </c>
      <c r="AE450" s="32"/>
      <c r="AF450" s="29" t="s">
        <v>7472</v>
      </c>
      <c r="AG450" s="33" t="str">
        <f>IF(ISERROR(IF(VLOOKUP(B450,'SAS Stations'!$A$2:$G$307,6,)="YES", "YES", "NO"))=TRUE,"NO","YES")</f>
        <v>NO</v>
      </c>
      <c r="AH450" s="33" t="str">
        <f t="shared" si="6"/>
        <v>YES</v>
      </c>
      <c r="AI450" s="33" t="str">
        <f>IF(ISERROR(IF(VLOOKUP(B450,'Stations Modelled'!$A$2:$D$141,4,FALSE)=TRUE, "YES","NO")),"NO","YES")</f>
        <v>YES</v>
      </c>
    </row>
    <row r="451" spans="1:35" hidden="1">
      <c r="A451" s="29" t="s">
        <v>15</v>
      </c>
      <c r="B451" s="28">
        <v>242</v>
      </c>
      <c r="C451" s="28">
        <v>4134</v>
      </c>
      <c r="D451" s="30"/>
      <c r="E451" s="29"/>
      <c r="F451" s="28">
        <v>66</v>
      </c>
      <c r="G451" s="28">
        <v>12</v>
      </c>
      <c r="H451" s="28">
        <v>4030</v>
      </c>
      <c r="I451" s="29" t="s">
        <v>5179</v>
      </c>
      <c r="J451" s="28">
        <v>14</v>
      </c>
      <c r="K451" s="29" t="s">
        <v>940</v>
      </c>
      <c r="L451" s="28">
        <v>4000</v>
      </c>
      <c r="M451" s="29" t="s">
        <v>7495</v>
      </c>
      <c r="N451" s="29" t="s">
        <v>7471</v>
      </c>
      <c r="O451" s="31">
        <v>18264</v>
      </c>
      <c r="P451" s="31" t="s">
        <v>7472</v>
      </c>
      <c r="Q451" s="29" t="s">
        <v>7496</v>
      </c>
      <c r="R451" s="28">
        <v>9</v>
      </c>
      <c r="S451" s="28">
        <v>99</v>
      </c>
      <c r="T451" s="28" t="s">
        <v>7472</v>
      </c>
      <c r="U451" s="28">
        <v>0</v>
      </c>
      <c r="V451" s="29" t="s">
        <v>7472</v>
      </c>
      <c r="W451" s="29" t="s">
        <v>7472</v>
      </c>
      <c r="X451" s="29" t="s">
        <v>7472</v>
      </c>
      <c r="Y451" s="29" t="s">
        <v>7472</v>
      </c>
      <c r="Z451" s="29" t="s">
        <v>7472</v>
      </c>
      <c r="AA451" s="29" t="s">
        <v>7478</v>
      </c>
      <c r="AB451" s="28" t="s">
        <v>7472</v>
      </c>
      <c r="AC451" s="27"/>
      <c r="AD451" s="27"/>
      <c r="AE451" s="27"/>
      <c r="AF451" s="29" t="s">
        <v>7472</v>
      </c>
      <c r="AG451" s="33" t="str">
        <f>IF(ISERROR(IF(VLOOKUP(B451,'SAS Stations'!$A$2:$G$307,6,)="YES", "YES", "NO"))=TRUE,"NO","YES")</f>
        <v>NO</v>
      </c>
      <c r="AH451" s="33" t="str">
        <f t="shared" ref="AH451:AH514" si="7">IF(AG451="YES", "NO", "YES")</f>
        <v>YES</v>
      </c>
      <c r="AI451" s="33" t="str">
        <f>IF(ISERROR(IF(VLOOKUP(B451,'Stations Modelled'!$A$2:$D$141,4,FALSE)=TRUE, "YES","NO")),"NO","YES")</f>
        <v>NO</v>
      </c>
    </row>
    <row r="452" spans="1:35" hidden="1">
      <c r="A452" s="29" t="s">
        <v>3844</v>
      </c>
      <c r="B452" s="28">
        <v>836</v>
      </c>
      <c r="C452" s="28">
        <v>5837</v>
      </c>
      <c r="D452" s="30" t="s">
        <v>2822</v>
      </c>
      <c r="E452" s="29">
        <v>37504</v>
      </c>
      <c r="F452" s="28">
        <v>12</v>
      </c>
      <c r="G452" s="28">
        <v>4</v>
      </c>
      <c r="H452" s="28">
        <v>5085</v>
      </c>
      <c r="I452" s="29" t="s">
        <v>3849</v>
      </c>
      <c r="J452" s="28">
        <v>9</v>
      </c>
      <c r="K452" s="29" t="s">
        <v>652</v>
      </c>
      <c r="L452" s="28">
        <v>5073</v>
      </c>
      <c r="M452" s="29" t="s">
        <v>652</v>
      </c>
      <c r="N452" s="29" t="s">
        <v>7471</v>
      </c>
      <c r="O452" s="31">
        <v>18264</v>
      </c>
      <c r="P452" s="31" t="s">
        <v>7472</v>
      </c>
      <c r="Q452" s="29" t="s">
        <v>7506</v>
      </c>
      <c r="R452" s="28">
        <v>1</v>
      </c>
      <c r="S452" s="28">
        <v>46</v>
      </c>
      <c r="T452" s="28">
        <v>2</v>
      </c>
      <c r="U452" s="28">
        <v>52</v>
      </c>
      <c r="V452" s="29" t="s">
        <v>7848</v>
      </c>
      <c r="W452" s="29" t="s">
        <v>4586</v>
      </c>
      <c r="X452" s="29" t="s">
        <v>7582</v>
      </c>
      <c r="Y452" s="29" t="s">
        <v>4587</v>
      </c>
      <c r="Z452" s="29" t="s">
        <v>3844</v>
      </c>
      <c r="AA452" s="29" t="s">
        <v>7478</v>
      </c>
      <c r="AB452" s="28">
        <v>90630</v>
      </c>
      <c r="AC452" s="32">
        <v>33.809311000000001</v>
      </c>
      <c r="AD452" s="32">
        <v>-118.07235300000001</v>
      </c>
      <c r="AE452" s="32"/>
      <c r="AF452" s="29" t="s">
        <v>7472</v>
      </c>
      <c r="AG452" s="33" t="str">
        <f>IF(ISERROR(IF(VLOOKUP(B452,'SAS Stations'!$A$2:$G$307,6,)="YES", "YES", "NO"))=TRUE,"NO","YES")</f>
        <v>NO</v>
      </c>
      <c r="AH452" s="33" t="str">
        <f t="shared" si="7"/>
        <v>YES</v>
      </c>
      <c r="AI452" s="33" t="str">
        <f>IF(ISERROR(IF(VLOOKUP(B452,'Stations Modelled'!$A$2:$D$141,4,FALSE)=TRUE, "YES","NO")),"NO","YES")</f>
        <v>NO</v>
      </c>
    </row>
    <row r="453" spans="1:35" hidden="1">
      <c r="A453" s="29" t="s">
        <v>3844</v>
      </c>
      <c r="B453" s="28">
        <v>837</v>
      </c>
      <c r="C453" s="28">
        <v>5837</v>
      </c>
      <c r="D453" s="30" t="s">
        <v>2822</v>
      </c>
      <c r="E453" s="29">
        <v>37504</v>
      </c>
      <c r="F453" s="28">
        <v>66</v>
      </c>
      <c r="G453" s="28">
        <v>12</v>
      </c>
      <c r="H453" s="28">
        <v>5085</v>
      </c>
      <c r="I453" s="29" t="s">
        <v>3849</v>
      </c>
      <c r="J453" s="28">
        <v>9</v>
      </c>
      <c r="K453" s="29" t="s">
        <v>652</v>
      </c>
      <c r="L453" s="28">
        <v>5073</v>
      </c>
      <c r="M453" s="29" t="s">
        <v>652</v>
      </c>
      <c r="N453" s="29" t="s">
        <v>7471</v>
      </c>
      <c r="O453" s="31">
        <v>18264</v>
      </c>
      <c r="P453" s="31" t="s">
        <v>7472</v>
      </c>
      <c r="Q453" s="29" t="s">
        <v>7473</v>
      </c>
      <c r="R453" s="28">
        <v>1</v>
      </c>
      <c r="S453" s="28">
        <v>46</v>
      </c>
      <c r="T453" s="28">
        <v>2</v>
      </c>
      <c r="U453" s="28">
        <v>52</v>
      </c>
      <c r="V453" s="29" t="s">
        <v>7848</v>
      </c>
      <c r="W453" s="29" t="s">
        <v>4586</v>
      </c>
      <c r="X453" s="29" t="s">
        <v>7582</v>
      </c>
      <c r="Y453" s="29" t="s">
        <v>4587</v>
      </c>
      <c r="Z453" s="29" t="s">
        <v>3844</v>
      </c>
      <c r="AA453" s="29" t="s">
        <v>7478</v>
      </c>
      <c r="AB453" s="28">
        <v>90630</v>
      </c>
      <c r="AC453" s="32">
        <v>33.809311000000001</v>
      </c>
      <c r="AD453" s="32">
        <v>-118.07235300000001</v>
      </c>
      <c r="AE453" s="32"/>
      <c r="AF453" s="29" t="s">
        <v>7472</v>
      </c>
      <c r="AG453" s="33" t="str">
        <f>IF(ISERROR(IF(VLOOKUP(B453,'SAS Stations'!$A$2:$G$307,6,)="YES", "YES", "NO"))=TRUE,"NO","YES")</f>
        <v>YES</v>
      </c>
      <c r="AH453" s="33" t="str">
        <f t="shared" si="7"/>
        <v>NO</v>
      </c>
      <c r="AI453" s="33" t="str">
        <f>IF(ISERROR(IF(VLOOKUP(B453,'Stations Modelled'!$A$2:$D$141,4,FALSE)=TRUE, "YES","NO")),"NO","YES")</f>
        <v>NO</v>
      </c>
    </row>
    <row r="454" spans="1:35" hidden="1">
      <c r="A454" s="29" t="s">
        <v>5003</v>
      </c>
      <c r="B454" s="28">
        <v>1372</v>
      </c>
      <c r="C454" s="28">
        <v>8133</v>
      </c>
      <c r="D454" s="30" t="s">
        <v>4923</v>
      </c>
      <c r="E454" s="29"/>
      <c r="F454" s="28">
        <v>33</v>
      </c>
      <c r="G454" s="28">
        <v>4</v>
      </c>
      <c r="H454" s="28">
        <v>8016</v>
      </c>
      <c r="I454" s="29" t="s">
        <v>385</v>
      </c>
      <c r="J454" s="28">
        <v>15</v>
      </c>
      <c r="K454" s="29" t="s">
        <v>666</v>
      </c>
      <c r="L454" s="28">
        <v>5090</v>
      </c>
      <c r="M454" s="29" t="s">
        <v>3806</v>
      </c>
      <c r="N454" s="29" t="s">
        <v>7471</v>
      </c>
      <c r="O454" s="31">
        <v>18264</v>
      </c>
      <c r="P454" s="31" t="s">
        <v>7472</v>
      </c>
      <c r="Q454" s="29" t="s">
        <v>7506</v>
      </c>
      <c r="R454" s="28">
        <v>3</v>
      </c>
      <c r="S454" s="28">
        <v>72</v>
      </c>
      <c r="T454" s="28">
        <v>4</v>
      </c>
      <c r="U454" s="28">
        <v>24</v>
      </c>
      <c r="V454" s="29" t="s">
        <v>7480</v>
      </c>
      <c r="W454" s="29" t="s">
        <v>7487</v>
      </c>
      <c r="X454" s="29" t="s">
        <v>5007</v>
      </c>
      <c r="Y454" s="29" t="s">
        <v>10282</v>
      </c>
      <c r="Z454" s="29" t="s">
        <v>5003</v>
      </c>
      <c r="AA454" s="29" t="s">
        <v>7478</v>
      </c>
      <c r="AB454" s="28">
        <v>92327</v>
      </c>
      <c r="AC454" s="32">
        <v>34.862611000000001</v>
      </c>
      <c r="AD454" s="32">
        <v>-116.89101700000001</v>
      </c>
      <c r="AE454" s="32"/>
      <c r="AF454" s="29" t="s">
        <v>7472</v>
      </c>
      <c r="AG454" s="33" t="str">
        <f>IF(ISERROR(IF(VLOOKUP(B454,'SAS Stations'!$A$2:$G$307,6,)="YES", "YES", "NO"))=TRUE,"NO","YES")</f>
        <v>NO</v>
      </c>
      <c r="AH454" s="33" t="str">
        <f t="shared" si="7"/>
        <v>YES</v>
      </c>
      <c r="AI454" s="33" t="str">
        <f>IF(ISERROR(IF(VLOOKUP(B454,'Stations Modelled'!$A$2:$D$141,4,FALSE)=TRUE, "YES","NO")),"NO","YES")</f>
        <v>NO</v>
      </c>
    </row>
    <row r="455" spans="1:35" hidden="1">
      <c r="A455" s="29" t="s">
        <v>3845</v>
      </c>
      <c r="B455" s="28">
        <v>32</v>
      </c>
      <c r="C455" s="28">
        <v>1033</v>
      </c>
      <c r="D455" s="30" t="s">
        <v>4949</v>
      </c>
      <c r="E455" s="29"/>
      <c r="F455" s="28">
        <v>12</v>
      </c>
      <c r="G455" s="28">
        <v>4</v>
      </c>
      <c r="H455" s="28">
        <v>5033</v>
      </c>
      <c r="I455" s="29" t="s">
        <v>397</v>
      </c>
      <c r="J455" s="28">
        <v>17</v>
      </c>
      <c r="K455" s="29" t="s">
        <v>4950</v>
      </c>
      <c r="L455" s="28">
        <v>5033</v>
      </c>
      <c r="M455" s="29" t="s">
        <v>397</v>
      </c>
      <c r="N455" s="29" t="s">
        <v>7521</v>
      </c>
      <c r="O455" s="31">
        <v>30011</v>
      </c>
      <c r="P455" s="31">
        <v>33752</v>
      </c>
      <c r="Q455" s="29" t="s">
        <v>981</v>
      </c>
      <c r="R455" s="28">
        <v>5</v>
      </c>
      <c r="S455" s="28">
        <v>51</v>
      </c>
      <c r="T455" s="28">
        <v>3</v>
      </c>
      <c r="U455" s="28">
        <v>32</v>
      </c>
      <c r="V455" s="29" t="s">
        <v>4926</v>
      </c>
      <c r="W455" s="29" t="s">
        <v>5046</v>
      </c>
      <c r="X455" s="29" t="s">
        <v>3343</v>
      </c>
      <c r="Y455" s="29" t="s">
        <v>10283</v>
      </c>
      <c r="Z455" s="29" t="s">
        <v>920</v>
      </c>
      <c r="AA455" s="29" t="s">
        <v>7478</v>
      </c>
      <c r="AB455" s="28" t="s">
        <v>7472</v>
      </c>
      <c r="AC455" s="32">
        <v>36.205053999999997</v>
      </c>
      <c r="AD455" s="32">
        <v>-119.341656</v>
      </c>
      <c r="AE455" s="32"/>
      <c r="AF455" s="29" t="s">
        <v>7472</v>
      </c>
      <c r="AG455" s="33" t="str">
        <f>IF(ISERROR(IF(VLOOKUP(B455,'SAS Stations'!$A$2:$G$307,6,)="YES", "YES", "NO"))=TRUE,"NO","YES")</f>
        <v>NO</v>
      </c>
      <c r="AH455" s="33" t="str">
        <f t="shared" si="7"/>
        <v>YES</v>
      </c>
      <c r="AI455" s="33" t="str">
        <f>IF(ISERROR(IF(VLOOKUP(B455,'Stations Modelled'!$A$2:$D$141,4,FALSE)=TRUE, "YES","NO")),"NO","YES")</f>
        <v>NO</v>
      </c>
    </row>
    <row r="456" spans="1:35" hidden="1">
      <c r="A456" s="29" t="s">
        <v>3845</v>
      </c>
      <c r="B456" s="28">
        <v>1658</v>
      </c>
      <c r="C456" s="28">
        <v>1033</v>
      </c>
      <c r="D456" s="30" t="s">
        <v>4949</v>
      </c>
      <c r="E456" s="29"/>
      <c r="F456" s="28">
        <v>66</v>
      </c>
      <c r="G456" s="28">
        <v>12</v>
      </c>
      <c r="H456" s="28">
        <v>5033</v>
      </c>
      <c r="I456" s="29" t="s">
        <v>397</v>
      </c>
      <c r="J456" s="28">
        <v>17</v>
      </c>
      <c r="K456" s="29" t="s">
        <v>4950</v>
      </c>
      <c r="L456" s="28">
        <v>5033</v>
      </c>
      <c r="M456" s="29" t="s">
        <v>397</v>
      </c>
      <c r="N456" s="29" t="s">
        <v>7471</v>
      </c>
      <c r="O456" s="31">
        <v>33752</v>
      </c>
      <c r="P456" s="31" t="s">
        <v>7472</v>
      </c>
      <c r="Q456" s="29" t="s">
        <v>525</v>
      </c>
      <c r="R456" s="28">
        <v>5</v>
      </c>
      <c r="S456" s="28">
        <v>51</v>
      </c>
      <c r="T456" s="28">
        <v>3</v>
      </c>
      <c r="U456" s="28">
        <v>32</v>
      </c>
      <c r="V456" s="29" t="s">
        <v>4926</v>
      </c>
      <c r="W456" s="29" t="s">
        <v>5046</v>
      </c>
      <c r="X456" s="29" t="s">
        <v>3343</v>
      </c>
      <c r="Y456" s="29" t="s">
        <v>10283</v>
      </c>
      <c r="Z456" s="29" t="s">
        <v>920</v>
      </c>
      <c r="AA456" s="29" t="s">
        <v>7478</v>
      </c>
      <c r="AB456" s="28" t="s">
        <v>7472</v>
      </c>
      <c r="AC456" s="32">
        <v>36.205053999999997</v>
      </c>
      <c r="AD456" s="32">
        <v>-119.341656</v>
      </c>
      <c r="AE456" s="32"/>
      <c r="AF456" s="29" t="s">
        <v>7472</v>
      </c>
      <c r="AG456" s="33" t="str">
        <f>IF(ISERROR(IF(VLOOKUP(B456,'SAS Stations'!$A$2:$G$307,6,)="YES", "YES", "NO"))=TRUE,"NO","YES")</f>
        <v>NO</v>
      </c>
      <c r="AH456" s="33" t="str">
        <f t="shared" si="7"/>
        <v>YES</v>
      </c>
      <c r="AI456" s="33" t="str">
        <f>IF(ISERROR(IF(VLOOKUP(B456,'Stations Modelled'!$A$2:$D$141,4,FALSE)=TRUE, "YES","NO")),"NO","YES")</f>
        <v>NO</v>
      </c>
    </row>
    <row r="457" spans="1:35" hidden="1">
      <c r="A457" s="29" t="s">
        <v>1004</v>
      </c>
      <c r="B457" s="28">
        <v>775</v>
      </c>
      <c r="C457" s="28">
        <v>5766</v>
      </c>
      <c r="D457" s="30" t="s">
        <v>2815</v>
      </c>
      <c r="E457" s="29" t="s">
        <v>4588</v>
      </c>
      <c r="F457" s="28">
        <v>12</v>
      </c>
      <c r="G457" s="28">
        <v>4</v>
      </c>
      <c r="H457" s="28">
        <v>5071</v>
      </c>
      <c r="I457" s="29" t="s">
        <v>339</v>
      </c>
      <c r="J457" s="28">
        <v>9</v>
      </c>
      <c r="K457" s="29" t="s">
        <v>652</v>
      </c>
      <c r="L457" s="28">
        <v>5073</v>
      </c>
      <c r="M457" s="29" t="s">
        <v>652</v>
      </c>
      <c r="N457" s="29" t="s">
        <v>7471</v>
      </c>
      <c r="O457" s="31">
        <v>17868</v>
      </c>
      <c r="P457" s="31" t="s">
        <v>7472</v>
      </c>
      <c r="Q457" s="29" t="s">
        <v>7506</v>
      </c>
      <c r="R457" s="28">
        <v>1</v>
      </c>
      <c r="S457" s="28">
        <v>46</v>
      </c>
      <c r="T457" s="28">
        <v>1</v>
      </c>
      <c r="U457" s="28">
        <v>51</v>
      </c>
      <c r="V457" s="29" t="s">
        <v>541</v>
      </c>
      <c r="W457" s="29" t="s">
        <v>1615</v>
      </c>
      <c r="X457" s="29" t="s">
        <v>5088</v>
      </c>
      <c r="Y457" s="29" t="s">
        <v>4589</v>
      </c>
      <c r="Z457" s="29" t="s">
        <v>660</v>
      </c>
      <c r="AA457" s="29" t="s">
        <v>7478</v>
      </c>
      <c r="AB457" s="28">
        <v>90806</v>
      </c>
      <c r="AC457" s="32">
        <v>33.788573</v>
      </c>
      <c r="AD457" s="32">
        <v>-118.20009400000001</v>
      </c>
      <c r="AE457" s="32"/>
      <c r="AF457" s="29" t="s">
        <v>7472</v>
      </c>
      <c r="AG457" s="33" t="str">
        <f>IF(ISERROR(IF(VLOOKUP(B457,'SAS Stations'!$A$2:$G$307,6,)="YES", "YES", "NO"))=TRUE,"NO","YES")</f>
        <v>YES</v>
      </c>
      <c r="AH457" s="33" t="str">
        <f t="shared" si="7"/>
        <v>NO</v>
      </c>
      <c r="AI457" s="33" t="str">
        <f>IF(ISERROR(IF(VLOOKUP(B457,'Stations Modelled'!$A$2:$D$141,4,FALSE)=TRUE, "YES","NO")),"NO","YES")</f>
        <v>NO</v>
      </c>
    </row>
    <row r="458" spans="1:35" hidden="1">
      <c r="A458" s="29" t="s">
        <v>16</v>
      </c>
      <c r="B458" s="28">
        <v>1112</v>
      </c>
      <c r="C458" s="28">
        <v>7153</v>
      </c>
      <c r="D458" s="30"/>
      <c r="E458" s="29"/>
      <c r="F458" s="28">
        <v>12</v>
      </c>
      <c r="G458" s="28">
        <v>2.4</v>
      </c>
      <c r="H458" s="28">
        <v>5064</v>
      </c>
      <c r="I458" s="29" t="s">
        <v>375</v>
      </c>
      <c r="J458" s="28">
        <v>5</v>
      </c>
      <c r="K458" s="29" t="s">
        <v>375</v>
      </c>
      <c r="L458" s="28">
        <v>5064</v>
      </c>
      <c r="M458" s="29" t="s">
        <v>375</v>
      </c>
      <c r="N458" s="29" t="s">
        <v>7471</v>
      </c>
      <c r="O458" s="31">
        <v>18264</v>
      </c>
      <c r="P458" s="31" t="s">
        <v>7472</v>
      </c>
      <c r="Q458" s="29" t="s">
        <v>5084</v>
      </c>
      <c r="R458" s="28">
        <v>3</v>
      </c>
      <c r="S458" s="28">
        <v>40</v>
      </c>
      <c r="T458" s="28">
        <v>2</v>
      </c>
      <c r="U458" s="28">
        <v>40</v>
      </c>
      <c r="V458" s="29" t="s">
        <v>7474</v>
      </c>
      <c r="W458" s="29" t="s">
        <v>7472</v>
      </c>
      <c r="X458" s="29" t="s">
        <v>7472</v>
      </c>
      <c r="Y458" s="29" t="s">
        <v>7472</v>
      </c>
      <c r="Z458" s="29" t="s">
        <v>7472</v>
      </c>
      <c r="AA458" s="29" t="s">
        <v>7478</v>
      </c>
      <c r="AB458" s="28">
        <v>92382</v>
      </c>
      <c r="AC458" s="27"/>
      <c r="AD458" s="27"/>
      <c r="AE458" s="27"/>
      <c r="AF458" s="29" t="s">
        <v>7472</v>
      </c>
      <c r="AG458" s="33" t="str">
        <f>IF(ISERROR(IF(VLOOKUP(B458,'SAS Stations'!$A$2:$G$307,6,)="YES", "YES", "NO"))=TRUE,"NO","YES")</f>
        <v>NO</v>
      </c>
      <c r="AH458" s="33" t="str">
        <f t="shared" si="7"/>
        <v>YES</v>
      </c>
      <c r="AI458" s="33" t="str">
        <f>IF(ISERROR(IF(VLOOKUP(B458,'Stations Modelled'!$A$2:$D$141,4,FALSE)=TRUE, "YES","NO")),"NO","YES")</f>
        <v>NO</v>
      </c>
    </row>
    <row r="459" spans="1:35" hidden="1">
      <c r="A459" s="29" t="s">
        <v>3846</v>
      </c>
      <c r="B459" s="28">
        <v>402</v>
      </c>
      <c r="C459" s="28">
        <v>5188</v>
      </c>
      <c r="D459" s="30" t="s">
        <v>7528</v>
      </c>
      <c r="E459" s="29" t="s">
        <v>535</v>
      </c>
      <c r="F459" s="28">
        <v>66</v>
      </c>
      <c r="G459" s="28">
        <v>12</v>
      </c>
      <c r="H459" s="28">
        <v>5013</v>
      </c>
      <c r="I459" s="29" t="s">
        <v>812</v>
      </c>
      <c r="J459" s="28">
        <v>3</v>
      </c>
      <c r="K459" s="29" t="s">
        <v>7529</v>
      </c>
      <c r="L459" s="28">
        <v>5014</v>
      </c>
      <c r="M459" s="29" t="s">
        <v>3869</v>
      </c>
      <c r="N459" s="29" t="s">
        <v>7471</v>
      </c>
      <c r="O459" s="31">
        <v>18264</v>
      </c>
      <c r="P459" s="31" t="s">
        <v>7472</v>
      </c>
      <c r="Q459" s="29" t="s">
        <v>7473</v>
      </c>
      <c r="R459" s="28">
        <v>1</v>
      </c>
      <c r="S459" s="28">
        <v>27</v>
      </c>
      <c r="T459" s="28">
        <v>3</v>
      </c>
      <c r="U459" s="28">
        <v>6</v>
      </c>
      <c r="V459" s="29" t="s">
        <v>7531</v>
      </c>
      <c r="W459" s="29" t="s">
        <v>7577</v>
      </c>
      <c r="X459" s="29" t="s">
        <v>530</v>
      </c>
      <c r="Y459" s="29" t="s">
        <v>536</v>
      </c>
      <c r="Z459" s="29" t="s">
        <v>474</v>
      </c>
      <c r="AA459" s="29" t="s">
        <v>7478</v>
      </c>
      <c r="AB459" s="28">
        <v>91706</v>
      </c>
      <c r="AC459" s="32">
        <v>34.113827000000001</v>
      </c>
      <c r="AD459" s="32">
        <v>-117.932833</v>
      </c>
      <c r="AE459" s="34" t="s">
        <v>7503</v>
      </c>
      <c r="AF459" s="29" t="s">
        <v>7472</v>
      </c>
      <c r="AG459" s="33" t="str">
        <f>IF(ISERROR(IF(VLOOKUP(B459,'SAS Stations'!$A$2:$G$307,6,)="YES", "YES", "NO"))=TRUE,"NO","YES")</f>
        <v>YES</v>
      </c>
      <c r="AH459" s="33" t="str">
        <f t="shared" si="7"/>
        <v>NO</v>
      </c>
      <c r="AI459" s="33" t="str">
        <f>IF(ISERROR(IF(VLOOKUP(B459,'Stations Modelled'!$A$2:$D$141,4,FALSE)=TRUE, "YES","NO")),"NO","YES")</f>
        <v>NO</v>
      </c>
    </row>
    <row r="460" spans="1:35" hidden="1">
      <c r="A460" s="29" t="s">
        <v>3847</v>
      </c>
      <c r="B460" s="28">
        <v>1665</v>
      </c>
      <c r="C460" s="28">
        <v>6154</v>
      </c>
      <c r="D460" s="30" t="s">
        <v>3410</v>
      </c>
      <c r="E460" s="29"/>
      <c r="F460" s="28">
        <v>66</v>
      </c>
      <c r="G460" s="28">
        <v>12</v>
      </c>
      <c r="H460" s="28">
        <v>5069</v>
      </c>
      <c r="I460" s="29" t="s">
        <v>687</v>
      </c>
      <c r="J460" s="28">
        <v>4</v>
      </c>
      <c r="K460" s="29" t="s">
        <v>448</v>
      </c>
      <c r="L460" s="28">
        <v>5069</v>
      </c>
      <c r="M460" s="29" t="s">
        <v>687</v>
      </c>
      <c r="N460" s="29" t="s">
        <v>7471</v>
      </c>
      <c r="O460" s="31">
        <v>33802</v>
      </c>
      <c r="P460" s="31" t="s">
        <v>7472</v>
      </c>
      <c r="Q460" s="29" t="s">
        <v>7530</v>
      </c>
      <c r="R460" s="28">
        <v>3</v>
      </c>
      <c r="S460" s="28">
        <v>34</v>
      </c>
      <c r="T460" s="28">
        <v>3</v>
      </c>
      <c r="U460" s="28">
        <v>14</v>
      </c>
      <c r="V460" s="29" t="s">
        <v>3438</v>
      </c>
      <c r="W460" s="29" t="s">
        <v>5022</v>
      </c>
      <c r="X460" s="29" t="s">
        <v>517</v>
      </c>
      <c r="Y460" s="29" t="s">
        <v>5093</v>
      </c>
      <c r="Z460" s="29" t="s">
        <v>3826</v>
      </c>
      <c r="AA460" s="29" t="s">
        <v>7478</v>
      </c>
      <c r="AB460" s="28">
        <v>91720</v>
      </c>
      <c r="AC460" s="32">
        <v>33.856428999999999</v>
      </c>
      <c r="AD460" s="32">
        <v>-117.539897</v>
      </c>
      <c r="AE460" s="32"/>
      <c r="AF460" s="29" t="s">
        <v>7472</v>
      </c>
      <c r="AG460" s="33" t="str">
        <f>IF(ISERROR(IF(VLOOKUP(B460,'SAS Stations'!$A$2:$G$307,6,)="YES", "YES", "NO"))=TRUE,"NO","YES")</f>
        <v>NO</v>
      </c>
      <c r="AH460" s="33" t="str">
        <f t="shared" si="7"/>
        <v>YES</v>
      </c>
      <c r="AI460" s="33" t="str">
        <f>IF(ISERROR(IF(VLOOKUP(B460,'Stations Modelled'!$A$2:$D$141,4,FALSE)=TRUE, "YES","NO")),"NO","YES")</f>
        <v>NO</v>
      </c>
    </row>
    <row r="461" spans="1:35" hidden="1">
      <c r="A461" s="29" t="s">
        <v>4590</v>
      </c>
      <c r="B461" s="28">
        <v>788</v>
      </c>
      <c r="C461" s="28">
        <v>5779</v>
      </c>
      <c r="D461" s="30" t="s">
        <v>2815</v>
      </c>
      <c r="E461" s="29"/>
      <c r="F461" s="28">
        <v>12</v>
      </c>
      <c r="G461" s="28">
        <v>4</v>
      </c>
      <c r="H461" s="28">
        <v>5071</v>
      </c>
      <c r="I461" s="29" t="s">
        <v>339</v>
      </c>
      <c r="J461" s="28">
        <v>9</v>
      </c>
      <c r="K461" s="29" t="s">
        <v>652</v>
      </c>
      <c r="L461" s="28">
        <v>5073</v>
      </c>
      <c r="M461" s="29" t="s">
        <v>652</v>
      </c>
      <c r="N461" s="29" t="s">
        <v>7471</v>
      </c>
      <c r="O461" s="31">
        <v>17958</v>
      </c>
      <c r="P461" s="31" t="s">
        <v>7472</v>
      </c>
      <c r="Q461" s="29" t="s">
        <v>7506</v>
      </c>
      <c r="R461" s="28">
        <v>1</v>
      </c>
      <c r="S461" s="28">
        <v>46</v>
      </c>
      <c r="T461" s="28">
        <v>2</v>
      </c>
      <c r="U461" s="28">
        <v>51</v>
      </c>
      <c r="V461" s="29" t="s">
        <v>3386</v>
      </c>
      <c r="W461" s="29" t="s">
        <v>1620</v>
      </c>
      <c r="X461" s="29" t="s">
        <v>465</v>
      </c>
      <c r="Y461" s="29" t="s">
        <v>4591</v>
      </c>
      <c r="Z461" s="29" t="s">
        <v>4592</v>
      </c>
      <c r="AA461" s="29" t="s">
        <v>7478</v>
      </c>
      <c r="AB461" s="28">
        <v>90810</v>
      </c>
      <c r="AC461" s="32">
        <v>33.832140000000003</v>
      </c>
      <c r="AD461" s="32">
        <v>-118.217322</v>
      </c>
      <c r="AE461" s="32"/>
      <c r="AF461" s="29" t="s">
        <v>7472</v>
      </c>
      <c r="AG461" s="33" t="str">
        <f>IF(ISERROR(IF(VLOOKUP(B461,'SAS Stations'!$A$2:$G$307,6,)="YES", "YES", "NO"))=TRUE,"NO","YES")</f>
        <v>NO</v>
      </c>
      <c r="AH461" s="33" t="str">
        <f t="shared" si="7"/>
        <v>YES</v>
      </c>
      <c r="AI461" s="33" t="str">
        <f>IF(ISERROR(IF(VLOOKUP(B461,'Stations Modelled'!$A$2:$D$141,4,FALSE)=TRUE, "YES","NO")),"NO","YES")</f>
        <v>YES</v>
      </c>
    </row>
    <row r="462" spans="1:35" hidden="1">
      <c r="A462" s="29" t="s">
        <v>17</v>
      </c>
      <c r="B462" s="28">
        <v>211</v>
      </c>
      <c r="C462" s="28">
        <v>4026</v>
      </c>
      <c r="D462" s="30"/>
      <c r="E462" s="29"/>
      <c r="F462" s="28">
        <v>220</v>
      </c>
      <c r="G462" s="28">
        <v>220</v>
      </c>
      <c r="H462" s="28">
        <v>4024</v>
      </c>
      <c r="I462" s="29" t="s">
        <v>5027</v>
      </c>
      <c r="J462" s="28">
        <v>6</v>
      </c>
      <c r="K462" s="29" t="s">
        <v>389</v>
      </c>
      <c r="L462" s="28">
        <v>4000</v>
      </c>
      <c r="M462" s="29" t="s">
        <v>7495</v>
      </c>
      <c r="N462" s="29" t="s">
        <v>7471</v>
      </c>
      <c r="O462" s="31">
        <v>18264</v>
      </c>
      <c r="P462" s="31" t="s">
        <v>7472</v>
      </c>
      <c r="Q462" s="29" t="s">
        <v>7496</v>
      </c>
      <c r="R462" s="28">
        <v>9</v>
      </c>
      <c r="S462" s="28">
        <v>99</v>
      </c>
      <c r="T462" s="28" t="s">
        <v>7472</v>
      </c>
      <c r="U462" s="28">
        <v>0</v>
      </c>
      <c r="V462" s="29" t="s">
        <v>7472</v>
      </c>
      <c r="W462" s="29" t="s">
        <v>7472</v>
      </c>
      <c r="X462" s="29" t="s">
        <v>7472</v>
      </c>
      <c r="Y462" s="29" t="s">
        <v>7472</v>
      </c>
      <c r="Z462" s="29" t="s">
        <v>7472</v>
      </c>
      <c r="AA462" s="29" t="s">
        <v>7472</v>
      </c>
      <c r="AB462" s="28" t="s">
        <v>7472</v>
      </c>
      <c r="AC462" s="27"/>
      <c r="AD462" s="27"/>
      <c r="AE462" s="27"/>
      <c r="AF462" s="29" t="s">
        <v>7472</v>
      </c>
      <c r="AG462" s="33" t="str">
        <f>IF(ISERROR(IF(VLOOKUP(B462,'SAS Stations'!$A$2:$G$307,6,)="YES", "YES", "NO"))=TRUE,"NO","YES")</f>
        <v>NO</v>
      </c>
      <c r="AH462" s="33" t="str">
        <f t="shared" si="7"/>
        <v>YES</v>
      </c>
      <c r="AI462" s="33" t="str">
        <f>IF(ISERROR(IF(VLOOKUP(B462,'Stations Modelled'!$A$2:$D$141,4,FALSE)=TRUE, "YES","NO")),"NO","YES")</f>
        <v>NO</v>
      </c>
    </row>
    <row r="463" spans="1:35" hidden="1">
      <c r="A463" s="29" t="s">
        <v>18</v>
      </c>
      <c r="B463" s="28">
        <v>1539</v>
      </c>
      <c r="C463" s="28">
        <v>8320</v>
      </c>
      <c r="D463" s="30"/>
      <c r="E463" s="29"/>
      <c r="F463" s="28">
        <v>33</v>
      </c>
      <c r="G463" s="28">
        <v>12</v>
      </c>
      <c r="H463" s="28">
        <v>5070</v>
      </c>
      <c r="I463" s="29" t="s">
        <v>347</v>
      </c>
      <c r="J463" s="28">
        <v>7</v>
      </c>
      <c r="K463" s="29" t="s">
        <v>347</v>
      </c>
      <c r="L463" s="28">
        <v>5070</v>
      </c>
      <c r="M463" s="29" t="s">
        <v>347</v>
      </c>
      <c r="N463" s="29" t="s">
        <v>7521</v>
      </c>
      <c r="O463" s="31">
        <v>28672</v>
      </c>
      <c r="P463" s="31">
        <v>34548</v>
      </c>
      <c r="Q463" s="29" t="s">
        <v>5084</v>
      </c>
      <c r="R463" s="28">
        <v>3</v>
      </c>
      <c r="S463" s="28">
        <v>77</v>
      </c>
      <c r="T463" s="28">
        <v>4</v>
      </c>
      <c r="U463" s="28">
        <v>20</v>
      </c>
      <c r="V463" s="29" t="s">
        <v>7472</v>
      </c>
      <c r="W463" s="29" t="s">
        <v>7472</v>
      </c>
      <c r="X463" s="29" t="s">
        <v>7472</v>
      </c>
      <c r="Y463" s="29" t="s">
        <v>7472</v>
      </c>
      <c r="Z463" s="29" t="s">
        <v>7472</v>
      </c>
      <c r="AA463" s="29" t="s">
        <v>7478</v>
      </c>
      <c r="AB463" s="28" t="s">
        <v>7472</v>
      </c>
      <c r="AC463" s="27"/>
      <c r="AD463" s="27"/>
      <c r="AE463" s="27"/>
      <c r="AF463" s="29" t="s">
        <v>7472</v>
      </c>
      <c r="AG463" s="33" t="str">
        <f>IF(ISERROR(IF(VLOOKUP(B463,'SAS Stations'!$A$2:$G$307,6,)="YES", "YES", "NO"))=TRUE,"NO","YES")</f>
        <v>NO</v>
      </c>
      <c r="AH463" s="33" t="str">
        <f t="shared" si="7"/>
        <v>YES</v>
      </c>
      <c r="AI463" s="33" t="str">
        <f>IF(ISERROR(IF(VLOOKUP(B463,'Stations Modelled'!$A$2:$D$141,4,FALSE)=TRUE, "YES","NO")),"NO","YES")</f>
        <v>NO</v>
      </c>
    </row>
    <row r="464" spans="1:35" hidden="1">
      <c r="A464" s="29" t="s">
        <v>19</v>
      </c>
      <c r="B464" s="28">
        <v>1777</v>
      </c>
      <c r="C464" s="28">
        <v>5283</v>
      </c>
      <c r="D464" s="30"/>
      <c r="E464" s="29"/>
      <c r="F464" s="28">
        <v>66</v>
      </c>
      <c r="G464" s="28">
        <v>16</v>
      </c>
      <c r="H464" s="28">
        <v>5056</v>
      </c>
      <c r="I464" s="29" t="s">
        <v>698</v>
      </c>
      <c r="J464" s="28">
        <v>11</v>
      </c>
      <c r="K464" s="29" t="s">
        <v>698</v>
      </c>
      <c r="L464" s="28">
        <v>5056</v>
      </c>
      <c r="M464" s="29" t="s">
        <v>698</v>
      </c>
      <c r="N464" s="29" t="s">
        <v>7496</v>
      </c>
      <c r="O464" s="31">
        <v>38353</v>
      </c>
      <c r="P464" s="31" t="s">
        <v>7472</v>
      </c>
      <c r="Q464" s="29" t="s">
        <v>10579</v>
      </c>
      <c r="R464" s="28">
        <v>5</v>
      </c>
      <c r="S464" s="28">
        <v>35</v>
      </c>
      <c r="T464" s="28">
        <v>3</v>
      </c>
      <c r="U464" s="28">
        <v>60</v>
      </c>
      <c r="V464" s="29" t="s">
        <v>7472</v>
      </c>
      <c r="W464" s="29" t="s">
        <v>7472</v>
      </c>
      <c r="X464" s="29" t="s">
        <v>7472</v>
      </c>
      <c r="Y464" s="29" t="s">
        <v>7472</v>
      </c>
      <c r="Z464" s="29" t="s">
        <v>7472</v>
      </c>
      <c r="AA464" s="29" t="s">
        <v>7478</v>
      </c>
      <c r="AB464" s="28" t="s">
        <v>7472</v>
      </c>
      <c r="AC464" s="27"/>
      <c r="AD464" s="27"/>
      <c r="AE464" s="27"/>
      <c r="AF464" s="29" t="s">
        <v>7472</v>
      </c>
      <c r="AG464" s="33" t="str">
        <f>IF(ISERROR(IF(VLOOKUP(B464,'SAS Stations'!$A$2:$G$307,6,)="YES", "YES", "NO"))=TRUE,"NO","YES")</f>
        <v>NO</v>
      </c>
      <c r="AH464" s="33" t="str">
        <f t="shared" si="7"/>
        <v>YES</v>
      </c>
      <c r="AI464" s="33" t="str">
        <f>IF(ISERROR(IF(VLOOKUP(B464,'Stations Modelled'!$A$2:$D$141,4,FALSE)=TRUE, "YES","NO")),"NO","YES")</f>
        <v>NO</v>
      </c>
    </row>
    <row r="465" spans="1:35" hidden="1">
      <c r="A465" s="29" t="s">
        <v>20</v>
      </c>
      <c r="B465" s="28">
        <v>1116</v>
      </c>
      <c r="C465" s="28">
        <v>7160</v>
      </c>
      <c r="D465" s="30"/>
      <c r="E465" s="29"/>
      <c r="F465" s="28">
        <v>16</v>
      </c>
      <c r="G465" s="28">
        <v>4</v>
      </c>
      <c r="H465" s="28">
        <v>5056</v>
      </c>
      <c r="I465" s="29" t="s">
        <v>698</v>
      </c>
      <c r="J465" s="28">
        <v>11</v>
      </c>
      <c r="K465" s="29" t="s">
        <v>698</v>
      </c>
      <c r="L465" s="28">
        <v>5056</v>
      </c>
      <c r="M465" s="29" t="s">
        <v>698</v>
      </c>
      <c r="N465" s="29" t="s">
        <v>7471</v>
      </c>
      <c r="O465" s="31">
        <v>18264</v>
      </c>
      <c r="P465" s="31" t="s">
        <v>7472</v>
      </c>
      <c r="Q465" s="29" t="s">
        <v>5084</v>
      </c>
      <c r="R465" s="28">
        <v>5</v>
      </c>
      <c r="S465" s="28">
        <v>35</v>
      </c>
      <c r="T465" s="28">
        <v>3</v>
      </c>
      <c r="U465" s="28">
        <v>60</v>
      </c>
      <c r="V465" s="29" t="s">
        <v>7472</v>
      </c>
      <c r="W465" s="29" t="s">
        <v>7472</v>
      </c>
      <c r="X465" s="29" t="s">
        <v>7472</v>
      </c>
      <c r="Y465" s="29" t="s">
        <v>7472</v>
      </c>
      <c r="Z465" s="29" t="s">
        <v>7472</v>
      </c>
      <c r="AA465" s="29" t="s">
        <v>7478</v>
      </c>
      <c r="AB465" s="28">
        <v>90265</v>
      </c>
      <c r="AC465" s="27"/>
      <c r="AD465" s="27"/>
      <c r="AE465" s="27"/>
      <c r="AF465" s="29" t="s">
        <v>7472</v>
      </c>
      <c r="AG465" s="33" t="str">
        <f>IF(ISERROR(IF(VLOOKUP(B465,'SAS Stations'!$A$2:$G$307,6,)="YES", "YES", "NO"))=TRUE,"NO","YES")</f>
        <v>NO</v>
      </c>
      <c r="AH465" s="33" t="str">
        <f t="shared" si="7"/>
        <v>YES</v>
      </c>
      <c r="AI465" s="33" t="str">
        <f>IF(ISERROR(IF(VLOOKUP(B465,'Stations Modelled'!$A$2:$D$141,4,FALSE)=TRUE, "YES","NO")),"NO","YES")</f>
        <v>NO</v>
      </c>
    </row>
    <row r="466" spans="1:35" hidden="1">
      <c r="A466" s="29" t="s">
        <v>3848</v>
      </c>
      <c r="B466" s="28">
        <v>653</v>
      </c>
      <c r="C466" s="28">
        <v>5615</v>
      </c>
      <c r="D466" s="30" t="s">
        <v>3420</v>
      </c>
      <c r="E466" s="29"/>
      <c r="F466" s="28">
        <v>12</v>
      </c>
      <c r="G466" s="28">
        <v>4</v>
      </c>
      <c r="H466" s="28">
        <v>1310</v>
      </c>
      <c r="I466" s="29" t="s">
        <v>3882</v>
      </c>
      <c r="J466" s="28">
        <v>4</v>
      </c>
      <c r="K466" s="29" t="s">
        <v>448</v>
      </c>
      <c r="L466" s="28">
        <v>5069</v>
      </c>
      <c r="M466" s="29" t="s">
        <v>687</v>
      </c>
      <c r="N466" s="29" t="s">
        <v>7471</v>
      </c>
      <c r="O466" s="31">
        <v>18264</v>
      </c>
      <c r="P466" s="31" t="s">
        <v>7472</v>
      </c>
      <c r="Q466" s="29" t="s">
        <v>7473</v>
      </c>
      <c r="R466" s="28">
        <v>3</v>
      </c>
      <c r="S466" s="28">
        <v>30</v>
      </c>
      <c r="T466" s="28">
        <v>3</v>
      </c>
      <c r="U466" s="28">
        <v>15</v>
      </c>
      <c r="V466" s="29" t="s">
        <v>7474</v>
      </c>
      <c r="W466" s="29" t="s">
        <v>3421</v>
      </c>
      <c r="X466" s="29" t="s">
        <v>459</v>
      </c>
      <c r="Y466" s="29" t="s">
        <v>5094</v>
      </c>
      <c r="Z466" s="29" t="s">
        <v>5095</v>
      </c>
      <c r="AA466" s="29" t="s">
        <v>7478</v>
      </c>
      <c r="AB466" s="28">
        <v>92335</v>
      </c>
      <c r="AC466" s="32">
        <v>34.078049</v>
      </c>
      <c r="AD466" s="32">
        <v>-117.48820499999999</v>
      </c>
      <c r="AE466" s="32"/>
      <c r="AF466" s="29" t="s">
        <v>7472</v>
      </c>
      <c r="AG466" s="33" t="str">
        <f>IF(ISERROR(IF(VLOOKUP(B466,'SAS Stations'!$A$2:$G$307,6,)="YES", "YES", "NO"))=TRUE,"NO","YES")</f>
        <v>NO</v>
      </c>
      <c r="AH466" s="33" t="str">
        <f t="shared" si="7"/>
        <v>YES</v>
      </c>
      <c r="AI466" s="33" t="str">
        <f>IF(ISERROR(IF(VLOOKUP(B466,'Stations Modelled'!$A$2:$D$141,4,FALSE)=TRUE, "YES","NO")),"NO","YES")</f>
        <v>NO</v>
      </c>
    </row>
    <row r="467" spans="1:35" hidden="1">
      <c r="A467" s="29" t="s">
        <v>3848</v>
      </c>
      <c r="B467" s="28">
        <v>654</v>
      </c>
      <c r="C467" s="28">
        <v>5615</v>
      </c>
      <c r="D467" s="30" t="s">
        <v>3420</v>
      </c>
      <c r="E467" s="29"/>
      <c r="F467" s="28">
        <v>66</v>
      </c>
      <c r="G467" s="28">
        <v>12</v>
      </c>
      <c r="H467" s="28">
        <v>1310</v>
      </c>
      <c r="I467" s="29" t="s">
        <v>3882</v>
      </c>
      <c r="J467" s="28">
        <v>4</v>
      </c>
      <c r="K467" s="29" t="s">
        <v>448</v>
      </c>
      <c r="L467" s="28">
        <v>5069</v>
      </c>
      <c r="M467" s="29" t="s">
        <v>687</v>
      </c>
      <c r="N467" s="29" t="s">
        <v>7471</v>
      </c>
      <c r="O467" s="31">
        <v>18264</v>
      </c>
      <c r="P467" s="31" t="s">
        <v>7472</v>
      </c>
      <c r="Q467" s="29" t="s">
        <v>7473</v>
      </c>
      <c r="R467" s="28">
        <v>3</v>
      </c>
      <c r="S467" s="28">
        <v>30</v>
      </c>
      <c r="T467" s="28">
        <v>3</v>
      </c>
      <c r="U467" s="28">
        <v>15</v>
      </c>
      <c r="V467" s="29" t="s">
        <v>7474</v>
      </c>
      <c r="W467" s="29" t="s">
        <v>3421</v>
      </c>
      <c r="X467" s="29" t="s">
        <v>459</v>
      </c>
      <c r="Y467" s="29" t="s">
        <v>5094</v>
      </c>
      <c r="Z467" s="29" t="s">
        <v>5095</v>
      </c>
      <c r="AA467" s="29" t="s">
        <v>7478</v>
      </c>
      <c r="AB467" s="28">
        <v>92335</v>
      </c>
      <c r="AC467" s="32">
        <v>34.078049</v>
      </c>
      <c r="AD467" s="32">
        <v>-117.48820499999999</v>
      </c>
      <c r="AE467" s="32"/>
      <c r="AF467" s="29" t="s">
        <v>7472</v>
      </c>
      <c r="AG467" s="33" t="str">
        <f>IF(ISERROR(IF(VLOOKUP(B467,'SAS Stations'!$A$2:$G$307,6,)="YES", "YES", "NO"))=TRUE,"NO","YES")</f>
        <v>NO</v>
      </c>
      <c r="AH467" s="33" t="str">
        <f t="shared" si="7"/>
        <v>YES</v>
      </c>
      <c r="AI467" s="33" t="str">
        <f>IF(ISERROR(IF(VLOOKUP(B467,'Stations Modelled'!$A$2:$D$141,4,FALSE)=TRUE, "YES","NO")),"NO","YES")</f>
        <v>NO</v>
      </c>
    </row>
    <row r="468" spans="1:35" hidden="1">
      <c r="A468" s="29" t="s">
        <v>21</v>
      </c>
      <c r="B468" s="28">
        <v>186</v>
      </c>
      <c r="C468" s="28">
        <v>2589</v>
      </c>
      <c r="D468" s="30"/>
      <c r="E468" s="29"/>
      <c r="F468" s="28">
        <v>55</v>
      </c>
      <c r="G468" s="28">
        <v>2.4</v>
      </c>
      <c r="H468" s="28">
        <v>8015</v>
      </c>
      <c r="I468" s="29" t="s">
        <v>5394</v>
      </c>
      <c r="J468" s="28">
        <v>15</v>
      </c>
      <c r="K468" s="29" t="s">
        <v>666</v>
      </c>
      <c r="L468" s="28">
        <v>2556</v>
      </c>
      <c r="M468" s="29" t="s">
        <v>3822</v>
      </c>
      <c r="N468" s="29" t="s">
        <v>7471</v>
      </c>
      <c r="O468" s="31">
        <v>18264</v>
      </c>
      <c r="P468" s="31" t="s">
        <v>7472</v>
      </c>
      <c r="Q468" s="29" t="s">
        <v>7506</v>
      </c>
      <c r="R468" s="28">
        <v>3</v>
      </c>
      <c r="S468" s="28">
        <v>85</v>
      </c>
      <c r="T468" s="28">
        <v>2</v>
      </c>
      <c r="U468" s="28">
        <v>92</v>
      </c>
      <c r="V468" s="29" t="s">
        <v>7498</v>
      </c>
      <c r="W468" s="29" t="s">
        <v>2753</v>
      </c>
      <c r="X468" s="29" t="s">
        <v>564</v>
      </c>
      <c r="Y468" s="29" t="s">
        <v>22</v>
      </c>
      <c r="Z468" s="29" t="s">
        <v>2394</v>
      </c>
      <c r="AA468" s="29" t="s">
        <v>7478</v>
      </c>
      <c r="AB468" s="28">
        <v>93545</v>
      </c>
      <c r="AC468" s="32">
        <v>37.374867000000002</v>
      </c>
      <c r="AD468" s="32">
        <v>-117.977503</v>
      </c>
      <c r="AE468" s="32"/>
      <c r="AF468" s="29" t="s">
        <v>7472</v>
      </c>
      <c r="AG468" s="33" t="str">
        <f>IF(ISERROR(IF(VLOOKUP(B468,'SAS Stations'!$A$2:$G$307,6,)="YES", "YES", "NO"))=TRUE,"NO","YES")</f>
        <v>NO</v>
      </c>
      <c r="AH468" s="33" t="str">
        <f t="shared" si="7"/>
        <v>YES</v>
      </c>
      <c r="AI468" s="33" t="str">
        <f>IF(ISERROR(IF(VLOOKUP(B468,'Stations Modelled'!$A$2:$D$141,4,FALSE)=TRUE, "YES","NO")),"NO","YES")</f>
        <v>NO</v>
      </c>
    </row>
    <row r="469" spans="1:35" hidden="1">
      <c r="A469" s="29" t="s">
        <v>5096</v>
      </c>
      <c r="B469" s="28">
        <v>1373</v>
      </c>
      <c r="C469" s="28">
        <v>8134</v>
      </c>
      <c r="D469" s="30" t="s">
        <v>7470</v>
      </c>
      <c r="E469" s="29"/>
      <c r="F469" s="28">
        <v>33</v>
      </c>
      <c r="G469" s="28">
        <v>12</v>
      </c>
      <c r="H469" s="28">
        <v>4025</v>
      </c>
      <c r="I469" s="29" t="s">
        <v>5024</v>
      </c>
      <c r="J469" s="28">
        <v>6</v>
      </c>
      <c r="K469" s="29" t="s">
        <v>389</v>
      </c>
      <c r="L469" s="28">
        <v>5067</v>
      </c>
      <c r="M469" s="29" t="s">
        <v>389</v>
      </c>
      <c r="N469" s="29" t="s">
        <v>7471</v>
      </c>
      <c r="O469" s="31">
        <v>26085</v>
      </c>
      <c r="P469" s="31" t="s">
        <v>7472</v>
      </c>
      <c r="Q469" s="29" t="s">
        <v>7506</v>
      </c>
      <c r="R469" s="28">
        <v>3</v>
      </c>
      <c r="S469" s="28">
        <v>87</v>
      </c>
      <c r="T469" s="28">
        <v>4</v>
      </c>
      <c r="U469" s="28">
        <v>13</v>
      </c>
      <c r="V469" s="29" t="s">
        <v>3411</v>
      </c>
      <c r="W469" s="29" t="s">
        <v>5028</v>
      </c>
      <c r="X469" s="29" t="s">
        <v>501</v>
      </c>
      <c r="Y469" s="29" t="s">
        <v>5097</v>
      </c>
      <c r="Z469" s="29" t="s">
        <v>402</v>
      </c>
      <c r="AA469" s="29" t="s">
        <v>7478</v>
      </c>
      <c r="AB469" s="28">
        <v>92226</v>
      </c>
      <c r="AC469" s="32">
        <v>33.661906000000002</v>
      </c>
      <c r="AD469" s="32">
        <v>-114.623983</v>
      </c>
      <c r="AE469" s="32"/>
      <c r="AF469" s="29" t="s">
        <v>7472</v>
      </c>
      <c r="AG469" s="33" t="str">
        <f>IF(ISERROR(IF(VLOOKUP(B469,'SAS Stations'!$A$2:$G$307,6,)="YES", "YES", "NO"))=TRUE,"NO","YES")</f>
        <v>NO</v>
      </c>
      <c r="AH469" s="33" t="str">
        <f t="shared" si="7"/>
        <v>YES</v>
      </c>
      <c r="AI469" s="33" t="str">
        <f>IF(ISERROR(IF(VLOOKUP(B469,'Stations Modelled'!$A$2:$D$141,4,FALSE)=TRUE, "YES","NO")),"NO","YES")</f>
        <v>NO</v>
      </c>
    </row>
    <row r="470" spans="1:35" hidden="1">
      <c r="A470" s="29" t="s">
        <v>23</v>
      </c>
      <c r="B470" s="28">
        <v>1117</v>
      </c>
      <c r="C470" s="28">
        <v>7161</v>
      </c>
      <c r="D470" s="30"/>
      <c r="E470" s="29"/>
      <c r="F470" s="28">
        <v>16</v>
      </c>
      <c r="G470" s="28">
        <v>4</v>
      </c>
      <c r="H470" s="28">
        <v>5055</v>
      </c>
      <c r="I470" s="29" t="s">
        <v>446</v>
      </c>
      <c r="J470" s="28">
        <v>10</v>
      </c>
      <c r="K470" s="29" t="s">
        <v>446</v>
      </c>
      <c r="L470" s="28">
        <v>5056</v>
      </c>
      <c r="M470" s="29" t="s">
        <v>698</v>
      </c>
      <c r="N470" s="29" t="s">
        <v>7471</v>
      </c>
      <c r="O470" s="31">
        <v>23255</v>
      </c>
      <c r="P470" s="31" t="s">
        <v>7472</v>
      </c>
      <c r="Q470" s="29" t="s">
        <v>5084</v>
      </c>
      <c r="R470" s="28">
        <v>5</v>
      </c>
      <c r="S470" s="28">
        <v>49</v>
      </c>
      <c r="T470" s="28">
        <v>1</v>
      </c>
      <c r="U470" s="28">
        <v>60</v>
      </c>
      <c r="V470" s="29" t="s">
        <v>4996</v>
      </c>
      <c r="W470" s="29" t="s">
        <v>7472</v>
      </c>
      <c r="X470" s="29" t="s">
        <v>7472</v>
      </c>
      <c r="Y470" s="29" t="s">
        <v>7472</v>
      </c>
      <c r="Z470" s="29" t="s">
        <v>7472</v>
      </c>
      <c r="AA470" s="29" t="s">
        <v>7478</v>
      </c>
      <c r="AB470" s="28">
        <v>93111</v>
      </c>
      <c r="AC470" s="27"/>
      <c r="AD470" s="27"/>
      <c r="AE470" s="27"/>
      <c r="AF470" s="29" t="s">
        <v>7472</v>
      </c>
      <c r="AG470" s="33" t="str">
        <f>IF(ISERROR(IF(VLOOKUP(B470,'SAS Stations'!$A$2:$G$307,6,)="YES", "YES", "NO"))=TRUE,"NO","YES")</f>
        <v>NO</v>
      </c>
      <c r="AH470" s="33" t="str">
        <f t="shared" si="7"/>
        <v>YES</v>
      </c>
      <c r="AI470" s="33" t="str">
        <f>IF(ISERROR(IF(VLOOKUP(B470,'Stations Modelled'!$A$2:$D$141,4,FALSE)=TRUE, "YES","NO")),"NO","YES")</f>
        <v>NO</v>
      </c>
    </row>
    <row r="471" spans="1:35" hidden="1">
      <c r="A471" s="29" t="s">
        <v>3849</v>
      </c>
      <c r="B471" s="28">
        <v>326</v>
      </c>
      <c r="C471" s="28">
        <v>5085</v>
      </c>
      <c r="D471" s="30" t="s">
        <v>2822</v>
      </c>
      <c r="E471" s="29" t="s">
        <v>4593</v>
      </c>
      <c r="F471" s="28">
        <v>220</v>
      </c>
      <c r="G471" s="28">
        <v>66</v>
      </c>
      <c r="H471" s="28">
        <v>5000</v>
      </c>
      <c r="I471" s="29" t="s">
        <v>7485</v>
      </c>
      <c r="J471" s="28">
        <v>9</v>
      </c>
      <c r="K471" s="29" t="s">
        <v>652</v>
      </c>
      <c r="L471" s="28">
        <v>5073</v>
      </c>
      <c r="M471" s="29" t="s">
        <v>652</v>
      </c>
      <c r="N471" s="29" t="s">
        <v>7471</v>
      </c>
      <c r="O471" s="31">
        <v>18264</v>
      </c>
      <c r="P471" s="31" t="s">
        <v>7472</v>
      </c>
      <c r="Q471" s="29" t="s">
        <v>7486</v>
      </c>
      <c r="R471" s="28">
        <v>1</v>
      </c>
      <c r="S471" s="28">
        <v>46</v>
      </c>
      <c r="T471" s="28">
        <v>2</v>
      </c>
      <c r="U471" s="28">
        <v>52</v>
      </c>
      <c r="V471" s="29" t="s">
        <v>3386</v>
      </c>
      <c r="W471" s="29" t="s">
        <v>1681</v>
      </c>
      <c r="X471" s="29" t="s">
        <v>569</v>
      </c>
      <c r="Y471" s="29" t="s">
        <v>4594</v>
      </c>
      <c r="Z471" s="29" t="s">
        <v>1641</v>
      </c>
      <c r="AA471" s="29" t="s">
        <v>7478</v>
      </c>
      <c r="AB471" s="28">
        <v>90703</v>
      </c>
      <c r="AC471" s="32">
        <v>33.848224999999999</v>
      </c>
      <c r="AD471" s="32">
        <v>-118.097168</v>
      </c>
      <c r="AE471" s="32"/>
      <c r="AF471" s="29" t="s">
        <v>7472</v>
      </c>
      <c r="AG471" s="33" t="str">
        <f>IF(ISERROR(IF(VLOOKUP(B471,'SAS Stations'!$A$2:$G$307,6,)="YES", "YES", "NO"))=TRUE,"NO","YES")</f>
        <v>NO</v>
      </c>
      <c r="AH471" s="33" t="str">
        <f t="shared" si="7"/>
        <v>YES</v>
      </c>
      <c r="AI471" s="33" t="str">
        <f>IF(ISERROR(IF(VLOOKUP(B471,'Stations Modelled'!$A$2:$D$141,4,FALSE)=TRUE, "YES","NO")),"NO","YES")</f>
        <v>NO</v>
      </c>
    </row>
    <row r="472" spans="1:35" hidden="1">
      <c r="A472" s="29" t="s">
        <v>3849</v>
      </c>
      <c r="B472" s="28">
        <v>1661</v>
      </c>
      <c r="C472" s="28">
        <v>5085</v>
      </c>
      <c r="D472" s="30" t="s">
        <v>2822</v>
      </c>
      <c r="E472" s="29" t="s">
        <v>4593</v>
      </c>
      <c r="F472" s="28">
        <v>66</v>
      </c>
      <c r="G472" s="28">
        <v>66</v>
      </c>
      <c r="H472" s="28">
        <v>5085</v>
      </c>
      <c r="I472" s="29" t="s">
        <v>3849</v>
      </c>
      <c r="J472" s="28">
        <v>9</v>
      </c>
      <c r="K472" s="29" t="s">
        <v>652</v>
      </c>
      <c r="L472" s="28">
        <v>5073</v>
      </c>
      <c r="M472" s="29" t="s">
        <v>652</v>
      </c>
      <c r="N472" s="29" t="s">
        <v>7471</v>
      </c>
      <c r="O472" s="31">
        <v>18264</v>
      </c>
      <c r="P472" s="31" t="s">
        <v>7472</v>
      </c>
      <c r="Q472" s="29" t="s">
        <v>7473</v>
      </c>
      <c r="R472" s="28">
        <v>1</v>
      </c>
      <c r="S472" s="28">
        <v>46</v>
      </c>
      <c r="T472" s="28">
        <v>2</v>
      </c>
      <c r="U472" s="28">
        <v>52</v>
      </c>
      <c r="V472" s="29" t="s">
        <v>3386</v>
      </c>
      <c r="W472" s="29" t="s">
        <v>1681</v>
      </c>
      <c r="X472" s="29" t="s">
        <v>569</v>
      </c>
      <c r="Y472" s="29" t="s">
        <v>4594</v>
      </c>
      <c r="Z472" s="29" t="s">
        <v>1641</v>
      </c>
      <c r="AA472" s="29" t="s">
        <v>7478</v>
      </c>
      <c r="AB472" s="28">
        <v>90703</v>
      </c>
      <c r="AC472" s="32">
        <v>33.848224999999999</v>
      </c>
      <c r="AD472" s="32">
        <v>-118.097168</v>
      </c>
      <c r="AE472" s="32"/>
      <c r="AF472" s="29" t="s">
        <v>7472</v>
      </c>
      <c r="AG472" s="33" t="str">
        <f>IF(ISERROR(IF(VLOOKUP(B472,'SAS Stations'!$A$2:$G$307,6,)="YES", "YES", "NO"))=TRUE,"NO","YES")</f>
        <v>NO</v>
      </c>
      <c r="AH472" s="33" t="str">
        <f t="shared" si="7"/>
        <v>YES</v>
      </c>
      <c r="AI472" s="33" t="str">
        <f>IF(ISERROR(IF(VLOOKUP(B472,'Stations Modelled'!$A$2:$D$141,4,FALSE)=TRUE, "YES","NO")),"NO","YES")</f>
        <v>NO</v>
      </c>
    </row>
    <row r="473" spans="1:35" hidden="1">
      <c r="A473" s="29" t="s">
        <v>4595</v>
      </c>
      <c r="B473" s="28">
        <v>1959</v>
      </c>
      <c r="C473" s="28">
        <v>6352</v>
      </c>
      <c r="D473" s="30" t="s">
        <v>2821</v>
      </c>
      <c r="E473" s="29"/>
      <c r="F473" s="28">
        <v>66</v>
      </c>
      <c r="G473" s="28">
        <v>12</v>
      </c>
      <c r="H473" s="28">
        <v>6007</v>
      </c>
      <c r="I473" s="29" t="s">
        <v>3800</v>
      </c>
      <c r="J473" s="28">
        <v>8</v>
      </c>
      <c r="K473" s="29" t="s">
        <v>337</v>
      </c>
      <c r="L473" s="28">
        <v>5023</v>
      </c>
      <c r="M473" s="29" t="s">
        <v>337</v>
      </c>
      <c r="N473" s="29" t="s">
        <v>7471</v>
      </c>
      <c r="O473" s="31">
        <v>36572</v>
      </c>
      <c r="P473" s="31" t="s">
        <v>7472</v>
      </c>
      <c r="Q473" s="29" t="s">
        <v>7530</v>
      </c>
      <c r="R473" s="28">
        <v>5</v>
      </c>
      <c r="S473" s="28">
        <v>44</v>
      </c>
      <c r="T473" s="28">
        <v>1</v>
      </c>
      <c r="U473" s="28">
        <v>0</v>
      </c>
      <c r="V473" s="29" t="s">
        <v>2730</v>
      </c>
      <c r="W473" s="29" t="s">
        <v>7472</v>
      </c>
      <c r="X473" s="29" t="s">
        <v>7472</v>
      </c>
      <c r="Y473" s="29" t="s">
        <v>4557</v>
      </c>
      <c r="Z473" s="29" t="s">
        <v>3873</v>
      </c>
      <c r="AA473" s="29" t="s">
        <v>7478</v>
      </c>
      <c r="AB473" s="28">
        <v>90245</v>
      </c>
      <c r="AC473" s="32">
        <v>33.915857000000003</v>
      </c>
      <c r="AD473" s="32">
        <v>-118.40937099999999</v>
      </c>
      <c r="AE473" s="32"/>
      <c r="AF473" s="29" t="s">
        <v>7472</v>
      </c>
      <c r="AG473" s="33" t="str">
        <f>IF(ISERROR(IF(VLOOKUP(B473,'SAS Stations'!$A$2:$G$307,6,)="YES", "YES", "NO"))=TRUE,"NO","YES")</f>
        <v>NO</v>
      </c>
      <c r="AH473" s="33" t="str">
        <f t="shared" si="7"/>
        <v>YES</v>
      </c>
      <c r="AI473" s="33" t="str">
        <f>IF(ISERROR(IF(VLOOKUP(B473,'Stations Modelled'!$A$2:$D$141,4,FALSE)=TRUE, "YES","NO")),"NO","YES")</f>
        <v>NO</v>
      </c>
    </row>
    <row r="474" spans="1:35" hidden="1">
      <c r="A474" s="29" t="s">
        <v>3850</v>
      </c>
      <c r="B474" s="28">
        <v>704</v>
      </c>
      <c r="C474" s="28">
        <v>5670</v>
      </c>
      <c r="D474" s="30" t="s">
        <v>3405</v>
      </c>
      <c r="E474" s="29">
        <v>17969</v>
      </c>
      <c r="F474" s="28">
        <v>66</v>
      </c>
      <c r="G474" s="28">
        <v>12</v>
      </c>
      <c r="H474" s="28">
        <v>1990</v>
      </c>
      <c r="I474" s="29" t="s">
        <v>7480</v>
      </c>
      <c r="J474" s="28">
        <v>5</v>
      </c>
      <c r="K474" s="29" t="s">
        <v>375</v>
      </c>
      <c r="L474" s="28">
        <v>5064</v>
      </c>
      <c r="M474" s="29" t="s">
        <v>375</v>
      </c>
      <c r="N474" s="29" t="s">
        <v>7471</v>
      </c>
      <c r="O474" s="31">
        <v>22798</v>
      </c>
      <c r="P474" s="31" t="s">
        <v>7472</v>
      </c>
      <c r="Q474" s="29" t="s">
        <v>7473</v>
      </c>
      <c r="R474" s="28">
        <v>3</v>
      </c>
      <c r="S474" s="28">
        <v>31</v>
      </c>
      <c r="T474" s="28">
        <v>3</v>
      </c>
      <c r="U474" s="28">
        <v>11</v>
      </c>
      <c r="V474" s="29" t="s">
        <v>7480</v>
      </c>
      <c r="W474" s="29" t="s">
        <v>5098</v>
      </c>
      <c r="X474" s="29" t="s">
        <v>527</v>
      </c>
      <c r="Y474" s="29" t="s">
        <v>5099</v>
      </c>
      <c r="Z474" s="29" t="s">
        <v>7480</v>
      </c>
      <c r="AA474" s="29" t="s">
        <v>7478</v>
      </c>
      <c r="AB474" s="28">
        <v>92404</v>
      </c>
      <c r="AC474" s="32">
        <v>34.150044000000001</v>
      </c>
      <c r="AD474" s="32">
        <v>-117.251655</v>
      </c>
      <c r="AE474" s="32"/>
      <c r="AF474" s="29" t="s">
        <v>7472</v>
      </c>
      <c r="AG474" s="33" t="str">
        <f>IF(ISERROR(IF(VLOOKUP(B474,'SAS Stations'!$A$2:$G$307,6,)="YES", "YES", "NO"))=TRUE,"NO","YES")</f>
        <v>NO</v>
      </c>
      <c r="AH474" s="33" t="str">
        <f t="shared" si="7"/>
        <v>YES</v>
      </c>
      <c r="AI474" s="33" t="str">
        <f>IF(ISERROR(IF(VLOOKUP(B474,'Stations Modelled'!$A$2:$D$141,4,FALSE)=TRUE, "YES","NO")),"NO","YES")</f>
        <v>NO</v>
      </c>
    </row>
    <row r="475" spans="1:35" hidden="1">
      <c r="A475" s="29" t="s">
        <v>1005</v>
      </c>
      <c r="B475" s="28">
        <v>566</v>
      </c>
      <c r="C475" s="28">
        <v>5508</v>
      </c>
      <c r="D475" s="30" t="s">
        <v>4919</v>
      </c>
      <c r="E475" s="29"/>
      <c r="F475" s="28">
        <v>66</v>
      </c>
      <c r="G475" s="28">
        <v>12</v>
      </c>
      <c r="H475" s="28">
        <v>5052</v>
      </c>
      <c r="I475" s="29" t="s">
        <v>357</v>
      </c>
      <c r="J475" s="28">
        <v>14</v>
      </c>
      <c r="K475" s="29" t="s">
        <v>940</v>
      </c>
      <c r="L475" s="28">
        <v>5054</v>
      </c>
      <c r="M475" s="29" t="s">
        <v>940</v>
      </c>
      <c r="N475" s="29" t="s">
        <v>7471</v>
      </c>
      <c r="O475" s="31">
        <v>18264</v>
      </c>
      <c r="P475" s="31" t="s">
        <v>7472</v>
      </c>
      <c r="Q475" s="29" t="s">
        <v>7473</v>
      </c>
      <c r="R475" s="28">
        <v>5</v>
      </c>
      <c r="S475" s="28">
        <v>36</v>
      </c>
      <c r="T475" s="28">
        <v>3</v>
      </c>
      <c r="U475" s="28">
        <v>22</v>
      </c>
      <c r="V475" s="29" t="s">
        <v>2730</v>
      </c>
      <c r="W475" s="29" t="s">
        <v>5073</v>
      </c>
      <c r="X475" s="29" t="s">
        <v>530</v>
      </c>
      <c r="Y475" s="29" t="s">
        <v>10284</v>
      </c>
      <c r="Z475" s="29" t="s">
        <v>636</v>
      </c>
      <c r="AA475" s="29" t="s">
        <v>7478</v>
      </c>
      <c r="AB475" s="28">
        <v>93534</v>
      </c>
      <c r="AC475" s="32">
        <v>34.718004000000001</v>
      </c>
      <c r="AD475" s="32">
        <v>-118.288015</v>
      </c>
      <c r="AE475" s="32"/>
      <c r="AF475" s="29" t="s">
        <v>7472</v>
      </c>
      <c r="AG475" s="33" t="str">
        <f>IF(ISERROR(IF(VLOOKUP(B475,'SAS Stations'!$A$2:$G$307,6,)="YES", "YES", "NO"))=TRUE,"NO","YES")</f>
        <v>YES</v>
      </c>
      <c r="AH475" s="33" t="str">
        <f t="shared" si="7"/>
        <v>NO</v>
      </c>
      <c r="AI475" s="33" t="str">
        <f>IF(ISERROR(IF(VLOOKUP(B475,'Stations Modelled'!$A$2:$D$141,4,FALSE)=TRUE, "YES","NO")),"NO","YES")</f>
        <v>YES</v>
      </c>
    </row>
    <row r="476" spans="1:35" hidden="1">
      <c r="A476" s="29" t="s">
        <v>3851</v>
      </c>
      <c r="B476" s="28">
        <v>500</v>
      </c>
      <c r="C476" s="28">
        <v>5305</v>
      </c>
      <c r="D476" s="30" t="s">
        <v>4954</v>
      </c>
      <c r="E476" s="29">
        <v>74484</v>
      </c>
      <c r="F476" s="28">
        <v>66</v>
      </c>
      <c r="G476" s="28">
        <v>4</v>
      </c>
      <c r="H476" s="28">
        <v>5035</v>
      </c>
      <c r="I476" s="29" t="s">
        <v>423</v>
      </c>
      <c r="J476" s="28">
        <v>17</v>
      </c>
      <c r="K476" s="29" t="s">
        <v>4950</v>
      </c>
      <c r="L476" s="28">
        <v>5033</v>
      </c>
      <c r="M476" s="29" t="s">
        <v>397</v>
      </c>
      <c r="N476" s="29" t="s">
        <v>7471</v>
      </c>
      <c r="O476" s="31">
        <v>18264</v>
      </c>
      <c r="P476" s="31" t="s">
        <v>7472</v>
      </c>
      <c r="Q476" s="29" t="s">
        <v>7473</v>
      </c>
      <c r="R476" s="28">
        <v>5</v>
      </c>
      <c r="S476" s="28">
        <v>51</v>
      </c>
      <c r="T476" s="28">
        <v>3</v>
      </c>
      <c r="U476" s="28">
        <v>31</v>
      </c>
      <c r="V476" s="29" t="s">
        <v>4926</v>
      </c>
      <c r="W476" s="29" t="s">
        <v>10285</v>
      </c>
      <c r="X476" s="29" t="s">
        <v>569</v>
      </c>
      <c r="Y476" s="29" t="s">
        <v>10286</v>
      </c>
      <c r="Z476" s="29" t="s">
        <v>3851</v>
      </c>
      <c r="AA476" s="29" t="s">
        <v>7478</v>
      </c>
      <c r="AB476" s="28">
        <v>93216</v>
      </c>
      <c r="AC476" s="32">
        <v>35.775472999999998</v>
      </c>
      <c r="AD476" s="32">
        <v>-119.242088</v>
      </c>
      <c r="AE476" s="32"/>
      <c r="AF476" s="29" t="s">
        <v>7472</v>
      </c>
      <c r="AG476" s="33" t="str">
        <f>IF(ISERROR(IF(VLOOKUP(B476,'SAS Stations'!$A$2:$G$307,6,)="YES", "YES", "NO"))=TRUE,"NO","YES")</f>
        <v>NO</v>
      </c>
      <c r="AH476" s="33" t="str">
        <f t="shared" si="7"/>
        <v>YES</v>
      </c>
      <c r="AI476" s="33" t="str">
        <f>IF(ISERROR(IF(VLOOKUP(B476,'Stations Modelled'!$A$2:$D$141,4,FALSE)=TRUE, "YES","NO")),"NO","YES")</f>
        <v>NO</v>
      </c>
    </row>
    <row r="477" spans="1:35" hidden="1">
      <c r="A477" s="29" t="s">
        <v>3851</v>
      </c>
      <c r="B477" s="28">
        <v>501</v>
      </c>
      <c r="C477" s="28">
        <v>5305</v>
      </c>
      <c r="D477" s="30" t="s">
        <v>4954</v>
      </c>
      <c r="E477" s="29">
        <v>74484</v>
      </c>
      <c r="F477" s="28">
        <v>66</v>
      </c>
      <c r="G477" s="28">
        <v>12</v>
      </c>
      <c r="H477" s="28">
        <v>5035</v>
      </c>
      <c r="I477" s="29" t="s">
        <v>423</v>
      </c>
      <c r="J477" s="28">
        <v>17</v>
      </c>
      <c r="K477" s="29" t="s">
        <v>4950</v>
      </c>
      <c r="L477" s="28">
        <v>5033</v>
      </c>
      <c r="M477" s="29" t="s">
        <v>397</v>
      </c>
      <c r="N477" s="29" t="s">
        <v>7471</v>
      </c>
      <c r="O477" s="31">
        <v>5115</v>
      </c>
      <c r="P477" s="31" t="s">
        <v>7472</v>
      </c>
      <c r="Q477" s="29" t="s">
        <v>7473</v>
      </c>
      <c r="R477" s="28">
        <v>5</v>
      </c>
      <c r="S477" s="28">
        <v>51</v>
      </c>
      <c r="T477" s="28">
        <v>3</v>
      </c>
      <c r="U477" s="28">
        <v>31</v>
      </c>
      <c r="V477" s="29" t="s">
        <v>4926</v>
      </c>
      <c r="W477" s="29" t="s">
        <v>10285</v>
      </c>
      <c r="X477" s="29" t="s">
        <v>569</v>
      </c>
      <c r="Y477" s="29" t="s">
        <v>10286</v>
      </c>
      <c r="Z477" s="29" t="s">
        <v>3851</v>
      </c>
      <c r="AA477" s="29" t="s">
        <v>7478</v>
      </c>
      <c r="AB477" s="28">
        <v>93216</v>
      </c>
      <c r="AC477" s="32">
        <v>35.775472999999998</v>
      </c>
      <c r="AD477" s="32">
        <v>-119.242088</v>
      </c>
      <c r="AE477" s="32"/>
      <c r="AF477" s="29" t="s">
        <v>7472</v>
      </c>
      <c r="AG477" s="33" t="str">
        <f>IF(ISERROR(IF(VLOOKUP(B477,'SAS Stations'!$A$2:$G$307,6,)="YES", "YES", "NO"))=TRUE,"NO","YES")</f>
        <v>NO</v>
      </c>
      <c r="AH477" s="33" t="str">
        <f t="shared" si="7"/>
        <v>YES</v>
      </c>
      <c r="AI477" s="33" t="str">
        <f>IF(ISERROR(IF(VLOOKUP(B477,'Stations Modelled'!$A$2:$D$141,4,FALSE)=TRUE, "YES","NO")),"NO","YES")</f>
        <v>NO</v>
      </c>
    </row>
    <row r="478" spans="1:35" hidden="1">
      <c r="A478" s="29" t="s">
        <v>3852</v>
      </c>
      <c r="B478" s="28">
        <v>14</v>
      </c>
      <c r="C478" s="28">
        <v>1014</v>
      </c>
      <c r="D478" s="30" t="s">
        <v>3420</v>
      </c>
      <c r="E478" s="29"/>
      <c r="F478" s="28">
        <v>66</v>
      </c>
      <c r="G478" s="28">
        <v>12</v>
      </c>
      <c r="H478" s="28">
        <v>5069</v>
      </c>
      <c r="I478" s="29" t="s">
        <v>687</v>
      </c>
      <c r="J478" s="28">
        <v>4</v>
      </c>
      <c r="K478" s="29" t="s">
        <v>448</v>
      </c>
      <c r="L478" s="28">
        <v>5069</v>
      </c>
      <c r="M478" s="29" t="s">
        <v>687</v>
      </c>
      <c r="N478" s="29" t="s">
        <v>7471</v>
      </c>
      <c r="O478" s="31">
        <v>32264</v>
      </c>
      <c r="P478" s="31" t="s">
        <v>7472</v>
      </c>
      <c r="Q478" s="29" t="s">
        <v>525</v>
      </c>
      <c r="R478" s="28">
        <v>3</v>
      </c>
      <c r="S478" s="28">
        <v>34</v>
      </c>
      <c r="T478" s="28">
        <v>3</v>
      </c>
      <c r="U478" s="28">
        <v>12</v>
      </c>
      <c r="V478" s="29" t="s">
        <v>3438</v>
      </c>
      <c r="W478" s="29" t="s">
        <v>5087</v>
      </c>
      <c r="X478" s="29" t="s">
        <v>519</v>
      </c>
      <c r="Y478" s="29" t="s">
        <v>5100</v>
      </c>
      <c r="Z478" s="29" t="s">
        <v>3826</v>
      </c>
      <c r="AA478" s="29" t="s">
        <v>7478</v>
      </c>
      <c r="AB478" s="28">
        <v>91720</v>
      </c>
      <c r="AC478" s="32">
        <v>33.891880999999998</v>
      </c>
      <c r="AD478" s="32">
        <v>-117.58351500000001</v>
      </c>
      <c r="AE478" s="32"/>
      <c r="AF478" s="29" t="s">
        <v>7472</v>
      </c>
      <c r="AG478" s="33" t="str">
        <f>IF(ISERROR(IF(VLOOKUP(B478,'SAS Stations'!$A$2:$G$307,6,)="YES", "YES", "NO"))=TRUE,"NO","YES")</f>
        <v>NO</v>
      </c>
      <c r="AH478" s="33" t="str">
        <f t="shared" si="7"/>
        <v>YES</v>
      </c>
      <c r="AI478" s="33" t="str">
        <f>IF(ISERROR(IF(VLOOKUP(B478,'Stations Modelled'!$A$2:$D$141,4,FALSE)=TRUE, "YES","NO")),"NO","YES")</f>
        <v>NO</v>
      </c>
    </row>
    <row r="479" spans="1:35" hidden="1">
      <c r="A479" s="29" t="s">
        <v>24</v>
      </c>
      <c r="B479" s="28">
        <v>1113</v>
      </c>
      <c r="C479" s="28">
        <v>7155</v>
      </c>
      <c r="D479" s="30"/>
      <c r="E479" s="29"/>
      <c r="F479" s="28">
        <v>33</v>
      </c>
      <c r="G479" s="28">
        <v>12</v>
      </c>
      <c r="H479" s="28">
        <v>5070</v>
      </c>
      <c r="I479" s="29" t="s">
        <v>347</v>
      </c>
      <c r="J479" s="28">
        <v>7</v>
      </c>
      <c r="K479" s="29" t="s">
        <v>347</v>
      </c>
      <c r="L479" s="28">
        <v>5070</v>
      </c>
      <c r="M479" s="29" t="s">
        <v>347</v>
      </c>
      <c r="N479" s="29" t="s">
        <v>7471</v>
      </c>
      <c r="O479" s="31">
        <v>32448</v>
      </c>
      <c r="P479" s="31" t="s">
        <v>7472</v>
      </c>
      <c r="Q479" s="29" t="s">
        <v>5084</v>
      </c>
      <c r="R479" s="28">
        <v>3</v>
      </c>
      <c r="S479" s="28">
        <v>77</v>
      </c>
      <c r="T479" s="28">
        <v>4</v>
      </c>
      <c r="U479" s="28">
        <v>20</v>
      </c>
      <c r="V479" s="29" t="s">
        <v>7472</v>
      </c>
      <c r="W479" s="29" t="s">
        <v>7472</v>
      </c>
      <c r="X479" s="29" t="s">
        <v>7472</v>
      </c>
      <c r="Y479" s="29" t="s">
        <v>7472</v>
      </c>
      <c r="Z479" s="29" t="s">
        <v>7472</v>
      </c>
      <c r="AA479" s="29" t="s">
        <v>7478</v>
      </c>
      <c r="AB479" s="28">
        <v>92590</v>
      </c>
      <c r="AC479" s="27"/>
      <c r="AD479" s="27"/>
      <c r="AE479" s="27"/>
      <c r="AF479" s="29" t="s">
        <v>7472</v>
      </c>
      <c r="AG479" s="33" t="str">
        <f>IF(ISERROR(IF(VLOOKUP(B479,'SAS Stations'!$A$2:$G$307,6,)="YES", "YES", "NO"))=TRUE,"NO","YES")</f>
        <v>NO</v>
      </c>
      <c r="AH479" s="33" t="str">
        <f t="shared" si="7"/>
        <v>YES</v>
      </c>
      <c r="AI479" s="33" t="str">
        <f>IF(ISERROR(IF(VLOOKUP(B479,'Stations Modelled'!$A$2:$D$141,4,FALSE)=TRUE, "YES","NO")),"NO","YES")</f>
        <v>NO</v>
      </c>
    </row>
    <row r="480" spans="1:35" hidden="1">
      <c r="A480" s="29" t="s">
        <v>3853</v>
      </c>
      <c r="B480" s="28">
        <v>1645</v>
      </c>
      <c r="C480" s="28">
        <v>6299</v>
      </c>
      <c r="D480" s="30" t="s">
        <v>4981</v>
      </c>
      <c r="E480" s="29"/>
      <c r="F480" s="28">
        <v>66</v>
      </c>
      <c r="G480" s="28">
        <v>12</v>
      </c>
      <c r="H480" s="28">
        <v>5055</v>
      </c>
      <c r="I480" s="29" t="s">
        <v>446</v>
      </c>
      <c r="J480" s="28">
        <v>10</v>
      </c>
      <c r="K480" s="29" t="s">
        <v>446</v>
      </c>
      <c r="L480" s="28">
        <v>5056</v>
      </c>
      <c r="M480" s="29" t="s">
        <v>698</v>
      </c>
      <c r="N480" s="29" t="s">
        <v>7471</v>
      </c>
      <c r="O480" s="31">
        <v>33620</v>
      </c>
      <c r="P480" s="31" t="s">
        <v>7472</v>
      </c>
      <c r="Q480" s="29" t="s">
        <v>7530</v>
      </c>
      <c r="R480" s="28">
        <v>5</v>
      </c>
      <c r="S480" s="28">
        <v>49</v>
      </c>
      <c r="T480" s="28">
        <v>1</v>
      </c>
      <c r="U480" s="28">
        <v>63</v>
      </c>
      <c r="V480" s="29" t="s">
        <v>4996</v>
      </c>
      <c r="W480" s="29" t="s">
        <v>5087</v>
      </c>
      <c r="X480" s="29" t="s">
        <v>564</v>
      </c>
      <c r="Y480" s="29" t="s">
        <v>10287</v>
      </c>
      <c r="Z480" s="29" t="s">
        <v>1048</v>
      </c>
      <c r="AA480" s="29" t="s">
        <v>7478</v>
      </c>
      <c r="AB480" s="28" t="s">
        <v>7472</v>
      </c>
      <c r="AC480" s="32">
        <v>34.419144000000003</v>
      </c>
      <c r="AD480" s="32">
        <v>-119.684973</v>
      </c>
      <c r="AE480" s="32"/>
      <c r="AF480" s="29" t="s">
        <v>7472</v>
      </c>
      <c r="AG480" s="33" t="str">
        <f>IF(ISERROR(IF(VLOOKUP(B480,'SAS Stations'!$A$2:$G$307,6,)="YES", "YES", "NO"))=TRUE,"NO","YES")</f>
        <v>NO</v>
      </c>
      <c r="AH480" s="33" t="str">
        <f t="shared" si="7"/>
        <v>YES</v>
      </c>
      <c r="AI480" s="33" t="str">
        <f>IF(ISERROR(IF(VLOOKUP(B480,'Stations Modelled'!$A$2:$D$141,4,FALSE)=TRUE, "YES","NO")),"NO","YES")</f>
        <v>NO</v>
      </c>
    </row>
    <row r="481" spans="1:35" hidden="1">
      <c r="A481" s="29" t="s">
        <v>5101</v>
      </c>
      <c r="B481" s="28">
        <v>1375</v>
      </c>
      <c r="C481" s="28">
        <v>8136</v>
      </c>
      <c r="D481" s="30" t="s">
        <v>3416</v>
      </c>
      <c r="E481" s="29"/>
      <c r="F481" s="28">
        <v>33</v>
      </c>
      <c r="G481" s="28">
        <v>4.8</v>
      </c>
      <c r="H481" s="28">
        <v>5067</v>
      </c>
      <c r="I481" s="29" t="s">
        <v>389</v>
      </c>
      <c r="J481" s="28">
        <v>6</v>
      </c>
      <c r="K481" s="29" t="s">
        <v>389</v>
      </c>
      <c r="L481" s="28">
        <v>5067</v>
      </c>
      <c r="M481" s="29" t="s">
        <v>389</v>
      </c>
      <c r="N481" s="29" t="s">
        <v>7521</v>
      </c>
      <c r="O481" s="31">
        <v>23590</v>
      </c>
      <c r="P481" s="31">
        <v>36049</v>
      </c>
      <c r="Q481" s="29" t="s">
        <v>7506</v>
      </c>
      <c r="R481" s="28">
        <v>3</v>
      </c>
      <c r="S481" s="28">
        <v>79</v>
      </c>
      <c r="T481" s="28">
        <v>4</v>
      </c>
      <c r="U481" s="28">
        <v>13</v>
      </c>
      <c r="V481" s="29" t="s">
        <v>3411</v>
      </c>
      <c r="W481" s="29" t="s">
        <v>5102</v>
      </c>
      <c r="X481" s="29" t="s">
        <v>562</v>
      </c>
      <c r="Y481" s="29" t="s">
        <v>5103</v>
      </c>
      <c r="Z481" s="29" t="s">
        <v>5065</v>
      </c>
      <c r="AA481" s="29" t="s">
        <v>7478</v>
      </c>
      <c r="AB481" s="28">
        <v>92234</v>
      </c>
      <c r="AC481" s="32">
        <v>33.80885</v>
      </c>
      <c r="AD481" s="32">
        <v>-116.472038</v>
      </c>
      <c r="AE481" s="32"/>
      <c r="AF481" s="29" t="s">
        <v>7472</v>
      </c>
      <c r="AG481" s="33" t="str">
        <f>IF(ISERROR(IF(VLOOKUP(B481,'SAS Stations'!$A$2:$G$307,6,)="YES", "YES", "NO"))=TRUE,"NO","YES")</f>
        <v>NO</v>
      </c>
      <c r="AH481" s="33" t="str">
        <f t="shared" si="7"/>
        <v>YES</v>
      </c>
      <c r="AI481" s="33" t="str">
        <f>IF(ISERROR(IF(VLOOKUP(B481,'Stations Modelled'!$A$2:$D$141,4,FALSE)=TRUE, "YES","NO")),"NO","YES")</f>
        <v>NO</v>
      </c>
    </row>
    <row r="482" spans="1:35" hidden="1">
      <c r="A482" s="29" t="s">
        <v>5101</v>
      </c>
      <c r="B482" s="28">
        <v>1376</v>
      </c>
      <c r="C482" s="28">
        <v>8136</v>
      </c>
      <c r="D482" s="30" t="s">
        <v>3416</v>
      </c>
      <c r="E482" s="29"/>
      <c r="F482" s="28">
        <v>33</v>
      </c>
      <c r="G482" s="28">
        <v>12</v>
      </c>
      <c r="H482" s="28">
        <v>5067</v>
      </c>
      <c r="I482" s="29" t="s">
        <v>389</v>
      </c>
      <c r="J482" s="28">
        <v>6</v>
      </c>
      <c r="K482" s="29" t="s">
        <v>389</v>
      </c>
      <c r="L482" s="28">
        <v>5067</v>
      </c>
      <c r="M482" s="29" t="s">
        <v>389</v>
      </c>
      <c r="N482" s="29" t="s">
        <v>7471</v>
      </c>
      <c r="O482" s="31">
        <v>23590</v>
      </c>
      <c r="P482" s="31" t="s">
        <v>7472</v>
      </c>
      <c r="Q482" s="29" t="s">
        <v>7506</v>
      </c>
      <c r="R482" s="28">
        <v>3</v>
      </c>
      <c r="S482" s="28">
        <v>79</v>
      </c>
      <c r="T482" s="28">
        <v>4</v>
      </c>
      <c r="U482" s="28">
        <v>13</v>
      </c>
      <c r="V482" s="29" t="s">
        <v>3411</v>
      </c>
      <c r="W482" s="29" t="s">
        <v>5102</v>
      </c>
      <c r="X482" s="29" t="s">
        <v>562</v>
      </c>
      <c r="Y482" s="29" t="s">
        <v>5103</v>
      </c>
      <c r="Z482" s="29" t="s">
        <v>5065</v>
      </c>
      <c r="AA482" s="29" t="s">
        <v>7478</v>
      </c>
      <c r="AB482" s="28">
        <v>92234</v>
      </c>
      <c r="AC482" s="32">
        <v>33.80885</v>
      </c>
      <c r="AD482" s="32">
        <v>-116.472038</v>
      </c>
      <c r="AE482" s="32"/>
      <c r="AF482" s="29" t="s">
        <v>7472</v>
      </c>
      <c r="AG482" s="33" t="str">
        <f>IF(ISERROR(IF(VLOOKUP(B482,'SAS Stations'!$A$2:$G$307,6,)="YES", "YES", "NO"))=TRUE,"NO","YES")</f>
        <v>NO</v>
      </c>
      <c r="AH482" s="33" t="str">
        <f t="shared" si="7"/>
        <v>YES</v>
      </c>
      <c r="AI482" s="33" t="str">
        <f>IF(ISERROR(IF(VLOOKUP(B482,'Stations Modelled'!$A$2:$D$141,4,FALSE)=TRUE, "YES","NO")),"NO","YES")</f>
        <v>NO</v>
      </c>
    </row>
    <row r="483" spans="1:35" hidden="1">
      <c r="A483" s="29" t="s">
        <v>25</v>
      </c>
      <c r="B483" s="28">
        <v>1899</v>
      </c>
      <c r="C483" s="28">
        <v>6328</v>
      </c>
      <c r="D483" s="30"/>
      <c r="E483" s="29"/>
      <c r="F483" s="28">
        <v>66</v>
      </c>
      <c r="G483" s="28">
        <v>12</v>
      </c>
      <c r="H483" s="28">
        <v>5052</v>
      </c>
      <c r="I483" s="29" t="s">
        <v>357</v>
      </c>
      <c r="J483" s="28">
        <v>14</v>
      </c>
      <c r="K483" s="29" t="s">
        <v>940</v>
      </c>
      <c r="L483" s="28">
        <v>5054</v>
      </c>
      <c r="M483" s="29" t="s">
        <v>940</v>
      </c>
      <c r="N483" s="29" t="s">
        <v>7496</v>
      </c>
      <c r="O483" s="31">
        <v>40179</v>
      </c>
      <c r="P483" s="31" t="s">
        <v>7472</v>
      </c>
      <c r="Q483" s="29" t="s">
        <v>7530</v>
      </c>
      <c r="R483" s="28">
        <v>5</v>
      </c>
      <c r="S483" s="28">
        <v>36</v>
      </c>
      <c r="T483" s="28">
        <v>4</v>
      </c>
      <c r="U483" s="28">
        <v>22</v>
      </c>
      <c r="V483" s="29" t="s">
        <v>7472</v>
      </c>
      <c r="W483" s="29" t="s">
        <v>7472</v>
      </c>
      <c r="X483" s="29" t="s">
        <v>7472</v>
      </c>
      <c r="Y483" s="29" t="s">
        <v>26</v>
      </c>
      <c r="Z483" s="29" t="s">
        <v>636</v>
      </c>
      <c r="AA483" s="29" t="s">
        <v>7478</v>
      </c>
      <c r="AB483" s="28" t="s">
        <v>7472</v>
      </c>
      <c r="AC483" s="27"/>
      <c r="AD483" s="27"/>
      <c r="AE483" s="27"/>
      <c r="AF483" s="29" t="s">
        <v>7472</v>
      </c>
      <c r="AG483" s="33" t="str">
        <f>IF(ISERROR(IF(VLOOKUP(B483,'SAS Stations'!$A$2:$G$307,6,)="YES", "YES", "NO"))=TRUE,"NO","YES")</f>
        <v>NO</v>
      </c>
      <c r="AH483" s="33" t="str">
        <f t="shared" si="7"/>
        <v>YES</v>
      </c>
      <c r="AI483" s="33" t="str">
        <f>IF(ISERROR(IF(VLOOKUP(B483,'Stations Modelled'!$A$2:$D$141,4,FALSE)=TRUE, "YES","NO")),"NO","YES")</f>
        <v>NO</v>
      </c>
    </row>
    <row r="484" spans="1:35" hidden="1">
      <c r="A484" s="29" t="s">
        <v>27</v>
      </c>
      <c r="B484" s="28">
        <v>1120</v>
      </c>
      <c r="C484" s="28">
        <v>7166</v>
      </c>
      <c r="D484" s="30"/>
      <c r="E484" s="29"/>
      <c r="F484" s="28">
        <v>33</v>
      </c>
      <c r="G484" s="28">
        <v>12</v>
      </c>
      <c r="H484" s="28">
        <v>5070</v>
      </c>
      <c r="I484" s="29" t="s">
        <v>347</v>
      </c>
      <c r="J484" s="28">
        <v>7</v>
      </c>
      <c r="K484" s="29" t="s">
        <v>347</v>
      </c>
      <c r="L484" s="28">
        <v>5070</v>
      </c>
      <c r="M484" s="29" t="s">
        <v>347</v>
      </c>
      <c r="N484" s="29" t="s">
        <v>7521</v>
      </c>
      <c r="O484" s="31">
        <v>32629</v>
      </c>
      <c r="P484" s="31">
        <v>33625</v>
      </c>
      <c r="Q484" s="29" t="s">
        <v>5084</v>
      </c>
      <c r="R484" s="28">
        <v>3</v>
      </c>
      <c r="S484" s="28">
        <v>77</v>
      </c>
      <c r="T484" s="28">
        <v>4</v>
      </c>
      <c r="U484" s="28">
        <v>20</v>
      </c>
      <c r="V484" s="29" t="s">
        <v>7472</v>
      </c>
      <c r="W484" s="29" t="s">
        <v>7472</v>
      </c>
      <c r="X484" s="29" t="s">
        <v>7472</v>
      </c>
      <c r="Y484" s="29" t="s">
        <v>7472</v>
      </c>
      <c r="Z484" s="29" t="s">
        <v>7472</v>
      </c>
      <c r="AA484" s="29" t="s">
        <v>7478</v>
      </c>
      <c r="AB484" s="28" t="s">
        <v>7472</v>
      </c>
      <c r="AC484" s="27"/>
      <c r="AD484" s="27"/>
      <c r="AE484" s="27"/>
      <c r="AF484" s="29" t="s">
        <v>7472</v>
      </c>
      <c r="AG484" s="33" t="str">
        <f>IF(ISERROR(IF(VLOOKUP(B484,'SAS Stations'!$A$2:$G$307,6,)="YES", "YES", "NO"))=TRUE,"NO","YES")</f>
        <v>NO</v>
      </c>
      <c r="AH484" s="33" t="str">
        <f t="shared" si="7"/>
        <v>YES</v>
      </c>
      <c r="AI484" s="33" t="str">
        <f>IF(ISERROR(IF(VLOOKUP(B484,'Stations Modelled'!$A$2:$D$141,4,FALSE)=TRUE, "YES","NO")),"NO","YES")</f>
        <v>NO</v>
      </c>
    </row>
    <row r="485" spans="1:35" hidden="1">
      <c r="A485" s="29" t="s">
        <v>28</v>
      </c>
      <c r="B485" s="28">
        <v>1115</v>
      </c>
      <c r="C485" s="28">
        <v>7159</v>
      </c>
      <c r="D485" s="30"/>
      <c r="E485" s="29"/>
      <c r="F485" s="28">
        <v>16</v>
      </c>
      <c r="G485" s="28">
        <v>4</v>
      </c>
      <c r="H485" s="28">
        <v>5055</v>
      </c>
      <c r="I485" s="29" t="s">
        <v>446</v>
      </c>
      <c r="J485" s="28">
        <v>10</v>
      </c>
      <c r="K485" s="29" t="s">
        <v>446</v>
      </c>
      <c r="L485" s="28">
        <v>5056</v>
      </c>
      <c r="M485" s="29" t="s">
        <v>698</v>
      </c>
      <c r="N485" s="29" t="s">
        <v>7521</v>
      </c>
      <c r="O485" s="31">
        <v>23043</v>
      </c>
      <c r="P485" s="31">
        <v>36008</v>
      </c>
      <c r="Q485" s="29" t="s">
        <v>5084</v>
      </c>
      <c r="R485" s="28">
        <v>5</v>
      </c>
      <c r="S485" s="28">
        <v>49</v>
      </c>
      <c r="T485" s="28">
        <v>1</v>
      </c>
      <c r="U485" s="28">
        <v>60</v>
      </c>
      <c r="V485" s="29" t="s">
        <v>4996</v>
      </c>
      <c r="W485" s="29" t="s">
        <v>7472</v>
      </c>
      <c r="X485" s="29" t="s">
        <v>7472</v>
      </c>
      <c r="Y485" s="29" t="s">
        <v>7472</v>
      </c>
      <c r="Z485" s="29" t="s">
        <v>7472</v>
      </c>
      <c r="AA485" s="29" t="s">
        <v>7478</v>
      </c>
      <c r="AB485" s="28" t="s">
        <v>7472</v>
      </c>
      <c r="AC485" s="27"/>
      <c r="AD485" s="27"/>
      <c r="AE485" s="27"/>
      <c r="AF485" s="29" t="s">
        <v>7472</v>
      </c>
      <c r="AG485" s="33" t="str">
        <f>IF(ISERROR(IF(VLOOKUP(B485,'SAS Stations'!$A$2:$G$307,6,)="YES", "YES", "NO"))=TRUE,"NO","YES")</f>
        <v>NO</v>
      </c>
      <c r="AH485" s="33" t="str">
        <f t="shared" si="7"/>
        <v>YES</v>
      </c>
      <c r="AI485" s="33" t="str">
        <f>IF(ISERROR(IF(VLOOKUP(B485,'Stations Modelled'!$A$2:$D$141,4,FALSE)=TRUE, "YES","NO")),"NO","YES")</f>
        <v>NO</v>
      </c>
    </row>
    <row r="486" spans="1:35" hidden="1">
      <c r="A486" s="29" t="s">
        <v>389</v>
      </c>
      <c r="B486" s="28">
        <v>307</v>
      </c>
      <c r="C486" s="28">
        <v>5067</v>
      </c>
      <c r="D486" s="30" t="s">
        <v>3416</v>
      </c>
      <c r="E486" s="29" t="s">
        <v>5104</v>
      </c>
      <c r="F486" s="28">
        <v>220</v>
      </c>
      <c r="G486" s="28">
        <v>115</v>
      </c>
      <c r="H486" s="28">
        <v>5000</v>
      </c>
      <c r="I486" s="29" t="s">
        <v>7485</v>
      </c>
      <c r="J486" s="28">
        <v>6</v>
      </c>
      <c r="K486" s="29" t="s">
        <v>389</v>
      </c>
      <c r="L486" s="28">
        <v>5067</v>
      </c>
      <c r="M486" s="29" t="s">
        <v>389</v>
      </c>
      <c r="N486" s="29" t="s">
        <v>7471</v>
      </c>
      <c r="O486" s="31">
        <v>24563</v>
      </c>
      <c r="P486" s="31" t="s">
        <v>7472</v>
      </c>
      <c r="Q486" s="29" t="s">
        <v>7486</v>
      </c>
      <c r="R486" s="28">
        <v>3</v>
      </c>
      <c r="S486" s="28">
        <v>79</v>
      </c>
      <c r="T486" s="28">
        <v>4</v>
      </c>
      <c r="U486" s="28">
        <v>13</v>
      </c>
      <c r="V486" s="29" t="s">
        <v>3411</v>
      </c>
      <c r="W486" s="29" t="s">
        <v>5105</v>
      </c>
      <c r="X486" s="29" t="s">
        <v>7482</v>
      </c>
      <c r="Y486" s="29" t="s">
        <v>5106</v>
      </c>
      <c r="Z486" s="29" t="s">
        <v>5033</v>
      </c>
      <c r="AA486" s="29" t="s">
        <v>7478</v>
      </c>
      <c r="AB486" s="28">
        <v>92258</v>
      </c>
      <c r="AC486" s="32">
        <v>33.934016999999997</v>
      </c>
      <c r="AD486" s="32">
        <v>-116.578361</v>
      </c>
      <c r="AE486" s="32"/>
      <c r="AF486" s="29" t="s">
        <v>7472</v>
      </c>
      <c r="AG486" s="33" t="str">
        <f>IF(ISERROR(IF(VLOOKUP(B486,'SAS Stations'!$A$2:$G$307,6,)="YES", "YES", "NO"))=TRUE,"NO","YES")</f>
        <v>NO</v>
      </c>
      <c r="AH486" s="33" t="str">
        <f t="shared" si="7"/>
        <v>YES</v>
      </c>
      <c r="AI486" s="33" t="str">
        <f>IF(ISERROR(IF(VLOOKUP(B486,'Stations Modelled'!$A$2:$D$141,4,FALSE)=TRUE, "YES","NO")),"NO","YES")</f>
        <v>NO</v>
      </c>
    </row>
    <row r="487" spans="1:35" hidden="1">
      <c r="A487" s="29" t="s">
        <v>389</v>
      </c>
      <c r="B487" s="28">
        <v>308</v>
      </c>
      <c r="C487" s="28">
        <v>5067</v>
      </c>
      <c r="D487" s="30" t="s">
        <v>3416</v>
      </c>
      <c r="E487" s="29" t="s">
        <v>5104</v>
      </c>
      <c r="F487" s="28">
        <v>500</v>
      </c>
      <c r="G487" s="28">
        <v>220</v>
      </c>
      <c r="H487" s="28">
        <v>5000</v>
      </c>
      <c r="I487" s="29" t="s">
        <v>7485</v>
      </c>
      <c r="J487" s="28">
        <v>6</v>
      </c>
      <c r="K487" s="29" t="s">
        <v>389</v>
      </c>
      <c r="L487" s="28">
        <v>5067</v>
      </c>
      <c r="M487" s="29" t="s">
        <v>389</v>
      </c>
      <c r="N487" s="29" t="s">
        <v>7471</v>
      </c>
      <c r="O487" s="31">
        <v>30011</v>
      </c>
      <c r="P487" s="31" t="s">
        <v>7472</v>
      </c>
      <c r="Q487" s="29" t="s">
        <v>7486</v>
      </c>
      <c r="R487" s="28">
        <v>3</v>
      </c>
      <c r="S487" s="28">
        <v>79</v>
      </c>
      <c r="T487" s="28">
        <v>4</v>
      </c>
      <c r="U487" s="28">
        <v>13</v>
      </c>
      <c r="V487" s="29" t="s">
        <v>3411</v>
      </c>
      <c r="W487" s="29" t="s">
        <v>5105</v>
      </c>
      <c r="X487" s="29" t="s">
        <v>7482</v>
      </c>
      <c r="Y487" s="29" t="s">
        <v>5106</v>
      </c>
      <c r="Z487" s="29" t="s">
        <v>5033</v>
      </c>
      <c r="AA487" s="29" t="s">
        <v>7478</v>
      </c>
      <c r="AB487" s="28">
        <v>92258</v>
      </c>
      <c r="AC487" s="32">
        <v>33.934016999999997</v>
      </c>
      <c r="AD487" s="32">
        <v>-116.578361</v>
      </c>
      <c r="AE487" s="32"/>
      <c r="AF487" s="29" t="s">
        <v>7472</v>
      </c>
      <c r="AG487" s="33" t="str">
        <f>IF(ISERROR(IF(VLOOKUP(B487,'SAS Stations'!$A$2:$G$307,6,)="YES", "YES", "NO"))=TRUE,"NO","YES")</f>
        <v>YES</v>
      </c>
      <c r="AH487" s="33" t="str">
        <f t="shared" si="7"/>
        <v>NO</v>
      </c>
      <c r="AI487" s="33" t="str">
        <f>IF(ISERROR(IF(VLOOKUP(B487,'Stations Modelled'!$A$2:$D$141,4,FALSE)=TRUE, "YES","NO")),"NO","YES")</f>
        <v>NO</v>
      </c>
    </row>
    <row r="488" spans="1:35" hidden="1">
      <c r="A488" s="29" t="s">
        <v>3854</v>
      </c>
      <c r="B488" s="28">
        <v>200</v>
      </c>
      <c r="C488" s="28">
        <v>4003</v>
      </c>
      <c r="D488" s="30"/>
      <c r="E488" s="29"/>
      <c r="F488" s="28">
        <v>33</v>
      </c>
      <c r="G488" s="28">
        <v>115</v>
      </c>
      <c r="H488" s="28">
        <v>5064</v>
      </c>
      <c r="I488" s="29" t="s">
        <v>375</v>
      </c>
      <c r="J488" s="28">
        <v>5</v>
      </c>
      <c r="K488" s="29" t="s">
        <v>375</v>
      </c>
      <c r="L488" s="28">
        <v>5064</v>
      </c>
      <c r="M488" s="29" t="s">
        <v>375</v>
      </c>
      <c r="N488" s="29" t="s">
        <v>7471</v>
      </c>
      <c r="O488" s="31">
        <v>26573</v>
      </c>
      <c r="P488" s="31" t="s">
        <v>7472</v>
      </c>
      <c r="Q488" s="29" t="s">
        <v>525</v>
      </c>
      <c r="R488" s="28">
        <v>3</v>
      </c>
      <c r="S488" s="28">
        <v>40</v>
      </c>
      <c r="T488" s="28">
        <v>2</v>
      </c>
      <c r="U488" s="28">
        <v>17</v>
      </c>
      <c r="V488" s="29" t="s">
        <v>7474</v>
      </c>
      <c r="W488" s="29" t="s">
        <v>7472</v>
      </c>
      <c r="X488" s="29" t="s">
        <v>7472</v>
      </c>
      <c r="Y488" s="29" t="s">
        <v>29</v>
      </c>
      <c r="Z488" s="29" t="s">
        <v>7472</v>
      </c>
      <c r="AA488" s="29" t="s">
        <v>7478</v>
      </c>
      <c r="AB488" s="28" t="s">
        <v>7472</v>
      </c>
      <c r="AC488" s="32">
        <v>34.205556000000001</v>
      </c>
      <c r="AD488" s="32">
        <v>-117.334722</v>
      </c>
      <c r="AE488" s="32"/>
      <c r="AF488" s="29" t="s">
        <v>7472</v>
      </c>
      <c r="AG488" s="33" t="str">
        <f>IF(ISERROR(IF(VLOOKUP(B488,'SAS Stations'!$A$2:$G$307,6,)="YES", "YES", "NO"))=TRUE,"NO","YES")</f>
        <v>NO</v>
      </c>
      <c r="AH488" s="33" t="str">
        <f t="shared" si="7"/>
        <v>YES</v>
      </c>
      <c r="AI488" s="33" t="str">
        <f>IF(ISERROR(IF(VLOOKUP(B488,'Stations Modelled'!$A$2:$D$141,4,FALSE)=TRUE, "YES","NO")),"NO","YES")</f>
        <v>NO</v>
      </c>
    </row>
    <row r="489" spans="1:35" hidden="1">
      <c r="A489" s="29" t="s">
        <v>30</v>
      </c>
      <c r="B489" s="28">
        <v>1844</v>
      </c>
      <c r="C489" s="28">
        <v>8125</v>
      </c>
      <c r="D489" s="30"/>
      <c r="E489" s="29"/>
      <c r="F489" s="28">
        <v>33</v>
      </c>
      <c r="G489" s="28">
        <v>12</v>
      </c>
      <c r="H489" s="28">
        <v>5064</v>
      </c>
      <c r="I489" s="29" t="s">
        <v>375</v>
      </c>
      <c r="J489" s="28">
        <v>5</v>
      </c>
      <c r="K489" s="29" t="s">
        <v>375</v>
      </c>
      <c r="L489" s="28">
        <v>5064</v>
      </c>
      <c r="M489" s="29" t="s">
        <v>375</v>
      </c>
      <c r="N489" s="29" t="s">
        <v>7521</v>
      </c>
      <c r="O489" s="31">
        <v>18264</v>
      </c>
      <c r="P489" s="31">
        <v>26785</v>
      </c>
      <c r="Q489" s="29" t="s">
        <v>10579</v>
      </c>
      <c r="R489" s="28">
        <v>3</v>
      </c>
      <c r="S489" s="28">
        <v>30</v>
      </c>
      <c r="T489" s="28">
        <v>3</v>
      </c>
      <c r="U489" s="28">
        <v>10</v>
      </c>
      <c r="V489" s="29" t="s">
        <v>7474</v>
      </c>
      <c r="W489" s="29" t="s">
        <v>4562</v>
      </c>
      <c r="X489" s="29" t="s">
        <v>5041</v>
      </c>
      <c r="Y489" s="29" t="s">
        <v>31</v>
      </c>
      <c r="Z489" s="29" t="s">
        <v>30</v>
      </c>
      <c r="AA489" s="29" t="s">
        <v>7478</v>
      </c>
      <c r="AB489" s="28">
        <v>92405</v>
      </c>
      <c r="AC489" s="27"/>
      <c r="AD489" s="27"/>
      <c r="AE489" s="27"/>
      <c r="AF489" s="29" t="s">
        <v>7472</v>
      </c>
      <c r="AG489" s="33" t="str">
        <f>IF(ISERROR(IF(VLOOKUP(B489,'SAS Stations'!$A$2:$G$307,6,)="YES", "YES", "NO"))=TRUE,"NO","YES")</f>
        <v>NO</v>
      </c>
      <c r="AH489" s="33" t="str">
        <f t="shared" si="7"/>
        <v>YES</v>
      </c>
      <c r="AI489" s="33" t="str">
        <f>IF(ISERROR(IF(VLOOKUP(B489,'Stations Modelled'!$A$2:$D$141,4,FALSE)=TRUE, "YES","NO")),"NO","YES")</f>
        <v>NO</v>
      </c>
    </row>
    <row r="490" spans="1:35" hidden="1">
      <c r="A490" s="29" t="s">
        <v>3855</v>
      </c>
      <c r="B490" s="28">
        <v>354</v>
      </c>
      <c r="C490" s="28">
        <v>5129</v>
      </c>
      <c r="D490" s="30" t="s">
        <v>7528</v>
      </c>
      <c r="E490" s="29">
        <v>53889</v>
      </c>
      <c r="F490" s="28">
        <v>66</v>
      </c>
      <c r="G490" s="28">
        <v>12</v>
      </c>
      <c r="H490" s="28">
        <v>5062</v>
      </c>
      <c r="I490" s="29" t="s">
        <v>3801</v>
      </c>
      <c r="J490" s="28">
        <v>4</v>
      </c>
      <c r="K490" s="29" t="s">
        <v>448</v>
      </c>
      <c r="L490" s="28">
        <v>5069</v>
      </c>
      <c r="M490" s="29" t="s">
        <v>687</v>
      </c>
      <c r="N490" s="29" t="s">
        <v>7471</v>
      </c>
      <c r="O490" s="31">
        <v>31929</v>
      </c>
      <c r="P490" s="31" t="s">
        <v>7472</v>
      </c>
      <c r="Q490" s="29" t="s">
        <v>7473</v>
      </c>
      <c r="R490" s="28">
        <v>1</v>
      </c>
      <c r="S490" s="28">
        <v>26</v>
      </c>
      <c r="T490" s="28">
        <v>2</v>
      </c>
      <c r="U490" s="28">
        <v>6</v>
      </c>
      <c r="V490" s="29" t="s">
        <v>7531</v>
      </c>
      <c r="W490" s="29" t="s">
        <v>537</v>
      </c>
      <c r="X490" s="29" t="s">
        <v>538</v>
      </c>
      <c r="Y490" s="29" t="s">
        <v>539</v>
      </c>
      <c r="Z490" s="29" t="s">
        <v>3855</v>
      </c>
      <c r="AA490" s="29" t="s">
        <v>7478</v>
      </c>
      <c r="AB490" s="28">
        <v>91765</v>
      </c>
      <c r="AC490" s="32">
        <v>34.001815999999998</v>
      </c>
      <c r="AD490" s="32">
        <v>-117.811398</v>
      </c>
      <c r="AE490" s="34" t="s">
        <v>7503</v>
      </c>
      <c r="AF490" s="29" t="s">
        <v>7472</v>
      </c>
      <c r="AG490" s="33" t="str">
        <f>IF(ISERROR(IF(VLOOKUP(B490,'SAS Stations'!$A$2:$G$307,6,)="YES", "YES", "NO"))=TRUE,"NO","YES")</f>
        <v>YES</v>
      </c>
      <c r="AH490" s="33" t="str">
        <f t="shared" si="7"/>
        <v>NO</v>
      </c>
      <c r="AI490" s="33" t="str">
        <f>IF(ISERROR(IF(VLOOKUP(B490,'Stations Modelled'!$A$2:$D$141,4,FALSE)=TRUE, "YES","NO")),"NO","YES")</f>
        <v>NO</v>
      </c>
    </row>
    <row r="491" spans="1:35" hidden="1">
      <c r="A491" s="34" t="s">
        <v>32</v>
      </c>
      <c r="B491" s="28"/>
      <c r="C491" s="28"/>
      <c r="D491" s="30"/>
      <c r="E491" s="29"/>
      <c r="F491" s="28"/>
      <c r="G491" s="28"/>
      <c r="H491" s="28"/>
      <c r="I491" s="29"/>
      <c r="J491" s="28"/>
      <c r="K491" s="29"/>
      <c r="L491" s="28"/>
      <c r="M491" s="29"/>
      <c r="N491" s="29"/>
      <c r="O491" s="31"/>
      <c r="P491" s="31"/>
      <c r="Q491" s="29"/>
      <c r="R491" s="28"/>
      <c r="S491" s="28"/>
      <c r="T491" s="28"/>
      <c r="U491" s="28"/>
      <c r="V491" s="29"/>
      <c r="W491" s="29"/>
      <c r="X491" s="29"/>
      <c r="Y491" s="29"/>
      <c r="Z491" s="29"/>
      <c r="AA491" s="29"/>
      <c r="AB491" s="28"/>
      <c r="AC491" s="32">
        <v>33.910870000000003</v>
      </c>
      <c r="AD491" s="32">
        <v>-117.820622</v>
      </c>
      <c r="AE491" s="34" t="s">
        <v>5182</v>
      </c>
      <c r="AF491" s="29"/>
      <c r="AG491" s="33" t="str">
        <f>IF(ISERROR(IF(VLOOKUP(B491,'SAS Stations'!$A$2:$G$307,6,)="YES", "YES", "NO"))=TRUE,"NO","YES")</f>
        <v>NO</v>
      </c>
      <c r="AH491" s="33" t="str">
        <f t="shared" si="7"/>
        <v>YES</v>
      </c>
      <c r="AI491" s="33" t="str">
        <f>IF(ISERROR(IF(VLOOKUP(B491,'Stations Modelled'!$A$2:$D$141,4,FALSE)=TRUE, "YES","NO")),"NO","YES")</f>
        <v>NO</v>
      </c>
    </row>
    <row r="492" spans="1:35" hidden="1">
      <c r="A492" s="29" t="s">
        <v>3856</v>
      </c>
      <c r="B492" s="28">
        <v>734</v>
      </c>
      <c r="C492" s="28">
        <v>5721</v>
      </c>
      <c r="D492" s="30" t="s">
        <v>2815</v>
      </c>
      <c r="E492" s="29"/>
      <c r="F492" s="28">
        <v>66</v>
      </c>
      <c r="G492" s="28">
        <v>12</v>
      </c>
      <c r="H492" s="28">
        <v>5071</v>
      </c>
      <c r="I492" s="29" t="s">
        <v>339</v>
      </c>
      <c r="J492" s="28">
        <v>9</v>
      </c>
      <c r="K492" s="29" t="s">
        <v>652</v>
      </c>
      <c r="L492" s="28">
        <v>5073</v>
      </c>
      <c r="M492" s="29" t="s">
        <v>652</v>
      </c>
      <c r="N492" s="29" t="s">
        <v>7471</v>
      </c>
      <c r="O492" s="31">
        <v>23377</v>
      </c>
      <c r="P492" s="31" t="s">
        <v>7472</v>
      </c>
      <c r="Q492" s="29" t="s">
        <v>7530</v>
      </c>
      <c r="R492" s="28">
        <v>1</v>
      </c>
      <c r="S492" s="28">
        <v>46</v>
      </c>
      <c r="T492" s="28">
        <v>1</v>
      </c>
      <c r="U492" s="28">
        <v>51</v>
      </c>
      <c r="V492" s="29" t="s">
        <v>3386</v>
      </c>
      <c r="W492" s="29" t="s">
        <v>4565</v>
      </c>
      <c r="X492" s="29" t="s">
        <v>530</v>
      </c>
      <c r="Y492" s="29" t="s">
        <v>4596</v>
      </c>
      <c r="Z492" s="29" t="s">
        <v>660</v>
      </c>
      <c r="AA492" s="29" t="s">
        <v>7478</v>
      </c>
      <c r="AB492" s="28">
        <v>90802</v>
      </c>
      <c r="AC492" s="32">
        <v>33.762144999999997</v>
      </c>
      <c r="AD492" s="32">
        <v>-118.222373</v>
      </c>
      <c r="AE492" s="34" t="s">
        <v>7494</v>
      </c>
      <c r="AF492" s="29" t="s">
        <v>7472</v>
      </c>
      <c r="AG492" s="33" t="str">
        <f>IF(ISERROR(IF(VLOOKUP(B492,'SAS Stations'!$A$2:$G$307,6,)="YES", "YES", "NO"))=TRUE,"NO","YES")</f>
        <v>YES</v>
      </c>
      <c r="AH492" s="33" t="str">
        <f t="shared" si="7"/>
        <v>NO</v>
      </c>
      <c r="AI492" s="33" t="str">
        <f>IF(ISERROR(IF(VLOOKUP(B492,'Stations Modelled'!$A$2:$D$141,4,FALSE)=TRUE, "YES","NO")),"NO","YES")</f>
        <v>NO</v>
      </c>
    </row>
    <row r="493" spans="1:35" hidden="1">
      <c r="A493" s="29" t="s">
        <v>33</v>
      </c>
      <c r="B493" s="28">
        <v>1114</v>
      </c>
      <c r="C493" s="28">
        <v>7158</v>
      </c>
      <c r="D493" s="30"/>
      <c r="E493" s="29"/>
      <c r="F493" s="28">
        <v>12</v>
      </c>
      <c r="G493" s="28">
        <v>4</v>
      </c>
      <c r="H493" s="28">
        <v>2202</v>
      </c>
      <c r="I493" s="29" t="s">
        <v>2380</v>
      </c>
      <c r="J493" s="28">
        <v>17</v>
      </c>
      <c r="K493" s="29" t="s">
        <v>4950</v>
      </c>
      <c r="L493" s="28">
        <v>5033</v>
      </c>
      <c r="M493" s="29" t="s">
        <v>397</v>
      </c>
      <c r="N493" s="29" t="s">
        <v>7471</v>
      </c>
      <c r="O493" s="31">
        <v>18264</v>
      </c>
      <c r="P493" s="31" t="s">
        <v>7472</v>
      </c>
      <c r="Q493" s="29" t="s">
        <v>5084</v>
      </c>
      <c r="R493" s="28">
        <v>5</v>
      </c>
      <c r="S493" s="28">
        <v>50</v>
      </c>
      <c r="T493" s="28">
        <v>2</v>
      </c>
      <c r="U493" s="28">
        <v>40</v>
      </c>
      <c r="V493" s="29" t="s">
        <v>4926</v>
      </c>
      <c r="W493" s="29" t="s">
        <v>7472</v>
      </c>
      <c r="X493" s="29" t="s">
        <v>7472</v>
      </c>
      <c r="Y493" s="29" t="s">
        <v>7472</v>
      </c>
      <c r="Z493" s="29" t="s">
        <v>7472</v>
      </c>
      <c r="AA493" s="29" t="s">
        <v>7478</v>
      </c>
      <c r="AB493" s="28">
        <v>93664</v>
      </c>
      <c r="AC493" s="27"/>
      <c r="AD493" s="27"/>
      <c r="AE493" s="27"/>
      <c r="AF493" s="29" t="s">
        <v>7472</v>
      </c>
      <c r="AG493" s="33" t="str">
        <f>IF(ISERROR(IF(VLOOKUP(B493,'SAS Stations'!$A$2:$G$307,6,)="YES", "YES", "NO"))=TRUE,"NO","YES")</f>
        <v>NO</v>
      </c>
      <c r="AH493" s="33" t="str">
        <f t="shared" si="7"/>
        <v>YES</v>
      </c>
      <c r="AI493" s="33" t="str">
        <f>IF(ISERROR(IF(VLOOKUP(B493,'Stations Modelled'!$A$2:$D$141,4,FALSE)=TRUE, "YES","NO")),"NO","YES")</f>
        <v>NO</v>
      </c>
    </row>
    <row r="494" spans="1:35" hidden="1">
      <c r="A494" s="29" t="s">
        <v>3857</v>
      </c>
      <c r="B494" s="28">
        <v>463</v>
      </c>
      <c r="C494" s="28">
        <v>5246</v>
      </c>
      <c r="D494" s="30"/>
      <c r="E494" s="29">
        <v>37733</v>
      </c>
      <c r="F494" s="28">
        <v>16</v>
      </c>
      <c r="G494" s="28">
        <v>4</v>
      </c>
      <c r="H494" s="28">
        <v>5021</v>
      </c>
      <c r="I494" s="29" t="s">
        <v>625</v>
      </c>
      <c r="J494" s="28">
        <v>8</v>
      </c>
      <c r="K494" s="29" t="s">
        <v>337</v>
      </c>
      <c r="L494" s="28">
        <v>5023</v>
      </c>
      <c r="M494" s="29" t="s">
        <v>337</v>
      </c>
      <c r="N494" s="29" t="s">
        <v>7471</v>
      </c>
      <c r="O494" s="31">
        <v>18264</v>
      </c>
      <c r="P494" s="31" t="s">
        <v>7472</v>
      </c>
      <c r="Q494" s="29" t="s">
        <v>7506</v>
      </c>
      <c r="R494" s="28">
        <v>5</v>
      </c>
      <c r="S494" s="28">
        <v>44</v>
      </c>
      <c r="T494" s="28">
        <v>2</v>
      </c>
      <c r="U494" s="28">
        <v>53</v>
      </c>
      <c r="V494" s="29" t="s">
        <v>3386</v>
      </c>
      <c r="W494" s="29" t="s">
        <v>7522</v>
      </c>
      <c r="X494" s="29" t="s">
        <v>462</v>
      </c>
      <c r="Y494" s="29" t="s">
        <v>4597</v>
      </c>
      <c r="Z494" s="29" t="s">
        <v>4598</v>
      </c>
      <c r="AA494" s="29" t="s">
        <v>7478</v>
      </c>
      <c r="AB494" s="28">
        <v>90278</v>
      </c>
      <c r="AC494" s="32">
        <v>33.872314000000003</v>
      </c>
      <c r="AD494" s="32">
        <v>-118.37847600000001</v>
      </c>
      <c r="AE494" s="34" t="s">
        <v>7494</v>
      </c>
      <c r="AF494" s="29" t="s">
        <v>7472</v>
      </c>
      <c r="AG494" s="33" t="str">
        <f>IF(ISERROR(IF(VLOOKUP(B494,'SAS Stations'!$A$2:$G$307,6,)="YES", "YES", "NO"))=TRUE,"NO","YES")</f>
        <v>NO</v>
      </c>
      <c r="AH494" s="33" t="str">
        <f t="shared" si="7"/>
        <v>YES</v>
      </c>
      <c r="AI494" s="33" t="str">
        <f>IF(ISERROR(IF(VLOOKUP(B494,'Stations Modelled'!$A$2:$D$141,4,FALSE)=TRUE, "YES","NO")),"NO","YES")</f>
        <v>NO</v>
      </c>
    </row>
    <row r="495" spans="1:35" hidden="1">
      <c r="A495" s="29" t="s">
        <v>3857</v>
      </c>
      <c r="B495" s="28">
        <v>464</v>
      </c>
      <c r="C495" s="28">
        <v>5246</v>
      </c>
      <c r="D495" s="30"/>
      <c r="E495" s="29">
        <v>37733</v>
      </c>
      <c r="F495" s="28">
        <v>66</v>
      </c>
      <c r="G495" s="28">
        <v>16</v>
      </c>
      <c r="H495" s="28">
        <v>5021</v>
      </c>
      <c r="I495" s="29" t="s">
        <v>625</v>
      </c>
      <c r="J495" s="28">
        <v>8</v>
      </c>
      <c r="K495" s="29" t="s">
        <v>337</v>
      </c>
      <c r="L495" s="28">
        <v>5023</v>
      </c>
      <c r="M495" s="29" t="s">
        <v>337</v>
      </c>
      <c r="N495" s="29" t="s">
        <v>7471</v>
      </c>
      <c r="O495" s="31">
        <v>26604</v>
      </c>
      <c r="P495" s="31" t="s">
        <v>7472</v>
      </c>
      <c r="Q495" s="29" t="s">
        <v>7473</v>
      </c>
      <c r="R495" s="28">
        <v>5</v>
      </c>
      <c r="S495" s="28">
        <v>44</v>
      </c>
      <c r="T495" s="28">
        <v>2</v>
      </c>
      <c r="U495" s="28">
        <v>53</v>
      </c>
      <c r="V495" s="29" t="s">
        <v>3386</v>
      </c>
      <c r="W495" s="29" t="s">
        <v>7522</v>
      </c>
      <c r="X495" s="29" t="s">
        <v>462</v>
      </c>
      <c r="Y495" s="29" t="s">
        <v>4597</v>
      </c>
      <c r="Z495" s="29" t="s">
        <v>4598</v>
      </c>
      <c r="AA495" s="29" t="s">
        <v>7478</v>
      </c>
      <c r="AB495" s="28">
        <v>90278</v>
      </c>
      <c r="AC495" s="32">
        <v>33.872314000000003</v>
      </c>
      <c r="AD495" s="32">
        <v>-118.37847600000001</v>
      </c>
      <c r="AE495" s="34" t="s">
        <v>7494</v>
      </c>
      <c r="AF495" s="29" t="s">
        <v>7472</v>
      </c>
      <c r="AG495" s="33" t="str">
        <f>IF(ISERROR(IF(VLOOKUP(B495,'SAS Stations'!$A$2:$G$307,6,)="YES", "YES", "NO"))=TRUE,"NO","YES")</f>
        <v>YES</v>
      </c>
      <c r="AH495" s="33" t="str">
        <f t="shared" si="7"/>
        <v>NO</v>
      </c>
      <c r="AI495" s="33" t="str">
        <f>IF(ISERROR(IF(VLOOKUP(B495,'Stations Modelled'!$A$2:$D$141,4,FALSE)=TRUE, "YES","NO")),"NO","YES")</f>
        <v>YES</v>
      </c>
    </row>
    <row r="496" spans="1:35" hidden="1">
      <c r="A496" s="29" t="s">
        <v>10288</v>
      </c>
      <c r="B496" s="28">
        <v>539</v>
      </c>
      <c r="C496" s="28">
        <v>5340</v>
      </c>
      <c r="D496" s="30" t="s">
        <v>4949</v>
      </c>
      <c r="E496" s="29"/>
      <c r="F496" s="28">
        <v>12</v>
      </c>
      <c r="G496" s="28">
        <v>4</v>
      </c>
      <c r="H496" s="28">
        <v>5033</v>
      </c>
      <c r="I496" s="29" t="s">
        <v>397</v>
      </c>
      <c r="J496" s="28">
        <v>17</v>
      </c>
      <c r="K496" s="29" t="s">
        <v>4950</v>
      </c>
      <c r="L496" s="28">
        <v>5033</v>
      </c>
      <c r="M496" s="29" t="s">
        <v>397</v>
      </c>
      <c r="N496" s="29" t="s">
        <v>7471</v>
      </c>
      <c r="O496" s="31">
        <v>18264</v>
      </c>
      <c r="P496" s="31" t="s">
        <v>7472</v>
      </c>
      <c r="Q496" s="29" t="s">
        <v>7506</v>
      </c>
      <c r="R496" s="28">
        <v>5</v>
      </c>
      <c r="S496" s="28">
        <v>51</v>
      </c>
      <c r="T496" s="28">
        <v>3</v>
      </c>
      <c r="U496" s="28">
        <v>32</v>
      </c>
      <c r="V496" s="29" t="s">
        <v>4926</v>
      </c>
      <c r="W496" s="29" t="s">
        <v>10289</v>
      </c>
      <c r="X496" s="29" t="s">
        <v>462</v>
      </c>
      <c r="Y496" s="29" t="s">
        <v>10290</v>
      </c>
      <c r="Z496" s="29" t="s">
        <v>941</v>
      </c>
      <c r="AA496" s="29" t="s">
        <v>7478</v>
      </c>
      <c r="AB496" s="28">
        <v>93291</v>
      </c>
      <c r="AC496" s="32">
        <v>36.334823</v>
      </c>
      <c r="AD496" s="32">
        <v>-119.313704</v>
      </c>
      <c r="AE496" s="34" t="s">
        <v>7494</v>
      </c>
      <c r="AF496" s="29" t="s">
        <v>7472</v>
      </c>
      <c r="AG496" s="33" t="str">
        <f>IF(ISERROR(IF(VLOOKUP(B496,'SAS Stations'!$A$2:$G$307,6,)="YES", "YES", "NO"))=TRUE,"NO","YES")</f>
        <v>NO</v>
      </c>
      <c r="AH496" s="33" t="str">
        <f t="shared" si="7"/>
        <v>YES</v>
      </c>
      <c r="AI496" s="33" t="str">
        <f>IF(ISERROR(IF(VLOOKUP(B496,'Stations Modelled'!$A$2:$D$141,4,FALSE)=TRUE, "YES","NO")),"NO","YES")</f>
        <v>NO</v>
      </c>
    </row>
    <row r="497" spans="1:35" hidden="1">
      <c r="A497" s="29" t="s">
        <v>3858</v>
      </c>
      <c r="B497" s="28">
        <v>1987</v>
      </c>
      <c r="C497" s="28">
        <v>6361</v>
      </c>
      <c r="D497" s="30" t="s">
        <v>2815</v>
      </c>
      <c r="E497" s="29"/>
      <c r="F497" s="28">
        <v>66</v>
      </c>
      <c r="G497" s="28">
        <v>25</v>
      </c>
      <c r="H497" s="28">
        <v>5071</v>
      </c>
      <c r="I497" s="29" t="s">
        <v>339</v>
      </c>
      <c r="J497" s="28">
        <v>9</v>
      </c>
      <c r="K497" s="29" t="s">
        <v>652</v>
      </c>
      <c r="L497" s="28">
        <v>5073</v>
      </c>
      <c r="M497" s="29" t="s">
        <v>652</v>
      </c>
      <c r="N497" s="29" t="s">
        <v>7471</v>
      </c>
      <c r="O497" s="31">
        <v>37226</v>
      </c>
      <c r="P497" s="31" t="s">
        <v>7472</v>
      </c>
      <c r="Q497" s="29" t="s">
        <v>7530</v>
      </c>
      <c r="R497" s="28">
        <v>1</v>
      </c>
      <c r="S497" s="28">
        <v>46</v>
      </c>
      <c r="T497" s="28">
        <v>1</v>
      </c>
      <c r="U497" s="28">
        <v>51</v>
      </c>
      <c r="V497" s="29" t="s">
        <v>4599</v>
      </c>
      <c r="W497" s="29" t="s">
        <v>4600</v>
      </c>
      <c r="X497" s="29" t="s">
        <v>3301</v>
      </c>
      <c r="Y497" s="29" t="s">
        <v>4601</v>
      </c>
      <c r="Z497" s="29" t="s">
        <v>660</v>
      </c>
      <c r="AA497" s="29" t="s">
        <v>7478</v>
      </c>
      <c r="AB497" s="28">
        <v>90802</v>
      </c>
      <c r="AC497" s="32">
        <v>33.759374000000001</v>
      </c>
      <c r="AD497" s="32">
        <v>-118.237587</v>
      </c>
      <c r="AE497" s="34" t="s">
        <v>7494</v>
      </c>
      <c r="AF497" s="29" t="s">
        <v>7472</v>
      </c>
      <c r="AG497" s="33" t="str">
        <f>IF(ISERROR(IF(VLOOKUP(B497,'SAS Stations'!$A$2:$G$307,6,)="YES", "YES", "NO"))=TRUE,"NO","YES")</f>
        <v>NO</v>
      </c>
      <c r="AH497" s="33" t="str">
        <f t="shared" si="7"/>
        <v>YES</v>
      </c>
      <c r="AI497" s="33" t="str">
        <f>IF(ISERROR(IF(VLOOKUP(B497,'Stations Modelled'!$A$2:$D$141,4,FALSE)=TRUE, "YES","NO")),"NO","YES")</f>
        <v>NO</v>
      </c>
    </row>
    <row r="498" spans="1:35" hidden="1">
      <c r="A498" s="29" t="s">
        <v>1006</v>
      </c>
      <c r="B498" s="28">
        <v>420</v>
      </c>
      <c r="C498" s="28">
        <v>5209</v>
      </c>
      <c r="D498" s="30" t="s">
        <v>2821</v>
      </c>
      <c r="E498" s="29"/>
      <c r="F498" s="28">
        <v>16</v>
      </c>
      <c r="G498" s="28">
        <v>4</v>
      </c>
      <c r="H498" s="28">
        <v>5029</v>
      </c>
      <c r="I498" s="29" t="s">
        <v>624</v>
      </c>
      <c r="J498" s="28">
        <v>8</v>
      </c>
      <c r="K498" s="29" t="s">
        <v>337</v>
      </c>
      <c r="L498" s="28">
        <v>5023</v>
      </c>
      <c r="M498" s="29" t="s">
        <v>337</v>
      </c>
      <c r="N498" s="29" t="s">
        <v>7471</v>
      </c>
      <c r="O498" s="31">
        <v>22555</v>
      </c>
      <c r="P498" s="31" t="s">
        <v>7472</v>
      </c>
      <c r="Q498" s="29" t="s">
        <v>7506</v>
      </c>
      <c r="R498" s="28">
        <v>5</v>
      </c>
      <c r="S498" s="28">
        <v>42</v>
      </c>
      <c r="T498" s="28">
        <v>2</v>
      </c>
      <c r="U498" s="28">
        <v>54</v>
      </c>
      <c r="V498" s="29" t="s">
        <v>2730</v>
      </c>
      <c r="W498" s="29" t="s">
        <v>5069</v>
      </c>
      <c r="X498" s="29" t="s">
        <v>519</v>
      </c>
      <c r="Y498" s="29" t="s">
        <v>4602</v>
      </c>
      <c r="Z498" s="29" t="s">
        <v>1630</v>
      </c>
      <c r="AA498" s="29" t="s">
        <v>7478</v>
      </c>
      <c r="AB498" s="28">
        <v>90210</v>
      </c>
      <c r="AC498" s="32">
        <v>34.090113000000002</v>
      </c>
      <c r="AD498" s="32">
        <v>-118.391594</v>
      </c>
      <c r="AE498" s="34" t="s">
        <v>7494</v>
      </c>
      <c r="AF498" s="29" t="s">
        <v>7472</v>
      </c>
      <c r="AG498" s="33" t="str">
        <f>IF(ISERROR(IF(VLOOKUP(B498,'SAS Stations'!$A$2:$G$307,6,)="YES", "YES", "NO"))=TRUE,"NO","YES")</f>
        <v>YES</v>
      </c>
      <c r="AH498" s="33" t="str">
        <f t="shared" si="7"/>
        <v>NO</v>
      </c>
      <c r="AI498" s="33" t="str">
        <f>IF(ISERROR(IF(VLOOKUP(B498,'Stations Modelled'!$A$2:$D$141,4,FALSE)=TRUE, "YES","NO")),"NO","YES")</f>
        <v>NO</v>
      </c>
    </row>
    <row r="499" spans="1:35" hidden="1">
      <c r="A499" s="29" t="s">
        <v>34</v>
      </c>
      <c r="B499" s="28">
        <v>1700</v>
      </c>
      <c r="C499" s="28">
        <v>5762</v>
      </c>
      <c r="D499" s="30"/>
      <c r="E499" s="29"/>
      <c r="F499" s="28">
        <v>66</v>
      </c>
      <c r="G499" s="28">
        <v>12</v>
      </c>
      <c r="H499" s="28">
        <v>1410</v>
      </c>
      <c r="I499" s="29" t="s">
        <v>340</v>
      </c>
      <c r="J499" s="28">
        <v>9</v>
      </c>
      <c r="K499" s="29" t="s">
        <v>652</v>
      </c>
      <c r="L499" s="28">
        <v>5073</v>
      </c>
      <c r="M499" s="29" t="s">
        <v>652</v>
      </c>
      <c r="N499" s="29" t="s">
        <v>7496</v>
      </c>
      <c r="O499" s="31">
        <v>38353</v>
      </c>
      <c r="P499" s="31" t="s">
        <v>7472</v>
      </c>
      <c r="Q499" s="29" t="s">
        <v>10579</v>
      </c>
      <c r="R499" s="28">
        <v>1</v>
      </c>
      <c r="S499" s="28">
        <v>46</v>
      </c>
      <c r="T499" s="28">
        <v>1</v>
      </c>
      <c r="U499" s="28">
        <v>50</v>
      </c>
      <c r="V499" s="29" t="s">
        <v>1290</v>
      </c>
      <c r="W499" s="29" t="s">
        <v>7472</v>
      </c>
      <c r="X499" s="29" t="s">
        <v>7472</v>
      </c>
      <c r="Y499" s="29" t="s">
        <v>7472</v>
      </c>
      <c r="Z499" s="29" t="s">
        <v>7472</v>
      </c>
      <c r="AA499" s="29" t="s">
        <v>7478</v>
      </c>
      <c r="AB499" s="28" t="s">
        <v>7472</v>
      </c>
      <c r="AC499" s="27"/>
      <c r="AD499" s="27"/>
      <c r="AE499" s="27"/>
      <c r="AF499" s="29" t="s">
        <v>7472</v>
      </c>
      <c r="AG499" s="33" t="str">
        <f>IF(ISERROR(IF(VLOOKUP(B499,'SAS Stations'!$A$2:$G$307,6,)="YES", "YES", "NO"))=TRUE,"NO","YES")</f>
        <v>NO</v>
      </c>
      <c r="AH499" s="33" t="str">
        <f t="shared" si="7"/>
        <v>YES</v>
      </c>
      <c r="AI499" s="33" t="str">
        <f>IF(ISERROR(IF(VLOOKUP(B499,'Stations Modelled'!$A$2:$D$141,4,FALSE)=TRUE, "YES","NO")),"NO","YES")</f>
        <v>NO</v>
      </c>
    </row>
    <row r="500" spans="1:35" hidden="1">
      <c r="A500" s="29" t="s">
        <v>35</v>
      </c>
      <c r="B500" s="28">
        <v>1121</v>
      </c>
      <c r="C500" s="28">
        <v>7173</v>
      </c>
      <c r="D500" s="30"/>
      <c r="E500" s="29"/>
      <c r="F500" s="28">
        <v>33</v>
      </c>
      <c r="G500" s="28">
        <v>12</v>
      </c>
      <c r="H500" s="28">
        <v>8016</v>
      </c>
      <c r="I500" s="29" t="s">
        <v>385</v>
      </c>
      <c r="J500" s="28">
        <v>15</v>
      </c>
      <c r="K500" s="29" t="s">
        <v>666</v>
      </c>
      <c r="L500" s="28">
        <v>5061</v>
      </c>
      <c r="M500" s="29" t="s">
        <v>666</v>
      </c>
      <c r="N500" s="29" t="s">
        <v>7471</v>
      </c>
      <c r="O500" s="31">
        <v>29312</v>
      </c>
      <c r="P500" s="31" t="s">
        <v>7472</v>
      </c>
      <c r="Q500" s="29" t="s">
        <v>5084</v>
      </c>
      <c r="R500" s="28">
        <v>3</v>
      </c>
      <c r="S500" s="28">
        <v>86</v>
      </c>
      <c r="T500" s="28">
        <v>4</v>
      </c>
      <c r="U500" s="28">
        <v>40</v>
      </c>
      <c r="V500" s="29" t="s">
        <v>4926</v>
      </c>
      <c r="W500" s="29" t="s">
        <v>7472</v>
      </c>
      <c r="X500" s="29" t="s">
        <v>7472</v>
      </c>
      <c r="Y500" s="29" t="s">
        <v>7472</v>
      </c>
      <c r="Z500" s="29" t="s">
        <v>7472</v>
      </c>
      <c r="AA500" s="29" t="s">
        <v>7478</v>
      </c>
      <c r="AB500" s="28">
        <v>93527</v>
      </c>
      <c r="AC500" s="27"/>
      <c r="AD500" s="27"/>
      <c r="AE500" s="27"/>
      <c r="AF500" s="29" t="s">
        <v>7472</v>
      </c>
      <c r="AG500" s="33" t="str">
        <f>IF(ISERROR(IF(VLOOKUP(B500,'SAS Stations'!$A$2:$G$307,6,)="YES", "YES", "NO"))=TRUE,"NO","YES")</f>
        <v>NO</v>
      </c>
      <c r="AH500" s="33" t="str">
        <f t="shared" si="7"/>
        <v>YES</v>
      </c>
      <c r="AI500" s="33" t="str">
        <f>IF(ISERROR(IF(VLOOKUP(B500,'Stations Modelled'!$A$2:$D$141,4,FALSE)=TRUE, "YES","NO")),"NO","YES")</f>
        <v>NO</v>
      </c>
    </row>
    <row r="501" spans="1:35" hidden="1">
      <c r="A501" s="29" t="s">
        <v>3859</v>
      </c>
      <c r="B501" s="28">
        <v>906</v>
      </c>
      <c r="C501" s="28">
        <v>5930</v>
      </c>
      <c r="D501" s="30" t="s">
        <v>2815</v>
      </c>
      <c r="E501" s="29"/>
      <c r="F501" s="28">
        <v>66</v>
      </c>
      <c r="G501" s="28">
        <v>4</v>
      </c>
      <c r="H501" s="28">
        <v>5073</v>
      </c>
      <c r="I501" s="29" t="s">
        <v>652</v>
      </c>
      <c r="J501" s="28">
        <v>9</v>
      </c>
      <c r="K501" s="29" t="s">
        <v>652</v>
      </c>
      <c r="L501" s="28">
        <v>5073</v>
      </c>
      <c r="M501" s="29" t="s">
        <v>652</v>
      </c>
      <c r="N501" s="29" t="s">
        <v>7471</v>
      </c>
      <c r="O501" s="31">
        <v>26938</v>
      </c>
      <c r="P501" s="31" t="s">
        <v>7472</v>
      </c>
      <c r="Q501" s="29" t="s">
        <v>7530</v>
      </c>
      <c r="R501" s="28">
        <v>1</v>
      </c>
      <c r="S501" s="28">
        <v>32</v>
      </c>
      <c r="T501" s="28">
        <v>2</v>
      </c>
      <c r="U501" s="28">
        <v>57</v>
      </c>
      <c r="V501" s="29" t="s">
        <v>3386</v>
      </c>
      <c r="W501" s="29" t="s">
        <v>4570</v>
      </c>
      <c r="X501" s="29" t="s">
        <v>3326</v>
      </c>
      <c r="Y501" s="29" t="s">
        <v>4603</v>
      </c>
      <c r="Z501" s="29" t="s">
        <v>3787</v>
      </c>
      <c r="AA501" s="29" t="s">
        <v>7478</v>
      </c>
      <c r="AB501" s="28">
        <v>90220</v>
      </c>
      <c r="AC501" s="32">
        <v>33.86345</v>
      </c>
      <c r="AD501" s="32">
        <v>-118.221296</v>
      </c>
      <c r="AE501" s="34" t="s">
        <v>7494</v>
      </c>
      <c r="AF501" s="29" t="s">
        <v>7472</v>
      </c>
      <c r="AG501" s="33" t="str">
        <f>IF(ISERROR(IF(VLOOKUP(B501,'SAS Stations'!$A$2:$G$307,6,)="YES", "YES", "NO"))=TRUE,"NO","YES")</f>
        <v>NO</v>
      </c>
      <c r="AH501" s="33" t="str">
        <f t="shared" si="7"/>
        <v>YES</v>
      </c>
      <c r="AI501" s="33" t="str">
        <f>IF(ISERROR(IF(VLOOKUP(B501,'Stations Modelled'!$A$2:$D$141,4,FALSE)=TRUE, "YES","NO")),"NO","YES")</f>
        <v>NO</v>
      </c>
    </row>
    <row r="502" spans="1:35" hidden="1">
      <c r="A502" s="29" t="s">
        <v>36</v>
      </c>
      <c r="B502" s="28">
        <v>1705</v>
      </c>
      <c r="C502" s="28">
        <v>5403</v>
      </c>
      <c r="D502" s="30"/>
      <c r="E502" s="29"/>
      <c r="F502" s="28">
        <v>66</v>
      </c>
      <c r="G502" s="28">
        <v>12</v>
      </c>
      <c r="H502" s="28">
        <v>5052</v>
      </c>
      <c r="I502" s="29" t="s">
        <v>357</v>
      </c>
      <c r="J502" s="28">
        <v>14</v>
      </c>
      <c r="K502" s="29" t="s">
        <v>940</v>
      </c>
      <c r="L502" s="28">
        <v>5054</v>
      </c>
      <c r="M502" s="29" t="s">
        <v>940</v>
      </c>
      <c r="N502" s="29" t="s">
        <v>7496</v>
      </c>
      <c r="O502" s="31">
        <v>38353</v>
      </c>
      <c r="P502" s="31" t="s">
        <v>7472</v>
      </c>
      <c r="Q502" s="29" t="s">
        <v>10579</v>
      </c>
      <c r="R502" s="28">
        <v>5</v>
      </c>
      <c r="S502" s="28">
        <v>36</v>
      </c>
      <c r="T502" s="28">
        <v>3</v>
      </c>
      <c r="U502" s="28">
        <v>30</v>
      </c>
      <c r="V502" s="29" t="s">
        <v>7472</v>
      </c>
      <c r="W502" s="29" t="s">
        <v>7472</v>
      </c>
      <c r="X502" s="29" t="s">
        <v>7472</v>
      </c>
      <c r="Y502" s="29" t="s">
        <v>7472</v>
      </c>
      <c r="Z502" s="29" t="s">
        <v>7472</v>
      </c>
      <c r="AA502" s="29" t="s">
        <v>7478</v>
      </c>
      <c r="AB502" s="28" t="s">
        <v>7472</v>
      </c>
      <c r="AC502" s="27"/>
      <c r="AD502" s="27"/>
      <c r="AE502" s="27"/>
      <c r="AF502" s="29" t="s">
        <v>7472</v>
      </c>
      <c r="AG502" s="33" t="str">
        <f>IF(ISERROR(IF(VLOOKUP(B502,'SAS Stations'!$A$2:$G$307,6,)="YES", "YES", "NO"))=TRUE,"NO","YES")</f>
        <v>NO</v>
      </c>
      <c r="AH502" s="33" t="str">
        <f t="shared" si="7"/>
        <v>YES</v>
      </c>
      <c r="AI502" s="33" t="str">
        <f>IF(ISERROR(IF(VLOOKUP(B502,'Stations Modelled'!$A$2:$D$141,4,FALSE)=TRUE, "YES","NO")),"NO","YES")</f>
        <v>NO</v>
      </c>
    </row>
    <row r="503" spans="1:35" hidden="1">
      <c r="A503" s="29" t="s">
        <v>37</v>
      </c>
      <c r="B503" s="28">
        <v>1118</v>
      </c>
      <c r="C503" s="28">
        <v>7162</v>
      </c>
      <c r="D503" s="30"/>
      <c r="E503" s="29"/>
      <c r="F503" s="28">
        <v>16</v>
      </c>
      <c r="G503" s="28">
        <v>2.4</v>
      </c>
      <c r="H503" s="28">
        <v>5055</v>
      </c>
      <c r="I503" s="29" t="s">
        <v>446</v>
      </c>
      <c r="J503" s="28">
        <v>10</v>
      </c>
      <c r="K503" s="29" t="s">
        <v>446</v>
      </c>
      <c r="L503" s="28">
        <v>5056</v>
      </c>
      <c r="M503" s="29" t="s">
        <v>698</v>
      </c>
      <c r="N503" s="29" t="s">
        <v>7521</v>
      </c>
      <c r="O503" s="31">
        <v>18264</v>
      </c>
      <c r="P503" s="31">
        <v>35633</v>
      </c>
      <c r="Q503" s="29" t="s">
        <v>5084</v>
      </c>
      <c r="R503" s="28">
        <v>5</v>
      </c>
      <c r="S503" s="28">
        <v>49</v>
      </c>
      <c r="T503" s="28">
        <v>1</v>
      </c>
      <c r="U503" s="28">
        <v>60</v>
      </c>
      <c r="V503" s="29" t="s">
        <v>4996</v>
      </c>
      <c r="W503" s="29" t="s">
        <v>7472</v>
      </c>
      <c r="X503" s="29" t="s">
        <v>7472</v>
      </c>
      <c r="Y503" s="29" t="s">
        <v>7472</v>
      </c>
      <c r="Z503" s="29" t="s">
        <v>7472</v>
      </c>
      <c r="AA503" s="29" t="s">
        <v>7478</v>
      </c>
      <c r="AB503" s="28" t="s">
        <v>7472</v>
      </c>
      <c r="AC503" s="27"/>
      <c r="AD503" s="27"/>
      <c r="AE503" s="27"/>
      <c r="AF503" s="29" t="s">
        <v>7472</v>
      </c>
      <c r="AG503" s="33" t="str">
        <f>IF(ISERROR(IF(VLOOKUP(B503,'SAS Stations'!$A$2:$G$307,6,)="YES", "YES", "NO"))=TRUE,"NO","YES")</f>
        <v>NO</v>
      </c>
      <c r="AH503" s="33" t="str">
        <f t="shared" si="7"/>
        <v>YES</v>
      </c>
      <c r="AI503" s="33" t="str">
        <f>IF(ISERROR(IF(VLOOKUP(B503,'Stations Modelled'!$A$2:$D$141,4,FALSE)=TRUE, "YES","NO")),"NO","YES")</f>
        <v>NO</v>
      </c>
    </row>
    <row r="504" spans="1:35" hidden="1">
      <c r="A504" s="29" t="s">
        <v>38</v>
      </c>
      <c r="B504" s="28">
        <v>1914</v>
      </c>
      <c r="C504" s="28">
        <v>7169</v>
      </c>
      <c r="D504" s="30"/>
      <c r="E504" s="29"/>
      <c r="F504" s="28">
        <v>16</v>
      </c>
      <c r="G504" s="28">
        <v>2.4</v>
      </c>
      <c r="H504" s="28">
        <v>5029</v>
      </c>
      <c r="I504" s="29" t="s">
        <v>624</v>
      </c>
      <c r="J504" s="28">
        <v>8</v>
      </c>
      <c r="K504" s="29" t="s">
        <v>337</v>
      </c>
      <c r="L504" s="28">
        <v>5023</v>
      </c>
      <c r="M504" s="29" t="s">
        <v>337</v>
      </c>
      <c r="N504" s="29" t="s">
        <v>7471</v>
      </c>
      <c r="O504" s="31">
        <v>36890</v>
      </c>
      <c r="P504" s="31" t="s">
        <v>7472</v>
      </c>
      <c r="Q504" s="29" t="s">
        <v>5084</v>
      </c>
      <c r="R504" s="28">
        <v>5</v>
      </c>
      <c r="S504" s="28">
        <v>42</v>
      </c>
      <c r="T504" s="28">
        <v>2</v>
      </c>
      <c r="U504" s="28">
        <v>50</v>
      </c>
      <c r="V504" s="29" t="s">
        <v>7472</v>
      </c>
      <c r="W504" s="29" t="s">
        <v>7472</v>
      </c>
      <c r="X504" s="29" t="s">
        <v>7472</v>
      </c>
      <c r="Y504" s="29" t="s">
        <v>39</v>
      </c>
      <c r="Z504" s="29" t="s">
        <v>7472</v>
      </c>
      <c r="AA504" s="29" t="s">
        <v>7478</v>
      </c>
      <c r="AB504" s="28">
        <v>90056</v>
      </c>
      <c r="AC504" s="27"/>
      <c r="AD504" s="27"/>
      <c r="AE504" s="27"/>
      <c r="AF504" s="29" t="s">
        <v>7472</v>
      </c>
      <c r="AG504" s="33" t="str">
        <f>IF(ISERROR(IF(VLOOKUP(B504,'SAS Stations'!$A$2:$G$307,6,)="YES", "YES", "NO"))=TRUE,"NO","YES")</f>
        <v>NO</v>
      </c>
      <c r="AH504" s="33" t="str">
        <f t="shared" si="7"/>
        <v>YES</v>
      </c>
      <c r="AI504" s="33" t="str">
        <f>IF(ISERROR(IF(VLOOKUP(B504,'Stations Modelled'!$A$2:$D$141,4,FALSE)=TRUE, "YES","NO")),"NO","YES")</f>
        <v>NO</v>
      </c>
    </row>
    <row r="505" spans="1:35" hidden="1">
      <c r="A505" s="29" t="s">
        <v>3860</v>
      </c>
      <c r="B505" s="28">
        <v>414</v>
      </c>
      <c r="C505" s="28">
        <v>5205</v>
      </c>
      <c r="D505" s="30" t="s">
        <v>2821</v>
      </c>
      <c r="E505" s="29"/>
      <c r="F505" s="28">
        <v>66</v>
      </c>
      <c r="G505" s="28">
        <v>16</v>
      </c>
      <c r="H505" s="28">
        <v>5023</v>
      </c>
      <c r="I505" s="29" t="s">
        <v>337</v>
      </c>
      <c r="J505" s="28">
        <v>8</v>
      </c>
      <c r="K505" s="29" t="s">
        <v>337</v>
      </c>
      <c r="L505" s="28">
        <v>5023</v>
      </c>
      <c r="M505" s="29" t="s">
        <v>337</v>
      </c>
      <c r="N505" s="29" t="s">
        <v>7471</v>
      </c>
      <c r="O505" s="31">
        <v>18264</v>
      </c>
      <c r="P505" s="31" t="s">
        <v>7472</v>
      </c>
      <c r="Q505" s="29" t="s">
        <v>7530</v>
      </c>
      <c r="R505" s="28">
        <v>5</v>
      </c>
      <c r="S505" s="28">
        <v>44</v>
      </c>
      <c r="T505" s="28">
        <v>1</v>
      </c>
      <c r="U505" s="28">
        <v>53</v>
      </c>
      <c r="V505" s="29" t="s">
        <v>3386</v>
      </c>
      <c r="W505" s="29" t="s">
        <v>1718</v>
      </c>
      <c r="X505" s="29" t="s">
        <v>3326</v>
      </c>
      <c r="Y505" s="29" t="s">
        <v>4604</v>
      </c>
      <c r="Z505" s="29" t="s">
        <v>3873</v>
      </c>
      <c r="AA505" s="29" t="s">
        <v>7478</v>
      </c>
      <c r="AB505" s="28">
        <v>90245</v>
      </c>
      <c r="AC505" s="32">
        <v>33.922620000000002</v>
      </c>
      <c r="AD505" s="32">
        <v>-118.382018</v>
      </c>
      <c r="AE505" s="34" t="s">
        <v>7494</v>
      </c>
      <c r="AF505" s="29" t="s">
        <v>7472</v>
      </c>
      <c r="AG505" s="33" t="str">
        <f>IF(ISERROR(IF(VLOOKUP(B505,'SAS Stations'!$A$2:$G$307,6,)="YES", "YES", "NO"))=TRUE,"NO","YES")</f>
        <v>NO</v>
      </c>
      <c r="AH505" s="33" t="str">
        <f t="shared" si="7"/>
        <v>YES</v>
      </c>
      <c r="AI505" s="33" t="str">
        <f>IF(ISERROR(IF(VLOOKUP(B505,'Stations Modelled'!$A$2:$D$141,4,FALSE)=TRUE, "YES","NO")),"NO","YES")</f>
        <v>NO</v>
      </c>
    </row>
    <row r="506" spans="1:35" hidden="1">
      <c r="A506" s="29" t="s">
        <v>3861</v>
      </c>
      <c r="B506" s="28">
        <v>1008</v>
      </c>
      <c r="C506" s="28">
        <v>6220</v>
      </c>
      <c r="D506" s="30" t="s">
        <v>2822</v>
      </c>
      <c r="E506" s="29"/>
      <c r="F506" s="28">
        <v>66</v>
      </c>
      <c r="G506" s="28">
        <v>12</v>
      </c>
      <c r="H506" s="28">
        <v>5084</v>
      </c>
      <c r="I506" s="29" t="s">
        <v>3790</v>
      </c>
      <c r="J506" s="28">
        <v>9</v>
      </c>
      <c r="K506" s="29" t="s">
        <v>652</v>
      </c>
      <c r="L506" s="28">
        <v>5073</v>
      </c>
      <c r="M506" s="29" t="s">
        <v>652</v>
      </c>
      <c r="N506" s="29" t="s">
        <v>7471</v>
      </c>
      <c r="O506" s="31">
        <v>27334</v>
      </c>
      <c r="P506" s="31" t="s">
        <v>7472</v>
      </c>
      <c r="Q506" s="29" t="s">
        <v>7530</v>
      </c>
      <c r="R506" s="28">
        <v>1</v>
      </c>
      <c r="S506" s="28">
        <v>32</v>
      </c>
      <c r="T506" s="28">
        <v>2</v>
      </c>
      <c r="U506" s="28">
        <v>52</v>
      </c>
      <c r="V506" s="29" t="s">
        <v>2730</v>
      </c>
      <c r="W506" s="29" t="s">
        <v>1644</v>
      </c>
      <c r="X506" s="29" t="s">
        <v>7586</v>
      </c>
      <c r="Y506" s="29" t="s">
        <v>4605</v>
      </c>
      <c r="Z506" s="29" t="s">
        <v>1646</v>
      </c>
      <c r="AA506" s="29" t="s">
        <v>7478</v>
      </c>
      <c r="AB506" s="28">
        <v>90723</v>
      </c>
      <c r="AC506" s="32">
        <v>33.899020999999998</v>
      </c>
      <c r="AD506" s="32">
        <v>-118.144775</v>
      </c>
      <c r="AE506" s="34" t="s">
        <v>7494</v>
      </c>
      <c r="AF506" s="29" t="s">
        <v>7472</v>
      </c>
      <c r="AG506" s="33" t="str">
        <f>IF(ISERROR(IF(VLOOKUP(B506,'SAS Stations'!$A$2:$G$307,6,)="YES", "YES", "NO"))=TRUE,"NO","YES")</f>
        <v>NO</v>
      </c>
      <c r="AH506" s="33" t="str">
        <f t="shared" si="7"/>
        <v>YES</v>
      </c>
      <c r="AI506" s="33" t="str">
        <f>IF(ISERROR(IF(VLOOKUP(B506,'Stations Modelled'!$A$2:$D$141,4,FALSE)=TRUE, "YES","NO")),"NO","YES")</f>
        <v>NO</v>
      </c>
    </row>
    <row r="507" spans="1:35" hidden="1">
      <c r="A507" s="29" t="s">
        <v>40</v>
      </c>
      <c r="B507" s="28">
        <v>246</v>
      </c>
      <c r="C507" s="28">
        <v>4148</v>
      </c>
      <c r="D507" s="30"/>
      <c r="E507" s="29"/>
      <c r="F507" s="28">
        <v>66</v>
      </c>
      <c r="G507" s="28">
        <v>12</v>
      </c>
      <c r="H507" s="28">
        <v>4045</v>
      </c>
      <c r="I507" s="29" t="s">
        <v>3266</v>
      </c>
      <c r="J507" s="28">
        <v>1</v>
      </c>
      <c r="K507" s="29" t="s">
        <v>939</v>
      </c>
      <c r="L507" s="28">
        <v>4000</v>
      </c>
      <c r="M507" s="29" t="s">
        <v>7495</v>
      </c>
      <c r="N507" s="29" t="s">
        <v>7471</v>
      </c>
      <c r="O507" s="31">
        <v>18264</v>
      </c>
      <c r="P507" s="31" t="s">
        <v>7472</v>
      </c>
      <c r="Q507" s="29" t="s">
        <v>7496</v>
      </c>
      <c r="R507" s="28">
        <v>9</v>
      </c>
      <c r="S507" s="28">
        <v>99</v>
      </c>
      <c r="T507" s="28" t="s">
        <v>7472</v>
      </c>
      <c r="U507" s="28">
        <v>0</v>
      </c>
      <c r="V507" s="29" t="s">
        <v>7472</v>
      </c>
      <c r="W507" s="29" t="s">
        <v>7472</v>
      </c>
      <c r="X507" s="29" t="s">
        <v>7472</v>
      </c>
      <c r="Y507" s="29" t="s">
        <v>7472</v>
      </c>
      <c r="Z507" s="29" t="s">
        <v>7472</v>
      </c>
      <c r="AA507" s="29" t="s">
        <v>7472</v>
      </c>
      <c r="AB507" s="28" t="s">
        <v>7472</v>
      </c>
      <c r="AC507" s="27"/>
      <c r="AD507" s="27"/>
      <c r="AE507" s="27"/>
      <c r="AF507" s="29" t="s">
        <v>7472</v>
      </c>
      <c r="AG507" s="33" t="str">
        <f>IF(ISERROR(IF(VLOOKUP(B507,'SAS Stations'!$A$2:$G$307,6,)="YES", "YES", "NO"))=TRUE,"NO","YES")</f>
        <v>NO</v>
      </c>
      <c r="AH507" s="33" t="str">
        <f t="shared" si="7"/>
        <v>YES</v>
      </c>
      <c r="AI507" s="33" t="str">
        <f>IF(ISERROR(IF(VLOOKUP(B507,'Stations Modelled'!$A$2:$D$141,4,FALSE)=TRUE, "YES","NO")),"NO","YES")</f>
        <v>NO</v>
      </c>
    </row>
    <row r="508" spans="1:35" hidden="1">
      <c r="A508" s="29" t="s">
        <v>1007</v>
      </c>
      <c r="B508" s="28">
        <v>818</v>
      </c>
      <c r="C508" s="28">
        <v>5820</v>
      </c>
      <c r="D508" s="30" t="s">
        <v>7584</v>
      </c>
      <c r="E508" s="29"/>
      <c r="F508" s="28">
        <v>12</v>
      </c>
      <c r="G508" s="28">
        <v>4</v>
      </c>
      <c r="H508" s="28">
        <v>5084</v>
      </c>
      <c r="I508" s="29" t="s">
        <v>3790</v>
      </c>
      <c r="J508" s="28">
        <v>9</v>
      </c>
      <c r="K508" s="29" t="s">
        <v>652</v>
      </c>
      <c r="L508" s="28">
        <v>5073</v>
      </c>
      <c r="M508" s="29" t="s">
        <v>652</v>
      </c>
      <c r="N508" s="29" t="s">
        <v>7471</v>
      </c>
      <c r="O508" s="31">
        <v>18264</v>
      </c>
      <c r="P508" s="31" t="s">
        <v>7472</v>
      </c>
      <c r="Q508" s="29" t="s">
        <v>7506</v>
      </c>
      <c r="R508" s="28">
        <v>1</v>
      </c>
      <c r="S508" s="28">
        <v>47</v>
      </c>
      <c r="T508" s="28">
        <v>2</v>
      </c>
      <c r="U508" s="28">
        <v>1</v>
      </c>
      <c r="V508" s="29" t="s">
        <v>7531</v>
      </c>
      <c r="W508" s="29" t="s">
        <v>7475</v>
      </c>
      <c r="X508" s="29" t="s">
        <v>523</v>
      </c>
      <c r="Y508" s="29" t="s">
        <v>4606</v>
      </c>
      <c r="Z508" s="29" t="s">
        <v>1007</v>
      </c>
      <c r="AA508" s="29" t="s">
        <v>7478</v>
      </c>
      <c r="AB508" s="28">
        <v>90241</v>
      </c>
      <c r="AC508" s="32">
        <v>33.938420000000001</v>
      </c>
      <c r="AD508" s="32">
        <v>-118.12888100000001</v>
      </c>
      <c r="AE508" s="34" t="s">
        <v>7494</v>
      </c>
      <c r="AF508" s="29" t="s">
        <v>7472</v>
      </c>
      <c r="AG508" s="33" t="str">
        <f>IF(ISERROR(IF(VLOOKUP(B508,'SAS Stations'!$A$2:$G$307,6,)="YES", "YES", "NO"))=TRUE,"NO","YES")</f>
        <v>YES</v>
      </c>
      <c r="AH508" s="33" t="str">
        <f t="shared" si="7"/>
        <v>NO</v>
      </c>
      <c r="AI508" s="33" t="str">
        <f>IF(ISERROR(IF(VLOOKUP(B508,'Stations Modelled'!$A$2:$D$141,4,FALSE)=TRUE, "YES","NO")),"NO","YES")</f>
        <v>NO</v>
      </c>
    </row>
    <row r="509" spans="1:35" hidden="1">
      <c r="A509" s="29" t="s">
        <v>1008</v>
      </c>
      <c r="B509" s="28">
        <v>1377</v>
      </c>
      <c r="C509" s="28">
        <v>8137</v>
      </c>
      <c r="D509" s="30" t="s">
        <v>4923</v>
      </c>
      <c r="E509" s="29"/>
      <c r="F509" s="28">
        <v>33</v>
      </c>
      <c r="G509" s="28">
        <v>12</v>
      </c>
      <c r="H509" s="28">
        <v>8016</v>
      </c>
      <c r="I509" s="29" t="s">
        <v>385</v>
      </c>
      <c r="J509" s="28">
        <v>15</v>
      </c>
      <c r="K509" s="29" t="s">
        <v>666</v>
      </c>
      <c r="L509" s="28">
        <v>5061</v>
      </c>
      <c r="M509" s="29" t="s">
        <v>666</v>
      </c>
      <c r="N509" s="29" t="s">
        <v>7471</v>
      </c>
      <c r="O509" s="31">
        <v>24593</v>
      </c>
      <c r="P509" s="31" t="s">
        <v>7472</v>
      </c>
      <c r="Q509" s="29" t="s">
        <v>7506</v>
      </c>
      <c r="R509" s="28">
        <v>3</v>
      </c>
      <c r="S509" s="28">
        <v>86</v>
      </c>
      <c r="T509" s="28">
        <v>4</v>
      </c>
      <c r="U509" s="28">
        <v>24</v>
      </c>
      <c r="V509" s="29" t="s">
        <v>4926</v>
      </c>
      <c r="W509" s="29" t="s">
        <v>10291</v>
      </c>
      <c r="X509" s="29" t="s">
        <v>564</v>
      </c>
      <c r="Y509" s="29" t="s">
        <v>10292</v>
      </c>
      <c r="Z509" s="29" t="s">
        <v>10293</v>
      </c>
      <c r="AA509" s="29" t="s">
        <v>7478</v>
      </c>
      <c r="AB509" s="28">
        <v>93555</v>
      </c>
      <c r="AC509" s="32">
        <v>35.622230000000002</v>
      </c>
      <c r="AD509" s="32">
        <v>-117.688277</v>
      </c>
      <c r="AE509" s="34" t="s">
        <v>7494</v>
      </c>
      <c r="AF509" s="29" t="s">
        <v>7472</v>
      </c>
      <c r="AG509" s="33" t="str">
        <f>IF(ISERROR(IF(VLOOKUP(B509,'SAS Stations'!$A$2:$G$307,6,)="YES", "YES", "NO"))=TRUE,"NO","YES")</f>
        <v>YES</v>
      </c>
      <c r="AH509" s="33" t="str">
        <f t="shared" si="7"/>
        <v>NO</v>
      </c>
      <c r="AI509" s="33" t="str">
        <f>IF(ISERROR(IF(VLOOKUP(B509,'Stations Modelled'!$A$2:$D$141,4,FALSE)=TRUE, "YES","NO")),"NO","YES")</f>
        <v>NO</v>
      </c>
    </row>
    <row r="510" spans="1:35" hidden="1">
      <c r="A510" s="29" t="s">
        <v>41</v>
      </c>
      <c r="B510" s="28">
        <v>1934</v>
      </c>
      <c r="C510" s="28">
        <v>4263</v>
      </c>
      <c r="D510" s="30"/>
      <c r="E510" s="29"/>
      <c r="F510" s="28">
        <v>66</v>
      </c>
      <c r="G510" s="28">
        <v>12</v>
      </c>
      <c r="H510" s="28">
        <v>5064</v>
      </c>
      <c r="I510" s="29" t="s">
        <v>375</v>
      </c>
      <c r="J510" s="28">
        <v>5</v>
      </c>
      <c r="K510" s="29" t="s">
        <v>375</v>
      </c>
      <c r="L510" s="28">
        <v>5064</v>
      </c>
      <c r="M510" s="29" t="s">
        <v>375</v>
      </c>
      <c r="N510" s="29" t="s">
        <v>7471</v>
      </c>
      <c r="O510" s="31">
        <v>35151</v>
      </c>
      <c r="P510" s="31" t="s">
        <v>7472</v>
      </c>
      <c r="Q510" s="29" t="s">
        <v>7496</v>
      </c>
      <c r="R510" s="28">
        <v>3</v>
      </c>
      <c r="S510" s="28">
        <v>31</v>
      </c>
      <c r="T510" s="28" t="s">
        <v>7472</v>
      </c>
      <c r="U510" s="28">
        <v>0</v>
      </c>
      <c r="V510" s="29" t="s">
        <v>7474</v>
      </c>
      <c r="W510" s="29" t="s">
        <v>7472</v>
      </c>
      <c r="X510" s="29" t="s">
        <v>7472</v>
      </c>
      <c r="Y510" s="29" t="s">
        <v>7472</v>
      </c>
      <c r="Z510" s="29" t="s">
        <v>3817</v>
      </c>
      <c r="AA510" s="29" t="s">
        <v>7478</v>
      </c>
      <c r="AB510" s="28">
        <v>92324</v>
      </c>
      <c r="AC510" s="32">
        <v>34.060121000000002</v>
      </c>
      <c r="AD510" s="32">
        <v>-117.354586</v>
      </c>
      <c r="AE510" s="34" t="s">
        <v>5182</v>
      </c>
      <c r="AF510" s="29" t="s">
        <v>7472</v>
      </c>
      <c r="AG510" s="33" t="str">
        <f>IF(ISERROR(IF(VLOOKUP(B510,'SAS Stations'!$A$2:$G$307,6,)="YES", "YES", "NO"))=TRUE,"NO","YES")</f>
        <v>NO</v>
      </c>
      <c r="AH510" s="33" t="str">
        <f t="shared" si="7"/>
        <v>YES</v>
      </c>
      <c r="AI510" s="33" t="str">
        <f>IF(ISERROR(IF(VLOOKUP(B510,'Stations Modelled'!$A$2:$D$141,4,FALSE)=TRUE, "YES","NO")),"NO","YES")</f>
        <v>NO</v>
      </c>
    </row>
    <row r="511" spans="1:35" hidden="1">
      <c r="A511" s="29" t="s">
        <v>42</v>
      </c>
      <c r="B511" s="28">
        <v>2007</v>
      </c>
      <c r="C511" s="28">
        <v>7177</v>
      </c>
      <c r="D511" s="30"/>
      <c r="E511" s="29"/>
      <c r="F511" s="28">
        <v>2.4</v>
      </c>
      <c r="G511" s="28">
        <v>16</v>
      </c>
      <c r="H511" s="28">
        <v>4090</v>
      </c>
      <c r="I511" s="29" t="s">
        <v>5151</v>
      </c>
      <c r="J511" s="28">
        <v>15</v>
      </c>
      <c r="K511" s="29" t="s">
        <v>666</v>
      </c>
      <c r="L511" s="28">
        <v>5056</v>
      </c>
      <c r="M511" s="29" t="s">
        <v>698</v>
      </c>
      <c r="N511" s="29" t="s">
        <v>7471</v>
      </c>
      <c r="O511" s="31">
        <v>37438</v>
      </c>
      <c r="P511" s="31" t="s">
        <v>7472</v>
      </c>
      <c r="Q511" s="29" t="s">
        <v>5084</v>
      </c>
      <c r="R511" s="28">
        <v>5</v>
      </c>
      <c r="S511" s="28">
        <v>59</v>
      </c>
      <c r="T511" s="28" t="s">
        <v>7472</v>
      </c>
      <c r="U511" s="28">
        <v>0</v>
      </c>
      <c r="V511" s="29" t="s">
        <v>43</v>
      </c>
      <c r="W511" s="29" t="s">
        <v>44</v>
      </c>
      <c r="X511" s="29" t="s">
        <v>7472</v>
      </c>
      <c r="Y511" s="29" t="s">
        <v>45</v>
      </c>
      <c r="Z511" s="29" t="s">
        <v>46</v>
      </c>
      <c r="AA511" s="29" t="s">
        <v>7478</v>
      </c>
      <c r="AB511" s="28">
        <v>93551</v>
      </c>
      <c r="AC511" s="27"/>
      <c r="AD511" s="27"/>
      <c r="AE511" s="27"/>
      <c r="AF511" s="29" t="s">
        <v>7472</v>
      </c>
      <c r="AG511" s="33" t="str">
        <f>IF(ISERROR(IF(VLOOKUP(B511,'SAS Stations'!$A$2:$G$307,6,)="YES", "YES", "NO"))=TRUE,"NO","YES")</f>
        <v>NO</v>
      </c>
      <c r="AH511" s="33" t="str">
        <f t="shared" si="7"/>
        <v>YES</v>
      </c>
      <c r="AI511" s="33" t="str">
        <f>IF(ISERROR(IF(VLOOKUP(B511,'Stations Modelled'!$A$2:$D$141,4,FALSE)=TRUE, "YES","NO")),"NO","YES")</f>
        <v>NO</v>
      </c>
    </row>
    <row r="512" spans="1:35" hidden="1">
      <c r="A512" s="29" t="s">
        <v>1009</v>
      </c>
      <c r="B512" s="28">
        <v>371</v>
      </c>
      <c r="C512" s="28">
        <v>5150</v>
      </c>
      <c r="D512" s="30" t="s">
        <v>7535</v>
      </c>
      <c r="E512" s="29">
        <v>37634</v>
      </c>
      <c r="F512" s="28">
        <v>16</v>
      </c>
      <c r="G512" s="28">
        <v>4</v>
      </c>
      <c r="H512" s="28">
        <v>5013</v>
      </c>
      <c r="I512" s="29" t="s">
        <v>812</v>
      </c>
      <c r="J512" s="28">
        <v>3</v>
      </c>
      <c r="K512" s="29" t="s">
        <v>7529</v>
      </c>
      <c r="L512" s="28">
        <v>5014</v>
      </c>
      <c r="M512" s="29" t="s">
        <v>3869</v>
      </c>
      <c r="N512" s="29" t="s">
        <v>7471</v>
      </c>
      <c r="O512" s="31">
        <v>18264</v>
      </c>
      <c r="P512" s="31" t="s">
        <v>7472</v>
      </c>
      <c r="Q512" s="29" t="s">
        <v>7506</v>
      </c>
      <c r="R512" s="28">
        <v>1</v>
      </c>
      <c r="S512" s="28">
        <v>27</v>
      </c>
      <c r="T512" s="28">
        <v>3</v>
      </c>
      <c r="U512" s="28">
        <v>5</v>
      </c>
      <c r="V512" s="29" t="s">
        <v>7531</v>
      </c>
      <c r="W512" s="29" t="s">
        <v>7532</v>
      </c>
      <c r="X512" s="29" t="s">
        <v>523</v>
      </c>
      <c r="Y512" s="29" t="s">
        <v>540</v>
      </c>
      <c r="Z512" s="29" t="s">
        <v>1009</v>
      </c>
      <c r="AA512" s="29" t="s">
        <v>7478</v>
      </c>
      <c r="AB512" s="28">
        <v>91010</v>
      </c>
      <c r="AC512" s="32">
        <v>34.139127999999999</v>
      </c>
      <c r="AD512" s="32">
        <v>-117.965372</v>
      </c>
      <c r="AE512" s="34" t="s">
        <v>7503</v>
      </c>
      <c r="AF512" s="29" t="s">
        <v>7472</v>
      </c>
      <c r="AG512" s="33" t="str">
        <f>IF(ISERROR(IF(VLOOKUP(B512,'SAS Stations'!$A$2:$G$307,6,)="YES", "YES", "NO"))=TRUE,"NO","YES")</f>
        <v>YES</v>
      </c>
      <c r="AH512" s="33" t="str">
        <f t="shared" si="7"/>
        <v>NO</v>
      </c>
      <c r="AI512" s="33" t="str">
        <f>IF(ISERROR(IF(VLOOKUP(B512,'Stations Modelled'!$A$2:$D$141,4,FALSE)=TRUE, "YES","NO")),"NO","YES")</f>
        <v>NO</v>
      </c>
    </row>
    <row r="513" spans="1:35" hidden="1">
      <c r="A513" s="29" t="s">
        <v>5379</v>
      </c>
      <c r="B513" s="28">
        <v>1816</v>
      </c>
      <c r="C513" s="28">
        <v>5335</v>
      </c>
      <c r="D513" s="30"/>
      <c r="E513" s="29"/>
      <c r="F513" s="28">
        <v>66</v>
      </c>
      <c r="G513" s="28">
        <v>12</v>
      </c>
      <c r="H513" s="28">
        <v>5035</v>
      </c>
      <c r="I513" s="29" t="s">
        <v>423</v>
      </c>
      <c r="J513" s="28">
        <v>17</v>
      </c>
      <c r="K513" s="29" t="s">
        <v>4950</v>
      </c>
      <c r="L513" s="28">
        <v>5033</v>
      </c>
      <c r="M513" s="29" t="s">
        <v>397</v>
      </c>
      <c r="N513" s="29" t="s">
        <v>7496</v>
      </c>
      <c r="O513" s="31">
        <v>38353</v>
      </c>
      <c r="P513" s="31" t="s">
        <v>7472</v>
      </c>
      <c r="Q513" s="29" t="s">
        <v>10579</v>
      </c>
      <c r="R513" s="28">
        <v>5</v>
      </c>
      <c r="S513" s="28">
        <v>51</v>
      </c>
      <c r="T513" s="28">
        <v>3</v>
      </c>
      <c r="U513" s="28">
        <v>70</v>
      </c>
      <c r="V513" s="29" t="s">
        <v>4926</v>
      </c>
      <c r="W513" s="29" t="s">
        <v>7472</v>
      </c>
      <c r="X513" s="29" t="s">
        <v>7472</v>
      </c>
      <c r="Y513" s="29" t="s">
        <v>7472</v>
      </c>
      <c r="Z513" s="29" t="s">
        <v>7472</v>
      </c>
      <c r="AA513" s="29" t="s">
        <v>7478</v>
      </c>
      <c r="AB513" s="28" t="s">
        <v>7472</v>
      </c>
      <c r="AC513" s="27"/>
      <c r="AD513" s="27"/>
      <c r="AE513" s="27"/>
      <c r="AF513" s="29" t="s">
        <v>7472</v>
      </c>
      <c r="AG513" s="33" t="str">
        <f>IF(ISERROR(IF(VLOOKUP(B513,'SAS Stations'!$A$2:$G$307,6,)="YES", "YES", "NO"))=TRUE,"NO","YES")</f>
        <v>NO</v>
      </c>
      <c r="AH513" s="33" t="str">
        <f t="shared" si="7"/>
        <v>YES</v>
      </c>
      <c r="AI513" s="33" t="str">
        <f>IF(ISERROR(IF(VLOOKUP(B513,'Stations Modelled'!$A$2:$D$141,4,FALSE)=TRUE, "YES","NO")),"NO","YES")</f>
        <v>NO</v>
      </c>
    </row>
    <row r="514" spans="1:35" hidden="1">
      <c r="A514" s="29" t="s">
        <v>3862</v>
      </c>
      <c r="B514" s="28">
        <v>1902</v>
      </c>
      <c r="C514" s="28">
        <v>6112</v>
      </c>
      <c r="D514" s="30"/>
      <c r="E514" s="29"/>
      <c r="F514" s="28">
        <v>66</v>
      </c>
      <c r="G514" s="28">
        <v>16</v>
      </c>
      <c r="H514" s="28">
        <v>5013</v>
      </c>
      <c r="I514" s="29" t="s">
        <v>812</v>
      </c>
      <c r="J514" s="28">
        <v>3</v>
      </c>
      <c r="K514" s="29" t="s">
        <v>7529</v>
      </c>
      <c r="L514" s="28">
        <v>5014</v>
      </c>
      <c r="M514" s="29" t="s">
        <v>3869</v>
      </c>
      <c r="N514" s="29" t="s">
        <v>7471</v>
      </c>
      <c r="O514" s="31">
        <v>34990</v>
      </c>
      <c r="P514" s="31" t="s">
        <v>7472</v>
      </c>
      <c r="Q514" s="29" t="s">
        <v>7530</v>
      </c>
      <c r="R514" s="28">
        <v>1</v>
      </c>
      <c r="S514" s="28">
        <v>27</v>
      </c>
      <c r="T514" s="28">
        <v>2</v>
      </c>
      <c r="U514" s="28">
        <v>4</v>
      </c>
      <c r="V514" s="29" t="s">
        <v>541</v>
      </c>
      <c r="W514" s="29" t="s">
        <v>7544</v>
      </c>
      <c r="X514" s="29" t="s">
        <v>7582</v>
      </c>
      <c r="Y514" s="29" t="s">
        <v>542</v>
      </c>
      <c r="Z514" s="29" t="s">
        <v>7547</v>
      </c>
      <c r="AA514" s="29" t="s">
        <v>7478</v>
      </c>
      <c r="AB514" s="28">
        <v>91731</v>
      </c>
      <c r="AC514" s="32">
        <v>34.082085999999997</v>
      </c>
      <c r="AD514" s="32">
        <v>-118.04407500000001</v>
      </c>
      <c r="AE514" s="34" t="s">
        <v>7503</v>
      </c>
      <c r="AF514" s="29" t="s">
        <v>7472</v>
      </c>
      <c r="AG514" s="33" t="str">
        <f>IF(ISERROR(IF(VLOOKUP(B514,'SAS Stations'!$A$2:$G$307,6,)="YES", "YES", "NO"))=TRUE,"NO","YES")</f>
        <v>NO</v>
      </c>
      <c r="AH514" s="33" t="str">
        <f t="shared" si="7"/>
        <v>YES</v>
      </c>
      <c r="AI514" s="33" t="str">
        <f>IF(ISERROR(IF(VLOOKUP(B514,'Stations Modelled'!$A$2:$D$141,4,FALSE)=TRUE, "YES","NO")),"NO","YES")</f>
        <v>NO</v>
      </c>
    </row>
    <row r="515" spans="1:35" hidden="1">
      <c r="A515" s="29" t="s">
        <v>47</v>
      </c>
      <c r="B515" s="28">
        <v>1718</v>
      </c>
      <c r="C515" s="28">
        <v>5906</v>
      </c>
      <c r="D515" s="30"/>
      <c r="E515" s="29"/>
      <c r="F515" s="28">
        <v>66</v>
      </c>
      <c r="G515" s="28">
        <v>12</v>
      </c>
      <c r="H515" s="28">
        <v>5081</v>
      </c>
      <c r="I515" s="29" t="s">
        <v>360</v>
      </c>
      <c r="J515" s="28">
        <v>1</v>
      </c>
      <c r="K515" s="29" t="s">
        <v>939</v>
      </c>
      <c r="L515" s="28">
        <v>5082</v>
      </c>
      <c r="M515" s="29" t="s">
        <v>939</v>
      </c>
      <c r="N515" s="29" t="s">
        <v>7496</v>
      </c>
      <c r="O515" s="31">
        <v>38353</v>
      </c>
      <c r="P515" s="31" t="s">
        <v>7472</v>
      </c>
      <c r="Q515" s="29" t="s">
        <v>10579</v>
      </c>
      <c r="R515" s="28">
        <v>1</v>
      </c>
      <c r="S515" s="28">
        <v>33</v>
      </c>
      <c r="T515" s="28">
        <v>2</v>
      </c>
      <c r="U515" s="28">
        <v>80</v>
      </c>
      <c r="V515" s="29" t="s">
        <v>7848</v>
      </c>
      <c r="W515" s="29" t="s">
        <v>7472</v>
      </c>
      <c r="X515" s="29" t="s">
        <v>7472</v>
      </c>
      <c r="Y515" s="29" t="s">
        <v>7472</v>
      </c>
      <c r="Z515" s="29" t="s">
        <v>7472</v>
      </c>
      <c r="AA515" s="29" t="s">
        <v>7478</v>
      </c>
      <c r="AB515" s="28" t="s">
        <v>7472</v>
      </c>
      <c r="AC515" s="27"/>
      <c r="AD515" s="27"/>
      <c r="AE515" s="27"/>
      <c r="AF515" s="29" t="s">
        <v>7472</v>
      </c>
      <c r="AG515" s="33" t="str">
        <f>IF(ISERROR(IF(VLOOKUP(B515,'SAS Stations'!$A$2:$G$307,6,)="YES", "YES", "NO"))=TRUE,"NO","YES")</f>
        <v>NO</v>
      </c>
      <c r="AH515" s="33" t="str">
        <f t="shared" ref="AH515:AH578" si="8">IF(AG515="YES", "NO", "YES")</f>
        <v>YES</v>
      </c>
      <c r="AI515" s="33" t="str">
        <f>IF(ISERROR(IF(VLOOKUP(B515,'Stations Modelled'!$A$2:$D$141,4,FALSE)=TRUE, "YES","NO")),"NO","YES")</f>
        <v>NO</v>
      </c>
    </row>
    <row r="516" spans="1:35" hidden="1">
      <c r="A516" s="29" t="s">
        <v>48</v>
      </c>
      <c r="B516" s="28">
        <v>1583</v>
      </c>
      <c r="C516" s="28">
        <v>7172</v>
      </c>
      <c r="D516" s="30"/>
      <c r="E516" s="29"/>
      <c r="F516" s="28">
        <v>16</v>
      </c>
      <c r="G516" s="28">
        <v>4</v>
      </c>
      <c r="H516" s="28">
        <v>5021</v>
      </c>
      <c r="I516" s="29" t="s">
        <v>625</v>
      </c>
      <c r="J516" s="28">
        <v>8</v>
      </c>
      <c r="K516" s="29" t="s">
        <v>337</v>
      </c>
      <c r="L516" s="28">
        <v>5023</v>
      </c>
      <c r="M516" s="29" t="s">
        <v>337</v>
      </c>
      <c r="N516" s="29" t="s">
        <v>7471</v>
      </c>
      <c r="O516" s="31">
        <v>33431</v>
      </c>
      <c r="P516" s="31" t="s">
        <v>7472</v>
      </c>
      <c r="Q516" s="29" t="s">
        <v>5084</v>
      </c>
      <c r="R516" s="28">
        <v>5</v>
      </c>
      <c r="S516" s="28">
        <v>44</v>
      </c>
      <c r="T516" s="28">
        <v>1</v>
      </c>
      <c r="U516" s="28">
        <v>50</v>
      </c>
      <c r="V516" s="29" t="s">
        <v>2730</v>
      </c>
      <c r="W516" s="29" t="s">
        <v>7472</v>
      </c>
      <c r="X516" s="29" t="s">
        <v>7472</v>
      </c>
      <c r="Y516" s="29" t="s">
        <v>7472</v>
      </c>
      <c r="Z516" s="29" t="s">
        <v>7472</v>
      </c>
      <c r="AA516" s="29" t="s">
        <v>7478</v>
      </c>
      <c r="AB516" s="28">
        <v>90275</v>
      </c>
      <c r="AC516" s="27"/>
      <c r="AD516" s="27"/>
      <c r="AE516" s="27"/>
      <c r="AF516" s="29" t="s">
        <v>7472</v>
      </c>
      <c r="AG516" s="33" t="str">
        <f>IF(ISERROR(IF(VLOOKUP(B516,'SAS Stations'!$A$2:$G$307,6,)="YES", "YES", "NO"))=TRUE,"NO","YES")</f>
        <v>NO</v>
      </c>
      <c r="AH516" s="33" t="str">
        <f t="shared" si="8"/>
        <v>YES</v>
      </c>
      <c r="AI516" s="33" t="str">
        <f>IF(ISERROR(IF(VLOOKUP(B516,'Stations Modelled'!$A$2:$D$141,4,FALSE)=TRUE, "YES","NO")),"NO","YES")</f>
        <v>NO</v>
      </c>
    </row>
    <row r="517" spans="1:35" hidden="1">
      <c r="A517" s="29" t="s">
        <v>5107</v>
      </c>
      <c r="B517" s="28">
        <v>1378</v>
      </c>
      <c r="C517" s="28">
        <v>8139</v>
      </c>
      <c r="D517" s="30" t="s">
        <v>7470</v>
      </c>
      <c r="E517" s="29"/>
      <c r="F517" s="28">
        <v>33</v>
      </c>
      <c r="G517" s="28">
        <v>12</v>
      </c>
      <c r="H517" s="28">
        <v>4025</v>
      </c>
      <c r="I517" s="29" t="s">
        <v>5024</v>
      </c>
      <c r="J517" s="28">
        <v>6</v>
      </c>
      <c r="K517" s="29" t="s">
        <v>389</v>
      </c>
      <c r="L517" s="28">
        <v>5067</v>
      </c>
      <c r="M517" s="29" t="s">
        <v>389</v>
      </c>
      <c r="N517" s="29" t="s">
        <v>7471</v>
      </c>
      <c r="O517" s="31">
        <v>18264</v>
      </c>
      <c r="P517" s="31" t="s">
        <v>7472</v>
      </c>
      <c r="Q517" s="29" t="s">
        <v>7506</v>
      </c>
      <c r="R517" s="28">
        <v>3</v>
      </c>
      <c r="S517" s="28">
        <v>87</v>
      </c>
      <c r="T517" s="28">
        <v>4</v>
      </c>
      <c r="U517" s="28">
        <v>13</v>
      </c>
      <c r="V517" s="29" t="s">
        <v>3411</v>
      </c>
      <c r="W517" s="29" t="s">
        <v>5028</v>
      </c>
      <c r="X517" s="29" t="s">
        <v>546</v>
      </c>
      <c r="Y517" s="29" t="s">
        <v>5108</v>
      </c>
      <c r="Z517" s="29" t="s">
        <v>402</v>
      </c>
      <c r="AA517" s="29" t="s">
        <v>7478</v>
      </c>
      <c r="AB517" s="28">
        <v>92225</v>
      </c>
      <c r="AC517" s="32">
        <v>33.611350000000002</v>
      </c>
      <c r="AD517" s="32">
        <v>-114.679261</v>
      </c>
      <c r="AE517" s="34" t="s">
        <v>7503</v>
      </c>
      <c r="AF517" s="29" t="s">
        <v>7472</v>
      </c>
      <c r="AG517" s="33" t="str">
        <f>IF(ISERROR(IF(VLOOKUP(B517,'SAS Stations'!$A$2:$G$307,6,)="YES", "YES", "NO"))=TRUE,"NO","YES")</f>
        <v>NO</v>
      </c>
      <c r="AH517" s="33" t="str">
        <f t="shared" si="8"/>
        <v>YES</v>
      </c>
      <c r="AI517" s="33" t="str">
        <f>IF(ISERROR(IF(VLOOKUP(B517,'Stations Modelled'!$A$2:$D$141,4,FALSE)=TRUE, "YES","NO")),"NO","YES")</f>
        <v>NO</v>
      </c>
    </row>
    <row r="518" spans="1:35" hidden="1">
      <c r="A518" s="29" t="s">
        <v>3863</v>
      </c>
      <c r="B518" s="28">
        <v>1374</v>
      </c>
      <c r="C518" s="28">
        <v>8135</v>
      </c>
      <c r="D518" s="30" t="s">
        <v>4923</v>
      </c>
      <c r="E518" s="29"/>
      <c r="F518" s="28">
        <v>115</v>
      </c>
      <c r="G518" s="28">
        <v>12</v>
      </c>
      <c r="H518" s="28">
        <v>5090</v>
      </c>
      <c r="I518" s="29" t="s">
        <v>3806</v>
      </c>
      <c r="J518" s="28">
        <v>16</v>
      </c>
      <c r="K518" s="29" t="s">
        <v>3806</v>
      </c>
      <c r="L518" s="28">
        <v>5090</v>
      </c>
      <c r="M518" s="29" t="s">
        <v>3806</v>
      </c>
      <c r="N518" s="29" t="s">
        <v>7471</v>
      </c>
      <c r="O518" s="31">
        <v>24139</v>
      </c>
      <c r="P518" s="31" t="s">
        <v>7472</v>
      </c>
      <c r="Q518" s="29" t="s">
        <v>7473</v>
      </c>
      <c r="R518" s="28">
        <v>3</v>
      </c>
      <c r="S518" s="28">
        <v>72</v>
      </c>
      <c r="T518" s="28">
        <v>4</v>
      </c>
      <c r="U518" s="28">
        <v>24</v>
      </c>
      <c r="V518" s="29" t="s">
        <v>7480</v>
      </c>
      <c r="W518" s="29" t="s">
        <v>7475</v>
      </c>
      <c r="X518" s="29" t="s">
        <v>7523</v>
      </c>
      <c r="Y518" s="29" t="s">
        <v>10294</v>
      </c>
      <c r="Z518" s="29" t="s">
        <v>10295</v>
      </c>
      <c r="AA518" s="29" t="s">
        <v>7478</v>
      </c>
      <c r="AB518" s="28">
        <v>92398</v>
      </c>
      <c r="AC518" s="32">
        <v>35.049560999999997</v>
      </c>
      <c r="AD518" s="32">
        <v>-116.439397</v>
      </c>
      <c r="AE518" s="34" t="s">
        <v>7494</v>
      </c>
      <c r="AF518" s="29" t="s">
        <v>7472</v>
      </c>
      <c r="AG518" s="33" t="str">
        <f>IF(ISERROR(IF(VLOOKUP(B518,'SAS Stations'!$A$2:$G$307,6,)="YES", "YES", "NO"))=TRUE,"NO","YES")</f>
        <v>NO</v>
      </c>
      <c r="AH518" s="33" t="str">
        <f t="shared" si="8"/>
        <v>YES</v>
      </c>
      <c r="AI518" s="33" t="str">
        <f>IF(ISERROR(IF(VLOOKUP(B518,'Stations Modelled'!$A$2:$D$141,4,FALSE)=TRUE, "YES","NO")),"NO","YES")</f>
        <v>NO</v>
      </c>
    </row>
    <row r="519" spans="1:35" hidden="1">
      <c r="A519" s="29" t="s">
        <v>3864</v>
      </c>
      <c r="B519" s="28">
        <v>43</v>
      </c>
      <c r="C519" s="28">
        <v>1044</v>
      </c>
      <c r="D519" s="30" t="s">
        <v>4919</v>
      </c>
      <c r="E519" s="29"/>
      <c r="F519" s="28">
        <v>66</v>
      </c>
      <c r="G519" s="28">
        <v>0.5</v>
      </c>
      <c r="H519" s="28">
        <v>5052</v>
      </c>
      <c r="I519" s="29" t="s">
        <v>357</v>
      </c>
      <c r="J519" s="28">
        <v>14</v>
      </c>
      <c r="K519" s="29" t="s">
        <v>940</v>
      </c>
      <c r="L519" s="28">
        <v>5054</v>
      </c>
      <c r="M519" s="29" t="s">
        <v>940</v>
      </c>
      <c r="N519" s="29" t="s">
        <v>7471</v>
      </c>
      <c r="O519" s="31">
        <v>31503</v>
      </c>
      <c r="P519" s="31" t="s">
        <v>7472</v>
      </c>
      <c r="Q519" s="29" t="s">
        <v>525</v>
      </c>
      <c r="R519" s="28">
        <v>5</v>
      </c>
      <c r="S519" s="28">
        <v>36</v>
      </c>
      <c r="T519" s="28">
        <v>4</v>
      </c>
      <c r="U519" s="28">
        <v>22</v>
      </c>
      <c r="V519" s="29" t="s">
        <v>4926</v>
      </c>
      <c r="W519" s="29" t="s">
        <v>1741</v>
      </c>
      <c r="X519" s="29" t="s">
        <v>7571</v>
      </c>
      <c r="Y519" s="29" t="s">
        <v>10296</v>
      </c>
      <c r="Z519" s="29" t="s">
        <v>4966</v>
      </c>
      <c r="AA519" s="29" t="s">
        <v>7478</v>
      </c>
      <c r="AB519" s="28">
        <v>93561</v>
      </c>
      <c r="AC519" s="32">
        <v>35.063116000000001</v>
      </c>
      <c r="AD519" s="32">
        <v>-118.3198</v>
      </c>
      <c r="AE519" s="34" t="s">
        <v>7494</v>
      </c>
      <c r="AF519" s="29" t="s">
        <v>7472</v>
      </c>
      <c r="AG519" s="33" t="str">
        <f>IF(ISERROR(IF(VLOOKUP(B519,'SAS Stations'!$A$2:$G$307,6,)="YES", "YES", "NO"))=TRUE,"NO","YES")</f>
        <v>NO</v>
      </c>
      <c r="AH519" s="33" t="str">
        <f t="shared" si="8"/>
        <v>YES</v>
      </c>
      <c r="AI519" s="33" t="str">
        <f>IF(ISERROR(IF(VLOOKUP(B519,'Stations Modelled'!$A$2:$D$141,4,FALSE)=TRUE, "YES","NO")),"NO","YES")</f>
        <v>NO</v>
      </c>
    </row>
    <row r="520" spans="1:35" hidden="1">
      <c r="A520" s="29" t="s">
        <v>49</v>
      </c>
      <c r="B520" s="28">
        <v>1119</v>
      </c>
      <c r="C520" s="28">
        <v>7165</v>
      </c>
      <c r="D520" s="30"/>
      <c r="E520" s="29"/>
      <c r="F520" s="28">
        <v>16</v>
      </c>
      <c r="G520" s="28">
        <v>4</v>
      </c>
      <c r="H520" s="28">
        <v>5053</v>
      </c>
      <c r="I520" s="29" t="s">
        <v>833</v>
      </c>
      <c r="J520" s="28">
        <v>12</v>
      </c>
      <c r="K520" s="29" t="s">
        <v>833</v>
      </c>
      <c r="L520" s="28">
        <v>5056</v>
      </c>
      <c r="M520" s="29" t="s">
        <v>698</v>
      </c>
      <c r="N520" s="29" t="s">
        <v>7521</v>
      </c>
      <c r="O520" s="31">
        <v>18264</v>
      </c>
      <c r="P520" s="31">
        <v>30895</v>
      </c>
      <c r="Q520" s="29" t="s">
        <v>5084</v>
      </c>
      <c r="R520" s="28">
        <v>5</v>
      </c>
      <c r="S520" s="28">
        <v>39</v>
      </c>
      <c r="T520" s="28">
        <v>2</v>
      </c>
      <c r="U520" s="28">
        <v>60</v>
      </c>
      <c r="V520" s="29" t="s">
        <v>4972</v>
      </c>
      <c r="W520" s="29" t="s">
        <v>7472</v>
      </c>
      <c r="X520" s="29" t="s">
        <v>7472</v>
      </c>
      <c r="Y520" s="29" t="s">
        <v>7472</v>
      </c>
      <c r="Z520" s="29" t="s">
        <v>7472</v>
      </c>
      <c r="AA520" s="29" t="s">
        <v>7478</v>
      </c>
      <c r="AB520" s="28" t="s">
        <v>7472</v>
      </c>
      <c r="AC520" s="27"/>
      <c r="AD520" s="27"/>
      <c r="AE520" s="27"/>
      <c r="AF520" s="29" t="s">
        <v>7472</v>
      </c>
      <c r="AG520" s="33" t="str">
        <f>IF(ISERROR(IF(VLOOKUP(B520,'SAS Stations'!$A$2:$G$307,6,)="YES", "YES", "NO"))=TRUE,"NO","YES")</f>
        <v>NO</v>
      </c>
      <c r="AH520" s="33" t="str">
        <f t="shared" si="8"/>
        <v>YES</v>
      </c>
      <c r="AI520" s="33" t="str">
        <f>IF(ISERROR(IF(VLOOKUP(B520,'Stations Modelled'!$A$2:$D$141,4,FALSE)=TRUE, "YES","NO")),"NO","YES")</f>
        <v>NO</v>
      </c>
    </row>
    <row r="521" spans="1:35" hidden="1">
      <c r="A521" s="29" t="s">
        <v>50</v>
      </c>
      <c r="B521" s="28">
        <v>252</v>
      </c>
      <c r="C521" s="28">
        <v>4195</v>
      </c>
      <c r="D521" s="30"/>
      <c r="E521" s="29"/>
      <c r="F521" s="28">
        <v>138</v>
      </c>
      <c r="G521" s="28">
        <v>2.4</v>
      </c>
      <c r="H521" s="28">
        <v>4090</v>
      </c>
      <c r="I521" s="29" t="s">
        <v>5151</v>
      </c>
      <c r="J521" s="28">
        <v>15</v>
      </c>
      <c r="K521" s="29" t="s">
        <v>666</v>
      </c>
      <c r="L521" s="28">
        <v>5056</v>
      </c>
      <c r="M521" s="29" t="s">
        <v>698</v>
      </c>
      <c r="N521" s="29" t="s">
        <v>7471</v>
      </c>
      <c r="O521" s="31">
        <v>18264</v>
      </c>
      <c r="P521" s="31" t="s">
        <v>7472</v>
      </c>
      <c r="Q521" s="29" t="s">
        <v>7496</v>
      </c>
      <c r="R521" s="28">
        <v>5</v>
      </c>
      <c r="S521" s="28">
        <v>59</v>
      </c>
      <c r="T521" s="28" t="s">
        <v>7472</v>
      </c>
      <c r="U521" s="28">
        <v>0</v>
      </c>
      <c r="V521" s="29" t="s">
        <v>43</v>
      </c>
      <c r="W521" s="29" t="s">
        <v>44</v>
      </c>
      <c r="X521" s="29" t="s">
        <v>7472</v>
      </c>
      <c r="Y521" s="29" t="s">
        <v>51</v>
      </c>
      <c r="Z521" s="29" t="s">
        <v>46</v>
      </c>
      <c r="AA521" s="29" t="s">
        <v>7478</v>
      </c>
      <c r="AB521" s="28">
        <v>93551</v>
      </c>
      <c r="AC521" s="27"/>
      <c r="AD521" s="27"/>
      <c r="AE521" s="27"/>
      <c r="AF521" s="29" t="s">
        <v>7472</v>
      </c>
      <c r="AG521" s="33" t="str">
        <f>IF(ISERROR(IF(VLOOKUP(B521,'SAS Stations'!$A$2:$G$307,6,)="YES", "YES", "NO"))=TRUE,"NO","YES")</f>
        <v>NO</v>
      </c>
      <c r="AH521" s="33" t="str">
        <f t="shared" si="8"/>
        <v>YES</v>
      </c>
      <c r="AI521" s="33" t="str">
        <f>IF(ISERROR(IF(VLOOKUP(B521,'Stations Modelled'!$A$2:$D$141,4,FALSE)=TRUE, "YES","NO")),"NO","YES")</f>
        <v>NO</v>
      </c>
    </row>
    <row r="522" spans="1:35" hidden="1">
      <c r="A522" s="29" t="s">
        <v>52</v>
      </c>
      <c r="B522" s="28">
        <v>1122</v>
      </c>
      <c r="C522" s="28">
        <v>7174</v>
      </c>
      <c r="D522" s="30"/>
      <c r="E522" s="29"/>
      <c r="F522" s="28">
        <v>33</v>
      </c>
      <c r="G522" s="28">
        <v>12</v>
      </c>
      <c r="H522" s="28">
        <v>5067</v>
      </c>
      <c r="I522" s="29" t="s">
        <v>389</v>
      </c>
      <c r="J522" s="28">
        <v>6</v>
      </c>
      <c r="K522" s="29" t="s">
        <v>389</v>
      </c>
      <c r="L522" s="28">
        <v>5067</v>
      </c>
      <c r="M522" s="29" t="s">
        <v>389</v>
      </c>
      <c r="N522" s="29" t="s">
        <v>7471</v>
      </c>
      <c r="O522" s="31">
        <v>28369</v>
      </c>
      <c r="P522" s="31" t="s">
        <v>7472</v>
      </c>
      <c r="Q522" s="29" t="s">
        <v>5084</v>
      </c>
      <c r="R522" s="28">
        <v>3</v>
      </c>
      <c r="S522" s="28">
        <v>31</v>
      </c>
      <c r="T522" s="28">
        <v>2</v>
      </c>
      <c r="U522" s="28">
        <v>20</v>
      </c>
      <c r="V522" s="29" t="s">
        <v>7474</v>
      </c>
      <c r="W522" s="29" t="s">
        <v>7472</v>
      </c>
      <c r="X522" s="29" t="s">
        <v>7472</v>
      </c>
      <c r="Y522" s="29" t="s">
        <v>7472</v>
      </c>
      <c r="Z522" s="29" t="s">
        <v>7472</v>
      </c>
      <c r="AA522" s="29" t="s">
        <v>7478</v>
      </c>
      <c r="AB522" s="28">
        <v>92220</v>
      </c>
      <c r="AC522" s="27"/>
      <c r="AD522" s="27"/>
      <c r="AE522" s="27"/>
      <c r="AF522" s="29" t="s">
        <v>7472</v>
      </c>
      <c r="AG522" s="33" t="str">
        <f>IF(ISERROR(IF(VLOOKUP(B522,'SAS Stations'!$A$2:$G$307,6,)="YES", "YES", "NO"))=TRUE,"NO","YES")</f>
        <v>NO</v>
      </c>
      <c r="AH522" s="33" t="str">
        <f t="shared" si="8"/>
        <v>YES</v>
      </c>
      <c r="AI522" s="33" t="str">
        <f>IF(ISERROR(IF(VLOOKUP(B522,'Stations Modelled'!$A$2:$D$141,4,FALSE)=TRUE, "YES","NO")),"NO","YES")</f>
        <v>NO</v>
      </c>
    </row>
    <row r="523" spans="1:35" hidden="1">
      <c r="A523" s="29" t="s">
        <v>5109</v>
      </c>
      <c r="B523" s="28">
        <v>286</v>
      </c>
      <c r="C523" s="28">
        <v>5040</v>
      </c>
      <c r="D523" s="30" t="s">
        <v>3416</v>
      </c>
      <c r="E523" s="29">
        <v>14716</v>
      </c>
      <c r="F523" s="28">
        <v>66</v>
      </c>
      <c r="G523" s="28">
        <v>12</v>
      </c>
      <c r="H523" s="28">
        <v>5040</v>
      </c>
      <c r="I523" s="29" t="s">
        <v>5109</v>
      </c>
      <c r="J523" s="28">
        <v>6</v>
      </c>
      <c r="K523" s="29" t="s">
        <v>389</v>
      </c>
      <c r="L523" s="28">
        <v>5067</v>
      </c>
      <c r="M523" s="29" t="s">
        <v>389</v>
      </c>
      <c r="N523" s="29" t="s">
        <v>7471</v>
      </c>
      <c r="O523" s="31">
        <v>18264</v>
      </c>
      <c r="P523" s="31" t="s">
        <v>7472</v>
      </c>
      <c r="Q523" s="29" t="s">
        <v>7473</v>
      </c>
      <c r="R523" s="28">
        <v>3</v>
      </c>
      <c r="S523" s="28">
        <v>87</v>
      </c>
      <c r="T523" s="28">
        <v>4</v>
      </c>
      <c r="U523" s="28">
        <v>13</v>
      </c>
      <c r="V523" s="29" t="s">
        <v>3411</v>
      </c>
      <c r="W523" s="29" t="s">
        <v>5110</v>
      </c>
      <c r="X523" s="29" t="s">
        <v>5111</v>
      </c>
      <c r="Y523" s="29" t="s">
        <v>5112</v>
      </c>
      <c r="Z523" s="29" t="s">
        <v>5054</v>
      </c>
      <c r="AA523" s="29" t="s">
        <v>7478</v>
      </c>
      <c r="AB523" s="28">
        <v>92239</v>
      </c>
      <c r="AC523" s="32">
        <v>33.811427999999999</v>
      </c>
      <c r="AD523" s="32">
        <v>-115.453552</v>
      </c>
      <c r="AE523" s="34" t="s">
        <v>7503</v>
      </c>
      <c r="AF523" s="29" t="s">
        <v>7472</v>
      </c>
      <c r="AG523" s="33" t="str">
        <f>IF(ISERROR(IF(VLOOKUP(B523,'SAS Stations'!$A$2:$G$307,6,)="YES", "YES", "NO"))=TRUE,"NO","YES")</f>
        <v>NO</v>
      </c>
      <c r="AH523" s="33" t="str">
        <f t="shared" si="8"/>
        <v>YES</v>
      </c>
      <c r="AI523" s="33" t="str">
        <f>IF(ISERROR(IF(VLOOKUP(B523,'Stations Modelled'!$A$2:$D$141,4,FALSE)=TRUE, "YES","NO")),"NO","YES")</f>
        <v>NO</v>
      </c>
    </row>
    <row r="524" spans="1:35" hidden="1">
      <c r="A524" s="29" t="s">
        <v>5109</v>
      </c>
      <c r="B524" s="28">
        <v>287</v>
      </c>
      <c r="C524" s="28">
        <v>5040</v>
      </c>
      <c r="D524" s="30" t="s">
        <v>3416</v>
      </c>
      <c r="E524" s="29">
        <v>14716</v>
      </c>
      <c r="F524" s="28">
        <v>220</v>
      </c>
      <c r="G524" s="28">
        <v>66</v>
      </c>
      <c r="H524" s="28">
        <v>5000</v>
      </c>
      <c r="I524" s="29" t="s">
        <v>7485</v>
      </c>
      <c r="J524" s="28">
        <v>6</v>
      </c>
      <c r="K524" s="29" t="s">
        <v>389</v>
      </c>
      <c r="L524" s="28">
        <v>5067</v>
      </c>
      <c r="M524" s="29" t="s">
        <v>389</v>
      </c>
      <c r="N524" s="29" t="s">
        <v>7471</v>
      </c>
      <c r="O524" s="31">
        <v>18264</v>
      </c>
      <c r="P524" s="31" t="s">
        <v>7472</v>
      </c>
      <c r="Q524" s="29" t="s">
        <v>7486</v>
      </c>
      <c r="R524" s="28">
        <v>3</v>
      </c>
      <c r="S524" s="28">
        <v>87</v>
      </c>
      <c r="T524" s="28">
        <v>4</v>
      </c>
      <c r="U524" s="28">
        <v>13</v>
      </c>
      <c r="V524" s="29" t="s">
        <v>3411</v>
      </c>
      <c r="W524" s="29" t="s">
        <v>5110</v>
      </c>
      <c r="X524" s="29" t="s">
        <v>5111</v>
      </c>
      <c r="Y524" s="29" t="s">
        <v>5112</v>
      </c>
      <c r="Z524" s="29" t="s">
        <v>5054</v>
      </c>
      <c r="AA524" s="29" t="s">
        <v>7478</v>
      </c>
      <c r="AB524" s="28">
        <v>92239</v>
      </c>
      <c r="AC524" s="32">
        <v>33.811427999999999</v>
      </c>
      <c r="AD524" s="32">
        <v>-115.453552</v>
      </c>
      <c r="AE524" s="34" t="s">
        <v>7503</v>
      </c>
      <c r="AF524" s="29" t="s">
        <v>7472</v>
      </c>
      <c r="AG524" s="33" t="str">
        <f>IF(ISERROR(IF(VLOOKUP(B524,'SAS Stations'!$A$2:$G$307,6,)="YES", "YES", "NO"))=TRUE,"NO","YES")</f>
        <v>NO</v>
      </c>
      <c r="AH524" s="33" t="str">
        <f t="shared" si="8"/>
        <v>YES</v>
      </c>
      <c r="AI524" s="33" t="str">
        <f>IF(ISERROR(IF(VLOOKUP(B524,'Stations Modelled'!$A$2:$D$141,4,FALSE)=TRUE, "YES","NO")),"NO","YES")</f>
        <v>NO</v>
      </c>
    </row>
    <row r="525" spans="1:35" hidden="1">
      <c r="A525" s="29" t="s">
        <v>5109</v>
      </c>
      <c r="B525" s="28">
        <v>1598</v>
      </c>
      <c r="C525" s="28">
        <v>5040</v>
      </c>
      <c r="D525" s="30" t="s">
        <v>3416</v>
      </c>
      <c r="E525" s="29">
        <v>14716</v>
      </c>
      <c r="F525" s="28">
        <v>220</v>
      </c>
      <c r="G525" s="28">
        <v>161</v>
      </c>
      <c r="H525" s="28">
        <v>5000</v>
      </c>
      <c r="I525" s="29" t="s">
        <v>7485</v>
      </c>
      <c r="J525" s="28">
        <v>6</v>
      </c>
      <c r="K525" s="29" t="s">
        <v>389</v>
      </c>
      <c r="L525" s="28">
        <v>5067</v>
      </c>
      <c r="M525" s="29" t="s">
        <v>389</v>
      </c>
      <c r="N525" s="29" t="s">
        <v>7471</v>
      </c>
      <c r="O525" s="31">
        <v>18264</v>
      </c>
      <c r="P525" s="31" t="s">
        <v>7472</v>
      </c>
      <c r="Q525" s="29" t="s">
        <v>7486</v>
      </c>
      <c r="R525" s="28">
        <v>3</v>
      </c>
      <c r="S525" s="28">
        <v>87</v>
      </c>
      <c r="T525" s="28">
        <v>4</v>
      </c>
      <c r="U525" s="28">
        <v>13</v>
      </c>
      <c r="V525" s="29" t="s">
        <v>3411</v>
      </c>
      <c r="W525" s="29" t="s">
        <v>5110</v>
      </c>
      <c r="X525" s="29" t="s">
        <v>5111</v>
      </c>
      <c r="Y525" s="29" t="s">
        <v>5112</v>
      </c>
      <c r="Z525" s="29" t="s">
        <v>5054</v>
      </c>
      <c r="AA525" s="29" t="s">
        <v>7478</v>
      </c>
      <c r="AB525" s="28">
        <v>92239</v>
      </c>
      <c r="AC525" s="32">
        <v>33.811427999999999</v>
      </c>
      <c r="AD525" s="32">
        <v>-115.453552</v>
      </c>
      <c r="AE525" s="34" t="s">
        <v>7503</v>
      </c>
      <c r="AF525" s="29" t="s">
        <v>7472</v>
      </c>
      <c r="AG525" s="33" t="str">
        <f>IF(ISERROR(IF(VLOOKUP(B525,'SAS Stations'!$A$2:$G$307,6,)="YES", "YES", "NO"))=TRUE,"NO","YES")</f>
        <v>NO</v>
      </c>
      <c r="AH525" s="33" t="str">
        <f t="shared" si="8"/>
        <v>YES</v>
      </c>
      <c r="AI525" s="33" t="str">
        <f>IF(ISERROR(IF(VLOOKUP(B525,'Stations Modelled'!$A$2:$D$141,4,FALSE)=TRUE, "YES","NO")),"NO","YES")</f>
        <v>NO</v>
      </c>
    </row>
    <row r="526" spans="1:35" hidden="1">
      <c r="A526" s="29" t="s">
        <v>53</v>
      </c>
      <c r="B526" s="28">
        <v>221</v>
      </c>
      <c r="C526" s="28">
        <v>4064</v>
      </c>
      <c r="D526" s="30"/>
      <c r="E526" s="29"/>
      <c r="F526" s="28">
        <v>220</v>
      </c>
      <c r="G526" s="28">
        <v>220</v>
      </c>
      <c r="H526" s="28">
        <v>4060</v>
      </c>
      <c r="I526" s="29" t="s">
        <v>7479</v>
      </c>
      <c r="J526" s="28">
        <v>6</v>
      </c>
      <c r="K526" s="29" t="s">
        <v>389</v>
      </c>
      <c r="L526" s="28">
        <v>4000</v>
      </c>
      <c r="M526" s="29" t="s">
        <v>7495</v>
      </c>
      <c r="N526" s="29" t="s">
        <v>7471</v>
      </c>
      <c r="O526" s="31">
        <v>18264</v>
      </c>
      <c r="P526" s="31" t="s">
        <v>7472</v>
      </c>
      <c r="Q526" s="29" t="s">
        <v>7496</v>
      </c>
      <c r="R526" s="28">
        <v>9</v>
      </c>
      <c r="S526" s="28">
        <v>99</v>
      </c>
      <c r="T526" s="28">
        <v>4</v>
      </c>
      <c r="U526" s="28">
        <v>0</v>
      </c>
      <c r="V526" s="29" t="s">
        <v>7472</v>
      </c>
      <c r="W526" s="29" t="s">
        <v>7472</v>
      </c>
      <c r="X526" s="29" t="s">
        <v>7472</v>
      </c>
      <c r="Y526" s="29" t="s">
        <v>7472</v>
      </c>
      <c r="Z526" s="29" t="s">
        <v>7472</v>
      </c>
      <c r="AA526" s="29" t="s">
        <v>7478</v>
      </c>
      <c r="AB526" s="28" t="s">
        <v>7472</v>
      </c>
      <c r="AC526" s="27"/>
      <c r="AD526" s="27"/>
      <c r="AE526" s="27"/>
      <c r="AF526" s="29" t="s">
        <v>7472</v>
      </c>
      <c r="AG526" s="33" t="str">
        <f>IF(ISERROR(IF(VLOOKUP(B526,'SAS Stations'!$A$2:$G$307,6,)="YES", "YES", "NO"))=TRUE,"NO","YES")</f>
        <v>NO</v>
      </c>
      <c r="AH526" s="33" t="str">
        <f t="shared" si="8"/>
        <v>YES</v>
      </c>
      <c r="AI526" s="33" t="str">
        <f>IF(ISERROR(IF(VLOOKUP(B526,'Stations Modelled'!$A$2:$D$141,4,FALSE)=TRUE, "YES","NO")),"NO","YES")</f>
        <v>NO</v>
      </c>
    </row>
    <row r="527" spans="1:35" hidden="1">
      <c r="A527" s="29" t="s">
        <v>3865</v>
      </c>
      <c r="B527" s="28">
        <v>260</v>
      </c>
      <c r="C527" s="28">
        <v>5011</v>
      </c>
      <c r="D527" s="30" t="s">
        <v>7535</v>
      </c>
      <c r="E527" s="29">
        <v>46392</v>
      </c>
      <c r="F527" s="28">
        <v>220</v>
      </c>
      <c r="G527" s="28">
        <v>66</v>
      </c>
      <c r="H527" s="28">
        <v>5000</v>
      </c>
      <c r="I527" s="29" t="s">
        <v>7485</v>
      </c>
      <c r="J527" s="28">
        <v>3</v>
      </c>
      <c r="K527" s="29" t="s">
        <v>7529</v>
      </c>
      <c r="L527" s="28">
        <v>5012</v>
      </c>
      <c r="M527" s="29" t="s">
        <v>3869</v>
      </c>
      <c r="N527" s="29" t="s">
        <v>7471</v>
      </c>
      <c r="O527" s="31">
        <v>18264</v>
      </c>
      <c r="P527" s="31" t="s">
        <v>7472</v>
      </c>
      <c r="Q527" s="29" t="s">
        <v>7486</v>
      </c>
      <c r="R527" s="28">
        <v>1</v>
      </c>
      <c r="S527" s="28">
        <v>22</v>
      </c>
      <c r="T527" s="28">
        <v>3</v>
      </c>
      <c r="U527" s="28">
        <v>5</v>
      </c>
      <c r="V527" s="29" t="s">
        <v>7531</v>
      </c>
      <c r="W527" s="29" t="s">
        <v>543</v>
      </c>
      <c r="X527" s="29" t="s">
        <v>450</v>
      </c>
      <c r="Y527" s="29" t="s">
        <v>544</v>
      </c>
      <c r="Z527" s="29" t="s">
        <v>3865</v>
      </c>
      <c r="AA527" s="29" t="s">
        <v>7478</v>
      </c>
      <c r="AB527" s="28">
        <v>90041</v>
      </c>
      <c r="AC527" s="32">
        <v>34.14996</v>
      </c>
      <c r="AD527" s="32">
        <v>-118.18441</v>
      </c>
      <c r="AE527" s="34" t="s">
        <v>7503</v>
      </c>
      <c r="AF527" s="29" t="s">
        <v>7472</v>
      </c>
      <c r="AG527" s="33" t="str">
        <f>IF(ISERROR(IF(VLOOKUP(B527,'SAS Stations'!$A$2:$G$307,6,)="YES", "YES", "NO"))=TRUE,"NO","YES")</f>
        <v>NO</v>
      </c>
      <c r="AH527" s="33" t="str">
        <f t="shared" si="8"/>
        <v>YES</v>
      </c>
      <c r="AI527" s="33" t="str">
        <f>IF(ISERROR(IF(VLOOKUP(B527,'Stations Modelled'!$A$2:$D$141,4,FALSE)=TRUE, "YES","NO")),"NO","YES")</f>
        <v>NO</v>
      </c>
    </row>
    <row r="528" spans="1:35" hidden="1">
      <c r="A528" s="29" t="s">
        <v>3866</v>
      </c>
      <c r="B528" s="28">
        <v>502</v>
      </c>
      <c r="C528" s="28">
        <v>5306</v>
      </c>
      <c r="D528" s="30" t="s">
        <v>4954</v>
      </c>
      <c r="E528" s="29"/>
      <c r="F528" s="28">
        <v>66</v>
      </c>
      <c r="G528" s="28">
        <v>12</v>
      </c>
      <c r="H528" s="28">
        <v>5035</v>
      </c>
      <c r="I528" s="29" t="s">
        <v>423</v>
      </c>
      <c r="J528" s="28">
        <v>17</v>
      </c>
      <c r="K528" s="29" t="s">
        <v>4950</v>
      </c>
      <c r="L528" s="28">
        <v>5033</v>
      </c>
      <c r="M528" s="29" t="s">
        <v>397</v>
      </c>
      <c r="N528" s="29" t="s">
        <v>7471</v>
      </c>
      <c r="O528" s="31">
        <v>4750</v>
      </c>
      <c r="P528" s="31" t="s">
        <v>7472</v>
      </c>
      <c r="Q528" s="29" t="s">
        <v>7473</v>
      </c>
      <c r="R528" s="28">
        <v>5</v>
      </c>
      <c r="S528" s="28">
        <v>51</v>
      </c>
      <c r="T528" s="28">
        <v>3</v>
      </c>
      <c r="U528" s="28">
        <v>31</v>
      </c>
      <c r="V528" s="29" t="s">
        <v>4926</v>
      </c>
      <c r="W528" s="29" t="s">
        <v>5114</v>
      </c>
      <c r="X528" s="29" t="s">
        <v>10297</v>
      </c>
      <c r="Y528" s="29" t="s">
        <v>10298</v>
      </c>
      <c r="Z528" s="29" t="s">
        <v>3866</v>
      </c>
      <c r="AA528" s="29" t="s">
        <v>7478</v>
      </c>
      <c r="AB528" s="28">
        <v>93219</v>
      </c>
      <c r="AC528" s="32">
        <v>35.892293000000002</v>
      </c>
      <c r="AD528" s="32">
        <v>-119.250868</v>
      </c>
      <c r="AE528" s="34" t="s">
        <v>7494</v>
      </c>
      <c r="AF528" s="29" t="s">
        <v>7472</v>
      </c>
      <c r="AG528" s="33" t="str">
        <f>IF(ISERROR(IF(VLOOKUP(B528,'SAS Stations'!$A$2:$G$307,6,)="YES", "YES", "NO"))=TRUE,"NO","YES")</f>
        <v>YES</v>
      </c>
      <c r="AH528" s="33" t="str">
        <f t="shared" si="8"/>
        <v>NO</v>
      </c>
      <c r="AI528" s="33" t="str">
        <f>IF(ISERROR(IF(VLOOKUP(B528,'Stations Modelled'!$A$2:$D$141,4,FALSE)=TRUE, "YES","NO")),"NO","YES")</f>
        <v>YES</v>
      </c>
    </row>
    <row r="529" spans="1:35" hidden="1">
      <c r="A529" s="29" t="s">
        <v>10299</v>
      </c>
      <c r="B529" s="28">
        <v>1379</v>
      </c>
      <c r="C529" s="28">
        <v>8140</v>
      </c>
      <c r="D529" s="30" t="s">
        <v>4923</v>
      </c>
      <c r="E529" s="29"/>
      <c r="F529" s="28">
        <v>33</v>
      </c>
      <c r="G529" s="28">
        <v>4</v>
      </c>
      <c r="H529" s="28">
        <v>8016</v>
      </c>
      <c r="I529" s="29" t="s">
        <v>385</v>
      </c>
      <c r="J529" s="28">
        <v>15</v>
      </c>
      <c r="K529" s="29" t="s">
        <v>666</v>
      </c>
      <c r="L529" s="28">
        <v>5090</v>
      </c>
      <c r="M529" s="29" t="s">
        <v>3806</v>
      </c>
      <c r="N529" s="29" t="s">
        <v>7471</v>
      </c>
      <c r="O529" s="31">
        <v>18264</v>
      </c>
      <c r="P529" s="31" t="s">
        <v>7472</v>
      </c>
      <c r="Q529" s="29" t="s">
        <v>7506</v>
      </c>
      <c r="R529" s="28">
        <v>3</v>
      </c>
      <c r="S529" s="28">
        <v>72</v>
      </c>
      <c r="T529" s="28">
        <v>4</v>
      </c>
      <c r="U529" s="28">
        <v>24</v>
      </c>
      <c r="V529" s="29" t="s">
        <v>7480</v>
      </c>
      <c r="W529" s="29" t="s">
        <v>4968</v>
      </c>
      <c r="X529" s="29" t="s">
        <v>523</v>
      </c>
      <c r="Y529" s="29" t="s">
        <v>10300</v>
      </c>
      <c r="Z529" s="29" t="s">
        <v>390</v>
      </c>
      <c r="AA529" s="29" t="s">
        <v>7478</v>
      </c>
      <c r="AB529" s="28">
        <v>92311</v>
      </c>
      <c r="AC529" s="32">
        <v>34.889975</v>
      </c>
      <c r="AD529" s="32">
        <v>-117.001868</v>
      </c>
      <c r="AE529" s="34" t="s">
        <v>7494</v>
      </c>
      <c r="AF529" s="29" t="s">
        <v>7472</v>
      </c>
      <c r="AG529" s="33" t="str">
        <f>IF(ISERROR(IF(VLOOKUP(B529,'SAS Stations'!$A$2:$G$307,6,)="YES", "YES", "NO"))=TRUE,"NO","YES")</f>
        <v>NO</v>
      </c>
      <c r="AH529" s="33" t="str">
        <f t="shared" si="8"/>
        <v>YES</v>
      </c>
      <c r="AI529" s="33" t="str">
        <f>IF(ISERROR(IF(VLOOKUP(B529,'Stations Modelled'!$A$2:$D$141,4,FALSE)=TRUE, "YES","NO")),"NO","YES")</f>
        <v>YES</v>
      </c>
    </row>
    <row r="530" spans="1:35" hidden="1">
      <c r="A530" s="29" t="s">
        <v>54</v>
      </c>
      <c r="B530" s="28">
        <v>1123</v>
      </c>
      <c r="C530" s="28">
        <v>7202</v>
      </c>
      <c r="D530" s="30"/>
      <c r="E530" s="29"/>
      <c r="F530" s="28">
        <v>12</v>
      </c>
      <c r="G530" s="28">
        <v>4</v>
      </c>
      <c r="H530" s="28">
        <v>5071</v>
      </c>
      <c r="I530" s="29" t="s">
        <v>339</v>
      </c>
      <c r="J530" s="28">
        <v>9</v>
      </c>
      <c r="K530" s="29" t="s">
        <v>652</v>
      </c>
      <c r="L530" s="28">
        <v>5073</v>
      </c>
      <c r="M530" s="29" t="s">
        <v>652</v>
      </c>
      <c r="N530" s="29" t="s">
        <v>7471</v>
      </c>
      <c r="O530" s="31">
        <v>18264</v>
      </c>
      <c r="P530" s="31" t="s">
        <v>7472</v>
      </c>
      <c r="Q530" s="29" t="s">
        <v>5084</v>
      </c>
      <c r="R530" s="28">
        <v>1</v>
      </c>
      <c r="S530" s="28">
        <v>32</v>
      </c>
      <c r="T530" s="28">
        <v>2</v>
      </c>
      <c r="U530" s="28">
        <v>50</v>
      </c>
      <c r="V530" s="29" t="s">
        <v>2730</v>
      </c>
      <c r="W530" s="29" t="s">
        <v>7472</v>
      </c>
      <c r="X530" s="29" t="s">
        <v>7472</v>
      </c>
      <c r="Y530" s="29" t="s">
        <v>7472</v>
      </c>
      <c r="Z530" s="29" t="s">
        <v>7472</v>
      </c>
      <c r="AA530" s="29" t="s">
        <v>7478</v>
      </c>
      <c r="AB530" s="28">
        <v>90502</v>
      </c>
      <c r="AC530" s="27"/>
      <c r="AD530" s="27"/>
      <c r="AE530" s="27"/>
      <c r="AF530" s="29" t="s">
        <v>7472</v>
      </c>
      <c r="AG530" s="33" t="str">
        <f>IF(ISERROR(IF(VLOOKUP(B530,'SAS Stations'!$A$2:$G$307,6,)="YES", "YES", "NO"))=TRUE,"NO","YES")</f>
        <v>NO</v>
      </c>
      <c r="AH530" s="33" t="str">
        <f t="shared" si="8"/>
        <v>YES</v>
      </c>
      <c r="AI530" s="33" t="str">
        <f>IF(ISERROR(IF(VLOOKUP(B530,'Stations Modelled'!$A$2:$D$141,4,FALSE)=TRUE, "YES","NO")),"NO","YES")</f>
        <v>NO</v>
      </c>
    </row>
    <row r="531" spans="1:35" hidden="1">
      <c r="A531" s="29" t="s">
        <v>55</v>
      </c>
      <c r="B531" s="28">
        <v>1925</v>
      </c>
      <c r="C531" s="28">
        <v>7219</v>
      </c>
      <c r="D531" s="30"/>
      <c r="E531" s="29"/>
      <c r="F531" s="28">
        <v>33</v>
      </c>
      <c r="G531" s="28">
        <v>12</v>
      </c>
      <c r="H531" s="28">
        <v>5070</v>
      </c>
      <c r="I531" s="29" t="s">
        <v>347</v>
      </c>
      <c r="J531" s="28">
        <v>7</v>
      </c>
      <c r="K531" s="29" t="s">
        <v>347</v>
      </c>
      <c r="L531" s="28">
        <v>5070</v>
      </c>
      <c r="M531" s="29" t="s">
        <v>347</v>
      </c>
      <c r="N531" s="29" t="s">
        <v>7521</v>
      </c>
      <c r="O531" s="31">
        <v>35152</v>
      </c>
      <c r="P531" s="31">
        <v>36585</v>
      </c>
      <c r="Q531" s="29" t="s">
        <v>5084</v>
      </c>
      <c r="R531" s="28">
        <v>3</v>
      </c>
      <c r="S531" s="28">
        <v>77</v>
      </c>
      <c r="T531" s="28">
        <v>3</v>
      </c>
      <c r="U531" s="28">
        <v>20</v>
      </c>
      <c r="V531" s="29" t="s">
        <v>2857</v>
      </c>
      <c r="W531" s="29" t="s">
        <v>2858</v>
      </c>
      <c r="X531" s="29" t="s">
        <v>3324</v>
      </c>
      <c r="Y531" s="29" t="s">
        <v>56</v>
      </c>
      <c r="Z531" s="29" t="s">
        <v>2860</v>
      </c>
      <c r="AA531" s="29" t="s">
        <v>7478</v>
      </c>
      <c r="AB531" s="28">
        <v>92543</v>
      </c>
      <c r="AC531" s="27"/>
      <c r="AD531" s="27"/>
      <c r="AE531" s="27"/>
      <c r="AF531" s="29" t="s">
        <v>7472</v>
      </c>
      <c r="AG531" s="33" t="str">
        <f>IF(ISERROR(IF(VLOOKUP(B531,'SAS Stations'!$A$2:$G$307,6,)="YES", "YES", "NO"))=TRUE,"NO","YES")</f>
        <v>NO</v>
      </c>
      <c r="AH531" s="33" t="str">
        <f t="shared" si="8"/>
        <v>YES</v>
      </c>
      <c r="AI531" s="33" t="str">
        <f>IF(ISERROR(IF(VLOOKUP(B531,'Stations Modelled'!$A$2:$D$141,4,FALSE)=TRUE, "YES","NO")),"NO","YES")</f>
        <v>NO</v>
      </c>
    </row>
    <row r="532" spans="1:35" hidden="1">
      <c r="A532" s="29" t="s">
        <v>3867</v>
      </c>
      <c r="B532" s="28">
        <v>135</v>
      </c>
      <c r="C532" s="28">
        <v>2240</v>
      </c>
      <c r="D532" s="30"/>
      <c r="E532" s="29">
        <v>78721</v>
      </c>
      <c r="F532" s="28">
        <v>12</v>
      </c>
      <c r="G532" s="28">
        <v>220</v>
      </c>
      <c r="H532" s="28">
        <v>2202</v>
      </c>
      <c r="I532" s="29" t="s">
        <v>2380</v>
      </c>
      <c r="J532" s="28">
        <v>17</v>
      </c>
      <c r="K532" s="29" t="s">
        <v>4950</v>
      </c>
      <c r="L532" s="28">
        <v>5033</v>
      </c>
      <c r="M532" s="29" t="s">
        <v>397</v>
      </c>
      <c r="N532" s="29" t="s">
        <v>7471</v>
      </c>
      <c r="O532" s="31">
        <v>31959</v>
      </c>
      <c r="P532" s="31" t="s">
        <v>7472</v>
      </c>
      <c r="Q532" s="29" t="s">
        <v>7514</v>
      </c>
      <c r="R532" s="28">
        <v>5</v>
      </c>
      <c r="S532" s="28">
        <v>50</v>
      </c>
      <c r="T532" s="28">
        <v>2</v>
      </c>
      <c r="U532" s="28">
        <v>90</v>
      </c>
      <c r="V532" s="29" t="s">
        <v>4926</v>
      </c>
      <c r="W532" s="29" t="s">
        <v>5098</v>
      </c>
      <c r="X532" s="29" t="s">
        <v>560</v>
      </c>
      <c r="Y532" s="29" t="s">
        <v>57</v>
      </c>
      <c r="Z532" s="29" t="s">
        <v>58</v>
      </c>
      <c r="AA532" s="29" t="s">
        <v>7478</v>
      </c>
      <c r="AB532" s="28" t="s">
        <v>7472</v>
      </c>
      <c r="AC532" s="32">
        <v>37.147739000000001</v>
      </c>
      <c r="AD532" s="32">
        <v>-119.25620499999999</v>
      </c>
      <c r="AE532" s="34" t="s">
        <v>7494</v>
      </c>
      <c r="AF532" s="29" t="s">
        <v>7472</v>
      </c>
      <c r="AG532" s="33" t="str">
        <f>IF(ISERROR(IF(VLOOKUP(B532,'SAS Stations'!$A$2:$G$307,6,)="YES", "YES", "NO"))=TRUE,"NO","YES")</f>
        <v>NO</v>
      </c>
      <c r="AH532" s="33" t="str">
        <f t="shared" si="8"/>
        <v>YES</v>
      </c>
      <c r="AI532" s="33" t="str">
        <f>IF(ISERROR(IF(VLOOKUP(B532,'Stations Modelled'!$A$2:$D$141,4,FALSE)=TRUE, "YES","NO")),"NO","YES")</f>
        <v>NO</v>
      </c>
    </row>
    <row r="533" spans="1:35" hidden="1">
      <c r="A533" s="29" t="s">
        <v>3868</v>
      </c>
      <c r="B533" s="28">
        <v>348</v>
      </c>
      <c r="C533" s="28">
        <v>5115</v>
      </c>
      <c r="D533" s="30" t="s">
        <v>7535</v>
      </c>
      <c r="E533" s="29" t="s">
        <v>545</v>
      </c>
      <c r="F533" s="28">
        <v>66</v>
      </c>
      <c r="G533" s="28">
        <v>16</v>
      </c>
      <c r="H533" s="28">
        <v>5012</v>
      </c>
      <c r="I533" s="29" t="s">
        <v>3869</v>
      </c>
      <c r="J533" s="28">
        <v>3</v>
      </c>
      <c r="K533" s="29" t="s">
        <v>7529</v>
      </c>
      <c r="L533" s="28">
        <v>5012</v>
      </c>
      <c r="M533" s="29" t="s">
        <v>3869</v>
      </c>
      <c r="N533" s="29" t="s">
        <v>7471</v>
      </c>
      <c r="O533" s="31">
        <v>18264</v>
      </c>
      <c r="P533" s="31" t="s">
        <v>7472</v>
      </c>
      <c r="Q533" s="29" t="s">
        <v>7473</v>
      </c>
      <c r="R533" s="28">
        <v>1</v>
      </c>
      <c r="S533" s="28">
        <v>27</v>
      </c>
      <c r="T533" s="28">
        <v>3</v>
      </c>
      <c r="U533" s="28">
        <v>5</v>
      </c>
      <c r="V533" s="29" t="s">
        <v>7531</v>
      </c>
      <c r="W533" s="29" t="s">
        <v>7539</v>
      </c>
      <c r="X533" s="29" t="s">
        <v>546</v>
      </c>
      <c r="Y533" s="29" t="s">
        <v>547</v>
      </c>
      <c r="Z533" s="29" t="s">
        <v>548</v>
      </c>
      <c r="AA533" s="29" t="s">
        <v>7478</v>
      </c>
      <c r="AB533" s="28">
        <v>91107</v>
      </c>
      <c r="AC533" s="32">
        <v>34.162157000000001</v>
      </c>
      <c r="AD533" s="32">
        <v>-118.085696</v>
      </c>
      <c r="AE533" s="34" t="s">
        <v>7503</v>
      </c>
      <c r="AF533" s="29" t="s">
        <v>7472</v>
      </c>
      <c r="AG533" s="33" t="str">
        <f>IF(ISERROR(IF(VLOOKUP(B533,'SAS Stations'!$A$2:$G$307,6,)="YES", "YES", "NO"))=TRUE,"NO","YES")</f>
        <v>YES</v>
      </c>
      <c r="AH533" s="33" t="str">
        <f t="shared" si="8"/>
        <v>NO</v>
      </c>
      <c r="AI533" s="33" t="str">
        <f>IF(ISERROR(IF(VLOOKUP(B533,'Stations Modelled'!$A$2:$D$141,4,FALSE)=TRUE, "YES","NO")),"NO","YES")</f>
        <v>NO</v>
      </c>
    </row>
    <row r="534" spans="1:35" hidden="1">
      <c r="A534" s="29" t="s">
        <v>59</v>
      </c>
      <c r="B534" s="28">
        <v>1130</v>
      </c>
      <c r="C534" s="28">
        <v>7217</v>
      </c>
      <c r="D534" s="30"/>
      <c r="E534" s="29"/>
      <c r="F534" s="28">
        <v>16</v>
      </c>
      <c r="G534" s="28">
        <v>4</v>
      </c>
      <c r="H534" s="28">
        <v>5012</v>
      </c>
      <c r="I534" s="29" t="s">
        <v>3869</v>
      </c>
      <c r="J534" s="28">
        <v>3</v>
      </c>
      <c r="K534" s="29" t="s">
        <v>7529</v>
      </c>
      <c r="L534" s="28">
        <v>5014</v>
      </c>
      <c r="M534" s="29" t="s">
        <v>392</v>
      </c>
      <c r="N534" s="29" t="s">
        <v>7521</v>
      </c>
      <c r="O534" s="31">
        <v>26238</v>
      </c>
      <c r="P534" s="31">
        <v>31472</v>
      </c>
      <c r="Q534" s="29" t="s">
        <v>5084</v>
      </c>
      <c r="R534" s="28">
        <v>1</v>
      </c>
      <c r="S534" s="28">
        <v>27</v>
      </c>
      <c r="T534" s="28">
        <v>3</v>
      </c>
      <c r="U534" s="28">
        <v>10</v>
      </c>
      <c r="V534" s="29" t="s">
        <v>7472</v>
      </c>
      <c r="W534" s="29" t="s">
        <v>7472</v>
      </c>
      <c r="X534" s="29" t="s">
        <v>7472</v>
      </c>
      <c r="Y534" s="29" t="s">
        <v>7472</v>
      </c>
      <c r="Z534" s="29" t="s">
        <v>7472</v>
      </c>
      <c r="AA534" s="29" t="s">
        <v>7478</v>
      </c>
      <c r="AB534" s="28" t="s">
        <v>7472</v>
      </c>
      <c r="AC534" s="27"/>
      <c r="AD534" s="27"/>
      <c r="AE534" s="27"/>
      <c r="AF534" s="29" t="s">
        <v>7472</v>
      </c>
      <c r="AG534" s="33" t="str">
        <f>IF(ISERROR(IF(VLOOKUP(B534,'SAS Stations'!$A$2:$G$307,6,)="YES", "YES", "NO"))=TRUE,"NO","YES")</f>
        <v>NO</v>
      </c>
      <c r="AH534" s="33" t="str">
        <f t="shared" si="8"/>
        <v>YES</v>
      </c>
      <c r="AI534" s="33" t="str">
        <f>IF(ISERROR(IF(VLOOKUP(B534,'Stations Modelled'!$A$2:$D$141,4,FALSE)=TRUE, "YES","NO")),"NO","YES")</f>
        <v>NO</v>
      </c>
    </row>
    <row r="535" spans="1:35" hidden="1">
      <c r="A535" s="29" t="s">
        <v>5113</v>
      </c>
      <c r="B535" s="28">
        <v>1381</v>
      </c>
      <c r="C535" s="28">
        <v>8143</v>
      </c>
      <c r="D535" s="30" t="s">
        <v>3410</v>
      </c>
      <c r="E535" s="29"/>
      <c r="F535" s="28">
        <v>33</v>
      </c>
      <c r="G535" s="28">
        <v>4</v>
      </c>
      <c r="H535" s="28">
        <v>5070</v>
      </c>
      <c r="I535" s="29" t="s">
        <v>347</v>
      </c>
      <c r="J535" s="28">
        <v>7</v>
      </c>
      <c r="K535" s="29" t="s">
        <v>347</v>
      </c>
      <c r="L535" s="28">
        <v>5070</v>
      </c>
      <c r="M535" s="29" t="s">
        <v>347</v>
      </c>
      <c r="N535" s="29" t="s">
        <v>7471</v>
      </c>
      <c r="O535" s="31">
        <v>18264</v>
      </c>
      <c r="P535" s="31" t="s">
        <v>7472</v>
      </c>
      <c r="Q535" s="29" t="s">
        <v>7506</v>
      </c>
      <c r="R535" s="28">
        <v>3</v>
      </c>
      <c r="S535" s="28">
        <v>77</v>
      </c>
      <c r="T535" s="28">
        <v>4</v>
      </c>
      <c r="U535" s="28">
        <v>16</v>
      </c>
      <c r="V535" s="29" t="s">
        <v>3411</v>
      </c>
      <c r="W535" s="29" t="s">
        <v>5114</v>
      </c>
      <c r="X535" s="29" t="s">
        <v>472</v>
      </c>
      <c r="Y535" s="29" t="s">
        <v>5115</v>
      </c>
      <c r="Z535" s="29" t="s">
        <v>5113</v>
      </c>
      <c r="AA535" s="29" t="s">
        <v>7478</v>
      </c>
      <c r="AB535" s="28">
        <v>92388</v>
      </c>
      <c r="AC535" s="32">
        <v>33.924128000000003</v>
      </c>
      <c r="AD535" s="32">
        <v>-117.28481600000001</v>
      </c>
      <c r="AE535" s="34" t="s">
        <v>7503</v>
      </c>
      <c r="AF535" s="29" t="s">
        <v>7472</v>
      </c>
      <c r="AG535" s="33" t="str">
        <f>IF(ISERROR(IF(VLOOKUP(B535,'SAS Stations'!$A$2:$G$307,6,)="YES", "YES", "NO"))=TRUE,"NO","YES")</f>
        <v>NO</v>
      </c>
      <c r="AH535" s="33" t="str">
        <f t="shared" si="8"/>
        <v>YES</v>
      </c>
      <c r="AI535" s="33" t="str">
        <f>IF(ISERROR(IF(VLOOKUP(B535,'Stations Modelled'!$A$2:$D$141,4,FALSE)=TRUE, "YES","NO")),"NO","YES")</f>
        <v>NO</v>
      </c>
    </row>
    <row r="536" spans="1:35" hidden="1">
      <c r="A536" s="29" t="s">
        <v>1010</v>
      </c>
      <c r="B536" s="28">
        <v>861</v>
      </c>
      <c r="C536" s="28">
        <v>5864</v>
      </c>
      <c r="D536" s="30" t="s">
        <v>7564</v>
      </c>
      <c r="E536" s="29"/>
      <c r="F536" s="28">
        <v>12</v>
      </c>
      <c r="G536" s="28">
        <v>4</v>
      </c>
      <c r="H536" s="28">
        <v>5088</v>
      </c>
      <c r="I536" s="29" t="s">
        <v>838</v>
      </c>
      <c r="J536" s="28">
        <v>2</v>
      </c>
      <c r="K536" s="29" t="s">
        <v>394</v>
      </c>
      <c r="L536" s="28">
        <v>5086</v>
      </c>
      <c r="M536" s="29" t="s">
        <v>394</v>
      </c>
      <c r="N536" s="29" t="s">
        <v>7471</v>
      </c>
      <c r="O536" s="31">
        <v>18264</v>
      </c>
      <c r="P536" s="31" t="s">
        <v>7472</v>
      </c>
      <c r="Q536" s="29" t="s">
        <v>7506</v>
      </c>
      <c r="R536" s="28">
        <v>1</v>
      </c>
      <c r="S536" s="28">
        <v>33</v>
      </c>
      <c r="T536" s="28">
        <v>1</v>
      </c>
      <c r="U536" s="28">
        <v>44</v>
      </c>
      <c r="V536" s="29" t="s">
        <v>7556</v>
      </c>
      <c r="W536" s="29" t="s">
        <v>529</v>
      </c>
      <c r="X536" s="29" t="s">
        <v>7508</v>
      </c>
      <c r="Y536" s="29" t="s">
        <v>549</v>
      </c>
      <c r="Z536" s="29" t="s">
        <v>532</v>
      </c>
      <c r="AA536" s="29" t="s">
        <v>7478</v>
      </c>
      <c r="AB536" s="28">
        <v>92662</v>
      </c>
      <c r="AC536" s="32">
        <v>33.607267999999998</v>
      </c>
      <c r="AD536" s="32">
        <v>-117.884604</v>
      </c>
      <c r="AE536" s="34" t="s">
        <v>7503</v>
      </c>
      <c r="AF536" s="29" t="s">
        <v>7472</v>
      </c>
      <c r="AG536" s="33" t="str">
        <f>IF(ISERROR(IF(VLOOKUP(B536,'SAS Stations'!$A$2:$G$307,6,)="YES", "YES", "NO"))=TRUE,"NO","YES")</f>
        <v>YES</v>
      </c>
      <c r="AH536" s="33" t="str">
        <f t="shared" si="8"/>
        <v>NO</v>
      </c>
      <c r="AI536" s="33" t="str">
        <f>IF(ISERROR(IF(VLOOKUP(B536,'Stations Modelled'!$A$2:$D$141,4,FALSE)=TRUE, "YES","NO")),"NO","YES")</f>
        <v>YES</v>
      </c>
    </row>
    <row r="537" spans="1:35" hidden="1">
      <c r="A537" s="29" t="s">
        <v>1011</v>
      </c>
      <c r="B537" s="28">
        <v>872</v>
      </c>
      <c r="C537" s="28">
        <v>5875</v>
      </c>
      <c r="D537" s="30" t="s">
        <v>482</v>
      </c>
      <c r="E537" s="29"/>
      <c r="F537" s="28">
        <v>12</v>
      </c>
      <c r="G537" s="28">
        <v>4</v>
      </c>
      <c r="H537" s="28">
        <v>5017</v>
      </c>
      <c r="I537" s="29" t="s">
        <v>430</v>
      </c>
      <c r="J537" s="28">
        <v>2</v>
      </c>
      <c r="K537" s="29" t="s">
        <v>394</v>
      </c>
      <c r="L537" s="28">
        <v>5086</v>
      </c>
      <c r="M537" s="29" t="s">
        <v>394</v>
      </c>
      <c r="N537" s="29" t="s">
        <v>7471</v>
      </c>
      <c r="O537" s="31">
        <v>18264</v>
      </c>
      <c r="P537" s="31" t="s">
        <v>7472</v>
      </c>
      <c r="Q537" s="29" t="s">
        <v>7506</v>
      </c>
      <c r="R537" s="28">
        <v>1</v>
      </c>
      <c r="S537" s="28">
        <v>29</v>
      </c>
      <c r="T537" s="28">
        <v>2</v>
      </c>
      <c r="U537" s="28">
        <v>44</v>
      </c>
      <c r="V537" s="29" t="s">
        <v>7556</v>
      </c>
      <c r="W537" s="29" t="s">
        <v>476</v>
      </c>
      <c r="X537" s="29" t="s">
        <v>472</v>
      </c>
      <c r="Y537" s="29" t="s">
        <v>550</v>
      </c>
      <c r="Z537" s="29" t="s">
        <v>1047</v>
      </c>
      <c r="AA537" s="29" t="s">
        <v>7478</v>
      </c>
      <c r="AB537" s="28">
        <v>92707</v>
      </c>
      <c r="AC537" s="32">
        <v>33.727198999999999</v>
      </c>
      <c r="AD537" s="32">
        <v>-117.86843399999999</v>
      </c>
      <c r="AE537" s="34" t="s">
        <v>7503</v>
      </c>
      <c r="AF537" s="29" t="s">
        <v>7472</v>
      </c>
      <c r="AG537" s="33" t="str">
        <f>IF(ISERROR(IF(VLOOKUP(B537,'SAS Stations'!$A$2:$G$307,6,)="YES", "YES", "NO"))=TRUE,"NO","YES")</f>
        <v>YES</v>
      </c>
      <c r="AH537" s="33" t="str">
        <f t="shared" si="8"/>
        <v>NO</v>
      </c>
      <c r="AI537" s="33" t="str">
        <f>IF(ISERROR(IF(VLOOKUP(B537,'Stations Modelled'!$A$2:$D$141,4,FALSE)=TRUE, "YES","NO")),"NO","YES")</f>
        <v>NO</v>
      </c>
    </row>
    <row r="538" spans="1:35" hidden="1">
      <c r="A538" s="29" t="s">
        <v>60</v>
      </c>
      <c r="B538" s="28">
        <v>199</v>
      </c>
      <c r="C538" s="28">
        <v>4002</v>
      </c>
      <c r="D538" s="30"/>
      <c r="E538" s="29"/>
      <c r="F538" s="28">
        <v>220</v>
      </c>
      <c r="G538" s="28">
        <v>16</v>
      </c>
      <c r="H538" s="28">
        <v>5000</v>
      </c>
      <c r="I538" s="29" t="s">
        <v>7485</v>
      </c>
      <c r="J538" s="28">
        <v>17</v>
      </c>
      <c r="K538" s="29" t="s">
        <v>4950</v>
      </c>
      <c r="L538" s="28">
        <v>5033</v>
      </c>
      <c r="M538" s="29" t="s">
        <v>397</v>
      </c>
      <c r="N538" s="29" t="s">
        <v>7471</v>
      </c>
      <c r="O538" s="31">
        <v>26207</v>
      </c>
      <c r="P538" s="31" t="s">
        <v>7472</v>
      </c>
      <c r="Q538" s="29" t="s">
        <v>7496</v>
      </c>
      <c r="R538" s="28">
        <v>5</v>
      </c>
      <c r="S538" s="28">
        <v>51</v>
      </c>
      <c r="T538" s="28">
        <v>3</v>
      </c>
      <c r="U538" s="28">
        <v>32</v>
      </c>
      <c r="V538" s="29" t="s">
        <v>4926</v>
      </c>
      <c r="W538" s="29" t="s">
        <v>7472</v>
      </c>
      <c r="X538" s="29" t="s">
        <v>7472</v>
      </c>
      <c r="Y538" s="29" t="s">
        <v>7472</v>
      </c>
      <c r="Z538" s="29" t="s">
        <v>7472</v>
      </c>
      <c r="AA538" s="29" t="s">
        <v>7478</v>
      </c>
      <c r="AB538" s="28" t="s">
        <v>7472</v>
      </c>
      <c r="AC538" s="32">
        <v>34.941240000000001</v>
      </c>
      <c r="AD538" s="32">
        <v>-118.826285</v>
      </c>
      <c r="AE538" s="34" t="s">
        <v>5182</v>
      </c>
      <c r="AF538" s="29" t="s">
        <v>7472</v>
      </c>
      <c r="AG538" s="33" t="str">
        <f>IF(ISERROR(IF(VLOOKUP(B538,'SAS Stations'!$A$2:$G$307,6,)="YES", "YES", "NO"))=TRUE,"NO","YES")</f>
        <v>NO</v>
      </c>
      <c r="AH538" s="33" t="str">
        <f t="shared" si="8"/>
        <v>YES</v>
      </c>
      <c r="AI538" s="33" t="str">
        <f>IF(ISERROR(IF(VLOOKUP(B538,'Stations Modelled'!$A$2:$D$141,4,FALSE)=TRUE, "YES","NO")),"NO","YES")</f>
        <v>NO</v>
      </c>
    </row>
    <row r="539" spans="1:35" hidden="1">
      <c r="A539" s="29" t="s">
        <v>3870</v>
      </c>
      <c r="B539" s="28">
        <v>1503</v>
      </c>
      <c r="C539" s="28">
        <v>8282</v>
      </c>
      <c r="D539" s="30" t="s">
        <v>4923</v>
      </c>
      <c r="E539" s="29">
        <v>49952</v>
      </c>
      <c r="F539" s="28">
        <v>115</v>
      </c>
      <c r="G539" s="28">
        <v>33</v>
      </c>
      <c r="H539" s="28">
        <v>8016</v>
      </c>
      <c r="I539" s="29" t="s">
        <v>385</v>
      </c>
      <c r="J539" s="28">
        <v>15</v>
      </c>
      <c r="K539" s="29" t="s">
        <v>666</v>
      </c>
      <c r="L539" s="28">
        <v>5061</v>
      </c>
      <c r="M539" s="29" t="s">
        <v>666</v>
      </c>
      <c r="N539" s="29" t="s">
        <v>7471</v>
      </c>
      <c r="O539" s="31">
        <v>18264</v>
      </c>
      <c r="P539" s="31" t="s">
        <v>7472</v>
      </c>
      <c r="Q539" s="29" t="s">
        <v>7530</v>
      </c>
      <c r="R539" s="28">
        <v>3</v>
      </c>
      <c r="S539" s="28">
        <v>86</v>
      </c>
      <c r="T539" s="28">
        <v>4</v>
      </c>
      <c r="U539" s="28">
        <v>24</v>
      </c>
      <c r="V539" s="29" t="s">
        <v>4926</v>
      </c>
      <c r="W539" s="29" t="s">
        <v>1741</v>
      </c>
      <c r="X539" s="29" t="s">
        <v>4931</v>
      </c>
      <c r="Y539" s="29" t="s">
        <v>10301</v>
      </c>
      <c r="Z539" s="29" t="s">
        <v>10302</v>
      </c>
      <c r="AA539" s="29" t="s">
        <v>7478</v>
      </c>
      <c r="AB539" s="28" t="s">
        <v>7472</v>
      </c>
      <c r="AC539" s="32">
        <v>34.984960999999998</v>
      </c>
      <c r="AD539" s="32">
        <v>-117.889538</v>
      </c>
      <c r="AE539" s="34" t="s">
        <v>7494</v>
      </c>
      <c r="AF539" s="29" t="s">
        <v>7472</v>
      </c>
      <c r="AG539" s="33" t="str">
        <f>IF(ISERROR(IF(VLOOKUP(B539,'SAS Stations'!$A$2:$G$307,6,)="YES", "YES", "NO"))=TRUE,"NO","YES")</f>
        <v>NO</v>
      </c>
      <c r="AH539" s="33" t="str">
        <f t="shared" si="8"/>
        <v>YES</v>
      </c>
      <c r="AI539" s="33" t="str">
        <f>IF(ISERROR(IF(VLOOKUP(B539,'Stations Modelled'!$A$2:$D$141,4,FALSE)=TRUE, "YES","NO")),"NO","YES")</f>
        <v>NO</v>
      </c>
    </row>
    <row r="540" spans="1:35" hidden="1">
      <c r="A540" s="29" t="s">
        <v>10302</v>
      </c>
      <c r="B540" s="28">
        <v>920</v>
      </c>
      <c r="C540" s="28">
        <v>6101</v>
      </c>
      <c r="D540" s="30"/>
      <c r="E540" s="29"/>
      <c r="F540" s="28">
        <v>33</v>
      </c>
      <c r="G540" s="28">
        <v>12</v>
      </c>
      <c r="H540" s="28">
        <v>8016</v>
      </c>
      <c r="I540" s="29" t="s">
        <v>385</v>
      </c>
      <c r="J540" s="28">
        <v>15</v>
      </c>
      <c r="K540" s="29" t="s">
        <v>666</v>
      </c>
      <c r="L540" s="28">
        <v>5061</v>
      </c>
      <c r="M540" s="29" t="s">
        <v>666</v>
      </c>
      <c r="N540" s="29" t="s">
        <v>7471</v>
      </c>
      <c r="O540" s="31">
        <v>18264</v>
      </c>
      <c r="P540" s="31" t="s">
        <v>7472</v>
      </c>
      <c r="Q540" s="29" t="s">
        <v>981</v>
      </c>
      <c r="R540" s="28">
        <v>3</v>
      </c>
      <c r="S540" s="28">
        <v>86</v>
      </c>
      <c r="T540" s="28">
        <v>4</v>
      </c>
      <c r="U540" s="28">
        <v>24</v>
      </c>
      <c r="V540" s="29" t="s">
        <v>4926</v>
      </c>
      <c r="W540" s="29" t="s">
        <v>1741</v>
      </c>
      <c r="X540" s="29" t="s">
        <v>4931</v>
      </c>
      <c r="Y540" s="29" t="s">
        <v>5323</v>
      </c>
      <c r="Z540" s="29" t="s">
        <v>5324</v>
      </c>
      <c r="AA540" s="29" t="s">
        <v>7478</v>
      </c>
      <c r="AB540" s="28" t="s">
        <v>7472</v>
      </c>
      <c r="AC540" s="27"/>
      <c r="AD540" s="27"/>
      <c r="AE540" s="27"/>
      <c r="AF540" s="29" t="s">
        <v>7472</v>
      </c>
      <c r="AG540" s="33" t="str">
        <f>IF(ISERROR(IF(VLOOKUP(B540,'SAS Stations'!$A$2:$G$307,6,)="YES", "YES", "NO"))=TRUE,"NO","YES")</f>
        <v>NO</v>
      </c>
      <c r="AH540" s="33" t="str">
        <f t="shared" si="8"/>
        <v>YES</v>
      </c>
      <c r="AI540" s="33" t="str">
        <f>IF(ISERROR(IF(VLOOKUP(B540,'Stations Modelled'!$A$2:$D$141,4,FALSE)=TRUE, "YES","NO")),"NO","YES")</f>
        <v>NO</v>
      </c>
    </row>
    <row r="541" spans="1:35" hidden="1">
      <c r="A541" s="29" t="s">
        <v>3871</v>
      </c>
      <c r="B541" s="28">
        <v>1532</v>
      </c>
      <c r="C541" s="28">
        <v>8311</v>
      </c>
      <c r="D541" s="30" t="s">
        <v>3416</v>
      </c>
      <c r="E541" s="29"/>
      <c r="F541" s="28">
        <v>115</v>
      </c>
      <c r="G541" s="28">
        <v>12</v>
      </c>
      <c r="H541" s="28">
        <v>5067</v>
      </c>
      <c r="I541" s="29" t="s">
        <v>389</v>
      </c>
      <c r="J541" s="28">
        <v>6</v>
      </c>
      <c r="K541" s="29" t="s">
        <v>389</v>
      </c>
      <c r="L541" s="28">
        <v>5067</v>
      </c>
      <c r="M541" s="29" t="s">
        <v>389</v>
      </c>
      <c r="N541" s="29" t="s">
        <v>7471</v>
      </c>
      <c r="O541" s="31">
        <v>27576</v>
      </c>
      <c r="P541" s="31" t="s">
        <v>7472</v>
      </c>
      <c r="Q541" s="29" t="s">
        <v>7473</v>
      </c>
      <c r="R541" s="28">
        <v>3</v>
      </c>
      <c r="S541" s="28">
        <v>79</v>
      </c>
      <c r="T541" s="28">
        <v>4</v>
      </c>
      <c r="U541" s="28">
        <v>13</v>
      </c>
      <c r="V541" s="29" t="s">
        <v>3411</v>
      </c>
      <c r="W541" s="29" t="s">
        <v>5102</v>
      </c>
      <c r="X541" s="29" t="s">
        <v>7558</v>
      </c>
      <c r="Y541" s="29" t="s">
        <v>1676</v>
      </c>
      <c r="Z541" s="29" t="s">
        <v>5021</v>
      </c>
      <c r="AA541" s="29" t="s">
        <v>7478</v>
      </c>
      <c r="AB541" s="28">
        <v>92264</v>
      </c>
      <c r="AC541" s="32">
        <v>33.807707000000001</v>
      </c>
      <c r="AD541" s="32">
        <v>-116.493455</v>
      </c>
      <c r="AE541" s="34" t="s">
        <v>7503</v>
      </c>
      <c r="AF541" s="29" t="s">
        <v>7472</v>
      </c>
      <c r="AG541" s="33" t="str">
        <f>IF(ISERROR(IF(VLOOKUP(B541,'SAS Stations'!$A$2:$G$307,6,)="YES", "YES", "NO"))=TRUE,"NO","YES")</f>
        <v>NO</v>
      </c>
      <c r="AH541" s="33" t="str">
        <f t="shared" si="8"/>
        <v>YES</v>
      </c>
      <c r="AI541" s="33" t="str">
        <f>IF(ISERROR(IF(VLOOKUP(B541,'Stations Modelled'!$A$2:$D$141,4,FALSE)=TRUE, "YES","NO")),"NO","YES")</f>
        <v>NO</v>
      </c>
    </row>
    <row r="542" spans="1:35" hidden="1">
      <c r="A542" s="29" t="s">
        <v>3871</v>
      </c>
      <c r="B542" s="28">
        <v>1533</v>
      </c>
      <c r="C542" s="28">
        <v>8311</v>
      </c>
      <c r="D542" s="30" t="s">
        <v>3416</v>
      </c>
      <c r="E542" s="29"/>
      <c r="F542" s="28">
        <v>115</v>
      </c>
      <c r="G542" s="28">
        <v>33</v>
      </c>
      <c r="H542" s="28">
        <v>5067</v>
      </c>
      <c r="I542" s="29" t="s">
        <v>389</v>
      </c>
      <c r="J542" s="28">
        <v>6</v>
      </c>
      <c r="K542" s="29" t="s">
        <v>389</v>
      </c>
      <c r="L542" s="28">
        <v>5067</v>
      </c>
      <c r="M542" s="29" t="s">
        <v>389</v>
      </c>
      <c r="N542" s="29" t="s">
        <v>7471</v>
      </c>
      <c r="O542" s="31">
        <v>27150</v>
      </c>
      <c r="P542" s="31" t="s">
        <v>7472</v>
      </c>
      <c r="Q542" s="29" t="s">
        <v>7473</v>
      </c>
      <c r="R542" s="28">
        <v>3</v>
      </c>
      <c r="S542" s="28">
        <v>79</v>
      </c>
      <c r="T542" s="28">
        <v>4</v>
      </c>
      <c r="U542" s="28">
        <v>13</v>
      </c>
      <c r="V542" s="29" t="s">
        <v>3411</v>
      </c>
      <c r="W542" s="29" t="s">
        <v>5102</v>
      </c>
      <c r="X542" s="29" t="s">
        <v>7558</v>
      </c>
      <c r="Y542" s="29" t="s">
        <v>1676</v>
      </c>
      <c r="Z542" s="29" t="s">
        <v>5021</v>
      </c>
      <c r="AA542" s="29" t="s">
        <v>7478</v>
      </c>
      <c r="AB542" s="28">
        <v>92264</v>
      </c>
      <c r="AC542" s="32">
        <v>33.807707000000001</v>
      </c>
      <c r="AD542" s="32">
        <v>-116.493455</v>
      </c>
      <c r="AE542" s="34" t="s">
        <v>7503</v>
      </c>
      <c r="AF542" s="29" t="s">
        <v>7472</v>
      </c>
      <c r="AG542" s="33" t="str">
        <f>IF(ISERROR(IF(VLOOKUP(B542,'SAS Stations'!$A$2:$G$307,6,)="YES", "YES", "NO"))=TRUE,"NO","YES")</f>
        <v>YES</v>
      </c>
      <c r="AH542" s="33" t="str">
        <f t="shared" si="8"/>
        <v>NO</v>
      </c>
      <c r="AI542" s="33" t="str">
        <f>IF(ISERROR(IF(VLOOKUP(B542,'Stations Modelled'!$A$2:$D$141,4,FALSE)=TRUE, "YES","NO")),"NO","YES")</f>
        <v>NO</v>
      </c>
    </row>
    <row r="543" spans="1:35" hidden="1">
      <c r="A543" s="29" t="s">
        <v>61</v>
      </c>
      <c r="B543" s="28">
        <v>238</v>
      </c>
      <c r="C543" s="28">
        <v>4117</v>
      </c>
      <c r="D543" s="30"/>
      <c r="E543" s="29"/>
      <c r="F543" s="28">
        <v>115</v>
      </c>
      <c r="G543" s="28">
        <v>92</v>
      </c>
      <c r="H543" s="28">
        <v>4015</v>
      </c>
      <c r="I543" s="29" t="s">
        <v>2866</v>
      </c>
      <c r="J543" s="28">
        <v>6</v>
      </c>
      <c r="K543" s="29" t="s">
        <v>389</v>
      </c>
      <c r="L543" s="28">
        <v>4000</v>
      </c>
      <c r="M543" s="29" t="s">
        <v>7495</v>
      </c>
      <c r="N543" s="29" t="s">
        <v>7471</v>
      </c>
      <c r="O543" s="31">
        <v>18264</v>
      </c>
      <c r="P543" s="31" t="s">
        <v>7472</v>
      </c>
      <c r="Q543" s="29" t="s">
        <v>7496</v>
      </c>
      <c r="R543" s="28">
        <v>9</v>
      </c>
      <c r="S543" s="28">
        <v>79</v>
      </c>
      <c r="T543" s="28">
        <v>4</v>
      </c>
      <c r="U543" s="28">
        <v>0</v>
      </c>
      <c r="V543" s="29" t="s">
        <v>7472</v>
      </c>
      <c r="W543" s="29" t="s">
        <v>7472</v>
      </c>
      <c r="X543" s="29" t="s">
        <v>7472</v>
      </c>
      <c r="Y543" s="29" t="s">
        <v>7472</v>
      </c>
      <c r="Z543" s="29" t="s">
        <v>7472</v>
      </c>
      <c r="AA543" s="29" t="s">
        <v>7478</v>
      </c>
      <c r="AB543" s="28" t="s">
        <v>7472</v>
      </c>
      <c r="AC543" s="27"/>
      <c r="AD543" s="27"/>
      <c r="AE543" s="27"/>
      <c r="AF543" s="29" t="s">
        <v>7472</v>
      </c>
      <c r="AG543" s="33" t="str">
        <f>IF(ISERROR(IF(VLOOKUP(B543,'SAS Stations'!$A$2:$G$307,6,)="YES", "YES", "NO"))=TRUE,"NO","YES")</f>
        <v>NO</v>
      </c>
      <c r="AH543" s="33" t="str">
        <f t="shared" si="8"/>
        <v>YES</v>
      </c>
      <c r="AI543" s="33" t="str">
        <f>IF(ISERROR(IF(VLOOKUP(B543,'Stations Modelled'!$A$2:$D$141,4,FALSE)=TRUE, "YES","NO")),"NO","YES")</f>
        <v>NO</v>
      </c>
    </row>
    <row r="544" spans="1:35" hidden="1">
      <c r="A544" s="29" t="s">
        <v>337</v>
      </c>
      <c r="B544" s="28">
        <v>274</v>
      </c>
      <c r="C544" s="28">
        <v>5023</v>
      </c>
      <c r="D544" s="30"/>
      <c r="E544" s="29" t="s">
        <v>4607</v>
      </c>
      <c r="F544" s="28">
        <v>66</v>
      </c>
      <c r="G544" s="28">
        <v>16</v>
      </c>
      <c r="H544" s="28">
        <v>5023</v>
      </c>
      <c r="I544" s="29" t="s">
        <v>337</v>
      </c>
      <c r="J544" s="28">
        <v>8</v>
      </c>
      <c r="K544" s="29" t="s">
        <v>337</v>
      </c>
      <c r="L544" s="28">
        <v>5023</v>
      </c>
      <c r="M544" s="29" t="s">
        <v>337</v>
      </c>
      <c r="N544" s="29" t="s">
        <v>7471</v>
      </c>
      <c r="O544" s="31">
        <v>18264</v>
      </c>
      <c r="P544" s="31" t="s">
        <v>7472</v>
      </c>
      <c r="Q544" s="29" t="s">
        <v>7473</v>
      </c>
      <c r="R544" s="28">
        <v>5</v>
      </c>
      <c r="S544" s="28">
        <v>44</v>
      </c>
      <c r="T544" s="28">
        <v>1</v>
      </c>
      <c r="U544" s="28">
        <v>53</v>
      </c>
      <c r="V544" s="29" t="s">
        <v>3386</v>
      </c>
      <c r="W544" s="29" t="s">
        <v>7522</v>
      </c>
      <c r="X544" s="29" t="s">
        <v>569</v>
      </c>
      <c r="Y544" s="29" t="s">
        <v>4608</v>
      </c>
      <c r="Z544" s="29" t="s">
        <v>4577</v>
      </c>
      <c r="AA544" s="29" t="s">
        <v>7478</v>
      </c>
      <c r="AB544" s="28">
        <v>90250</v>
      </c>
      <c r="AC544" s="32">
        <v>33.896016000000003</v>
      </c>
      <c r="AD544" s="32">
        <v>-118.372576</v>
      </c>
      <c r="AE544" s="34" t="s">
        <v>7494</v>
      </c>
      <c r="AF544" s="29" t="s">
        <v>7472</v>
      </c>
      <c r="AG544" s="33" t="str">
        <f>IF(ISERROR(IF(VLOOKUP(B544,'SAS Stations'!$A$2:$G$307,6,)="YES", "YES", "NO"))=TRUE,"NO","YES")</f>
        <v>NO</v>
      </c>
      <c r="AH544" s="33" t="str">
        <f t="shared" si="8"/>
        <v>YES</v>
      </c>
      <c r="AI544" s="33" t="str">
        <f>IF(ISERROR(IF(VLOOKUP(B544,'Stations Modelled'!$A$2:$D$141,4,FALSE)=TRUE, "YES","NO")),"NO","YES")</f>
        <v>NO</v>
      </c>
    </row>
    <row r="545" spans="1:35" hidden="1">
      <c r="A545" s="29" t="s">
        <v>337</v>
      </c>
      <c r="B545" s="28">
        <v>275</v>
      </c>
      <c r="C545" s="28">
        <v>5023</v>
      </c>
      <c r="D545" s="30"/>
      <c r="E545" s="29" t="s">
        <v>4607</v>
      </c>
      <c r="F545" s="28">
        <v>220</v>
      </c>
      <c r="G545" s="28">
        <v>66</v>
      </c>
      <c r="H545" s="28">
        <v>5000</v>
      </c>
      <c r="I545" s="29" t="s">
        <v>7485</v>
      </c>
      <c r="J545" s="28">
        <v>8</v>
      </c>
      <c r="K545" s="29" t="s">
        <v>337</v>
      </c>
      <c r="L545" s="28">
        <v>5023</v>
      </c>
      <c r="M545" s="29" t="s">
        <v>337</v>
      </c>
      <c r="N545" s="29" t="s">
        <v>7471</v>
      </c>
      <c r="O545" s="31">
        <v>18264</v>
      </c>
      <c r="P545" s="31" t="s">
        <v>7472</v>
      </c>
      <c r="Q545" s="29" t="s">
        <v>7486</v>
      </c>
      <c r="R545" s="28">
        <v>1</v>
      </c>
      <c r="S545" s="28">
        <v>44</v>
      </c>
      <c r="T545" s="28">
        <v>1</v>
      </c>
      <c r="U545" s="28">
        <v>53</v>
      </c>
      <c r="V545" s="29" t="s">
        <v>3386</v>
      </c>
      <c r="W545" s="29" t="s">
        <v>7522</v>
      </c>
      <c r="X545" s="29" t="s">
        <v>569</v>
      </c>
      <c r="Y545" s="29" t="s">
        <v>4608</v>
      </c>
      <c r="Z545" s="29" t="s">
        <v>4577</v>
      </c>
      <c r="AA545" s="29" t="s">
        <v>7478</v>
      </c>
      <c r="AB545" s="28">
        <v>90250</v>
      </c>
      <c r="AC545" s="32">
        <v>33.896016000000003</v>
      </c>
      <c r="AD545" s="32">
        <v>-118.372576</v>
      </c>
      <c r="AE545" s="34" t="s">
        <v>7494</v>
      </c>
      <c r="AF545" s="29" t="s">
        <v>7472</v>
      </c>
      <c r="AG545" s="33" t="str">
        <f>IF(ISERROR(IF(VLOOKUP(B545,'SAS Stations'!$A$2:$G$307,6,)="YES", "YES", "NO"))=TRUE,"NO","YES")</f>
        <v>NO</v>
      </c>
      <c r="AH545" s="33" t="str">
        <f t="shared" si="8"/>
        <v>YES</v>
      </c>
      <c r="AI545" s="33" t="str">
        <f>IF(ISERROR(IF(VLOOKUP(B545,'Stations Modelled'!$A$2:$D$141,4,FALSE)=TRUE, "YES","NO")),"NO","YES")</f>
        <v>YES</v>
      </c>
    </row>
    <row r="546" spans="1:35" hidden="1">
      <c r="A546" s="29" t="s">
        <v>3872</v>
      </c>
      <c r="B546" s="28">
        <v>415</v>
      </c>
      <c r="C546" s="28">
        <v>5206</v>
      </c>
      <c r="D546" s="30"/>
      <c r="E546" s="29"/>
      <c r="F546" s="28">
        <v>16</v>
      </c>
      <c r="G546" s="28">
        <v>4</v>
      </c>
      <c r="H546" s="28">
        <v>5023</v>
      </c>
      <c r="I546" s="29" t="s">
        <v>337</v>
      </c>
      <c r="J546" s="28">
        <v>8</v>
      </c>
      <c r="K546" s="29" t="s">
        <v>337</v>
      </c>
      <c r="L546" s="28">
        <v>5023</v>
      </c>
      <c r="M546" s="29" t="s">
        <v>337</v>
      </c>
      <c r="N546" s="29" t="s">
        <v>7471</v>
      </c>
      <c r="O546" s="31">
        <v>18264</v>
      </c>
      <c r="P546" s="31" t="s">
        <v>7472</v>
      </c>
      <c r="Q546" s="29" t="s">
        <v>7506</v>
      </c>
      <c r="R546" s="28">
        <v>5</v>
      </c>
      <c r="S546" s="28">
        <v>44</v>
      </c>
      <c r="T546" s="28">
        <v>2</v>
      </c>
      <c r="U546" s="28">
        <v>53</v>
      </c>
      <c r="V546" s="29" t="s">
        <v>3386</v>
      </c>
      <c r="W546" s="29" t="s">
        <v>7522</v>
      </c>
      <c r="X546" s="29" t="s">
        <v>538</v>
      </c>
      <c r="Y546" s="29" t="s">
        <v>4609</v>
      </c>
      <c r="Z546" s="29" t="s">
        <v>4610</v>
      </c>
      <c r="AA546" s="29" t="s">
        <v>7478</v>
      </c>
      <c r="AB546" s="28">
        <v>90266</v>
      </c>
      <c r="AC546" s="32">
        <v>33.895795</v>
      </c>
      <c r="AD546" s="32">
        <v>-118.408427</v>
      </c>
      <c r="AE546" s="34" t="s">
        <v>7494</v>
      </c>
      <c r="AF546" s="29" t="s">
        <v>7472</v>
      </c>
      <c r="AG546" s="33" t="str">
        <f>IF(ISERROR(IF(VLOOKUP(B546,'SAS Stations'!$A$2:$G$307,6,)="YES", "YES", "NO"))=TRUE,"NO","YES")</f>
        <v>YES</v>
      </c>
      <c r="AH546" s="33" t="str">
        <f t="shared" si="8"/>
        <v>NO</v>
      </c>
      <c r="AI546" s="33" t="str">
        <f>IF(ISERROR(IF(VLOOKUP(B546,'Stations Modelled'!$A$2:$D$141,4,FALSE)=TRUE, "YES","NO")),"NO","YES")</f>
        <v>YES</v>
      </c>
    </row>
    <row r="547" spans="1:35" hidden="1">
      <c r="A547" s="29" t="s">
        <v>62</v>
      </c>
      <c r="B547" s="28">
        <v>968</v>
      </c>
      <c r="C547" s="28">
        <v>6162</v>
      </c>
      <c r="D547" s="30"/>
      <c r="E547" s="29"/>
      <c r="F547" s="28">
        <v>12</v>
      </c>
      <c r="G547" s="28">
        <v>4</v>
      </c>
      <c r="H547" s="28">
        <v>5071</v>
      </c>
      <c r="I547" s="29" t="s">
        <v>339</v>
      </c>
      <c r="J547" s="28">
        <v>9</v>
      </c>
      <c r="K547" s="29" t="s">
        <v>652</v>
      </c>
      <c r="L547" s="28">
        <v>5073</v>
      </c>
      <c r="M547" s="29" t="s">
        <v>652</v>
      </c>
      <c r="N547" s="29" t="s">
        <v>7471</v>
      </c>
      <c r="O547" s="31">
        <v>24838</v>
      </c>
      <c r="P547" s="31" t="s">
        <v>7472</v>
      </c>
      <c r="Q547" s="29" t="s">
        <v>981</v>
      </c>
      <c r="R547" s="28">
        <v>1</v>
      </c>
      <c r="S547" s="28">
        <v>32</v>
      </c>
      <c r="T547" s="28">
        <v>2</v>
      </c>
      <c r="U547" s="28">
        <v>50</v>
      </c>
      <c r="V547" s="29" t="s">
        <v>2730</v>
      </c>
      <c r="W547" s="29" t="s">
        <v>7472</v>
      </c>
      <c r="X547" s="29" t="s">
        <v>7472</v>
      </c>
      <c r="Y547" s="29" t="s">
        <v>7472</v>
      </c>
      <c r="Z547" s="29" t="s">
        <v>7472</v>
      </c>
      <c r="AA547" s="29" t="s">
        <v>7478</v>
      </c>
      <c r="AB547" s="28" t="s">
        <v>7472</v>
      </c>
      <c r="AC547" s="27"/>
      <c r="AD547" s="27"/>
      <c r="AE547" s="27"/>
      <c r="AF547" s="29" t="s">
        <v>7472</v>
      </c>
      <c r="AG547" s="33" t="str">
        <f>IF(ISERROR(IF(VLOOKUP(B547,'SAS Stations'!$A$2:$G$307,6,)="YES", "YES", "NO"))=TRUE,"NO","YES")</f>
        <v>NO</v>
      </c>
      <c r="AH547" s="33" t="str">
        <f t="shared" si="8"/>
        <v>YES</v>
      </c>
      <c r="AI547" s="33" t="str">
        <f>IF(ISERROR(IF(VLOOKUP(B547,'Stations Modelled'!$A$2:$D$141,4,FALSE)=TRUE, "YES","NO")),"NO","YES")</f>
        <v>NO</v>
      </c>
    </row>
    <row r="548" spans="1:35" hidden="1">
      <c r="A548" s="29" t="s">
        <v>63</v>
      </c>
      <c r="B548" s="28">
        <v>1793</v>
      </c>
      <c r="C548" s="28">
        <v>5590</v>
      </c>
      <c r="D548" s="30"/>
      <c r="E548" s="29"/>
      <c r="F548" s="28">
        <v>66</v>
      </c>
      <c r="G548" s="28">
        <v>16</v>
      </c>
      <c r="H548" s="28">
        <v>5053</v>
      </c>
      <c r="I548" s="29" t="s">
        <v>833</v>
      </c>
      <c r="J548" s="28">
        <v>12</v>
      </c>
      <c r="K548" s="29" t="s">
        <v>833</v>
      </c>
      <c r="L548" s="28">
        <v>5056</v>
      </c>
      <c r="M548" s="29" t="s">
        <v>698</v>
      </c>
      <c r="N548" s="29" t="s">
        <v>7496</v>
      </c>
      <c r="O548" s="31">
        <v>38353</v>
      </c>
      <c r="P548" s="31" t="s">
        <v>7472</v>
      </c>
      <c r="Q548" s="29" t="s">
        <v>10579</v>
      </c>
      <c r="R548" s="28">
        <v>5</v>
      </c>
      <c r="S548" s="28">
        <v>39</v>
      </c>
      <c r="T548" s="28">
        <v>2</v>
      </c>
      <c r="U548" s="28">
        <v>60</v>
      </c>
      <c r="V548" s="29" t="s">
        <v>4972</v>
      </c>
      <c r="W548" s="29" t="s">
        <v>7472</v>
      </c>
      <c r="X548" s="29" t="s">
        <v>7472</v>
      </c>
      <c r="Y548" s="29" t="s">
        <v>7472</v>
      </c>
      <c r="Z548" s="29" t="s">
        <v>7472</v>
      </c>
      <c r="AA548" s="29" t="s">
        <v>7478</v>
      </c>
      <c r="AB548" s="28" t="s">
        <v>7472</v>
      </c>
      <c r="AC548" s="27"/>
      <c r="AD548" s="27"/>
      <c r="AE548" s="27"/>
      <c r="AF548" s="29" t="s">
        <v>7472</v>
      </c>
      <c r="AG548" s="33" t="str">
        <f>IF(ISERROR(IF(VLOOKUP(B548,'SAS Stations'!$A$2:$G$307,6,)="YES", "YES", "NO"))=TRUE,"NO","YES")</f>
        <v>NO</v>
      </c>
      <c r="AH548" s="33" t="str">
        <f t="shared" si="8"/>
        <v>YES</v>
      </c>
      <c r="AI548" s="33" t="str">
        <f>IF(ISERROR(IF(VLOOKUP(B548,'Stations Modelled'!$A$2:$D$141,4,FALSE)=TRUE, "YES","NO")),"NO","YES")</f>
        <v>NO</v>
      </c>
    </row>
    <row r="549" spans="1:35" hidden="1">
      <c r="A549" s="29" t="s">
        <v>3873</v>
      </c>
      <c r="B549" s="28">
        <v>99</v>
      </c>
      <c r="C549" s="28">
        <v>1510</v>
      </c>
      <c r="D549" s="30" t="s">
        <v>2821</v>
      </c>
      <c r="E549" s="29" t="s">
        <v>4611</v>
      </c>
      <c r="F549" s="28">
        <v>220</v>
      </c>
      <c r="G549" s="28">
        <v>12</v>
      </c>
      <c r="H549" s="28">
        <v>5000</v>
      </c>
      <c r="I549" s="29" t="s">
        <v>7485</v>
      </c>
      <c r="J549" s="28">
        <v>8</v>
      </c>
      <c r="K549" s="29" t="s">
        <v>337</v>
      </c>
      <c r="L549" s="28">
        <v>5023</v>
      </c>
      <c r="M549" s="29" t="s">
        <v>337</v>
      </c>
      <c r="N549" s="29" t="s">
        <v>7471</v>
      </c>
      <c r="O549" s="31">
        <v>20241</v>
      </c>
      <c r="P549" s="31" t="s">
        <v>7472</v>
      </c>
      <c r="Q549" s="29" t="s">
        <v>7514</v>
      </c>
      <c r="R549" s="28">
        <v>1</v>
      </c>
      <c r="S549" s="28">
        <v>44</v>
      </c>
      <c r="T549" s="28">
        <v>1</v>
      </c>
      <c r="U549" s="28">
        <v>54</v>
      </c>
      <c r="V549" s="29" t="s">
        <v>3386</v>
      </c>
      <c r="W549" s="29" t="s">
        <v>7522</v>
      </c>
      <c r="X549" s="29" t="s">
        <v>457</v>
      </c>
      <c r="Y549" s="29" t="s">
        <v>4612</v>
      </c>
      <c r="Z549" s="29" t="s">
        <v>4610</v>
      </c>
      <c r="AA549" s="29" t="s">
        <v>7478</v>
      </c>
      <c r="AB549" s="28">
        <v>90245</v>
      </c>
      <c r="AC549" s="32">
        <v>33.910307000000003</v>
      </c>
      <c r="AD549" s="32">
        <v>-118.425392</v>
      </c>
      <c r="AE549" s="34" t="s">
        <v>7494</v>
      </c>
      <c r="AF549" s="29" t="s">
        <v>7472</v>
      </c>
      <c r="AG549" s="33" t="str">
        <f>IF(ISERROR(IF(VLOOKUP(B549,'SAS Stations'!$A$2:$G$307,6,)="YES", "YES", "NO"))=TRUE,"NO","YES")</f>
        <v>NO</v>
      </c>
      <c r="AH549" s="33" t="str">
        <f t="shared" si="8"/>
        <v>YES</v>
      </c>
      <c r="AI549" s="33" t="str">
        <f>IF(ISERROR(IF(VLOOKUP(B549,'Stations Modelled'!$A$2:$D$141,4,FALSE)=TRUE, "YES","NO")),"NO","YES")</f>
        <v>NO</v>
      </c>
    </row>
    <row r="550" spans="1:35" hidden="1">
      <c r="A550" s="29" t="s">
        <v>3873</v>
      </c>
      <c r="B550" s="28">
        <v>1600</v>
      </c>
      <c r="C550" s="28">
        <v>1510</v>
      </c>
      <c r="D550" s="30" t="s">
        <v>2821</v>
      </c>
      <c r="E550" s="29" t="s">
        <v>4611</v>
      </c>
      <c r="F550" s="28">
        <v>66</v>
      </c>
      <c r="G550" s="28">
        <v>4</v>
      </c>
      <c r="H550" s="28">
        <v>5023</v>
      </c>
      <c r="I550" s="29" t="s">
        <v>337</v>
      </c>
      <c r="J550" s="28">
        <v>8</v>
      </c>
      <c r="K550" s="29" t="s">
        <v>337</v>
      </c>
      <c r="L550" s="28">
        <v>5023</v>
      </c>
      <c r="M550" s="29" t="s">
        <v>337</v>
      </c>
      <c r="N550" s="29" t="s">
        <v>7471</v>
      </c>
      <c r="O550" s="31">
        <v>20241</v>
      </c>
      <c r="P550" s="31" t="s">
        <v>7472</v>
      </c>
      <c r="Q550" s="29" t="s">
        <v>7514</v>
      </c>
      <c r="R550" s="28">
        <v>5</v>
      </c>
      <c r="S550" s="28">
        <v>44</v>
      </c>
      <c r="T550" s="28">
        <v>1</v>
      </c>
      <c r="U550" s="28">
        <v>54</v>
      </c>
      <c r="V550" s="29" t="s">
        <v>3386</v>
      </c>
      <c r="W550" s="29" t="s">
        <v>7522</v>
      </c>
      <c r="X550" s="29" t="s">
        <v>457</v>
      </c>
      <c r="Y550" s="29" t="s">
        <v>4612</v>
      </c>
      <c r="Z550" s="29" t="s">
        <v>4610</v>
      </c>
      <c r="AA550" s="29" t="s">
        <v>7478</v>
      </c>
      <c r="AB550" s="28">
        <v>90245</v>
      </c>
      <c r="AC550" s="32">
        <v>33.910307000000003</v>
      </c>
      <c r="AD550" s="32">
        <v>-118.425392</v>
      </c>
      <c r="AE550" s="34" t="s">
        <v>7494</v>
      </c>
      <c r="AF550" s="29" t="s">
        <v>7472</v>
      </c>
      <c r="AG550" s="33" t="str">
        <f>IF(ISERROR(IF(VLOOKUP(B550,'SAS Stations'!$A$2:$G$307,6,)="YES", "YES", "NO"))=TRUE,"NO","YES")</f>
        <v>NO</v>
      </c>
      <c r="AH550" s="33" t="str">
        <f t="shared" si="8"/>
        <v>YES</v>
      </c>
      <c r="AI550" s="33" t="str">
        <f>IF(ISERROR(IF(VLOOKUP(B550,'Stations Modelled'!$A$2:$D$141,4,FALSE)=TRUE, "YES","NO")),"NO","YES")</f>
        <v>NO</v>
      </c>
    </row>
    <row r="551" spans="1:35" hidden="1">
      <c r="A551" s="29" t="s">
        <v>1677</v>
      </c>
      <c r="B551" s="28">
        <v>1386</v>
      </c>
      <c r="C551" s="28">
        <v>8146</v>
      </c>
      <c r="D551" s="30" t="s">
        <v>3420</v>
      </c>
      <c r="E551" s="29"/>
      <c r="F551" s="28">
        <v>33</v>
      </c>
      <c r="G551" s="28">
        <v>12</v>
      </c>
      <c r="H551" s="28">
        <v>5069</v>
      </c>
      <c r="I551" s="29" t="s">
        <v>687</v>
      </c>
      <c r="J551" s="28">
        <v>4</v>
      </c>
      <c r="K551" s="29" t="s">
        <v>448</v>
      </c>
      <c r="L551" s="28">
        <v>5069</v>
      </c>
      <c r="M551" s="29" t="s">
        <v>687</v>
      </c>
      <c r="N551" s="29" t="s">
        <v>7471</v>
      </c>
      <c r="O551" s="31">
        <v>18264</v>
      </c>
      <c r="P551" s="31" t="s">
        <v>7472</v>
      </c>
      <c r="Q551" s="29" t="s">
        <v>7506</v>
      </c>
      <c r="R551" s="28">
        <v>3</v>
      </c>
      <c r="S551" s="28">
        <v>34</v>
      </c>
      <c r="T551" s="28">
        <v>3</v>
      </c>
      <c r="U551" s="28">
        <v>12</v>
      </c>
      <c r="V551" s="29" t="s">
        <v>3438</v>
      </c>
      <c r="W551" s="29" t="s">
        <v>1678</v>
      </c>
      <c r="X551" s="29" t="s">
        <v>3324</v>
      </c>
      <c r="Y551" s="29" t="s">
        <v>1679</v>
      </c>
      <c r="Z551" s="29" t="s">
        <v>1680</v>
      </c>
      <c r="AA551" s="29" t="s">
        <v>7478</v>
      </c>
      <c r="AB551" s="28">
        <v>92503</v>
      </c>
      <c r="AC551" s="32">
        <v>33.859684000000001</v>
      </c>
      <c r="AD551" s="32">
        <v>-117.43981599999999</v>
      </c>
      <c r="AE551" s="34" t="s">
        <v>7503</v>
      </c>
      <c r="AF551" s="29" t="s">
        <v>7472</v>
      </c>
      <c r="AG551" s="33" t="str">
        <f>IF(ISERROR(IF(VLOOKUP(B551,'SAS Stations'!$A$2:$G$307,6,)="YES", "YES", "NO"))=TRUE,"NO","YES")</f>
        <v>NO</v>
      </c>
      <c r="AH551" s="33" t="str">
        <f t="shared" si="8"/>
        <v>YES</v>
      </c>
      <c r="AI551" s="33" t="str">
        <f>IF(ISERROR(IF(VLOOKUP(B551,'Stations Modelled'!$A$2:$D$141,4,FALSE)=TRUE, "YES","NO")),"NO","YES")</f>
        <v>NO</v>
      </c>
    </row>
    <row r="552" spans="1:35" hidden="1">
      <c r="A552" s="29" t="s">
        <v>64</v>
      </c>
      <c r="B552" s="28">
        <v>1129</v>
      </c>
      <c r="C552" s="28">
        <v>7216</v>
      </c>
      <c r="D552" s="30"/>
      <c r="E552" s="29"/>
      <c r="F552" s="28">
        <v>16</v>
      </c>
      <c r="G552" s="28">
        <v>2.4</v>
      </c>
      <c r="H552" s="28">
        <v>5015</v>
      </c>
      <c r="I552" s="29" t="s">
        <v>377</v>
      </c>
      <c r="J552" s="28">
        <v>3</v>
      </c>
      <c r="K552" s="29" t="s">
        <v>7529</v>
      </c>
      <c r="L552" s="28">
        <v>5014</v>
      </c>
      <c r="M552" s="29" t="s">
        <v>392</v>
      </c>
      <c r="N552" s="29" t="s">
        <v>7521</v>
      </c>
      <c r="O552" s="31">
        <v>23468</v>
      </c>
      <c r="P552" s="31">
        <v>30011</v>
      </c>
      <c r="Q552" s="29" t="s">
        <v>5084</v>
      </c>
      <c r="R552" s="28">
        <v>1</v>
      </c>
      <c r="S552" s="28">
        <v>27</v>
      </c>
      <c r="T552" s="28">
        <v>3</v>
      </c>
      <c r="U552" s="28">
        <v>10</v>
      </c>
      <c r="V552" s="29" t="s">
        <v>7472</v>
      </c>
      <c r="W552" s="29" t="s">
        <v>7472</v>
      </c>
      <c r="X552" s="29" t="s">
        <v>7472</v>
      </c>
      <c r="Y552" s="29" t="s">
        <v>7472</v>
      </c>
      <c r="Z552" s="29" t="s">
        <v>7472</v>
      </c>
      <c r="AA552" s="29" t="s">
        <v>7478</v>
      </c>
      <c r="AB552" s="28" t="s">
        <v>7472</v>
      </c>
      <c r="AC552" s="27"/>
      <c r="AD552" s="27"/>
      <c r="AE552" s="27"/>
      <c r="AF552" s="29" t="s">
        <v>7472</v>
      </c>
      <c r="AG552" s="33" t="str">
        <f>IF(ISERROR(IF(VLOOKUP(B552,'SAS Stations'!$A$2:$G$307,6,)="YES", "YES", "NO"))=TRUE,"NO","YES")</f>
        <v>NO</v>
      </c>
      <c r="AH552" s="33" t="str">
        <f t="shared" si="8"/>
        <v>YES</v>
      </c>
      <c r="AI552" s="33" t="str">
        <f>IF(ISERROR(IF(VLOOKUP(B552,'Stations Modelled'!$A$2:$D$141,4,FALSE)=TRUE, "YES","NO")),"NO","YES")</f>
        <v>NO</v>
      </c>
    </row>
    <row r="553" spans="1:35" hidden="1">
      <c r="A553" s="29" t="s">
        <v>65</v>
      </c>
      <c r="B553" s="28">
        <v>1124</v>
      </c>
      <c r="C553" s="28">
        <v>7204</v>
      </c>
      <c r="D553" s="30"/>
      <c r="E553" s="29"/>
      <c r="F553" s="28">
        <v>16</v>
      </c>
      <c r="G553" s="28">
        <v>2.4</v>
      </c>
      <c r="H553" s="28">
        <v>5053</v>
      </c>
      <c r="I553" s="29" t="s">
        <v>833</v>
      </c>
      <c r="J553" s="28">
        <v>12</v>
      </c>
      <c r="K553" s="29" t="s">
        <v>833</v>
      </c>
      <c r="L553" s="28">
        <v>5056</v>
      </c>
      <c r="M553" s="29" t="s">
        <v>698</v>
      </c>
      <c r="N553" s="29" t="s">
        <v>7471</v>
      </c>
      <c r="O553" s="31">
        <v>23651</v>
      </c>
      <c r="P553" s="31" t="s">
        <v>7472</v>
      </c>
      <c r="Q553" s="29" t="s">
        <v>5084</v>
      </c>
      <c r="R553" s="28">
        <v>5</v>
      </c>
      <c r="S553" s="28">
        <v>39</v>
      </c>
      <c r="T553" s="28">
        <v>2</v>
      </c>
      <c r="U553" s="28">
        <v>60</v>
      </c>
      <c r="V553" s="29" t="s">
        <v>4972</v>
      </c>
      <c r="W553" s="29" t="s">
        <v>7472</v>
      </c>
      <c r="X553" s="29" t="s">
        <v>7472</v>
      </c>
      <c r="Y553" s="29" t="s">
        <v>7472</v>
      </c>
      <c r="Z553" s="29" t="s">
        <v>7472</v>
      </c>
      <c r="AA553" s="29" t="s">
        <v>7478</v>
      </c>
      <c r="AB553" s="28">
        <v>93001</v>
      </c>
      <c r="AC553" s="27"/>
      <c r="AD553" s="27"/>
      <c r="AE553" s="27"/>
      <c r="AF553" s="29" t="s">
        <v>7472</v>
      </c>
      <c r="AG553" s="33" t="str">
        <f>IF(ISERROR(IF(VLOOKUP(B553,'SAS Stations'!$A$2:$G$307,6,)="YES", "YES", "NO"))=TRUE,"NO","YES")</f>
        <v>NO</v>
      </c>
      <c r="AH553" s="33" t="str">
        <f t="shared" si="8"/>
        <v>YES</v>
      </c>
      <c r="AI553" s="33" t="str">
        <f>IF(ISERROR(IF(VLOOKUP(B553,'Stations Modelled'!$A$2:$D$141,4,FALSE)=TRUE, "YES","NO")),"NO","YES")</f>
        <v>NO</v>
      </c>
    </row>
    <row r="554" spans="1:35" hidden="1">
      <c r="A554" s="29" t="s">
        <v>3874</v>
      </c>
      <c r="B554" s="28">
        <v>1042</v>
      </c>
      <c r="C554" s="28">
        <v>6278</v>
      </c>
      <c r="D554" s="30" t="s">
        <v>4949</v>
      </c>
      <c r="E554" s="29"/>
      <c r="F554" s="28">
        <v>66</v>
      </c>
      <c r="G554" s="28">
        <v>12</v>
      </c>
      <c r="H554" s="28">
        <v>5033</v>
      </c>
      <c r="I554" s="29" t="s">
        <v>397</v>
      </c>
      <c r="J554" s="28">
        <v>17</v>
      </c>
      <c r="K554" s="29" t="s">
        <v>4950</v>
      </c>
      <c r="L554" s="28">
        <v>5033</v>
      </c>
      <c r="M554" s="29" t="s">
        <v>397</v>
      </c>
      <c r="N554" s="29" t="s">
        <v>7471</v>
      </c>
      <c r="O554" s="31">
        <v>32021</v>
      </c>
      <c r="P554" s="31" t="s">
        <v>7472</v>
      </c>
      <c r="Q554" s="29" t="s">
        <v>7530</v>
      </c>
      <c r="R554" s="28">
        <v>5</v>
      </c>
      <c r="S554" s="28">
        <v>51</v>
      </c>
      <c r="T554" s="28">
        <v>3</v>
      </c>
      <c r="U554" s="28">
        <v>32</v>
      </c>
      <c r="V554" s="29" t="s">
        <v>4926</v>
      </c>
      <c r="W554" s="29" t="s">
        <v>1685</v>
      </c>
      <c r="X554" s="29" t="s">
        <v>10303</v>
      </c>
      <c r="Y554" s="29" t="s">
        <v>10304</v>
      </c>
      <c r="Z554" s="29" t="s">
        <v>941</v>
      </c>
      <c r="AA554" s="29" t="s">
        <v>7478</v>
      </c>
      <c r="AB554" s="28">
        <v>93291</v>
      </c>
      <c r="AC554" s="32">
        <v>36.345517000000001</v>
      </c>
      <c r="AD554" s="32">
        <v>-119.390094</v>
      </c>
      <c r="AE554" s="34" t="s">
        <v>7494</v>
      </c>
      <c r="AF554" s="29" t="s">
        <v>7472</v>
      </c>
      <c r="AG554" s="33" t="str">
        <f>IF(ISERROR(IF(VLOOKUP(B554,'SAS Stations'!$A$2:$G$307,6,)="YES", "YES", "NO"))=TRUE,"NO","YES")</f>
        <v>NO</v>
      </c>
      <c r="AH554" s="33" t="str">
        <f t="shared" si="8"/>
        <v>YES</v>
      </c>
      <c r="AI554" s="33" t="str">
        <f>IF(ISERROR(IF(VLOOKUP(B554,'Stations Modelled'!$A$2:$D$141,4,FALSE)=TRUE, "YES","NO")),"NO","YES")</f>
        <v>NO</v>
      </c>
    </row>
    <row r="555" spans="1:35" hidden="1">
      <c r="A555" s="29" t="s">
        <v>3806</v>
      </c>
      <c r="B555" s="28">
        <v>333</v>
      </c>
      <c r="C555" s="28">
        <v>5090</v>
      </c>
      <c r="D555" s="30" t="s">
        <v>7470</v>
      </c>
      <c r="E555" s="29" t="s">
        <v>7490</v>
      </c>
      <c r="F555" s="28">
        <v>500</v>
      </c>
      <c r="G555" s="28">
        <v>220</v>
      </c>
      <c r="H555" s="28">
        <v>5000</v>
      </c>
      <c r="I555" s="29" t="s">
        <v>7485</v>
      </c>
      <c r="J555" s="28">
        <v>16</v>
      </c>
      <c r="K555" s="29" t="s">
        <v>3806</v>
      </c>
      <c r="L555" s="28">
        <v>5090</v>
      </c>
      <c r="M555" s="29" t="s">
        <v>3806</v>
      </c>
      <c r="N555" s="29" t="s">
        <v>7471</v>
      </c>
      <c r="O555" s="31">
        <v>25324</v>
      </c>
      <c r="P555" s="31" t="s">
        <v>7472</v>
      </c>
      <c r="Q555" s="29" t="s">
        <v>7486</v>
      </c>
      <c r="R555" s="28">
        <v>3</v>
      </c>
      <c r="S555" s="28">
        <v>72</v>
      </c>
      <c r="T555" s="28">
        <v>4</v>
      </c>
      <c r="U555" s="28">
        <v>21</v>
      </c>
      <c r="V555" s="29" t="s">
        <v>7472</v>
      </c>
      <c r="W555" s="29" t="s">
        <v>7472</v>
      </c>
      <c r="X555" s="29" t="s">
        <v>7472</v>
      </c>
      <c r="Y555" s="29" t="s">
        <v>7491</v>
      </c>
      <c r="Z555" s="29" t="s">
        <v>7492</v>
      </c>
      <c r="AA555" s="29" t="s">
        <v>7493</v>
      </c>
      <c r="AB555" s="28" t="s">
        <v>7472</v>
      </c>
      <c r="AC555" s="32">
        <v>35.798084000000003</v>
      </c>
      <c r="AD555" s="32">
        <v>-115.006503</v>
      </c>
      <c r="AE555" s="34" t="s">
        <v>7494</v>
      </c>
      <c r="AF555" s="29" t="s">
        <v>7472</v>
      </c>
      <c r="AG555" s="33" t="str">
        <f>IF(ISERROR(IF(VLOOKUP(B555,'SAS Stations'!$A$2:$G$307,6,)="YES", "YES", "NO"))=TRUE,"NO","YES")</f>
        <v>NO</v>
      </c>
      <c r="AH555" s="33" t="str">
        <f t="shared" si="8"/>
        <v>YES</v>
      </c>
      <c r="AI555" s="33" t="str">
        <f>IF(ISERROR(IF(VLOOKUP(B555,'Stations Modelled'!$A$2:$D$141,4,FALSE)=TRUE, "YES","NO")),"NO","YES")</f>
        <v>NO</v>
      </c>
    </row>
    <row r="556" spans="1:35" hidden="1">
      <c r="A556" s="29" t="s">
        <v>3806</v>
      </c>
      <c r="B556" s="28">
        <v>1590</v>
      </c>
      <c r="C556" s="28">
        <v>5090</v>
      </c>
      <c r="D556" s="30" t="s">
        <v>7470</v>
      </c>
      <c r="E556" s="29" t="s">
        <v>7490</v>
      </c>
      <c r="F556" s="28">
        <v>220</v>
      </c>
      <c r="G556" s="28">
        <v>115</v>
      </c>
      <c r="H556" s="28">
        <v>5000</v>
      </c>
      <c r="I556" s="29" t="s">
        <v>7485</v>
      </c>
      <c r="J556" s="28">
        <v>16</v>
      </c>
      <c r="K556" s="29" t="s">
        <v>3806</v>
      </c>
      <c r="L556" s="28">
        <v>5090</v>
      </c>
      <c r="M556" s="29" t="s">
        <v>3806</v>
      </c>
      <c r="N556" s="29" t="s">
        <v>7471</v>
      </c>
      <c r="O556" s="31">
        <v>32554</v>
      </c>
      <c r="P556" s="31" t="s">
        <v>7472</v>
      </c>
      <c r="Q556" s="29" t="s">
        <v>7486</v>
      </c>
      <c r="R556" s="28">
        <v>3</v>
      </c>
      <c r="S556" s="28">
        <v>72</v>
      </c>
      <c r="T556" s="28">
        <v>4</v>
      </c>
      <c r="U556" s="28">
        <v>21</v>
      </c>
      <c r="V556" s="29" t="s">
        <v>7472</v>
      </c>
      <c r="W556" s="29" t="s">
        <v>7472</v>
      </c>
      <c r="X556" s="29" t="s">
        <v>7472</v>
      </c>
      <c r="Y556" s="29" t="s">
        <v>7491</v>
      </c>
      <c r="Z556" s="29" t="s">
        <v>7492</v>
      </c>
      <c r="AA556" s="29" t="s">
        <v>7493</v>
      </c>
      <c r="AB556" s="28" t="s">
        <v>7472</v>
      </c>
      <c r="AC556" s="32">
        <v>35.798084000000003</v>
      </c>
      <c r="AD556" s="32">
        <v>-115.006503</v>
      </c>
      <c r="AE556" s="34" t="s">
        <v>7494</v>
      </c>
      <c r="AF556" s="29" t="s">
        <v>7472</v>
      </c>
      <c r="AG556" s="33" t="str">
        <f>IF(ISERROR(IF(VLOOKUP(B556,'SAS Stations'!$A$2:$G$307,6,)="YES", "YES", "NO"))=TRUE,"NO","YES")</f>
        <v>NO</v>
      </c>
      <c r="AH556" s="33" t="str">
        <f t="shared" si="8"/>
        <v>YES</v>
      </c>
      <c r="AI556" s="33" t="str">
        <f>IF(ISERROR(IF(VLOOKUP(B556,'Stations Modelled'!$A$2:$D$141,4,FALSE)=TRUE, "YES","NO")),"NO","YES")</f>
        <v>NO</v>
      </c>
    </row>
    <row r="557" spans="1:35" hidden="1">
      <c r="A557" s="29" t="s">
        <v>1012</v>
      </c>
      <c r="B557" s="28">
        <v>534</v>
      </c>
      <c r="C557" s="28">
        <v>5334</v>
      </c>
      <c r="D557" s="30" t="s">
        <v>4936</v>
      </c>
      <c r="E557" s="29"/>
      <c r="F557" s="28">
        <v>66</v>
      </c>
      <c r="G557" s="28">
        <v>16</v>
      </c>
      <c r="H557" s="28">
        <v>5051</v>
      </c>
      <c r="I557" s="29" t="s">
        <v>362</v>
      </c>
      <c r="J557" s="28">
        <v>13</v>
      </c>
      <c r="K557" s="29" t="s">
        <v>362</v>
      </c>
      <c r="L557" s="28">
        <v>5056</v>
      </c>
      <c r="M557" s="29" t="s">
        <v>698</v>
      </c>
      <c r="N557" s="29" t="s">
        <v>7471</v>
      </c>
      <c r="O557" s="31">
        <v>25842</v>
      </c>
      <c r="P557" s="31" t="s">
        <v>7472</v>
      </c>
      <c r="Q557" s="29" t="s">
        <v>7473</v>
      </c>
      <c r="R557" s="28">
        <v>5</v>
      </c>
      <c r="S557" s="28">
        <v>59</v>
      </c>
      <c r="T557" s="28">
        <v>3</v>
      </c>
      <c r="U557" s="28">
        <v>62</v>
      </c>
      <c r="V557" s="29" t="s">
        <v>1290</v>
      </c>
      <c r="W557" s="29" t="s">
        <v>10305</v>
      </c>
      <c r="X557" s="29" t="s">
        <v>3288</v>
      </c>
      <c r="Y557" s="29" t="s">
        <v>10306</v>
      </c>
      <c r="Z557" s="29" t="s">
        <v>10307</v>
      </c>
      <c r="AA557" s="29" t="s">
        <v>7478</v>
      </c>
      <c r="AB557" s="28">
        <v>91310</v>
      </c>
      <c r="AC557" s="32">
        <v>34.492184000000002</v>
      </c>
      <c r="AD557" s="32">
        <v>-118.614538</v>
      </c>
      <c r="AE557" s="34" t="s">
        <v>7494</v>
      </c>
      <c r="AF557" s="29" t="s">
        <v>7472</v>
      </c>
      <c r="AG557" s="33" t="str">
        <f>IF(ISERROR(IF(VLOOKUP(B557,'SAS Stations'!$A$2:$G$307,6,)="YES", "YES", "NO"))=TRUE,"NO","YES")</f>
        <v>YES</v>
      </c>
      <c r="AH557" s="33" t="str">
        <f t="shared" si="8"/>
        <v>NO</v>
      </c>
      <c r="AI557" s="33" t="str">
        <f>IF(ISERROR(IF(VLOOKUP(B557,'Stations Modelled'!$A$2:$D$141,4,FALSE)=TRUE, "YES","NO")),"NO","YES")</f>
        <v>NO</v>
      </c>
    </row>
    <row r="558" spans="1:35" hidden="1">
      <c r="A558" s="29" t="s">
        <v>66</v>
      </c>
      <c r="B558" s="28">
        <v>465</v>
      </c>
      <c r="C558" s="28">
        <v>5247</v>
      </c>
      <c r="D558" s="30"/>
      <c r="E558" s="29">
        <v>96409</v>
      </c>
      <c r="F558" s="28">
        <v>16</v>
      </c>
      <c r="G558" s="28">
        <v>4</v>
      </c>
      <c r="H558" s="28">
        <v>5056</v>
      </c>
      <c r="I558" s="29" t="s">
        <v>698</v>
      </c>
      <c r="J558" s="28">
        <v>11</v>
      </c>
      <c r="K558" s="29" t="s">
        <v>698</v>
      </c>
      <c r="L558" s="28">
        <v>5056</v>
      </c>
      <c r="M558" s="29" t="s">
        <v>698</v>
      </c>
      <c r="N558" s="29" t="s">
        <v>7521</v>
      </c>
      <c r="O558" s="31">
        <v>18264</v>
      </c>
      <c r="P558" s="31">
        <v>34074</v>
      </c>
      <c r="Q558" s="29" t="s">
        <v>7506</v>
      </c>
      <c r="R558" s="28">
        <v>5</v>
      </c>
      <c r="S558" s="28">
        <v>35</v>
      </c>
      <c r="T558" s="28">
        <v>3</v>
      </c>
      <c r="U558" s="28">
        <v>61</v>
      </c>
      <c r="V558" s="29" t="s">
        <v>7472</v>
      </c>
      <c r="W558" s="29" t="s">
        <v>7472</v>
      </c>
      <c r="X558" s="29" t="s">
        <v>7472</v>
      </c>
      <c r="Y558" s="29" t="s">
        <v>7472</v>
      </c>
      <c r="Z558" s="29" t="s">
        <v>7472</v>
      </c>
      <c r="AA558" s="29" t="s">
        <v>7478</v>
      </c>
      <c r="AB558" s="28" t="s">
        <v>7472</v>
      </c>
      <c r="AC558" s="27"/>
      <c r="AD558" s="27"/>
      <c r="AE558" s="27"/>
      <c r="AF558" s="29" t="s">
        <v>7472</v>
      </c>
      <c r="AG558" s="33" t="str">
        <f>IF(ISERROR(IF(VLOOKUP(B558,'SAS Stations'!$A$2:$G$307,6,)="YES", "YES", "NO"))=TRUE,"NO","YES")</f>
        <v>NO</v>
      </c>
      <c r="AH558" s="33" t="str">
        <f t="shared" si="8"/>
        <v>YES</v>
      </c>
      <c r="AI558" s="33" t="str">
        <f>IF(ISERROR(IF(VLOOKUP(B558,'Stations Modelled'!$A$2:$D$141,4,FALSE)=TRUE, "YES","NO")),"NO","YES")</f>
        <v>NO</v>
      </c>
    </row>
    <row r="559" spans="1:35" hidden="1">
      <c r="A559" s="29" t="s">
        <v>67</v>
      </c>
      <c r="B559" s="28">
        <v>1706</v>
      </c>
      <c r="C559" s="28">
        <v>6313</v>
      </c>
      <c r="D559" s="30"/>
      <c r="E559" s="29"/>
      <c r="F559" s="28">
        <v>66</v>
      </c>
      <c r="G559" s="28">
        <v>4</v>
      </c>
      <c r="H559" s="28">
        <v>5052</v>
      </c>
      <c r="I559" s="29" t="s">
        <v>357</v>
      </c>
      <c r="J559" s="28">
        <v>14</v>
      </c>
      <c r="K559" s="29" t="s">
        <v>940</v>
      </c>
      <c r="L559" s="28">
        <v>5054</v>
      </c>
      <c r="M559" s="29" t="s">
        <v>940</v>
      </c>
      <c r="N559" s="29" t="s">
        <v>7496</v>
      </c>
      <c r="O559" s="31">
        <v>38353</v>
      </c>
      <c r="P559" s="31" t="s">
        <v>7472</v>
      </c>
      <c r="Q559" s="29" t="s">
        <v>10579</v>
      </c>
      <c r="R559" s="28">
        <v>5</v>
      </c>
      <c r="S559" s="28">
        <v>36</v>
      </c>
      <c r="T559" s="28">
        <v>3</v>
      </c>
      <c r="U559" s="28">
        <v>40</v>
      </c>
      <c r="V559" s="29" t="s">
        <v>7472</v>
      </c>
      <c r="W559" s="29" t="s">
        <v>7472</v>
      </c>
      <c r="X559" s="29" t="s">
        <v>7472</v>
      </c>
      <c r="Y559" s="29" t="s">
        <v>7472</v>
      </c>
      <c r="Z559" s="29" t="s">
        <v>7472</v>
      </c>
      <c r="AA559" s="29" t="s">
        <v>7478</v>
      </c>
      <c r="AB559" s="28" t="s">
        <v>7472</v>
      </c>
      <c r="AC559" s="27"/>
      <c r="AD559" s="27"/>
      <c r="AE559" s="27"/>
      <c r="AF559" s="29" t="s">
        <v>7472</v>
      </c>
      <c r="AG559" s="33" t="str">
        <f>IF(ISERROR(IF(VLOOKUP(B559,'SAS Stations'!$A$2:$G$307,6,)="YES", "YES", "NO"))=TRUE,"NO","YES")</f>
        <v>NO</v>
      </c>
      <c r="AH559" s="33" t="str">
        <f t="shared" si="8"/>
        <v>YES</v>
      </c>
      <c r="AI559" s="33" t="str">
        <f>IF(ISERROR(IF(VLOOKUP(B559,'Stations Modelled'!$A$2:$D$141,4,FALSE)=TRUE, "YES","NO")),"NO","YES")</f>
        <v>NO</v>
      </c>
    </row>
    <row r="560" spans="1:35" hidden="1">
      <c r="A560" s="29" t="s">
        <v>394</v>
      </c>
      <c r="B560" s="28">
        <v>327</v>
      </c>
      <c r="C560" s="28">
        <v>5086</v>
      </c>
      <c r="D560" s="30" t="s">
        <v>7555</v>
      </c>
      <c r="E560" s="29" t="s">
        <v>551</v>
      </c>
      <c r="F560" s="28">
        <v>66</v>
      </c>
      <c r="G560" s="28">
        <v>12</v>
      </c>
      <c r="H560" s="28">
        <v>5086</v>
      </c>
      <c r="I560" s="29" t="s">
        <v>394</v>
      </c>
      <c r="J560" s="28">
        <v>2</v>
      </c>
      <c r="K560" s="29" t="s">
        <v>394</v>
      </c>
      <c r="L560" s="28">
        <v>5086</v>
      </c>
      <c r="M560" s="29" t="s">
        <v>394</v>
      </c>
      <c r="N560" s="29" t="s">
        <v>7471</v>
      </c>
      <c r="O560" s="31">
        <v>32264</v>
      </c>
      <c r="P560" s="31" t="s">
        <v>7472</v>
      </c>
      <c r="Q560" s="29" t="s">
        <v>7473</v>
      </c>
      <c r="R560" s="28">
        <v>1</v>
      </c>
      <c r="S560" s="28">
        <v>33</v>
      </c>
      <c r="T560" s="28">
        <v>1</v>
      </c>
      <c r="U560" s="28">
        <v>42</v>
      </c>
      <c r="V560" s="29" t="s">
        <v>7556</v>
      </c>
      <c r="W560" s="29" t="s">
        <v>552</v>
      </c>
      <c r="X560" s="29" t="s">
        <v>553</v>
      </c>
      <c r="Y560" s="29" t="s">
        <v>554</v>
      </c>
      <c r="Z560" s="29" t="s">
        <v>7560</v>
      </c>
      <c r="AA560" s="29" t="s">
        <v>7478</v>
      </c>
      <c r="AB560" s="28">
        <v>92646</v>
      </c>
      <c r="AC560" s="32">
        <v>33.685125999999997</v>
      </c>
      <c r="AD560" s="32">
        <v>-117.943596</v>
      </c>
      <c r="AE560" s="34" t="s">
        <v>7503</v>
      </c>
      <c r="AF560" s="29" t="s">
        <v>7472</v>
      </c>
      <c r="AG560" s="33" t="str">
        <f>IF(ISERROR(IF(VLOOKUP(B560,'SAS Stations'!$A$2:$G$307,6,)="YES", "YES", "NO"))=TRUE,"NO","YES")</f>
        <v>NO</v>
      </c>
      <c r="AH560" s="33" t="str">
        <f t="shared" si="8"/>
        <v>YES</v>
      </c>
      <c r="AI560" s="33" t="str">
        <f>IF(ISERROR(IF(VLOOKUP(B560,'Stations Modelled'!$A$2:$D$141,4,FALSE)=TRUE, "YES","NO")),"NO","YES")</f>
        <v>NO</v>
      </c>
    </row>
    <row r="561" spans="1:35" hidden="1">
      <c r="A561" s="29" t="s">
        <v>394</v>
      </c>
      <c r="B561" s="28">
        <v>328</v>
      </c>
      <c r="C561" s="28">
        <v>5086</v>
      </c>
      <c r="D561" s="30" t="s">
        <v>7555</v>
      </c>
      <c r="E561" s="29" t="s">
        <v>551</v>
      </c>
      <c r="F561" s="28">
        <v>220</v>
      </c>
      <c r="G561" s="28">
        <v>66</v>
      </c>
      <c r="H561" s="28">
        <v>5000</v>
      </c>
      <c r="I561" s="29" t="s">
        <v>7485</v>
      </c>
      <c r="J561" s="28">
        <v>2</v>
      </c>
      <c r="K561" s="29" t="s">
        <v>394</v>
      </c>
      <c r="L561" s="28">
        <v>5086</v>
      </c>
      <c r="M561" s="29" t="s">
        <v>394</v>
      </c>
      <c r="N561" s="29" t="s">
        <v>7471</v>
      </c>
      <c r="O561" s="31">
        <v>20607</v>
      </c>
      <c r="P561" s="31" t="s">
        <v>7472</v>
      </c>
      <c r="Q561" s="29" t="s">
        <v>7486</v>
      </c>
      <c r="R561" s="28">
        <v>1</v>
      </c>
      <c r="S561" s="28">
        <v>33</v>
      </c>
      <c r="T561" s="28">
        <v>1</v>
      </c>
      <c r="U561" s="28">
        <v>42</v>
      </c>
      <c r="V561" s="29" t="s">
        <v>7556</v>
      </c>
      <c r="W561" s="29" t="s">
        <v>552</v>
      </c>
      <c r="X561" s="29" t="s">
        <v>553</v>
      </c>
      <c r="Y561" s="29" t="s">
        <v>554</v>
      </c>
      <c r="Z561" s="29" t="s">
        <v>7560</v>
      </c>
      <c r="AA561" s="29" t="s">
        <v>7478</v>
      </c>
      <c r="AB561" s="28">
        <v>92646</v>
      </c>
      <c r="AC561" s="32">
        <v>33.685125999999997</v>
      </c>
      <c r="AD561" s="32">
        <v>-117.943596</v>
      </c>
      <c r="AE561" s="34" t="s">
        <v>7503</v>
      </c>
      <c r="AF561" s="29" t="s">
        <v>7472</v>
      </c>
      <c r="AG561" s="33" t="str">
        <f>IF(ISERROR(IF(VLOOKUP(B561,'SAS Stations'!$A$2:$G$307,6,)="YES", "YES", "NO"))=TRUE,"NO","YES")</f>
        <v>NO</v>
      </c>
      <c r="AH561" s="33" t="str">
        <f t="shared" si="8"/>
        <v>YES</v>
      </c>
      <c r="AI561" s="33" t="str">
        <f>IF(ISERROR(IF(VLOOKUP(B561,'Stations Modelled'!$A$2:$D$141,4,FALSE)=TRUE, "YES","NO")),"NO","YES")</f>
        <v>NO</v>
      </c>
    </row>
    <row r="562" spans="1:35" hidden="1">
      <c r="A562" s="29" t="s">
        <v>3875</v>
      </c>
      <c r="B562" s="28">
        <v>101</v>
      </c>
      <c r="C562" s="28">
        <v>1705</v>
      </c>
      <c r="D562" s="30" t="s">
        <v>4981</v>
      </c>
      <c r="E562" s="29">
        <v>75371</v>
      </c>
      <c r="F562" s="28">
        <v>66</v>
      </c>
      <c r="G562" s="28">
        <v>4</v>
      </c>
      <c r="H562" s="28">
        <v>5055</v>
      </c>
      <c r="I562" s="29" t="s">
        <v>446</v>
      </c>
      <c r="J562" s="28">
        <v>10</v>
      </c>
      <c r="K562" s="29" t="s">
        <v>446</v>
      </c>
      <c r="L562" s="28">
        <v>5056</v>
      </c>
      <c r="M562" s="29" t="s">
        <v>698</v>
      </c>
      <c r="N562" s="29" t="s">
        <v>7471</v>
      </c>
      <c r="O562" s="31">
        <v>26908</v>
      </c>
      <c r="P562" s="31" t="s">
        <v>7472</v>
      </c>
      <c r="Q562" s="29" t="s">
        <v>7514</v>
      </c>
      <c r="R562" s="28">
        <v>5</v>
      </c>
      <c r="S562" s="28">
        <v>49</v>
      </c>
      <c r="T562" s="28">
        <v>1</v>
      </c>
      <c r="U562" s="28">
        <v>63</v>
      </c>
      <c r="V562" s="29" t="s">
        <v>4996</v>
      </c>
      <c r="W562" s="29" t="s">
        <v>5060</v>
      </c>
      <c r="X562" s="29" t="s">
        <v>530</v>
      </c>
      <c r="Y562" s="29" t="s">
        <v>10308</v>
      </c>
      <c r="Z562" s="29" t="s">
        <v>446</v>
      </c>
      <c r="AA562" s="29" t="s">
        <v>7478</v>
      </c>
      <c r="AB562" s="28" t="s">
        <v>7472</v>
      </c>
      <c r="AC562" s="32">
        <v>34.431117</v>
      </c>
      <c r="AD562" s="32">
        <v>-119.90004399999999</v>
      </c>
      <c r="AE562" s="34" t="s">
        <v>7494</v>
      </c>
      <c r="AF562" s="29" t="s">
        <v>7472</v>
      </c>
      <c r="AG562" s="33" t="str">
        <f>IF(ISERROR(IF(VLOOKUP(B562,'SAS Stations'!$A$2:$G$307,6,)="YES", "YES", "NO"))=TRUE,"NO","YES")</f>
        <v>NO</v>
      </c>
      <c r="AH562" s="33" t="str">
        <f t="shared" si="8"/>
        <v>YES</v>
      </c>
      <c r="AI562" s="33" t="str">
        <f>IF(ISERROR(IF(VLOOKUP(B562,'Stations Modelled'!$A$2:$D$141,4,FALSE)=TRUE, "YES","NO")),"NO","YES")</f>
        <v>NO</v>
      </c>
    </row>
    <row r="563" spans="1:35" hidden="1">
      <c r="A563" s="29" t="s">
        <v>3876</v>
      </c>
      <c r="B563" s="28">
        <v>1383</v>
      </c>
      <c r="C563" s="28">
        <v>8145</v>
      </c>
      <c r="D563" s="30" t="s">
        <v>3410</v>
      </c>
      <c r="E563" s="29">
        <v>17596</v>
      </c>
      <c r="F563" s="28">
        <v>33</v>
      </c>
      <c r="G563" s="28">
        <v>2.4</v>
      </c>
      <c r="H563" s="28">
        <v>5070</v>
      </c>
      <c r="I563" s="29" t="s">
        <v>347</v>
      </c>
      <c r="J563" s="28">
        <v>7</v>
      </c>
      <c r="K563" s="29" t="s">
        <v>347</v>
      </c>
      <c r="L563" s="28">
        <v>5070</v>
      </c>
      <c r="M563" s="29" t="s">
        <v>347</v>
      </c>
      <c r="N563" s="29" t="s">
        <v>7471</v>
      </c>
      <c r="O563" s="31">
        <v>18264</v>
      </c>
      <c r="P563" s="31" t="s">
        <v>7472</v>
      </c>
      <c r="Q563" s="29" t="s">
        <v>7506</v>
      </c>
      <c r="R563" s="28">
        <v>3</v>
      </c>
      <c r="S563" s="28">
        <v>77</v>
      </c>
      <c r="T563" s="28">
        <v>4</v>
      </c>
      <c r="U563" s="28">
        <v>16</v>
      </c>
      <c r="V563" s="29" t="s">
        <v>3411</v>
      </c>
      <c r="W563" s="29" t="s">
        <v>1681</v>
      </c>
      <c r="X563" s="29" t="s">
        <v>494</v>
      </c>
      <c r="Y563" s="29" t="s">
        <v>1682</v>
      </c>
      <c r="Z563" s="29" t="s">
        <v>3876</v>
      </c>
      <c r="AA563" s="29" t="s">
        <v>7478</v>
      </c>
      <c r="AB563" s="28">
        <v>92330</v>
      </c>
      <c r="AC563" s="32">
        <v>33.674166999999997</v>
      </c>
      <c r="AD563" s="32">
        <v>-117.326111</v>
      </c>
      <c r="AE563" s="34" t="s">
        <v>7503</v>
      </c>
      <c r="AF563" s="29" t="s">
        <v>7472</v>
      </c>
      <c r="AG563" s="33" t="str">
        <f>IF(ISERROR(IF(VLOOKUP(B563,'SAS Stations'!$A$2:$G$307,6,)="YES", "YES", "NO"))=TRUE,"NO","YES")</f>
        <v>NO</v>
      </c>
      <c r="AH563" s="33" t="str">
        <f t="shared" si="8"/>
        <v>YES</v>
      </c>
      <c r="AI563" s="33" t="str">
        <f>IF(ISERROR(IF(VLOOKUP(B563,'Stations Modelled'!$A$2:$D$141,4,FALSE)=TRUE, "YES","NO")),"NO","YES")</f>
        <v>NO</v>
      </c>
    </row>
    <row r="564" spans="1:35" hidden="1">
      <c r="A564" s="29" t="s">
        <v>3876</v>
      </c>
      <c r="B564" s="28">
        <v>1384</v>
      </c>
      <c r="C564" s="28">
        <v>8145</v>
      </c>
      <c r="D564" s="30" t="s">
        <v>3410</v>
      </c>
      <c r="E564" s="29">
        <v>17596</v>
      </c>
      <c r="F564" s="28">
        <v>33</v>
      </c>
      <c r="G564" s="28">
        <v>12</v>
      </c>
      <c r="H564" s="28">
        <v>5070</v>
      </c>
      <c r="I564" s="29" t="s">
        <v>347</v>
      </c>
      <c r="J564" s="28">
        <v>7</v>
      </c>
      <c r="K564" s="29" t="s">
        <v>347</v>
      </c>
      <c r="L564" s="28">
        <v>5070</v>
      </c>
      <c r="M564" s="29" t="s">
        <v>347</v>
      </c>
      <c r="N564" s="29" t="s">
        <v>7471</v>
      </c>
      <c r="O564" s="31">
        <v>18264</v>
      </c>
      <c r="P564" s="31" t="s">
        <v>7472</v>
      </c>
      <c r="Q564" s="29" t="s">
        <v>7506</v>
      </c>
      <c r="R564" s="28">
        <v>3</v>
      </c>
      <c r="S564" s="28">
        <v>77</v>
      </c>
      <c r="T564" s="28">
        <v>4</v>
      </c>
      <c r="U564" s="28">
        <v>16</v>
      </c>
      <c r="V564" s="29" t="s">
        <v>3411</v>
      </c>
      <c r="W564" s="29" t="s">
        <v>1681</v>
      </c>
      <c r="X564" s="29" t="s">
        <v>494</v>
      </c>
      <c r="Y564" s="29" t="s">
        <v>1682</v>
      </c>
      <c r="Z564" s="29" t="s">
        <v>3876</v>
      </c>
      <c r="AA564" s="29" t="s">
        <v>7478</v>
      </c>
      <c r="AB564" s="28">
        <v>92330</v>
      </c>
      <c r="AC564" s="32">
        <v>33.674166999999997</v>
      </c>
      <c r="AD564" s="32">
        <v>-117.326111</v>
      </c>
      <c r="AE564" s="34" t="s">
        <v>7503</v>
      </c>
      <c r="AF564" s="29" t="s">
        <v>7472</v>
      </c>
      <c r="AG564" s="33" t="str">
        <f>IF(ISERROR(IF(VLOOKUP(B564,'SAS Stations'!$A$2:$G$307,6,)="YES", "YES", "NO"))=TRUE,"NO","YES")</f>
        <v>NO</v>
      </c>
      <c r="AH564" s="33" t="str">
        <f t="shared" si="8"/>
        <v>YES</v>
      </c>
      <c r="AI564" s="33" t="str">
        <f>IF(ISERROR(IF(VLOOKUP(B564,'Stations Modelled'!$A$2:$D$141,4,FALSE)=TRUE, "YES","NO")),"NO","YES")</f>
        <v>NO</v>
      </c>
    </row>
    <row r="565" spans="1:35" hidden="1">
      <c r="A565" s="29" t="s">
        <v>3876</v>
      </c>
      <c r="B565" s="28">
        <v>1385</v>
      </c>
      <c r="C565" s="28">
        <v>8145</v>
      </c>
      <c r="D565" s="30" t="s">
        <v>3410</v>
      </c>
      <c r="E565" s="29">
        <v>17596</v>
      </c>
      <c r="F565" s="28">
        <v>115</v>
      </c>
      <c r="G565" s="28">
        <v>33</v>
      </c>
      <c r="H565" s="28">
        <v>5070</v>
      </c>
      <c r="I565" s="29" t="s">
        <v>347</v>
      </c>
      <c r="J565" s="28">
        <v>7</v>
      </c>
      <c r="K565" s="29" t="s">
        <v>347</v>
      </c>
      <c r="L565" s="28">
        <v>5070</v>
      </c>
      <c r="M565" s="29" t="s">
        <v>347</v>
      </c>
      <c r="N565" s="29" t="s">
        <v>7471</v>
      </c>
      <c r="O565" s="31">
        <v>33388</v>
      </c>
      <c r="P565" s="31" t="s">
        <v>7472</v>
      </c>
      <c r="Q565" s="29" t="s">
        <v>7473</v>
      </c>
      <c r="R565" s="28">
        <v>3</v>
      </c>
      <c r="S565" s="28">
        <v>77</v>
      </c>
      <c r="T565" s="28">
        <v>4</v>
      </c>
      <c r="U565" s="28">
        <v>16</v>
      </c>
      <c r="V565" s="29" t="s">
        <v>3411</v>
      </c>
      <c r="W565" s="29" t="s">
        <v>1681</v>
      </c>
      <c r="X565" s="29" t="s">
        <v>494</v>
      </c>
      <c r="Y565" s="29" t="s">
        <v>1682</v>
      </c>
      <c r="Z565" s="29" t="s">
        <v>3876</v>
      </c>
      <c r="AA565" s="29" t="s">
        <v>7478</v>
      </c>
      <c r="AB565" s="28">
        <v>92330</v>
      </c>
      <c r="AC565" s="32">
        <v>33.674166999999997</v>
      </c>
      <c r="AD565" s="32">
        <v>-117.326111</v>
      </c>
      <c r="AE565" s="34" t="s">
        <v>7503</v>
      </c>
      <c r="AF565" s="29" t="s">
        <v>7472</v>
      </c>
      <c r="AG565" s="33" t="str">
        <f>IF(ISERROR(IF(VLOOKUP(B565,'SAS Stations'!$A$2:$G$307,6,)="YES", "YES", "NO"))=TRUE,"NO","YES")</f>
        <v>NO</v>
      </c>
      <c r="AH565" s="33" t="str">
        <f t="shared" si="8"/>
        <v>YES</v>
      </c>
      <c r="AI565" s="33" t="str">
        <f>IF(ISERROR(IF(VLOOKUP(B565,'Stations Modelled'!$A$2:$D$141,4,FALSE)=TRUE, "YES","NO")),"NO","YES")</f>
        <v>YES</v>
      </c>
    </row>
    <row r="566" spans="1:35" hidden="1">
      <c r="A566" s="29" t="s">
        <v>3877</v>
      </c>
      <c r="B566" s="28">
        <v>817</v>
      </c>
      <c r="C566" s="28">
        <v>5819</v>
      </c>
      <c r="D566" s="30" t="s">
        <v>7555</v>
      </c>
      <c r="E566" s="29">
        <v>53968</v>
      </c>
      <c r="F566" s="28">
        <v>66</v>
      </c>
      <c r="G566" s="28">
        <v>12</v>
      </c>
      <c r="H566" s="28">
        <v>5081</v>
      </c>
      <c r="I566" s="29" t="s">
        <v>360</v>
      </c>
      <c r="J566" s="28">
        <v>1</v>
      </c>
      <c r="K566" s="29" t="s">
        <v>939</v>
      </c>
      <c r="L566" s="28">
        <v>5082</v>
      </c>
      <c r="M566" s="29" t="s">
        <v>939</v>
      </c>
      <c r="N566" s="29" t="s">
        <v>7471</v>
      </c>
      <c r="O566" s="31">
        <v>22586</v>
      </c>
      <c r="P566" s="31" t="s">
        <v>7472</v>
      </c>
      <c r="Q566" s="29" t="s">
        <v>7473</v>
      </c>
      <c r="R566" s="28">
        <v>1</v>
      </c>
      <c r="S566" s="28">
        <v>48</v>
      </c>
      <c r="T566" s="28">
        <v>2</v>
      </c>
      <c r="U566" s="28">
        <v>41</v>
      </c>
      <c r="V566" s="29" t="s">
        <v>7556</v>
      </c>
      <c r="W566" s="29" t="s">
        <v>555</v>
      </c>
      <c r="X566" s="29" t="s">
        <v>7586</v>
      </c>
      <c r="Y566" s="29" t="s">
        <v>556</v>
      </c>
      <c r="Z566" s="29" t="s">
        <v>557</v>
      </c>
      <c r="AA566" s="29" t="s">
        <v>7478</v>
      </c>
      <c r="AB566" s="28">
        <v>90620</v>
      </c>
      <c r="AC566" s="32">
        <v>33.852665000000002</v>
      </c>
      <c r="AD566" s="32">
        <v>-118.027682</v>
      </c>
      <c r="AE566" s="34" t="s">
        <v>7503</v>
      </c>
      <c r="AF566" s="29" t="s">
        <v>7472</v>
      </c>
      <c r="AG566" s="33" t="str">
        <f>IF(ISERROR(IF(VLOOKUP(B566,'SAS Stations'!$A$2:$G$307,6,)="YES", "YES", "NO"))=TRUE,"NO","YES")</f>
        <v>YES</v>
      </c>
      <c r="AH566" s="33" t="str">
        <f t="shared" si="8"/>
        <v>NO</v>
      </c>
      <c r="AI566" s="33" t="str">
        <f>IF(ISERROR(IF(VLOOKUP(B566,'Stations Modelled'!$A$2:$D$141,4,FALSE)=TRUE, "YES","NO")),"NO","YES")</f>
        <v>NO</v>
      </c>
    </row>
    <row r="567" spans="1:35" hidden="1">
      <c r="A567" s="29" t="s">
        <v>68</v>
      </c>
      <c r="B567" s="28">
        <v>1958</v>
      </c>
      <c r="C567" s="28">
        <v>6345</v>
      </c>
      <c r="D567" s="30"/>
      <c r="E567" s="29"/>
      <c r="F567" s="28">
        <v>115</v>
      </c>
      <c r="G567" s="28">
        <v>12</v>
      </c>
      <c r="H567" s="28">
        <v>5067</v>
      </c>
      <c r="I567" s="29" t="s">
        <v>389</v>
      </c>
      <c r="J567" s="28">
        <v>6</v>
      </c>
      <c r="K567" s="29" t="s">
        <v>389</v>
      </c>
      <c r="L567" s="28">
        <v>5067</v>
      </c>
      <c r="M567" s="29" t="s">
        <v>389</v>
      </c>
      <c r="N567" s="29" t="s">
        <v>7521</v>
      </c>
      <c r="O567" s="31">
        <v>36831</v>
      </c>
      <c r="P567" s="31">
        <v>36831</v>
      </c>
      <c r="Q567" s="29" t="s">
        <v>7530</v>
      </c>
      <c r="R567" s="28">
        <v>3</v>
      </c>
      <c r="S567" s="28">
        <v>79</v>
      </c>
      <c r="T567" s="28" t="s">
        <v>7472</v>
      </c>
      <c r="U567" s="28">
        <v>0</v>
      </c>
      <c r="V567" s="29" t="s">
        <v>7472</v>
      </c>
      <c r="W567" s="29" t="s">
        <v>7472</v>
      </c>
      <c r="X567" s="29" t="s">
        <v>7472</v>
      </c>
      <c r="Y567" s="29" t="s">
        <v>69</v>
      </c>
      <c r="Z567" s="29" t="s">
        <v>70</v>
      </c>
      <c r="AA567" s="29" t="s">
        <v>7478</v>
      </c>
      <c r="AB567" s="28" t="s">
        <v>7472</v>
      </c>
      <c r="AC567" s="27"/>
      <c r="AD567" s="27"/>
      <c r="AE567" s="27"/>
      <c r="AF567" s="29" t="s">
        <v>7472</v>
      </c>
      <c r="AG567" s="33" t="str">
        <f>IF(ISERROR(IF(VLOOKUP(B567,'SAS Stations'!$A$2:$G$307,6,)="YES", "YES", "NO"))=TRUE,"NO","YES")</f>
        <v>NO</v>
      </c>
      <c r="AH567" s="33" t="str">
        <f t="shared" si="8"/>
        <v>YES</v>
      </c>
      <c r="AI567" s="33" t="str">
        <f>IF(ISERROR(IF(VLOOKUP(B567,'Stations Modelled'!$A$2:$D$141,4,FALSE)=TRUE, "YES","NO")),"NO","YES")</f>
        <v>NO</v>
      </c>
    </row>
    <row r="568" spans="1:35" hidden="1">
      <c r="A568" s="29" t="s">
        <v>71</v>
      </c>
      <c r="B568" s="28">
        <v>1126</v>
      </c>
      <c r="C568" s="28">
        <v>7208</v>
      </c>
      <c r="D568" s="30"/>
      <c r="E568" s="29"/>
      <c r="F568" s="28">
        <v>12</v>
      </c>
      <c r="G568" s="28">
        <v>4</v>
      </c>
      <c r="H568" s="28">
        <v>5088</v>
      </c>
      <c r="I568" s="29" t="s">
        <v>838</v>
      </c>
      <c r="J568" s="28">
        <v>2</v>
      </c>
      <c r="K568" s="29" t="s">
        <v>394</v>
      </c>
      <c r="L568" s="28">
        <v>5082</v>
      </c>
      <c r="M568" s="29" t="s">
        <v>939</v>
      </c>
      <c r="N568" s="29" t="s">
        <v>7521</v>
      </c>
      <c r="O568" s="31">
        <v>22920</v>
      </c>
      <c r="P568" s="31">
        <v>31138</v>
      </c>
      <c r="Q568" s="29" t="s">
        <v>5084</v>
      </c>
      <c r="R568" s="28">
        <v>1</v>
      </c>
      <c r="S568" s="28">
        <v>43</v>
      </c>
      <c r="T568" s="28">
        <v>2</v>
      </c>
      <c r="U568" s="28">
        <v>80</v>
      </c>
      <c r="V568" s="29" t="s">
        <v>7848</v>
      </c>
      <c r="W568" s="29" t="s">
        <v>7472</v>
      </c>
      <c r="X568" s="29" t="s">
        <v>7472</v>
      </c>
      <c r="Y568" s="29" t="s">
        <v>7472</v>
      </c>
      <c r="Z568" s="29" t="s">
        <v>7472</v>
      </c>
      <c r="AA568" s="29" t="s">
        <v>7478</v>
      </c>
      <c r="AB568" s="28" t="s">
        <v>7472</v>
      </c>
      <c r="AC568" s="27"/>
      <c r="AD568" s="27"/>
      <c r="AE568" s="27"/>
      <c r="AF568" s="29" t="s">
        <v>7472</v>
      </c>
      <c r="AG568" s="33" t="str">
        <f>IF(ISERROR(IF(VLOOKUP(B568,'SAS Stations'!$A$2:$G$307,6,)="YES", "YES", "NO"))=TRUE,"NO","YES")</f>
        <v>NO</v>
      </c>
      <c r="AH568" s="33" t="str">
        <f t="shared" si="8"/>
        <v>YES</v>
      </c>
      <c r="AI568" s="33" t="str">
        <f>IF(ISERROR(IF(VLOOKUP(B568,'Stations Modelled'!$A$2:$D$141,4,FALSE)=TRUE, "YES","NO")),"NO","YES")</f>
        <v>NO</v>
      </c>
    </row>
    <row r="569" spans="1:35" hidden="1">
      <c r="A569" s="29" t="s">
        <v>72</v>
      </c>
      <c r="B569" s="28">
        <v>1125</v>
      </c>
      <c r="C569" s="28">
        <v>7205</v>
      </c>
      <c r="D569" s="30"/>
      <c r="E569" s="29"/>
      <c r="F569" s="28">
        <v>33</v>
      </c>
      <c r="G569" s="28">
        <v>12</v>
      </c>
      <c r="H569" s="28">
        <v>4020</v>
      </c>
      <c r="I569" s="29" t="s">
        <v>7505</v>
      </c>
      <c r="J569" s="28">
        <v>16</v>
      </c>
      <c r="K569" s="29" t="s">
        <v>3806</v>
      </c>
      <c r="L569" s="28">
        <v>5090</v>
      </c>
      <c r="M569" s="29" t="s">
        <v>3806</v>
      </c>
      <c r="N569" s="29" t="s">
        <v>7471</v>
      </c>
      <c r="O569" s="31">
        <v>31168</v>
      </c>
      <c r="P569" s="31" t="s">
        <v>7472</v>
      </c>
      <c r="Q569" s="29" t="s">
        <v>5084</v>
      </c>
      <c r="R569" s="28">
        <v>3</v>
      </c>
      <c r="S569" s="28">
        <v>86</v>
      </c>
      <c r="T569" s="28">
        <v>4</v>
      </c>
      <c r="U569" s="28">
        <v>40</v>
      </c>
      <c r="V569" s="29" t="s">
        <v>4926</v>
      </c>
      <c r="W569" s="29" t="s">
        <v>7472</v>
      </c>
      <c r="X569" s="29" t="s">
        <v>7472</v>
      </c>
      <c r="Y569" s="29" t="s">
        <v>7472</v>
      </c>
      <c r="Z569" s="29" t="s">
        <v>7472</v>
      </c>
      <c r="AA569" s="29" t="s">
        <v>7478</v>
      </c>
      <c r="AB569" s="28">
        <v>92328</v>
      </c>
      <c r="AC569" s="27"/>
      <c r="AD569" s="27"/>
      <c r="AE569" s="27"/>
      <c r="AF569" s="29" t="s">
        <v>7472</v>
      </c>
      <c r="AG569" s="33" t="str">
        <f>IF(ISERROR(IF(VLOOKUP(B569,'SAS Stations'!$A$2:$G$307,6,)="YES", "YES", "NO"))=TRUE,"NO","YES")</f>
        <v>NO</v>
      </c>
      <c r="AH569" s="33" t="str">
        <f t="shared" si="8"/>
        <v>YES</v>
      </c>
      <c r="AI569" s="33" t="str">
        <f>IF(ISERROR(IF(VLOOKUP(B569,'Stations Modelled'!$A$2:$D$141,4,FALSE)=TRUE, "YES","NO")),"NO","YES")</f>
        <v>NO</v>
      </c>
    </row>
    <row r="570" spans="1:35" hidden="1">
      <c r="A570" s="29" t="s">
        <v>73</v>
      </c>
      <c r="B570" s="28">
        <v>961</v>
      </c>
      <c r="C570" s="28">
        <v>6155</v>
      </c>
      <c r="D570" s="30"/>
      <c r="E570" s="29"/>
      <c r="F570" s="28">
        <v>33</v>
      </c>
      <c r="G570" s="28">
        <v>0.5</v>
      </c>
      <c r="H570" s="28">
        <v>5070</v>
      </c>
      <c r="I570" s="29" t="s">
        <v>347</v>
      </c>
      <c r="J570" s="28">
        <v>7</v>
      </c>
      <c r="K570" s="29" t="s">
        <v>347</v>
      </c>
      <c r="L570" s="28">
        <v>5070</v>
      </c>
      <c r="M570" s="29" t="s">
        <v>347</v>
      </c>
      <c r="N570" s="29" t="s">
        <v>7471</v>
      </c>
      <c r="O570" s="31">
        <v>18264</v>
      </c>
      <c r="P570" s="31" t="s">
        <v>7472</v>
      </c>
      <c r="Q570" s="29" t="s">
        <v>981</v>
      </c>
      <c r="R570" s="28">
        <v>3</v>
      </c>
      <c r="S570" s="28">
        <v>77</v>
      </c>
      <c r="T570" s="28">
        <v>4</v>
      </c>
      <c r="U570" s="28">
        <v>20</v>
      </c>
      <c r="V570" s="29" t="s">
        <v>7472</v>
      </c>
      <c r="W570" s="29" t="s">
        <v>7472</v>
      </c>
      <c r="X570" s="29" t="s">
        <v>7472</v>
      </c>
      <c r="Y570" s="29" t="s">
        <v>7472</v>
      </c>
      <c r="Z570" s="29" t="s">
        <v>7472</v>
      </c>
      <c r="AA570" s="29" t="s">
        <v>7478</v>
      </c>
      <c r="AB570" s="28" t="s">
        <v>7472</v>
      </c>
      <c r="AC570" s="27"/>
      <c r="AD570" s="27"/>
      <c r="AE570" s="27"/>
      <c r="AF570" s="29" t="s">
        <v>7472</v>
      </c>
      <c r="AG570" s="33" t="str">
        <f>IF(ISERROR(IF(VLOOKUP(B570,'SAS Stations'!$A$2:$G$307,6,)="YES", "YES", "NO"))=TRUE,"NO","YES")</f>
        <v>NO</v>
      </c>
      <c r="AH570" s="33" t="str">
        <f t="shared" si="8"/>
        <v>YES</v>
      </c>
      <c r="AI570" s="33" t="str">
        <f>IF(ISERROR(IF(VLOOKUP(B570,'Stations Modelled'!$A$2:$D$141,4,FALSE)=TRUE, "YES","NO")),"NO","YES")</f>
        <v>NO</v>
      </c>
    </row>
    <row r="571" spans="1:35" hidden="1">
      <c r="A571" s="29" t="s">
        <v>74</v>
      </c>
      <c r="B571" s="28">
        <v>962</v>
      </c>
      <c r="C571" s="28">
        <v>6156</v>
      </c>
      <c r="D571" s="30"/>
      <c r="E571" s="29"/>
      <c r="F571" s="28">
        <v>33</v>
      </c>
      <c r="G571" s="28">
        <v>0.5</v>
      </c>
      <c r="H571" s="28">
        <v>5070</v>
      </c>
      <c r="I571" s="29" t="s">
        <v>347</v>
      </c>
      <c r="J571" s="28">
        <v>7</v>
      </c>
      <c r="K571" s="29" t="s">
        <v>347</v>
      </c>
      <c r="L571" s="28">
        <v>5070</v>
      </c>
      <c r="M571" s="29" t="s">
        <v>347</v>
      </c>
      <c r="N571" s="29" t="s">
        <v>7471</v>
      </c>
      <c r="O571" s="31">
        <v>18264</v>
      </c>
      <c r="P571" s="31" t="s">
        <v>7472</v>
      </c>
      <c r="Q571" s="29" t="s">
        <v>981</v>
      </c>
      <c r="R571" s="28">
        <v>3</v>
      </c>
      <c r="S571" s="28">
        <v>77</v>
      </c>
      <c r="T571" s="28">
        <v>4</v>
      </c>
      <c r="U571" s="28">
        <v>20</v>
      </c>
      <c r="V571" s="29" t="s">
        <v>7472</v>
      </c>
      <c r="W571" s="29" t="s">
        <v>7472</v>
      </c>
      <c r="X571" s="29" t="s">
        <v>7472</v>
      </c>
      <c r="Y571" s="29" t="s">
        <v>7472</v>
      </c>
      <c r="Z571" s="29" t="s">
        <v>7472</v>
      </c>
      <c r="AA571" s="29" t="s">
        <v>7478</v>
      </c>
      <c r="AB571" s="28" t="s">
        <v>7472</v>
      </c>
      <c r="AC571" s="27"/>
      <c r="AD571" s="27"/>
      <c r="AE571" s="27"/>
      <c r="AF571" s="29" t="s">
        <v>7472</v>
      </c>
      <c r="AG571" s="33" t="str">
        <f>IF(ISERROR(IF(VLOOKUP(B571,'SAS Stations'!$A$2:$G$307,6,)="YES", "YES", "NO"))=TRUE,"NO","YES")</f>
        <v>NO</v>
      </c>
      <c r="AH571" s="33" t="str">
        <f t="shared" si="8"/>
        <v>YES</v>
      </c>
      <c r="AI571" s="33" t="str">
        <f>IF(ISERROR(IF(VLOOKUP(B571,'Stations Modelled'!$A$2:$D$141,4,FALSE)=TRUE, "YES","NO")),"NO","YES")</f>
        <v>NO</v>
      </c>
    </row>
    <row r="572" spans="1:35" hidden="1">
      <c r="A572" s="29" t="s">
        <v>75</v>
      </c>
      <c r="B572" s="28">
        <v>963</v>
      </c>
      <c r="C572" s="28">
        <v>6157</v>
      </c>
      <c r="D572" s="30"/>
      <c r="E572" s="29"/>
      <c r="F572" s="28">
        <v>33</v>
      </c>
      <c r="G572" s="28">
        <v>0.5</v>
      </c>
      <c r="H572" s="28">
        <v>5070</v>
      </c>
      <c r="I572" s="29" t="s">
        <v>347</v>
      </c>
      <c r="J572" s="28">
        <v>7</v>
      </c>
      <c r="K572" s="29" t="s">
        <v>347</v>
      </c>
      <c r="L572" s="28">
        <v>5070</v>
      </c>
      <c r="M572" s="29" t="s">
        <v>347</v>
      </c>
      <c r="N572" s="29" t="s">
        <v>7471</v>
      </c>
      <c r="O572" s="31">
        <v>18264</v>
      </c>
      <c r="P572" s="31" t="s">
        <v>7472</v>
      </c>
      <c r="Q572" s="29" t="s">
        <v>981</v>
      </c>
      <c r="R572" s="28">
        <v>3</v>
      </c>
      <c r="S572" s="28">
        <v>77</v>
      </c>
      <c r="T572" s="28">
        <v>4</v>
      </c>
      <c r="U572" s="28">
        <v>20</v>
      </c>
      <c r="V572" s="29" t="s">
        <v>7472</v>
      </c>
      <c r="W572" s="29" t="s">
        <v>7472</v>
      </c>
      <c r="X572" s="29" t="s">
        <v>7472</v>
      </c>
      <c r="Y572" s="29" t="s">
        <v>7472</v>
      </c>
      <c r="Z572" s="29" t="s">
        <v>7472</v>
      </c>
      <c r="AA572" s="29" t="s">
        <v>7478</v>
      </c>
      <c r="AB572" s="28" t="s">
        <v>7472</v>
      </c>
      <c r="AC572" s="27"/>
      <c r="AD572" s="27"/>
      <c r="AE572" s="27"/>
      <c r="AF572" s="29" t="s">
        <v>7472</v>
      </c>
      <c r="AG572" s="33" t="str">
        <f>IF(ISERROR(IF(VLOOKUP(B572,'SAS Stations'!$A$2:$G$307,6,)="YES", "YES", "NO"))=TRUE,"NO","YES")</f>
        <v>NO</v>
      </c>
      <c r="AH572" s="33" t="str">
        <f t="shared" si="8"/>
        <v>YES</v>
      </c>
      <c r="AI572" s="33" t="str">
        <f>IF(ISERROR(IF(VLOOKUP(B572,'Stations Modelled'!$A$2:$D$141,4,FALSE)=TRUE, "YES","NO")),"NO","YES")</f>
        <v>NO</v>
      </c>
    </row>
    <row r="573" spans="1:35" hidden="1">
      <c r="A573" s="29" t="s">
        <v>76</v>
      </c>
      <c r="B573" s="28">
        <v>964</v>
      </c>
      <c r="C573" s="28">
        <v>6158</v>
      </c>
      <c r="D573" s="30"/>
      <c r="E573" s="29"/>
      <c r="F573" s="28">
        <v>33</v>
      </c>
      <c r="G573" s="28">
        <v>0.5</v>
      </c>
      <c r="H573" s="28">
        <v>5070</v>
      </c>
      <c r="I573" s="29" t="s">
        <v>347</v>
      </c>
      <c r="J573" s="28">
        <v>7</v>
      </c>
      <c r="K573" s="29" t="s">
        <v>347</v>
      </c>
      <c r="L573" s="28">
        <v>5070</v>
      </c>
      <c r="M573" s="29" t="s">
        <v>347</v>
      </c>
      <c r="N573" s="29" t="s">
        <v>7471</v>
      </c>
      <c r="O573" s="31">
        <v>18264</v>
      </c>
      <c r="P573" s="31" t="s">
        <v>7472</v>
      </c>
      <c r="Q573" s="29" t="s">
        <v>981</v>
      </c>
      <c r="R573" s="28">
        <v>3</v>
      </c>
      <c r="S573" s="28">
        <v>77</v>
      </c>
      <c r="T573" s="28">
        <v>4</v>
      </c>
      <c r="U573" s="28">
        <v>20</v>
      </c>
      <c r="V573" s="29" t="s">
        <v>7472</v>
      </c>
      <c r="W573" s="29" t="s">
        <v>7472</v>
      </c>
      <c r="X573" s="29" t="s">
        <v>7472</v>
      </c>
      <c r="Y573" s="29" t="s">
        <v>7472</v>
      </c>
      <c r="Z573" s="29" t="s">
        <v>7472</v>
      </c>
      <c r="AA573" s="29" t="s">
        <v>7478</v>
      </c>
      <c r="AB573" s="28" t="s">
        <v>7472</v>
      </c>
      <c r="AC573" s="27"/>
      <c r="AD573" s="27"/>
      <c r="AE573" s="27"/>
      <c r="AF573" s="29" t="s">
        <v>7472</v>
      </c>
      <c r="AG573" s="33" t="str">
        <f>IF(ISERROR(IF(VLOOKUP(B573,'SAS Stations'!$A$2:$G$307,6,)="YES", "YES", "NO"))=TRUE,"NO","YES")</f>
        <v>NO</v>
      </c>
      <c r="AH573" s="33" t="str">
        <f t="shared" si="8"/>
        <v>YES</v>
      </c>
      <c r="AI573" s="33" t="str">
        <f>IF(ISERROR(IF(VLOOKUP(B573,'Stations Modelled'!$A$2:$D$141,4,FALSE)=TRUE, "YES","NO")),"NO","YES")</f>
        <v>NO</v>
      </c>
    </row>
    <row r="574" spans="1:35" hidden="1">
      <c r="A574" s="29" t="s">
        <v>77</v>
      </c>
      <c r="B574" s="28">
        <v>229</v>
      </c>
      <c r="C574" s="28">
        <v>4084</v>
      </c>
      <c r="D574" s="30"/>
      <c r="E574" s="29"/>
      <c r="F574" s="28">
        <v>220</v>
      </c>
      <c r="G574" s="28">
        <v>138</v>
      </c>
      <c r="H574" s="28">
        <v>4080</v>
      </c>
      <c r="I574" s="29" t="s">
        <v>2503</v>
      </c>
      <c r="J574" s="28">
        <v>2</v>
      </c>
      <c r="K574" s="29" t="s">
        <v>394</v>
      </c>
      <c r="L574" s="28">
        <v>4000</v>
      </c>
      <c r="M574" s="29" t="s">
        <v>7495</v>
      </c>
      <c r="N574" s="29" t="s">
        <v>7471</v>
      </c>
      <c r="O574" s="31">
        <v>26085</v>
      </c>
      <c r="P574" s="31" t="s">
        <v>7472</v>
      </c>
      <c r="Q574" s="29" t="s">
        <v>7496</v>
      </c>
      <c r="R574" s="28">
        <v>9</v>
      </c>
      <c r="S574" s="28">
        <v>99</v>
      </c>
      <c r="T574" s="28" t="s">
        <v>7472</v>
      </c>
      <c r="U574" s="28">
        <v>0</v>
      </c>
      <c r="V574" s="29" t="s">
        <v>7472</v>
      </c>
      <c r="W574" s="29" t="s">
        <v>7472</v>
      </c>
      <c r="X574" s="29" t="s">
        <v>7472</v>
      </c>
      <c r="Y574" s="29" t="s">
        <v>7472</v>
      </c>
      <c r="Z574" s="29" t="s">
        <v>7472</v>
      </c>
      <c r="AA574" s="29" t="s">
        <v>7478</v>
      </c>
      <c r="AB574" s="28" t="s">
        <v>7472</v>
      </c>
      <c r="AC574" s="27"/>
      <c r="AD574" s="27"/>
      <c r="AE574" s="27"/>
      <c r="AF574" s="29" t="s">
        <v>7472</v>
      </c>
      <c r="AG574" s="33" t="str">
        <f>IF(ISERROR(IF(VLOOKUP(B574,'SAS Stations'!$A$2:$G$307,6,)="YES", "YES", "NO"))=TRUE,"NO","YES")</f>
        <v>NO</v>
      </c>
      <c r="AH574" s="33" t="str">
        <f t="shared" si="8"/>
        <v>YES</v>
      </c>
      <c r="AI574" s="33" t="str">
        <f>IF(ISERROR(IF(VLOOKUP(B574,'Stations Modelled'!$A$2:$D$141,4,FALSE)=TRUE, "YES","NO")),"NO","YES")</f>
        <v>NO</v>
      </c>
    </row>
    <row r="575" spans="1:35" hidden="1">
      <c r="A575" s="29" t="s">
        <v>78</v>
      </c>
      <c r="B575" s="28">
        <v>1592</v>
      </c>
      <c r="C575" s="28">
        <v>7212</v>
      </c>
      <c r="D575" s="30"/>
      <c r="E575" s="29"/>
      <c r="F575" s="28">
        <v>16</v>
      </c>
      <c r="G575" s="28">
        <v>4</v>
      </c>
      <c r="H575" s="28">
        <v>5015</v>
      </c>
      <c r="I575" s="29" t="s">
        <v>377</v>
      </c>
      <c r="J575" s="28">
        <v>3</v>
      </c>
      <c r="K575" s="29" t="s">
        <v>7529</v>
      </c>
      <c r="L575" s="28">
        <v>5012</v>
      </c>
      <c r="M575" s="29" t="s">
        <v>3869</v>
      </c>
      <c r="N575" s="29" t="s">
        <v>7471</v>
      </c>
      <c r="O575" s="31">
        <v>32540</v>
      </c>
      <c r="P575" s="31" t="s">
        <v>7472</v>
      </c>
      <c r="Q575" s="29" t="s">
        <v>5084</v>
      </c>
      <c r="R575" s="28">
        <v>1</v>
      </c>
      <c r="S575" s="28">
        <v>27</v>
      </c>
      <c r="T575" s="28">
        <v>3</v>
      </c>
      <c r="U575" s="28">
        <v>10</v>
      </c>
      <c r="V575" s="29" t="s">
        <v>7472</v>
      </c>
      <c r="W575" s="29" t="s">
        <v>7472</v>
      </c>
      <c r="X575" s="29" t="s">
        <v>7472</v>
      </c>
      <c r="Y575" s="29" t="s">
        <v>7472</v>
      </c>
      <c r="Z575" s="29" t="s">
        <v>7472</v>
      </c>
      <c r="AA575" s="29" t="s">
        <v>7478</v>
      </c>
      <c r="AB575" s="28">
        <v>91011</v>
      </c>
      <c r="AC575" s="27"/>
      <c r="AD575" s="27"/>
      <c r="AE575" s="27"/>
      <c r="AF575" s="29" t="s">
        <v>7472</v>
      </c>
      <c r="AG575" s="33" t="str">
        <f>IF(ISERROR(IF(VLOOKUP(B575,'SAS Stations'!$A$2:$G$307,6,)="YES", "YES", "NO"))=TRUE,"NO","YES")</f>
        <v>NO</v>
      </c>
      <c r="AH575" s="33" t="str">
        <f t="shared" si="8"/>
        <v>YES</v>
      </c>
      <c r="AI575" s="33" t="str">
        <f>IF(ISERROR(IF(VLOOKUP(B575,'Stations Modelled'!$A$2:$D$141,4,FALSE)=TRUE, "YES","NO")),"NO","YES")</f>
        <v>NO</v>
      </c>
    </row>
    <row r="576" spans="1:35" hidden="1">
      <c r="A576" s="29" t="s">
        <v>3878</v>
      </c>
      <c r="B576" s="28">
        <v>58</v>
      </c>
      <c r="C576" s="28">
        <v>1064</v>
      </c>
      <c r="D576" s="30" t="s">
        <v>4919</v>
      </c>
      <c r="E576" s="29"/>
      <c r="F576" s="28">
        <v>66</v>
      </c>
      <c r="G576" s="28">
        <v>0.5</v>
      </c>
      <c r="H576" s="28">
        <v>5052</v>
      </c>
      <c r="I576" s="29" t="s">
        <v>357</v>
      </c>
      <c r="J576" s="28">
        <v>14</v>
      </c>
      <c r="K576" s="29" t="s">
        <v>940</v>
      </c>
      <c r="L576" s="28">
        <v>5054</v>
      </c>
      <c r="M576" s="29" t="s">
        <v>940</v>
      </c>
      <c r="N576" s="29" t="s">
        <v>7471</v>
      </c>
      <c r="O576" s="31">
        <v>30956</v>
      </c>
      <c r="P576" s="31" t="s">
        <v>7472</v>
      </c>
      <c r="Q576" s="29" t="s">
        <v>525</v>
      </c>
      <c r="R576" s="28">
        <v>5</v>
      </c>
      <c r="S576" s="28">
        <v>36</v>
      </c>
      <c r="T576" s="28">
        <v>4</v>
      </c>
      <c r="U576" s="28">
        <v>22</v>
      </c>
      <c r="V576" s="29" t="s">
        <v>4926</v>
      </c>
      <c r="W576" s="29" t="s">
        <v>1741</v>
      </c>
      <c r="X576" s="29" t="s">
        <v>7571</v>
      </c>
      <c r="Y576" s="29" t="s">
        <v>10309</v>
      </c>
      <c r="Z576" s="29" t="s">
        <v>4966</v>
      </c>
      <c r="AA576" s="29" t="s">
        <v>7478</v>
      </c>
      <c r="AB576" s="28">
        <v>93561</v>
      </c>
      <c r="AC576" s="32">
        <v>35.079732</v>
      </c>
      <c r="AD576" s="32">
        <v>-118.308266</v>
      </c>
      <c r="AE576" s="34" t="s">
        <v>7494</v>
      </c>
      <c r="AF576" s="29" t="s">
        <v>7472</v>
      </c>
      <c r="AG576" s="33" t="str">
        <f>IF(ISERROR(IF(VLOOKUP(B576,'SAS Stations'!$A$2:$G$307,6,)="YES", "YES", "NO"))=TRUE,"NO","YES")</f>
        <v>NO</v>
      </c>
      <c r="AH576" s="33" t="str">
        <f t="shared" si="8"/>
        <v>YES</v>
      </c>
      <c r="AI576" s="33" t="str">
        <f>IF(ISERROR(IF(VLOOKUP(B576,'Stations Modelled'!$A$2:$D$141,4,FALSE)=TRUE, "YES","NO")),"NO","YES")</f>
        <v>NO</v>
      </c>
    </row>
    <row r="577" spans="1:35" hidden="1">
      <c r="A577" s="29" t="s">
        <v>3879</v>
      </c>
      <c r="B577" s="28">
        <v>792</v>
      </c>
      <c r="C577" s="28">
        <v>5782</v>
      </c>
      <c r="D577" s="30" t="s">
        <v>2822</v>
      </c>
      <c r="E577" s="29">
        <v>37441</v>
      </c>
      <c r="F577" s="28">
        <v>66</v>
      </c>
      <c r="G577" s="28">
        <v>12</v>
      </c>
      <c r="H577" s="28">
        <v>5085</v>
      </c>
      <c r="I577" s="29" t="s">
        <v>3849</v>
      </c>
      <c r="J577" s="28">
        <v>9</v>
      </c>
      <c r="K577" s="29" t="s">
        <v>652</v>
      </c>
      <c r="L577" s="28">
        <v>5073</v>
      </c>
      <c r="M577" s="29" t="s">
        <v>652</v>
      </c>
      <c r="N577" s="29" t="s">
        <v>7471</v>
      </c>
      <c r="O577" s="31">
        <v>26481</v>
      </c>
      <c r="P577" s="31" t="s">
        <v>7472</v>
      </c>
      <c r="Q577" s="29" t="s">
        <v>7473</v>
      </c>
      <c r="R577" s="28">
        <v>1</v>
      </c>
      <c r="S577" s="28">
        <v>46</v>
      </c>
      <c r="T577" s="28">
        <v>2</v>
      </c>
      <c r="U577" s="28">
        <v>52</v>
      </c>
      <c r="V577" s="29" t="s">
        <v>3386</v>
      </c>
      <c r="W577" s="29" t="s">
        <v>4573</v>
      </c>
      <c r="X577" s="29" t="s">
        <v>472</v>
      </c>
      <c r="Y577" s="29" t="s">
        <v>4613</v>
      </c>
      <c r="Z577" s="29" t="s">
        <v>1641</v>
      </c>
      <c r="AA577" s="29" t="s">
        <v>7478</v>
      </c>
      <c r="AB577" s="28">
        <v>90703</v>
      </c>
      <c r="AC577" s="32">
        <v>33.879514</v>
      </c>
      <c r="AD577" s="32">
        <v>-118.090632</v>
      </c>
      <c r="AE577" s="34" t="s">
        <v>7494</v>
      </c>
      <c r="AF577" s="29" t="s">
        <v>7472</v>
      </c>
      <c r="AG577" s="33" t="str">
        <f>IF(ISERROR(IF(VLOOKUP(B577,'SAS Stations'!$A$2:$G$307,6,)="YES", "YES", "NO"))=TRUE,"NO","YES")</f>
        <v>YES</v>
      </c>
      <c r="AH577" s="33" t="str">
        <f t="shared" si="8"/>
        <v>NO</v>
      </c>
      <c r="AI577" s="33" t="str">
        <f>IF(ISERROR(IF(VLOOKUP(B577,'Stations Modelled'!$A$2:$D$141,4,FALSE)=TRUE, "YES","NO")),"NO","YES")</f>
        <v>YES</v>
      </c>
    </row>
    <row r="578" spans="1:35" hidden="1">
      <c r="A578" s="29" t="s">
        <v>79</v>
      </c>
      <c r="B578" s="28">
        <v>1128</v>
      </c>
      <c r="C578" s="28">
        <v>7215</v>
      </c>
      <c r="D578" s="30"/>
      <c r="E578" s="29"/>
      <c r="F578" s="28">
        <v>16</v>
      </c>
      <c r="G578" s="28">
        <v>12</v>
      </c>
      <c r="H578" s="28">
        <v>5051</v>
      </c>
      <c r="I578" s="29" t="s">
        <v>362</v>
      </c>
      <c r="J578" s="28">
        <v>13</v>
      </c>
      <c r="K578" s="29" t="s">
        <v>362</v>
      </c>
      <c r="L578" s="28">
        <v>5056</v>
      </c>
      <c r="M578" s="29" t="s">
        <v>698</v>
      </c>
      <c r="N578" s="29" t="s">
        <v>7471</v>
      </c>
      <c r="O578" s="31">
        <v>25385</v>
      </c>
      <c r="P578" s="31" t="s">
        <v>7472</v>
      </c>
      <c r="Q578" s="29" t="s">
        <v>5084</v>
      </c>
      <c r="R578" s="28">
        <v>5</v>
      </c>
      <c r="S578" s="28">
        <v>59</v>
      </c>
      <c r="T578" s="28">
        <v>3</v>
      </c>
      <c r="U578" s="28">
        <v>60</v>
      </c>
      <c r="V578" s="29" t="s">
        <v>1290</v>
      </c>
      <c r="W578" s="29" t="s">
        <v>7472</v>
      </c>
      <c r="X578" s="29" t="s">
        <v>7472</v>
      </c>
      <c r="Y578" s="29" t="s">
        <v>7472</v>
      </c>
      <c r="Z578" s="29" t="s">
        <v>7472</v>
      </c>
      <c r="AA578" s="29" t="s">
        <v>7478</v>
      </c>
      <c r="AB578" s="28">
        <v>91350</v>
      </c>
      <c r="AC578" s="27"/>
      <c r="AD578" s="27"/>
      <c r="AE578" s="27"/>
      <c r="AF578" s="29" t="s">
        <v>7472</v>
      </c>
      <c r="AG578" s="33" t="str">
        <f>IF(ISERROR(IF(VLOOKUP(B578,'SAS Stations'!$A$2:$G$307,6,)="YES", "YES", "NO"))=TRUE,"NO","YES")</f>
        <v>NO</v>
      </c>
      <c r="AH578" s="33" t="str">
        <f t="shared" si="8"/>
        <v>YES</v>
      </c>
      <c r="AI578" s="33" t="str">
        <f>IF(ISERROR(IF(VLOOKUP(B578,'Stations Modelled'!$A$2:$D$141,4,FALSE)=TRUE, "YES","NO")),"NO","YES")</f>
        <v>NO</v>
      </c>
    </row>
    <row r="579" spans="1:35" hidden="1">
      <c r="A579" s="29" t="s">
        <v>80</v>
      </c>
      <c r="B579" s="28">
        <v>1822</v>
      </c>
      <c r="C579" s="28">
        <v>5939</v>
      </c>
      <c r="D579" s="30"/>
      <c r="E579" s="29"/>
      <c r="F579" s="28">
        <v>66</v>
      </c>
      <c r="G579" s="28">
        <v>12</v>
      </c>
      <c r="H579" s="28">
        <v>5082</v>
      </c>
      <c r="I579" s="29" t="s">
        <v>939</v>
      </c>
      <c r="J579" s="28">
        <v>1</v>
      </c>
      <c r="K579" s="29" t="s">
        <v>939</v>
      </c>
      <c r="L579" s="28">
        <v>5082</v>
      </c>
      <c r="M579" s="29" t="s">
        <v>939</v>
      </c>
      <c r="N579" s="29" t="s">
        <v>7496</v>
      </c>
      <c r="O579" s="31">
        <v>38353</v>
      </c>
      <c r="P579" s="31" t="s">
        <v>7472</v>
      </c>
      <c r="Q579" s="29" t="s">
        <v>10579</v>
      </c>
      <c r="R579" s="28">
        <v>1</v>
      </c>
      <c r="S579" s="28">
        <v>29</v>
      </c>
      <c r="T579" s="28">
        <v>2</v>
      </c>
      <c r="U579" s="28">
        <v>80</v>
      </c>
      <c r="V579" s="29" t="s">
        <v>7848</v>
      </c>
      <c r="W579" s="29" t="s">
        <v>7472</v>
      </c>
      <c r="X579" s="29" t="s">
        <v>7472</v>
      </c>
      <c r="Y579" s="29" t="s">
        <v>7472</v>
      </c>
      <c r="Z579" s="29" t="s">
        <v>7472</v>
      </c>
      <c r="AA579" s="29" t="s">
        <v>7478</v>
      </c>
      <c r="AB579" s="28" t="s">
        <v>7472</v>
      </c>
      <c r="AC579" s="27"/>
      <c r="AD579" s="27"/>
      <c r="AE579" s="27"/>
      <c r="AF579" s="29" t="s">
        <v>7472</v>
      </c>
      <c r="AG579" s="33" t="str">
        <f>IF(ISERROR(IF(VLOOKUP(B579,'SAS Stations'!$A$2:$G$307,6,)="YES", "YES", "NO"))=TRUE,"NO","YES")</f>
        <v>NO</v>
      </c>
      <c r="AH579" s="33" t="str">
        <f t="shared" ref="AH579:AH642" si="9">IF(AG579="YES", "NO", "YES")</f>
        <v>YES</v>
      </c>
      <c r="AI579" s="33" t="str">
        <f>IF(ISERROR(IF(VLOOKUP(B579,'Stations Modelled'!$A$2:$D$141,4,FALSE)=TRUE, "YES","NO")),"NO","YES")</f>
        <v>NO</v>
      </c>
    </row>
    <row r="580" spans="1:35" hidden="1">
      <c r="A580" s="29" t="s">
        <v>81</v>
      </c>
      <c r="B580" s="28">
        <v>1131</v>
      </c>
      <c r="C580" s="28">
        <v>7218</v>
      </c>
      <c r="D580" s="30"/>
      <c r="E580" s="29"/>
      <c r="F580" s="28">
        <v>12</v>
      </c>
      <c r="G580" s="28">
        <v>4</v>
      </c>
      <c r="H580" s="28">
        <v>5086</v>
      </c>
      <c r="I580" s="29" t="s">
        <v>394</v>
      </c>
      <c r="J580" s="28">
        <v>2</v>
      </c>
      <c r="K580" s="29" t="s">
        <v>394</v>
      </c>
      <c r="L580" s="28">
        <v>5086</v>
      </c>
      <c r="M580" s="29" t="s">
        <v>394</v>
      </c>
      <c r="N580" s="29" t="s">
        <v>7471</v>
      </c>
      <c r="O580" s="31">
        <v>26512</v>
      </c>
      <c r="P580" s="31" t="s">
        <v>7472</v>
      </c>
      <c r="Q580" s="29" t="s">
        <v>5084</v>
      </c>
      <c r="R580" s="28">
        <v>1</v>
      </c>
      <c r="S580" s="28">
        <v>29</v>
      </c>
      <c r="T580" s="28">
        <v>2</v>
      </c>
      <c r="U580" s="28">
        <v>80</v>
      </c>
      <c r="V580" s="29" t="s">
        <v>7848</v>
      </c>
      <c r="W580" s="29" t="s">
        <v>7472</v>
      </c>
      <c r="X580" s="29" t="s">
        <v>7472</v>
      </c>
      <c r="Y580" s="29" t="s">
        <v>7472</v>
      </c>
      <c r="Z580" s="29" t="s">
        <v>7472</v>
      </c>
      <c r="AA580" s="29" t="s">
        <v>7478</v>
      </c>
      <c r="AB580" s="28">
        <v>92706</v>
      </c>
      <c r="AC580" s="27"/>
      <c r="AD580" s="27"/>
      <c r="AE580" s="27"/>
      <c r="AF580" s="29" t="s">
        <v>7472</v>
      </c>
      <c r="AG580" s="33" t="str">
        <f>IF(ISERROR(IF(VLOOKUP(B580,'SAS Stations'!$A$2:$G$307,6,)="YES", "YES", "NO"))=TRUE,"NO","YES")</f>
        <v>NO</v>
      </c>
      <c r="AH580" s="33" t="str">
        <f t="shared" si="9"/>
        <v>YES</v>
      </c>
      <c r="AI580" s="33" t="str">
        <f>IF(ISERROR(IF(VLOOKUP(B580,'Stations Modelled'!$A$2:$D$141,4,FALSE)=TRUE, "YES","NO")),"NO","YES")</f>
        <v>NO</v>
      </c>
    </row>
    <row r="581" spans="1:35" hidden="1">
      <c r="A581" s="29" t="s">
        <v>3880</v>
      </c>
      <c r="B581" s="28">
        <v>614</v>
      </c>
      <c r="C581" s="28">
        <v>5563</v>
      </c>
      <c r="D581" s="30" t="s">
        <v>4971</v>
      </c>
      <c r="E581" s="29">
        <v>49972</v>
      </c>
      <c r="F581" s="28">
        <v>66</v>
      </c>
      <c r="G581" s="28">
        <v>16</v>
      </c>
      <c r="H581" s="28">
        <v>5053</v>
      </c>
      <c r="I581" s="29" t="s">
        <v>833</v>
      </c>
      <c r="J581" s="28">
        <v>12</v>
      </c>
      <c r="K581" s="29" t="s">
        <v>833</v>
      </c>
      <c r="L581" s="28">
        <v>5056</v>
      </c>
      <c r="M581" s="29" t="s">
        <v>698</v>
      </c>
      <c r="N581" s="29" t="s">
        <v>7471</v>
      </c>
      <c r="O581" s="31">
        <v>23924</v>
      </c>
      <c r="P581" s="31" t="s">
        <v>7472</v>
      </c>
      <c r="Q581" s="29" t="s">
        <v>7473</v>
      </c>
      <c r="R581" s="28">
        <v>5</v>
      </c>
      <c r="S581" s="28">
        <v>39</v>
      </c>
      <c r="T581" s="28">
        <v>1</v>
      </c>
      <c r="U581" s="28">
        <v>64</v>
      </c>
      <c r="V581" s="29" t="s">
        <v>935</v>
      </c>
      <c r="W581" s="29" t="s">
        <v>4565</v>
      </c>
      <c r="X581" s="29" t="s">
        <v>562</v>
      </c>
      <c r="Y581" s="29" t="s">
        <v>10310</v>
      </c>
      <c r="Z581" s="29" t="s">
        <v>742</v>
      </c>
      <c r="AA581" s="29" t="s">
        <v>7478</v>
      </c>
      <c r="AB581" s="28">
        <v>93033</v>
      </c>
      <c r="AC581" s="32">
        <v>34.146140000000003</v>
      </c>
      <c r="AD581" s="32">
        <v>-119.095767</v>
      </c>
      <c r="AE581" s="34" t="s">
        <v>7494</v>
      </c>
      <c r="AF581" s="29" t="s">
        <v>7472</v>
      </c>
      <c r="AG581" s="33" t="str">
        <f>IF(ISERROR(IF(VLOOKUP(B581,'SAS Stations'!$A$2:$G$307,6,)="YES", "YES", "NO"))=TRUE,"NO","YES")</f>
        <v>YES</v>
      </c>
      <c r="AH581" s="33" t="str">
        <f t="shared" si="9"/>
        <v>NO</v>
      </c>
      <c r="AI581" s="33" t="str">
        <f>IF(ISERROR(IF(VLOOKUP(B581,'Stations Modelled'!$A$2:$D$141,4,FALSE)=TRUE, "YES","NO")),"NO","YES")</f>
        <v>YES</v>
      </c>
    </row>
    <row r="582" spans="1:35" hidden="1">
      <c r="A582" s="29" t="s">
        <v>3881</v>
      </c>
      <c r="B582" s="28">
        <v>901</v>
      </c>
      <c r="C582" s="28">
        <v>5918</v>
      </c>
      <c r="D582" s="30" t="s">
        <v>482</v>
      </c>
      <c r="E582" s="29">
        <v>37561</v>
      </c>
      <c r="F582" s="28">
        <v>66</v>
      </c>
      <c r="G582" s="28">
        <v>12</v>
      </c>
      <c r="H582" s="28">
        <v>5088</v>
      </c>
      <c r="I582" s="29" t="s">
        <v>838</v>
      </c>
      <c r="J582" s="28">
        <v>2</v>
      </c>
      <c r="K582" s="29" t="s">
        <v>394</v>
      </c>
      <c r="L582" s="28">
        <v>5086</v>
      </c>
      <c r="M582" s="29" t="s">
        <v>394</v>
      </c>
      <c r="N582" s="29" t="s">
        <v>7471</v>
      </c>
      <c r="O582" s="31">
        <v>26846</v>
      </c>
      <c r="P582" s="31" t="s">
        <v>7472</v>
      </c>
      <c r="Q582" s="29" t="s">
        <v>7473</v>
      </c>
      <c r="R582" s="28">
        <v>1</v>
      </c>
      <c r="S582" s="28">
        <v>43</v>
      </c>
      <c r="T582" s="28">
        <v>2</v>
      </c>
      <c r="U582" s="28">
        <v>44</v>
      </c>
      <c r="V582" s="29" t="s">
        <v>7556</v>
      </c>
      <c r="W582" s="29" t="s">
        <v>558</v>
      </c>
      <c r="X582" s="29" t="s">
        <v>465</v>
      </c>
      <c r="Y582" s="29" t="s">
        <v>559</v>
      </c>
      <c r="Z582" s="29" t="s">
        <v>606</v>
      </c>
      <c r="AA582" s="29" t="s">
        <v>7478</v>
      </c>
      <c r="AB582" s="28">
        <v>92714</v>
      </c>
      <c r="AC582" s="32">
        <v>33.687693000000003</v>
      </c>
      <c r="AD582" s="32">
        <v>-117.827871</v>
      </c>
      <c r="AE582" s="34" t="s">
        <v>7503</v>
      </c>
      <c r="AF582" s="29" t="s">
        <v>7472</v>
      </c>
      <c r="AG582" s="33" t="str">
        <f>IF(ISERROR(IF(VLOOKUP(B582,'SAS Stations'!$A$2:$G$307,6,)="YES", "YES", "NO"))=TRUE,"NO","YES")</f>
        <v>YES</v>
      </c>
      <c r="AH582" s="33" t="str">
        <f t="shared" si="9"/>
        <v>NO</v>
      </c>
      <c r="AI582" s="33" t="str">
        <f>IF(ISERROR(IF(VLOOKUP(B582,'Stations Modelled'!$A$2:$D$141,4,FALSE)=TRUE, "YES","NO")),"NO","YES")</f>
        <v>NO</v>
      </c>
    </row>
    <row r="583" spans="1:35" hidden="1">
      <c r="A583" s="29" t="s">
        <v>10311</v>
      </c>
      <c r="B583" s="28">
        <v>16</v>
      </c>
      <c r="C583" s="28">
        <v>1016</v>
      </c>
      <c r="D583" s="30" t="s">
        <v>4936</v>
      </c>
      <c r="E583" s="29"/>
      <c r="F583" s="28">
        <v>66</v>
      </c>
      <c r="G583" s="28">
        <v>12</v>
      </c>
      <c r="H583" s="28">
        <v>5051</v>
      </c>
      <c r="I583" s="29" t="s">
        <v>362</v>
      </c>
      <c r="J583" s="28">
        <v>13</v>
      </c>
      <c r="K583" s="29" t="s">
        <v>362</v>
      </c>
      <c r="L583" s="28">
        <v>5054</v>
      </c>
      <c r="M583" s="29" t="s">
        <v>940</v>
      </c>
      <c r="N583" s="29" t="s">
        <v>7521</v>
      </c>
      <c r="O583" s="31">
        <v>32295</v>
      </c>
      <c r="P583" s="31">
        <v>36439</v>
      </c>
      <c r="Q583" s="29" t="s">
        <v>525</v>
      </c>
      <c r="R583" s="28">
        <v>5</v>
      </c>
      <c r="S583" s="28">
        <v>35</v>
      </c>
      <c r="T583" s="28">
        <v>3</v>
      </c>
      <c r="U583" s="28">
        <v>62</v>
      </c>
      <c r="V583" s="29" t="s">
        <v>3386</v>
      </c>
      <c r="W583" s="29" t="s">
        <v>1712</v>
      </c>
      <c r="X583" s="29" t="s">
        <v>7582</v>
      </c>
      <c r="Y583" s="29" t="s">
        <v>10312</v>
      </c>
      <c r="Z583" s="29" t="s">
        <v>3795</v>
      </c>
      <c r="AA583" s="29" t="s">
        <v>7478</v>
      </c>
      <c r="AB583" s="28">
        <v>91311</v>
      </c>
      <c r="AC583" s="27"/>
      <c r="AD583" s="27"/>
      <c r="AE583" s="27"/>
      <c r="AF583" s="29" t="s">
        <v>7472</v>
      </c>
      <c r="AG583" s="33" t="str">
        <f>IF(ISERROR(IF(VLOOKUP(B583,'SAS Stations'!$A$2:$G$307,6,)="YES", "YES", "NO"))=TRUE,"NO","YES")</f>
        <v>NO</v>
      </c>
      <c r="AH583" s="33" t="str">
        <f t="shared" si="9"/>
        <v>YES</v>
      </c>
      <c r="AI583" s="33" t="str">
        <f>IF(ISERROR(IF(VLOOKUP(B583,'Stations Modelled'!$A$2:$D$141,4,FALSE)=TRUE, "YES","NO")),"NO","YES")</f>
        <v>NO</v>
      </c>
    </row>
    <row r="584" spans="1:35" hidden="1">
      <c r="A584" s="29" t="s">
        <v>3882</v>
      </c>
      <c r="B584" s="28">
        <v>93</v>
      </c>
      <c r="C584" s="28">
        <v>1310</v>
      </c>
      <c r="D584" s="30" t="s">
        <v>3420</v>
      </c>
      <c r="E584" s="29" t="s">
        <v>1683</v>
      </c>
      <c r="F584" s="28">
        <v>220</v>
      </c>
      <c r="G584" s="28">
        <v>66</v>
      </c>
      <c r="H584" s="28">
        <v>5000</v>
      </c>
      <c r="I584" s="29" t="s">
        <v>7485</v>
      </c>
      <c r="J584" s="28">
        <v>4</v>
      </c>
      <c r="K584" s="29" t="s">
        <v>448</v>
      </c>
      <c r="L584" s="28">
        <v>5069</v>
      </c>
      <c r="M584" s="29" t="s">
        <v>687</v>
      </c>
      <c r="N584" s="29" t="s">
        <v>7471</v>
      </c>
      <c r="O584" s="31">
        <v>19360</v>
      </c>
      <c r="P584" s="31" t="s">
        <v>7472</v>
      </c>
      <c r="Q584" s="29" t="s">
        <v>7486</v>
      </c>
      <c r="R584" s="28">
        <v>3</v>
      </c>
      <c r="S584" s="28">
        <v>30</v>
      </c>
      <c r="T584" s="28">
        <v>3</v>
      </c>
      <c r="U584" s="28">
        <v>15</v>
      </c>
      <c r="V584" s="29" t="s">
        <v>7480</v>
      </c>
      <c r="W584" s="29" t="s">
        <v>3421</v>
      </c>
      <c r="X584" s="29" t="s">
        <v>527</v>
      </c>
      <c r="Y584" s="29" t="s">
        <v>1684</v>
      </c>
      <c r="Z584" s="29" t="s">
        <v>3882</v>
      </c>
      <c r="AA584" s="29" t="s">
        <v>7478</v>
      </c>
      <c r="AB584" s="28">
        <v>91739</v>
      </c>
      <c r="AC584" s="32">
        <v>34.089838999999998</v>
      </c>
      <c r="AD584" s="32">
        <v>-117.526383</v>
      </c>
      <c r="AE584" s="34" t="s">
        <v>7503</v>
      </c>
      <c r="AF584" s="29" t="s">
        <v>7472</v>
      </c>
      <c r="AG584" s="33" t="str">
        <f>IF(ISERROR(IF(VLOOKUP(B584,'SAS Stations'!$A$2:$G$307,6,)="YES", "YES", "NO"))=TRUE,"NO","YES")</f>
        <v>NO</v>
      </c>
      <c r="AH584" s="33" t="str">
        <f t="shared" si="9"/>
        <v>YES</v>
      </c>
      <c r="AI584" s="33" t="str">
        <f>IF(ISERROR(IF(VLOOKUP(B584,'Stations Modelled'!$A$2:$D$141,4,FALSE)=TRUE, "YES","NO")),"NO","YES")</f>
        <v>NO</v>
      </c>
    </row>
    <row r="585" spans="1:35" hidden="1">
      <c r="A585" s="29" t="s">
        <v>3882</v>
      </c>
      <c r="B585" s="28">
        <v>1664</v>
      </c>
      <c r="C585" s="28">
        <v>1310</v>
      </c>
      <c r="D585" s="30" t="s">
        <v>3420</v>
      </c>
      <c r="E585" s="29" t="s">
        <v>1683</v>
      </c>
      <c r="F585" s="28">
        <v>66</v>
      </c>
      <c r="G585" s="28">
        <v>66</v>
      </c>
      <c r="H585" s="28">
        <v>1310</v>
      </c>
      <c r="I585" s="29" t="s">
        <v>3882</v>
      </c>
      <c r="J585" s="28">
        <v>4</v>
      </c>
      <c r="K585" s="29" t="s">
        <v>448</v>
      </c>
      <c r="L585" s="28">
        <v>5069</v>
      </c>
      <c r="M585" s="29" t="s">
        <v>687</v>
      </c>
      <c r="N585" s="29" t="s">
        <v>7471</v>
      </c>
      <c r="O585" s="31">
        <v>19360</v>
      </c>
      <c r="P585" s="31" t="s">
        <v>7472</v>
      </c>
      <c r="Q585" s="29" t="s">
        <v>7514</v>
      </c>
      <c r="R585" s="28">
        <v>3</v>
      </c>
      <c r="S585" s="28">
        <v>30</v>
      </c>
      <c r="T585" s="28">
        <v>3</v>
      </c>
      <c r="U585" s="28">
        <v>15</v>
      </c>
      <c r="V585" s="29" t="s">
        <v>7480</v>
      </c>
      <c r="W585" s="29" t="s">
        <v>3421</v>
      </c>
      <c r="X585" s="29" t="s">
        <v>527</v>
      </c>
      <c r="Y585" s="29" t="s">
        <v>1684</v>
      </c>
      <c r="Z585" s="29" t="s">
        <v>3882</v>
      </c>
      <c r="AA585" s="29" t="s">
        <v>7478</v>
      </c>
      <c r="AB585" s="28">
        <v>91739</v>
      </c>
      <c r="AC585" s="32">
        <v>34.089838999999998</v>
      </c>
      <c r="AD585" s="32">
        <v>-117.526383</v>
      </c>
      <c r="AE585" s="34" t="s">
        <v>7503</v>
      </c>
      <c r="AF585" s="29" t="s">
        <v>7472</v>
      </c>
      <c r="AG585" s="33" t="str">
        <f>IF(ISERROR(IF(VLOOKUP(B585,'SAS Stations'!$A$2:$G$307,6,)="YES", "YES", "NO"))=TRUE,"NO","YES")</f>
        <v>NO</v>
      </c>
      <c r="AH585" s="33" t="str">
        <f t="shared" si="9"/>
        <v>YES</v>
      </c>
      <c r="AI585" s="33" t="str">
        <f>IF(ISERROR(IF(VLOOKUP(B585,'Stations Modelled'!$A$2:$D$141,4,FALSE)=TRUE, "YES","NO")),"NO","YES")</f>
        <v>YES</v>
      </c>
    </row>
    <row r="586" spans="1:35" hidden="1">
      <c r="A586" s="29" t="s">
        <v>82</v>
      </c>
      <c r="B586" s="28">
        <v>1127</v>
      </c>
      <c r="C586" s="28">
        <v>7210</v>
      </c>
      <c r="D586" s="30"/>
      <c r="E586" s="29"/>
      <c r="F586" s="28">
        <v>33</v>
      </c>
      <c r="G586" s="28">
        <v>4</v>
      </c>
      <c r="H586" s="28">
        <v>4020</v>
      </c>
      <c r="I586" s="29" t="s">
        <v>7505</v>
      </c>
      <c r="J586" s="28">
        <v>16</v>
      </c>
      <c r="K586" s="29" t="s">
        <v>3806</v>
      </c>
      <c r="L586" s="28">
        <v>5090</v>
      </c>
      <c r="M586" s="29" t="s">
        <v>3806</v>
      </c>
      <c r="N586" s="29" t="s">
        <v>7471</v>
      </c>
      <c r="O586" s="31">
        <v>18264</v>
      </c>
      <c r="P586" s="31" t="s">
        <v>7472</v>
      </c>
      <c r="Q586" s="29" t="s">
        <v>5084</v>
      </c>
      <c r="R586" s="28">
        <v>3</v>
      </c>
      <c r="S586" s="28">
        <v>86</v>
      </c>
      <c r="T586" s="28">
        <v>4</v>
      </c>
      <c r="U586" s="28">
        <v>40</v>
      </c>
      <c r="V586" s="29" t="s">
        <v>4926</v>
      </c>
      <c r="W586" s="29" t="s">
        <v>7472</v>
      </c>
      <c r="X586" s="29" t="s">
        <v>7472</v>
      </c>
      <c r="Y586" s="29" t="s">
        <v>7472</v>
      </c>
      <c r="Z586" s="29" t="s">
        <v>7472</v>
      </c>
      <c r="AA586" s="29" t="s">
        <v>7478</v>
      </c>
      <c r="AB586" s="28">
        <v>92328</v>
      </c>
      <c r="AC586" s="27"/>
      <c r="AD586" s="27"/>
      <c r="AE586" s="27"/>
      <c r="AF586" s="29" t="s">
        <v>7472</v>
      </c>
      <c r="AG586" s="33" t="str">
        <f>IF(ISERROR(IF(VLOOKUP(B586,'SAS Stations'!$A$2:$G$307,6,)="YES", "YES", "NO"))=TRUE,"NO","YES")</f>
        <v>NO</v>
      </c>
      <c r="AH586" s="33" t="str">
        <f t="shared" si="9"/>
        <v>YES</v>
      </c>
      <c r="AI586" s="33" t="str">
        <f>IF(ISERROR(IF(VLOOKUP(B586,'Stations Modelled'!$A$2:$D$141,4,FALSE)=TRUE, "YES","NO")),"NO","YES")</f>
        <v>NO</v>
      </c>
    </row>
    <row r="587" spans="1:35" hidden="1">
      <c r="A587" s="29" t="s">
        <v>3883</v>
      </c>
      <c r="B587" s="28">
        <v>685</v>
      </c>
      <c r="C587" s="28">
        <v>5644</v>
      </c>
      <c r="D587" s="30" t="s">
        <v>3420</v>
      </c>
      <c r="E587" s="29"/>
      <c r="F587" s="28">
        <v>12</v>
      </c>
      <c r="G587" s="28">
        <v>4</v>
      </c>
      <c r="H587" s="28">
        <v>5045</v>
      </c>
      <c r="I587" s="29" t="s">
        <v>3810</v>
      </c>
      <c r="J587" s="28">
        <v>4</v>
      </c>
      <c r="K587" s="29" t="s">
        <v>448</v>
      </c>
      <c r="L587" s="28">
        <v>5069</v>
      </c>
      <c r="M587" s="29" t="s">
        <v>687</v>
      </c>
      <c r="N587" s="29" t="s">
        <v>7471</v>
      </c>
      <c r="O587" s="31">
        <v>18264</v>
      </c>
      <c r="P587" s="31" t="s">
        <v>7472</v>
      </c>
      <c r="Q587" s="29" t="s">
        <v>7506</v>
      </c>
      <c r="R587" s="28">
        <v>3</v>
      </c>
      <c r="S587" s="28">
        <v>34</v>
      </c>
      <c r="T587" s="28">
        <v>3</v>
      </c>
      <c r="U587" s="28">
        <v>15</v>
      </c>
      <c r="V587" s="29" t="s">
        <v>7474</v>
      </c>
      <c r="W587" s="29" t="s">
        <v>1685</v>
      </c>
      <c r="X587" s="29" t="s">
        <v>3326</v>
      </c>
      <c r="Y587" s="29" t="s">
        <v>1686</v>
      </c>
      <c r="Z587" s="29" t="s">
        <v>735</v>
      </c>
      <c r="AA587" s="29" t="s">
        <v>7478</v>
      </c>
      <c r="AB587" s="28">
        <v>91761</v>
      </c>
      <c r="AC587" s="32">
        <v>34.08182</v>
      </c>
      <c r="AD587" s="32">
        <v>-117.632323</v>
      </c>
      <c r="AE587" s="34" t="s">
        <v>7503</v>
      </c>
      <c r="AF587" s="29" t="s">
        <v>7472</v>
      </c>
      <c r="AG587" s="33" t="str">
        <f>IF(ISERROR(IF(VLOOKUP(B587,'SAS Stations'!$A$2:$G$307,6,)="YES", "YES", "NO"))=TRUE,"NO","YES")</f>
        <v>NO</v>
      </c>
      <c r="AH587" s="33" t="str">
        <f t="shared" si="9"/>
        <v>YES</v>
      </c>
      <c r="AI587" s="33" t="str">
        <f>IF(ISERROR(IF(VLOOKUP(B587,'Stations Modelled'!$A$2:$D$141,4,FALSE)=TRUE, "YES","NO")),"NO","YES")</f>
        <v>YES</v>
      </c>
    </row>
    <row r="588" spans="1:35" hidden="1">
      <c r="A588" s="29" t="s">
        <v>83</v>
      </c>
      <c r="B588" s="28">
        <v>924</v>
      </c>
      <c r="C588" s="28">
        <v>6106</v>
      </c>
      <c r="D588" s="30"/>
      <c r="E588" s="29"/>
      <c r="F588" s="28">
        <v>33</v>
      </c>
      <c r="G588" s="28">
        <v>0.5</v>
      </c>
      <c r="H588" s="28">
        <v>5069</v>
      </c>
      <c r="I588" s="29" t="s">
        <v>687</v>
      </c>
      <c r="J588" s="28">
        <v>4</v>
      </c>
      <c r="K588" s="29" t="s">
        <v>448</v>
      </c>
      <c r="L588" s="28">
        <v>5069</v>
      </c>
      <c r="M588" s="29" t="s">
        <v>687</v>
      </c>
      <c r="N588" s="29" t="s">
        <v>7471</v>
      </c>
      <c r="O588" s="31">
        <v>18264</v>
      </c>
      <c r="P588" s="31" t="s">
        <v>7472</v>
      </c>
      <c r="Q588" s="29" t="s">
        <v>981</v>
      </c>
      <c r="R588" s="28">
        <v>3</v>
      </c>
      <c r="S588" s="28">
        <v>34</v>
      </c>
      <c r="T588" s="28">
        <v>3</v>
      </c>
      <c r="U588" s="28">
        <v>10</v>
      </c>
      <c r="V588" s="29" t="s">
        <v>7474</v>
      </c>
      <c r="W588" s="29" t="s">
        <v>7472</v>
      </c>
      <c r="X588" s="29" t="s">
        <v>7472</v>
      </c>
      <c r="Y588" s="29" t="s">
        <v>7472</v>
      </c>
      <c r="Z588" s="29" t="s">
        <v>7472</v>
      </c>
      <c r="AA588" s="29" t="s">
        <v>7478</v>
      </c>
      <c r="AB588" s="28" t="s">
        <v>7472</v>
      </c>
      <c r="AC588" s="27"/>
      <c r="AD588" s="27"/>
      <c r="AE588" s="27"/>
      <c r="AF588" s="29" t="s">
        <v>7472</v>
      </c>
      <c r="AG588" s="33" t="str">
        <f>IF(ISERROR(IF(VLOOKUP(B588,'SAS Stations'!$A$2:$G$307,6,)="YES", "YES", "NO"))=TRUE,"NO","YES")</f>
        <v>NO</v>
      </c>
      <c r="AH588" s="33" t="str">
        <f t="shared" si="9"/>
        <v>YES</v>
      </c>
      <c r="AI588" s="33" t="str">
        <f>IF(ISERROR(IF(VLOOKUP(B588,'Stations Modelled'!$A$2:$D$141,4,FALSE)=TRUE, "YES","NO")),"NO","YES")</f>
        <v>NO</v>
      </c>
    </row>
    <row r="589" spans="1:35" hidden="1">
      <c r="A589" s="29" t="s">
        <v>10313</v>
      </c>
      <c r="B589" s="28">
        <v>503</v>
      </c>
      <c r="C589" s="28">
        <v>5307</v>
      </c>
      <c r="D589" s="30" t="s">
        <v>4949</v>
      </c>
      <c r="E589" s="29"/>
      <c r="F589" s="28">
        <v>12</v>
      </c>
      <c r="G589" s="28">
        <v>4</v>
      </c>
      <c r="H589" s="28">
        <v>5033</v>
      </c>
      <c r="I589" s="29" t="s">
        <v>397</v>
      </c>
      <c r="J589" s="28">
        <v>17</v>
      </c>
      <c r="K589" s="29" t="s">
        <v>4950</v>
      </c>
      <c r="L589" s="28">
        <v>5033</v>
      </c>
      <c r="M589" s="29" t="s">
        <v>397</v>
      </c>
      <c r="N589" s="29" t="s">
        <v>7471</v>
      </c>
      <c r="O589" s="31">
        <v>17654</v>
      </c>
      <c r="P589" s="31" t="s">
        <v>7472</v>
      </c>
      <c r="Q589" s="29" t="s">
        <v>7506</v>
      </c>
      <c r="R589" s="28">
        <v>5</v>
      </c>
      <c r="S589" s="28">
        <v>51</v>
      </c>
      <c r="T589" s="28">
        <v>3</v>
      </c>
      <c r="U589" s="28">
        <v>32</v>
      </c>
      <c r="V589" s="29" t="s">
        <v>4926</v>
      </c>
      <c r="W589" s="29" t="s">
        <v>1729</v>
      </c>
      <c r="X589" s="29" t="s">
        <v>7816</v>
      </c>
      <c r="Y589" s="29" t="s">
        <v>10314</v>
      </c>
      <c r="Z589" s="29" t="s">
        <v>10313</v>
      </c>
      <c r="AA589" s="29" t="s">
        <v>7478</v>
      </c>
      <c r="AB589" s="28">
        <v>93221</v>
      </c>
      <c r="AC589" s="32">
        <v>36.30885</v>
      </c>
      <c r="AD589" s="32">
        <v>-119.141761</v>
      </c>
      <c r="AE589" s="34" t="s">
        <v>7494</v>
      </c>
      <c r="AF589" s="29" t="s">
        <v>7472</v>
      </c>
      <c r="AG589" s="33" t="str">
        <f>IF(ISERROR(IF(VLOOKUP(B589,'SAS Stations'!$A$2:$G$307,6,)="YES", "YES", "NO"))=TRUE,"NO","YES")</f>
        <v>NO</v>
      </c>
      <c r="AH589" s="33" t="str">
        <f t="shared" si="9"/>
        <v>YES</v>
      </c>
      <c r="AI589" s="33" t="str">
        <f>IF(ISERROR(IF(VLOOKUP(B589,'Stations Modelled'!$A$2:$D$141,4,FALSE)=TRUE, "YES","NO")),"NO","YES")</f>
        <v>NO</v>
      </c>
    </row>
    <row r="590" spans="1:35" hidden="1">
      <c r="A590" s="29" t="s">
        <v>3884</v>
      </c>
      <c r="B590" s="28">
        <v>1667</v>
      </c>
      <c r="C590" s="28">
        <v>1053</v>
      </c>
      <c r="D590" s="30"/>
      <c r="E590" s="29"/>
      <c r="F590" s="28">
        <v>66</v>
      </c>
      <c r="G590" s="28">
        <v>12</v>
      </c>
      <c r="H590" s="28">
        <v>5055</v>
      </c>
      <c r="I590" s="29" t="s">
        <v>446</v>
      </c>
      <c r="J590" s="28">
        <v>10</v>
      </c>
      <c r="K590" s="29" t="s">
        <v>446</v>
      </c>
      <c r="L590" s="28">
        <v>5056</v>
      </c>
      <c r="M590" s="29" t="s">
        <v>698</v>
      </c>
      <c r="N590" s="29" t="s">
        <v>7471</v>
      </c>
      <c r="O590" s="31">
        <v>33861</v>
      </c>
      <c r="P590" s="31" t="s">
        <v>7472</v>
      </c>
      <c r="Q590" s="29" t="s">
        <v>525</v>
      </c>
      <c r="R590" s="28">
        <v>5</v>
      </c>
      <c r="S590" s="28">
        <v>49</v>
      </c>
      <c r="T590" s="28">
        <v>1</v>
      </c>
      <c r="U590" s="28">
        <v>63</v>
      </c>
      <c r="V590" s="29" t="s">
        <v>4996</v>
      </c>
      <c r="W590" s="29" t="s">
        <v>5046</v>
      </c>
      <c r="X590" s="29" t="s">
        <v>564</v>
      </c>
      <c r="Y590" s="29" t="s">
        <v>4984</v>
      </c>
      <c r="Z590" s="29" t="s">
        <v>708</v>
      </c>
      <c r="AA590" s="29" t="s">
        <v>7478</v>
      </c>
      <c r="AB590" s="28" t="s">
        <v>7472</v>
      </c>
      <c r="AC590" s="32">
        <v>34.481720000000003</v>
      </c>
      <c r="AD590" s="32">
        <v>-120.042441</v>
      </c>
      <c r="AE590" s="34" t="s">
        <v>7494</v>
      </c>
      <c r="AF590" s="29" t="s">
        <v>7472</v>
      </c>
      <c r="AG590" s="33" t="str">
        <f>IF(ISERROR(IF(VLOOKUP(B590,'SAS Stations'!$A$2:$G$307,6,)="YES", "YES", "NO"))=TRUE,"NO","YES")</f>
        <v>NO</v>
      </c>
      <c r="AH590" s="33" t="str">
        <f t="shared" si="9"/>
        <v>YES</v>
      </c>
      <c r="AI590" s="33" t="str">
        <f>IF(ISERROR(IF(VLOOKUP(B590,'Stations Modelled'!$A$2:$D$141,4,FALSE)=TRUE, "YES","NO")),"NO","YES")</f>
        <v>NO</v>
      </c>
    </row>
    <row r="591" spans="1:35" hidden="1">
      <c r="A591" s="29" t="s">
        <v>1013</v>
      </c>
      <c r="B591" s="28">
        <v>379</v>
      </c>
      <c r="C591" s="28">
        <v>5162</v>
      </c>
      <c r="D591" s="30" t="s">
        <v>7535</v>
      </c>
      <c r="E591" s="29">
        <v>37625</v>
      </c>
      <c r="F591" s="28">
        <v>16</v>
      </c>
      <c r="G591" s="28">
        <v>4</v>
      </c>
      <c r="H591" s="28">
        <v>5015</v>
      </c>
      <c r="I591" s="29" t="s">
        <v>377</v>
      </c>
      <c r="J591" s="28">
        <v>3</v>
      </c>
      <c r="K591" s="29" t="s">
        <v>7529</v>
      </c>
      <c r="L591" s="28">
        <v>5012</v>
      </c>
      <c r="M591" s="29" t="s">
        <v>3869</v>
      </c>
      <c r="N591" s="29" t="s">
        <v>7471</v>
      </c>
      <c r="O591" s="31">
        <v>18264</v>
      </c>
      <c r="P591" s="31" t="s">
        <v>7472</v>
      </c>
      <c r="Q591" s="29" t="s">
        <v>7506</v>
      </c>
      <c r="R591" s="28">
        <v>1</v>
      </c>
      <c r="S591" s="28">
        <v>27</v>
      </c>
      <c r="T591" s="28">
        <v>3</v>
      </c>
      <c r="U591" s="28">
        <v>5</v>
      </c>
      <c r="V591" s="29" t="s">
        <v>7531</v>
      </c>
      <c r="W591" s="29" t="s">
        <v>7570</v>
      </c>
      <c r="X591" s="29" t="s">
        <v>560</v>
      </c>
      <c r="Y591" s="29" t="s">
        <v>561</v>
      </c>
      <c r="Z591" s="29" t="s">
        <v>7542</v>
      </c>
      <c r="AA591" s="29" t="s">
        <v>7478</v>
      </c>
      <c r="AB591" s="28">
        <v>91001</v>
      </c>
      <c r="AC591" s="32">
        <v>34.192107</v>
      </c>
      <c r="AD591" s="32">
        <v>-118.14874</v>
      </c>
      <c r="AE591" s="34" t="s">
        <v>7503</v>
      </c>
      <c r="AF591" s="29" t="s">
        <v>7472</v>
      </c>
      <c r="AG591" s="33" t="str">
        <f>IF(ISERROR(IF(VLOOKUP(B591,'SAS Stations'!$A$2:$G$307,6,)="YES", "YES", "NO"))=TRUE,"NO","YES")</f>
        <v>YES</v>
      </c>
      <c r="AH591" s="33" t="str">
        <f t="shared" si="9"/>
        <v>NO</v>
      </c>
      <c r="AI591" s="33" t="str">
        <f>IF(ISERROR(IF(VLOOKUP(B591,'Stations Modelled'!$A$2:$D$141,4,FALSE)=TRUE, "YES","NO")),"NO","YES")</f>
        <v>NO</v>
      </c>
    </row>
    <row r="592" spans="1:35" hidden="1">
      <c r="A592" s="29" t="s">
        <v>3885</v>
      </c>
      <c r="B592" s="28">
        <v>418</v>
      </c>
      <c r="C592" s="28">
        <v>5208</v>
      </c>
      <c r="D592" s="30" t="s">
        <v>2821</v>
      </c>
      <c r="E592" s="29">
        <v>30367</v>
      </c>
      <c r="F592" s="28">
        <v>16</v>
      </c>
      <c r="G592" s="28">
        <v>4</v>
      </c>
      <c r="H592" s="28">
        <v>5011</v>
      </c>
      <c r="I592" s="29" t="s">
        <v>3865</v>
      </c>
      <c r="J592" s="28">
        <v>3</v>
      </c>
      <c r="K592" s="29" t="s">
        <v>7529</v>
      </c>
      <c r="L592" s="28">
        <v>5023</v>
      </c>
      <c r="M592" s="29" t="s">
        <v>337</v>
      </c>
      <c r="N592" s="29" t="s">
        <v>7471</v>
      </c>
      <c r="O592" s="31">
        <v>23559</v>
      </c>
      <c r="P592" s="31" t="s">
        <v>7472</v>
      </c>
      <c r="Q592" s="29" t="s">
        <v>7506</v>
      </c>
      <c r="R592" s="28">
        <v>1</v>
      </c>
      <c r="S592" s="28">
        <v>42</v>
      </c>
      <c r="T592" s="28">
        <v>2</v>
      </c>
      <c r="U592" s="28">
        <v>54</v>
      </c>
      <c r="V592" s="29" t="s">
        <v>2730</v>
      </c>
      <c r="W592" s="29" t="s">
        <v>5069</v>
      </c>
      <c r="X592" s="29" t="s">
        <v>472</v>
      </c>
      <c r="Y592" s="29" t="s">
        <v>4614</v>
      </c>
      <c r="Z592" s="29" t="s">
        <v>3386</v>
      </c>
      <c r="AA592" s="29" t="s">
        <v>7478</v>
      </c>
      <c r="AB592" s="28">
        <v>90046</v>
      </c>
      <c r="AC592" s="32">
        <v>34.089813999999997</v>
      </c>
      <c r="AD592" s="32">
        <v>-118.36084099999999</v>
      </c>
      <c r="AE592" s="34" t="s">
        <v>7503</v>
      </c>
      <c r="AF592" s="29" t="s">
        <v>7472</v>
      </c>
      <c r="AG592" s="33" t="str">
        <f>IF(ISERROR(IF(VLOOKUP(B592,'SAS Stations'!$A$2:$G$307,6,)="YES", "YES", "NO"))=TRUE,"NO","YES")</f>
        <v>NO</v>
      </c>
      <c r="AH592" s="33" t="str">
        <f t="shared" si="9"/>
        <v>YES</v>
      </c>
      <c r="AI592" s="33" t="str">
        <f>IF(ISERROR(IF(VLOOKUP(B592,'Stations Modelled'!$A$2:$D$141,4,FALSE)=TRUE, "YES","NO")),"NO","YES")</f>
        <v>NO</v>
      </c>
    </row>
    <row r="593" spans="1:35" hidden="1">
      <c r="A593" s="29" t="s">
        <v>3885</v>
      </c>
      <c r="B593" s="28">
        <v>419</v>
      </c>
      <c r="C593" s="28">
        <v>5208</v>
      </c>
      <c r="D593" s="30" t="s">
        <v>2821</v>
      </c>
      <c r="E593" s="29">
        <v>30367</v>
      </c>
      <c r="F593" s="28">
        <v>66</v>
      </c>
      <c r="G593" s="28">
        <v>16</v>
      </c>
      <c r="H593" s="28">
        <v>5011</v>
      </c>
      <c r="I593" s="29" t="s">
        <v>3865</v>
      </c>
      <c r="J593" s="28">
        <v>3</v>
      </c>
      <c r="K593" s="29" t="s">
        <v>7529</v>
      </c>
      <c r="L593" s="28">
        <v>5023</v>
      </c>
      <c r="M593" s="29" t="s">
        <v>337</v>
      </c>
      <c r="N593" s="29" t="s">
        <v>7471</v>
      </c>
      <c r="O593" s="31">
        <v>23559</v>
      </c>
      <c r="P593" s="31" t="s">
        <v>7472</v>
      </c>
      <c r="Q593" s="29" t="s">
        <v>7473</v>
      </c>
      <c r="R593" s="28">
        <v>1</v>
      </c>
      <c r="S593" s="28">
        <v>42</v>
      </c>
      <c r="T593" s="28">
        <v>2</v>
      </c>
      <c r="U593" s="28">
        <v>54</v>
      </c>
      <c r="V593" s="29" t="s">
        <v>2730</v>
      </c>
      <c r="W593" s="29" t="s">
        <v>5069</v>
      </c>
      <c r="X593" s="29" t="s">
        <v>472</v>
      </c>
      <c r="Y593" s="29" t="s">
        <v>4614</v>
      </c>
      <c r="Z593" s="29" t="s">
        <v>3386</v>
      </c>
      <c r="AA593" s="29" t="s">
        <v>7478</v>
      </c>
      <c r="AB593" s="28">
        <v>90046</v>
      </c>
      <c r="AC593" s="32">
        <v>34.089813999999997</v>
      </c>
      <c r="AD593" s="32">
        <v>-118.36084099999999</v>
      </c>
      <c r="AE593" s="34" t="s">
        <v>7503</v>
      </c>
      <c r="AF593" s="29" t="s">
        <v>7472</v>
      </c>
      <c r="AG593" s="33" t="str">
        <f>IF(ISERROR(IF(VLOOKUP(B593,'SAS Stations'!$A$2:$G$307,6,)="YES", "YES", "NO"))=TRUE,"NO","YES")</f>
        <v>NO</v>
      </c>
      <c r="AH593" s="33" t="str">
        <f t="shared" si="9"/>
        <v>YES</v>
      </c>
      <c r="AI593" s="33" t="str">
        <f>IF(ISERROR(IF(VLOOKUP(B593,'Stations Modelled'!$A$2:$D$141,4,FALSE)=TRUE, "YES","NO")),"NO","YES")</f>
        <v>NO</v>
      </c>
    </row>
    <row r="594" spans="1:35" hidden="1">
      <c r="A594" s="29" t="s">
        <v>84</v>
      </c>
      <c r="B594" s="28">
        <v>1707</v>
      </c>
      <c r="C594" s="28">
        <v>5404</v>
      </c>
      <c r="D594" s="30"/>
      <c r="E594" s="29"/>
      <c r="F594" s="28">
        <v>66</v>
      </c>
      <c r="G594" s="28">
        <v>12</v>
      </c>
      <c r="H594" s="28">
        <v>5052</v>
      </c>
      <c r="I594" s="29" t="s">
        <v>357</v>
      </c>
      <c r="J594" s="28">
        <v>14</v>
      </c>
      <c r="K594" s="29" t="s">
        <v>940</v>
      </c>
      <c r="L594" s="28">
        <v>5054</v>
      </c>
      <c r="M594" s="29" t="s">
        <v>940</v>
      </c>
      <c r="N594" s="29" t="s">
        <v>7496</v>
      </c>
      <c r="O594" s="31">
        <v>38353</v>
      </c>
      <c r="P594" s="31" t="s">
        <v>7472</v>
      </c>
      <c r="Q594" s="29" t="s">
        <v>10579</v>
      </c>
      <c r="R594" s="28">
        <v>5</v>
      </c>
      <c r="S594" s="28">
        <v>36</v>
      </c>
      <c r="T594" s="28">
        <v>3</v>
      </c>
      <c r="U594" s="28">
        <v>40</v>
      </c>
      <c r="V594" s="29" t="s">
        <v>7472</v>
      </c>
      <c r="W594" s="29" t="s">
        <v>7472</v>
      </c>
      <c r="X594" s="29" t="s">
        <v>7472</v>
      </c>
      <c r="Y594" s="29" t="s">
        <v>7472</v>
      </c>
      <c r="Z594" s="29" t="s">
        <v>7472</v>
      </c>
      <c r="AA594" s="29" t="s">
        <v>7478</v>
      </c>
      <c r="AB594" s="28" t="s">
        <v>7472</v>
      </c>
      <c r="AC594" s="27"/>
      <c r="AD594" s="27"/>
      <c r="AE594" s="27"/>
      <c r="AF594" s="29" t="s">
        <v>7472</v>
      </c>
      <c r="AG594" s="33" t="str">
        <f>IF(ISERROR(IF(VLOOKUP(B594,'SAS Stations'!$A$2:$G$307,6,)="YES", "YES", "NO"))=TRUE,"NO","YES")</f>
        <v>NO</v>
      </c>
      <c r="AH594" s="33" t="str">
        <f t="shared" si="9"/>
        <v>YES</v>
      </c>
      <c r="AI594" s="33" t="str">
        <f>IF(ISERROR(IF(VLOOKUP(B594,'Stations Modelled'!$A$2:$D$141,4,FALSE)=TRUE, "YES","NO")),"NO","YES")</f>
        <v>NO</v>
      </c>
    </row>
    <row r="595" spans="1:35" hidden="1">
      <c r="A595" s="29" t="s">
        <v>3886</v>
      </c>
      <c r="B595" s="28">
        <v>819</v>
      </c>
      <c r="C595" s="28">
        <v>5821</v>
      </c>
      <c r="D595" s="30" t="s">
        <v>482</v>
      </c>
      <c r="E595" s="29"/>
      <c r="F595" s="28">
        <v>66</v>
      </c>
      <c r="G595" s="28">
        <v>12</v>
      </c>
      <c r="H595" s="28">
        <v>5017</v>
      </c>
      <c r="I595" s="29" t="s">
        <v>430</v>
      </c>
      <c r="J595" s="28">
        <v>2</v>
      </c>
      <c r="K595" s="29" t="s">
        <v>394</v>
      </c>
      <c r="L595" s="28">
        <v>5086</v>
      </c>
      <c r="M595" s="29" t="s">
        <v>394</v>
      </c>
      <c r="N595" s="29" t="s">
        <v>7471</v>
      </c>
      <c r="O595" s="31">
        <v>13516</v>
      </c>
      <c r="P595" s="31" t="s">
        <v>7472</v>
      </c>
      <c r="Q595" s="29" t="s">
        <v>7473</v>
      </c>
      <c r="R595" s="28">
        <v>1</v>
      </c>
      <c r="S595" s="28">
        <v>29</v>
      </c>
      <c r="T595" s="28">
        <v>2</v>
      </c>
      <c r="U595" s="28">
        <v>44</v>
      </c>
      <c r="V595" s="29" t="s">
        <v>7556</v>
      </c>
      <c r="W595" s="29" t="s">
        <v>489</v>
      </c>
      <c r="X595" s="29" t="s">
        <v>562</v>
      </c>
      <c r="Y595" s="29" t="s">
        <v>563</v>
      </c>
      <c r="Z595" s="29" t="s">
        <v>1047</v>
      </c>
      <c r="AA595" s="29" t="s">
        <v>7478</v>
      </c>
      <c r="AB595" s="28">
        <v>92707</v>
      </c>
      <c r="AC595" s="32">
        <v>33.693739999999998</v>
      </c>
      <c r="AD595" s="32">
        <v>-117.86766900000001</v>
      </c>
      <c r="AE595" s="34" t="s">
        <v>7503</v>
      </c>
      <c r="AF595" s="29" t="s">
        <v>7472</v>
      </c>
      <c r="AG595" s="33" t="str">
        <f>IF(ISERROR(IF(VLOOKUP(B595,'SAS Stations'!$A$2:$G$307,6,)="YES", "YES", "NO"))=TRUE,"NO","YES")</f>
        <v>NO</v>
      </c>
      <c r="AH595" s="33" t="str">
        <f t="shared" si="9"/>
        <v>YES</v>
      </c>
      <c r="AI595" s="33" t="str">
        <f>IF(ISERROR(IF(VLOOKUP(B595,'Stations Modelled'!$A$2:$D$141,4,FALSE)=TRUE, "YES","NO")),"NO","YES")</f>
        <v>YES</v>
      </c>
    </row>
    <row r="596" spans="1:35" hidden="1">
      <c r="A596" s="29" t="s">
        <v>85</v>
      </c>
      <c r="B596" s="28">
        <v>1137</v>
      </c>
      <c r="C596" s="28">
        <v>7263</v>
      </c>
      <c r="D596" s="30"/>
      <c r="E596" s="29"/>
      <c r="F596" s="28">
        <v>12</v>
      </c>
      <c r="G596" s="28">
        <v>2.4</v>
      </c>
      <c r="H596" s="28">
        <v>8015</v>
      </c>
      <c r="I596" s="29" t="s">
        <v>5394</v>
      </c>
      <c r="J596" s="28">
        <v>15</v>
      </c>
      <c r="K596" s="29" t="s">
        <v>666</v>
      </c>
      <c r="L596" s="28">
        <v>2556</v>
      </c>
      <c r="M596" s="29" t="s">
        <v>3822</v>
      </c>
      <c r="N596" s="29" t="s">
        <v>7471</v>
      </c>
      <c r="O596" s="31">
        <v>25051</v>
      </c>
      <c r="P596" s="31" t="s">
        <v>7472</v>
      </c>
      <c r="Q596" s="29" t="s">
        <v>5084</v>
      </c>
      <c r="R596" s="28">
        <v>3</v>
      </c>
      <c r="S596" s="28">
        <v>85</v>
      </c>
      <c r="T596" s="28">
        <v>2</v>
      </c>
      <c r="U596" s="28">
        <v>40</v>
      </c>
      <c r="V596" s="29" t="s">
        <v>7498</v>
      </c>
      <c r="W596" s="29" t="s">
        <v>7472</v>
      </c>
      <c r="X596" s="29" t="s">
        <v>7472</v>
      </c>
      <c r="Y596" s="29" t="s">
        <v>7472</v>
      </c>
      <c r="Z596" s="29" t="s">
        <v>7472</v>
      </c>
      <c r="AA596" s="29" t="s">
        <v>7478</v>
      </c>
      <c r="AB596" s="28">
        <v>93546</v>
      </c>
      <c r="AC596" s="27"/>
      <c r="AD596" s="27"/>
      <c r="AE596" s="27"/>
      <c r="AF596" s="29" t="s">
        <v>7472</v>
      </c>
      <c r="AG596" s="33" t="str">
        <f>IF(ISERROR(IF(VLOOKUP(B596,'SAS Stations'!$A$2:$G$307,6,)="YES", "YES", "NO"))=TRUE,"NO","YES")</f>
        <v>NO</v>
      </c>
      <c r="AH596" s="33" t="str">
        <f t="shared" si="9"/>
        <v>YES</v>
      </c>
      <c r="AI596" s="33" t="str">
        <f>IF(ISERROR(IF(VLOOKUP(B596,'Stations Modelled'!$A$2:$D$141,4,FALSE)=TRUE, "YES","NO")),"NO","YES")</f>
        <v>NO</v>
      </c>
    </row>
    <row r="597" spans="1:35" hidden="1">
      <c r="A597" s="29" t="s">
        <v>3887</v>
      </c>
      <c r="B597" s="28">
        <v>1524</v>
      </c>
      <c r="C597" s="28">
        <v>8301</v>
      </c>
      <c r="D597" s="30" t="s">
        <v>3416</v>
      </c>
      <c r="E597" s="29" t="s">
        <v>1687</v>
      </c>
      <c r="F597" s="28">
        <v>115</v>
      </c>
      <c r="G597" s="28">
        <v>12</v>
      </c>
      <c r="H597" s="28">
        <v>5067</v>
      </c>
      <c r="I597" s="29" t="s">
        <v>389</v>
      </c>
      <c r="J597" s="28">
        <v>6</v>
      </c>
      <c r="K597" s="29" t="s">
        <v>389</v>
      </c>
      <c r="L597" s="28">
        <v>5067</v>
      </c>
      <c r="M597" s="29" t="s">
        <v>389</v>
      </c>
      <c r="N597" s="29" t="s">
        <v>7471</v>
      </c>
      <c r="O597" s="31">
        <v>24990</v>
      </c>
      <c r="P597" s="31" t="s">
        <v>7472</v>
      </c>
      <c r="Q597" s="29" t="s">
        <v>7473</v>
      </c>
      <c r="R597" s="28">
        <v>3</v>
      </c>
      <c r="S597" s="28">
        <v>79</v>
      </c>
      <c r="T597" s="28">
        <v>4</v>
      </c>
      <c r="U597" s="28">
        <v>13</v>
      </c>
      <c r="V597" s="29" t="s">
        <v>3411</v>
      </c>
      <c r="W597" s="29" t="s">
        <v>5019</v>
      </c>
      <c r="X597" s="29" t="s">
        <v>519</v>
      </c>
      <c r="Y597" s="29" t="s">
        <v>1688</v>
      </c>
      <c r="Z597" s="29" t="s">
        <v>5021</v>
      </c>
      <c r="AA597" s="29" t="s">
        <v>7478</v>
      </c>
      <c r="AB597" s="28">
        <v>92262</v>
      </c>
      <c r="AC597" s="32">
        <v>33.846882999999998</v>
      </c>
      <c r="AD597" s="32">
        <v>-116.504727</v>
      </c>
      <c r="AE597" s="34" t="s">
        <v>7503</v>
      </c>
      <c r="AF597" s="29" t="s">
        <v>7472</v>
      </c>
      <c r="AG597" s="33" t="str">
        <f>IF(ISERROR(IF(VLOOKUP(B597,'SAS Stations'!$A$2:$G$307,6,)="YES", "YES", "NO"))=TRUE,"NO","YES")</f>
        <v>YES</v>
      </c>
      <c r="AH597" s="33" t="str">
        <f t="shared" si="9"/>
        <v>NO</v>
      </c>
      <c r="AI597" s="33" t="str">
        <f>IF(ISERROR(IF(VLOOKUP(B597,'Stations Modelled'!$A$2:$D$141,4,FALSE)=TRUE, "YES","NO")),"NO","YES")</f>
        <v>NO</v>
      </c>
    </row>
    <row r="598" spans="1:35" hidden="1">
      <c r="A598" s="29" t="s">
        <v>3888</v>
      </c>
      <c r="B598" s="28">
        <v>59</v>
      </c>
      <c r="C598" s="28">
        <v>1065</v>
      </c>
      <c r="D598" s="30" t="s">
        <v>7584</v>
      </c>
      <c r="E598" s="29"/>
      <c r="F598" s="28">
        <v>66</v>
      </c>
      <c r="G598" s="28">
        <v>12</v>
      </c>
      <c r="H598" s="28">
        <v>5074</v>
      </c>
      <c r="I598" s="29" t="s">
        <v>631</v>
      </c>
      <c r="J598" s="28">
        <v>9</v>
      </c>
      <c r="K598" s="29" t="s">
        <v>652</v>
      </c>
      <c r="L598" s="28">
        <v>5073</v>
      </c>
      <c r="M598" s="29" t="s">
        <v>652</v>
      </c>
      <c r="N598" s="29" t="s">
        <v>7471</v>
      </c>
      <c r="O598" s="31">
        <v>30256</v>
      </c>
      <c r="P598" s="31" t="s">
        <v>7472</v>
      </c>
      <c r="Q598" s="29" t="s">
        <v>525</v>
      </c>
      <c r="R598" s="28">
        <v>1</v>
      </c>
      <c r="S598" s="28">
        <v>32</v>
      </c>
      <c r="T598" s="28">
        <v>2</v>
      </c>
      <c r="U598" s="28">
        <v>2</v>
      </c>
      <c r="V598" s="29" t="s">
        <v>7531</v>
      </c>
      <c r="W598" s="29" t="s">
        <v>7585</v>
      </c>
      <c r="X598" s="29" t="s">
        <v>3283</v>
      </c>
      <c r="Y598" s="29" t="s">
        <v>4615</v>
      </c>
      <c r="Z598" s="29" t="s">
        <v>7588</v>
      </c>
      <c r="AA598" s="29" t="s">
        <v>7478</v>
      </c>
      <c r="AB598" s="28" t="s">
        <v>7472</v>
      </c>
      <c r="AC598" s="32">
        <v>33.982315</v>
      </c>
      <c r="AD598" s="32">
        <v>-118.16627800000001</v>
      </c>
      <c r="AE598" s="34" t="s">
        <v>7494</v>
      </c>
      <c r="AF598" s="29" t="s">
        <v>7472</v>
      </c>
      <c r="AG598" s="33" t="str">
        <f>IF(ISERROR(IF(VLOOKUP(B598,'SAS Stations'!$A$2:$G$307,6,)="YES", "YES", "NO"))=TRUE,"NO","YES")</f>
        <v>NO</v>
      </c>
      <c r="AH598" s="33" t="str">
        <f t="shared" si="9"/>
        <v>YES</v>
      </c>
      <c r="AI598" s="33" t="str">
        <f>IF(ISERROR(IF(VLOOKUP(B598,'Stations Modelled'!$A$2:$D$141,4,FALSE)=TRUE, "YES","NO")),"NO","YES")</f>
        <v>NO</v>
      </c>
    </row>
    <row r="599" spans="1:35" hidden="1">
      <c r="A599" s="29" t="s">
        <v>3889</v>
      </c>
      <c r="B599" s="28">
        <v>460</v>
      </c>
      <c r="C599" s="28">
        <v>5244</v>
      </c>
      <c r="D599" s="30"/>
      <c r="E599" s="29">
        <v>37543</v>
      </c>
      <c r="F599" s="28">
        <v>16</v>
      </c>
      <c r="G599" s="28">
        <v>4</v>
      </c>
      <c r="H599" s="28">
        <v>5023</v>
      </c>
      <c r="I599" s="29" t="s">
        <v>337</v>
      </c>
      <c r="J599" s="28">
        <v>8</v>
      </c>
      <c r="K599" s="29" t="s">
        <v>337</v>
      </c>
      <c r="L599" s="28">
        <v>5023</v>
      </c>
      <c r="M599" s="29" t="s">
        <v>337</v>
      </c>
      <c r="N599" s="29" t="s">
        <v>7471</v>
      </c>
      <c r="O599" s="31">
        <v>18264</v>
      </c>
      <c r="P599" s="31" t="s">
        <v>7472</v>
      </c>
      <c r="Q599" s="29" t="s">
        <v>7506</v>
      </c>
      <c r="R599" s="28">
        <v>5</v>
      </c>
      <c r="S599" s="28">
        <v>44</v>
      </c>
      <c r="T599" s="28">
        <v>1</v>
      </c>
      <c r="U599" s="28">
        <v>53</v>
      </c>
      <c r="V599" s="29" t="s">
        <v>3386</v>
      </c>
      <c r="W599" s="29" t="s">
        <v>7522</v>
      </c>
      <c r="X599" s="29" t="s">
        <v>530</v>
      </c>
      <c r="Y599" s="29" t="s">
        <v>4616</v>
      </c>
      <c r="Z599" s="29" t="s">
        <v>4577</v>
      </c>
      <c r="AA599" s="29" t="s">
        <v>7478</v>
      </c>
      <c r="AB599" s="28">
        <v>90250</v>
      </c>
      <c r="AC599" s="32">
        <v>33.915970999999999</v>
      </c>
      <c r="AD599" s="32">
        <v>-118.362709</v>
      </c>
      <c r="AE599" s="34" t="s">
        <v>7494</v>
      </c>
      <c r="AF599" s="29" t="s">
        <v>7472</v>
      </c>
      <c r="AG599" s="33" t="str">
        <f>IF(ISERROR(IF(VLOOKUP(B599,'SAS Stations'!$A$2:$G$307,6,)="YES", "YES", "NO"))=TRUE,"NO","YES")</f>
        <v>NO</v>
      </c>
      <c r="AH599" s="33" t="str">
        <f t="shared" si="9"/>
        <v>YES</v>
      </c>
      <c r="AI599" s="33" t="str">
        <f>IF(ISERROR(IF(VLOOKUP(B599,'Stations Modelled'!$A$2:$D$141,4,FALSE)=TRUE, "YES","NO")),"NO","YES")</f>
        <v>NO</v>
      </c>
    </row>
    <row r="600" spans="1:35" hidden="1">
      <c r="A600" s="29" t="s">
        <v>3889</v>
      </c>
      <c r="B600" s="28">
        <v>461</v>
      </c>
      <c r="C600" s="28">
        <v>5244</v>
      </c>
      <c r="D600" s="30"/>
      <c r="E600" s="29">
        <v>37543</v>
      </c>
      <c r="F600" s="28">
        <v>66</v>
      </c>
      <c r="G600" s="28">
        <v>16</v>
      </c>
      <c r="H600" s="28">
        <v>5023</v>
      </c>
      <c r="I600" s="29" t="s">
        <v>337</v>
      </c>
      <c r="J600" s="28">
        <v>8</v>
      </c>
      <c r="K600" s="29" t="s">
        <v>337</v>
      </c>
      <c r="L600" s="28">
        <v>5023</v>
      </c>
      <c r="M600" s="29" t="s">
        <v>337</v>
      </c>
      <c r="N600" s="29" t="s">
        <v>7471</v>
      </c>
      <c r="O600" s="31">
        <v>31564</v>
      </c>
      <c r="P600" s="31" t="s">
        <v>7472</v>
      </c>
      <c r="Q600" s="29" t="s">
        <v>7473</v>
      </c>
      <c r="R600" s="28">
        <v>5</v>
      </c>
      <c r="S600" s="28">
        <v>44</v>
      </c>
      <c r="T600" s="28">
        <v>1</v>
      </c>
      <c r="U600" s="28">
        <v>53</v>
      </c>
      <c r="V600" s="29" t="s">
        <v>3386</v>
      </c>
      <c r="W600" s="29" t="s">
        <v>7522</v>
      </c>
      <c r="X600" s="29" t="s">
        <v>530</v>
      </c>
      <c r="Y600" s="29" t="s">
        <v>4616</v>
      </c>
      <c r="Z600" s="29" t="s">
        <v>4577</v>
      </c>
      <c r="AA600" s="29" t="s">
        <v>7478</v>
      </c>
      <c r="AB600" s="28">
        <v>90250</v>
      </c>
      <c r="AC600" s="32">
        <v>33.915970999999999</v>
      </c>
      <c r="AD600" s="32">
        <v>-118.362709</v>
      </c>
      <c r="AE600" s="34" t="s">
        <v>7494</v>
      </c>
      <c r="AF600" s="29" t="s">
        <v>7472</v>
      </c>
      <c r="AG600" s="33" t="str">
        <f>IF(ISERROR(IF(VLOOKUP(B600,'SAS Stations'!$A$2:$G$307,6,)="YES", "YES", "NO"))=TRUE,"NO","YES")</f>
        <v>YES</v>
      </c>
      <c r="AH600" s="33" t="str">
        <f t="shared" si="9"/>
        <v>NO</v>
      </c>
      <c r="AI600" s="33" t="str">
        <f>IF(ISERROR(IF(VLOOKUP(B600,'Stations Modelled'!$A$2:$D$141,4,FALSE)=TRUE, "YES","NO")),"NO","YES")</f>
        <v>YES</v>
      </c>
    </row>
    <row r="601" spans="1:35" hidden="1">
      <c r="A601" s="29" t="s">
        <v>86</v>
      </c>
      <c r="B601" s="28">
        <v>1731</v>
      </c>
      <c r="C601" s="28">
        <v>2558</v>
      </c>
      <c r="D601" s="30"/>
      <c r="E601" s="29"/>
      <c r="F601" s="28">
        <v>33</v>
      </c>
      <c r="G601" s="28">
        <v>12</v>
      </c>
      <c r="H601" s="28">
        <v>8015</v>
      </c>
      <c r="I601" s="29" t="s">
        <v>5394</v>
      </c>
      <c r="J601" s="28">
        <v>15</v>
      </c>
      <c r="K601" s="29" t="s">
        <v>666</v>
      </c>
      <c r="L601" s="28">
        <v>2556</v>
      </c>
      <c r="M601" s="29" t="s">
        <v>3822</v>
      </c>
      <c r="N601" s="29" t="s">
        <v>7496</v>
      </c>
      <c r="O601" s="31">
        <v>38353</v>
      </c>
      <c r="P601" s="31" t="s">
        <v>7472</v>
      </c>
      <c r="Q601" s="29" t="s">
        <v>10579</v>
      </c>
      <c r="R601" s="28">
        <v>3</v>
      </c>
      <c r="S601" s="28">
        <v>85</v>
      </c>
      <c r="T601" s="28">
        <v>2</v>
      </c>
      <c r="U601" s="28">
        <v>40</v>
      </c>
      <c r="V601" s="29" t="s">
        <v>7498</v>
      </c>
      <c r="W601" s="29" t="s">
        <v>4583</v>
      </c>
      <c r="X601" s="29" t="s">
        <v>7540</v>
      </c>
      <c r="Y601" s="29" t="s">
        <v>7472</v>
      </c>
      <c r="Z601" s="29" t="s">
        <v>614</v>
      </c>
      <c r="AA601" s="29" t="s">
        <v>7478</v>
      </c>
      <c r="AB601" s="28">
        <v>23529</v>
      </c>
      <c r="AC601" s="27"/>
      <c r="AD601" s="27"/>
      <c r="AE601" s="27"/>
      <c r="AF601" s="29" t="s">
        <v>7472</v>
      </c>
      <c r="AG601" s="33" t="str">
        <f>IF(ISERROR(IF(VLOOKUP(B601,'SAS Stations'!$A$2:$G$307,6,)="YES", "YES", "NO"))=TRUE,"NO","YES")</f>
        <v>NO</v>
      </c>
      <c r="AH601" s="33" t="str">
        <f t="shared" si="9"/>
        <v>YES</v>
      </c>
      <c r="AI601" s="33" t="str">
        <f>IF(ISERROR(IF(VLOOKUP(B601,'Stations Modelled'!$A$2:$D$141,4,FALSE)=TRUE, "YES","NO")),"NO","YES")</f>
        <v>NO</v>
      </c>
    </row>
    <row r="602" spans="1:35" hidden="1">
      <c r="A602" s="29" t="s">
        <v>3890</v>
      </c>
      <c r="B602" s="28">
        <v>759</v>
      </c>
      <c r="C602" s="28">
        <v>5749</v>
      </c>
      <c r="D602" s="30" t="s">
        <v>2815</v>
      </c>
      <c r="E602" s="29">
        <v>37610</v>
      </c>
      <c r="F602" s="28">
        <v>66</v>
      </c>
      <c r="G602" s="28">
        <v>16</v>
      </c>
      <c r="H602" s="28">
        <v>5073</v>
      </c>
      <c r="I602" s="29" t="s">
        <v>652</v>
      </c>
      <c r="J602" s="28">
        <v>9</v>
      </c>
      <c r="K602" s="29" t="s">
        <v>652</v>
      </c>
      <c r="L602" s="28">
        <v>5073</v>
      </c>
      <c r="M602" s="29" t="s">
        <v>652</v>
      </c>
      <c r="N602" s="29" t="s">
        <v>7471</v>
      </c>
      <c r="O602" s="31">
        <v>17288</v>
      </c>
      <c r="P602" s="31" t="s">
        <v>7472</v>
      </c>
      <c r="Q602" s="29" t="s">
        <v>7473</v>
      </c>
      <c r="R602" s="28">
        <v>1</v>
      </c>
      <c r="S602" s="28">
        <v>32</v>
      </c>
      <c r="T602" s="28">
        <v>2</v>
      </c>
      <c r="U602" s="28">
        <v>57</v>
      </c>
      <c r="V602" s="29" t="s">
        <v>3386</v>
      </c>
      <c r="W602" s="29" t="s">
        <v>4581</v>
      </c>
      <c r="X602" s="29" t="s">
        <v>7523</v>
      </c>
      <c r="Y602" s="29" t="s">
        <v>4617</v>
      </c>
      <c r="Z602" s="29" t="s">
        <v>668</v>
      </c>
      <c r="AA602" s="29" t="s">
        <v>7478</v>
      </c>
      <c r="AB602" s="28">
        <v>90262</v>
      </c>
      <c r="AC602" s="32">
        <v>33.928294000000001</v>
      </c>
      <c r="AD602" s="32">
        <v>-118.215523</v>
      </c>
      <c r="AE602" s="34" t="s">
        <v>7494</v>
      </c>
      <c r="AF602" s="29" t="s">
        <v>7472</v>
      </c>
      <c r="AG602" s="33" t="str">
        <f>IF(ISERROR(IF(VLOOKUP(B602,'SAS Stations'!$A$2:$G$307,6,)="YES", "YES", "NO"))=TRUE,"NO","YES")</f>
        <v>YES</v>
      </c>
      <c r="AH602" s="33" t="str">
        <f t="shared" si="9"/>
        <v>NO</v>
      </c>
      <c r="AI602" s="33" t="str">
        <f>IF(ISERROR(IF(VLOOKUP(B602,'Stations Modelled'!$A$2:$D$141,4,FALSE)=TRUE, "YES","NO")),"NO","YES")</f>
        <v>YES</v>
      </c>
    </row>
    <row r="603" spans="1:35" hidden="1">
      <c r="A603" s="29" t="s">
        <v>3891</v>
      </c>
      <c r="B603" s="28">
        <v>1954</v>
      </c>
      <c r="C603" s="28">
        <v>6349</v>
      </c>
      <c r="D603" s="30" t="s">
        <v>3405</v>
      </c>
      <c r="E603" s="29"/>
      <c r="F603" s="28">
        <v>66</v>
      </c>
      <c r="G603" s="28">
        <v>4</v>
      </c>
      <c r="H603" s="28">
        <v>5064</v>
      </c>
      <c r="I603" s="29" t="s">
        <v>375</v>
      </c>
      <c r="J603" s="28">
        <v>5</v>
      </c>
      <c r="K603" s="29" t="s">
        <v>375</v>
      </c>
      <c r="L603" s="28">
        <v>5064</v>
      </c>
      <c r="M603" s="29" t="s">
        <v>375</v>
      </c>
      <c r="N603" s="29" t="s">
        <v>7471</v>
      </c>
      <c r="O603" s="31">
        <v>36046</v>
      </c>
      <c r="P603" s="31" t="s">
        <v>7472</v>
      </c>
      <c r="Q603" s="29" t="s">
        <v>7530</v>
      </c>
      <c r="R603" s="28">
        <v>3</v>
      </c>
      <c r="S603" s="28">
        <v>30</v>
      </c>
      <c r="T603" s="28" t="s">
        <v>7472</v>
      </c>
      <c r="U603" s="28">
        <v>0</v>
      </c>
      <c r="V603" s="29" t="s">
        <v>7472</v>
      </c>
      <c r="W603" s="29" t="s">
        <v>7472</v>
      </c>
      <c r="X603" s="29" t="s">
        <v>7472</v>
      </c>
      <c r="Y603" s="29" t="s">
        <v>1689</v>
      </c>
      <c r="Z603" s="29" t="s">
        <v>3411</v>
      </c>
      <c r="AA603" s="29" t="s">
        <v>7478</v>
      </c>
      <c r="AB603" s="28" t="s">
        <v>7472</v>
      </c>
      <c r="AC603" s="32">
        <v>34.023018999999998</v>
      </c>
      <c r="AD603" s="32">
        <v>-117.37657299999999</v>
      </c>
      <c r="AE603" s="34" t="s">
        <v>7503</v>
      </c>
      <c r="AF603" s="29" t="s">
        <v>7472</v>
      </c>
      <c r="AG603" s="33" t="str">
        <f>IF(ISERROR(IF(VLOOKUP(B603,'SAS Stations'!$A$2:$G$307,6,)="YES", "YES", "NO"))=TRUE,"NO","YES")</f>
        <v>NO</v>
      </c>
      <c r="AH603" s="33" t="str">
        <f t="shared" si="9"/>
        <v>YES</v>
      </c>
      <c r="AI603" s="33" t="str">
        <f>IF(ISERROR(IF(VLOOKUP(B603,'Stations Modelled'!$A$2:$D$141,4,FALSE)=TRUE, "YES","NO")),"NO","YES")</f>
        <v>NO</v>
      </c>
    </row>
    <row r="604" spans="1:35" hidden="1">
      <c r="A604" s="29" t="s">
        <v>87</v>
      </c>
      <c r="B604" s="28">
        <v>1885</v>
      </c>
      <c r="C604" s="28">
        <v>5599</v>
      </c>
      <c r="D604" s="30"/>
      <c r="E604" s="29"/>
      <c r="F604" s="28">
        <v>66</v>
      </c>
      <c r="G604" s="28">
        <v>16</v>
      </c>
      <c r="H604" s="28">
        <v>5053</v>
      </c>
      <c r="I604" s="29" t="s">
        <v>833</v>
      </c>
      <c r="J604" s="28">
        <v>12</v>
      </c>
      <c r="K604" s="29" t="s">
        <v>833</v>
      </c>
      <c r="L604" s="28">
        <v>5056</v>
      </c>
      <c r="M604" s="29" t="s">
        <v>698</v>
      </c>
      <c r="N604" s="29" t="s">
        <v>7496</v>
      </c>
      <c r="O604" s="31">
        <v>38353</v>
      </c>
      <c r="P604" s="31" t="s">
        <v>7472</v>
      </c>
      <c r="Q604" s="29" t="s">
        <v>10579</v>
      </c>
      <c r="R604" s="28">
        <v>5</v>
      </c>
      <c r="S604" s="28">
        <v>39</v>
      </c>
      <c r="T604" s="28">
        <v>2</v>
      </c>
      <c r="U604" s="28">
        <v>60</v>
      </c>
      <c r="V604" s="29" t="s">
        <v>4972</v>
      </c>
      <c r="W604" s="29" t="s">
        <v>7472</v>
      </c>
      <c r="X604" s="29" t="s">
        <v>7472</v>
      </c>
      <c r="Y604" s="29" t="s">
        <v>7472</v>
      </c>
      <c r="Z604" s="29" t="s">
        <v>7472</v>
      </c>
      <c r="AA604" s="29" t="s">
        <v>7478</v>
      </c>
      <c r="AB604" s="28" t="s">
        <v>7472</v>
      </c>
      <c r="AC604" s="27"/>
      <c r="AD604" s="27"/>
      <c r="AE604" s="27"/>
      <c r="AF604" s="29" t="s">
        <v>7472</v>
      </c>
      <c r="AG604" s="33" t="str">
        <f>IF(ISERROR(IF(VLOOKUP(B604,'SAS Stations'!$A$2:$G$307,6,)="YES", "YES", "NO"))=TRUE,"NO","YES")</f>
        <v>NO</v>
      </c>
      <c r="AH604" s="33" t="str">
        <f t="shared" si="9"/>
        <v>YES</v>
      </c>
      <c r="AI604" s="33" t="str">
        <f>IF(ISERROR(IF(VLOOKUP(B604,'Stations Modelled'!$A$2:$D$141,4,FALSE)=TRUE, "YES","NO")),"NO","YES")</f>
        <v>NO</v>
      </c>
    </row>
    <row r="605" spans="1:35" hidden="1">
      <c r="A605" s="29" t="s">
        <v>3892</v>
      </c>
      <c r="B605" s="28">
        <v>567</v>
      </c>
      <c r="C605" s="28">
        <v>5510</v>
      </c>
      <c r="D605" s="30" t="s">
        <v>4981</v>
      </c>
      <c r="E605" s="29"/>
      <c r="F605" s="28">
        <v>16</v>
      </c>
      <c r="G605" s="28">
        <v>4</v>
      </c>
      <c r="H605" s="28">
        <v>5051</v>
      </c>
      <c r="I605" s="29" t="s">
        <v>362</v>
      </c>
      <c r="J605" s="28">
        <v>13</v>
      </c>
      <c r="K605" s="29" t="s">
        <v>362</v>
      </c>
      <c r="L605" s="28">
        <v>5056</v>
      </c>
      <c r="M605" s="29" t="s">
        <v>698</v>
      </c>
      <c r="N605" s="29" t="s">
        <v>7471</v>
      </c>
      <c r="O605" s="31">
        <v>7792</v>
      </c>
      <c r="P605" s="31" t="s">
        <v>7472</v>
      </c>
      <c r="Q605" s="29" t="s">
        <v>7506</v>
      </c>
      <c r="R605" s="28">
        <v>5</v>
      </c>
      <c r="S605" s="28">
        <v>39</v>
      </c>
      <c r="T605" s="28">
        <v>3</v>
      </c>
      <c r="U605" s="28">
        <v>64</v>
      </c>
      <c r="V605" s="29" t="s">
        <v>935</v>
      </c>
      <c r="W605" s="29" t="s">
        <v>5034</v>
      </c>
      <c r="X605" s="29" t="s">
        <v>569</v>
      </c>
      <c r="Y605" s="29" t="s">
        <v>10315</v>
      </c>
      <c r="Z605" s="29" t="s">
        <v>3892</v>
      </c>
      <c r="AA605" s="29" t="s">
        <v>7478</v>
      </c>
      <c r="AB605" s="28">
        <v>93015</v>
      </c>
      <c r="AC605" s="32">
        <v>34.408779000000003</v>
      </c>
      <c r="AD605" s="32">
        <v>-118.920513</v>
      </c>
      <c r="AE605" s="34" t="s">
        <v>7494</v>
      </c>
      <c r="AF605" s="29" t="s">
        <v>7472</v>
      </c>
      <c r="AG605" s="33" t="str">
        <f>IF(ISERROR(IF(VLOOKUP(B605,'SAS Stations'!$A$2:$G$307,6,)="YES", "YES", "NO"))=TRUE,"NO","YES")</f>
        <v>NO</v>
      </c>
      <c r="AH605" s="33" t="str">
        <f t="shared" si="9"/>
        <v>YES</v>
      </c>
      <c r="AI605" s="33" t="str">
        <f>IF(ISERROR(IF(VLOOKUP(B605,'Stations Modelled'!$A$2:$D$141,4,FALSE)=TRUE, "YES","NO")),"NO","YES")</f>
        <v>NO</v>
      </c>
    </row>
    <row r="606" spans="1:35" hidden="1">
      <c r="A606" s="29" t="s">
        <v>3892</v>
      </c>
      <c r="B606" s="28">
        <v>568</v>
      </c>
      <c r="C606" s="28">
        <v>5510</v>
      </c>
      <c r="D606" s="30" t="s">
        <v>4981</v>
      </c>
      <c r="E606" s="29"/>
      <c r="F606" s="28">
        <v>66</v>
      </c>
      <c r="G606" s="28">
        <v>16</v>
      </c>
      <c r="H606" s="28">
        <v>5051</v>
      </c>
      <c r="I606" s="29" t="s">
        <v>362</v>
      </c>
      <c r="J606" s="28">
        <v>13</v>
      </c>
      <c r="K606" s="29" t="s">
        <v>362</v>
      </c>
      <c r="L606" s="28">
        <v>5056</v>
      </c>
      <c r="M606" s="29" t="s">
        <v>698</v>
      </c>
      <c r="N606" s="29" t="s">
        <v>7471</v>
      </c>
      <c r="O606" s="31">
        <v>7853</v>
      </c>
      <c r="P606" s="31" t="s">
        <v>7472</v>
      </c>
      <c r="Q606" s="29" t="s">
        <v>7473</v>
      </c>
      <c r="R606" s="28">
        <v>5</v>
      </c>
      <c r="S606" s="28">
        <v>39</v>
      </c>
      <c r="T606" s="28">
        <v>3</v>
      </c>
      <c r="U606" s="28">
        <v>64</v>
      </c>
      <c r="V606" s="29" t="s">
        <v>935</v>
      </c>
      <c r="W606" s="29" t="s">
        <v>5034</v>
      </c>
      <c r="X606" s="29" t="s">
        <v>569</v>
      </c>
      <c r="Y606" s="29" t="s">
        <v>10315</v>
      </c>
      <c r="Z606" s="29" t="s">
        <v>3892</v>
      </c>
      <c r="AA606" s="29" t="s">
        <v>7478</v>
      </c>
      <c r="AB606" s="28">
        <v>93015</v>
      </c>
      <c r="AC606" s="32">
        <v>34.408779000000003</v>
      </c>
      <c r="AD606" s="32">
        <v>-118.920513</v>
      </c>
      <c r="AE606" s="34" t="s">
        <v>7494</v>
      </c>
      <c r="AF606" s="29" t="s">
        <v>7472</v>
      </c>
      <c r="AG606" s="33" t="str">
        <f>IF(ISERROR(IF(VLOOKUP(B606,'SAS Stations'!$A$2:$G$307,6,)="YES", "YES", "NO"))=TRUE,"NO","YES")</f>
        <v>YES</v>
      </c>
      <c r="AH606" s="33" t="str">
        <f t="shared" si="9"/>
        <v>NO</v>
      </c>
      <c r="AI606" s="33" t="str">
        <f>IF(ISERROR(IF(VLOOKUP(B606,'Stations Modelled'!$A$2:$D$141,4,FALSE)=TRUE, "YES","NO")),"NO","YES")</f>
        <v>YES</v>
      </c>
    </row>
    <row r="607" spans="1:35" hidden="1">
      <c r="A607" s="29" t="s">
        <v>3893</v>
      </c>
      <c r="B607" s="28">
        <v>1894</v>
      </c>
      <c r="C607" s="28">
        <v>6332</v>
      </c>
      <c r="D607" s="30" t="s">
        <v>7528</v>
      </c>
      <c r="E607" s="29"/>
      <c r="F607" s="28">
        <v>66</v>
      </c>
      <c r="G607" s="28">
        <v>12</v>
      </c>
      <c r="H607" s="28">
        <v>5013</v>
      </c>
      <c r="I607" s="29" t="s">
        <v>812</v>
      </c>
      <c r="J607" s="28">
        <v>3</v>
      </c>
      <c r="K607" s="29" t="s">
        <v>7529</v>
      </c>
      <c r="L607" s="28">
        <v>5014</v>
      </c>
      <c r="M607" s="29" t="s">
        <v>3869</v>
      </c>
      <c r="N607" s="29" t="s">
        <v>7471</v>
      </c>
      <c r="O607" s="31">
        <v>34878</v>
      </c>
      <c r="P607" s="31" t="s">
        <v>7472</v>
      </c>
      <c r="Q607" s="29" t="s">
        <v>7530</v>
      </c>
      <c r="R607" s="28">
        <v>1</v>
      </c>
      <c r="S607" s="28">
        <v>27</v>
      </c>
      <c r="T607" s="28">
        <v>2</v>
      </c>
      <c r="U607" s="28">
        <v>4</v>
      </c>
      <c r="V607" s="29" t="s">
        <v>541</v>
      </c>
      <c r="W607" s="29" t="s">
        <v>7577</v>
      </c>
      <c r="X607" s="29" t="s">
        <v>564</v>
      </c>
      <c r="Y607" s="29" t="s">
        <v>565</v>
      </c>
      <c r="Z607" s="29" t="s">
        <v>474</v>
      </c>
      <c r="AA607" s="29" t="s">
        <v>7478</v>
      </c>
      <c r="AB607" s="28">
        <v>91706</v>
      </c>
      <c r="AC607" s="32">
        <v>34.100484000000002</v>
      </c>
      <c r="AD607" s="32">
        <v>-117.980749</v>
      </c>
      <c r="AE607" s="34" t="s">
        <v>7503</v>
      </c>
      <c r="AF607" s="29" t="s">
        <v>7472</v>
      </c>
      <c r="AG607" s="33" t="str">
        <f>IF(ISERROR(IF(VLOOKUP(B607,'SAS Stations'!$A$2:$G$307,6,)="YES", "YES", "NO"))=TRUE,"NO","YES")</f>
        <v>NO</v>
      </c>
      <c r="AH607" s="33" t="str">
        <f t="shared" si="9"/>
        <v>YES</v>
      </c>
      <c r="AI607" s="33" t="str">
        <f>IF(ISERROR(IF(VLOOKUP(B607,'Stations Modelled'!$A$2:$D$141,4,FALSE)=TRUE, "YES","NO")),"NO","YES")</f>
        <v>NO</v>
      </c>
    </row>
    <row r="608" spans="1:35" hidden="1">
      <c r="A608" s="29" t="s">
        <v>3894</v>
      </c>
      <c r="B608" s="28">
        <v>713</v>
      </c>
      <c r="C608" s="28">
        <v>5688</v>
      </c>
      <c r="D608" s="30" t="s">
        <v>3420</v>
      </c>
      <c r="E608" s="29">
        <v>17836</v>
      </c>
      <c r="F608" s="28">
        <v>66</v>
      </c>
      <c r="G608" s="28">
        <v>12</v>
      </c>
      <c r="H608" s="28">
        <v>5062</v>
      </c>
      <c r="I608" s="29" t="s">
        <v>3801</v>
      </c>
      <c r="J608" s="28">
        <v>4</v>
      </c>
      <c r="K608" s="29" t="s">
        <v>448</v>
      </c>
      <c r="L608" s="28">
        <v>5069</v>
      </c>
      <c r="M608" s="29" t="s">
        <v>687</v>
      </c>
      <c r="N608" s="29" t="s">
        <v>7471</v>
      </c>
      <c r="O608" s="31">
        <v>31929</v>
      </c>
      <c r="P608" s="31" t="s">
        <v>7472</v>
      </c>
      <c r="Q608" s="29" t="s">
        <v>7473</v>
      </c>
      <c r="R608" s="28">
        <v>3</v>
      </c>
      <c r="S608" s="28">
        <v>34</v>
      </c>
      <c r="T608" s="28">
        <v>3</v>
      </c>
      <c r="U608" s="28">
        <v>12</v>
      </c>
      <c r="V608" s="29" t="s">
        <v>7474</v>
      </c>
      <c r="W608" s="29" t="s">
        <v>1690</v>
      </c>
      <c r="X608" s="29" t="s">
        <v>450</v>
      </c>
      <c r="Y608" s="29" t="s">
        <v>1691</v>
      </c>
      <c r="Z608" s="29" t="s">
        <v>735</v>
      </c>
      <c r="AA608" s="29" t="s">
        <v>7478</v>
      </c>
      <c r="AB608" s="28">
        <v>91761</v>
      </c>
      <c r="AC608" s="32">
        <v>34.042648</v>
      </c>
      <c r="AD608" s="32">
        <v>-117.62331399999999</v>
      </c>
      <c r="AE608" s="34" t="s">
        <v>7503</v>
      </c>
      <c r="AF608" s="29" t="s">
        <v>7472</v>
      </c>
      <c r="AG608" s="33" t="str">
        <f>IF(ISERROR(IF(VLOOKUP(B608,'SAS Stations'!$A$2:$G$307,6,)="YES", "YES", "NO"))=TRUE,"NO","YES")</f>
        <v>YES</v>
      </c>
      <c r="AH608" s="33" t="str">
        <f t="shared" si="9"/>
        <v>NO</v>
      </c>
      <c r="AI608" s="33" t="str">
        <f>IF(ISERROR(IF(VLOOKUP(B608,'Stations Modelled'!$A$2:$D$141,4,FALSE)=TRUE, "YES","NO")),"NO","YES")</f>
        <v>NO</v>
      </c>
    </row>
    <row r="609" spans="1:35" hidden="1">
      <c r="A609" s="29" t="s">
        <v>88</v>
      </c>
      <c r="B609" s="28">
        <v>729</v>
      </c>
      <c r="C609" s="28">
        <v>5717</v>
      </c>
      <c r="D609" s="30"/>
      <c r="E609" s="29">
        <v>17836</v>
      </c>
      <c r="F609" s="28">
        <v>66</v>
      </c>
      <c r="G609" s="28">
        <v>2.4</v>
      </c>
      <c r="H609" s="28">
        <v>5074</v>
      </c>
      <c r="I609" s="29" t="s">
        <v>631</v>
      </c>
      <c r="J609" s="28">
        <v>9</v>
      </c>
      <c r="K609" s="29" t="s">
        <v>652</v>
      </c>
      <c r="L609" s="28">
        <v>5012</v>
      </c>
      <c r="M609" s="29" t="s">
        <v>3869</v>
      </c>
      <c r="N609" s="29" t="s">
        <v>7521</v>
      </c>
      <c r="O609" s="31">
        <v>18264</v>
      </c>
      <c r="P609" s="31">
        <v>30468</v>
      </c>
      <c r="Q609" s="29" t="s">
        <v>7530</v>
      </c>
      <c r="R609" s="28">
        <v>1</v>
      </c>
      <c r="S609" s="28">
        <v>32</v>
      </c>
      <c r="T609" s="28">
        <v>2</v>
      </c>
      <c r="U609" s="28">
        <v>2</v>
      </c>
      <c r="V609" s="29" t="s">
        <v>2730</v>
      </c>
      <c r="W609" s="29" t="s">
        <v>7472</v>
      </c>
      <c r="X609" s="29" t="s">
        <v>7472</v>
      </c>
      <c r="Y609" s="29" t="s">
        <v>7472</v>
      </c>
      <c r="Z609" s="29" t="s">
        <v>7472</v>
      </c>
      <c r="AA609" s="29" t="s">
        <v>7478</v>
      </c>
      <c r="AB609" s="28" t="s">
        <v>7472</v>
      </c>
      <c r="AC609" s="27"/>
      <c r="AD609" s="27"/>
      <c r="AE609" s="27"/>
      <c r="AF609" s="29" t="s">
        <v>7472</v>
      </c>
      <c r="AG609" s="33" t="str">
        <f>IF(ISERROR(IF(VLOOKUP(B609,'SAS Stations'!$A$2:$G$307,6,)="YES", "YES", "NO"))=TRUE,"NO","YES")</f>
        <v>NO</v>
      </c>
      <c r="AH609" s="33" t="str">
        <f t="shared" si="9"/>
        <v>YES</v>
      </c>
      <c r="AI609" s="33" t="str">
        <f>IF(ISERROR(IF(VLOOKUP(B609,'Stations Modelled'!$A$2:$D$141,4,FALSE)=TRUE, "YES","NO")),"NO","YES")</f>
        <v>NO</v>
      </c>
    </row>
    <row r="610" spans="1:35" hidden="1">
      <c r="A610" s="29" t="s">
        <v>89</v>
      </c>
      <c r="B610" s="28">
        <v>1132</v>
      </c>
      <c r="C610" s="28">
        <v>7251</v>
      </c>
      <c r="D610" s="30"/>
      <c r="E610" s="29"/>
      <c r="F610" s="28">
        <v>16</v>
      </c>
      <c r="G610" s="28">
        <v>2.4</v>
      </c>
      <c r="H610" s="28">
        <v>5053</v>
      </c>
      <c r="I610" s="29" t="s">
        <v>833</v>
      </c>
      <c r="J610" s="28">
        <v>12</v>
      </c>
      <c r="K610" s="29" t="s">
        <v>833</v>
      </c>
      <c r="L610" s="28">
        <v>5056</v>
      </c>
      <c r="M610" s="29" t="s">
        <v>698</v>
      </c>
      <c r="N610" s="29" t="s">
        <v>7521</v>
      </c>
      <c r="O610" s="31">
        <v>18264</v>
      </c>
      <c r="P610" s="31">
        <v>30011</v>
      </c>
      <c r="Q610" s="29" t="s">
        <v>5084</v>
      </c>
      <c r="R610" s="28">
        <v>5</v>
      </c>
      <c r="S610" s="28">
        <v>39</v>
      </c>
      <c r="T610" s="28">
        <v>2</v>
      </c>
      <c r="U610" s="28">
        <v>60</v>
      </c>
      <c r="V610" s="29" t="s">
        <v>4972</v>
      </c>
      <c r="W610" s="29" t="s">
        <v>7472</v>
      </c>
      <c r="X610" s="29" t="s">
        <v>7472</v>
      </c>
      <c r="Y610" s="29" t="s">
        <v>7472</v>
      </c>
      <c r="Z610" s="29" t="s">
        <v>7472</v>
      </c>
      <c r="AA610" s="29" t="s">
        <v>7478</v>
      </c>
      <c r="AB610" s="28" t="s">
        <v>7472</v>
      </c>
      <c r="AC610" s="27"/>
      <c r="AD610" s="27"/>
      <c r="AE610" s="27"/>
      <c r="AF610" s="29" t="s">
        <v>7472</v>
      </c>
      <c r="AG610" s="33" t="str">
        <f>IF(ISERROR(IF(VLOOKUP(B610,'SAS Stations'!$A$2:$G$307,6,)="YES", "YES", "NO"))=TRUE,"NO","YES")</f>
        <v>NO</v>
      </c>
      <c r="AH610" s="33" t="str">
        <f t="shared" si="9"/>
        <v>YES</v>
      </c>
      <c r="AI610" s="33" t="str">
        <f>IF(ISERROR(IF(VLOOKUP(B610,'Stations Modelled'!$A$2:$D$141,4,FALSE)=TRUE, "YES","NO")),"NO","YES")</f>
        <v>NO</v>
      </c>
    </row>
    <row r="611" spans="1:35" hidden="1">
      <c r="A611" s="29" t="s">
        <v>90</v>
      </c>
      <c r="B611" s="28">
        <v>175</v>
      </c>
      <c r="C611" s="28">
        <v>2570</v>
      </c>
      <c r="D611" s="30"/>
      <c r="E611" s="29"/>
      <c r="F611" s="28">
        <v>55</v>
      </c>
      <c r="G611" s="28">
        <v>55</v>
      </c>
      <c r="H611" s="28">
        <v>8015</v>
      </c>
      <c r="I611" s="29" t="s">
        <v>5394</v>
      </c>
      <c r="J611" s="28">
        <v>15</v>
      </c>
      <c r="K611" s="29" t="s">
        <v>666</v>
      </c>
      <c r="L611" s="28">
        <v>2556</v>
      </c>
      <c r="M611" s="29" t="s">
        <v>3822</v>
      </c>
      <c r="N611" s="29" t="s">
        <v>7471</v>
      </c>
      <c r="O611" s="31">
        <v>18264</v>
      </c>
      <c r="P611" s="31" t="s">
        <v>7472</v>
      </c>
      <c r="Q611" s="29" t="s">
        <v>7530</v>
      </c>
      <c r="R611" s="28">
        <v>3</v>
      </c>
      <c r="S611" s="28">
        <v>85</v>
      </c>
      <c r="T611" s="28">
        <v>2</v>
      </c>
      <c r="U611" s="28">
        <v>92</v>
      </c>
      <c r="V611" s="29" t="s">
        <v>7498</v>
      </c>
      <c r="W611" s="29" t="s">
        <v>4651</v>
      </c>
      <c r="X611" s="29" t="s">
        <v>7553</v>
      </c>
      <c r="Y611" s="29" t="s">
        <v>91</v>
      </c>
      <c r="Z611" s="29" t="s">
        <v>2394</v>
      </c>
      <c r="AA611" s="29" t="s">
        <v>7478</v>
      </c>
      <c r="AB611" s="28">
        <v>93545</v>
      </c>
      <c r="AC611" s="32">
        <v>37.46078</v>
      </c>
      <c r="AD611" s="32">
        <v>-117.844979</v>
      </c>
      <c r="AE611" s="34" t="s">
        <v>7494</v>
      </c>
      <c r="AF611" s="29" t="s">
        <v>7472</v>
      </c>
      <c r="AG611" s="33" t="str">
        <f>IF(ISERROR(IF(VLOOKUP(B611,'SAS Stations'!$A$2:$G$307,6,)="YES", "YES", "NO"))=TRUE,"NO","YES")</f>
        <v>NO</v>
      </c>
      <c r="AH611" s="33" t="str">
        <f t="shared" si="9"/>
        <v>YES</v>
      </c>
      <c r="AI611" s="33" t="str">
        <f>IF(ISERROR(IF(VLOOKUP(B611,'Stations Modelled'!$A$2:$D$141,4,FALSE)=TRUE, "YES","NO")),"NO","YES")</f>
        <v>NO</v>
      </c>
    </row>
    <row r="612" spans="1:35" hidden="1">
      <c r="A612" s="29" t="s">
        <v>1692</v>
      </c>
      <c r="B612" s="28">
        <v>655</v>
      </c>
      <c r="C612" s="28">
        <v>5616</v>
      </c>
      <c r="D612" s="30" t="s">
        <v>3405</v>
      </c>
      <c r="E612" s="29"/>
      <c r="F612" s="28">
        <v>12</v>
      </c>
      <c r="G612" s="28">
        <v>4</v>
      </c>
      <c r="H612" s="28">
        <v>1310</v>
      </c>
      <c r="I612" s="29" t="s">
        <v>3882</v>
      </c>
      <c r="J612" s="28">
        <v>4</v>
      </c>
      <c r="K612" s="29" t="s">
        <v>448</v>
      </c>
      <c r="L612" s="28">
        <v>5069</v>
      </c>
      <c r="M612" s="29" t="s">
        <v>687</v>
      </c>
      <c r="N612" s="29" t="s">
        <v>7471</v>
      </c>
      <c r="O612" s="31">
        <v>18264</v>
      </c>
      <c r="P612" s="31" t="s">
        <v>7472</v>
      </c>
      <c r="Q612" s="29" t="s">
        <v>7506</v>
      </c>
      <c r="R612" s="28">
        <v>3</v>
      </c>
      <c r="S612" s="28">
        <v>30</v>
      </c>
      <c r="T612" s="28">
        <v>3</v>
      </c>
      <c r="U612" s="28">
        <v>15</v>
      </c>
      <c r="V612" s="29" t="s">
        <v>7474</v>
      </c>
      <c r="W612" s="29" t="s">
        <v>5114</v>
      </c>
      <c r="X612" s="29" t="s">
        <v>519</v>
      </c>
      <c r="Y612" s="29" t="s">
        <v>1693</v>
      </c>
      <c r="Z612" s="29" t="s">
        <v>5095</v>
      </c>
      <c r="AA612" s="29" t="s">
        <v>7478</v>
      </c>
      <c r="AB612" s="28">
        <v>92335</v>
      </c>
      <c r="AC612" s="32">
        <v>34.095635000000001</v>
      </c>
      <c r="AD612" s="32">
        <v>-117.440499</v>
      </c>
      <c r="AE612" s="34" t="s">
        <v>7503</v>
      </c>
      <c r="AF612" s="29" t="s">
        <v>7472</v>
      </c>
      <c r="AG612" s="33" t="str">
        <f>IF(ISERROR(IF(VLOOKUP(B612,'SAS Stations'!$A$2:$G$307,6,)="YES", "YES", "NO"))=TRUE,"NO","YES")</f>
        <v>NO</v>
      </c>
      <c r="AH612" s="33" t="str">
        <f t="shared" si="9"/>
        <v>YES</v>
      </c>
      <c r="AI612" s="33" t="str">
        <f>IF(ISERROR(IF(VLOOKUP(B612,'Stations Modelled'!$A$2:$D$141,4,FALSE)=TRUE, "YES","NO")),"NO","YES")</f>
        <v>NO</v>
      </c>
    </row>
    <row r="613" spans="1:35" hidden="1">
      <c r="A613" s="29" t="s">
        <v>92</v>
      </c>
      <c r="B613" s="28">
        <v>1023</v>
      </c>
      <c r="C613" s="28">
        <v>6254</v>
      </c>
      <c r="D613" s="30"/>
      <c r="E613" s="29"/>
      <c r="F613" s="28">
        <v>66</v>
      </c>
      <c r="G613" s="28">
        <v>12</v>
      </c>
      <c r="H613" s="28">
        <v>5071</v>
      </c>
      <c r="I613" s="29" t="s">
        <v>339</v>
      </c>
      <c r="J613" s="28">
        <v>9</v>
      </c>
      <c r="K613" s="29" t="s">
        <v>652</v>
      </c>
      <c r="L613" s="28">
        <v>5073</v>
      </c>
      <c r="M613" s="29" t="s">
        <v>652</v>
      </c>
      <c r="N613" s="29" t="s">
        <v>7521</v>
      </c>
      <c r="O613" s="31">
        <v>29526</v>
      </c>
      <c r="P613" s="31">
        <v>36928</v>
      </c>
      <c r="Q613" s="29" t="s">
        <v>7530</v>
      </c>
      <c r="R613" s="28">
        <v>1</v>
      </c>
      <c r="S613" s="28">
        <v>32</v>
      </c>
      <c r="T613" s="28">
        <v>2</v>
      </c>
      <c r="U613" s="28">
        <v>56</v>
      </c>
      <c r="V613" s="29" t="s">
        <v>3386</v>
      </c>
      <c r="W613" s="29" t="s">
        <v>3431</v>
      </c>
      <c r="X613" s="29" t="s">
        <v>5041</v>
      </c>
      <c r="Y613" s="29" t="s">
        <v>93</v>
      </c>
      <c r="Z613" s="29" t="s">
        <v>3787</v>
      </c>
      <c r="AA613" s="29" t="s">
        <v>7478</v>
      </c>
      <c r="AB613" s="28">
        <v>90745</v>
      </c>
      <c r="AC613" s="27"/>
      <c r="AD613" s="27"/>
      <c r="AE613" s="27"/>
      <c r="AF613" s="29" t="s">
        <v>7472</v>
      </c>
      <c r="AG613" s="33" t="str">
        <f>IF(ISERROR(IF(VLOOKUP(B613,'SAS Stations'!$A$2:$G$307,6,)="YES", "YES", "NO"))=TRUE,"NO","YES")</f>
        <v>NO</v>
      </c>
      <c r="AH613" s="33" t="str">
        <f t="shared" si="9"/>
        <v>YES</v>
      </c>
      <c r="AI613" s="33" t="str">
        <f>IF(ISERROR(IF(VLOOKUP(B613,'Stations Modelled'!$A$2:$D$141,4,FALSE)=TRUE, "YES","NO")),"NO","YES")</f>
        <v>NO</v>
      </c>
    </row>
    <row r="614" spans="1:35" hidden="1">
      <c r="A614" s="29" t="s">
        <v>94</v>
      </c>
      <c r="B614" s="28">
        <v>907</v>
      </c>
      <c r="C614" s="28">
        <v>5931</v>
      </c>
      <c r="D614" s="30"/>
      <c r="E614" s="29"/>
      <c r="F614" s="28">
        <v>16</v>
      </c>
      <c r="G614" s="28">
        <v>4</v>
      </c>
      <c r="H614" s="28">
        <v>5053</v>
      </c>
      <c r="I614" s="29" t="s">
        <v>833</v>
      </c>
      <c r="J614" s="28">
        <v>12</v>
      </c>
      <c r="K614" s="29" t="s">
        <v>833</v>
      </c>
      <c r="L614" s="28">
        <v>5056</v>
      </c>
      <c r="M614" s="29" t="s">
        <v>698</v>
      </c>
      <c r="N614" s="29" t="s">
        <v>7521</v>
      </c>
      <c r="O614" s="31">
        <v>30225</v>
      </c>
      <c r="P614" s="31">
        <v>37104</v>
      </c>
      <c r="Q614" s="29" t="s">
        <v>7506</v>
      </c>
      <c r="R614" s="28">
        <v>5</v>
      </c>
      <c r="S614" s="28">
        <v>39</v>
      </c>
      <c r="T614" s="28">
        <v>1</v>
      </c>
      <c r="U614" s="28">
        <v>30</v>
      </c>
      <c r="V614" s="29" t="s">
        <v>4972</v>
      </c>
      <c r="W614" s="29" t="s">
        <v>7472</v>
      </c>
      <c r="X614" s="29" t="s">
        <v>7472</v>
      </c>
      <c r="Y614" s="29" t="s">
        <v>7472</v>
      </c>
      <c r="Z614" s="29" t="s">
        <v>7472</v>
      </c>
      <c r="AA614" s="29" t="s">
        <v>7478</v>
      </c>
      <c r="AB614" s="28" t="s">
        <v>7472</v>
      </c>
      <c r="AC614" s="27"/>
      <c r="AD614" s="27"/>
      <c r="AE614" s="27"/>
      <c r="AF614" s="29" t="s">
        <v>7472</v>
      </c>
      <c r="AG614" s="33" t="str">
        <f>IF(ISERROR(IF(VLOOKUP(B614,'SAS Stations'!$A$2:$G$307,6,)="YES", "YES", "NO"))=TRUE,"NO","YES")</f>
        <v>NO</v>
      </c>
      <c r="AH614" s="33" t="str">
        <f t="shared" si="9"/>
        <v>YES</v>
      </c>
      <c r="AI614" s="33" t="str">
        <f>IF(ISERROR(IF(VLOOKUP(B614,'Stations Modelled'!$A$2:$D$141,4,FALSE)=TRUE, "YES","NO")),"NO","YES")</f>
        <v>NO</v>
      </c>
    </row>
    <row r="615" spans="1:35" hidden="1">
      <c r="A615" s="29" t="s">
        <v>4618</v>
      </c>
      <c r="B615" s="28">
        <v>892</v>
      </c>
      <c r="C615" s="28">
        <v>5898</v>
      </c>
      <c r="D615" s="30" t="s">
        <v>7584</v>
      </c>
      <c r="E615" s="29"/>
      <c r="F615" s="28">
        <v>12</v>
      </c>
      <c r="G615" s="28">
        <v>4</v>
      </c>
      <c r="H615" s="28">
        <v>5084</v>
      </c>
      <c r="I615" s="29" t="s">
        <v>3790</v>
      </c>
      <c r="J615" s="28">
        <v>9</v>
      </c>
      <c r="K615" s="29" t="s">
        <v>652</v>
      </c>
      <c r="L615" s="28">
        <v>5073</v>
      </c>
      <c r="M615" s="29" t="s">
        <v>652</v>
      </c>
      <c r="N615" s="29" t="s">
        <v>7471</v>
      </c>
      <c r="O615" s="31">
        <v>18264</v>
      </c>
      <c r="P615" s="31" t="s">
        <v>7472</v>
      </c>
      <c r="Q615" s="29" t="s">
        <v>7506</v>
      </c>
      <c r="R615" s="28">
        <v>1</v>
      </c>
      <c r="S615" s="28">
        <v>47</v>
      </c>
      <c r="T615" s="28">
        <v>2</v>
      </c>
      <c r="U615" s="28">
        <v>1</v>
      </c>
      <c r="V615" s="29" t="s">
        <v>7531</v>
      </c>
      <c r="W615" s="29" t="s">
        <v>7475</v>
      </c>
      <c r="X615" s="29" t="s">
        <v>553</v>
      </c>
      <c r="Y615" s="29" t="s">
        <v>4619</v>
      </c>
      <c r="Z615" s="29" t="s">
        <v>1007</v>
      </c>
      <c r="AA615" s="29" t="s">
        <v>7478</v>
      </c>
      <c r="AB615" s="28">
        <v>90241</v>
      </c>
      <c r="AC615" s="32">
        <v>33.935487999999999</v>
      </c>
      <c r="AD615" s="32">
        <v>-118.094179</v>
      </c>
      <c r="AE615" s="34" t="s">
        <v>7494</v>
      </c>
      <c r="AF615" s="29" t="s">
        <v>7472</v>
      </c>
      <c r="AG615" s="33" t="str">
        <f>IF(ISERROR(IF(VLOOKUP(B615,'SAS Stations'!$A$2:$G$307,6,)="YES", "YES", "NO"))=TRUE,"NO","YES")</f>
        <v>NO</v>
      </c>
      <c r="AH615" s="33" t="str">
        <f t="shared" si="9"/>
        <v>YES</v>
      </c>
      <c r="AI615" s="33" t="str">
        <f>IF(ISERROR(IF(VLOOKUP(B615,'Stations Modelled'!$A$2:$D$141,4,FALSE)=TRUE, "YES","NO")),"NO","YES")</f>
        <v>NO</v>
      </c>
    </row>
    <row r="616" spans="1:35" hidden="1">
      <c r="A616" s="29" t="s">
        <v>3895</v>
      </c>
      <c r="B616" s="28">
        <v>30</v>
      </c>
      <c r="C616" s="28">
        <v>1031</v>
      </c>
      <c r="D616" s="30" t="s">
        <v>4919</v>
      </c>
      <c r="E616" s="29"/>
      <c r="F616" s="28">
        <v>66</v>
      </c>
      <c r="G616" s="28">
        <v>0.5</v>
      </c>
      <c r="H616" s="28">
        <v>5052</v>
      </c>
      <c r="I616" s="29" t="s">
        <v>357</v>
      </c>
      <c r="J616" s="28">
        <v>14</v>
      </c>
      <c r="K616" s="29" t="s">
        <v>940</v>
      </c>
      <c r="L616" s="28">
        <v>5054</v>
      </c>
      <c r="M616" s="29" t="s">
        <v>940</v>
      </c>
      <c r="N616" s="29" t="s">
        <v>7471</v>
      </c>
      <c r="O616" s="31">
        <v>31382</v>
      </c>
      <c r="P616" s="31" t="s">
        <v>7472</v>
      </c>
      <c r="Q616" s="29" t="s">
        <v>525</v>
      </c>
      <c r="R616" s="28">
        <v>5</v>
      </c>
      <c r="S616" s="28">
        <v>36</v>
      </c>
      <c r="T616" s="28">
        <v>4</v>
      </c>
      <c r="U616" s="28">
        <v>22</v>
      </c>
      <c r="V616" s="29" t="s">
        <v>4926</v>
      </c>
      <c r="W616" s="29" t="s">
        <v>1741</v>
      </c>
      <c r="X616" s="29" t="s">
        <v>7571</v>
      </c>
      <c r="Y616" s="29" t="s">
        <v>10316</v>
      </c>
      <c r="Z616" s="29" t="s">
        <v>4966</v>
      </c>
      <c r="AA616" s="29" t="s">
        <v>7478</v>
      </c>
      <c r="AB616" s="28">
        <v>93561</v>
      </c>
      <c r="AC616" s="32">
        <v>35.073193000000003</v>
      </c>
      <c r="AD616" s="32">
        <v>-118.32195299999999</v>
      </c>
      <c r="AE616" s="34" t="s">
        <v>7494</v>
      </c>
      <c r="AF616" s="29" t="s">
        <v>7472</v>
      </c>
      <c r="AG616" s="33" t="str">
        <f>IF(ISERROR(IF(VLOOKUP(B616,'SAS Stations'!$A$2:$G$307,6,)="YES", "YES", "NO"))=TRUE,"NO","YES")</f>
        <v>NO</v>
      </c>
      <c r="AH616" s="33" t="str">
        <f t="shared" si="9"/>
        <v>YES</v>
      </c>
      <c r="AI616" s="33" t="str">
        <f>IF(ISERROR(IF(VLOOKUP(B616,'Stations Modelled'!$A$2:$D$141,4,FALSE)=TRUE, "YES","NO")),"NO","YES")</f>
        <v>NO</v>
      </c>
    </row>
    <row r="617" spans="1:35" hidden="1">
      <c r="A617" s="29" t="s">
        <v>95</v>
      </c>
      <c r="B617" s="28">
        <v>1574</v>
      </c>
      <c r="C617" s="28">
        <v>7260</v>
      </c>
      <c r="D617" s="30"/>
      <c r="E617" s="29"/>
      <c r="F617" s="28">
        <v>12</v>
      </c>
      <c r="G617" s="28">
        <v>4</v>
      </c>
      <c r="H617" s="28">
        <v>5085</v>
      </c>
      <c r="I617" s="29" t="s">
        <v>3849</v>
      </c>
      <c r="J617" s="28">
        <v>9</v>
      </c>
      <c r="K617" s="29" t="s">
        <v>652</v>
      </c>
      <c r="L617" s="28">
        <v>5073</v>
      </c>
      <c r="M617" s="29" t="s">
        <v>652</v>
      </c>
      <c r="N617" s="29" t="s">
        <v>7471</v>
      </c>
      <c r="O617" s="31">
        <v>33619</v>
      </c>
      <c r="P617" s="31" t="s">
        <v>7472</v>
      </c>
      <c r="Q617" s="29" t="s">
        <v>5084</v>
      </c>
      <c r="R617" s="28">
        <v>1</v>
      </c>
      <c r="S617" s="28">
        <v>32</v>
      </c>
      <c r="T617" s="28">
        <v>2</v>
      </c>
      <c r="U617" s="28">
        <v>50</v>
      </c>
      <c r="V617" s="29" t="s">
        <v>2730</v>
      </c>
      <c r="W617" s="29" t="s">
        <v>7472</v>
      </c>
      <c r="X617" s="29" t="s">
        <v>7472</v>
      </c>
      <c r="Y617" s="29" t="s">
        <v>7472</v>
      </c>
      <c r="Z617" s="29" t="s">
        <v>7472</v>
      </c>
      <c r="AA617" s="29" t="s">
        <v>7478</v>
      </c>
      <c r="AB617" s="28">
        <v>90732</v>
      </c>
      <c r="AC617" s="27"/>
      <c r="AD617" s="27"/>
      <c r="AE617" s="27"/>
      <c r="AF617" s="29" t="s">
        <v>7472</v>
      </c>
      <c r="AG617" s="33" t="str">
        <f>IF(ISERROR(IF(VLOOKUP(B617,'SAS Stations'!$A$2:$G$307,6,)="YES", "YES", "NO"))=TRUE,"NO","YES")</f>
        <v>NO</v>
      </c>
      <c r="AH617" s="33" t="str">
        <f t="shared" si="9"/>
        <v>YES</v>
      </c>
      <c r="AI617" s="33" t="str">
        <f>IF(ISERROR(IF(VLOOKUP(B617,'Stations Modelled'!$A$2:$D$141,4,FALSE)=TRUE, "YES","NO")),"NO","YES")</f>
        <v>NO</v>
      </c>
    </row>
    <row r="618" spans="1:35" hidden="1">
      <c r="A618" s="29" t="s">
        <v>96</v>
      </c>
      <c r="B618" s="28">
        <v>1133</v>
      </c>
      <c r="C618" s="28">
        <v>7254</v>
      </c>
      <c r="D618" s="30"/>
      <c r="E618" s="29"/>
      <c r="F618" s="28">
        <v>12</v>
      </c>
      <c r="G618" s="28">
        <v>4</v>
      </c>
      <c r="H618" s="28">
        <v>5082</v>
      </c>
      <c r="I618" s="29" t="s">
        <v>939</v>
      </c>
      <c r="J618" s="28">
        <v>1</v>
      </c>
      <c r="K618" s="29" t="s">
        <v>939</v>
      </c>
      <c r="L618" s="28">
        <v>5082</v>
      </c>
      <c r="M618" s="29" t="s">
        <v>939</v>
      </c>
      <c r="N618" s="29" t="s">
        <v>7521</v>
      </c>
      <c r="O618" s="31">
        <v>18264</v>
      </c>
      <c r="P618" s="31">
        <v>29587</v>
      </c>
      <c r="Q618" s="29" t="s">
        <v>5084</v>
      </c>
      <c r="R618" s="28">
        <v>1</v>
      </c>
      <c r="S618" s="28">
        <v>29</v>
      </c>
      <c r="T618" s="28">
        <v>2</v>
      </c>
      <c r="U618" s="28">
        <v>80</v>
      </c>
      <c r="V618" s="29" t="s">
        <v>7848</v>
      </c>
      <c r="W618" s="29" t="s">
        <v>7472</v>
      </c>
      <c r="X618" s="29" t="s">
        <v>7472</v>
      </c>
      <c r="Y618" s="29" t="s">
        <v>7472</v>
      </c>
      <c r="Z618" s="29" t="s">
        <v>7472</v>
      </c>
      <c r="AA618" s="29" t="s">
        <v>7478</v>
      </c>
      <c r="AB618" s="28" t="s">
        <v>7472</v>
      </c>
      <c r="AC618" s="27"/>
      <c r="AD618" s="27"/>
      <c r="AE618" s="27"/>
      <c r="AF618" s="29" t="s">
        <v>7472</v>
      </c>
      <c r="AG618" s="33" t="str">
        <f>IF(ISERROR(IF(VLOOKUP(B618,'SAS Stations'!$A$2:$G$307,6,)="YES", "YES", "NO"))=TRUE,"NO","YES")</f>
        <v>NO</v>
      </c>
      <c r="AH618" s="33" t="str">
        <f t="shared" si="9"/>
        <v>YES</v>
      </c>
      <c r="AI618" s="33" t="str">
        <f>IF(ISERROR(IF(VLOOKUP(B618,'Stations Modelled'!$A$2:$D$141,4,FALSE)=TRUE, "YES","NO")),"NO","YES")</f>
        <v>NO</v>
      </c>
    </row>
    <row r="619" spans="1:35" hidden="1">
      <c r="A619" s="29" t="s">
        <v>97</v>
      </c>
      <c r="B619" s="28">
        <v>1134</v>
      </c>
      <c r="C619" s="28">
        <v>7256</v>
      </c>
      <c r="D619" s="30"/>
      <c r="E619" s="29"/>
      <c r="F619" s="28">
        <v>33</v>
      </c>
      <c r="G619" s="28">
        <v>12</v>
      </c>
      <c r="H619" s="28">
        <v>8027</v>
      </c>
      <c r="I619" s="29" t="s">
        <v>365</v>
      </c>
      <c r="J619" s="28">
        <v>15</v>
      </c>
      <c r="K619" s="29" t="s">
        <v>666</v>
      </c>
      <c r="L619" s="28">
        <v>5061</v>
      </c>
      <c r="M619" s="29" t="s">
        <v>666</v>
      </c>
      <c r="N619" s="29" t="s">
        <v>7521</v>
      </c>
      <c r="O619" s="31">
        <v>27242</v>
      </c>
      <c r="P619" s="31">
        <v>31868</v>
      </c>
      <c r="Q619" s="29" t="s">
        <v>5084</v>
      </c>
      <c r="R619" s="28">
        <v>3</v>
      </c>
      <c r="S619" s="28">
        <v>73</v>
      </c>
      <c r="T619" s="28">
        <v>4</v>
      </c>
      <c r="U619" s="28">
        <v>30</v>
      </c>
      <c r="V619" s="29" t="s">
        <v>7474</v>
      </c>
      <c r="W619" s="29" t="s">
        <v>7472</v>
      </c>
      <c r="X619" s="29" t="s">
        <v>7472</v>
      </c>
      <c r="Y619" s="29" t="s">
        <v>7472</v>
      </c>
      <c r="Z619" s="29" t="s">
        <v>7472</v>
      </c>
      <c r="AA619" s="29" t="s">
        <v>7478</v>
      </c>
      <c r="AB619" s="28" t="s">
        <v>7472</v>
      </c>
      <c r="AC619" s="27"/>
      <c r="AD619" s="27"/>
      <c r="AE619" s="27"/>
      <c r="AF619" s="29" t="s">
        <v>7472</v>
      </c>
      <c r="AG619" s="33" t="str">
        <f>IF(ISERROR(IF(VLOOKUP(B619,'SAS Stations'!$A$2:$G$307,6,)="YES", "YES", "NO"))=TRUE,"NO","YES")</f>
        <v>YES</v>
      </c>
      <c r="AH619" s="33" t="str">
        <f t="shared" si="9"/>
        <v>NO</v>
      </c>
      <c r="AI619" s="33" t="str">
        <f>IF(ISERROR(IF(VLOOKUP(B619,'Stations Modelled'!$A$2:$D$141,4,FALSE)=TRUE, "YES","NO")),"NO","YES")</f>
        <v>NO</v>
      </c>
    </row>
    <row r="620" spans="1:35" hidden="1">
      <c r="A620" s="29" t="s">
        <v>1694</v>
      </c>
      <c r="B620" s="28">
        <v>1382</v>
      </c>
      <c r="C620" s="28">
        <v>8144</v>
      </c>
      <c r="D620" s="30" t="s">
        <v>3416</v>
      </c>
      <c r="E620" s="29"/>
      <c r="F620" s="28">
        <v>115</v>
      </c>
      <c r="G620" s="28">
        <v>4</v>
      </c>
      <c r="H620" s="28">
        <v>5067</v>
      </c>
      <c r="I620" s="29" t="s">
        <v>389</v>
      </c>
      <c r="J620" s="28">
        <v>6</v>
      </c>
      <c r="K620" s="29" t="s">
        <v>389</v>
      </c>
      <c r="L620" s="28">
        <v>5067</v>
      </c>
      <c r="M620" s="29" t="s">
        <v>389</v>
      </c>
      <c r="N620" s="29" t="s">
        <v>7521</v>
      </c>
      <c r="O620" s="31">
        <v>32021</v>
      </c>
      <c r="P620" s="31">
        <v>36654</v>
      </c>
      <c r="Q620" s="29" t="s">
        <v>7530</v>
      </c>
      <c r="R620" s="28">
        <v>3</v>
      </c>
      <c r="S620" s="28">
        <v>79</v>
      </c>
      <c r="T620" s="28">
        <v>4</v>
      </c>
      <c r="U620" s="28">
        <v>17</v>
      </c>
      <c r="V620" s="29" t="s">
        <v>3411</v>
      </c>
      <c r="W620" s="29" t="s">
        <v>5016</v>
      </c>
      <c r="X620" s="29" t="s">
        <v>7582</v>
      </c>
      <c r="Y620" s="29" t="s">
        <v>1695</v>
      </c>
      <c r="Z620" s="29" t="s">
        <v>5015</v>
      </c>
      <c r="AA620" s="29" t="s">
        <v>7478</v>
      </c>
      <c r="AB620" s="28" t="s">
        <v>7472</v>
      </c>
      <c r="AC620" s="27"/>
      <c r="AD620" s="27"/>
      <c r="AE620" s="27"/>
      <c r="AF620" s="29" t="s">
        <v>7472</v>
      </c>
      <c r="AG620" s="33" t="str">
        <f>IF(ISERROR(IF(VLOOKUP(B620,'SAS Stations'!$A$2:$G$307,6,)="YES", "YES", "NO"))=TRUE,"NO","YES")</f>
        <v>NO</v>
      </c>
      <c r="AH620" s="33" t="str">
        <f t="shared" si="9"/>
        <v>YES</v>
      </c>
      <c r="AI620" s="33" t="str">
        <f>IF(ISERROR(IF(VLOOKUP(B620,'Stations Modelled'!$A$2:$D$141,4,FALSE)=TRUE, "YES","NO")),"NO","YES")</f>
        <v>NO</v>
      </c>
    </row>
    <row r="621" spans="1:35" hidden="1">
      <c r="A621" s="29" t="s">
        <v>98</v>
      </c>
      <c r="B621" s="28">
        <v>144</v>
      </c>
      <c r="C621" s="28">
        <v>2323</v>
      </c>
      <c r="D621" s="30"/>
      <c r="E621" s="29"/>
      <c r="F621" s="28">
        <v>12</v>
      </c>
      <c r="G621" s="28">
        <v>2.4</v>
      </c>
      <c r="H621" s="28">
        <v>5045</v>
      </c>
      <c r="I621" s="29" t="s">
        <v>3810</v>
      </c>
      <c r="J621" s="28">
        <v>4</v>
      </c>
      <c r="K621" s="29" t="s">
        <v>448</v>
      </c>
      <c r="L621" s="28">
        <v>5069</v>
      </c>
      <c r="M621" s="29" t="s">
        <v>687</v>
      </c>
      <c r="N621" s="29" t="s">
        <v>7471</v>
      </c>
      <c r="O621" s="31">
        <v>6211</v>
      </c>
      <c r="P621" s="31" t="s">
        <v>7472</v>
      </c>
      <c r="Q621" s="29" t="s">
        <v>2384</v>
      </c>
      <c r="R621" s="28">
        <v>3</v>
      </c>
      <c r="S621" s="28">
        <v>30</v>
      </c>
      <c r="T621" s="28">
        <v>4</v>
      </c>
      <c r="U621" s="28">
        <v>91</v>
      </c>
      <c r="V621" s="29" t="s">
        <v>7498</v>
      </c>
      <c r="W621" s="29" t="s">
        <v>99</v>
      </c>
      <c r="X621" s="29" t="s">
        <v>5041</v>
      </c>
      <c r="Y621" s="29" t="s">
        <v>100</v>
      </c>
      <c r="Z621" s="29" t="s">
        <v>3409</v>
      </c>
      <c r="AA621" s="29" t="s">
        <v>7478</v>
      </c>
      <c r="AB621" s="28">
        <v>92376</v>
      </c>
      <c r="AC621" s="32">
        <v>34.155068999999997</v>
      </c>
      <c r="AD621" s="32">
        <v>-117.396126</v>
      </c>
      <c r="AE621" s="34" t="s">
        <v>7503</v>
      </c>
      <c r="AF621" s="29" t="s">
        <v>7472</v>
      </c>
      <c r="AG621" s="33" t="str">
        <f>IF(ISERROR(IF(VLOOKUP(B621,'SAS Stations'!$A$2:$G$307,6,)="YES", "YES", "NO"))=TRUE,"NO","YES")</f>
        <v>NO</v>
      </c>
      <c r="AH621" s="33" t="str">
        <f t="shared" si="9"/>
        <v>YES</v>
      </c>
      <c r="AI621" s="33" t="str">
        <f>IF(ISERROR(IF(VLOOKUP(B621,'Stations Modelled'!$A$2:$D$141,4,FALSE)=TRUE, "YES","NO")),"NO","YES")</f>
        <v>NO</v>
      </c>
    </row>
    <row r="622" spans="1:35" hidden="1">
      <c r="A622" s="34" t="s">
        <v>101</v>
      </c>
      <c r="B622" s="28"/>
      <c r="C622" s="28"/>
      <c r="D622" s="30"/>
      <c r="E622" s="29"/>
      <c r="F622" s="28"/>
      <c r="G622" s="28"/>
      <c r="H622" s="28"/>
      <c r="I622" s="29"/>
      <c r="J622" s="28"/>
      <c r="K622" s="29"/>
      <c r="L622" s="28"/>
      <c r="M622" s="29"/>
      <c r="N622" s="29"/>
      <c r="O622" s="31"/>
      <c r="P622" s="31"/>
      <c r="Q622" s="29"/>
      <c r="R622" s="28"/>
      <c r="S622" s="28"/>
      <c r="T622" s="28"/>
      <c r="U622" s="28"/>
      <c r="V622" s="29"/>
      <c r="W622" s="29"/>
      <c r="X622" s="29"/>
      <c r="Y622" s="29"/>
      <c r="Z622" s="29"/>
      <c r="AA622" s="29"/>
      <c r="AB622" s="28"/>
      <c r="AC622" s="32">
        <v>34.514127999999999</v>
      </c>
      <c r="AD622" s="32">
        <v>-118.614261</v>
      </c>
      <c r="AE622" s="34" t="s">
        <v>7494</v>
      </c>
      <c r="AF622" s="29"/>
      <c r="AG622" s="33" t="str">
        <f>IF(ISERROR(IF(VLOOKUP(B622,'SAS Stations'!$A$2:$G$307,6,)="YES", "YES", "NO"))=TRUE,"NO","YES")</f>
        <v>NO</v>
      </c>
      <c r="AH622" s="33" t="str">
        <f t="shared" si="9"/>
        <v>YES</v>
      </c>
      <c r="AI622" s="33" t="str">
        <f>IF(ISERROR(IF(VLOOKUP(B622,'Stations Modelled'!$A$2:$D$141,4,FALSE)=TRUE, "YES","NO")),"NO","YES")</f>
        <v>NO</v>
      </c>
    </row>
    <row r="623" spans="1:35" hidden="1">
      <c r="A623" s="29" t="s">
        <v>7495</v>
      </c>
      <c r="B623" s="28">
        <v>1647</v>
      </c>
      <c r="C623" s="28">
        <v>4000</v>
      </c>
      <c r="D623" s="30"/>
      <c r="E623" s="29"/>
      <c r="F623" s="28">
        <v>500</v>
      </c>
      <c r="G623" s="28">
        <v>220</v>
      </c>
      <c r="H623" s="28">
        <v>4000</v>
      </c>
      <c r="I623" s="29" t="s">
        <v>7495</v>
      </c>
      <c r="J623" s="28" t="s">
        <v>7472</v>
      </c>
      <c r="K623" s="29" t="s">
        <v>7472</v>
      </c>
      <c r="L623" s="28">
        <v>4000</v>
      </c>
      <c r="M623" s="29" t="s">
        <v>7495</v>
      </c>
      <c r="N623" s="29" t="s">
        <v>7471</v>
      </c>
      <c r="O623" s="31">
        <v>18264</v>
      </c>
      <c r="P623" s="31" t="s">
        <v>7472</v>
      </c>
      <c r="Q623" s="29" t="s">
        <v>7496</v>
      </c>
      <c r="R623" s="28">
        <v>9</v>
      </c>
      <c r="S623" s="28">
        <v>99</v>
      </c>
      <c r="T623" s="28" t="s">
        <v>7472</v>
      </c>
      <c r="U623" s="28">
        <v>0</v>
      </c>
      <c r="V623" s="29" t="s">
        <v>7472</v>
      </c>
      <c r="W623" s="29" t="s">
        <v>7472</v>
      </c>
      <c r="X623" s="29" t="s">
        <v>7472</v>
      </c>
      <c r="Y623" s="29" t="s">
        <v>7472</v>
      </c>
      <c r="Z623" s="29" t="s">
        <v>7472</v>
      </c>
      <c r="AA623" s="29" t="s">
        <v>7472</v>
      </c>
      <c r="AB623" s="28" t="s">
        <v>7472</v>
      </c>
      <c r="AC623" s="27"/>
      <c r="AD623" s="27"/>
      <c r="AE623" s="27"/>
      <c r="AF623" s="29" t="s">
        <v>7472</v>
      </c>
      <c r="AG623" s="33" t="str">
        <f>IF(ISERROR(IF(VLOOKUP(B623,'SAS Stations'!$A$2:$G$307,6,)="YES", "YES", "NO"))=TRUE,"NO","YES")</f>
        <v>NO</v>
      </c>
      <c r="AH623" s="33" t="str">
        <f t="shared" si="9"/>
        <v>YES</v>
      </c>
      <c r="AI623" s="33" t="str">
        <f>IF(ISERROR(IF(VLOOKUP(B623,'Stations Modelled'!$A$2:$D$141,4,FALSE)=TRUE, "YES","NO")),"NO","YES")</f>
        <v>NO</v>
      </c>
    </row>
    <row r="624" spans="1:35" hidden="1">
      <c r="A624" s="29" t="s">
        <v>1696</v>
      </c>
      <c r="B624" s="28">
        <v>1387</v>
      </c>
      <c r="C624" s="28">
        <v>8148</v>
      </c>
      <c r="D624" s="30" t="s">
        <v>3405</v>
      </c>
      <c r="E624" s="29"/>
      <c r="F624" s="28">
        <v>33</v>
      </c>
      <c r="G624" s="28">
        <v>2.4</v>
      </c>
      <c r="H624" s="28">
        <v>5064</v>
      </c>
      <c r="I624" s="29" t="s">
        <v>375</v>
      </c>
      <c r="J624" s="28">
        <v>5</v>
      </c>
      <c r="K624" s="29" t="s">
        <v>375</v>
      </c>
      <c r="L624" s="28">
        <v>5064</v>
      </c>
      <c r="M624" s="29" t="s">
        <v>375</v>
      </c>
      <c r="N624" s="29" t="s">
        <v>7471</v>
      </c>
      <c r="O624" s="31">
        <v>18264</v>
      </c>
      <c r="P624" s="31" t="s">
        <v>7472</v>
      </c>
      <c r="Q624" s="29" t="s">
        <v>7506</v>
      </c>
      <c r="R624" s="28">
        <v>3</v>
      </c>
      <c r="S624" s="28">
        <v>31</v>
      </c>
      <c r="T624" s="28">
        <v>2</v>
      </c>
      <c r="U624" s="28">
        <v>17</v>
      </c>
      <c r="V624" s="29" t="s">
        <v>7474</v>
      </c>
      <c r="W624" s="29" t="s">
        <v>1697</v>
      </c>
      <c r="X624" s="29" t="s">
        <v>5088</v>
      </c>
      <c r="Y624" s="29" t="s">
        <v>1698</v>
      </c>
      <c r="Z624" s="29" t="s">
        <v>1696</v>
      </c>
      <c r="AA624" s="29" t="s">
        <v>7478</v>
      </c>
      <c r="AB624" s="28">
        <v>92339</v>
      </c>
      <c r="AC624" s="32">
        <v>34.086627999999997</v>
      </c>
      <c r="AD624" s="32">
        <v>-116.954261</v>
      </c>
      <c r="AE624" s="34" t="s">
        <v>7503</v>
      </c>
      <c r="AF624" s="29" t="s">
        <v>7472</v>
      </c>
      <c r="AG624" s="33" t="str">
        <f>IF(ISERROR(IF(VLOOKUP(B624,'SAS Stations'!$A$2:$G$307,6,)="YES", "YES", "NO"))=TRUE,"NO","YES")</f>
        <v>NO</v>
      </c>
      <c r="AH624" s="33" t="str">
        <f t="shared" si="9"/>
        <v>YES</v>
      </c>
      <c r="AI624" s="33" t="str">
        <f>IF(ISERROR(IF(VLOOKUP(B624,'Stations Modelled'!$A$2:$D$141,4,FALSE)=TRUE, "YES","NO")),"NO","YES")</f>
        <v>NO</v>
      </c>
    </row>
    <row r="625" spans="1:35" hidden="1">
      <c r="A625" s="29" t="s">
        <v>3896</v>
      </c>
      <c r="B625" s="28">
        <v>1852</v>
      </c>
      <c r="C625" s="28">
        <v>6319</v>
      </c>
      <c r="D625" s="30" t="s">
        <v>3420</v>
      </c>
      <c r="E625" s="29"/>
      <c r="F625" s="28">
        <v>66</v>
      </c>
      <c r="G625" s="28">
        <v>12</v>
      </c>
      <c r="H625" s="28">
        <v>1310</v>
      </c>
      <c r="I625" s="29" t="s">
        <v>3882</v>
      </c>
      <c r="J625" s="28">
        <v>4</v>
      </c>
      <c r="K625" s="29" t="s">
        <v>448</v>
      </c>
      <c r="L625" s="28">
        <v>5069</v>
      </c>
      <c r="M625" s="29" t="s">
        <v>687</v>
      </c>
      <c r="N625" s="29" t="s">
        <v>7471</v>
      </c>
      <c r="O625" s="31">
        <v>34339</v>
      </c>
      <c r="P625" s="31" t="s">
        <v>7472</v>
      </c>
      <c r="Q625" s="29" t="s">
        <v>7530</v>
      </c>
      <c r="R625" s="28">
        <v>1</v>
      </c>
      <c r="S625" s="28">
        <v>30</v>
      </c>
      <c r="T625" s="28">
        <v>3</v>
      </c>
      <c r="U625" s="28">
        <v>15</v>
      </c>
      <c r="V625" s="29" t="s">
        <v>7474</v>
      </c>
      <c r="W625" s="29" t="s">
        <v>3425</v>
      </c>
      <c r="X625" s="29" t="s">
        <v>7586</v>
      </c>
      <c r="Y625" s="29" t="s">
        <v>1699</v>
      </c>
      <c r="Z625" s="29" t="s">
        <v>3427</v>
      </c>
      <c r="AA625" s="29" t="s">
        <v>7478</v>
      </c>
      <c r="AB625" s="28">
        <v>91730</v>
      </c>
      <c r="AC625" s="32">
        <v>34.099505000000001</v>
      </c>
      <c r="AD625" s="32">
        <v>-117.55077199999999</v>
      </c>
      <c r="AE625" s="34" t="s">
        <v>7503</v>
      </c>
      <c r="AF625" s="29" t="s">
        <v>7472</v>
      </c>
      <c r="AG625" s="33" t="str">
        <f>IF(ISERROR(IF(VLOOKUP(B625,'SAS Stations'!$A$2:$G$307,6,)="YES", "YES", "NO"))=TRUE,"NO","YES")</f>
        <v>NO</v>
      </c>
      <c r="AH625" s="33" t="str">
        <f t="shared" si="9"/>
        <v>YES</v>
      </c>
      <c r="AI625" s="33" t="str">
        <f>IF(ISERROR(IF(VLOOKUP(B625,'Stations Modelled'!$A$2:$D$141,4,FALSE)=TRUE, "YES","NO")),"NO","YES")</f>
        <v>NO</v>
      </c>
    </row>
    <row r="626" spans="1:35" hidden="1">
      <c r="A626" s="29" t="s">
        <v>5339</v>
      </c>
      <c r="B626" s="28">
        <v>925</v>
      </c>
      <c r="C626" s="28">
        <v>6107</v>
      </c>
      <c r="D626" s="30"/>
      <c r="E626" s="29"/>
      <c r="F626" s="28">
        <v>33</v>
      </c>
      <c r="G626" s="28">
        <v>12</v>
      </c>
      <c r="H626" s="28">
        <v>8016</v>
      </c>
      <c r="I626" s="29" t="s">
        <v>385</v>
      </c>
      <c r="J626" s="28">
        <v>15</v>
      </c>
      <c r="K626" s="29" t="s">
        <v>666</v>
      </c>
      <c r="L626" s="28">
        <v>5090</v>
      </c>
      <c r="M626" s="29" t="s">
        <v>3806</v>
      </c>
      <c r="N626" s="29" t="s">
        <v>7471</v>
      </c>
      <c r="O626" s="31">
        <v>18264</v>
      </c>
      <c r="P626" s="31" t="s">
        <v>7472</v>
      </c>
      <c r="Q626" s="29" t="s">
        <v>981</v>
      </c>
      <c r="R626" s="28">
        <v>3</v>
      </c>
      <c r="S626" s="28">
        <v>72</v>
      </c>
      <c r="T626" s="28">
        <v>4</v>
      </c>
      <c r="U626" s="28">
        <v>21</v>
      </c>
      <c r="V626" s="29" t="s">
        <v>7474</v>
      </c>
      <c r="W626" s="29" t="s">
        <v>7472</v>
      </c>
      <c r="X626" s="29" t="s">
        <v>7472</v>
      </c>
      <c r="Y626" s="29" t="s">
        <v>7472</v>
      </c>
      <c r="Z626" s="29" t="s">
        <v>7472</v>
      </c>
      <c r="AA626" s="29" t="s">
        <v>7478</v>
      </c>
      <c r="AB626" s="28" t="s">
        <v>7472</v>
      </c>
      <c r="AC626" s="27"/>
      <c r="AD626" s="27"/>
      <c r="AE626" s="27"/>
      <c r="AF626" s="29" t="s">
        <v>7472</v>
      </c>
      <c r="AG626" s="33" t="str">
        <f>IF(ISERROR(IF(VLOOKUP(B626,'SAS Stations'!$A$2:$G$307,6,)="YES", "YES", "NO"))=TRUE,"NO","YES")</f>
        <v>NO</v>
      </c>
      <c r="AH626" s="33" t="str">
        <f t="shared" si="9"/>
        <v>YES</v>
      </c>
      <c r="AI626" s="33" t="str">
        <f>IF(ISERROR(IF(VLOOKUP(B626,'Stations Modelled'!$A$2:$D$141,4,FALSE)=TRUE, "YES","NO")),"NO","YES")</f>
        <v>NO</v>
      </c>
    </row>
    <row r="627" spans="1:35" hidden="1">
      <c r="A627" s="29" t="s">
        <v>102</v>
      </c>
      <c r="B627" s="28">
        <v>1135</v>
      </c>
      <c r="C627" s="28">
        <v>7257</v>
      </c>
      <c r="D627" s="30"/>
      <c r="E627" s="29"/>
      <c r="F627" s="28">
        <v>16</v>
      </c>
      <c r="G627" s="28">
        <v>4</v>
      </c>
      <c r="H627" s="28">
        <v>5029</v>
      </c>
      <c r="I627" s="29" t="s">
        <v>624</v>
      </c>
      <c r="J627" s="28">
        <v>8</v>
      </c>
      <c r="K627" s="29" t="s">
        <v>337</v>
      </c>
      <c r="L627" s="28">
        <v>5023</v>
      </c>
      <c r="M627" s="29" t="s">
        <v>337</v>
      </c>
      <c r="N627" s="29" t="s">
        <v>7471</v>
      </c>
      <c r="O627" s="31">
        <v>18264</v>
      </c>
      <c r="P627" s="31" t="s">
        <v>7472</v>
      </c>
      <c r="Q627" s="29" t="s">
        <v>5084</v>
      </c>
      <c r="R627" s="28">
        <v>5</v>
      </c>
      <c r="S627" s="28">
        <v>44</v>
      </c>
      <c r="T627" s="28">
        <v>2</v>
      </c>
      <c r="U627" s="28">
        <v>50</v>
      </c>
      <c r="V627" s="29" t="s">
        <v>2730</v>
      </c>
      <c r="W627" s="29" t="s">
        <v>7472</v>
      </c>
      <c r="X627" s="29" t="s">
        <v>7472</v>
      </c>
      <c r="Y627" s="29" t="s">
        <v>7472</v>
      </c>
      <c r="Z627" s="29" t="s">
        <v>7472</v>
      </c>
      <c r="AA627" s="29" t="s">
        <v>7478</v>
      </c>
      <c r="AB627" s="28">
        <v>90043</v>
      </c>
      <c r="AC627" s="27"/>
      <c r="AD627" s="27"/>
      <c r="AE627" s="27"/>
      <c r="AF627" s="29" t="s">
        <v>7472</v>
      </c>
      <c r="AG627" s="33" t="str">
        <f>IF(ISERROR(IF(VLOOKUP(B627,'SAS Stations'!$A$2:$G$307,6,)="YES", "YES", "NO"))=TRUE,"NO","YES")</f>
        <v>NO</v>
      </c>
      <c r="AH627" s="33" t="str">
        <f t="shared" si="9"/>
        <v>YES</v>
      </c>
      <c r="AI627" s="33" t="str">
        <f>IF(ISERROR(IF(VLOOKUP(B627,'Stations Modelled'!$A$2:$D$141,4,FALSE)=TRUE, "YES","NO")),"NO","YES")</f>
        <v>NO</v>
      </c>
    </row>
    <row r="628" spans="1:35" hidden="1">
      <c r="A628" s="29" t="s">
        <v>103</v>
      </c>
      <c r="B628" s="28">
        <v>1039</v>
      </c>
      <c r="C628" s="28">
        <v>6274</v>
      </c>
      <c r="D628" s="30"/>
      <c r="E628" s="29"/>
      <c r="F628" s="28">
        <v>66</v>
      </c>
      <c r="G628" s="28">
        <v>12</v>
      </c>
      <c r="H628" s="28">
        <v>5073</v>
      </c>
      <c r="I628" s="29" t="s">
        <v>652</v>
      </c>
      <c r="J628" s="28">
        <v>9</v>
      </c>
      <c r="K628" s="29" t="s">
        <v>652</v>
      </c>
      <c r="L628" s="28">
        <v>5073</v>
      </c>
      <c r="M628" s="29" t="s">
        <v>652</v>
      </c>
      <c r="N628" s="29" t="s">
        <v>7521</v>
      </c>
      <c r="O628" s="31">
        <v>30713</v>
      </c>
      <c r="P628" s="31">
        <v>31837</v>
      </c>
      <c r="Q628" s="29" t="s">
        <v>7530</v>
      </c>
      <c r="R628" s="28">
        <v>1</v>
      </c>
      <c r="S628" s="28">
        <v>32</v>
      </c>
      <c r="T628" s="28">
        <v>2</v>
      </c>
      <c r="U628" s="28">
        <v>57</v>
      </c>
      <c r="V628" s="29" t="s">
        <v>2730</v>
      </c>
      <c r="W628" s="29" t="s">
        <v>7472</v>
      </c>
      <c r="X628" s="29" t="s">
        <v>7472</v>
      </c>
      <c r="Y628" s="29" t="s">
        <v>7472</v>
      </c>
      <c r="Z628" s="29" t="s">
        <v>7472</v>
      </c>
      <c r="AA628" s="29" t="s">
        <v>7478</v>
      </c>
      <c r="AB628" s="28" t="s">
        <v>7472</v>
      </c>
      <c r="AC628" s="27"/>
      <c r="AD628" s="27"/>
      <c r="AE628" s="27"/>
      <c r="AF628" s="29" t="s">
        <v>7472</v>
      </c>
      <c r="AG628" s="33" t="str">
        <f>IF(ISERROR(IF(VLOOKUP(B628,'SAS Stations'!$A$2:$G$307,6,)="YES", "YES", "NO"))=TRUE,"NO","YES")</f>
        <v>NO</v>
      </c>
      <c r="AH628" s="33" t="str">
        <f t="shared" si="9"/>
        <v>YES</v>
      </c>
      <c r="AI628" s="33" t="str">
        <f>IF(ISERROR(IF(VLOOKUP(B628,'Stations Modelled'!$A$2:$D$141,4,FALSE)=TRUE, "YES","NO")),"NO","YES")</f>
        <v>NO</v>
      </c>
    </row>
    <row r="629" spans="1:35" hidden="1">
      <c r="A629" s="29" t="s">
        <v>104</v>
      </c>
      <c r="B629" s="28">
        <v>95</v>
      </c>
      <c r="C629" s="28">
        <v>1330</v>
      </c>
      <c r="D629" s="30"/>
      <c r="E629" s="29"/>
      <c r="F629" s="28">
        <v>12</v>
      </c>
      <c r="G629" s="28">
        <v>500</v>
      </c>
      <c r="H629" s="28">
        <v>4200</v>
      </c>
      <c r="I629" s="29" t="s">
        <v>2851</v>
      </c>
      <c r="J629" s="28">
        <v>16</v>
      </c>
      <c r="K629" s="29" t="s">
        <v>3806</v>
      </c>
      <c r="L629" s="28">
        <v>4000</v>
      </c>
      <c r="M629" s="29" t="s">
        <v>7495</v>
      </c>
      <c r="N629" s="29" t="s">
        <v>7471</v>
      </c>
      <c r="O629" s="31">
        <v>25324</v>
      </c>
      <c r="P629" s="31" t="s">
        <v>7472</v>
      </c>
      <c r="Q629" s="29" t="s">
        <v>7496</v>
      </c>
      <c r="R629" s="28">
        <v>9</v>
      </c>
      <c r="S629" s="28">
        <v>99</v>
      </c>
      <c r="T629" s="28">
        <v>4</v>
      </c>
      <c r="U629" s="28">
        <v>0</v>
      </c>
      <c r="V629" s="29" t="s">
        <v>7472</v>
      </c>
      <c r="W629" s="29" t="s">
        <v>7472</v>
      </c>
      <c r="X629" s="29" t="s">
        <v>7472</v>
      </c>
      <c r="Y629" s="29" t="s">
        <v>7472</v>
      </c>
      <c r="Z629" s="29" t="s">
        <v>3900</v>
      </c>
      <c r="AA629" s="29" t="s">
        <v>105</v>
      </c>
      <c r="AB629" s="28">
        <v>87416</v>
      </c>
      <c r="AC629" s="32">
        <v>36.772080000000003</v>
      </c>
      <c r="AD629" s="32">
        <v>-108.457858</v>
      </c>
      <c r="AE629" s="34" t="s">
        <v>5182</v>
      </c>
      <c r="AF629" s="29" t="s">
        <v>7472</v>
      </c>
      <c r="AG629" s="33" t="str">
        <f>IF(ISERROR(IF(VLOOKUP(B629,'SAS Stations'!$A$2:$G$307,6,)="YES", "YES", "NO"))=TRUE,"NO","YES")</f>
        <v>NO</v>
      </c>
      <c r="AH629" s="33" t="str">
        <f t="shared" si="9"/>
        <v>YES</v>
      </c>
      <c r="AI629" s="33" t="str">
        <f>IF(ISERROR(IF(VLOOKUP(B629,'Stations Modelled'!$A$2:$D$141,4,FALSE)=TRUE, "YES","NO")),"NO","YES")</f>
        <v>NO</v>
      </c>
    </row>
    <row r="630" spans="1:35" hidden="1">
      <c r="A630" s="34" t="s">
        <v>106</v>
      </c>
      <c r="B630" s="28"/>
      <c r="C630" s="28"/>
      <c r="D630" s="30"/>
      <c r="E630" s="29"/>
      <c r="F630" s="28"/>
      <c r="G630" s="28"/>
      <c r="H630" s="28"/>
      <c r="I630" s="29"/>
      <c r="J630" s="28"/>
      <c r="K630" s="29"/>
      <c r="L630" s="28"/>
      <c r="M630" s="29"/>
      <c r="N630" s="29"/>
      <c r="O630" s="31"/>
      <c r="P630" s="31"/>
      <c r="Q630" s="29"/>
      <c r="R630" s="28"/>
      <c r="S630" s="28"/>
      <c r="T630" s="28"/>
      <c r="U630" s="28"/>
      <c r="V630" s="29"/>
      <c r="W630" s="29"/>
      <c r="X630" s="29"/>
      <c r="Y630" s="29"/>
      <c r="Z630" s="29"/>
      <c r="AA630" s="29"/>
      <c r="AB630" s="28"/>
      <c r="AC630" s="32">
        <v>36.772080000000003</v>
      </c>
      <c r="AD630" s="32">
        <v>-108.457858</v>
      </c>
      <c r="AE630" s="34" t="s">
        <v>5182</v>
      </c>
      <c r="AF630" s="29"/>
      <c r="AG630" s="33" t="str">
        <f>IF(ISERROR(IF(VLOOKUP(B630,'SAS Stations'!$A$2:$G$307,6,)="YES", "YES", "NO"))=TRUE,"NO","YES")</f>
        <v>NO</v>
      </c>
      <c r="AH630" s="33" t="str">
        <f t="shared" si="9"/>
        <v>YES</v>
      </c>
      <c r="AI630" s="33" t="str">
        <f>IF(ISERROR(IF(VLOOKUP(B630,'Stations Modelled'!$A$2:$D$141,4,FALSE)=TRUE, "YES","NO")),"NO","YES")</f>
        <v>NO</v>
      </c>
    </row>
    <row r="631" spans="1:35" hidden="1">
      <c r="A631" s="29" t="s">
        <v>3897</v>
      </c>
      <c r="B631" s="28">
        <v>680</v>
      </c>
      <c r="C631" s="28">
        <v>5639</v>
      </c>
      <c r="D631" s="30" t="s">
        <v>3420</v>
      </c>
      <c r="E631" s="29">
        <v>17841</v>
      </c>
      <c r="F631" s="28">
        <v>66</v>
      </c>
      <c r="G631" s="28">
        <v>12</v>
      </c>
      <c r="H631" s="28">
        <v>5062</v>
      </c>
      <c r="I631" s="29" t="s">
        <v>3801</v>
      </c>
      <c r="J631" s="28">
        <v>4</v>
      </c>
      <c r="K631" s="29" t="s">
        <v>448</v>
      </c>
      <c r="L631" s="28">
        <v>5069</v>
      </c>
      <c r="M631" s="29" t="s">
        <v>687</v>
      </c>
      <c r="N631" s="29" t="s">
        <v>7471</v>
      </c>
      <c r="O631" s="31">
        <v>22098</v>
      </c>
      <c r="P631" s="31" t="s">
        <v>7472</v>
      </c>
      <c r="Q631" s="29" t="s">
        <v>7473</v>
      </c>
      <c r="R631" s="28">
        <v>3</v>
      </c>
      <c r="S631" s="28">
        <v>34</v>
      </c>
      <c r="T631" s="28">
        <v>3</v>
      </c>
      <c r="U631" s="28">
        <v>12</v>
      </c>
      <c r="V631" s="29" t="s">
        <v>1700</v>
      </c>
      <c r="W631" s="29" t="s">
        <v>1701</v>
      </c>
      <c r="X631" s="29" t="s">
        <v>519</v>
      </c>
      <c r="Y631" s="29" t="s">
        <v>1702</v>
      </c>
      <c r="Z631" s="29" t="s">
        <v>1041</v>
      </c>
      <c r="AA631" s="29" t="s">
        <v>7478</v>
      </c>
      <c r="AB631" s="28">
        <v>91710</v>
      </c>
      <c r="AC631" s="32">
        <v>34.042017000000001</v>
      </c>
      <c r="AD631" s="32">
        <v>-117.72299599999999</v>
      </c>
      <c r="AE631" s="34" t="s">
        <v>7503</v>
      </c>
      <c r="AF631" s="29" t="s">
        <v>7472</v>
      </c>
      <c r="AG631" s="33" t="str">
        <f>IF(ISERROR(IF(VLOOKUP(B631,'SAS Stations'!$A$2:$G$307,6,)="YES", "YES", "NO"))=TRUE,"NO","YES")</f>
        <v>NO</v>
      </c>
      <c r="AH631" s="33" t="str">
        <f t="shared" si="9"/>
        <v>YES</v>
      </c>
      <c r="AI631" s="33" t="str">
        <f>IF(ISERROR(IF(VLOOKUP(B631,'Stations Modelled'!$A$2:$D$141,4,FALSE)=TRUE, "YES","NO")),"NO","YES")</f>
        <v>NO</v>
      </c>
    </row>
    <row r="632" spans="1:35" hidden="1">
      <c r="A632" s="29" t="s">
        <v>3898</v>
      </c>
      <c r="B632" s="28">
        <v>556</v>
      </c>
      <c r="C632" s="28">
        <v>5409</v>
      </c>
      <c r="D632" s="30" t="s">
        <v>4936</v>
      </c>
      <c r="E632" s="29"/>
      <c r="F632" s="28">
        <v>66</v>
      </c>
      <c r="G632" s="28">
        <v>12</v>
      </c>
      <c r="H632" s="28">
        <v>5057</v>
      </c>
      <c r="I632" s="29" t="s">
        <v>343</v>
      </c>
      <c r="J632" s="28">
        <v>14</v>
      </c>
      <c r="K632" s="29" t="s">
        <v>940</v>
      </c>
      <c r="L632" s="28">
        <v>5054</v>
      </c>
      <c r="M632" s="29" t="s">
        <v>940</v>
      </c>
      <c r="N632" s="29" t="s">
        <v>7471</v>
      </c>
      <c r="O632" s="31">
        <v>26207</v>
      </c>
      <c r="P632" s="31" t="s">
        <v>7472</v>
      </c>
      <c r="Q632" s="29" t="s">
        <v>7473</v>
      </c>
      <c r="R632" s="28">
        <v>5</v>
      </c>
      <c r="S632" s="28">
        <v>36</v>
      </c>
      <c r="T632" s="28">
        <v>2</v>
      </c>
      <c r="U632" s="28">
        <v>31</v>
      </c>
      <c r="V632" s="29" t="s">
        <v>4972</v>
      </c>
      <c r="W632" s="29" t="s">
        <v>10317</v>
      </c>
      <c r="X632" s="29" t="s">
        <v>10303</v>
      </c>
      <c r="Y632" s="29" t="s">
        <v>10318</v>
      </c>
      <c r="Z632" s="29" t="s">
        <v>3898</v>
      </c>
      <c r="AA632" s="29" t="s">
        <v>7478</v>
      </c>
      <c r="AB632" s="28">
        <v>93225</v>
      </c>
      <c r="AC632" s="32">
        <v>34.814923</v>
      </c>
      <c r="AD632" s="32">
        <v>-119.01001599999999</v>
      </c>
      <c r="AE632" s="34" t="s">
        <v>7494</v>
      </c>
      <c r="AF632" s="29" t="s">
        <v>7472</v>
      </c>
      <c r="AG632" s="33" t="str">
        <f>IF(ISERROR(IF(VLOOKUP(B632,'SAS Stations'!$A$2:$G$307,6,)="YES", "YES", "NO"))=TRUE,"NO","YES")</f>
        <v>NO</v>
      </c>
      <c r="AH632" s="33" t="str">
        <f t="shared" si="9"/>
        <v>YES</v>
      </c>
      <c r="AI632" s="33" t="str">
        <f>IF(ISERROR(IF(VLOOKUP(B632,'Stations Modelled'!$A$2:$D$141,4,FALSE)=TRUE, "YES","NO")),"NO","YES")</f>
        <v>YES</v>
      </c>
    </row>
    <row r="633" spans="1:35" hidden="1">
      <c r="A633" s="29" t="s">
        <v>107</v>
      </c>
      <c r="B633" s="28">
        <v>1787</v>
      </c>
      <c r="C633" s="28">
        <v>5358</v>
      </c>
      <c r="D633" s="30"/>
      <c r="E633" s="29"/>
      <c r="F633" s="28">
        <v>66</v>
      </c>
      <c r="G633" s="28">
        <v>12</v>
      </c>
      <c r="H633" s="28">
        <v>5033</v>
      </c>
      <c r="I633" s="29" t="s">
        <v>397</v>
      </c>
      <c r="J633" s="28">
        <v>17</v>
      </c>
      <c r="K633" s="29" t="s">
        <v>4950</v>
      </c>
      <c r="L633" s="28">
        <v>5033</v>
      </c>
      <c r="M633" s="29" t="s">
        <v>397</v>
      </c>
      <c r="N633" s="29" t="s">
        <v>7496</v>
      </c>
      <c r="O633" s="31">
        <v>38353</v>
      </c>
      <c r="P633" s="31" t="s">
        <v>7472</v>
      </c>
      <c r="Q633" s="29" t="s">
        <v>10579</v>
      </c>
      <c r="R633" s="28">
        <v>5</v>
      </c>
      <c r="S633" s="28">
        <v>51</v>
      </c>
      <c r="T633" s="28">
        <v>3</v>
      </c>
      <c r="U633" s="28">
        <v>40</v>
      </c>
      <c r="V633" s="29" t="s">
        <v>4926</v>
      </c>
      <c r="W633" s="29" t="s">
        <v>7472</v>
      </c>
      <c r="X633" s="29" t="s">
        <v>7472</v>
      </c>
      <c r="Y633" s="29" t="s">
        <v>108</v>
      </c>
      <c r="Z633" s="29" t="s">
        <v>941</v>
      </c>
      <c r="AA633" s="29" t="s">
        <v>7478</v>
      </c>
      <c r="AB633" s="28">
        <v>93291</v>
      </c>
      <c r="AC633" s="27"/>
      <c r="AD633" s="27"/>
      <c r="AE633" s="27"/>
      <c r="AF633" s="29" t="s">
        <v>7472</v>
      </c>
      <c r="AG633" s="33" t="str">
        <f>IF(ISERROR(IF(VLOOKUP(B633,'SAS Stations'!$A$2:$G$307,6,)="YES", "YES", "NO"))=TRUE,"NO","YES")</f>
        <v>NO</v>
      </c>
      <c r="AH633" s="33" t="str">
        <f t="shared" si="9"/>
        <v>YES</v>
      </c>
      <c r="AI633" s="33" t="str">
        <f>IF(ISERROR(IF(VLOOKUP(B633,'Stations Modelled'!$A$2:$D$141,4,FALSE)=TRUE, "YES","NO")),"NO","YES")</f>
        <v>NO</v>
      </c>
    </row>
    <row r="634" spans="1:35" hidden="1">
      <c r="A634" s="29" t="s">
        <v>109</v>
      </c>
      <c r="B634" s="28">
        <v>1933</v>
      </c>
      <c r="C634" s="28">
        <v>4231</v>
      </c>
      <c r="D634" s="30"/>
      <c r="E634" s="29"/>
      <c r="F634" s="28">
        <v>66</v>
      </c>
      <c r="G634" s="28">
        <v>12</v>
      </c>
      <c r="H634" s="28">
        <v>5064</v>
      </c>
      <c r="I634" s="29" t="s">
        <v>375</v>
      </c>
      <c r="J634" s="28">
        <v>5</v>
      </c>
      <c r="K634" s="29" t="s">
        <v>375</v>
      </c>
      <c r="L634" s="28">
        <v>4000</v>
      </c>
      <c r="M634" s="29" t="s">
        <v>7495</v>
      </c>
      <c r="N634" s="29" t="s">
        <v>7471</v>
      </c>
      <c r="O634" s="31">
        <v>35208</v>
      </c>
      <c r="P634" s="31" t="s">
        <v>7472</v>
      </c>
      <c r="Q634" s="29" t="s">
        <v>7496</v>
      </c>
      <c r="R634" s="28">
        <v>3</v>
      </c>
      <c r="S634" s="28">
        <v>99</v>
      </c>
      <c r="T634" s="28" t="s">
        <v>7472</v>
      </c>
      <c r="U634" s="28">
        <v>0</v>
      </c>
      <c r="V634" s="29" t="s">
        <v>3438</v>
      </c>
      <c r="W634" s="29" t="s">
        <v>7472</v>
      </c>
      <c r="X634" s="29" t="s">
        <v>7472</v>
      </c>
      <c r="Y634" s="29" t="s">
        <v>7472</v>
      </c>
      <c r="Z634" s="29" t="s">
        <v>3411</v>
      </c>
      <c r="AA634" s="29" t="s">
        <v>7478</v>
      </c>
      <c r="AB634" s="28" t="s">
        <v>7472</v>
      </c>
      <c r="AC634" s="27"/>
      <c r="AD634" s="27"/>
      <c r="AE634" s="27"/>
      <c r="AF634" s="29" t="s">
        <v>7472</v>
      </c>
      <c r="AG634" s="33" t="str">
        <f>IF(ISERROR(IF(VLOOKUP(B634,'SAS Stations'!$A$2:$G$307,6,)="YES", "YES", "NO"))=TRUE,"NO","YES")</f>
        <v>NO</v>
      </c>
      <c r="AH634" s="33" t="str">
        <f t="shared" si="9"/>
        <v>YES</v>
      </c>
      <c r="AI634" s="33" t="str">
        <f>IF(ISERROR(IF(VLOOKUP(B634,'Stations Modelled'!$A$2:$D$141,4,FALSE)=TRUE, "YES","NO")),"NO","YES")</f>
        <v>NO</v>
      </c>
    </row>
    <row r="635" spans="1:35" hidden="1">
      <c r="A635" s="29" t="s">
        <v>3899</v>
      </c>
      <c r="B635" s="28">
        <v>733</v>
      </c>
      <c r="C635" s="28">
        <v>5720</v>
      </c>
      <c r="D635" s="30" t="s">
        <v>2815</v>
      </c>
      <c r="E635" s="29">
        <v>37748</v>
      </c>
      <c r="F635" s="28">
        <v>66</v>
      </c>
      <c r="G635" s="28">
        <v>16</v>
      </c>
      <c r="H635" s="28">
        <v>5073</v>
      </c>
      <c r="I635" s="29" t="s">
        <v>652</v>
      </c>
      <c r="J635" s="28">
        <v>9</v>
      </c>
      <c r="K635" s="29" t="s">
        <v>652</v>
      </c>
      <c r="L635" s="28">
        <v>5073</v>
      </c>
      <c r="M635" s="29" t="s">
        <v>652</v>
      </c>
      <c r="N635" s="29" t="s">
        <v>7471</v>
      </c>
      <c r="O635" s="31">
        <v>24016</v>
      </c>
      <c r="P635" s="31" t="s">
        <v>7472</v>
      </c>
      <c r="Q635" s="29" t="s">
        <v>7473</v>
      </c>
      <c r="R635" s="28">
        <v>1</v>
      </c>
      <c r="S635" s="28">
        <v>32</v>
      </c>
      <c r="T635" s="28">
        <v>2</v>
      </c>
      <c r="U635" s="28">
        <v>57</v>
      </c>
      <c r="V635" s="29" t="s">
        <v>2730</v>
      </c>
      <c r="W635" s="29" t="s">
        <v>4570</v>
      </c>
      <c r="X635" s="29" t="s">
        <v>7553</v>
      </c>
      <c r="Y635" s="29" t="s">
        <v>4620</v>
      </c>
      <c r="Z635" s="29" t="s">
        <v>3820</v>
      </c>
      <c r="AA635" s="29" t="s">
        <v>7478</v>
      </c>
      <c r="AB635" s="28">
        <v>90220</v>
      </c>
      <c r="AC635" s="32">
        <v>33.894151999999998</v>
      </c>
      <c r="AD635" s="32">
        <v>-118.26433299999999</v>
      </c>
      <c r="AE635" s="34" t="s">
        <v>7494</v>
      </c>
      <c r="AF635" s="29" t="s">
        <v>7472</v>
      </c>
      <c r="AG635" s="33" t="str">
        <f>IF(ISERROR(IF(VLOOKUP(B635,'SAS Stations'!$A$2:$G$307,6,)="YES", "YES", "NO"))=TRUE,"NO","YES")</f>
        <v>NO</v>
      </c>
      <c r="AH635" s="33" t="str">
        <f t="shared" si="9"/>
        <v>YES</v>
      </c>
      <c r="AI635" s="33" t="str">
        <f>IF(ISERROR(IF(VLOOKUP(B635,'Stations Modelled'!$A$2:$D$141,4,FALSE)=TRUE, "YES","NO")),"NO","YES")</f>
        <v>NO</v>
      </c>
    </row>
    <row r="636" spans="1:35" hidden="1">
      <c r="A636" s="29" t="s">
        <v>3899</v>
      </c>
      <c r="B636" s="28">
        <v>732</v>
      </c>
      <c r="C636" s="28">
        <v>5720</v>
      </c>
      <c r="D636" s="30"/>
      <c r="E636" s="29">
        <v>37748</v>
      </c>
      <c r="F636" s="28">
        <v>16</v>
      </c>
      <c r="G636" s="28">
        <v>4</v>
      </c>
      <c r="H636" s="28">
        <v>5073</v>
      </c>
      <c r="I636" s="29" t="s">
        <v>652</v>
      </c>
      <c r="J636" s="28">
        <v>9</v>
      </c>
      <c r="K636" s="29" t="s">
        <v>652</v>
      </c>
      <c r="L636" s="28">
        <v>5073</v>
      </c>
      <c r="M636" s="29" t="s">
        <v>652</v>
      </c>
      <c r="N636" s="29" t="s">
        <v>7471</v>
      </c>
      <c r="O636" s="31">
        <v>9041</v>
      </c>
      <c r="P636" s="31" t="s">
        <v>7472</v>
      </c>
      <c r="Q636" s="29" t="s">
        <v>7506</v>
      </c>
      <c r="R636" s="28">
        <v>1</v>
      </c>
      <c r="S636" s="28">
        <v>32</v>
      </c>
      <c r="T636" s="28">
        <v>2</v>
      </c>
      <c r="U636" s="28">
        <v>57</v>
      </c>
      <c r="V636" s="29" t="s">
        <v>2730</v>
      </c>
      <c r="W636" s="29" t="s">
        <v>4570</v>
      </c>
      <c r="X636" s="29" t="s">
        <v>7553</v>
      </c>
      <c r="Y636" s="29" t="s">
        <v>4620</v>
      </c>
      <c r="Z636" s="29" t="s">
        <v>3820</v>
      </c>
      <c r="AA636" s="29" t="s">
        <v>7478</v>
      </c>
      <c r="AB636" s="28">
        <v>90220</v>
      </c>
      <c r="AC636" s="32">
        <v>33.894151999999998</v>
      </c>
      <c r="AD636" s="32">
        <v>-118.26433299999999</v>
      </c>
      <c r="AE636" s="34" t="s">
        <v>7494</v>
      </c>
      <c r="AF636" s="29" t="s">
        <v>7472</v>
      </c>
      <c r="AG636" s="33" t="str">
        <f>IF(ISERROR(IF(VLOOKUP(B636,'SAS Stations'!$A$2:$G$307,6,)="YES", "YES", "NO"))=TRUE,"NO","YES")</f>
        <v>YES</v>
      </c>
      <c r="AH636" s="33" t="str">
        <f t="shared" si="9"/>
        <v>NO</v>
      </c>
      <c r="AI636" s="33" t="str">
        <f>IF(ISERROR(IF(VLOOKUP(B636,'Stations Modelled'!$A$2:$D$141,4,FALSE)=TRUE, "YES","NO")),"NO","YES")</f>
        <v>NO</v>
      </c>
    </row>
    <row r="637" spans="1:35" hidden="1">
      <c r="A637" s="29" t="s">
        <v>1015</v>
      </c>
      <c r="B637" s="28">
        <v>887</v>
      </c>
      <c r="C637" s="28">
        <v>5891</v>
      </c>
      <c r="D637" s="30" t="s">
        <v>7584</v>
      </c>
      <c r="E637" s="29"/>
      <c r="F637" s="28">
        <v>12</v>
      </c>
      <c r="G637" s="28">
        <v>4</v>
      </c>
      <c r="H637" s="28">
        <v>5087</v>
      </c>
      <c r="I637" s="29" t="s">
        <v>415</v>
      </c>
      <c r="J637" s="28">
        <v>1</v>
      </c>
      <c r="K637" s="29" t="s">
        <v>939</v>
      </c>
      <c r="L637" s="28">
        <v>5082</v>
      </c>
      <c r="M637" s="29" t="s">
        <v>939</v>
      </c>
      <c r="N637" s="29" t="s">
        <v>7471</v>
      </c>
      <c r="O637" s="31">
        <v>18264</v>
      </c>
      <c r="P637" s="31" t="s">
        <v>7472</v>
      </c>
      <c r="Q637" s="29" t="s">
        <v>7506</v>
      </c>
      <c r="R637" s="28">
        <v>1</v>
      </c>
      <c r="S637" s="28">
        <v>48</v>
      </c>
      <c r="T637" s="28">
        <v>2</v>
      </c>
      <c r="U637" s="28">
        <v>1</v>
      </c>
      <c r="V637" s="29" t="s">
        <v>7531</v>
      </c>
      <c r="W637" s="29" t="s">
        <v>4621</v>
      </c>
      <c r="X637" s="29" t="s">
        <v>7849</v>
      </c>
      <c r="Y637" s="29" t="s">
        <v>4622</v>
      </c>
      <c r="Z637" s="29" t="s">
        <v>7820</v>
      </c>
      <c r="AA637" s="29" t="s">
        <v>7478</v>
      </c>
      <c r="AB637" s="28">
        <v>90603</v>
      </c>
      <c r="AC637" s="32">
        <v>33.948295000000002</v>
      </c>
      <c r="AD637" s="32">
        <v>-118.005927</v>
      </c>
      <c r="AE637" s="34" t="s">
        <v>7503</v>
      </c>
      <c r="AF637" s="29" t="s">
        <v>7472</v>
      </c>
      <c r="AG637" s="33" t="str">
        <f>IF(ISERROR(IF(VLOOKUP(B637,'SAS Stations'!$A$2:$G$307,6,)="YES", "YES", "NO"))=TRUE,"NO","YES")</f>
        <v>YES</v>
      </c>
      <c r="AH637" s="33" t="str">
        <f t="shared" si="9"/>
        <v>NO</v>
      </c>
      <c r="AI637" s="33" t="str">
        <f>IF(ISERROR(IF(VLOOKUP(B637,'Stations Modelled'!$A$2:$D$141,4,FALSE)=TRUE, "YES","NO")),"NO","YES")</f>
        <v>NO</v>
      </c>
    </row>
    <row r="638" spans="1:35" hidden="1">
      <c r="A638" s="29" t="s">
        <v>3900</v>
      </c>
      <c r="B638" s="28">
        <v>730</v>
      </c>
      <c r="C638" s="28">
        <v>5718</v>
      </c>
      <c r="D638" s="30" t="s">
        <v>7584</v>
      </c>
      <c r="E638" s="29" t="s">
        <v>4623</v>
      </c>
      <c r="F638" s="28">
        <v>66</v>
      </c>
      <c r="G638" s="28">
        <v>4</v>
      </c>
      <c r="H638" s="28">
        <v>5074</v>
      </c>
      <c r="I638" s="29" t="s">
        <v>631</v>
      </c>
      <c r="J638" s="28">
        <v>9</v>
      </c>
      <c r="K638" s="29" t="s">
        <v>652</v>
      </c>
      <c r="L638" s="28">
        <v>5073</v>
      </c>
      <c r="M638" s="29" t="s">
        <v>652</v>
      </c>
      <c r="N638" s="29" t="s">
        <v>7471</v>
      </c>
      <c r="O638" s="31">
        <v>18264</v>
      </c>
      <c r="P638" s="31" t="s">
        <v>7472</v>
      </c>
      <c r="Q638" s="29" t="s">
        <v>7473</v>
      </c>
      <c r="R638" s="28">
        <v>1</v>
      </c>
      <c r="S638" s="28">
        <v>32</v>
      </c>
      <c r="T638" s="28">
        <v>2</v>
      </c>
      <c r="U638" s="28">
        <v>2</v>
      </c>
      <c r="V638" s="29" t="s">
        <v>4624</v>
      </c>
      <c r="W638" s="29" t="s">
        <v>4625</v>
      </c>
      <c r="X638" s="29" t="s">
        <v>560</v>
      </c>
      <c r="Y638" s="29" t="s">
        <v>4626</v>
      </c>
      <c r="Z638" s="29" t="s">
        <v>4627</v>
      </c>
      <c r="AA638" s="29" t="s">
        <v>7478</v>
      </c>
      <c r="AB638" s="28">
        <v>90058</v>
      </c>
      <c r="AC638" s="32">
        <v>33.995883999999997</v>
      </c>
      <c r="AD638" s="32">
        <v>-118.225565</v>
      </c>
      <c r="AE638" s="34" t="s">
        <v>7494</v>
      </c>
      <c r="AF638" s="29" t="s">
        <v>7472</v>
      </c>
      <c r="AG638" s="33" t="str">
        <f>IF(ISERROR(IF(VLOOKUP(B638,'SAS Stations'!$A$2:$G$307,6,)="YES", "YES", "NO"))=TRUE,"NO","YES")</f>
        <v>NO</v>
      </c>
      <c r="AH638" s="33" t="str">
        <f t="shared" si="9"/>
        <v>YES</v>
      </c>
      <c r="AI638" s="33" t="str">
        <f>IF(ISERROR(IF(VLOOKUP(B638,'Stations Modelled'!$A$2:$D$141,4,FALSE)=TRUE, "YES","NO")),"NO","YES")</f>
        <v>NO</v>
      </c>
    </row>
    <row r="639" spans="1:35" hidden="1">
      <c r="A639" s="29" t="s">
        <v>3900</v>
      </c>
      <c r="B639" s="28">
        <v>731</v>
      </c>
      <c r="C639" s="28">
        <v>5718</v>
      </c>
      <c r="D639" s="30" t="s">
        <v>7584</v>
      </c>
      <c r="E639" s="29" t="s">
        <v>4623</v>
      </c>
      <c r="F639" s="28">
        <v>66</v>
      </c>
      <c r="G639" s="28">
        <v>16</v>
      </c>
      <c r="H639" s="28">
        <v>5074</v>
      </c>
      <c r="I639" s="29" t="s">
        <v>631</v>
      </c>
      <c r="J639" s="28">
        <v>9</v>
      </c>
      <c r="K639" s="29" t="s">
        <v>652</v>
      </c>
      <c r="L639" s="28">
        <v>5073</v>
      </c>
      <c r="M639" s="29" t="s">
        <v>652</v>
      </c>
      <c r="N639" s="29" t="s">
        <v>7471</v>
      </c>
      <c r="O639" s="31">
        <v>22402</v>
      </c>
      <c r="P639" s="31" t="s">
        <v>7472</v>
      </c>
      <c r="Q639" s="29" t="s">
        <v>7473</v>
      </c>
      <c r="R639" s="28">
        <v>1</v>
      </c>
      <c r="S639" s="28">
        <v>32</v>
      </c>
      <c r="T639" s="28">
        <v>2</v>
      </c>
      <c r="U639" s="28">
        <v>2</v>
      </c>
      <c r="V639" s="29" t="s">
        <v>4624</v>
      </c>
      <c r="W639" s="29" t="s">
        <v>4625</v>
      </c>
      <c r="X639" s="29" t="s">
        <v>560</v>
      </c>
      <c r="Y639" s="29" t="s">
        <v>4626</v>
      </c>
      <c r="Z639" s="29" t="s">
        <v>4627</v>
      </c>
      <c r="AA639" s="29" t="s">
        <v>7478</v>
      </c>
      <c r="AB639" s="28">
        <v>90058</v>
      </c>
      <c r="AC639" s="32">
        <v>33.995883999999997</v>
      </c>
      <c r="AD639" s="32">
        <v>-118.225565</v>
      </c>
      <c r="AE639" s="34" t="s">
        <v>7494</v>
      </c>
      <c r="AF639" s="29" t="s">
        <v>7472</v>
      </c>
      <c r="AG639" s="33" t="str">
        <f>IF(ISERROR(IF(VLOOKUP(B639,'SAS Stations'!$A$2:$G$307,6,)="YES", "YES", "NO"))=TRUE,"NO","YES")</f>
        <v>YES</v>
      </c>
      <c r="AH639" s="33" t="str">
        <f t="shared" si="9"/>
        <v>NO</v>
      </c>
      <c r="AI639" s="33" t="str">
        <f>IF(ISERROR(IF(VLOOKUP(B639,'Stations Modelled'!$A$2:$D$141,4,FALSE)=TRUE, "YES","NO")),"NO","YES")</f>
        <v>NO</v>
      </c>
    </row>
    <row r="640" spans="1:35" hidden="1">
      <c r="A640" s="29" t="s">
        <v>110</v>
      </c>
      <c r="B640" s="28">
        <v>996</v>
      </c>
      <c r="C640" s="28">
        <v>6207</v>
      </c>
      <c r="D640" s="30"/>
      <c r="E640" s="29"/>
      <c r="F640" s="28">
        <v>16</v>
      </c>
      <c r="G640" s="28">
        <v>2.4</v>
      </c>
      <c r="H640" s="28">
        <v>5021</v>
      </c>
      <c r="I640" s="29" t="s">
        <v>625</v>
      </c>
      <c r="J640" s="28">
        <v>8</v>
      </c>
      <c r="K640" s="29" t="s">
        <v>337</v>
      </c>
      <c r="L640" s="28">
        <v>5023</v>
      </c>
      <c r="M640" s="29" t="s">
        <v>337</v>
      </c>
      <c r="N640" s="29" t="s">
        <v>7471</v>
      </c>
      <c r="O640" s="31">
        <v>18264</v>
      </c>
      <c r="P640" s="31" t="s">
        <v>7472</v>
      </c>
      <c r="Q640" s="29" t="s">
        <v>981</v>
      </c>
      <c r="R640" s="28">
        <v>5</v>
      </c>
      <c r="S640" s="28">
        <v>44</v>
      </c>
      <c r="T640" s="28">
        <v>1</v>
      </c>
      <c r="U640" s="28">
        <v>50</v>
      </c>
      <c r="V640" s="29" t="s">
        <v>2730</v>
      </c>
      <c r="W640" s="29" t="s">
        <v>7472</v>
      </c>
      <c r="X640" s="29" t="s">
        <v>7472</v>
      </c>
      <c r="Y640" s="29" t="s">
        <v>7472</v>
      </c>
      <c r="Z640" s="29" t="s">
        <v>7472</v>
      </c>
      <c r="AA640" s="29" t="s">
        <v>7478</v>
      </c>
      <c r="AB640" s="28" t="s">
        <v>7472</v>
      </c>
      <c r="AC640" s="27"/>
      <c r="AD640" s="27"/>
      <c r="AE640" s="27"/>
      <c r="AF640" s="29" t="s">
        <v>7472</v>
      </c>
      <c r="AG640" s="33" t="str">
        <f>IF(ISERROR(IF(VLOOKUP(B640,'SAS Stations'!$A$2:$G$307,6,)="YES", "YES", "NO"))=TRUE,"NO","YES")</f>
        <v>NO</v>
      </c>
      <c r="AH640" s="33" t="str">
        <f t="shared" si="9"/>
        <v>YES</v>
      </c>
      <c r="AI640" s="33" t="str">
        <f>IF(ISERROR(IF(VLOOKUP(B640,'Stations Modelled'!$A$2:$D$141,4,FALSE)=TRUE, "YES","NO")),"NO","YES")</f>
        <v>NO</v>
      </c>
    </row>
    <row r="641" spans="1:35" hidden="1">
      <c r="A641" s="29" t="s">
        <v>3901</v>
      </c>
      <c r="B641" s="28">
        <v>495</v>
      </c>
      <c r="C641" s="28">
        <v>5286</v>
      </c>
      <c r="D641" s="30" t="s">
        <v>2815</v>
      </c>
      <c r="E641" s="29"/>
      <c r="F641" s="28">
        <v>66</v>
      </c>
      <c r="G641" s="28">
        <v>4</v>
      </c>
      <c r="H641" s="28">
        <v>5071</v>
      </c>
      <c r="I641" s="29" t="s">
        <v>339</v>
      </c>
      <c r="J641" s="28">
        <v>9</v>
      </c>
      <c r="K641" s="29" t="s">
        <v>652</v>
      </c>
      <c r="L641" s="28">
        <v>5073</v>
      </c>
      <c r="M641" s="29" t="s">
        <v>652</v>
      </c>
      <c r="N641" s="29" t="s">
        <v>7471</v>
      </c>
      <c r="O641" s="31">
        <v>26877</v>
      </c>
      <c r="P641" s="31" t="s">
        <v>7472</v>
      </c>
      <c r="Q641" s="29" t="s">
        <v>7530</v>
      </c>
      <c r="R641" s="28">
        <v>1</v>
      </c>
      <c r="S641" s="28">
        <v>46</v>
      </c>
      <c r="T641" s="28">
        <v>1</v>
      </c>
      <c r="U641" s="28">
        <v>51</v>
      </c>
      <c r="V641" s="29" t="s">
        <v>3386</v>
      </c>
      <c r="W641" s="29" t="s">
        <v>3431</v>
      </c>
      <c r="X641" s="29" t="s">
        <v>472</v>
      </c>
      <c r="Y641" s="29" t="s">
        <v>4628</v>
      </c>
      <c r="Z641" s="29" t="s">
        <v>660</v>
      </c>
      <c r="AA641" s="29" t="s">
        <v>7478</v>
      </c>
      <c r="AB641" s="28" t="s">
        <v>7472</v>
      </c>
      <c r="AC641" s="32">
        <v>33.764564</v>
      </c>
      <c r="AD641" s="32">
        <v>-118.226743</v>
      </c>
      <c r="AE641" s="34" t="s">
        <v>7494</v>
      </c>
      <c r="AF641" s="29" t="s">
        <v>7472</v>
      </c>
      <c r="AG641" s="33" t="str">
        <f>IF(ISERROR(IF(VLOOKUP(B641,'SAS Stations'!$A$2:$G$307,6,)="YES", "YES", "NO"))=TRUE,"NO","YES")</f>
        <v>NO</v>
      </c>
      <c r="AH641" s="33" t="str">
        <f t="shared" si="9"/>
        <v>YES</v>
      </c>
      <c r="AI641" s="33" t="str">
        <f>IF(ISERROR(IF(VLOOKUP(B641,'Stations Modelled'!$A$2:$D$141,4,FALSE)=TRUE, "YES","NO")),"NO","YES")</f>
        <v>NO</v>
      </c>
    </row>
    <row r="642" spans="1:35" hidden="1">
      <c r="A642" s="29" t="s">
        <v>3902</v>
      </c>
      <c r="B642" s="28">
        <v>820</v>
      </c>
      <c r="C642" s="28">
        <v>5822</v>
      </c>
      <c r="D642" s="30" t="s">
        <v>7573</v>
      </c>
      <c r="E642" s="29">
        <v>53931</v>
      </c>
      <c r="F642" s="28">
        <v>66</v>
      </c>
      <c r="G642" s="28">
        <v>4</v>
      </c>
      <c r="H642" s="28">
        <v>5081</v>
      </c>
      <c r="I642" s="29" t="s">
        <v>360</v>
      </c>
      <c r="J642" s="28">
        <v>1</v>
      </c>
      <c r="K642" s="29" t="s">
        <v>939</v>
      </c>
      <c r="L642" s="28">
        <v>5082</v>
      </c>
      <c r="M642" s="29" t="s">
        <v>939</v>
      </c>
      <c r="N642" s="29" t="s">
        <v>7471</v>
      </c>
      <c r="O642" s="31">
        <v>18264</v>
      </c>
      <c r="P642" s="31" t="s">
        <v>7472</v>
      </c>
      <c r="Q642" s="29" t="s">
        <v>7473</v>
      </c>
      <c r="R642" s="28">
        <v>1</v>
      </c>
      <c r="S642" s="28">
        <v>48</v>
      </c>
      <c r="T642" s="28">
        <v>2</v>
      </c>
      <c r="U642" s="28">
        <v>43</v>
      </c>
      <c r="V642" s="29" t="s">
        <v>7556</v>
      </c>
      <c r="W642" s="29" t="s">
        <v>453</v>
      </c>
      <c r="X642" s="29" t="s">
        <v>7533</v>
      </c>
      <c r="Y642" s="29" t="s">
        <v>566</v>
      </c>
      <c r="Z642" s="29" t="s">
        <v>3902</v>
      </c>
      <c r="AA642" s="29" t="s">
        <v>7478</v>
      </c>
      <c r="AB642" s="28">
        <v>92632</v>
      </c>
      <c r="AC642" s="32">
        <v>33.868172999999999</v>
      </c>
      <c r="AD642" s="32">
        <v>-117.921594</v>
      </c>
      <c r="AE642" s="34" t="s">
        <v>7503</v>
      </c>
      <c r="AF642" s="29" t="s">
        <v>7472</v>
      </c>
      <c r="AG642" s="33" t="str">
        <f>IF(ISERROR(IF(VLOOKUP(B642,'SAS Stations'!$A$2:$G$307,6,)="YES", "YES", "NO"))=TRUE,"NO","YES")</f>
        <v>NO</v>
      </c>
      <c r="AH642" s="33" t="str">
        <f t="shared" si="9"/>
        <v>YES</v>
      </c>
      <c r="AI642" s="33" t="str">
        <f>IF(ISERROR(IF(VLOOKUP(B642,'Stations Modelled'!$A$2:$D$141,4,FALSE)=TRUE, "YES","NO")),"NO","YES")</f>
        <v>NO</v>
      </c>
    </row>
    <row r="643" spans="1:35" hidden="1">
      <c r="A643" s="29" t="s">
        <v>3902</v>
      </c>
      <c r="B643" s="28">
        <v>821</v>
      </c>
      <c r="C643" s="28">
        <v>5822</v>
      </c>
      <c r="D643" s="30" t="s">
        <v>7573</v>
      </c>
      <c r="E643" s="29">
        <v>53931</v>
      </c>
      <c r="F643" s="28">
        <v>66</v>
      </c>
      <c r="G643" s="28">
        <v>12</v>
      </c>
      <c r="H643" s="28">
        <v>5081</v>
      </c>
      <c r="I643" s="29" t="s">
        <v>360</v>
      </c>
      <c r="J643" s="28">
        <v>1</v>
      </c>
      <c r="K643" s="29" t="s">
        <v>939</v>
      </c>
      <c r="L643" s="28">
        <v>5082</v>
      </c>
      <c r="M643" s="29" t="s">
        <v>939</v>
      </c>
      <c r="N643" s="29" t="s">
        <v>7471</v>
      </c>
      <c r="O643" s="31">
        <v>18264</v>
      </c>
      <c r="P643" s="31" t="s">
        <v>7472</v>
      </c>
      <c r="Q643" s="29" t="s">
        <v>7473</v>
      </c>
      <c r="R643" s="28">
        <v>1</v>
      </c>
      <c r="S643" s="28">
        <v>48</v>
      </c>
      <c r="T643" s="28">
        <v>2</v>
      </c>
      <c r="U643" s="28">
        <v>43</v>
      </c>
      <c r="V643" s="29" t="s">
        <v>7556</v>
      </c>
      <c r="W643" s="29" t="s">
        <v>453</v>
      </c>
      <c r="X643" s="29" t="s">
        <v>7533</v>
      </c>
      <c r="Y643" s="29" t="s">
        <v>566</v>
      </c>
      <c r="Z643" s="29" t="s">
        <v>3902</v>
      </c>
      <c r="AA643" s="29" t="s">
        <v>7478</v>
      </c>
      <c r="AB643" s="28">
        <v>92632</v>
      </c>
      <c r="AC643" s="32">
        <v>33.868172999999999</v>
      </c>
      <c r="AD643" s="32">
        <v>-117.921594</v>
      </c>
      <c r="AE643" s="34" t="s">
        <v>7503</v>
      </c>
      <c r="AF643" s="29" t="s">
        <v>7472</v>
      </c>
      <c r="AG643" s="33" t="str">
        <f>IF(ISERROR(IF(VLOOKUP(B643,'SAS Stations'!$A$2:$G$307,6,)="YES", "YES", "NO"))=TRUE,"NO","YES")</f>
        <v>YES</v>
      </c>
      <c r="AH643" s="33" t="str">
        <f t="shared" ref="AH643:AH706" si="10">IF(AG643="YES", "NO", "YES")</f>
        <v>NO</v>
      </c>
      <c r="AI643" s="33" t="str">
        <f>IF(ISERROR(IF(VLOOKUP(B643,'Stations Modelled'!$A$2:$D$141,4,FALSE)=TRUE, "YES","NO")),"NO","YES")</f>
        <v>NO</v>
      </c>
    </row>
    <row r="644" spans="1:35" hidden="1">
      <c r="A644" s="29" t="s">
        <v>111</v>
      </c>
      <c r="B644" s="28">
        <v>1136</v>
      </c>
      <c r="C644" s="28">
        <v>7262</v>
      </c>
      <c r="D644" s="30"/>
      <c r="E644" s="29"/>
      <c r="F644" s="28">
        <v>12</v>
      </c>
      <c r="G644" s="28">
        <v>2.4</v>
      </c>
      <c r="H644" s="28">
        <v>5086</v>
      </c>
      <c r="I644" s="29" t="s">
        <v>394</v>
      </c>
      <c r="J644" s="28">
        <v>2</v>
      </c>
      <c r="K644" s="29" t="s">
        <v>394</v>
      </c>
      <c r="L644" s="28">
        <v>5086</v>
      </c>
      <c r="M644" s="29" t="s">
        <v>394</v>
      </c>
      <c r="N644" s="29" t="s">
        <v>7471</v>
      </c>
      <c r="O644" s="31">
        <v>18264</v>
      </c>
      <c r="P644" s="31" t="s">
        <v>7472</v>
      </c>
      <c r="Q644" s="29" t="s">
        <v>5084</v>
      </c>
      <c r="R644" s="28">
        <v>1</v>
      </c>
      <c r="S644" s="28">
        <v>29</v>
      </c>
      <c r="T644" s="28">
        <v>2</v>
      </c>
      <c r="U644" s="28">
        <v>80</v>
      </c>
      <c r="V644" s="29" t="s">
        <v>7848</v>
      </c>
      <c r="W644" s="29" t="s">
        <v>7472</v>
      </c>
      <c r="X644" s="29" t="s">
        <v>7472</v>
      </c>
      <c r="Y644" s="29" t="s">
        <v>7472</v>
      </c>
      <c r="Z644" s="29" t="s">
        <v>7472</v>
      </c>
      <c r="AA644" s="29" t="s">
        <v>7478</v>
      </c>
      <c r="AB644" s="28">
        <v>92703</v>
      </c>
      <c r="AC644" s="27"/>
      <c r="AD644" s="27"/>
      <c r="AE644" s="27"/>
      <c r="AF644" s="29" t="s">
        <v>7472</v>
      </c>
      <c r="AG644" s="33" t="str">
        <f>IF(ISERROR(IF(VLOOKUP(B644,'SAS Stations'!$A$2:$G$307,6,)="YES", "YES", "NO"))=TRUE,"NO","YES")</f>
        <v>NO</v>
      </c>
      <c r="AH644" s="33" t="str">
        <f t="shared" si="10"/>
        <v>YES</v>
      </c>
      <c r="AI644" s="33" t="str">
        <f>IF(ISERROR(IF(VLOOKUP(B644,'Stations Modelled'!$A$2:$D$141,4,FALSE)=TRUE, "YES","NO")),"NO","YES")</f>
        <v>NO</v>
      </c>
    </row>
    <row r="645" spans="1:35" hidden="1">
      <c r="A645" s="29" t="s">
        <v>1703</v>
      </c>
      <c r="B645" s="28">
        <v>940</v>
      </c>
      <c r="C645" s="28">
        <v>6131</v>
      </c>
      <c r="D645" s="30"/>
      <c r="E645" s="29"/>
      <c r="F645" s="28">
        <v>66</v>
      </c>
      <c r="G645" s="28">
        <v>7</v>
      </c>
      <c r="H645" s="28">
        <v>1310</v>
      </c>
      <c r="I645" s="29" t="s">
        <v>3882</v>
      </c>
      <c r="J645" s="28">
        <v>4</v>
      </c>
      <c r="K645" s="29" t="s">
        <v>448</v>
      </c>
      <c r="L645" s="28">
        <v>5069</v>
      </c>
      <c r="M645" s="29" t="s">
        <v>687</v>
      </c>
      <c r="N645" s="29" t="s">
        <v>7471</v>
      </c>
      <c r="O645" s="31">
        <v>18264</v>
      </c>
      <c r="P645" s="31" t="s">
        <v>7472</v>
      </c>
      <c r="Q645" s="29" t="s">
        <v>7530</v>
      </c>
      <c r="R645" s="28">
        <v>3</v>
      </c>
      <c r="S645" s="28">
        <v>30</v>
      </c>
      <c r="T645" s="28">
        <v>3</v>
      </c>
      <c r="U645" s="28">
        <v>15</v>
      </c>
      <c r="V645" s="29" t="s">
        <v>7474</v>
      </c>
      <c r="W645" s="29" t="s">
        <v>3421</v>
      </c>
      <c r="X645" s="29" t="s">
        <v>459</v>
      </c>
      <c r="Y645" s="29" t="s">
        <v>1704</v>
      </c>
      <c r="Z645" s="29" t="s">
        <v>5095</v>
      </c>
      <c r="AA645" s="29" t="s">
        <v>7478</v>
      </c>
      <c r="AB645" s="28">
        <v>92335</v>
      </c>
      <c r="AC645" s="32">
        <v>34.083958000000003</v>
      </c>
      <c r="AD645" s="32">
        <v>-117.492329</v>
      </c>
      <c r="AE645" s="34" t="s">
        <v>7503</v>
      </c>
      <c r="AF645" s="29" t="s">
        <v>7472</v>
      </c>
      <c r="AG645" s="33" t="str">
        <f>IF(ISERROR(IF(VLOOKUP(B645,'SAS Stations'!$A$2:$G$307,6,)="YES", "YES", "NO"))=TRUE,"NO","YES")</f>
        <v>NO</v>
      </c>
      <c r="AH645" s="33" t="str">
        <f t="shared" si="10"/>
        <v>YES</v>
      </c>
      <c r="AI645" s="33" t="str">
        <f>IF(ISERROR(IF(VLOOKUP(B645,'Stations Modelled'!$A$2:$D$141,4,FALSE)=TRUE, "YES","NO")),"NO","YES")</f>
        <v>NO</v>
      </c>
    </row>
    <row r="646" spans="1:35" hidden="1">
      <c r="A646" s="29" t="s">
        <v>112</v>
      </c>
      <c r="B646" s="28">
        <v>1139</v>
      </c>
      <c r="C646" s="28">
        <v>7301</v>
      </c>
      <c r="D646" s="30"/>
      <c r="E646" s="29"/>
      <c r="F646" s="28">
        <v>16</v>
      </c>
      <c r="G646" s="28">
        <v>2.4</v>
      </c>
      <c r="H646" s="28">
        <v>5021</v>
      </c>
      <c r="I646" s="29" t="s">
        <v>625</v>
      </c>
      <c r="J646" s="28">
        <v>8</v>
      </c>
      <c r="K646" s="29" t="s">
        <v>337</v>
      </c>
      <c r="L646" s="28">
        <v>5023</v>
      </c>
      <c r="M646" s="29" t="s">
        <v>337</v>
      </c>
      <c r="N646" s="29" t="s">
        <v>7471</v>
      </c>
      <c r="O646" s="31">
        <v>18264</v>
      </c>
      <c r="P646" s="31" t="s">
        <v>7472</v>
      </c>
      <c r="Q646" s="29" t="s">
        <v>5084</v>
      </c>
      <c r="R646" s="28">
        <v>5</v>
      </c>
      <c r="S646" s="28">
        <v>44</v>
      </c>
      <c r="T646" s="28">
        <v>1</v>
      </c>
      <c r="U646" s="28">
        <v>50</v>
      </c>
      <c r="V646" s="29" t="s">
        <v>2730</v>
      </c>
      <c r="W646" s="29" t="s">
        <v>7472</v>
      </c>
      <c r="X646" s="29" t="s">
        <v>7472</v>
      </c>
      <c r="Y646" s="29" t="s">
        <v>7472</v>
      </c>
      <c r="Z646" s="29" t="s">
        <v>7472</v>
      </c>
      <c r="AA646" s="29" t="s">
        <v>7478</v>
      </c>
      <c r="AB646" s="28">
        <v>90277</v>
      </c>
      <c r="AC646" s="27"/>
      <c r="AD646" s="27"/>
      <c r="AE646" s="27"/>
      <c r="AF646" s="29" t="s">
        <v>7472</v>
      </c>
      <c r="AG646" s="33" t="str">
        <f>IF(ISERROR(IF(VLOOKUP(B646,'SAS Stations'!$A$2:$G$307,6,)="YES", "YES", "NO"))=TRUE,"NO","YES")</f>
        <v>NO</v>
      </c>
      <c r="AH646" s="33" t="str">
        <f t="shared" si="10"/>
        <v>YES</v>
      </c>
      <c r="AI646" s="33" t="str">
        <f>IF(ISERROR(IF(VLOOKUP(B646,'Stations Modelled'!$A$2:$D$141,4,FALSE)=TRUE, "YES","NO")),"NO","YES")</f>
        <v>NO</v>
      </c>
    </row>
    <row r="647" spans="1:35" hidden="1">
      <c r="A647" s="29" t="s">
        <v>1016</v>
      </c>
      <c r="B647" s="28">
        <v>780</v>
      </c>
      <c r="C647" s="28">
        <v>5770</v>
      </c>
      <c r="D647" s="30" t="s">
        <v>7584</v>
      </c>
      <c r="E647" s="29">
        <v>37751</v>
      </c>
      <c r="F647" s="28">
        <v>16</v>
      </c>
      <c r="G647" s="28">
        <v>4</v>
      </c>
      <c r="H647" s="28">
        <v>5074</v>
      </c>
      <c r="I647" s="29" t="s">
        <v>631</v>
      </c>
      <c r="J647" s="28">
        <v>9</v>
      </c>
      <c r="K647" s="29" t="s">
        <v>652</v>
      </c>
      <c r="L647" s="28">
        <v>5073</v>
      </c>
      <c r="M647" s="29" t="s">
        <v>652</v>
      </c>
      <c r="N647" s="29" t="s">
        <v>7471</v>
      </c>
      <c r="O647" s="31">
        <v>18264</v>
      </c>
      <c r="P647" s="31" t="s">
        <v>7472</v>
      </c>
      <c r="Q647" s="29" t="s">
        <v>7506</v>
      </c>
      <c r="R647" s="28">
        <v>1</v>
      </c>
      <c r="S647" s="28">
        <v>32</v>
      </c>
      <c r="T647" s="28">
        <v>2</v>
      </c>
      <c r="U647" s="28">
        <v>57</v>
      </c>
      <c r="V647" s="29" t="s">
        <v>7531</v>
      </c>
      <c r="W647" s="29" t="s">
        <v>7487</v>
      </c>
      <c r="X647" s="29" t="s">
        <v>4629</v>
      </c>
      <c r="Y647" s="29" t="s">
        <v>4630</v>
      </c>
      <c r="Z647" s="29" t="s">
        <v>4631</v>
      </c>
      <c r="AA647" s="29" t="s">
        <v>7478</v>
      </c>
      <c r="AB647" s="28">
        <v>90201</v>
      </c>
      <c r="AC647" s="32">
        <v>33.963017000000001</v>
      </c>
      <c r="AD647" s="32">
        <v>-118.154816</v>
      </c>
      <c r="AE647" s="34" t="s">
        <v>7494</v>
      </c>
      <c r="AF647" s="29" t="s">
        <v>7472</v>
      </c>
      <c r="AG647" s="33" t="str">
        <f>IF(ISERROR(IF(VLOOKUP(B647,'SAS Stations'!$A$2:$G$307,6,)="YES", "YES", "NO"))=TRUE,"NO","YES")</f>
        <v>YES</v>
      </c>
      <c r="AH647" s="33" t="str">
        <f t="shared" si="10"/>
        <v>NO</v>
      </c>
      <c r="AI647" s="33" t="str">
        <f>IF(ISERROR(IF(VLOOKUP(B647,'Stations Modelled'!$A$2:$D$141,4,FALSE)=TRUE, "YES","NO")),"NO","YES")</f>
        <v>NO</v>
      </c>
    </row>
    <row r="648" spans="1:35" hidden="1">
      <c r="A648" s="29" t="s">
        <v>3903</v>
      </c>
      <c r="B648" s="28">
        <v>987</v>
      </c>
      <c r="C648" s="28">
        <v>6193</v>
      </c>
      <c r="D648" s="30"/>
      <c r="E648" s="29"/>
      <c r="F648" s="28">
        <v>66</v>
      </c>
      <c r="G648" s="28">
        <v>12</v>
      </c>
      <c r="H648" s="28">
        <v>5023</v>
      </c>
      <c r="I648" s="29" t="s">
        <v>337</v>
      </c>
      <c r="J648" s="28">
        <v>8</v>
      </c>
      <c r="K648" s="29" t="s">
        <v>337</v>
      </c>
      <c r="L648" s="28">
        <v>5023</v>
      </c>
      <c r="M648" s="29" t="s">
        <v>337</v>
      </c>
      <c r="N648" s="29" t="s">
        <v>7471</v>
      </c>
      <c r="O648" s="31">
        <v>25112</v>
      </c>
      <c r="P648" s="31" t="s">
        <v>7472</v>
      </c>
      <c r="Q648" s="29" t="s">
        <v>7530</v>
      </c>
      <c r="R648" s="28">
        <v>5</v>
      </c>
      <c r="S648" s="28">
        <v>44</v>
      </c>
      <c r="T648" s="28">
        <v>1</v>
      </c>
      <c r="U648" s="28">
        <v>53</v>
      </c>
      <c r="V648" s="29" t="s">
        <v>3386</v>
      </c>
      <c r="W648" s="29" t="s">
        <v>7522</v>
      </c>
      <c r="X648" s="29" t="s">
        <v>7558</v>
      </c>
      <c r="Y648" s="29" t="s">
        <v>4632</v>
      </c>
      <c r="Z648" s="29" t="s">
        <v>4610</v>
      </c>
      <c r="AA648" s="29" t="s">
        <v>7478</v>
      </c>
      <c r="AB648" s="28">
        <v>90266</v>
      </c>
      <c r="AC648" s="32">
        <v>33.899405999999999</v>
      </c>
      <c r="AD648" s="32">
        <v>-118.382594</v>
      </c>
      <c r="AE648" s="34" t="s">
        <v>7494</v>
      </c>
      <c r="AF648" s="29" t="s">
        <v>7472</v>
      </c>
      <c r="AG648" s="33" t="str">
        <f>IF(ISERROR(IF(VLOOKUP(B648,'SAS Stations'!$A$2:$G$307,6,)="YES", "YES", "NO"))=TRUE,"NO","YES")</f>
        <v>NO</v>
      </c>
      <c r="AH648" s="33" t="str">
        <f t="shared" si="10"/>
        <v>YES</v>
      </c>
      <c r="AI648" s="33" t="str">
        <f>IF(ISERROR(IF(VLOOKUP(B648,'Stations Modelled'!$A$2:$D$141,4,FALSE)=TRUE, "YES","NO")),"NO","YES")</f>
        <v>NO</v>
      </c>
    </row>
    <row r="649" spans="1:35" hidden="1">
      <c r="A649" s="29" t="s">
        <v>3903</v>
      </c>
      <c r="B649" s="28">
        <v>1841</v>
      </c>
      <c r="C649" s="28">
        <v>6193</v>
      </c>
      <c r="D649" s="30"/>
      <c r="E649" s="29"/>
      <c r="F649" s="28">
        <v>66</v>
      </c>
      <c r="G649" s="28">
        <v>4</v>
      </c>
      <c r="H649" s="28">
        <v>5023</v>
      </c>
      <c r="I649" s="29" t="s">
        <v>337</v>
      </c>
      <c r="J649" s="28">
        <v>8</v>
      </c>
      <c r="K649" s="29" t="s">
        <v>337</v>
      </c>
      <c r="L649" s="28">
        <v>5023</v>
      </c>
      <c r="M649" s="29" t="s">
        <v>337</v>
      </c>
      <c r="N649" s="29" t="s">
        <v>7471</v>
      </c>
      <c r="O649" s="31">
        <v>25112</v>
      </c>
      <c r="P649" s="31" t="s">
        <v>7472</v>
      </c>
      <c r="Q649" s="29" t="s">
        <v>7530</v>
      </c>
      <c r="R649" s="28">
        <v>5</v>
      </c>
      <c r="S649" s="28">
        <v>44</v>
      </c>
      <c r="T649" s="28">
        <v>1</v>
      </c>
      <c r="U649" s="28">
        <v>53</v>
      </c>
      <c r="V649" s="29" t="s">
        <v>3386</v>
      </c>
      <c r="W649" s="29" t="s">
        <v>7522</v>
      </c>
      <c r="X649" s="29" t="s">
        <v>7558</v>
      </c>
      <c r="Y649" s="29" t="s">
        <v>4632</v>
      </c>
      <c r="Z649" s="29" t="s">
        <v>4610</v>
      </c>
      <c r="AA649" s="29" t="s">
        <v>7478</v>
      </c>
      <c r="AB649" s="28">
        <v>90266</v>
      </c>
      <c r="AC649" s="32">
        <v>33.899405999999999</v>
      </c>
      <c r="AD649" s="32">
        <v>-118.382594</v>
      </c>
      <c r="AE649" s="34" t="s">
        <v>7494</v>
      </c>
      <c r="AF649" s="29" t="s">
        <v>7472</v>
      </c>
      <c r="AG649" s="33" t="str">
        <f>IF(ISERROR(IF(VLOOKUP(B649,'SAS Stations'!$A$2:$G$307,6,)="YES", "YES", "NO"))=TRUE,"NO","YES")</f>
        <v>NO</v>
      </c>
      <c r="AH649" s="33" t="str">
        <f t="shared" si="10"/>
        <v>YES</v>
      </c>
      <c r="AI649" s="33" t="str">
        <f>IF(ISERROR(IF(VLOOKUP(B649,'Stations Modelled'!$A$2:$D$141,4,FALSE)=TRUE, "YES","NO")),"NO","YES")</f>
        <v>NO</v>
      </c>
    </row>
    <row r="650" spans="1:35" hidden="1">
      <c r="A650" s="29" t="s">
        <v>3904</v>
      </c>
      <c r="B650" s="28">
        <v>1504</v>
      </c>
      <c r="C650" s="28">
        <v>8283</v>
      </c>
      <c r="D650" s="30" t="s">
        <v>4923</v>
      </c>
      <c r="E650" s="29">
        <v>15245</v>
      </c>
      <c r="F650" s="28">
        <v>115</v>
      </c>
      <c r="G650" s="28">
        <v>33</v>
      </c>
      <c r="H650" s="28">
        <v>8016</v>
      </c>
      <c r="I650" s="29" t="s">
        <v>385</v>
      </c>
      <c r="J650" s="28">
        <v>15</v>
      </c>
      <c r="K650" s="29" t="s">
        <v>666</v>
      </c>
      <c r="L650" s="28">
        <v>5090</v>
      </c>
      <c r="M650" s="29" t="s">
        <v>3806</v>
      </c>
      <c r="N650" s="29" t="s">
        <v>7471</v>
      </c>
      <c r="O650" s="31">
        <v>18264</v>
      </c>
      <c r="P650" s="31" t="s">
        <v>7472</v>
      </c>
      <c r="Q650" s="29" t="s">
        <v>7473</v>
      </c>
      <c r="R650" s="28">
        <v>3</v>
      </c>
      <c r="S650" s="28">
        <v>72</v>
      </c>
      <c r="T650" s="28">
        <v>4</v>
      </c>
      <c r="U650" s="28">
        <v>24</v>
      </c>
      <c r="V650" s="29" t="s">
        <v>7474</v>
      </c>
      <c r="W650" s="29" t="s">
        <v>10319</v>
      </c>
      <c r="X650" s="29" t="s">
        <v>5041</v>
      </c>
      <c r="Y650" s="29" t="s">
        <v>10320</v>
      </c>
      <c r="Z650" s="29" t="s">
        <v>5003</v>
      </c>
      <c r="AA650" s="29" t="s">
        <v>7478</v>
      </c>
      <c r="AB650" s="28">
        <v>92327</v>
      </c>
      <c r="AC650" s="32">
        <v>34.858983000000002</v>
      </c>
      <c r="AD650" s="32">
        <v>-116.86709</v>
      </c>
      <c r="AE650" s="34" t="s">
        <v>7494</v>
      </c>
      <c r="AF650" s="29" t="s">
        <v>7472</v>
      </c>
      <c r="AG650" s="33" t="str">
        <f>IF(ISERROR(IF(VLOOKUP(B650,'SAS Stations'!$A$2:$G$307,6,)="YES", "YES", "NO"))=TRUE,"NO","YES")</f>
        <v>NO</v>
      </c>
      <c r="AH650" s="33" t="str">
        <f t="shared" si="10"/>
        <v>YES</v>
      </c>
      <c r="AI650" s="33" t="str">
        <f>IF(ISERROR(IF(VLOOKUP(B650,'Stations Modelled'!$A$2:$D$141,4,FALSE)=TRUE, "YES","NO")),"NO","YES")</f>
        <v>NO</v>
      </c>
    </row>
    <row r="651" spans="1:35" hidden="1">
      <c r="A651" s="29" t="s">
        <v>113</v>
      </c>
      <c r="B651" s="28">
        <v>1636</v>
      </c>
      <c r="C651" s="28">
        <v>7323</v>
      </c>
      <c r="D651" s="30"/>
      <c r="E651" s="29"/>
      <c r="F651" s="28">
        <v>33</v>
      </c>
      <c r="G651" s="28">
        <v>12</v>
      </c>
      <c r="H651" s="28">
        <v>8016</v>
      </c>
      <c r="I651" s="29" t="s">
        <v>385</v>
      </c>
      <c r="J651" s="28">
        <v>15</v>
      </c>
      <c r="K651" s="29" t="s">
        <v>666</v>
      </c>
      <c r="L651" s="28">
        <v>5061</v>
      </c>
      <c r="M651" s="29" t="s">
        <v>666</v>
      </c>
      <c r="N651" s="29" t="s">
        <v>7471</v>
      </c>
      <c r="O651" s="31">
        <v>29952</v>
      </c>
      <c r="P651" s="31" t="s">
        <v>7472</v>
      </c>
      <c r="Q651" s="29" t="s">
        <v>5084</v>
      </c>
      <c r="R651" s="28">
        <v>3</v>
      </c>
      <c r="S651" s="28">
        <v>86</v>
      </c>
      <c r="T651" s="28">
        <v>4</v>
      </c>
      <c r="U651" s="28">
        <v>40</v>
      </c>
      <c r="V651" s="29" t="s">
        <v>4926</v>
      </c>
      <c r="W651" s="29" t="s">
        <v>7472</v>
      </c>
      <c r="X651" s="29" t="s">
        <v>7472</v>
      </c>
      <c r="Y651" s="29" t="s">
        <v>7472</v>
      </c>
      <c r="Z651" s="29" t="s">
        <v>7472</v>
      </c>
      <c r="AA651" s="29" t="s">
        <v>7478</v>
      </c>
      <c r="AB651" s="28">
        <v>93505</v>
      </c>
      <c r="AC651" s="27"/>
      <c r="AD651" s="27"/>
      <c r="AE651" s="27"/>
      <c r="AF651" s="29" t="s">
        <v>7472</v>
      </c>
      <c r="AG651" s="33" t="str">
        <f>IF(ISERROR(IF(VLOOKUP(B651,'SAS Stations'!$A$2:$G$307,6,)="YES", "YES", "NO"))=TRUE,"NO","YES")</f>
        <v>NO</v>
      </c>
      <c r="AH651" s="33" t="str">
        <f t="shared" si="10"/>
        <v>YES</v>
      </c>
      <c r="AI651" s="33" t="str">
        <f>IF(ISERROR(IF(VLOOKUP(B651,'Stations Modelled'!$A$2:$D$141,4,FALSE)=TRUE, "YES","NO")),"NO","YES")</f>
        <v>NO</v>
      </c>
    </row>
    <row r="652" spans="1:35" hidden="1">
      <c r="A652" s="29" t="s">
        <v>3905</v>
      </c>
      <c r="B652" s="28">
        <v>822</v>
      </c>
      <c r="C652" s="28">
        <v>5823</v>
      </c>
      <c r="D652" s="30" t="s">
        <v>7584</v>
      </c>
      <c r="E652" s="29"/>
      <c r="F652" s="28">
        <v>66</v>
      </c>
      <c r="G652" s="28">
        <v>12</v>
      </c>
      <c r="H652" s="28">
        <v>5084</v>
      </c>
      <c r="I652" s="29" t="s">
        <v>3790</v>
      </c>
      <c r="J652" s="28">
        <v>9</v>
      </c>
      <c r="K652" s="29" t="s">
        <v>652</v>
      </c>
      <c r="L652" s="28">
        <v>5073</v>
      </c>
      <c r="M652" s="29" t="s">
        <v>652</v>
      </c>
      <c r="N652" s="29" t="s">
        <v>7471</v>
      </c>
      <c r="O652" s="31">
        <v>17076</v>
      </c>
      <c r="P652" s="31" t="s">
        <v>7472</v>
      </c>
      <c r="Q652" s="29" t="s">
        <v>7473</v>
      </c>
      <c r="R652" s="28">
        <v>1</v>
      </c>
      <c r="S652" s="28">
        <v>47</v>
      </c>
      <c r="T652" s="28">
        <v>2</v>
      </c>
      <c r="U652" s="28">
        <v>2</v>
      </c>
      <c r="V652" s="29" t="s">
        <v>7531</v>
      </c>
      <c r="W652" s="29" t="s">
        <v>7475</v>
      </c>
      <c r="X652" s="29" t="s">
        <v>477</v>
      </c>
      <c r="Y652" s="29" t="s">
        <v>4633</v>
      </c>
      <c r="Z652" s="29" t="s">
        <v>1007</v>
      </c>
      <c r="AA652" s="29" t="s">
        <v>7478</v>
      </c>
      <c r="AB652" s="28">
        <v>90240</v>
      </c>
      <c r="AC652" s="32">
        <v>33.961323</v>
      </c>
      <c r="AD652" s="32">
        <v>-118.11140899999999</v>
      </c>
      <c r="AE652" s="34" t="s">
        <v>7494</v>
      </c>
      <c r="AF652" s="29" t="s">
        <v>7472</v>
      </c>
      <c r="AG652" s="33" t="str">
        <f>IF(ISERROR(IF(VLOOKUP(B652,'SAS Stations'!$A$2:$G$307,6,)="YES", "YES", "NO"))=TRUE,"NO","YES")</f>
        <v>YES</v>
      </c>
      <c r="AH652" s="33" t="str">
        <f t="shared" si="10"/>
        <v>NO</v>
      </c>
      <c r="AI652" s="33" t="str">
        <f>IF(ISERROR(IF(VLOOKUP(B652,'Stations Modelled'!$A$2:$D$141,4,FALSE)=TRUE, "YES","NO")),"NO","YES")</f>
        <v>NO</v>
      </c>
    </row>
    <row r="653" spans="1:35" hidden="1">
      <c r="A653" s="29" t="s">
        <v>1705</v>
      </c>
      <c r="B653" s="28">
        <v>1013</v>
      </c>
      <c r="C653" s="28">
        <v>6233</v>
      </c>
      <c r="D653" s="30"/>
      <c r="E653" s="29"/>
      <c r="F653" s="28">
        <v>66</v>
      </c>
      <c r="G653" s="28">
        <v>7</v>
      </c>
      <c r="H653" s="28">
        <v>1310</v>
      </c>
      <c r="I653" s="29" t="s">
        <v>3882</v>
      </c>
      <c r="J653" s="28">
        <v>4</v>
      </c>
      <c r="K653" s="29" t="s">
        <v>448</v>
      </c>
      <c r="L653" s="28">
        <v>5069</v>
      </c>
      <c r="M653" s="29" t="s">
        <v>687</v>
      </c>
      <c r="N653" s="29" t="s">
        <v>7471</v>
      </c>
      <c r="O653" s="31">
        <v>28581</v>
      </c>
      <c r="P653" s="31" t="s">
        <v>7472</v>
      </c>
      <c r="Q653" s="29" t="s">
        <v>7530</v>
      </c>
      <c r="R653" s="28">
        <v>3</v>
      </c>
      <c r="S653" s="28">
        <v>30</v>
      </c>
      <c r="T653" s="28">
        <v>3</v>
      </c>
      <c r="U653" s="28">
        <v>14</v>
      </c>
      <c r="V653" s="29" t="s">
        <v>7474</v>
      </c>
      <c r="W653" s="29" t="s">
        <v>3421</v>
      </c>
      <c r="X653" s="29" t="s">
        <v>459</v>
      </c>
      <c r="Y653" s="29" t="s">
        <v>1706</v>
      </c>
      <c r="Z653" s="29" t="s">
        <v>5095</v>
      </c>
      <c r="AA653" s="29" t="s">
        <v>7478</v>
      </c>
      <c r="AB653" s="28">
        <v>92335</v>
      </c>
      <c r="AC653" s="32">
        <v>34.080205999999997</v>
      </c>
      <c r="AD653" s="32">
        <v>-117.493306</v>
      </c>
      <c r="AE653" s="34" t="s">
        <v>7503</v>
      </c>
      <c r="AF653" s="29" t="s">
        <v>7472</v>
      </c>
      <c r="AG653" s="33" t="str">
        <f>IF(ISERROR(IF(VLOOKUP(B653,'SAS Stations'!$A$2:$G$307,6,)="YES", "YES", "NO"))=TRUE,"NO","YES")</f>
        <v>NO</v>
      </c>
      <c r="AH653" s="33" t="str">
        <f t="shared" si="10"/>
        <v>YES</v>
      </c>
      <c r="AI653" s="33" t="str">
        <f>IF(ISERROR(IF(VLOOKUP(B653,'Stations Modelled'!$A$2:$D$141,4,FALSE)=TRUE, "YES","NO")),"NO","YES")</f>
        <v>NO</v>
      </c>
    </row>
    <row r="654" spans="1:35" hidden="1">
      <c r="A654" s="29" t="s">
        <v>3906</v>
      </c>
      <c r="B654" s="28">
        <v>656</v>
      </c>
      <c r="C654" s="28">
        <v>5617</v>
      </c>
      <c r="D654" s="30" t="s">
        <v>7528</v>
      </c>
      <c r="E654" s="29">
        <v>40104</v>
      </c>
      <c r="F654" s="28">
        <v>12</v>
      </c>
      <c r="G654" s="28">
        <v>4</v>
      </c>
      <c r="H654" s="28">
        <v>5062</v>
      </c>
      <c r="I654" s="29" t="s">
        <v>3801</v>
      </c>
      <c r="J654" s="28">
        <v>4</v>
      </c>
      <c r="K654" s="29" t="s">
        <v>448</v>
      </c>
      <c r="L654" s="28">
        <v>5069</v>
      </c>
      <c r="M654" s="29" t="s">
        <v>687</v>
      </c>
      <c r="N654" s="29" t="s">
        <v>7471</v>
      </c>
      <c r="O654" s="31">
        <v>18264</v>
      </c>
      <c r="P654" s="31" t="s">
        <v>7472</v>
      </c>
      <c r="Q654" s="29" t="s">
        <v>7473</v>
      </c>
      <c r="R654" s="28">
        <v>3</v>
      </c>
      <c r="S654" s="28">
        <v>26</v>
      </c>
      <c r="T654" s="28">
        <v>3</v>
      </c>
      <c r="U654" s="28">
        <v>6</v>
      </c>
      <c r="V654" s="29" t="s">
        <v>7531</v>
      </c>
      <c r="W654" s="29" t="s">
        <v>516</v>
      </c>
      <c r="X654" s="29" t="s">
        <v>517</v>
      </c>
      <c r="Y654" s="29" t="s">
        <v>567</v>
      </c>
      <c r="Z654" s="29" t="s">
        <v>1041</v>
      </c>
      <c r="AA654" s="29" t="s">
        <v>7478</v>
      </c>
      <c r="AB654" s="28">
        <v>91766</v>
      </c>
      <c r="AC654" s="32">
        <v>34.057586000000001</v>
      </c>
      <c r="AD654" s="32">
        <v>-117.77560099999999</v>
      </c>
      <c r="AE654" s="34" t="s">
        <v>7503</v>
      </c>
      <c r="AF654" s="29" t="s">
        <v>7472</v>
      </c>
      <c r="AG654" s="33" t="str">
        <f>IF(ISERROR(IF(VLOOKUP(B654,'SAS Stations'!$A$2:$G$307,6,)="YES", "YES", "NO"))=TRUE,"NO","YES")</f>
        <v>NO</v>
      </c>
      <c r="AH654" s="33" t="str">
        <f t="shared" si="10"/>
        <v>YES</v>
      </c>
      <c r="AI654" s="33" t="str">
        <f>IF(ISERROR(IF(VLOOKUP(B654,'Stations Modelled'!$A$2:$D$141,4,FALSE)=TRUE, "YES","NO")),"NO","YES")</f>
        <v>NO</v>
      </c>
    </row>
    <row r="655" spans="1:35" hidden="1">
      <c r="A655" s="29" t="s">
        <v>3906</v>
      </c>
      <c r="B655" s="28">
        <v>657</v>
      </c>
      <c r="C655" s="28">
        <v>5617</v>
      </c>
      <c r="D655" s="30" t="s">
        <v>7528</v>
      </c>
      <c r="E655" s="29">
        <v>40104</v>
      </c>
      <c r="F655" s="28">
        <v>66</v>
      </c>
      <c r="G655" s="28">
        <v>12</v>
      </c>
      <c r="H655" s="28">
        <v>5062</v>
      </c>
      <c r="I655" s="29" t="s">
        <v>3801</v>
      </c>
      <c r="J655" s="28">
        <v>4</v>
      </c>
      <c r="K655" s="29" t="s">
        <v>448</v>
      </c>
      <c r="L655" s="28">
        <v>5069</v>
      </c>
      <c r="M655" s="29" t="s">
        <v>687</v>
      </c>
      <c r="N655" s="29" t="s">
        <v>7471</v>
      </c>
      <c r="O655" s="31">
        <v>18264</v>
      </c>
      <c r="P655" s="31" t="s">
        <v>7472</v>
      </c>
      <c r="Q655" s="29" t="s">
        <v>7473</v>
      </c>
      <c r="R655" s="28">
        <v>3</v>
      </c>
      <c r="S655" s="28">
        <v>26</v>
      </c>
      <c r="T655" s="28">
        <v>3</v>
      </c>
      <c r="U655" s="28">
        <v>6</v>
      </c>
      <c r="V655" s="29" t="s">
        <v>7531</v>
      </c>
      <c r="W655" s="29" t="s">
        <v>516</v>
      </c>
      <c r="X655" s="29" t="s">
        <v>517</v>
      </c>
      <c r="Y655" s="29" t="s">
        <v>567</v>
      </c>
      <c r="Z655" s="29" t="s">
        <v>1041</v>
      </c>
      <c r="AA655" s="29" t="s">
        <v>7478</v>
      </c>
      <c r="AB655" s="28">
        <v>91766</v>
      </c>
      <c r="AC655" s="32">
        <v>34.057586000000001</v>
      </c>
      <c r="AD655" s="32">
        <v>-117.77560099999999</v>
      </c>
      <c r="AE655" s="34" t="s">
        <v>7503</v>
      </c>
      <c r="AF655" s="29" t="s">
        <v>7472</v>
      </c>
      <c r="AG655" s="33" t="str">
        <f>IF(ISERROR(IF(VLOOKUP(B655,'SAS Stations'!$A$2:$G$307,6,)="YES", "YES", "NO"))=TRUE,"NO","YES")</f>
        <v>NO</v>
      </c>
      <c r="AH655" s="33" t="str">
        <f t="shared" si="10"/>
        <v>YES</v>
      </c>
      <c r="AI655" s="33" t="str">
        <f>IF(ISERROR(IF(VLOOKUP(B655,'Stations Modelled'!$A$2:$D$141,4,FALSE)=TRUE, "YES","NO")),"NO","YES")</f>
        <v>NO</v>
      </c>
    </row>
    <row r="656" spans="1:35" hidden="1">
      <c r="A656" s="29" t="s">
        <v>114</v>
      </c>
      <c r="B656" s="28">
        <v>1138</v>
      </c>
      <c r="C656" s="28">
        <v>7300</v>
      </c>
      <c r="D656" s="30"/>
      <c r="E656" s="29"/>
      <c r="F656" s="28">
        <v>16</v>
      </c>
      <c r="G656" s="28">
        <v>2.4</v>
      </c>
      <c r="H656" s="28">
        <v>5055</v>
      </c>
      <c r="I656" s="29" t="s">
        <v>446</v>
      </c>
      <c r="J656" s="28">
        <v>10</v>
      </c>
      <c r="K656" s="29" t="s">
        <v>446</v>
      </c>
      <c r="L656" s="28">
        <v>5056</v>
      </c>
      <c r="M656" s="29" t="s">
        <v>698</v>
      </c>
      <c r="N656" s="29" t="s">
        <v>7471</v>
      </c>
      <c r="O656" s="31">
        <v>27760</v>
      </c>
      <c r="P656" s="31" t="s">
        <v>7472</v>
      </c>
      <c r="Q656" s="29" t="s">
        <v>5084</v>
      </c>
      <c r="R656" s="28">
        <v>5</v>
      </c>
      <c r="S656" s="28">
        <v>49</v>
      </c>
      <c r="T656" s="28">
        <v>1</v>
      </c>
      <c r="U656" s="28">
        <v>60</v>
      </c>
      <c r="V656" s="29" t="s">
        <v>4996</v>
      </c>
      <c r="W656" s="29" t="s">
        <v>7472</v>
      </c>
      <c r="X656" s="29" t="s">
        <v>7472</v>
      </c>
      <c r="Y656" s="29" t="s">
        <v>7472</v>
      </c>
      <c r="Z656" s="29" t="s">
        <v>7472</v>
      </c>
      <c r="AA656" s="29" t="s">
        <v>7478</v>
      </c>
      <c r="AB656" s="28">
        <v>93108</v>
      </c>
      <c r="AC656" s="27"/>
      <c r="AD656" s="27"/>
      <c r="AE656" s="27"/>
      <c r="AF656" s="29" t="s">
        <v>7472</v>
      </c>
      <c r="AG656" s="33" t="str">
        <f>IF(ISERROR(IF(VLOOKUP(B656,'SAS Stations'!$A$2:$G$307,6,)="YES", "YES", "NO"))=TRUE,"NO","YES")</f>
        <v>NO</v>
      </c>
      <c r="AH656" s="33" t="str">
        <f t="shared" si="10"/>
        <v>YES</v>
      </c>
      <c r="AI656" s="33" t="str">
        <f>IF(ISERROR(IF(VLOOKUP(B656,'Stations Modelled'!$A$2:$D$141,4,FALSE)=TRUE, "YES","NO")),"NO","YES")</f>
        <v>NO</v>
      </c>
    </row>
    <row r="657" spans="1:35" hidden="1">
      <c r="A657" s="29" t="s">
        <v>568</v>
      </c>
      <c r="B657" s="28">
        <v>195</v>
      </c>
      <c r="C657" s="28">
        <v>3003</v>
      </c>
      <c r="D657" s="30" t="s">
        <v>7528</v>
      </c>
      <c r="E657" s="29"/>
      <c r="F657" s="28">
        <v>12</v>
      </c>
      <c r="G657" s="28">
        <v>66</v>
      </c>
      <c r="H657" s="28">
        <v>5045</v>
      </c>
      <c r="I657" s="29" t="s">
        <v>3810</v>
      </c>
      <c r="J657" s="28">
        <v>4</v>
      </c>
      <c r="K657" s="29" t="s">
        <v>448</v>
      </c>
      <c r="L657" s="28">
        <v>5069</v>
      </c>
      <c r="M657" s="29" t="s">
        <v>687</v>
      </c>
      <c r="N657" s="29" t="s">
        <v>7471</v>
      </c>
      <c r="O657" s="31">
        <v>24504</v>
      </c>
      <c r="P657" s="31" t="s">
        <v>7472</v>
      </c>
      <c r="Q657" s="29" t="s">
        <v>525</v>
      </c>
      <c r="R657" s="28">
        <v>1</v>
      </c>
      <c r="S657" s="28">
        <v>26</v>
      </c>
      <c r="T657" s="28">
        <v>3</v>
      </c>
      <c r="U657" s="28">
        <v>6</v>
      </c>
      <c r="V657" s="29" t="s">
        <v>7531</v>
      </c>
      <c r="W657" s="29" t="s">
        <v>516</v>
      </c>
      <c r="X657" s="29" t="s">
        <v>569</v>
      </c>
      <c r="Y657" s="29" t="s">
        <v>570</v>
      </c>
      <c r="Z657" s="29" t="s">
        <v>1041</v>
      </c>
      <c r="AA657" s="29" t="s">
        <v>7478</v>
      </c>
      <c r="AB657" s="28">
        <v>91768</v>
      </c>
      <c r="AC657" s="32">
        <v>34.059638999999997</v>
      </c>
      <c r="AD657" s="32">
        <v>-117.78801</v>
      </c>
      <c r="AE657" s="34" t="s">
        <v>7503</v>
      </c>
      <c r="AF657" s="29" t="s">
        <v>7472</v>
      </c>
      <c r="AG657" s="33" t="str">
        <f>IF(ISERROR(IF(VLOOKUP(B657,'SAS Stations'!$A$2:$G$307,6,)="YES", "YES", "NO"))=TRUE,"NO","YES")</f>
        <v>NO</v>
      </c>
      <c r="AH657" s="33" t="str">
        <f t="shared" si="10"/>
        <v>YES</v>
      </c>
      <c r="AI657" s="33" t="str">
        <f>IF(ISERROR(IF(VLOOKUP(B657,'Stations Modelled'!$A$2:$D$141,4,FALSE)=TRUE, "YES","NO")),"NO","YES")</f>
        <v>NO</v>
      </c>
    </row>
    <row r="658" spans="1:35" hidden="1">
      <c r="A658" s="29" t="s">
        <v>3907</v>
      </c>
      <c r="B658" s="28">
        <v>350</v>
      </c>
      <c r="C658" s="28">
        <v>5121</v>
      </c>
      <c r="D658" s="30" t="s">
        <v>7535</v>
      </c>
      <c r="E658" s="29">
        <v>46458</v>
      </c>
      <c r="F658" s="28">
        <v>66</v>
      </c>
      <c r="G658" s="28">
        <v>4</v>
      </c>
      <c r="H658" s="28">
        <v>5012</v>
      </c>
      <c r="I658" s="29" t="s">
        <v>3869</v>
      </c>
      <c r="J658" s="28">
        <v>3</v>
      </c>
      <c r="K658" s="29" t="s">
        <v>7529</v>
      </c>
      <c r="L658" s="28">
        <v>5012</v>
      </c>
      <c r="M658" s="29" t="s">
        <v>3869</v>
      </c>
      <c r="N658" s="29" t="s">
        <v>7471</v>
      </c>
      <c r="O658" s="31">
        <v>18264</v>
      </c>
      <c r="P658" s="31" t="s">
        <v>7472</v>
      </c>
      <c r="Q658" s="29" t="s">
        <v>7473</v>
      </c>
      <c r="R658" s="28">
        <v>1</v>
      </c>
      <c r="S658" s="28">
        <v>27</v>
      </c>
      <c r="T658" s="28">
        <v>3</v>
      </c>
      <c r="U658" s="28">
        <v>3</v>
      </c>
      <c r="V658" s="29" t="s">
        <v>7531</v>
      </c>
      <c r="W658" s="29" t="s">
        <v>543</v>
      </c>
      <c r="X658" s="29" t="s">
        <v>7549</v>
      </c>
      <c r="Y658" s="29" t="s">
        <v>571</v>
      </c>
      <c r="Z658" s="29" t="s">
        <v>548</v>
      </c>
      <c r="AA658" s="29" t="s">
        <v>7478</v>
      </c>
      <c r="AB658" s="28">
        <v>91030</v>
      </c>
      <c r="AC658" s="32">
        <v>34.126134999999998</v>
      </c>
      <c r="AD658" s="32">
        <v>-118.149278</v>
      </c>
      <c r="AE658" s="34" t="s">
        <v>7503</v>
      </c>
      <c r="AF658" s="29" t="s">
        <v>7472</v>
      </c>
      <c r="AG658" s="33" t="str">
        <f>IF(ISERROR(IF(VLOOKUP(B658,'SAS Stations'!$A$2:$G$307,6,)="YES", "YES", "NO"))=TRUE,"NO","YES")</f>
        <v>NO</v>
      </c>
      <c r="AH658" s="33" t="str">
        <f t="shared" si="10"/>
        <v>YES</v>
      </c>
      <c r="AI658" s="33" t="str">
        <f>IF(ISERROR(IF(VLOOKUP(B658,'Stations Modelled'!$A$2:$D$141,4,FALSE)=TRUE, "YES","NO")),"NO","YES")</f>
        <v>NO</v>
      </c>
    </row>
    <row r="659" spans="1:35" hidden="1">
      <c r="A659" s="29" t="s">
        <v>3907</v>
      </c>
      <c r="B659" s="28">
        <v>351</v>
      </c>
      <c r="C659" s="28">
        <v>5121</v>
      </c>
      <c r="D659" s="30" t="s">
        <v>7535</v>
      </c>
      <c r="E659" s="29">
        <v>46458</v>
      </c>
      <c r="F659" s="28">
        <v>66</v>
      </c>
      <c r="G659" s="28">
        <v>16</v>
      </c>
      <c r="H659" s="28">
        <v>5012</v>
      </c>
      <c r="I659" s="29" t="s">
        <v>3869</v>
      </c>
      <c r="J659" s="28">
        <v>3</v>
      </c>
      <c r="K659" s="29" t="s">
        <v>7529</v>
      </c>
      <c r="L659" s="28">
        <v>5012</v>
      </c>
      <c r="M659" s="29" t="s">
        <v>3869</v>
      </c>
      <c r="N659" s="29" t="s">
        <v>7471</v>
      </c>
      <c r="O659" s="31">
        <v>18264</v>
      </c>
      <c r="P659" s="31" t="s">
        <v>7472</v>
      </c>
      <c r="Q659" s="29" t="s">
        <v>7473</v>
      </c>
      <c r="R659" s="28">
        <v>1</v>
      </c>
      <c r="S659" s="28">
        <v>27</v>
      </c>
      <c r="T659" s="28">
        <v>3</v>
      </c>
      <c r="U659" s="28">
        <v>3</v>
      </c>
      <c r="V659" s="29" t="s">
        <v>7531</v>
      </c>
      <c r="W659" s="29" t="s">
        <v>543</v>
      </c>
      <c r="X659" s="29" t="s">
        <v>7549</v>
      </c>
      <c r="Y659" s="29" t="s">
        <v>571</v>
      </c>
      <c r="Z659" s="29" t="s">
        <v>548</v>
      </c>
      <c r="AA659" s="29" t="s">
        <v>7478</v>
      </c>
      <c r="AB659" s="28">
        <v>91030</v>
      </c>
      <c r="AC659" s="32">
        <v>34.126134999999998</v>
      </c>
      <c r="AD659" s="32">
        <v>-118.149278</v>
      </c>
      <c r="AE659" s="34" t="s">
        <v>7503</v>
      </c>
      <c r="AF659" s="29" t="s">
        <v>7472</v>
      </c>
      <c r="AG659" s="33" t="str">
        <f>IF(ISERROR(IF(VLOOKUP(B659,'SAS Stations'!$A$2:$G$307,6,)="YES", "YES", "NO"))=TRUE,"NO","YES")</f>
        <v>YES</v>
      </c>
      <c r="AH659" s="33" t="str">
        <f t="shared" si="10"/>
        <v>NO</v>
      </c>
      <c r="AI659" s="33" t="str">
        <f>IF(ISERROR(IF(VLOOKUP(B659,'Stations Modelled'!$A$2:$D$141,4,FALSE)=TRUE, "YES","NO")),"NO","YES")</f>
        <v>NO</v>
      </c>
    </row>
    <row r="660" spans="1:35" hidden="1">
      <c r="A660" s="29" t="s">
        <v>115</v>
      </c>
      <c r="B660" s="28">
        <v>1147</v>
      </c>
      <c r="C660" s="28">
        <v>7320</v>
      </c>
      <c r="D660" s="30"/>
      <c r="E660" s="29"/>
      <c r="F660" s="28">
        <v>33</v>
      </c>
      <c r="G660" s="28">
        <v>12</v>
      </c>
      <c r="H660" s="28">
        <v>8016</v>
      </c>
      <c r="I660" s="29" t="s">
        <v>385</v>
      </c>
      <c r="J660" s="28">
        <v>15</v>
      </c>
      <c r="K660" s="29" t="s">
        <v>666</v>
      </c>
      <c r="L660" s="28">
        <v>5061</v>
      </c>
      <c r="M660" s="29" t="s">
        <v>666</v>
      </c>
      <c r="N660" s="29" t="s">
        <v>7471</v>
      </c>
      <c r="O660" s="31">
        <v>27638</v>
      </c>
      <c r="P660" s="31" t="s">
        <v>7472</v>
      </c>
      <c r="Q660" s="29" t="s">
        <v>5084</v>
      </c>
      <c r="R660" s="28">
        <v>3</v>
      </c>
      <c r="S660" s="28">
        <v>86</v>
      </c>
      <c r="T660" s="28">
        <v>4</v>
      </c>
      <c r="U660" s="28">
        <v>40</v>
      </c>
      <c r="V660" s="29" t="s">
        <v>4926</v>
      </c>
      <c r="W660" s="29" t="s">
        <v>7472</v>
      </c>
      <c r="X660" s="29" t="s">
        <v>7472</v>
      </c>
      <c r="Y660" s="29" t="s">
        <v>7472</v>
      </c>
      <c r="Z660" s="29" t="s">
        <v>7472</v>
      </c>
      <c r="AA660" s="29" t="s">
        <v>7478</v>
      </c>
      <c r="AB660" s="28" t="s">
        <v>7472</v>
      </c>
      <c r="AC660" s="27"/>
      <c r="AD660" s="27"/>
      <c r="AE660" s="27"/>
      <c r="AF660" s="29" t="s">
        <v>7472</v>
      </c>
      <c r="AG660" s="33" t="str">
        <f>IF(ISERROR(IF(VLOOKUP(B660,'SAS Stations'!$A$2:$G$307,6,)="YES", "YES", "NO"))=TRUE,"NO","YES")</f>
        <v>NO</v>
      </c>
      <c r="AH660" s="33" t="str">
        <f t="shared" si="10"/>
        <v>YES</v>
      </c>
      <c r="AI660" s="33" t="str">
        <f>IF(ISERROR(IF(VLOOKUP(B660,'Stations Modelled'!$A$2:$D$141,4,FALSE)=TRUE, "YES","NO")),"NO","YES")</f>
        <v>NO</v>
      </c>
    </row>
    <row r="661" spans="1:35" hidden="1">
      <c r="A661" s="29" t="s">
        <v>3908</v>
      </c>
      <c r="B661" s="28">
        <v>1329</v>
      </c>
      <c r="C661" s="28">
        <v>8013</v>
      </c>
      <c r="D661" s="30" t="s">
        <v>3416</v>
      </c>
      <c r="E661" s="29">
        <v>14761</v>
      </c>
      <c r="F661" s="28">
        <v>33</v>
      </c>
      <c r="G661" s="28">
        <v>12</v>
      </c>
      <c r="H661" s="28">
        <v>5067</v>
      </c>
      <c r="I661" s="29" t="s">
        <v>389</v>
      </c>
      <c r="J661" s="28">
        <v>6</v>
      </c>
      <c r="K661" s="29" t="s">
        <v>389</v>
      </c>
      <c r="L661" s="28">
        <v>5067</v>
      </c>
      <c r="M661" s="29" t="s">
        <v>389</v>
      </c>
      <c r="N661" s="29" t="s">
        <v>7471</v>
      </c>
      <c r="O661" s="31">
        <v>18264</v>
      </c>
      <c r="P661" s="31" t="s">
        <v>7472</v>
      </c>
      <c r="Q661" s="29" t="s">
        <v>7506</v>
      </c>
      <c r="R661" s="28">
        <v>3</v>
      </c>
      <c r="S661" s="28">
        <v>79</v>
      </c>
      <c r="T661" s="28">
        <v>4</v>
      </c>
      <c r="U661" s="28">
        <v>13</v>
      </c>
      <c r="V661" s="29" t="s">
        <v>3411</v>
      </c>
      <c r="W661" s="29" t="s">
        <v>1707</v>
      </c>
      <c r="X661" s="29" t="s">
        <v>562</v>
      </c>
      <c r="Y661" s="29" t="s">
        <v>1708</v>
      </c>
      <c r="Z661" s="29" t="s">
        <v>5021</v>
      </c>
      <c r="AA661" s="29" t="s">
        <v>7478</v>
      </c>
      <c r="AB661" s="28">
        <v>92258</v>
      </c>
      <c r="AC661" s="32">
        <v>33.901257000000001</v>
      </c>
      <c r="AD661" s="32">
        <v>-116.543958</v>
      </c>
      <c r="AE661" s="34" t="s">
        <v>7503</v>
      </c>
      <c r="AF661" s="29" t="s">
        <v>7472</v>
      </c>
      <c r="AG661" s="33" t="str">
        <f>IF(ISERROR(IF(VLOOKUP(B661,'SAS Stations'!$A$2:$G$307,6,)="YES", "YES", "NO"))=TRUE,"NO","YES")</f>
        <v>NO</v>
      </c>
      <c r="AH661" s="33" t="str">
        <f t="shared" si="10"/>
        <v>YES</v>
      </c>
      <c r="AI661" s="33" t="str">
        <f>IF(ISERROR(IF(VLOOKUP(B661,'Stations Modelled'!$A$2:$D$141,4,FALSE)=TRUE, "YES","NO")),"NO","YES")</f>
        <v>NO</v>
      </c>
    </row>
    <row r="662" spans="1:35" hidden="1">
      <c r="A662" s="29" t="s">
        <v>3908</v>
      </c>
      <c r="B662" s="28">
        <v>1330</v>
      </c>
      <c r="C662" s="28">
        <v>8013</v>
      </c>
      <c r="D662" s="30" t="s">
        <v>3416</v>
      </c>
      <c r="E662" s="29">
        <v>14761</v>
      </c>
      <c r="F662" s="28">
        <v>115</v>
      </c>
      <c r="G662" s="28">
        <v>33</v>
      </c>
      <c r="H662" s="28">
        <v>5067</v>
      </c>
      <c r="I662" s="29" t="s">
        <v>389</v>
      </c>
      <c r="J662" s="28">
        <v>6</v>
      </c>
      <c r="K662" s="29" t="s">
        <v>389</v>
      </c>
      <c r="L662" s="28">
        <v>5067</v>
      </c>
      <c r="M662" s="29" t="s">
        <v>389</v>
      </c>
      <c r="N662" s="29" t="s">
        <v>7471</v>
      </c>
      <c r="O662" s="31">
        <v>18264</v>
      </c>
      <c r="P662" s="31" t="s">
        <v>7472</v>
      </c>
      <c r="Q662" s="29" t="s">
        <v>7473</v>
      </c>
      <c r="R662" s="28">
        <v>3</v>
      </c>
      <c r="S662" s="28">
        <v>79</v>
      </c>
      <c r="T662" s="28">
        <v>4</v>
      </c>
      <c r="U662" s="28">
        <v>13</v>
      </c>
      <c r="V662" s="29" t="s">
        <v>3411</v>
      </c>
      <c r="W662" s="29" t="s">
        <v>1707</v>
      </c>
      <c r="X662" s="29" t="s">
        <v>562</v>
      </c>
      <c r="Y662" s="29" t="s">
        <v>1708</v>
      </c>
      <c r="Z662" s="29" t="s">
        <v>5021</v>
      </c>
      <c r="AA662" s="29" t="s">
        <v>7478</v>
      </c>
      <c r="AB662" s="28">
        <v>92258</v>
      </c>
      <c r="AC662" s="32">
        <v>33.901257000000001</v>
      </c>
      <c r="AD662" s="32">
        <v>-116.543958</v>
      </c>
      <c r="AE662" s="34" t="s">
        <v>7503</v>
      </c>
      <c r="AF662" s="29" t="s">
        <v>7472</v>
      </c>
      <c r="AG662" s="33" t="str">
        <f>IF(ISERROR(IF(VLOOKUP(B662,'SAS Stations'!$A$2:$G$307,6,)="YES", "YES", "NO"))=TRUE,"NO","YES")</f>
        <v>NO</v>
      </c>
      <c r="AH662" s="33" t="str">
        <f t="shared" si="10"/>
        <v>YES</v>
      </c>
      <c r="AI662" s="33" t="str">
        <f>IF(ISERROR(IF(VLOOKUP(B662,'Stations Modelled'!$A$2:$D$141,4,FALSE)=TRUE, "YES","NO")),"NO","YES")</f>
        <v>YES</v>
      </c>
    </row>
    <row r="663" spans="1:35" hidden="1">
      <c r="A663" s="29" t="s">
        <v>1017</v>
      </c>
      <c r="B663" s="28">
        <v>352</v>
      </c>
      <c r="C663" s="28">
        <v>5122</v>
      </c>
      <c r="D663" s="30" t="s">
        <v>7535</v>
      </c>
      <c r="E663" s="29"/>
      <c r="F663" s="28">
        <v>16</v>
      </c>
      <c r="G663" s="28">
        <v>4</v>
      </c>
      <c r="H663" s="28">
        <v>5012</v>
      </c>
      <c r="I663" s="29" t="s">
        <v>3869</v>
      </c>
      <c r="J663" s="28">
        <v>3</v>
      </c>
      <c r="K663" s="29" t="s">
        <v>7529</v>
      </c>
      <c r="L663" s="28">
        <v>5012</v>
      </c>
      <c r="M663" s="29" t="s">
        <v>3869</v>
      </c>
      <c r="N663" s="29" t="s">
        <v>7471</v>
      </c>
      <c r="O663" s="31">
        <v>18264</v>
      </c>
      <c r="P663" s="31" t="s">
        <v>7472</v>
      </c>
      <c r="Q663" s="29" t="s">
        <v>7506</v>
      </c>
      <c r="R663" s="28">
        <v>1</v>
      </c>
      <c r="S663" s="28">
        <v>22</v>
      </c>
      <c r="T663" s="28">
        <v>3</v>
      </c>
      <c r="U663" s="28">
        <v>3</v>
      </c>
      <c r="V663" s="29" t="s">
        <v>7531</v>
      </c>
      <c r="W663" s="29" t="s">
        <v>572</v>
      </c>
      <c r="X663" s="29" t="s">
        <v>530</v>
      </c>
      <c r="Y663" s="29" t="s">
        <v>573</v>
      </c>
      <c r="Z663" s="29" t="s">
        <v>821</v>
      </c>
      <c r="AA663" s="29" t="s">
        <v>7478</v>
      </c>
      <c r="AB663" s="28">
        <v>91770</v>
      </c>
      <c r="AC663" s="32">
        <v>34.064127999999997</v>
      </c>
      <c r="AD663" s="32">
        <v>-118.090372</v>
      </c>
      <c r="AE663" s="34" t="s">
        <v>7503</v>
      </c>
      <c r="AF663" s="29" t="s">
        <v>7472</v>
      </c>
      <c r="AG663" s="33" t="str">
        <f>IF(ISERROR(IF(VLOOKUP(B663,'SAS Stations'!$A$2:$G$307,6,)="YES", "YES", "NO"))=TRUE,"NO","YES")</f>
        <v>YES</v>
      </c>
      <c r="AH663" s="33" t="str">
        <f t="shared" si="10"/>
        <v>NO</v>
      </c>
      <c r="AI663" s="33" t="str">
        <f>IF(ISERROR(IF(VLOOKUP(B663,'Stations Modelled'!$A$2:$D$141,4,FALSE)=TRUE, "YES","NO")),"NO","YES")</f>
        <v>NO</v>
      </c>
    </row>
    <row r="664" spans="1:35" hidden="1">
      <c r="A664" s="29" t="s">
        <v>116</v>
      </c>
      <c r="B664" s="28">
        <v>1762</v>
      </c>
      <c r="C664" s="28">
        <v>1156</v>
      </c>
      <c r="D664" s="30"/>
      <c r="E664" s="29"/>
      <c r="F664" s="28">
        <v>66</v>
      </c>
      <c r="G664" s="28">
        <v>12</v>
      </c>
      <c r="H664" s="28">
        <v>5021</v>
      </c>
      <c r="I664" s="29" t="s">
        <v>625</v>
      </c>
      <c r="J664" s="28">
        <v>8</v>
      </c>
      <c r="K664" s="29" t="s">
        <v>337</v>
      </c>
      <c r="L664" s="28">
        <v>5023</v>
      </c>
      <c r="M664" s="29" t="s">
        <v>337</v>
      </c>
      <c r="N664" s="29" t="s">
        <v>7496</v>
      </c>
      <c r="O664" s="31">
        <v>40179</v>
      </c>
      <c r="P664" s="31" t="s">
        <v>7472</v>
      </c>
      <c r="Q664" s="29" t="s">
        <v>525</v>
      </c>
      <c r="R664" s="28">
        <v>5</v>
      </c>
      <c r="S664" s="28">
        <v>44</v>
      </c>
      <c r="T664" s="28">
        <v>2</v>
      </c>
      <c r="U664" s="28">
        <v>70</v>
      </c>
      <c r="V664" s="29" t="s">
        <v>2730</v>
      </c>
      <c r="W664" s="29" t="s">
        <v>7472</v>
      </c>
      <c r="X664" s="29" t="s">
        <v>7472</v>
      </c>
      <c r="Y664" s="29" t="s">
        <v>7472</v>
      </c>
      <c r="Z664" s="29" t="s">
        <v>7472</v>
      </c>
      <c r="AA664" s="29" t="s">
        <v>7472</v>
      </c>
      <c r="AB664" s="28" t="s">
        <v>7472</v>
      </c>
      <c r="AC664" s="27"/>
      <c r="AD664" s="27"/>
      <c r="AE664" s="27"/>
      <c r="AF664" s="29" t="s">
        <v>7472</v>
      </c>
      <c r="AG664" s="33" t="str">
        <f>IF(ISERROR(IF(VLOOKUP(B664,'SAS Stations'!$A$2:$G$307,6,)="YES", "YES", "NO"))=TRUE,"NO","YES")</f>
        <v>NO</v>
      </c>
      <c r="AH664" s="33" t="str">
        <f t="shared" si="10"/>
        <v>YES</v>
      </c>
      <c r="AI664" s="33" t="str">
        <f>IF(ISERROR(IF(VLOOKUP(B664,'Stations Modelled'!$A$2:$D$141,4,FALSE)=TRUE, "YES","NO")),"NO","YES")</f>
        <v>NO</v>
      </c>
    </row>
    <row r="665" spans="1:35" hidden="1">
      <c r="A665" s="29" t="s">
        <v>3909</v>
      </c>
      <c r="B665" s="28">
        <v>1030</v>
      </c>
      <c r="C665" s="28">
        <v>6263</v>
      </c>
      <c r="D665" s="30" t="s">
        <v>2815</v>
      </c>
      <c r="E665" s="29"/>
      <c r="F665" s="28">
        <v>66</v>
      </c>
      <c r="G665" s="28">
        <v>12</v>
      </c>
      <c r="H665" s="28">
        <v>5071</v>
      </c>
      <c r="I665" s="29" t="s">
        <v>339</v>
      </c>
      <c r="J665" s="28">
        <v>9</v>
      </c>
      <c r="K665" s="29" t="s">
        <v>652</v>
      </c>
      <c r="L665" s="28">
        <v>5073</v>
      </c>
      <c r="M665" s="29" t="s">
        <v>652</v>
      </c>
      <c r="N665" s="29" t="s">
        <v>7471</v>
      </c>
      <c r="O665" s="31">
        <v>29768</v>
      </c>
      <c r="P665" s="31" t="s">
        <v>7472</v>
      </c>
      <c r="Q665" s="29" t="s">
        <v>7530</v>
      </c>
      <c r="R665" s="28">
        <v>1</v>
      </c>
      <c r="S665" s="28">
        <v>32</v>
      </c>
      <c r="T665" s="28">
        <v>2</v>
      </c>
      <c r="U665" s="28">
        <v>51</v>
      </c>
      <c r="V665" s="29" t="s">
        <v>3386</v>
      </c>
      <c r="W665" s="29" t="s">
        <v>3431</v>
      </c>
      <c r="X665" s="29" t="s">
        <v>7508</v>
      </c>
      <c r="Y665" s="29" t="s">
        <v>4634</v>
      </c>
      <c r="Z665" s="29" t="s">
        <v>3787</v>
      </c>
      <c r="AA665" s="29" t="s">
        <v>7478</v>
      </c>
      <c r="AB665" s="28">
        <v>90810</v>
      </c>
      <c r="AC665" s="32">
        <v>33.805999</v>
      </c>
      <c r="AD665" s="32">
        <v>-118.230722</v>
      </c>
      <c r="AE665" s="34" t="s">
        <v>7494</v>
      </c>
      <c r="AF665" s="29" t="s">
        <v>7472</v>
      </c>
      <c r="AG665" s="33" t="str">
        <f>IF(ISERROR(IF(VLOOKUP(B665,'SAS Stations'!$A$2:$G$307,6,)="YES", "YES", "NO"))=TRUE,"NO","YES")</f>
        <v>NO</v>
      </c>
      <c r="AH665" s="33" t="str">
        <f t="shared" si="10"/>
        <v>YES</v>
      </c>
      <c r="AI665" s="33" t="str">
        <f>IF(ISERROR(IF(VLOOKUP(B665,'Stations Modelled'!$A$2:$D$141,4,FALSE)=TRUE, "YES","NO")),"NO","YES")</f>
        <v>NO</v>
      </c>
    </row>
    <row r="666" spans="1:35" hidden="1">
      <c r="A666" s="29" t="s">
        <v>1709</v>
      </c>
      <c r="B666" s="28">
        <v>1443</v>
      </c>
      <c r="C666" s="28">
        <v>8219</v>
      </c>
      <c r="D666" s="30" t="s">
        <v>3410</v>
      </c>
      <c r="E666" s="29">
        <v>18704</v>
      </c>
      <c r="F666" s="28">
        <v>33</v>
      </c>
      <c r="G666" s="28">
        <v>12</v>
      </c>
      <c r="H666" s="28">
        <v>5070</v>
      </c>
      <c r="I666" s="29" t="s">
        <v>347</v>
      </c>
      <c r="J666" s="28">
        <v>7</v>
      </c>
      <c r="K666" s="29" t="s">
        <v>347</v>
      </c>
      <c r="L666" s="28">
        <v>5070</v>
      </c>
      <c r="M666" s="29" t="s">
        <v>347</v>
      </c>
      <c r="N666" s="29" t="s">
        <v>7471</v>
      </c>
      <c r="O666" s="31">
        <v>24959</v>
      </c>
      <c r="P666" s="31" t="s">
        <v>7472</v>
      </c>
      <c r="Q666" s="29" t="s">
        <v>7506</v>
      </c>
      <c r="R666" s="28">
        <v>3</v>
      </c>
      <c r="S666" s="28">
        <v>77</v>
      </c>
      <c r="T666" s="28">
        <v>4</v>
      </c>
      <c r="U666" s="28">
        <v>16</v>
      </c>
      <c r="V666" s="29" t="s">
        <v>3411</v>
      </c>
      <c r="W666" s="29" t="s">
        <v>7472</v>
      </c>
      <c r="X666" s="29" t="s">
        <v>7472</v>
      </c>
      <c r="Y666" s="29" t="s">
        <v>1710</v>
      </c>
      <c r="Z666" s="29" t="s">
        <v>5036</v>
      </c>
      <c r="AA666" s="29" t="s">
        <v>7478</v>
      </c>
      <c r="AB666" s="28">
        <v>92370</v>
      </c>
      <c r="AC666" s="32">
        <v>33.785516999999999</v>
      </c>
      <c r="AD666" s="32">
        <v>-117.243427</v>
      </c>
      <c r="AE666" s="34" t="s">
        <v>7503</v>
      </c>
      <c r="AF666" s="29" t="s">
        <v>7472</v>
      </c>
      <c r="AG666" s="33" t="str">
        <f>IF(ISERROR(IF(VLOOKUP(B666,'SAS Stations'!$A$2:$G$307,6,)="YES", "YES", "NO"))=TRUE,"NO","YES")</f>
        <v>NO</v>
      </c>
      <c r="AH666" s="33" t="str">
        <f t="shared" si="10"/>
        <v>YES</v>
      </c>
      <c r="AI666" s="33" t="str">
        <f>IF(ISERROR(IF(VLOOKUP(B666,'Stations Modelled'!$A$2:$D$141,4,FALSE)=TRUE, "YES","NO")),"NO","YES")</f>
        <v>NO</v>
      </c>
    </row>
    <row r="667" spans="1:35" hidden="1">
      <c r="A667" s="29" t="s">
        <v>3910</v>
      </c>
      <c r="B667" s="28">
        <v>623</v>
      </c>
      <c r="C667" s="28">
        <v>5572</v>
      </c>
      <c r="D667" s="30" t="s">
        <v>4981</v>
      </c>
      <c r="E667" s="29">
        <v>75224</v>
      </c>
      <c r="F667" s="28">
        <v>66</v>
      </c>
      <c r="G667" s="28">
        <v>16</v>
      </c>
      <c r="H667" s="28">
        <v>5055</v>
      </c>
      <c r="I667" s="29" t="s">
        <v>446</v>
      </c>
      <c r="J667" s="28">
        <v>10</v>
      </c>
      <c r="K667" s="29" t="s">
        <v>446</v>
      </c>
      <c r="L667" s="28">
        <v>5056</v>
      </c>
      <c r="M667" s="29" t="s">
        <v>698</v>
      </c>
      <c r="N667" s="29" t="s">
        <v>7471</v>
      </c>
      <c r="O667" s="31">
        <v>22313</v>
      </c>
      <c r="P667" s="31" t="s">
        <v>7472</v>
      </c>
      <c r="Q667" s="29" t="s">
        <v>7473</v>
      </c>
      <c r="R667" s="28">
        <v>5</v>
      </c>
      <c r="S667" s="28">
        <v>49</v>
      </c>
      <c r="T667" s="28">
        <v>1</v>
      </c>
      <c r="U667" s="28">
        <v>63</v>
      </c>
      <c r="V667" s="29" t="s">
        <v>4996</v>
      </c>
      <c r="W667" s="29" t="s">
        <v>7472</v>
      </c>
      <c r="X667" s="29" t="s">
        <v>7472</v>
      </c>
      <c r="Y667" s="29" t="s">
        <v>10321</v>
      </c>
      <c r="Z667" s="29" t="s">
        <v>3910</v>
      </c>
      <c r="AA667" s="29" t="s">
        <v>7478</v>
      </c>
      <c r="AB667" s="28">
        <v>93117</v>
      </c>
      <c r="AC667" s="32">
        <v>34.477274999999999</v>
      </c>
      <c r="AD667" s="32">
        <v>-120.204037</v>
      </c>
      <c r="AE667" s="34" t="s">
        <v>7494</v>
      </c>
      <c r="AF667" s="29" t="s">
        <v>7472</v>
      </c>
      <c r="AG667" s="33" t="str">
        <f>IF(ISERROR(IF(VLOOKUP(B667,'SAS Stations'!$A$2:$G$307,6,)="YES", "YES", "NO"))=TRUE,"NO","YES")</f>
        <v>NO</v>
      </c>
      <c r="AH667" s="33" t="str">
        <f t="shared" si="10"/>
        <v>YES</v>
      </c>
      <c r="AI667" s="33" t="str">
        <f>IF(ISERROR(IF(VLOOKUP(B667,'Stations Modelled'!$A$2:$D$141,4,FALSE)=TRUE, "YES","NO")),"NO","YES")</f>
        <v>NO</v>
      </c>
    </row>
    <row r="668" spans="1:35" hidden="1">
      <c r="A668" s="29" t="s">
        <v>3911</v>
      </c>
      <c r="B668" s="28">
        <v>1043</v>
      </c>
      <c r="C668" s="28">
        <v>6279</v>
      </c>
      <c r="D668" s="30" t="s">
        <v>3420</v>
      </c>
      <c r="E668" s="29"/>
      <c r="F668" s="28">
        <v>66</v>
      </c>
      <c r="G668" s="28">
        <v>12</v>
      </c>
      <c r="H668" s="28">
        <v>1310</v>
      </c>
      <c r="I668" s="29" t="s">
        <v>3882</v>
      </c>
      <c r="J668" s="28">
        <v>4</v>
      </c>
      <c r="K668" s="29" t="s">
        <v>448</v>
      </c>
      <c r="L668" s="28">
        <v>5069</v>
      </c>
      <c r="M668" s="29" t="s">
        <v>687</v>
      </c>
      <c r="N668" s="29" t="s">
        <v>7471</v>
      </c>
      <c r="O668" s="31">
        <v>32356</v>
      </c>
      <c r="P668" s="31" t="s">
        <v>7472</v>
      </c>
      <c r="Q668" s="29" t="s">
        <v>7530</v>
      </c>
      <c r="R668" s="28">
        <v>3</v>
      </c>
      <c r="S668" s="28">
        <v>34</v>
      </c>
      <c r="T668" s="28">
        <v>3</v>
      </c>
      <c r="U668" s="28">
        <v>15</v>
      </c>
      <c r="V668" s="29" t="s">
        <v>7474</v>
      </c>
      <c r="W668" s="29" t="s">
        <v>3425</v>
      </c>
      <c r="X668" s="29" t="s">
        <v>7562</v>
      </c>
      <c r="Y668" s="29" t="s">
        <v>1711</v>
      </c>
      <c r="Z668" s="29" t="s">
        <v>3427</v>
      </c>
      <c r="AA668" s="29" t="s">
        <v>7478</v>
      </c>
      <c r="AB668" s="28">
        <v>91730</v>
      </c>
      <c r="AC668" s="32">
        <v>34.090238999999997</v>
      </c>
      <c r="AD668" s="32">
        <v>-117.565372</v>
      </c>
      <c r="AE668" s="34" t="s">
        <v>7503</v>
      </c>
      <c r="AF668" s="29" t="s">
        <v>7472</v>
      </c>
      <c r="AG668" s="33" t="str">
        <f>IF(ISERROR(IF(VLOOKUP(B668,'SAS Stations'!$A$2:$G$307,6,)="YES", "YES", "NO"))=TRUE,"NO","YES")</f>
        <v>YES</v>
      </c>
      <c r="AH668" s="33" t="str">
        <f t="shared" si="10"/>
        <v>NO</v>
      </c>
      <c r="AI668" s="33" t="str">
        <f>IF(ISERROR(IF(VLOOKUP(B668,'Stations Modelled'!$A$2:$D$141,4,FALSE)=TRUE, "YES","NO")),"NO","YES")</f>
        <v>NO</v>
      </c>
    </row>
    <row r="669" spans="1:35" hidden="1">
      <c r="A669" s="29" t="s">
        <v>3912</v>
      </c>
      <c r="B669" s="28">
        <v>222</v>
      </c>
      <c r="C669" s="28">
        <v>4066</v>
      </c>
      <c r="D669" s="30" t="s">
        <v>7470</v>
      </c>
      <c r="E669" s="29"/>
      <c r="F669" s="28">
        <v>220</v>
      </c>
      <c r="G669" s="28">
        <v>66</v>
      </c>
      <c r="H669" s="28">
        <v>4060</v>
      </c>
      <c r="I669" s="29" t="s">
        <v>7479</v>
      </c>
      <c r="J669" s="28">
        <v>6</v>
      </c>
      <c r="K669" s="29" t="s">
        <v>389</v>
      </c>
      <c r="L669" s="28">
        <v>4000</v>
      </c>
      <c r="M669" s="29" t="s">
        <v>7495</v>
      </c>
      <c r="N669" s="29" t="s">
        <v>7471</v>
      </c>
      <c r="O669" s="31">
        <v>18264</v>
      </c>
      <c r="P669" s="31" t="s">
        <v>7472</v>
      </c>
      <c r="Q669" s="29" t="s">
        <v>7496</v>
      </c>
      <c r="R669" s="28">
        <v>9</v>
      </c>
      <c r="S669" s="28">
        <v>87</v>
      </c>
      <c r="T669" s="28">
        <v>4</v>
      </c>
      <c r="U669" s="28">
        <v>18</v>
      </c>
      <c r="V669" s="29" t="s">
        <v>7472</v>
      </c>
      <c r="W669" s="29" t="s">
        <v>7472</v>
      </c>
      <c r="X669" s="29" t="s">
        <v>7472</v>
      </c>
      <c r="Y669" s="29" t="s">
        <v>7472</v>
      </c>
      <c r="Z669" s="29" t="s">
        <v>7472</v>
      </c>
      <c r="AA669" s="29" t="s">
        <v>7472</v>
      </c>
      <c r="AB669" s="28" t="s">
        <v>7472</v>
      </c>
      <c r="AC669" s="27"/>
      <c r="AD669" s="27"/>
      <c r="AE669" s="27"/>
      <c r="AF669" s="29" t="s">
        <v>7472</v>
      </c>
      <c r="AG669" s="33" t="str">
        <f>IF(ISERROR(IF(VLOOKUP(B669,'SAS Stations'!$A$2:$G$307,6,)="YES", "YES", "NO"))=TRUE,"NO","YES")</f>
        <v>NO</v>
      </c>
      <c r="AH669" s="33" t="str">
        <f t="shared" si="10"/>
        <v>YES</v>
      </c>
      <c r="AI669" s="33" t="str">
        <f>IF(ISERROR(IF(VLOOKUP(B669,'Stations Modelled'!$A$2:$D$141,4,FALSE)=TRUE, "YES","NO")),"NO","YES")</f>
        <v>NO</v>
      </c>
    </row>
    <row r="670" spans="1:35" hidden="1">
      <c r="A670" s="29" t="s">
        <v>10322</v>
      </c>
      <c r="B670" s="28">
        <v>1388</v>
      </c>
      <c r="C670" s="28">
        <v>8149</v>
      </c>
      <c r="D670" s="30" t="s">
        <v>4923</v>
      </c>
      <c r="E670" s="29"/>
      <c r="F670" s="28">
        <v>33</v>
      </c>
      <c r="G670" s="28">
        <v>4</v>
      </c>
      <c r="H670" s="28">
        <v>8027</v>
      </c>
      <c r="I670" s="29" t="s">
        <v>365</v>
      </c>
      <c r="J670" s="28">
        <v>15</v>
      </c>
      <c r="K670" s="29" t="s">
        <v>666</v>
      </c>
      <c r="L670" s="28">
        <v>5061</v>
      </c>
      <c r="M670" s="29" t="s">
        <v>666</v>
      </c>
      <c r="N670" s="29" t="s">
        <v>7471</v>
      </c>
      <c r="O670" s="31">
        <v>18264</v>
      </c>
      <c r="P670" s="31" t="s">
        <v>7472</v>
      </c>
      <c r="Q670" s="29" t="s">
        <v>981</v>
      </c>
      <c r="R670" s="28">
        <v>3</v>
      </c>
      <c r="S670" s="28">
        <v>73</v>
      </c>
      <c r="T670" s="28">
        <v>4</v>
      </c>
      <c r="U670" s="28">
        <v>23</v>
      </c>
      <c r="V670" s="29" t="s">
        <v>7474</v>
      </c>
      <c r="W670" s="29" t="s">
        <v>10323</v>
      </c>
      <c r="X670" s="29" t="s">
        <v>7540</v>
      </c>
      <c r="Y670" s="29" t="s">
        <v>10324</v>
      </c>
      <c r="Z670" s="29" t="s">
        <v>10325</v>
      </c>
      <c r="AA670" s="29" t="s">
        <v>7478</v>
      </c>
      <c r="AB670" s="28">
        <v>92301</v>
      </c>
      <c r="AC670" s="32">
        <v>34.540795000000003</v>
      </c>
      <c r="AD670" s="32">
        <v>-117.297038</v>
      </c>
      <c r="AE670" s="34" t="s">
        <v>7494</v>
      </c>
      <c r="AF670" s="29" t="s">
        <v>7472</v>
      </c>
      <c r="AG670" s="33" t="str">
        <f>IF(ISERROR(IF(VLOOKUP(B670,'SAS Stations'!$A$2:$G$307,6,)="YES", "YES", "NO"))=TRUE,"NO","YES")</f>
        <v>NO</v>
      </c>
      <c r="AH670" s="33" t="str">
        <f t="shared" si="10"/>
        <v>YES</v>
      </c>
      <c r="AI670" s="33" t="str">
        <f>IF(ISERROR(IF(VLOOKUP(B670,'Stations Modelled'!$A$2:$D$141,4,FALSE)=TRUE, "YES","NO")),"NO","YES")</f>
        <v>NO</v>
      </c>
    </row>
    <row r="671" spans="1:35" hidden="1">
      <c r="A671" s="29" t="s">
        <v>3913</v>
      </c>
      <c r="B671" s="28">
        <v>992</v>
      </c>
      <c r="C671" s="28">
        <v>6199</v>
      </c>
      <c r="D671" s="30" t="s">
        <v>4981</v>
      </c>
      <c r="E671" s="29"/>
      <c r="F671" s="28">
        <v>66</v>
      </c>
      <c r="G671" s="28">
        <v>16</v>
      </c>
      <c r="H671" s="28">
        <v>5053</v>
      </c>
      <c r="I671" s="29" t="s">
        <v>833</v>
      </c>
      <c r="J671" s="28">
        <v>12</v>
      </c>
      <c r="K671" s="29" t="s">
        <v>833</v>
      </c>
      <c r="L671" s="28">
        <v>5056</v>
      </c>
      <c r="M671" s="29" t="s">
        <v>698</v>
      </c>
      <c r="N671" s="29" t="s">
        <v>7471</v>
      </c>
      <c r="O671" s="31">
        <v>26207</v>
      </c>
      <c r="P671" s="31" t="s">
        <v>7472</v>
      </c>
      <c r="Q671" s="29" t="s">
        <v>7530</v>
      </c>
      <c r="R671" s="28">
        <v>5</v>
      </c>
      <c r="S671" s="28">
        <v>39</v>
      </c>
      <c r="T671" s="28">
        <v>2</v>
      </c>
      <c r="U671" s="28">
        <v>64</v>
      </c>
      <c r="V671" s="29" t="s">
        <v>935</v>
      </c>
      <c r="W671" s="29" t="s">
        <v>4989</v>
      </c>
      <c r="X671" s="29" t="s">
        <v>3326</v>
      </c>
      <c r="Y671" s="29" t="s">
        <v>10326</v>
      </c>
      <c r="Z671" s="29" t="s">
        <v>935</v>
      </c>
      <c r="AA671" s="29" t="s">
        <v>7478</v>
      </c>
      <c r="AB671" s="28" t="s">
        <v>7472</v>
      </c>
      <c r="AC671" s="32">
        <v>34.313850000000002</v>
      </c>
      <c r="AD671" s="32">
        <v>-119.261205</v>
      </c>
      <c r="AE671" s="34" t="s">
        <v>7494</v>
      </c>
      <c r="AF671" s="29" t="s">
        <v>7472</v>
      </c>
      <c r="AG671" s="33" t="str">
        <f>IF(ISERROR(IF(VLOOKUP(B671,'SAS Stations'!$A$2:$G$307,6,)="YES", "YES", "NO"))=TRUE,"NO","YES")</f>
        <v>NO</v>
      </c>
      <c r="AH671" s="33" t="str">
        <f t="shared" si="10"/>
        <v>YES</v>
      </c>
      <c r="AI671" s="33" t="str">
        <f>IF(ISERROR(IF(VLOOKUP(B671,'Stations Modelled'!$A$2:$D$141,4,FALSE)=TRUE, "YES","NO")),"NO","YES")</f>
        <v>NO</v>
      </c>
    </row>
    <row r="672" spans="1:35" hidden="1">
      <c r="A672" s="29" t="s">
        <v>117</v>
      </c>
      <c r="B672" s="28">
        <v>1140</v>
      </c>
      <c r="C672" s="28">
        <v>7305</v>
      </c>
      <c r="D672" s="30"/>
      <c r="E672" s="29"/>
      <c r="F672" s="28">
        <v>12</v>
      </c>
      <c r="G672" s="28">
        <v>4</v>
      </c>
      <c r="H672" s="28">
        <v>5033</v>
      </c>
      <c r="I672" s="29" t="s">
        <v>397</v>
      </c>
      <c r="J672" s="28">
        <v>17</v>
      </c>
      <c r="K672" s="29" t="s">
        <v>4950</v>
      </c>
      <c r="L672" s="28">
        <v>5033</v>
      </c>
      <c r="M672" s="29" t="s">
        <v>397</v>
      </c>
      <c r="N672" s="29" t="s">
        <v>7521</v>
      </c>
      <c r="O672" s="31">
        <v>18264</v>
      </c>
      <c r="P672" s="31">
        <v>36812</v>
      </c>
      <c r="Q672" s="29" t="s">
        <v>5084</v>
      </c>
      <c r="R672" s="28">
        <v>5</v>
      </c>
      <c r="S672" s="28">
        <v>51</v>
      </c>
      <c r="T672" s="28">
        <v>2</v>
      </c>
      <c r="U672" s="28">
        <v>70</v>
      </c>
      <c r="V672" s="29" t="s">
        <v>4926</v>
      </c>
      <c r="W672" s="29" t="s">
        <v>7472</v>
      </c>
      <c r="X672" s="29" t="s">
        <v>7472</v>
      </c>
      <c r="Y672" s="29" t="s">
        <v>7472</v>
      </c>
      <c r="Z672" s="29" t="s">
        <v>7472</v>
      </c>
      <c r="AA672" s="29" t="s">
        <v>7478</v>
      </c>
      <c r="AB672" s="28" t="s">
        <v>7472</v>
      </c>
      <c r="AC672" s="27"/>
      <c r="AD672" s="27"/>
      <c r="AE672" s="27"/>
      <c r="AF672" s="29" t="s">
        <v>7472</v>
      </c>
      <c r="AG672" s="33" t="str">
        <f>IF(ISERROR(IF(VLOOKUP(B672,'SAS Stations'!$A$2:$G$307,6,)="YES", "YES", "NO"))=TRUE,"NO","YES")</f>
        <v>NO</v>
      </c>
      <c r="AH672" s="33" t="str">
        <f t="shared" si="10"/>
        <v>YES</v>
      </c>
      <c r="AI672" s="33" t="str">
        <f>IF(ISERROR(IF(VLOOKUP(B672,'Stations Modelled'!$A$2:$D$141,4,FALSE)=TRUE, "YES","NO")),"NO","YES")</f>
        <v>NO</v>
      </c>
    </row>
    <row r="673" spans="1:35" hidden="1">
      <c r="A673" s="29" t="s">
        <v>118</v>
      </c>
      <c r="B673" s="28">
        <v>1708</v>
      </c>
      <c r="C673" s="28">
        <v>5405</v>
      </c>
      <c r="D673" s="30"/>
      <c r="E673" s="29"/>
      <c r="F673" s="28">
        <v>66</v>
      </c>
      <c r="G673" s="28">
        <v>12</v>
      </c>
      <c r="H673" s="28">
        <v>5052</v>
      </c>
      <c r="I673" s="29" t="s">
        <v>357</v>
      </c>
      <c r="J673" s="28">
        <v>14</v>
      </c>
      <c r="K673" s="29" t="s">
        <v>940</v>
      </c>
      <c r="L673" s="28">
        <v>5054</v>
      </c>
      <c r="M673" s="29" t="s">
        <v>940</v>
      </c>
      <c r="N673" s="29" t="s">
        <v>7496</v>
      </c>
      <c r="O673" s="31">
        <v>38353</v>
      </c>
      <c r="P673" s="31" t="s">
        <v>7472</v>
      </c>
      <c r="Q673" s="29" t="s">
        <v>10579</v>
      </c>
      <c r="R673" s="28">
        <v>5</v>
      </c>
      <c r="S673" s="28">
        <v>36</v>
      </c>
      <c r="T673" s="28">
        <v>3</v>
      </c>
      <c r="U673" s="28">
        <v>30</v>
      </c>
      <c r="V673" s="29" t="s">
        <v>7472</v>
      </c>
      <c r="W673" s="29" t="s">
        <v>7472</v>
      </c>
      <c r="X673" s="29" t="s">
        <v>7472</v>
      </c>
      <c r="Y673" s="29" t="s">
        <v>7472</v>
      </c>
      <c r="Z673" s="29" t="s">
        <v>7472</v>
      </c>
      <c r="AA673" s="29" t="s">
        <v>7478</v>
      </c>
      <c r="AB673" s="28" t="s">
        <v>7472</v>
      </c>
      <c r="AC673" s="27"/>
      <c r="AD673" s="27"/>
      <c r="AE673" s="27"/>
      <c r="AF673" s="29" t="s">
        <v>7472</v>
      </c>
      <c r="AG673" s="33" t="str">
        <f>IF(ISERROR(IF(VLOOKUP(B673,'SAS Stations'!$A$2:$G$307,6,)="YES", "YES", "NO"))=TRUE,"NO","YES")</f>
        <v>NO</v>
      </c>
      <c r="AH673" s="33" t="str">
        <f t="shared" si="10"/>
        <v>YES</v>
      </c>
      <c r="AI673" s="33" t="str">
        <f>IF(ISERROR(IF(VLOOKUP(B673,'Stations Modelled'!$A$2:$D$141,4,FALSE)=TRUE, "YES","NO")),"NO","YES")</f>
        <v>NO</v>
      </c>
    </row>
    <row r="674" spans="1:35" hidden="1">
      <c r="A674" s="29" t="s">
        <v>3914</v>
      </c>
      <c r="B674" s="28">
        <v>832</v>
      </c>
      <c r="C674" s="28">
        <v>5833</v>
      </c>
      <c r="D674" s="30" t="s">
        <v>7573</v>
      </c>
      <c r="E674" s="29">
        <v>53971</v>
      </c>
      <c r="F674" s="28">
        <v>66</v>
      </c>
      <c r="G674" s="28">
        <v>12</v>
      </c>
      <c r="H674" s="28">
        <v>5081</v>
      </c>
      <c r="I674" s="29" t="s">
        <v>360</v>
      </c>
      <c r="J674" s="28">
        <v>1</v>
      </c>
      <c r="K674" s="29" t="s">
        <v>939</v>
      </c>
      <c r="L674" s="28">
        <v>5082</v>
      </c>
      <c r="M674" s="29" t="s">
        <v>939</v>
      </c>
      <c r="N674" s="29" t="s">
        <v>7471</v>
      </c>
      <c r="O674" s="31">
        <v>22190</v>
      </c>
      <c r="P674" s="31" t="s">
        <v>7472</v>
      </c>
      <c r="Q674" s="29" t="s">
        <v>7473</v>
      </c>
      <c r="R674" s="28">
        <v>1</v>
      </c>
      <c r="S674" s="28">
        <v>48</v>
      </c>
      <c r="T674" s="28">
        <v>2</v>
      </c>
      <c r="U674" s="28">
        <v>43</v>
      </c>
      <c r="V674" s="29" t="s">
        <v>7804</v>
      </c>
      <c r="W674" s="29" t="s">
        <v>453</v>
      </c>
      <c r="X674" s="29" t="s">
        <v>7582</v>
      </c>
      <c r="Y674" s="29" t="s">
        <v>7805</v>
      </c>
      <c r="Z674" s="29" t="s">
        <v>3902</v>
      </c>
      <c r="AA674" s="29" t="s">
        <v>7478</v>
      </c>
      <c r="AB674" s="28">
        <v>92633</v>
      </c>
      <c r="AC674" s="32">
        <v>33.87688</v>
      </c>
      <c r="AD674" s="32">
        <v>-117.972852</v>
      </c>
      <c r="AE674" s="34" t="s">
        <v>7503</v>
      </c>
      <c r="AF674" s="29" t="s">
        <v>7472</v>
      </c>
      <c r="AG674" s="33" t="str">
        <f>IF(ISERROR(IF(VLOOKUP(B674,'SAS Stations'!$A$2:$G$307,6,)="YES", "YES", "NO"))=TRUE,"NO","YES")</f>
        <v>YES</v>
      </c>
      <c r="AH674" s="33" t="str">
        <f t="shared" si="10"/>
        <v>NO</v>
      </c>
      <c r="AI674" s="33" t="str">
        <f>IF(ISERROR(IF(VLOOKUP(B674,'Stations Modelled'!$A$2:$D$141,4,FALSE)=TRUE, "YES","NO")),"NO","YES")</f>
        <v>NO</v>
      </c>
    </row>
    <row r="675" spans="1:35" hidden="1">
      <c r="A675" s="29" t="s">
        <v>3915</v>
      </c>
      <c r="B675" s="28">
        <v>855</v>
      </c>
      <c r="C675" s="28">
        <v>5858</v>
      </c>
      <c r="D675" s="30" t="s">
        <v>7555</v>
      </c>
      <c r="E675" s="29"/>
      <c r="F675" s="28">
        <v>66</v>
      </c>
      <c r="G675" s="28">
        <v>12</v>
      </c>
      <c r="H675" s="28">
        <v>5086</v>
      </c>
      <c r="I675" s="29" t="s">
        <v>394</v>
      </c>
      <c r="J675" s="28">
        <v>2</v>
      </c>
      <c r="K675" s="29" t="s">
        <v>394</v>
      </c>
      <c r="L675" s="28">
        <v>5086</v>
      </c>
      <c r="M675" s="29" t="s">
        <v>394</v>
      </c>
      <c r="N675" s="29" t="s">
        <v>7471</v>
      </c>
      <c r="O675" s="31">
        <v>26481</v>
      </c>
      <c r="P675" s="31" t="s">
        <v>7472</v>
      </c>
      <c r="Q675" s="29" t="s">
        <v>7473</v>
      </c>
      <c r="R675" s="28">
        <v>1</v>
      </c>
      <c r="S675" s="28">
        <v>33</v>
      </c>
      <c r="T675" s="28">
        <v>1</v>
      </c>
      <c r="U675" s="28">
        <v>42</v>
      </c>
      <c r="V675" s="29" t="s">
        <v>7556</v>
      </c>
      <c r="W675" s="29" t="s">
        <v>552</v>
      </c>
      <c r="X675" s="29" t="s">
        <v>560</v>
      </c>
      <c r="Y675" s="29" t="s">
        <v>7806</v>
      </c>
      <c r="Z675" s="29" t="s">
        <v>1003</v>
      </c>
      <c r="AA675" s="29" t="s">
        <v>7478</v>
      </c>
      <c r="AB675" s="28">
        <v>92629</v>
      </c>
      <c r="AC675" s="32">
        <v>33.687609000000002</v>
      </c>
      <c r="AD675" s="32">
        <v>-117.916917</v>
      </c>
      <c r="AE675" s="34" t="s">
        <v>7503</v>
      </c>
      <c r="AF675" s="29" t="s">
        <v>7472</v>
      </c>
      <c r="AG675" s="33" t="str">
        <f>IF(ISERROR(IF(VLOOKUP(B675,'SAS Stations'!$A$2:$G$307,6,)="YES", "YES", "NO"))=TRUE,"NO","YES")</f>
        <v>YES</v>
      </c>
      <c r="AH675" s="33" t="str">
        <f t="shared" si="10"/>
        <v>NO</v>
      </c>
      <c r="AI675" s="33" t="str">
        <f>IF(ISERROR(IF(VLOOKUP(B675,'Stations Modelled'!$A$2:$D$141,4,FALSE)=TRUE, "YES","NO")),"NO","YES")</f>
        <v>YES</v>
      </c>
    </row>
    <row r="676" spans="1:35" hidden="1">
      <c r="A676" s="29" t="s">
        <v>3916</v>
      </c>
      <c r="B676" s="28">
        <v>1389</v>
      </c>
      <c r="C676" s="28">
        <v>8151</v>
      </c>
      <c r="D676" s="30" t="s">
        <v>3420</v>
      </c>
      <c r="E676" s="29"/>
      <c r="F676" s="28">
        <v>33</v>
      </c>
      <c r="G676" s="28">
        <v>4</v>
      </c>
      <c r="H676" s="28">
        <v>5064</v>
      </c>
      <c r="I676" s="29" t="s">
        <v>375</v>
      </c>
      <c r="J676" s="28">
        <v>5</v>
      </c>
      <c r="K676" s="29" t="s">
        <v>375</v>
      </c>
      <c r="L676" s="28">
        <v>5069</v>
      </c>
      <c r="M676" s="29" t="s">
        <v>687</v>
      </c>
      <c r="N676" s="29" t="s">
        <v>7521</v>
      </c>
      <c r="O676" s="31">
        <v>18264</v>
      </c>
      <c r="P676" s="31">
        <v>30317</v>
      </c>
      <c r="Q676" s="29" t="s">
        <v>7506</v>
      </c>
      <c r="R676" s="28">
        <v>3</v>
      </c>
      <c r="S676" s="28">
        <v>30</v>
      </c>
      <c r="T676" s="28">
        <v>3</v>
      </c>
      <c r="U676" s="28">
        <v>14</v>
      </c>
      <c r="V676" s="29" t="s">
        <v>3438</v>
      </c>
      <c r="W676" s="29" t="s">
        <v>1712</v>
      </c>
      <c r="X676" s="29" t="s">
        <v>538</v>
      </c>
      <c r="Y676" s="29" t="s">
        <v>1713</v>
      </c>
      <c r="Z676" s="29" t="s">
        <v>3916</v>
      </c>
      <c r="AA676" s="29" t="s">
        <v>7478</v>
      </c>
      <c r="AB676" s="28">
        <v>92509</v>
      </c>
      <c r="AC676" s="32">
        <v>34.005516999999998</v>
      </c>
      <c r="AD676" s="32">
        <v>-117.45648300000001</v>
      </c>
      <c r="AE676" s="34" t="s">
        <v>7503</v>
      </c>
      <c r="AF676" s="29" t="s">
        <v>7472</v>
      </c>
      <c r="AG676" s="33" t="str">
        <f>IF(ISERROR(IF(VLOOKUP(B676,'SAS Stations'!$A$2:$G$307,6,)="YES", "YES", "NO"))=TRUE,"NO","YES")</f>
        <v>NO</v>
      </c>
      <c r="AH676" s="33" t="str">
        <f t="shared" si="10"/>
        <v>YES</v>
      </c>
      <c r="AI676" s="33" t="str">
        <f>IF(ISERROR(IF(VLOOKUP(B676,'Stations Modelled'!$A$2:$D$141,4,FALSE)=TRUE, "YES","NO")),"NO","YES")</f>
        <v>NO</v>
      </c>
    </row>
    <row r="677" spans="1:35" hidden="1">
      <c r="A677" s="29" t="s">
        <v>3916</v>
      </c>
      <c r="B677" s="28">
        <v>1390</v>
      </c>
      <c r="C677" s="28">
        <v>8151</v>
      </c>
      <c r="D677" s="30" t="s">
        <v>3420</v>
      </c>
      <c r="E677" s="29"/>
      <c r="F677" s="28">
        <v>66</v>
      </c>
      <c r="G677" s="28">
        <v>12</v>
      </c>
      <c r="H677" s="28">
        <v>5064</v>
      </c>
      <c r="I677" s="29" t="s">
        <v>375</v>
      </c>
      <c r="J677" s="28">
        <v>5</v>
      </c>
      <c r="K677" s="29" t="s">
        <v>375</v>
      </c>
      <c r="L677" s="28">
        <v>5064</v>
      </c>
      <c r="M677" s="29" t="s">
        <v>375</v>
      </c>
      <c r="N677" s="29" t="s">
        <v>7471</v>
      </c>
      <c r="O677" s="31">
        <v>30437</v>
      </c>
      <c r="P677" s="31" t="s">
        <v>7472</v>
      </c>
      <c r="Q677" s="29" t="s">
        <v>7473</v>
      </c>
      <c r="R677" s="28">
        <v>3</v>
      </c>
      <c r="S677" s="28">
        <v>30</v>
      </c>
      <c r="T677" s="28">
        <v>3</v>
      </c>
      <c r="U677" s="28">
        <v>14</v>
      </c>
      <c r="V677" s="29" t="s">
        <v>3438</v>
      </c>
      <c r="W677" s="29" t="s">
        <v>1712</v>
      </c>
      <c r="X677" s="29" t="s">
        <v>538</v>
      </c>
      <c r="Y677" s="29" t="s">
        <v>1713</v>
      </c>
      <c r="Z677" s="29" t="s">
        <v>3916</v>
      </c>
      <c r="AA677" s="29" t="s">
        <v>7478</v>
      </c>
      <c r="AB677" s="28">
        <v>92509</v>
      </c>
      <c r="AC677" s="32">
        <v>34.005516999999998</v>
      </c>
      <c r="AD677" s="32">
        <v>-117.45648300000001</v>
      </c>
      <c r="AE677" s="34" t="s">
        <v>7503</v>
      </c>
      <c r="AF677" s="29" t="s">
        <v>7472</v>
      </c>
      <c r="AG677" s="33" t="str">
        <f>IF(ISERROR(IF(VLOOKUP(B677,'SAS Stations'!$A$2:$G$307,6,)="YES", "YES", "NO"))=TRUE,"NO","YES")</f>
        <v>NO</v>
      </c>
      <c r="AH677" s="33" t="str">
        <f t="shared" si="10"/>
        <v>YES</v>
      </c>
      <c r="AI677" s="33" t="str">
        <f>IF(ISERROR(IF(VLOOKUP(B677,'Stations Modelled'!$A$2:$D$141,4,FALSE)=TRUE, "YES","NO")),"NO","YES")</f>
        <v>NO</v>
      </c>
    </row>
    <row r="678" spans="1:35" hidden="1">
      <c r="A678" s="29" t="s">
        <v>1714</v>
      </c>
      <c r="B678" s="28">
        <v>1391</v>
      </c>
      <c r="C678" s="28">
        <v>8152</v>
      </c>
      <c r="D678" s="30" t="s">
        <v>3420</v>
      </c>
      <c r="E678" s="29"/>
      <c r="F678" s="28">
        <v>33</v>
      </c>
      <c r="G678" s="28">
        <v>12</v>
      </c>
      <c r="H678" s="28">
        <v>5070</v>
      </c>
      <c r="I678" s="29" t="s">
        <v>347</v>
      </c>
      <c r="J678" s="28">
        <v>7</v>
      </c>
      <c r="K678" s="29" t="s">
        <v>347</v>
      </c>
      <c r="L678" s="28">
        <v>5070</v>
      </c>
      <c r="M678" s="29" t="s">
        <v>347</v>
      </c>
      <c r="N678" s="29" t="s">
        <v>7471</v>
      </c>
      <c r="O678" s="31">
        <v>18264</v>
      </c>
      <c r="P678" s="31" t="s">
        <v>7472</v>
      </c>
      <c r="Q678" s="29" t="s">
        <v>7506</v>
      </c>
      <c r="R678" s="28">
        <v>3</v>
      </c>
      <c r="S678" s="28">
        <v>77</v>
      </c>
      <c r="T678" s="28">
        <v>3</v>
      </c>
      <c r="U678" s="28">
        <v>12</v>
      </c>
      <c r="V678" s="29" t="s">
        <v>3438</v>
      </c>
      <c r="W678" s="29" t="s">
        <v>7472</v>
      </c>
      <c r="X678" s="29" t="s">
        <v>7472</v>
      </c>
      <c r="Y678" s="29" t="s">
        <v>1715</v>
      </c>
      <c r="Z678" s="29" t="s">
        <v>1714</v>
      </c>
      <c r="AA678" s="29" t="s">
        <v>7478</v>
      </c>
      <c r="AB678" s="28">
        <v>91720</v>
      </c>
      <c r="AC678" s="32">
        <v>33.761073000000003</v>
      </c>
      <c r="AD678" s="32">
        <v>-117.48065</v>
      </c>
      <c r="AE678" s="34" t="s">
        <v>7503</v>
      </c>
      <c r="AF678" s="29" t="s">
        <v>1716</v>
      </c>
      <c r="AG678" s="33" t="str">
        <f>IF(ISERROR(IF(VLOOKUP(B678,'SAS Stations'!$A$2:$G$307,6,)="YES", "YES", "NO"))=TRUE,"NO","YES")</f>
        <v>NO</v>
      </c>
      <c r="AH678" s="33" t="str">
        <f t="shared" si="10"/>
        <v>YES</v>
      </c>
      <c r="AI678" s="33" t="str">
        <f>IF(ISERROR(IF(VLOOKUP(B678,'Stations Modelled'!$A$2:$D$141,4,FALSE)=TRUE, "YES","NO")),"NO","YES")</f>
        <v>NO</v>
      </c>
    </row>
    <row r="679" spans="1:35" hidden="1">
      <c r="A679" s="29" t="s">
        <v>3917</v>
      </c>
      <c r="B679" s="28">
        <v>504</v>
      </c>
      <c r="C679" s="28">
        <v>5308</v>
      </c>
      <c r="D679" s="30" t="s">
        <v>4954</v>
      </c>
      <c r="E679" s="29"/>
      <c r="F679" s="28">
        <v>66</v>
      </c>
      <c r="G679" s="28">
        <v>12</v>
      </c>
      <c r="H679" s="28">
        <v>5035</v>
      </c>
      <c r="I679" s="29" t="s">
        <v>423</v>
      </c>
      <c r="J679" s="28">
        <v>17</v>
      </c>
      <c r="K679" s="29" t="s">
        <v>4950</v>
      </c>
      <c r="L679" s="28">
        <v>5033</v>
      </c>
      <c r="M679" s="29" t="s">
        <v>397</v>
      </c>
      <c r="N679" s="29" t="s">
        <v>7471</v>
      </c>
      <c r="O679" s="31">
        <v>17199</v>
      </c>
      <c r="P679" s="31" t="s">
        <v>7472</v>
      </c>
      <c r="Q679" s="29" t="s">
        <v>7473</v>
      </c>
      <c r="R679" s="28">
        <v>5</v>
      </c>
      <c r="S679" s="28">
        <v>53</v>
      </c>
      <c r="T679" s="28">
        <v>3</v>
      </c>
      <c r="U679" s="28">
        <v>31</v>
      </c>
      <c r="V679" s="29" t="s">
        <v>4926</v>
      </c>
      <c r="W679" s="29" t="s">
        <v>7472</v>
      </c>
      <c r="X679" s="29" t="s">
        <v>7472</v>
      </c>
      <c r="Y679" s="29" t="s">
        <v>10327</v>
      </c>
      <c r="Z679" s="29" t="s">
        <v>3917</v>
      </c>
      <c r="AA679" s="29" t="s">
        <v>7478</v>
      </c>
      <c r="AB679" s="28">
        <v>93226</v>
      </c>
      <c r="AC679" s="32">
        <v>35.723312999999997</v>
      </c>
      <c r="AD679" s="32">
        <v>-118.694481</v>
      </c>
      <c r="AE679" s="34" t="s">
        <v>7494</v>
      </c>
      <c r="AF679" s="29" t="s">
        <v>7472</v>
      </c>
      <c r="AG679" s="33" t="str">
        <f>IF(ISERROR(IF(VLOOKUP(B679,'SAS Stations'!$A$2:$G$307,6,)="YES", "YES", "NO"))=TRUE,"NO","YES")</f>
        <v>NO</v>
      </c>
      <c r="AH679" s="33" t="str">
        <f t="shared" si="10"/>
        <v>YES</v>
      </c>
      <c r="AI679" s="33" t="str">
        <f>IF(ISERROR(IF(VLOOKUP(B679,'Stations Modelled'!$A$2:$D$141,4,FALSE)=TRUE, "YES","NO")),"NO","YES")</f>
        <v>NO</v>
      </c>
    </row>
    <row r="680" spans="1:35" hidden="1">
      <c r="A680" s="29" t="s">
        <v>10328</v>
      </c>
      <c r="B680" s="28">
        <v>1516</v>
      </c>
      <c r="C680" s="28">
        <v>8294</v>
      </c>
      <c r="D680" s="30" t="s">
        <v>4923</v>
      </c>
      <c r="E680" s="29"/>
      <c r="F680" s="28">
        <v>33</v>
      </c>
      <c r="G680" s="28">
        <v>33</v>
      </c>
      <c r="H680" s="28">
        <v>8027</v>
      </c>
      <c r="I680" s="29" t="s">
        <v>365</v>
      </c>
      <c r="J680" s="28">
        <v>15</v>
      </c>
      <c r="K680" s="29" t="s">
        <v>666</v>
      </c>
      <c r="L680" s="28">
        <v>5061</v>
      </c>
      <c r="M680" s="29" t="s">
        <v>666</v>
      </c>
      <c r="N680" s="29" t="s">
        <v>7471</v>
      </c>
      <c r="O680" s="31">
        <v>24777</v>
      </c>
      <c r="P680" s="31" t="s">
        <v>7472</v>
      </c>
      <c r="Q680" s="29" t="s">
        <v>981</v>
      </c>
      <c r="R680" s="28">
        <v>3</v>
      </c>
      <c r="S680" s="28">
        <v>73</v>
      </c>
      <c r="T680" s="28">
        <v>2</v>
      </c>
      <c r="U680" s="28">
        <v>23</v>
      </c>
      <c r="V680" s="29" t="s">
        <v>7474</v>
      </c>
      <c r="W680" s="29" t="s">
        <v>10329</v>
      </c>
      <c r="X680" s="29" t="s">
        <v>7500</v>
      </c>
      <c r="Y680" s="29" t="s">
        <v>10330</v>
      </c>
      <c r="Z680" s="29" t="s">
        <v>10331</v>
      </c>
      <c r="AA680" s="29" t="s">
        <v>7478</v>
      </c>
      <c r="AB680" s="28">
        <v>92314</v>
      </c>
      <c r="AC680" s="32">
        <v>34.304684000000002</v>
      </c>
      <c r="AD680" s="32">
        <v>-116.81953799999999</v>
      </c>
      <c r="AE680" s="34" t="s">
        <v>7494</v>
      </c>
      <c r="AF680" s="29" t="s">
        <v>7472</v>
      </c>
      <c r="AG680" s="33" t="str">
        <f>IF(ISERROR(IF(VLOOKUP(B680,'SAS Stations'!$A$2:$G$307,6,)="YES", "YES", "NO"))=TRUE,"NO","YES")</f>
        <v>NO</v>
      </c>
      <c r="AH680" s="33" t="str">
        <f t="shared" si="10"/>
        <v>YES</v>
      </c>
      <c r="AI680" s="33" t="str">
        <f>IF(ISERROR(IF(VLOOKUP(B680,'Stations Modelled'!$A$2:$D$141,4,FALSE)=TRUE, "YES","NO")),"NO","YES")</f>
        <v>NO</v>
      </c>
    </row>
    <row r="681" spans="1:35" hidden="1">
      <c r="A681" s="29" t="s">
        <v>10332</v>
      </c>
      <c r="B681" s="28">
        <v>1392</v>
      </c>
      <c r="C681" s="28">
        <v>8154</v>
      </c>
      <c r="D681" s="30" t="s">
        <v>4923</v>
      </c>
      <c r="E681" s="29"/>
      <c r="F681" s="28">
        <v>33</v>
      </c>
      <c r="G681" s="28">
        <v>12</v>
      </c>
      <c r="H681" s="28">
        <v>8016</v>
      </c>
      <c r="I681" s="29" t="s">
        <v>385</v>
      </c>
      <c r="J681" s="28">
        <v>15</v>
      </c>
      <c r="K681" s="29" t="s">
        <v>666</v>
      </c>
      <c r="L681" s="28">
        <v>5090</v>
      </c>
      <c r="M681" s="29" t="s">
        <v>3806</v>
      </c>
      <c r="N681" s="29" t="s">
        <v>7471</v>
      </c>
      <c r="O681" s="31">
        <v>18264</v>
      </c>
      <c r="P681" s="31" t="s">
        <v>7472</v>
      </c>
      <c r="Q681" s="29" t="s">
        <v>981</v>
      </c>
      <c r="R681" s="28">
        <v>3</v>
      </c>
      <c r="S681" s="28">
        <v>72</v>
      </c>
      <c r="T681" s="28">
        <v>4</v>
      </c>
      <c r="U681" s="28">
        <v>24</v>
      </c>
      <c r="V681" s="29" t="s">
        <v>7474</v>
      </c>
      <c r="W681" s="29" t="s">
        <v>7472</v>
      </c>
      <c r="X681" s="29" t="s">
        <v>7472</v>
      </c>
      <c r="Y681" s="29" t="s">
        <v>10333</v>
      </c>
      <c r="Z681" s="29" t="s">
        <v>390</v>
      </c>
      <c r="AA681" s="29" t="s">
        <v>7478</v>
      </c>
      <c r="AB681" s="28" t="s">
        <v>7472</v>
      </c>
      <c r="AC681" s="32">
        <v>35.274081000000002</v>
      </c>
      <c r="AD681" s="32">
        <v>-116.780878</v>
      </c>
      <c r="AE681" s="34" t="s">
        <v>7494</v>
      </c>
      <c r="AF681" s="29" t="s">
        <v>7472</v>
      </c>
      <c r="AG681" s="33" t="str">
        <f>IF(ISERROR(IF(VLOOKUP(B681,'SAS Stations'!$A$2:$G$307,6,)="YES", "YES", "NO"))=TRUE,"NO","YES")</f>
        <v>NO</v>
      </c>
      <c r="AH681" s="33" t="str">
        <f t="shared" si="10"/>
        <v>YES</v>
      </c>
      <c r="AI681" s="33" t="str">
        <f>IF(ISERROR(IF(VLOOKUP(B681,'Stations Modelled'!$A$2:$D$141,4,FALSE)=TRUE, "YES","NO")),"NO","YES")</f>
        <v>NO</v>
      </c>
    </row>
    <row r="682" spans="1:35" hidden="1">
      <c r="A682" s="29" t="s">
        <v>3918</v>
      </c>
      <c r="B682" s="28">
        <v>569</v>
      </c>
      <c r="C682" s="28">
        <v>5511</v>
      </c>
      <c r="D682" s="30" t="s">
        <v>4919</v>
      </c>
      <c r="E682" s="29">
        <v>49971</v>
      </c>
      <c r="F682" s="28">
        <v>66</v>
      </c>
      <c r="G682" s="28">
        <v>12</v>
      </c>
      <c r="H682" s="28">
        <v>5052</v>
      </c>
      <c r="I682" s="29" t="s">
        <v>357</v>
      </c>
      <c r="J682" s="28">
        <v>14</v>
      </c>
      <c r="K682" s="29" t="s">
        <v>940</v>
      </c>
      <c r="L682" s="28">
        <v>5054</v>
      </c>
      <c r="M682" s="29" t="s">
        <v>940</v>
      </c>
      <c r="N682" s="29" t="s">
        <v>7471</v>
      </c>
      <c r="O682" s="31">
        <v>18264</v>
      </c>
      <c r="P682" s="31" t="s">
        <v>7472</v>
      </c>
      <c r="Q682" s="29" t="s">
        <v>7473</v>
      </c>
      <c r="R682" s="28">
        <v>5</v>
      </c>
      <c r="S682" s="28">
        <v>52</v>
      </c>
      <c r="T682" s="28">
        <v>3</v>
      </c>
      <c r="U682" s="28">
        <v>22</v>
      </c>
      <c r="V682" s="29" t="s">
        <v>4926</v>
      </c>
      <c r="W682" s="29" t="s">
        <v>1741</v>
      </c>
      <c r="X682" s="29" t="s">
        <v>506</v>
      </c>
      <c r="Y682" s="29" t="s">
        <v>10334</v>
      </c>
      <c r="Z682" s="29" t="s">
        <v>4966</v>
      </c>
      <c r="AA682" s="29" t="s">
        <v>7478</v>
      </c>
      <c r="AB682" s="28">
        <v>93561</v>
      </c>
      <c r="AC682" s="32">
        <v>35.054254</v>
      </c>
      <c r="AD682" s="32">
        <v>-118.18628200000001</v>
      </c>
      <c r="AE682" s="34" t="s">
        <v>7494</v>
      </c>
      <c r="AF682" s="29" t="s">
        <v>7472</v>
      </c>
      <c r="AG682" s="33" t="str">
        <f>IF(ISERROR(IF(VLOOKUP(B682,'SAS Stations'!$A$2:$G$307,6,)="YES", "YES", "NO"))=TRUE,"NO","YES")</f>
        <v>NO</v>
      </c>
      <c r="AH682" s="33" t="str">
        <f t="shared" si="10"/>
        <v>YES</v>
      </c>
      <c r="AI682" s="33" t="str">
        <f>IF(ISERROR(IF(VLOOKUP(B682,'Stations Modelled'!$A$2:$D$141,4,FALSE)=TRUE, "YES","NO")),"NO","YES")</f>
        <v>NO</v>
      </c>
    </row>
    <row r="683" spans="1:35" hidden="1">
      <c r="A683" s="29" t="s">
        <v>119</v>
      </c>
      <c r="B683" s="28">
        <v>1759</v>
      </c>
      <c r="C683" s="28">
        <v>8335</v>
      </c>
      <c r="D683" s="30"/>
      <c r="E683" s="29"/>
      <c r="F683" s="28">
        <v>33</v>
      </c>
      <c r="G683" s="28">
        <v>12</v>
      </c>
      <c r="H683" s="28">
        <v>8016</v>
      </c>
      <c r="I683" s="29" t="s">
        <v>385</v>
      </c>
      <c r="J683" s="28">
        <v>15</v>
      </c>
      <c r="K683" s="29" t="s">
        <v>666</v>
      </c>
      <c r="L683" s="28">
        <v>5090</v>
      </c>
      <c r="M683" s="29" t="s">
        <v>3806</v>
      </c>
      <c r="N683" s="29" t="s">
        <v>7496</v>
      </c>
      <c r="O683" s="31">
        <v>38353</v>
      </c>
      <c r="P683" s="31" t="s">
        <v>7472</v>
      </c>
      <c r="Q683" s="29" t="s">
        <v>10579</v>
      </c>
      <c r="R683" s="28">
        <v>3</v>
      </c>
      <c r="S683" s="28">
        <v>86</v>
      </c>
      <c r="T683" s="28">
        <v>4</v>
      </c>
      <c r="U683" s="28">
        <v>40</v>
      </c>
      <c r="V683" s="29" t="s">
        <v>4926</v>
      </c>
      <c r="W683" s="29" t="s">
        <v>7472</v>
      </c>
      <c r="X683" s="29" t="s">
        <v>7472</v>
      </c>
      <c r="Y683" s="29" t="s">
        <v>7472</v>
      </c>
      <c r="Z683" s="29" t="s">
        <v>7472</v>
      </c>
      <c r="AA683" s="29" t="s">
        <v>7478</v>
      </c>
      <c r="AB683" s="28" t="s">
        <v>7472</v>
      </c>
      <c r="AC683" s="27"/>
      <c r="AD683" s="27"/>
      <c r="AE683" s="27"/>
      <c r="AF683" s="29" t="s">
        <v>7472</v>
      </c>
      <c r="AG683" s="33" t="str">
        <f>IF(ISERROR(IF(VLOOKUP(B683,'SAS Stations'!$A$2:$G$307,6,)="YES", "YES", "NO"))=TRUE,"NO","YES")</f>
        <v>NO</v>
      </c>
      <c r="AH683" s="33" t="str">
        <f t="shared" si="10"/>
        <v>YES</v>
      </c>
      <c r="AI683" s="33" t="str">
        <f>IF(ISERROR(IF(VLOOKUP(B683,'Stations Modelled'!$A$2:$D$141,4,FALSE)=TRUE, "YES","NO")),"NO","YES")</f>
        <v>NO</v>
      </c>
    </row>
    <row r="684" spans="1:35" hidden="1">
      <c r="A684" s="29" t="s">
        <v>446</v>
      </c>
      <c r="B684" s="28">
        <v>295</v>
      </c>
      <c r="C684" s="28">
        <v>5055</v>
      </c>
      <c r="D684" s="30" t="s">
        <v>4981</v>
      </c>
      <c r="E684" s="29">
        <v>75308</v>
      </c>
      <c r="F684" s="28">
        <v>66</v>
      </c>
      <c r="G684" s="28">
        <v>16</v>
      </c>
      <c r="H684" s="28">
        <v>5055</v>
      </c>
      <c r="I684" s="29" t="s">
        <v>446</v>
      </c>
      <c r="J684" s="28">
        <v>10</v>
      </c>
      <c r="K684" s="29" t="s">
        <v>446</v>
      </c>
      <c r="L684" s="28">
        <v>5056</v>
      </c>
      <c r="M684" s="29" t="s">
        <v>698</v>
      </c>
      <c r="N684" s="29" t="s">
        <v>7471</v>
      </c>
      <c r="O684" s="31">
        <v>23316</v>
      </c>
      <c r="P684" s="31" t="s">
        <v>7472</v>
      </c>
      <c r="Q684" s="29" t="s">
        <v>7473</v>
      </c>
      <c r="R684" s="28">
        <v>5</v>
      </c>
      <c r="S684" s="28">
        <v>49</v>
      </c>
      <c r="T684" s="28">
        <v>1</v>
      </c>
      <c r="U684" s="28">
        <v>63</v>
      </c>
      <c r="V684" s="29" t="s">
        <v>1048</v>
      </c>
      <c r="W684" s="29" t="s">
        <v>5076</v>
      </c>
      <c r="X684" s="29" t="s">
        <v>538</v>
      </c>
      <c r="Y684" s="29" t="s">
        <v>10335</v>
      </c>
      <c r="Z684" s="29" t="s">
        <v>446</v>
      </c>
      <c r="AA684" s="29" t="s">
        <v>7478</v>
      </c>
      <c r="AB684" s="28">
        <v>93117</v>
      </c>
      <c r="AC684" s="32">
        <v>34.468640000000001</v>
      </c>
      <c r="AD684" s="32">
        <v>-119.88233700000001</v>
      </c>
      <c r="AE684" s="34" t="s">
        <v>7494</v>
      </c>
      <c r="AF684" s="29" t="s">
        <v>7472</v>
      </c>
      <c r="AG684" s="33" t="str">
        <f>IF(ISERROR(IF(VLOOKUP(B684,'SAS Stations'!$A$2:$G$307,6,)="YES", "YES", "NO"))=TRUE,"NO","YES")</f>
        <v>NO</v>
      </c>
      <c r="AH684" s="33" t="str">
        <f t="shared" si="10"/>
        <v>YES</v>
      </c>
      <c r="AI684" s="33" t="str">
        <f>IF(ISERROR(IF(VLOOKUP(B684,'Stations Modelled'!$A$2:$D$141,4,FALSE)=TRUE, "YES","NO")),"NO","YES")</f>
        <v>NO</v>
      </c>
    </row>
    <row r="685" spans="1:35" hidden="1">
      <c r="A685" s="29" t="s">
        <v>446</v>
      </c>
      <c r="B685" s="28">
        <v>296</v>
      </c>
      <c r="C685" s="28">
        <v>5055</v>
      </c>
      <c r="D685" s="30" t="s">
        <v>4981</v>
      </c>
      <c r="E685" s="29">
        <v>75308</v>
      </c>
      <c r="F685" s="28">
        <v>220</v>
      </c>
      <c r="G685" s="28">
        <v>66</v>
      </c>
      <c r="H685" s="28">
        <v>5000</v>
      </c>
      <c r="I685" s="29" t="s">
        <v>7485</v>
      </c>
      <c r="J685" s="28">
        <v>10</v>
      </c>
      <c r="K685" s="29" t="s">
        <v>446</v>
      </c>
      <c r="L685" s="28">
        <v>5056</v>
      </c>
      <c r="M685" s="29" t="s">
        <v>698</v>
      </c>
      <c r="N685" s="29" t="s">
        <v>7471</v>
      </c>
      <c r="O685" s="31">
        <v>24807</v>
      </c>
      <c r="P685" s="31" t="s">
        <v>7472</v>
      </c>
      <c r="Q685" s="29" t="s">
        <v>7486</v>
      </c>
      <c r="R685" s="28">
        <v>5</v>
      </c>
      <c r="S685" s="28">
        <v>49</v>
      </c>
      <c r="T685" s="28">
        <v>1</v>
      </c>
      <c r="U685" s="28">
        <v>63</v>
      </c>
      <c r="V685" s="29" t="s">
        <v>1048</v>
      </c>
      <c r="W685" s="29" t="s">
        <v>5076</v>
      </c>
      <c r="X685" s="29" t="s">
        <v>538</v>
      </c>
      <c r="Y685" s="29" t="s">
        <v>10335</v>
      </c>
      <c r="Z685" s="29" t="s">
        <v>446</v>
      </c>
      <c r="AA685" s="29" t="s">
        <v>7478</v>
      </c>
      <c r="AB685" s="28">
        <v>93117</v>
      </c>
      <c r="AC685" s="32">
        <v>34.468640000000001</v>
      </c>
      <c r="AD685" s="32">
        <v>-119.88233700000001</v>
      </c>
      <c r="AE685" s="34" t="s">
        <v>7494</v>
      </c>
      <c r="AF685" s="29" t="s">
        <v>7472</v>
      </c>
      <c r="AG685" s="33" t="str">
        <f>IF(ISERROR(IF(VLOOKUP(B685,'SAS Stations'!$A$2:$G$307,6,)="YES", "YES", "NO"))=TRUE,"NO","YES")</f>
        <v>NO</v>
      </c>
      <c r="AH685" s="33" t="str">
        <f t="shared" si="10"/>
        <v>YES</v>
      </c>
      <c r="AI685" s="33" t="str">
        <f>IF(ISERROR(IF(VLOOKUP(B685,'Stations Modelled'!$A$2:$D$141,4,FALSE)=TRUE, "YES","NO")),"NO","YES")</f>
        <v>YES</v>
      </c>
    </row>
    <row r="686" spans="1:35" hidden="1">
      <c r="A686" s="29" t="s">
        <v>3919</v>
      </c>
      <c r="B686" s="28">
        <v>632</v>
      </c>
      <c r="C686" s="28">
        <v>5587</v>
      </c>
      <c r="D686" s="30" t="s">
        <v>4981</v>
      </c>
      <c r="E686" s="29">
        <v>70280</v>
      </c>
      <c r="F686" s="28">
        <v>66</v>
      </c>
      <c r="G686" s="28">
        <v>16</v>
      </c>
      <c r="H686" s="28">
        <v>5053</v>
      </c>
      <c r="I686" s="29" t="s">
        <v>833</v>
      </c>
      <c r="J686" s="28">
        <v>12</v>
      </c>
      <c r="K686" s="29" t="s">
        <v>833</v>
      </c>
      <c r="L686" s="28">
        <v>5056</v>
      </c>
      <c r="M686" s="29" t="s">
        <v>698</v>
      </c>
      <c r="N686" s="29" t="s">
        <v>7471</v>
      </c>
      <c r="O686" s="31">
        <v>24442</v>
      </c>
      <c r="P686" s="31" t="s">
        <v>7472</v>
      </c>
      <c r="Q686" s="29" t="s">
        <v>7473</v>
      </c>
      <c r="R686" s="28">
        <v>5</v>
      </c>
      <c r="S686" s="28">
        <v>39</v>
      </c>
      <c r="T686" s="28">
        <v>1</v>
      </c>
      <c r="U686" s="28">
        <v>64</v>
      </c>
      <c r="V686" s="29" t="s">
        <v>935</v>
      </c>
      <c r="W686" s="29" t="s">
        <v>4581</v>
      </c>
      <c r="X686" s="29" t="s">
        <v>462</v>
      </c>
      <c r="Y686" s="29" t="s">
        <v>10336</v>
      </c>
      <c r="Z686" s="29" t="s">
        <v>742</v>
      </c>
      <c r="AA686" s="29" t="s">
        <v>7478</v>
      </c>
      <c r="AB686" s="28">
        <v>93033</v>
      </c>
      <c r="AC686" s="32">
        <v>34.226064999999998</v>
      </c>
      <c r="AD686" s="32">
        <v>-119.17583999999999</v>
      </c>
      <c r="AE686" s="34" t="s">
        <v>7494</v>
      </c>
      <c r="AF686" s="29" t="s">
        <v>7472</v>
      </c>
      <c r="AG686" s="33" t="str">
        <f>IF(ISERROR(IF(VLOOKUP(B686,'SAS Stations'!$A$2:$G$307,6,)="YES", "YES", "NO"))=TRUE,"NO","YES")</f>
        <v>YES</v>
      </c>
      <c r="AH686" s="33" t="str">
        <f t="shared" si="10"/>
        <v>NO</v>
      </c>
      <c r="AI686" s="33" t="str">
        <f>IF(ISERROR(IF(VLOOKUP(B686,'Stations Modelled'!$A$2:$D$141,4,FALSE)=TRUE, "YES","NO")),"NO","YES")</f>
        <v>YES</v>
      </c>
    </row>
    <row r="687" spans="1:35" hidden="1">
      <c r="A687" s="29" t="s">
        <v>7807</v>
      </c>
      <c r="B687" s="28">
        <v>202</v>
      </c>
      <c r="C687" s="28">
        <v>4005</v>
      </c>
      <c r="D687" s="30" t="s">
        <v>7535</v>
      </c>
      <c r="E687" s="29" t="s">
        <v>7808</v>
      </c>
      <c r="F687" s="28">
        <v>220</v>
      </c>
      <c r="G687" s="28">
        <v>33</v>
      </c>
      <c r="H687" s="28">
        <v>5000</v>
      </c>
      <c r="I687" s="29" t="s">
        <v>7485</v>
      </c>
      <c r="J687" s="28">
        <v>3</v>
      </c>
      <c r="K687" s="29" t="s">
        <v>7529</v>
      </c>
      <c r="L687" s="28">
        <v>5012</v>
      </c>
      <c r="M687" s="29" t="s">
        <v>3869</v>
      </c>
      <c r="N687" s="29" t="s">
        <v>7471</v>
      </c>
      <c r="O687" s="31">
        <v>25934</v>
      </c>
      <c r="P687" s="31" t="s">
        <v>7472</v>
      </c>
      <c r="Q687" s="29" t="s">
        <v>7496</v>
      </c>
      <c r="R687" s="28">
        <v>1</v>
      </c>
      <c r="S687" s="28">
        <v>27</v>
      </c>
      <c r="T687" s="28">
        <v>3</v>
      </c>
      <c r="U687" s="28">
        <v>3</v>
      </c>
      <c r="V687" s="29" t="s">
        <v>7531</v>
      </c>
      <c r="W687" s="29" t="s">
        <v>7539</v>
      </c>
      <c r="X687" s="29" t="s">
        <v>506</v>
      </c>
      <c r="Y687" s="29" t="s">
        <v>7809</v>
      </c>
      <c r="Z687" s="29" t="s">
        <v>548</v>
      </c>
      <c r="AA687" s="29" t="s">
        <v>7478</v>
      </c>
      <c r="AB687" s="28">
        <v>91107</v>
      </c>
      <c r="AC687" s="32">
        <v>34.151124000000003</v>
      </c>
      <c r="AD687" s="32">
        <v>-118.090915</v>
      </c>
      <c r="AE687" s="34" t="s">
        <v>7503</v>
      </c>
      <c r="AF687" s="29" t="s">
        <v>7472</v>
      </c>
      <c r="AG687" s="33" t="str">
        <f>IF(ISERROR(IF(VLOOKUP(B687,'SAS Stations'!$A$2:$G$307,6,)="YES", "YES", "NO"))=TRUE,"NO","YES")</f>
        <v>NO</v>
      </c>
      <c r="AH687" s="33" t="str">
        <f t="shared" si="10"/>
        <v>YES</v>
      </c>
      <c r="AI687" s="33" t="str">
        <f>IF(ISERROR(IF(VLOOKUP(B687,'Stations Modelled'!$A$2:$D$141,4,FALSE)=TRUE, "YES","NO")),"NO","YES")</f>
        <v>NO</v>
      </c>
    </row>
    <row r="688" spans="1:35" hidden="1">
      <c r="A688" s="29" t="s">
        <v>3920</v>
      </c>
      <c r="B688" s="28">
        <v>570</v>
      </c>
      <c r="C688" s="28">
        <v>5512</v>
      </c>
      <c r="D688" s="30" t="s">
        <v>4936</v>
      </c>
      <c r="E688" s="29"/>
      <c r="F688" s="28">
        <v>66</v>
      </c>
      <c r="G688" s="28">
        <v>12</v>
      </c>
      <c r="H688" s="28">
        <v>5057</v>
      </c>
      <c r="I688" s="29" t="s">
        <v>343</v>
      </c>
      <c r="J688" s="28">
        <v>14</v>
      </c>
      <c r="K688" s="29" t="s">
        <v>940</v>
      </c>
      <c r="L688" s="28">
        <v>5054</v>
      </c>
      <c r="M688" s="29" t="s">
        <v>940</v>
      </c>
      <c r="N688" s="29" t="s">
        <v>7471</v>
      </c>
      <c r="O688" s="31">
        <v>18264</v>
      </c>
      <c r="P688" s="31" t="s">
        <v>7472</v>
      </c>
      <c r="Q688" s="29" t="s">
        <v>7473</v>
      </c>
      <c r="R688" s="28">
        <v>5</v>
      </c>
      <c r="S688" s="28">
        <v>36</v>
      </c>
      <c r="T688" s="28">
        <v>2</v>
      </c>
      <c r="U688" s="28">
        <v>62</v>
      </c>
      <c r="V688" s="29" t="s">
        <v>7498</v>
      </c>
      <c r="W688" s="29" t="s">
        <v>4942</v>
      </c>
      <c r="X688" s="29" t="s">
        <v>569</v>
      </c>
      <c r="Y688" s="29" t="s">
        <v>10337</v>
      </c>
      <c r="Z688" s="29" t="s">
        <v>3920</v>
      </c>
      <c r="AA688" s="29" t="s">
        <v>7478</v>
      </c>
      <c r="AB688" s="28">
        <v>93243</v>
      </c>
      <c r="AC688" s="32">
        <v>34.790804999999999</v>
      </c>
      <c r="AD688" s="32">
        <v>-118.82706</v>
      </c>
      <c r="AE688" s="34" t="s">
        <v>7494</v>
      </c>
      <c r="AF688" s="29" t="s">
        <v>7472</v>
      </c>
      <c r="AG688" s="33" t="str">
        <f>IF(ISERROR(IF(VLOOKUP(B688,'SAS Stations'!$A$2:$G$307,6,)="YES", "YES", "NO"))=TRUE,"NO","YES")</f>
        <v>NO</v>
      </c>
      <c r="AH688" s="33" t="str">
        <f t="shared" si="10"/>
        <v>YES</v>
      </c>
      <c r="AI688" s="33" t="str">
        <f>IF(ISERROR(IF(VLOOKUP(B688,'Stations Modelled'!$A$2:$D$141,4,FALSE)=TRUE, "YES","NO")),"NO","YES")</f>
        <v>YES</v>
      </c>
    </row>
    <row r="689" spans="1:35" hidden="1">
      <c r="A689" s="29" t="s">
        <v>3921</v>
      </c>
      <c r="B689" s="28">
        <v>505</v>
      </c>
      <c r="C689" s="28">
        <v>5309</v>
      </c>
      <c r="D689" s="30" t="s">
        <v>4949</v>
      </c>
      <c r="E689" s="29">
        <v>49901</v>
      </c>
      <c r="F689" s="28">
        <v>66</v>
      </c>
      <c r="G689" s="28">
        <v>12</v>
      </c>
      <c r="H689" s="28">
        <v>5033</v>
      </c>
      <c r="I689" s="29" t="s">
        <v>397</v>
      </c>
      <c r="J689" s="28">
        <v>17</v>
      </c>
      <c r="K689" s="29" t="s">
        <v>4950</v>
      </c>
      <c r="L689" s="28">
        <v>5033</v>
      </c>
      <c r="M689" s="29" t="s">
        <v>397</v>
      </c>
      <c r="N689" s="29" t="s">
        <v>7471</v>
      </c>
      <c r="O689" s="31">
        <v>9618</v>
      </c>
      <c r="P689" s="31" t="s">
        <v>7472</v>
      </c>
      <c r="Q689" s="29" t="s">
        <v>7473</v>
      </c>
      <c r="R689" s="28">
        <v>5</v>
      </c>
      <c r="S689" s="28">
        <v>51</v>
      </c>
      <c r="T689" s="28">
        <v>3</v>
      </c>
      <c r="U689" s="28">
        <v>32</v>
      </c>
      <c r="V689" s="29" t="s">
        <v>4926</v>
      </c>
      <c r="W689" s="29" t="s">
        <v>1685</v>
      </c>
      <c r="X689" s="29" t="s">
        <v>10338</v>
      </c>
      <c r="Y689" s="29" t="s">
        <v>10339</v>
      </c>
      <c r="Z689" s="29" t="s">
        <v>3921</v>
      </c>
      <c r="AA689" s="29" t="s">
        <v>7478</v>
      </c>
      <c r="AB689" s="28">
        <v>93227</v>
      </c>
      <c r="AC689" s="32">
        <v>36.326703999999999</v>
      </c>
      <c r="AD689" s="32">
        <v>-119.439108</v>
      </c>
      <c r="AE689" s="34" t="s">
        <v>7494</v>
      </c>
      <c r="AF689" s="29" t="s">
        <v>7472</v>
      </c>
      <c r="AG689" s="33" t="str">
        <f>IF(ISERROR(IF(VLOOKUP(B689,'SAS Stations'!$A$2:$G$307,6,)="YES", "YES", "NO"))=TRUE,"NO","YES")</f>
        <v>NO</v>
      </c>
      <c r="AH689" s="33" t="str">
        <f t="shared" si="10"/>
        <v>YES</v>
      </c>
      <c r="AI689" s="33" t="str">
        <f>IF(ISERROR(IF(VLOOKUP(B689,'Stations Modelled'!$A$2:$D$141,4,FALSE)=TRUE, "YES","NO")),"NO","YES")</f>
        <v>NO</v>
      </c>
    </row>
    <row r="690" spans="1:35" hidden="1">
      <c r="A690" s="29" t="s">
        <v>377</v>
      </c>
      <c r="B690" s="28">
        <v>268</v>
      </c>
      <c r="C690" s="28">
        <v>5015</v>
      </c>
      <c r="D690" s="30" t="s">
        <v>7535</v>
      </c>
      <c r="E690" s="29">
        <v>46704</v>
      </c>
      <c r="F690" s="28">
        <v>66</v>
      </c>
      <c r="G690" s="28">
        <v>16</v>
      </c>
      <c r="H690" s="28">
        <v>5015</v>
      </c>
      <c r="I690" s="29" t="s">
        <v>377</v>
      </c>
      <c r="J690" s="28">
        <v>3</v>
      </c>
      <c r="K690" s="29" t="s">
        <v>7529</v>
      </c>
      <c r="L690" s="28">
        <v>5012</v>
      </c>
      <c r="M690" s="29" t="s">
        <v>3869</v>
      </c>
      <c r="N690" s="29" t="s">
        <v>7471</v>
      </c>
      <c r="O690" s="31">
        <v>25112</v>
      </c>
      <c r="P690" s="31" t="s">
        <v>7472</v>
      </c>
      <c r="Q690" s="29" t="s">
        <v>7473</v>
      </c>
      <c r="R690" s="28">
        <v>1</v>
      </c>
      <c r="S690" s="28">
        <v>27</v>
      </c>
      <c r="T690" s="28">
        <v>3</v>
      </c>
      <c r="U690" s="28">
        <v>5</v>
      </c>
      <c r="V690" s="29" t="s">
        <v>7531</v>
      </c>
      <c r="W690" s="29" t="s">
        <v>7570</v>
      </c>
      <c r="X690" s="29" t="s">
        <v>7508</v>
      </c>
      <c r="Y690" s="29" t="s">
        <v>7810</v>
      </c>
      <c r="Z690" s="29" t="s">
        <v>623</v>
      </c>
      <c r="AA690" s="29" t="s">
        <v>7478</v>
      </c>
      <c r="AB690" s="28">
        <v>91011</v>
      </c>
      <c r="AC690" s="32">
        <v>34.221187999999998</v>
      </c>
      <c r="AD690" s="32">
        <v>-118.18673699999999</v>
      </c>
      <c r="AE690" s="34" t="s">
        <v>7503</v>
      </c>
      <c r="AF690" s="29" t="s">
        <v>7472</v>
      </c>
      <c r="AG690" s="33" t="str">
        <f>IF(ISERROR(IF(VLOOKUP(B690,'SAS Stations'!$A$2:$G$307,6,)="YES", "YES", "NO"))=TRUE,"NO","YES")</f>
        <v>NO</v>
      </c>
      <c r="AH690" s="33" t="str">
        <f t="shared" si="10"/>
        <v>YES</v>
      </c>
      <c r="AI690" s="33" t="str">
        <f>IF(ISERROR(IF(VLOOKUP(B690,'Stations Modelled'!$A$2:$D$141,4,FALSE)=TRUE, "YES","NO")),"NO","YES")</f>
        <v>NO</v>
      </c>
    </row>
    <row r="691" spans="1:35" hidden="1">
      <c r="A691" s="29" t="s">
        <v>377</v>
      </c>
      <c r="B691" s="28">
        <v>269</v>
      </c>
      <c r="C691" s="28">
        <v>5015</v>
      </c>
      <c r="D691" s="30" t="s">
        <v>7535</v>
      </c>
      <c r="E691" s="29">
        <v>46704</v>
      </c>
      <c r="F691" s="28">
        <v>220</v>
      </c>
      <c r="G691" s="28">
        <v>66</v>
      </c>
      <c r="H691" s="28">
        <v>5000</v>
      </c>
      <c r="I691" s="29" t="s">
        <v>7485</v>
      </c>
      <c r="J691" s="28">
        <v>3</v>
      </c>
      <c r="K691" s="29" t="s">
        <v>7529</v>
      </c>
      <c r="L691" s="28">
        <v>5012</v>
      </c>
      <c r="M691" s="29" t="s">
        <v>3869</v>
      </c>
      <c r="N691" s="29" t="s">
        <v>7471</v>
      </c>
      <c r="O691" s="31">
        <v>24990</v>
      </c>
      <c r="P691" s="31" t="s">
        <v>7472</v>
      </c>
      <c r="Q691" s="29" t="s">
        <v>7486</v>
      </c>
      <c r="R691" s="28">
        <v>1</v>
      </c>
      <c r="S691" s="28">
        <v>27</v>
      </c>
      <c r="T691" s="28">
        <v>3</v>
      </c>
      <c r="U691" s="28">
        <v>5</v>
      </c>
      <c r="V691" s="29" t="s">
        <v>7531</v>
      </c>
      <c r="W691" s="29" t="s">
        <v>7570</v>
      </c>
      <c r="X691" s="29" t="s">
        <v>7508</v>
      </c>
      <c r="Y691" s="29" t="s">
        <v>7810</v>
      </c>
      <c r="Z691" s="29" t="s">
        <v>623</v>
      </c>
      <c r="AA691" s="29" t="s">
        <v>7478</v>
      </c>
      <c r="AB691" s="28">
        <v>91011</v>
      </c>
      <c r="AC691" s="32">
        <v>34.221187999999998</v>
      </c>
      <c r="AD691" s="32">
        <v>-118.18673699999999</v>
      </c>
      <c r="AE691" s="34" t="s">
        <v>7503</v>
      </c>
      <c r="AF691" s="29" t="s">
        <v>7472</v>
      </c>
      <c r="AG691" s="33" t="str">
        <f>IF(ISERROR(IF(VLOOKUP(B691,'SAS Stations'!$A$2:$G$307,6,)="YES", "YES", "NO"))=TRUE,"NO","YES")</f>
        <v>NO</v>
      </c>
      <c r="AH691" s="33" t="str">
        <f t="shared" si="10"/>
        <v>YES</v>
      </c>
      <c r="AI691" s="33" t="str">
        <f>IF(ISERROR(IF(VLOOKUP(B691,'Stations Modelled'!$A$2:$D$141,4,FALSE)=TRUE, "YES","NO")),"NO","YES")</f>
        <v>NO</v>
      </c>
    </row>
    <row r="692" spans="1:35" hidden="1">
      <c r="A692" s="29" t="s">
        <v>1018</v>
      </c>
      <c r="B692" s="28">
        <v>737</v>
      </c>
      <c r="C692" s="28">
        <v>5725</v>
      </c>
      <c r="D692" s="30" t="s">
        <v>2815</v>
      </c>
      <c r="E692" s="29">
        <v>37766</v>
      </c>
      <c r="F692" s="28">
        <v>16</v>
      </c>
      <c r="G692" s="28">
        <v>4</v>
      </c>
      <c r="H692" s="28">
        <v>5074</v>
      </c>
      <c r="I692" s="29" t="s">
        <v>631</v>
      </c>
      <c r="J692" s="28">
        <v>9</v>
      </c>
      <c r="K692" s="29" t="s">
        <v>652</v>
      </c>
      <c r="L692" s="28">
        <v>5073</v>
      </c>
      <c r="M692" s="29" t="s">
        <v>652</v>
      </c>
      <c r="N692" s="29" t="s">
        <v>7471</v>
      </c>
      <c r="O692" s="31">
        <v>18264</v>
      </c>
      <c r="P692" s="31" t="s">
        <v>7472</v>
      </c>
      <c r="Q692" s="29" t="s">
        <v>7506</v>
      </c>
      <c r="R692" s="28">
        <v>1</v>
      </c>
      <c r="S692" s="28">
        <v>32</v>
      </c>
      <c r="T692" s="28">
        <v>2</v>
      </c>
      <c r="U692" s="28">
        <v>57</v>
      </c>
      <c r="V692" s="29" t="s">
        <v>3386</v>
      </c>
      <c r="W692" s="29" t="s">
        <v>1623</v>
      </c>
      <c r="X692" s="29" t="s">
        <v>569</v>
      </c>
      <c r="Y692" s="29" t="s">
        <v>4635</v>
      </c>
      <c r="Z692" s="29" t="s">
        <v>1021</v>
      </c>
      <c r="AA692" s="29" t="s">
        <v>7478</v>
      </c>
      <c r="AB692" s="28">
        <v>90255</v>
      </c>
      <c r="AC692" s="32">
        <v>33.959907999999999</v>
      </c>
      <c r="AD692" s="32">
        <v>-118.237758</v>
      </c>
      <c r="AE692" s="34" t="s">
        <v>7494</v>
      </c>
      <c r="AF692" s="29" t="s">
        <v>7472</v>
      </c>
      <c r="AG692" s="33" t="str">
        <f>IF(ISERROR(IF(VLOOKUP(B692,'SAS Stations'!$A$2:$G$307,6,)="YES", "YES", "NO"))=TRUE,"NO","YES")</f>
        <v>YES</v>
      </c>
      <c r="AH692" s="33" t="str">
        <f t="shared" si="10"/>
        <v>NO</v>
      </c>
      <c r="AI692" s="33" t="str">
        <f>IF(ISERROR(IF(VLOOKUP(B692,'Stations Modelled'!$A$2:$D$141,4,FALSE)=TRUE, "YES","NO")),"NO","YES")</f>
        <v>NO</v>
      </c>
    </row>
    <row r="693" spans="1:35" hidden="1">
      <c r="A693" s="29" t="s">
        <v>1019</v>
      </c>
      <c r="B693" s="28">
        <v>353</v>
      </c>
      <c r="C693" s="28">
        <v>5126</v>
      </c>
      <c r="D693" s="30" t="s">
        <v>7535</v>
      </c>
      <c r="E693" s="29"/>
      <c r="F693" s="28">
        <v>16</v>
      </c>
      <c r="G693" s="28">
        <v>4</v>
      </c>
      <c r="H693" s="28">
        <v>5011</v>
      </c>
      <c r="I693" s="29" t="s">
        <v>3865</v>
      </c>
      <c r="J693" s="28">
        <v>3</v>
      </c>
      <c r="K693" s="29" t="s">
        <v>7529</v>
      </c>
      <c r="L693" s="28">
        <v>5012</v>
      </c>
      <c r="M693" s="29" t="s">
        <v>3869</v>
      </c>
      <c r="N693" s="29" t="s">
        <v>7471</v>
      </c>
      <c r="O693" s="31">
        <v>18264</v>
      </c>
      <c r="P693" s="31" t="s">
        <v>7472</v>
      </c>
      <c r="Q693" s="29" t="s">
        <v>7473</v>
      </c>
      <c r="R693" s="28">
        <v>1</v>
      </c>
      <c r="S693" s="28">
        <v>22</v>
      </c>
      <c r="T693" s="28">
        <v>3</v>
      </c>
      <c r="U693" s="28">
        <v>3</v>
      </c>
      <c r="V693" s="29" t="s">
        <v>7531</v>
      </c>
      <c r="W693" s="29" t="s">
        <v>7811</v>
      </c>
      <c r="X693" s="29" t="s">
        <v>538</v>
      </c>
      <c r="Y693" s="29" t="s">
        <v>7812</v>
      </c>
      <c r="Z693" s="29" t="s">
        <v>348</v>
      </c>
      <c r="AA693" s="29" t="s">
        <v>7478</v>
      </c>
      <c r="AB693" s="28">
        <v>91801</v>
      </c>
      <c r="AC693" s="32">
        <v>34.105522000000001</v>
      </c>
      <c r="AD693" s="32">
        <v>-118.121568</v>
      </c>
      <c r="AE693" s="34" t="s">
        <v>7503</v>
      </c>
      <c r="AF693" s="29" t="s">
        <v>7472</v>
      </c>
      <c r="AG693" s="33" t="str">
        <f>IF(ISERROR(IF(VLOOKUP(B693,'SAS Stations'!$A$2:$G$307,6,)="YES", "YES", "NO"))=TRUE,"NO","YES")</f>
        <v>YES</v>
      </c>
      <c r="AH693" s="33" t="str">
        <f t="shared" si="10"/>
        <v>NO</v>
      </c>
      <c r="AI693" s="33" t="str">
        <f>IF(ISERROR(IF(VLOOKUP(B693,'Stations Modelled'!$A$2:$D$141,4,FALSE)=TRUE, "YES","NO")),"NO","YES")</f>
        <v>NO</v>
      </c>
    </row>
    <row r="694" spans="1:35" hidden="1">
      <c r="A694" s="29" t="s">
        <v>10340</v>
      </c>
      <c r="B694" s="28">
        <v>540</v>
      </c>
      <c r="C694" s="28">
        <v>5342</v>
      </c>
      <c r="D694" s="30" t="s">
        <v>4949</v>
      </c>
      <c r="E694" s="29"/>
      <c r="F694" s="28">
        <v>12</v>
      </c>
      <c r="G694" s="28">
        <v>4</v>
      </c>
      <c r="H694" s="28">
        <v>5033</v>
      </c>
      <c r="I694" s="29" t="s">
        <v>397</v>
      </c>
      <c r="J694" s="28">
        <v>17</v>
      </c>
      <c r="K694" s="29" t="s">
        <v>4950</v>
      </c>
      <c r="L694" s="28">
        <v>5033</v>
      </c>
      <c r="M694" s="29" t="s">
        <v>397</v>
      </c>
      <c r="N694" s="29" t="s">
        <v>7471</v>
      </c>
      <c r="O694" s="31">
        <v>18019</v>
      </c>
      <c r="P694" s="31" t="s">
        <v>7472</v>
      </c>
      <c r="Q694" s="29" t="s">
        <v>7506</v>
      </c>
      <c r="R694" s="28">
        <v>5</v>
      </c>
      <c r="S694" s="28">
        <v>51</v>
      </c>
      <c r="T694" s="28">
        <v>3</v>
      </c>
      <c r="U694" s="28">
        <v>32</v>
      </c>
      <c r="V694" s="29" t="s">
        <v>4926</v>
      </c>
      <c r="W694" s="29" t="s">
        <v>1685</v>
      </c>
      <c r="X694" s="29" t="s">
        <v>10341</v>
      </c>
      <c r="Y694" s="29" t="s">
        <v>10342</v>
      </c>
      <c r="Z694" s="29" t="s">
        <v>576</v>
      </c>
      <c r="AA694" s="29" t="s">
        <v>7478</v>
      </c>
      <c r="AB694" s="28">
        <v>93230</v>
      </c>
      <c r="AC694" s="32">
        <v>36.343017000000003</v>
      </c>
      <c r="AD694" s="32">
        <v>-119.690927</v>
      </c>
      <c r="AE694" s="34" t="s">
        <v>7494</v>
      </c>
      <c r="AF694" s="29" t="s">
        <v>7472</v>
      </c>
      <c r="AG694" s="33" t="str">
        <f>IF(ISERROR(IF(VLOOKUP(B694,'SAS Stations'!$A$2:$G$307,6,)="YES", "YES", "NO"))=TRUE,"NO","YES")</f>
        <v>NO</v>
      </c>
      <c r="AH694" s="33" t="str">
        <f t="shared" si="10"/>
        <v>YES</v>
      </c>
      <c r="AI694" s="33" t="str">
        <f>IF(ISERROR(IF(VLOOKUP(B694,'Stations Modelled'!$A$2:$D$141,4,FALSE)=TRUE, "YES","NO")),"NO","YES")</f>
        <v>NO</v>
      </c>
    </row>
    <row r="695" spans="1:35" hidden="1">
      <c r="A695" s="29" t="s">
        <v>120</v>
      </c>
      <c r="B695" s="28">
        <v>390</v>
      </c>
      <c r="C695" s="28">
        <v>5174</v>
      </c>
      <c r="D695" s="30"/>
      <c r="E695" s="29"/>
      <c r="F695" s="28">
        <v>66</v>
      </c>
      <c r="G695" s="28">
        <v>16</v>
      </c>
      <c r="H695" s="28">
        <v>5013</v>
      </c>
      <c r="I695" s="29" t="s">
        <v>812</v>
      </c>
      <c r="J695" s="28">
        <v>3</v>
      </c>
      <c r="K695" s="29" t="s">
        <v>7529</v>
      </c>
      <c r="L695" s="28">
        <v>5014</v>
      </c>
      <c r="M695" s="29" t="s">
        <v>392</v>
      </c>
      <c r="N695" s="29" t="s">
        <v>7521</v>
      </c>
      <c r="O695" s="31">
        <v>18264</v>
      </c>
      <c r="P695" s="31">
        <v>29465</v>
      </c>
      <c r="Q695" s="29" t="s">
        <v>7530</v>
      </c>
      <c r="R695" s="28">
        <v>1</v>
      </c>
      <c r="S695" s="28">
        <v>22</v>
      </c>
      <c r="T695" s="28">
        <v>2</v>
      </c>
      <c r="U695" s="28">
        <v>5</v>
      </c>
      <c r="V695" s="29" t="s">
        <v>7472</v>
      </c>
      <c r="W695" s="29" t="s">
        <v>7472</v>
      </c>
      <c r="X695" s="29" t="s">
        <v>7472</v>
      </c>
      <c r="Y695" s="29" t="s">
        <v>7472</v>
      </c>
      <c r="Z695" s="29" t="s">
        <v>7472</v>
      </c>
      <c r="AA695" s="29" t="s">
        <v>7478</v>
      </c>
      <c r="AB695" s="28" t="s">
        <v>7472</v>
      </c>
      <c r="AC695" s="27"/>
      <c r="AD695" s="27"/>
      <c r="AE695" s="27"/>
      <c r="AF695" s="29" t="s">
        <v>7472</v>
      </c>
      <c r="AG695" s="33" t="str">
        <f>IF(ISERROR(IF(VLOOKUP(B695,'SAS Stations'!$A$2:$G$307,6,)="YES", "YES", "NO"))=TRUE,"NO","YES")</f>
        <v>NO</v>
      </c>
      <c r="AH695" s="33" t="str">
        <f t="shared" si="10"/>
        <v>YES</v>
      </c>
      <c r="AI695" s="33" t="str">
        <f>IF(ISERROR(IF(VLOOKUP(B695,'Stations Modelled'!$A$2:$D$141,4,FALSE)=TRUE, "YES","NO")),"NO","YES")</f>
        <v>NO</v>
      </c>
    </row>
    <row r="696" spans="1:35" hidden="1">
      <c r="A696" s="29" t="s">
        <v>121</v>
      </c>
      <c r="B696" s="28">
        <v>1141</v>
      </c>
      <c r="C696" s="28">
        <v>7308</v>
      </c>
      <c r="D696" s="30"/>
      <c r="E696" s="29"/>
      <c r="F696" s="28">
        <v>25</v>
      </c>
      <c r="G696" s="28">
        <v>12</v>
      </c>
      <c r="H696" s="28">
        <v>4020</v>
      </c>
      <c r="I696" s="29" t="s">
        <v>7505</v>
      </c>
      <c r="J696" s="28">
        <v>16</v>
      </c>
      <c r="K696" s="29" t="s">
        <v>3806</v>
      </c>
      <c r="L696" s="28">
        <v>5090</v>
      </c>
      <c r="M696" s="29" t="s">
        <v>3806</v>
      </c>
      <c r="N696" s="29" t="s">
        <v>7471</v>
      </c>
      <c r="O696" s="31">
        <v>24139</v>
      </c>
      <c r="P696" s="31" t="s">
        <v>7472</v>
      </c>
      <c r="Q696" s="29" t="s">
        <v>5084</v>
      </c>
      <c r="R696" s="28">
        <v>3</v>
      </c>
      <c r="S696" s="28">
        <v>86</v>
      </c>
      <c r="T696" s="28">
        <v>4</v>
      </c>
      <c r="U696" s="28">
        <v>40</v>
      </c>
      <c r="V696" s="29" t="s">
        <v>4926</v>
      </c>
      <c r="W696" s="29" t="s">
        <v>7472</v>
      </c>
      <c r="X696" s="29" t="s">
        <v>7472</v>
      </c>
      <c r="Y696" s="29" t="s">
        <v>7472</v>
      </c>
      <c r="Z696" s="29" t="s">
        <v>7472</v>
      </c>
      <c r="AA696" s="29" t="s">
        <v>7478</v>
      </c>
      <c r="AB696" s="28">
        <v>92328</v>
      </c>
      <c r="AC696" s="27"/>
      <c r="AD696" s="27"/>
      <c r="AE696" s="27"/>
      <c r="AF696" s="29" t="s">
        <v>7472</v>
      </c>
      <c r="AG696" s="33" t="str">
        <f>IF(ISERROR(IF(VLOOKUP(B696,'SAS Stations'!$A$2:$G$307,6,)="YES", "YES", "NO"))=TRUE,"NO","YES")</f>
        <v>NO</v>
      </c>
      <c r="AH696" s="33" t="str">
        <f t="shared" si="10"/>
        <v>YES</v>
      </c>
      <c r="AI696" s="33" t="str">
        <f>IF(ISERROR(IF(VLOOKUP(B696,'Stations Modelled'!$A$2:$D$141,4,FALSE)=TRUE, "YES","NO")),"NO","YES")</f>
        <v>NO</v>
      </c>
    </row>
    <row r="697" spans="1:35" hidden="1">
      <c r="A697" s="29" t="s">
        <v>122</v>
      </c>
      <c r="B697" s="28">
        <v>1709</v>
      </c>
      <c r="C697" s="28">
        <v>6314</v>
      </c>
      <c r="D697" s="30"/>
      <c r="E697" s="29"/>
      <c r="F697" s="28">
        <v>66</v>
      </c>
      <c r="G697" s="28">
        <v>12</v>
      </c>
      <c r="H697" s="28">
        <v>5052</v>
      </c>
      <c r="I697" s="29" t="s">
        <v>357</v>
      </c>
      <c r="J697" s="28">
        <v>14</v>
      </c>
      <c r="K697" s="29" t="s">
        <v>940</v>
      </c>
      <c r="L697" s="28">
        <v>5054</v>
      </c>
      <c r="M697" s="29" t="s">
        <v>940</v>
      </c>
      <c r="N697" s="29" t="s">
        <v>7496</v>
      </c>
      <c r="O697" s="31">
        <v>38353</v>
      </c>
      <c r="P697" s="31" t="s">
        <v>7472</v>
      </c>
      <c r="Q697" s="29" t="s">
        <v>10579</v>
      </c>
      <c r="R697" s="28">
        <v>5</v>
      </c>
      <c r="S697" s="28">
        <v>36</v>
      </c>
      <c r="T697" s="28">
        <v>3</v>
      </c>
      <c r="U697" s="28">
        <v>30</v>
      </c>
      <c r="V697" s="29" t="s">
        <v>7472</v>
      </c>
      <c r="W697" s="29" t="s">
        <v>7472</v>
      </c>
      <c r="X697" s="29" t="s">
        <v>7472</v>
      </c>
      <c r="Y697" s="29" t="s">
        <v>123</v>
      </c>
      <c r="Z697" s="29" t="s">
        <v>745</v>
      </c>
      <c r="AA697" s="29" t="s">
        <v>7478</v>
      </c>
      <c r="AB697" s="28" t="s">
        <v>7472</v>
      </c>
      <c r="AC697" s="27"/>
      <c r="AD697" s="27"/>
      <c r="AE697" s="27"/>
      <c r="AF697" s="29" t="s">
        <v>7472</v>
      </c>
      <c r="AG697" s="33" t="str">
        <f>IF(ISERROR(IF(VLOOKUP(B697,'SAS Stations'!$A$2:$G$307,6,)="YES", "YES", "NO"))=TRUE,"NO","YES")</f>
        <v>NO</v>
      </c>
      <c r="AH697" s="33" t="str">
        <f t="shared" si="10"/>
        <v>YES</v>
      </c>
      <c r="AI697" s="33" t="str">
        <f>IF(ISERROR(IF(VLOOKUP(B697,'Stations Modelled'!$A$2:$D$141,4,FALSE)=TRUE, "YES","NO")),"NO","YES")</f>
        <v>NO</v>
      </c>
    </row>
    <row r="698" spans="1:35" hidden="1">
      <c r="A698" s="29" t="s">
        <v>3922</v>
      </c>
      <c r="B698" s="28">
        <v>612</v>
      </c>
      <c r="C698" s="28">
        <v>5561</v>
      </c>
      <c r="D698" s="30" t="s">
        <v>4919</v>
      </c>
      <c r="E698" s="29"/>
      <c r="F698" s="28">
        <v>66</v>
      </c>
      <c r="G698" s="28">
        <v>12</v>
      </c>
      <c r="H698" s="28">
        <v>5052</v>
      </c>
      <c r="I698" s="29" t="s">
        <v>357</v>
      </c>
      <c r="J698" s="28">
        <v>14</v>
      </c>
      <c r="K698" s="29" t="s">
        <v>940</v>
      </c>
      <c r="L698" s="28">
        <v>5054</v>
      </c>
      <c r="M698" s="29" t="s">
        <v>940</v>
      </c>
      <c r="N698" s="29" t="s">
        <v>7471</v>
      </c>
      <c r="O698" s="31">
        <v>23833</v>
      </c>
      <c r="P698" s="31" t="s">
        <v>7472</v>
      </c>
      <c r="Q698" s="29" t="s">
        <v>7473</v>
      </c>
      <c r="R698" s="28">
        <v>5</v>
      </c>
      <c r="S698" s="28">
        <v>36</v>
      </c>
      <c r="T698" s="28">
        <v>3</v>
      </c>
      <c r="U698" s="28">
        <v>22</v>
      </c>
      <c r="V698" s="29" t="s">
        <v>4926</v>
      </c>
      <c r="W698" s="29" t="s">
        <v>1741</v>
      </c>
      <c r="X698" s="29" t="s">
        <v>7476</v>
      </c>
      <c r="Y698" s="29" t="s">
        <v>10343</v>
      </c>
      <c r="Z698" s="29" t="s">
        <v>819</v>
      </c>
      <c r="AA698" s="29" t="s">
        <v>7478</v>
      </c>
      <c r="AB698" s="28">
        <v>93560</v>
      </c>
      <c r="AC698" s="32">
        <v>34.836927000000003</v>
      </c>
      <c r="AD698" s="32">
        <v>-118.155298</v>
      </c>
      <c r="AE698" s="34" t="s">
        <v>7494</v>
      </c>
      <c r="AF698" s="29" t="s">
        <v>7472</v>
      </c>
      <c r="AG698" s="33" t="str">
        <f>IF(ISERROR(IF(VLOOKUP(B698,'SAS Stations'!$A$2:$G$307,6,)="YES", "YES", "NO"))=TRUE,"NO","YES")</f>
        <v>NO</v>
      </c>
      <c r="AH698" s="33" t="str">
        <f t="shared" si="10"/>
        <v>YES</v>
      </c>
      <c r="AI698" s="33" t="str">
        <f>IF(ISERROR(IF(VLOOKUP(B698,'Stations Modelled'!$A$2:$D$141,4,FALSE)=TRUE, "YES","NO")),"NO","YES")</f>
        <v>NO</v>
      </c>
    </row>
    <row r="699" spans="1:35" hidden="1">
      <c r="A699" s="29" t="s">
        <v>124</v>
      </c>
      <c r="B699" s="28">
        <v>1142</v>
      </c>
      <c r="C699" s="28">
        <v>7311</v>
      </c>
      <c r="D699" s="30"/>
      <c r="E699" s="29"/>
      <c r="F699" s="28">
        <v>12</v>
      </c>
      <c r="G699" s="28">
        <v>2.4</v>
      </c>
      <c r="H699" s="28">
        <v>5064</v>
      </c>
      <c r="I699" s="29" t="s">
        <v>375</v>
      </c>
      <c r="J699" s="28">
        <v>5</v>
      </c>
      <c r="K699" s="29" t="s">
        <v>375</v>
      </c>
      <c r="L699" s="28">
        <v>5064</v>
      </c>
      <c r="M699" s="29" t="s">
        <v>375</v>
      </c>
      <c r="N699" s="29" t="s">
        <v>7471</v>
      </c>
      <c r="O699" s="31">
        <v>18264</v>
      </c>
      <c r="P699" s="31" t="s">
        <v>7472</v>
      </c>
      <c r="Q699" s="29" t="s">
        <v>5084</v>
      </c>
      <c r="R699" s="28">
        <v>3</v>
      </c>
      <c r="S699" s="28">
        <v>40</v>
      </c>
      <c r="T699" s="28">
        <v>2</v>
      </c>
      <c r="U699" s="28">
        <v>40</v>
      </c>
      <c r="V699" s="29" t="s">
        <v>7474</v>
      </c>
      <c r="W699" s="29" t="s">
        <v>7472</v>
      </c>
      <c r="X699" s="29" t="s">
        <v>7472</v>
      </c>
      <c r="Y699" s="29" t="s">
        <v>7472</v>
      </c>
      <c r="Z699" s="29" t="s">
        <v>7472</v>
      </c>
      <c r="AA699" s="29" t="s">
        <v>7478</v>
      </c>
      <c r="AB699" s="28">
        <v>92382</v>
      </c>
      <c r="AC699" s="27"/>
      <c r="AD699" s="27"/>
      <c r="AE699" s="27"/>
      <c r="AF699" s="29" t="s">
        <v>7472</v>
      </c>
      <c r="AG699" s="33" t="str">
        <f>IF(ISERROR(IF(VLOOKUP(B699,'SAS Stations'!$A$2:$G$307,6,)="YES", "YES", "NO"))=TRUE,"NO","YES")</f>
        <v>NO</v>
      </c>
      <c r="AH699" s="33" t="str">
        <f t="shared" si="10"/>
        <v>YES</v>
      </c>
      <c r="AI699" s="33" t="str">
        <f>IF(ISERROR(IF(VLOOKUP(B699,'Stations Modelled'!$A$2:$D$141,4,FALSE)=TRUE, "YES","NO")),"NO","YES")</f>
        <v>NO</v>
      </c>
    </row>
    <row r="700" spans="1:35" hidden="1">
      <c r="A700" s="29" t="s">
        <v>125</v>
      </c>
      <c r="B700" s="28">
        <v>1143</v>
      </c>
      <c r="C700" s="28">
        <v>7312</v>
      </c>
      <c r="D700" s="30"/>
      <c r="E700" s="29"/>
      <c r="F700" s="28">
        <v>12</v>
      </c>
      <c r="G700" s="28">
        <v>4</v>
      </c>
      <c r="H700" s="28">
        <v>5052</v>
      </c>
      <c r="I700" s="29" t="s">
        <v>357</v>
      </c>
      <c r="J700" s="28">
        <v>14</v>
      </c>
      <c r="K700" s="29" t="s">
        <v>940</v>
      </c>
      <c r="L700" s="28">
        <v>5054</v>
      </c>
      <c r="M700" s="29" t="s">
        <v>940</v>
      </c>
      <c r="N700" s="29" t="s">
        <v>7471</v>
      </c>
      <c r="O700" s="31">
        <v>18264</v>
      </c>
      <c r="P700" s="31" t="s">
        <v>7472</v>
      </c>
      <c r="Q700" s="29" t="s">
        <v>5084</v>
      </c>
      <c r="R700" s="28">
        <v>5</v>
      </c>
      <c r="S700" s="28">
        <v>36</v>
      </c>
      <c r="T700" s="28">
        <v>3</v>
      </c>
      <c r="U700" s="28">
        <v>30</v>
      </c>
      <c r="V700" s="29" t="s">
        <v>7472</v>
      </c>
      <c r="W700" s="29" t="s">
        <v>7472</v>
      </c>
      <c r="X700" s="29" t="s">
        <v>7472</v>
      </c>
      <c r="Y700" s="29" t="s">
        <v>7472</v>
      </c>
      <c r="Z700" s="29" t="s">
        <v>7472</v>
      </c>
      <c r="AA700" s="29" t="s">
        <v>7478</v>
      </c>
      <c r="AB700" s="28">
        <v>91350</v>
      </c>
      <c r="AC700" s="27"/>
      <c r="AD700" s="27"/>
      <c r="AE700" s="27"/>
      <c r="AF700" s="29" t="s">
        <v>7472</v>
      </c>
      <c r="AG700" s="33" t="str">
        <f>IF(ISERROR(IF(VLOOKUP(B700,'SAS Stations'!$A$2:$G$307,6,)="YES", "YES", "NO"))=TRUE,"NO","YES")</f>
        <v>NO</v>
      </c>
      <c r="AH700" s="33" t="str">
        <f t="shared" si="10"/>
        <v>YES</v>
      </c>
      <c r="AI700" s="33" t="str">
        <f>IF(ISERROR(IF(VLOOKUP(B700,'Stations Modelled'!$A$2:$D$141,4,FALSE)=TRUE, "YES","NO")),"NO","YES")</f>
        <v>NO</v>
      </c>
    </row>
    <row r="701" spans="1:35" hidden="1">
      <c r="A701" s="29" t="s">
        <v>3923</v>
      </c>
      <c r="B701" s="28">
        <v>538</v>
      </c>
      <c r="C701" s="28">
        <v>5339</v>
      </c>
      <c r="D701" s="30" t="s">
        <v>4954</v>
      </c>
      <c r="E701" s="29"/>
      <c r="F701" s="28">
        <v>66</v>
      </c>
      <c r="G701" s="28">
        <v>2.4</v>
      </c>
      <c r="H701" s="28">
        <v>5035</v>
      </c>
      <c r="I701" s="29" t="s">
        <v>423</v>
      </c>
      <c r="J701" s="28">
        <v>17</v>
      </c>
      <c r="K701" s="29" t="s">
        <v>4950</v>
      </c>
      <c r="L701" s="28">
        <v>5033</v>
      </c>
      <c r="M701" s="29" t="s">
        <v>397</v>
      </c>
      <c r="N701" s="29" t="s">
        <v>7471</v>
      </c>
      <c r="O701" s="31">
        <v>17685</v>
      </c>
      <c r="P701" s="31" t="s">
        <v>7472</v>
      </c>
      <c r="Q701" s="29" t="s">
        <v>7473</v>
      </c>
      <c r="R701" s="28">
        <v>5</v>
      </c>
      <c r="S701" s="28">
        <v>53</v>
      </c>
      <c r="T701" s="28">
        <v>3</v>
      </c>
      <c r="U701" s="28">
        <v>31</v>
      </c>
      <c r="V701" s="29" t="s">
        <v>4926</v>
      </c>
      <c r="W701" s="29" t="s">
        <v>1726</v>
      </c>
      <c r="X701" s="29" t="s">
        <v>1744</v>
      </c>
      <c r="Y701" s="29" t="s">
        <v>10344</v>
      </c>
      <c r="Z701" s="29" t="s">
        <v>10345</v>
      </c>
      <c r="AA701" s="29" t="s">
        <v>7478</v>
      </c>
      <c r="AB701" s="28">
        <v>93285</v>
      </c>
      <c r="AC701" s="32">
        <v>35.740856999999998</v>
      </c>
      <c r="AD701" s="32">
        <v>-118.55970000000001</v>
      </c>
      <c r="AE701" s="34" t="s">
        <v>7494</v>
      </c>
      <c r="AF701" s="29" t="s">
        <v>7472</v>
      </c>
      <c r="AG701" s="33" t="str">
        <f>IF(ISERROR(IF(VLOOKUP(B701,'SAS Stations'!$A$2:$G$307,6,)="YES", "YES", "NO"))=TRUE,"NO","YES")</f>
        <v>NO</v>
      </c>
      <c r="AH701" s="33" t="str">
        <f t="shared" si="10"/>
        <v>YES</v>
      </c>
      <c r="AI701" s="33" t="str">
        <f>IF(ISERROR(IF(VLOOKUP(B701,'Stations Modelled'!$A$2:$D$141,4,FALSE)=TRUE, "YES","NO")),"NO","YES")</f>
        <v>NO</v>
      </c>
    </row>
    <row r="702" spans="1:35" hidden="1">
      <c r="A702" s="29" t="s">
        <v>3924</v>
      </c>
      <c r="B702" s="28">
        <v>897</v>
      </c>
      <c r="C702" s="28">
        <v>5909</v>
      </c>
      <c r="D702" s="30" t="s">
        <v>2822</v>
      </c>
      <c r="E702" s="29">
        <v>37425</v>
      </c>
      <c r="F702" s="28">
        <v>66</v>
      </c>
      <c r="G702" s="28">
        <v>12</v>
      </c>
      <c r="H702" s="28">
        <v>5085</v>
      </c>
      <c r="I702" s="29" t="s">
        <v>3849</v>
      </c>
      <c r="J702" s="28">
        <v>9</v>
      </c>
      <c r="K702" s="29" t="s">
        <v>652</v>
      </c>
      <c r="L702" s="28">
        <v>5073</v>
      </c>
      <c r="M702" s="29" t="s">
        <v>652</v>
      </c>
      <c r="N702" s="29" t="s">
        <v>7471</v>
      </c>
      <c r="O702" s="31">
        <v>30103</v>
      </c>
      <c r="P702" s="31" t="s">
        <v>7472</v>
      </c>
      <c r="Q702" s="29" t="s">
        <v>7473</v>
      </c>
      <c r="R702" s="28">
        <v>1</v>
      </c>
      <c r="S702" s="28">
        <v>46</v>
      </c>
      <c r="T702" s="28">
        <v>2</v>
      </c>
      <c r="U702" s="28">
        <v>52</v>
      </c>
      <c r="V702" s="29" t="s">
        <v>2730</v>
      </c>
      <c r="W702" s="29" t="s">
        <v>1661</v>
      </c>
      <c r="X702" s="29" t="s">
        <v>450</v>
      </c>
      <c r="Y702" s="29" t="s">
        <v>4636</v>
      </c>
      <c r="Z702" s="29" t="s">
        <v>1641</v>
      </c>
      <c r="AA702" s="29" t="s">
        <v>7478</v>
      </c>
      <c r="AB702" s="28">
        <v>90703</v>
      </c>
      <c r="AC702" s="32">
        <v>33.881512000000001</v>
      </c>
      <c r="AD702" s="32">
        <v>-118.04771599999999</v>
      </c>
      <c r="AE702" s="34" t="s">
        <v>7494</v>
      </c>
      <c r="AF702" s="29" t="s">
        <v>7472</v>
      </c>
      <c r="AG702" s="33" t="str">
        <f>IF(ISERROR(IF(VLOOKUP(B702,'SAS Stations'!$A$2:$G$307,6,)="YES", "YES", "NO"))=TRUE,"NO","YES")</f>
        <v>YES</v>
      </c>
      <c r="AH702" s="33" t="str">
        <f t="shared" si="10"/>
        <v>NO</v>
      </c>
      <c r="AI702" s="33" t="str">
        <f>IF(ISERROR(IF(VLOOKUP(B702,'Stations Modelled'!$A$2:$D$141,4,FALSE)=TRUE, "YES","NO")),"NO","YES")</f>
        <v>NO</v>
      </c>
    </row>
    <row r="703" spans="1:35" hidden="1">
      <c r="A703" s="29" t="s">
        <v>126</v>
      </c>
      <c r="B703" s="28">
        <v>2006</v>
      </c>
      <c r="C703" s="28">
        <v>6368</v>
      </c>
      <c r="D703" s="30"/>
      <c r="E703" s="29"/>
      <c r="F703" s="28">
        <v>33</v>
      </c>
      <c r="G703" s="28">
        <v>33</v>
      </c>
      <c r="H703" s="28">
        <v>1990</v>
      </c>
      <c r="I703" s="29" t="s">
        <v>7480</v>
      </c>
      <c r="J703" s="28">
        <v>5</v>
      </c>
      <c r="K703" s="29" t="s">
        <v>375</v>
      </c>
      <c r="L703" s="28">
        <v>5064</v>
      </c>
      <c r="M703" s="29" t="s">
        <v>375</v>
      </c>
      <c r="N703" s="29" t="s">
        <v>7471</v>
      </c>
      <c r="O703" s="31">
        <v>37420</v>
      </c>
      <c r="P703" s="31" t="s">
        <v>7472</v>
      </c>
      <c r="Q703" s="29" t="s">
        <v>7530</v>
      </c>
      <c r="R703" s="28">
        <v>3</v>
      </c>
      <c r="S703" s="28">
        <v>31</v>
      </c>
      <c r="T703" s="28">
        <v>3</v>
      </c>
      <c r="U703" s="28">
        <v>0</v>
      </c>
      <c r="V703" s="29" t="s">
        <v>7474</v>
      </c>
      <c r="W703" s="29" t="s">
        <v>7472</v>
      </c>
      <c r="X703" s="29" t="s">
        <v>7472</v>
      </c>
      <c r="Y703" s="29" t="s">
        <v>7472</v>
      </c>
      <c r="Z703" s="29" t="s">
        <v>7472</v>
      </c>
      <c r="AA703" s="29" t="s">
        <v>7478</v>
      </c>
      <c r="AB703" s="28" t="s">
        <v>7472</v>
      </c>
      <c r="AC703" s="27"/>
      <c r="AD703" s="27"/>
      <c r="AE703" s="27"/>
      <c r="AF703" s="29" t="s">
        <v>7472</v>
      </c>
      <c r="AG703" s="33" t="str">
        <f>IF(ISERROR(IF(VLOOKUP(B703,'SAS Stations'!$A$2:$G$307,6,)="YES", "YES", "NO"))=TRUE,"NO","YES")</f>
        <v>NO</v>
      </c>
      <c r="AH703" s="33" t="str">
        <f t="shared" si="10"/>
        <v>YES</v>
      </c>
      <c r="AI703" s="33" t="str">
        <f>IF(ISERROR(IF(VLOOKUP(B703,'Stations Modelled'!$A$2:$D$141,4,FALSE)=TRUE, "YES","NO")),"NO","YES")</f>
        <v>NO</v>
      </c>
    </row>
    <row r="704" spans="1:35" hidden="1">
      <c r="A704" s="29" t="s">
        <v>127</v>
      </c>
      <c r="B704" s="28">
        <v>1144</v>
      </c>
      <c r="C704" s="28">
        <v>7313</v>
      </c>
      <c r="D704" s="30"/>
      <c r="E704" s="29"/>
      <c r="F704" s="28">
        <v>33</v>
      </c>
      <c r="G704" s="28">
        <v>4</v>
      </c>
      <c r="H704" s="28">
        <v>5070</v>
      </c>
      <c r="I704" s="29" t="s">
        <v>347</v>
      </c>
      <c r="J704" s="28">
        <v>7</v>
      </c>
      <c r="K704" s="29" t="s">
        <v>347</v>
      </c>
      <c r="L704" s="28">
        <v>5070</v>
      </c>
      <c r="M704" s="29" t="s">
        <v>347</v>
      </c>
      <c r="N704" s="29" t="s">
        <v>7521</v>
      </c>
      <c r="O704" s="31">
        <v>24654</v>
      </c>
      <c r="P704" s="31">
        <v>31686</v>
      </c>
      <c r="Q704" s="29" t="s">
        <v>5084</v>
      </c>
      <c r="R704" s="28">
        <v>3</v>
      </c>
      <c r="S704" s="28">
        <v>77</v>
      </c>
      <c r="T704" s="28">
        <v>4</v>
      </c>
      <c r="U704" s="28">
        <v>20</v>
      </c>
      <c r="V704" s="29" t="s">
        <v>7472</v>
      </c>
      <c r="W704" s="29" t="s">
        <v>7472</v>
      </c>
      <c r="X704" s="29" t="s">
        <v>7472</v>
      </c>
      <c r="Y704" s="29" t="s">
        <v>7472</v>
      </c>
      <c r="Z704" s="29" t="s">
        <v>7472</v>
      </c>
      <c r="AA704" s="29" t="s">
        <v>7478</v>
      </c>
      <c r="AB704" s="28" t="s">
        <v>7472</v>
      </c>
      <c r="AC704" s="27"/>
      <c r="AD704" s="27"/>
      <c r="AE704" s="27"/>
      <c r="AF704" s="29" t="s">
        <v>7472</v>
      </c>
      <c r="AG704" s="33" t="str">
        <f>IF(ISERROR(IF(VLOOKUP(B704,'SAS Stations'!$A$2:$G$307,6,)="YES", "YES", "NO"))=TRUE,"NO","YES")</f>
        <v>NO</v>
      </c>
      <c r="AH704" s="33" t="str">
        <f t="shared" si="10"/>
        <v>YES</v>
      </c>
      <c r="AI704" s="33" t="str">
        <f>IF(ISERROR(IF(VLOOKUP(B704,'Stations Modelled'!$A$2:$D$141,4,FALSE)=TRUE, "YES","NO")),"NO","YES")</f>
        <v>NO</v>
      </c>
    </row>
    <row r="705" spans="1:35" hidden="1">
      <c r="A705" s="29" t="s">
        <v>128</v>
      </c>
      <c r="B705" s="28">
        <v>1811</v>
      </c>
      <c r="C705" s="28">
        <v>8339</v>
      </c>
      <c r="D705" s="30"/>
      <c r="E705" s="29"/>
      <c r="F705" s="28">
        <v>115</v>
      </c>
      <c r="G705" s="28">
        <v>12</v>
      </c>
      <c r="H705" s="28">
        <v>5070</v>
      </c>
      <c r="I705" s="29" t="s">
        <v>347</v>
      </c>
      <c r="J705" s="28">
        <v>7</v>
      </c>
      <c r="K705" s="29" t="s">
        <v>347</v>
      </c>
      <c r="L705" s="28">
        <v>5070</v>
      </c>
      <c r="M705" s="29" t="s">
        <v>347</v>
      </c>
      <c r="N705" s="29" t="s">
        <v>7496</v>
      </c>
      <c r="O705" s="31">
        <v>38353</v>
      </c>
      <c r="P705" s="31" t="s">
        <v>7472</v>
      </c>
      <c r="Q705" s="29" t="s">
        <v>10579</v>
      </c>
      <c r="R705" s="28">
        <v>3</v>
      </c>
      <c r="S705" s="28">
        <v>77</v>
      </c>
      <c r="T705" s="28">
        <v>3</v>
      </c>
      <c r="U705" s="28">
        <v>20</v>
      </c>
      <c r="V705" s="29" t="s">
        <v>3438</v>
      </c>
      <c r="W705" s="29" t="s">
        <v>7507</v>
      </c>
      <c r="X705" s="29" t="s">
        <v>5088</v>
      </c>
      <c r="Y705" s="29" t="s">
        <v>2710</v>
      </c>
      <c r="Z705" s="29" t="s">
        <v>2711</v>
      </c>
      <c r="AA705" s="29" t="s">
        <v>7478</v>
      </c>
      <c r="AB705" s="28">
        <v>92230</v>
      </c>
      <c r="AC705" s="27"/>
      <c r="AD705" s="27"/>
      <c r="AE705" s="27"/>
      <c r="AF705" s="29" t="s">
        <v>7472</v>
      </c>
      <c r="AG705" s="33" t="str">
        <f>IF(ISERROR(IF(VLOOKUP(B705,'SAS Stations'!$A$2:$G$307,6,)="YES", "YES", "NO"))=TRUE,"NO","YES")</f>
        <v>NO</v>
      </c>
      <c r="AH705" s="33" t="str">
        <f t="shared" si="10"/>
        <v>YES</v>
      </c>
      <c r="AI705" s="33" t="str">
        <f>IF(ISERROR(IF(VLOOKUP(B705,'Stations Modelled'!$A$2:$D$141,4,FALSE)=TRUE, "YES","NO")),"NO","YES")</f>
        <v>NO</v>
      </c>
    </row>
    <row r="706" spans="1:35" hidden="1">
      <c r="A706" s="29" t="s">
        <v>129</v>
      </c>
      <c r="B706" s="28">
        <v>1995</v>
      </c>
      <c r="C706" s="28">
        <v>7322</v>
      </c>
      <c r="D706" s="30"/>
      <c r="E706" s="29"/>
      <c r="F706" s="28">
        <v>33</v>
      </c>
      <c r="G706" s="28">
        <v>12</v>
      </c>
      <c r="H706" s="28">
        <v>4020</v>
      </c>
      <c r="I706" s="29" t="s">
        <v>7505</v>
      </c>
      <c r="J706" s="28">
        <v>16</v>
      </c>
      <c r="K706" s="29" t="s">
        <v>3806</v>
      </c>
      <c r="L706" s="28">
        <v>5090</v>
      </c>
      <c r="M706" s="29" t="s">
        <v>3806</v>
      </c>
      <c r="N706" s="29" t="s">
        <v>7471</v>
      </c>
      <c r="O706" s="31">
        <v>28856</v>
      </c>
      <c r="P706" s="31" t="s">
        <v>7472</v>
      </c>
      <c r="Q706" s="29" t="s">
        <v>5084</v>
      </c>
      <c r="R706" s="28">
        <v>3</v>
      </c>
      <c r="S706" s="28">
        <v>86</v>
      </c>
      <c r="T706" s="28">
        <v>4</v>
      </c>
      <c r="U706" s="28">
        <v>40</v>
      </c>
      <c r="V706" s="29" t="s">
        <v>4926</v>
      </c>
      <c r="W706" s="29" t="s">
        <v>7472</v>
      </c>
      <c r="X706" s="29" t="s">
        <v>7472</v>
      </c>
      <c r="Y706" s="29" t="s">
        <v>7472</v>
      </c>
      <c r="Z706" s="29" t="s">
        <v>7472</v>
      </c>
      <c r="AA706" s="29" t="s">
        <v>7478</v>
      </c>
      <c r="AB706" s="28" t="s">
        <v>7472</v>
      </c>
      <c r="AC706" s="27"/>
      <c r="AD706" s="27"/>
      <c r="AE706" s="27"/>
      <c r="AF706" s="29" t="s">
        <v>7472</v>
      </c>
      <c r="AG706" s="33" t="str">
        <f>IF(ISERROR(IF(VLOOKUP(B706,'SAS Stations'!$A$2:$G$307,6,)="YES", "YES", "NO"))=TRUE,"NO","YES")</f>
        <v>NO</v>
      </c>
      <c r="AH706" s="33" t="str">
        <f t="shared" si="10"/>
        <v>YES</v>
      </c>
      <c r="AI706" s="33" t="str">
        <f>IF(ISERROR(IF(VLOOKUP(B706,'Stations Modelled'!$A$2:$D$141,4,FALSE)=TRUE, "YES","NO")),"NO","YES")</f>
        <v>NO</v>
      </c>
    </row>
    <row r="707" spans="1:35" hidden="1">
      <c r="A707" s="29" t="s">
        <v>130</v>
      </c>
      <c r="B707" s="28">
        <v>1829</v>
      </c>
      <c r="C707" s="28">
        <v>5178</v>
      </c>
      <c r="D707" s="30"/>
      <c r="E707" s="29"/>
      <c r="F707" s="28">
        <v>66</v>
      </c>
      <c r="G707" s="28">
        <v>12</v>
      </c>
      <c r="H707" s="28">
        <v>5014</v>
      </c>
      <c r="I707" s="29" t="s">
        <v>392</v>
      </c>
      <c r="J707" s="28">
        <v>4</v>
      </c>
      <c r="K707" s="29" t="s">
        <v>448</v>
      </c>
      <c r="L707" s="28">
        <v>5014</v>
      </c>
      <c r="M707" s="29" t="s">
        <v>392</v>
      </c>
      <c r="N707" s="29" t="s">
        <v>7496</v>
      </c>
      <c r="O707" s="31">
        <v>38353</v>
      </c>
      <c r="P707" s="31" t="s">
        <v>7472</v>
      </c>
      <c r="Q707" s="29" t="s">
        <v>10579</v>
      </c>
      <c r="R707" s="28">
        <v>1</v>
      </c>
      <c r="S707" s="28">
        <v>26</v>
      </c>
      <c r="T707" s="28">
        <v>2</v>
      </c>
      <c r="U707" s="28">
        <v>10</v>
      </c>
      <c r="V707" s="29" t="s">
        <v>7472</v>
      </c>
      <c r="W707" s="29" t="s">
        <v>7472</v>
      </c>
      <c r="X707" s="29" t="s">
        <v>7472</v>
      </c>
      <c r="Y707" s="29" t="s">
        <v>7472</v>
      </c>
      <c r="Z707" s="29" t="s">
        <v>7472</v>
      </c>
      <c r="AA707" s="29" t="s">
        <v>7478</v>
      </c>
      <c r="AB707" s="28" t="s">
        <v>7472</v>
      </c>
      <c r="AC707" s="27"/>
      <c r="AD707" s="27"/>
      <c r="AE707" s="27"/>
      <c r="AF707" s="29" t="s">
        <v>7472</v>
      </c>
      <c r="AG707" s="33" t="str">
        <f>IF(ISERROR(IF(VLOOKUP(B707,'SAS Stations'!$A$2:$G$307,6,)="YES", "YES", "NO"))=TRUE,"NO","YES")</f>
        <v>NO</v>
      </c>
      <c r="AH707" s="33" t="str">
        <f t="shared" ref="AH707:AH770" si="11">IF(AG707="YES", "NO", "YES")</f>
        <v>YES</v>
      </c>
      <c r="AI707" s="33" t="str">
        <f>IF(ISERROR(IF(VLOOKUP(B707,'Stations Modelled'!$A$2:$D$141,4,FALSE)=TRUE, "YES","NO")),"NO","YES")</f>
        <v>NO</v>
      </c>
    </row>
    <row r="708" spans="1:35" hidden="1">
      <c r="A708" s="29" t="s">
        <v>131</v>
      </c>
      <c r="B708" s="28">
        <v>1148</v>
      </c>
      <c r="C708" s="28">
        <v>7321</v>
      </c>
      <c r="D708" s="30"/>
      <c r="E708" s="29"/>
      <c r="F708" s="28">
        <v>33</v>
      </c>
      <c r="G708" s="28">
        <v>12</v>
      </c>
      <c r="H708" s="28">
        <v>5062</v>
      </c>
      <c r="I708" s="29" t="s">
        <v>3801</v>
      </c>
      <c r="J708" s="28">
        <v>4</v>
      </c>
      <c r="K708" s="29" t="s">
        <v>448</v>
      </c>
      <c r="L708" s="28">
        <v>5069</v>
      </c>
      <c r="M708" s="29" t="s">
        <v>687</v>
      </c>
      <c r="N708" s="29" t="s">
        <v>7521</v>
      </c>
      <c r="O708" s="31">
        <v>28611</v>
      </c>
      <c r="P708" s="31">
        <v>32295</v>
      </c>
      <c r="Q708" s="29" t="s">
        <v>5084</v>
      </c>
      <c r="R708" s="28">
        <v>3</v>
      </c>
      <c r="S708" s="28">
        <v>34</v>
      </c>
      <c r="T708" s="28" t="s">
        <v>7472</v>
      </c>
      <c r="U708" s="28">
        <v>0</v>
      </c>
      <c r="V708" s="29" t="s">
        <v>7472</v>
      </c>
      <c r="W708" s="29" t="s">
        <v>7472</v>
      </c>
      <c r="X708" s="29" t="s">
        <v>7472</v>
      </c>
      <c r="Y708" s="29" t="s">
        <v>7472</v>
      </c>
      <c r="Z708" s="29" t="s">
        <v>7472</v>
      </c>
      <c r="AA708" s="29" t="s">
        <v>7478</v>
      </c>
      <c r="AB708" s="28" t="s">
        <v>7472</v>
      </c>
      <c r="AC708" s="27"/>
      <c r="AD708" s="27"/>
      <c r="AE708" s="27"/>
      <c r="AF708" s="29" t="s">
        <v>7472</v>
      </c>
      <c r="AG708" s="33" t="str">
        <f>IF(ISERROR(IF(VLOOKUP(B708,'SAS Stations'!$A$2:$G$307,6,)="YES", "YES", "NO"))=TRUE,"NO","YES")</f>
        <v>NO</v>
      </c>
      <c r="AH708" s="33" t="str">
        <f t="shared" si="11"/>
        <v>YES</v>
      </c>
      <c r="AI708" s="33" t="str">
        <f>IF(ISERROR(IF(VLOOKUP(B708,'Stations Modelled'!$A$2:$D$141,4,FALSE)=TRUE, "YES","NO")),"NO","YES")</f>
        <v>NO</v>
      </c>
    </row>
    <row r="709" spans="1:35" hidden="1">
      <c r="A709" s="29" t="s">
        <v>132</v>
      </c>
      <c r="B709" s="28">
        <v>1145</v>
      </c>
      <c r="C709" s="28">
        <v>7314</v>
      </c>
      <c r="D709" s="30"/>
      <c r="E709" s="29"/>
      <c r="F709" s="28">
        <v>33</v>
      </c>
      <c r="G709" s="28">
        <v>2.4</v>
      </c>
      <c r="H709" s="28">
        <v>4020</v>
      </c>
      <c r="I709" s="29" t="s">
        <v>7505</v>
      </c>
      <c r="J709" s="28">
        <v>16</v>
      </c>
      <c r="K709" s="29" t="s">
        <v>3806</v>
      </c>
      <c r="L709" s="28">
        <v>5090</v>
      </c>
      <c r="M709" s="29" t="s">
        <v>3806</v>
      </c>
      <c r="N709" s="29" t="s">
        <v>7471</v>
      </c>
      <c r="O709" s="31">
        <v>23132</v>
      </c>
      <c r="P709" s="31" t="s">
        <v>7472</v>
      </c>
      <c r="Q709" s="29" t="s">
        <v>5084</v>
      </c>
      <c r="R709" s="28">
        <v>3</v>
      </c>
      <c r="S709" s="28">
        <v>72</v>
      </c>
      <c r="T709" s="28">
        <v>4</v>
      </c>
      <c r="U709" s="28">
        <v>30</v>
      </c>
      <c r="V709" s="29" t="s">
        <v>7474</v>
      </c>
      <c r="W709" s="29" t="s">
        <v>7472</v>
      </c>
      <c r="X709" s="29" t="s">
        <v>7472</v>
      </c>
      <c r="Y709" s="29" t="s">
        <v>7472</v>
      </c>
      <c r="Z709" s="29" t="s">
        <v>7472</v>
      </c>
      <c r="AA709" s="29" t="s">
        <v>7478</v>
      </c>
      <c r="AB709" s="28">
        <v>92389</v>
      </c>
      <c r="AC709" s="27"/>
      <c r="AD709" s="27"/>
      <c r="AE709" s="27"/>
      <c r="AF709" s="29" t="s">
        <v>7472</v>
      </c>
      <c r="AG709" s="33" t="str">
        <f>IF(ISERROR(IF(VLOOKUP(B709,'SAS Stations'!$A$2:$G$307,6,)="YES", "YES", "NO"))=TRUE,"NO","YES")</f>
        <v>NO</v>
      </c>
      <c r="AH709" s="33" t="str">
        <f t="shared" si="11"/>
        <v>YES</v>
      </c>
      <c r="AI709" s="33" t="str">
        <f>IF(ISERROR(IF(VLOOKUP(B709,'Stations Modelled'!$A$2:$D$141,4,FALSE)=TRUE, "YES","NO")),"NO","YES")</f>
        <v>NO</v>
      </c>
    </row>
    <row r="710" spans="1:35" hidden="1">
      <c r="A710" s="29" t="s">
        <v>10346</v>
      </c>
      <c r="B710" s="28">
        <v>613</v>
      </c>
      <c r="C710" s="28">
        <v>5562</v>
      </c>
      <c r="D710" s="30" t="s">
        <v>4936</v>
      </c>
      <c r="E710" s="29"/>
      <c r="F710" s="28">
        <v>16</v>
      </c>
      <c r="G710" s="28">
        <v>4</v>
      </c>
      <c r="H710" s="28">
        <v>5051</v>
      </c>
      <c r="I710" s="29" t="s">
        <v>362</v>
      </c>
      <c r="J710" s="28">
        <v>13</v>
      </c>
      <c r="K710" s="29" t="s">
        <v>362</v>
      </c>
      <c r="L710" s="28">
        <v>5056</v>
      </c>
      <c r="M710" s="29" t="s">
        <v>698</v>
      </c>
      <c r="N710" s="29" t="s">
        <v>7471</v>
      </c>
      <c r="O710" s="31">
        <v>21398</v>
      </c>
      <c r="P710" s="31" t="s">
        <v>7472</v>
      </c>
      <c r="Q710" s="29" t="s">
        <v>7506</v>
      </c>
      <c r="R710" s="28">
        <v>5</v>
      </c>
      <c r="S710" s="28">
        <v>59</v>
      </c>
      <c r="T710" s="28">
        <v>3</v>
      </c>
      <c r="U710" s="28">
        <v>62</v>
      </c>
      <c r="V710" s="29" t="s">
        <v>2730</v>
      </c>
      <c r="W710" s="29" t="s">
        <v>10347</v>
      </c>
      <c r="X710" s="29" t="s">
        <v>506</v>
      </c>
      <c r="Y710" s="29" t="s">
        <v>10348</v>
      </c>
      <c r="Z710" s="29" t="s">
        <v>827</v>
      </c>
      <c r="AA710" s="29" t="s">
        <v>7478</v>
      </c>
      <c r="AB710" s="28">
        <v>91340</v>
      </c>
      <c r="AC710" s="32">
        <v>34.294539999999998</v>
      </c>
      <c r="AD710" s="32">
        <v>-118.43259399999999</v>
      </c>
      <c r="AE710" s="34" t="s">
        <v>7494</v>
      </c>
      <c r="AF710" s="29" t="s">
        <v>7472</v>
      </c>
      <c r="AG710" s="33" t="str">
        <f>IF(ISERROR(IF(VLOOKUP(B710,'SAS Stations'!$A$2:$G$307,6,)="YES", "YES", "NO"))=TRUE,"NO","YES")</f>
        <v>NO</v>
      </c>
      <c r="AH710" s="33" t="str">
        <f t="shared" si="11"/>
        <v>YES</v>
      </c>
      <c r="AI710" s="33" t="str">
        <f>IF(ISERROR(IF(VLOOKUP(B710,'Stations Modelled'!$A$2:$D$141,4,FALSE)=TRUE, "YES","NO")),"NO","YES")</f>
        <v>NO</v>
      </c>
    </row>
    <row r="711" spans="1:35" hidden="1">
      <c r="A711" s="29" t="s">
        <v>133</v>
      </c>
      <c r="B711" s="28">
        <v>35</v>
      </c>
      <c r="C711" s="28">
        <v>1036</v>
      </c>
      <c r="D711" s="30"/>
      <c r="E711" s="29"/>
      <c r="F711" s="28">
        <v>66</v>
      </c>
      <c r="G711" s="28">
        <v>12</v>
      </c>
      <c r="H711" s="28">
        <v>5074</v>
      </c>
      <c r="I711" s="29" t="s">
        <v>631</v>
      </c>
      <c r="J711" s="28">
        <v>9</v>
      </c>
      <c r="K711" s="29" t="s">
        <v>652</v>
      </c>
      <c r="L711" s="28">
        <v>4000</v>
      </c>
      <c r="M711" s="29" t="s">
        <v>7495</v>
      </c>
      <c r="N711" s="29" t="s">
        <v>7521</v>
      </c>
      <c r="O711" s="31">
        <v>31503</v>
      </c>
      <c r="P711" s="31">
        <v>32690</v>
      </c>
      <c r="Q711" s="29" t="s">
        <v>525</v>
      </c>
      <c r="R711" s="28">
        <v>9</v>
      </c>
      <c r="S711" s="28">
        <v>60</v>
      </c>
      <c r="T711" s="28">
        <v>2</v>
      </c>
      <c r="U711" s="28">
        <v>2</v>
      </c>
      <c r="V711" s="29" t="s">
        <v>1290</v>
      </c>
      <c r="W711" s="29" t="s">
        <v>7472</v>
      </c>
      <c r="X711" s="29" t="s">
        <v>7472</v>
      </c>
      <c r="Y711" s="29" t="s">
        <v>134</v>
      </c>
      <c r="Z711" s="29" t="s">
        <v>4627</v>
      </c>
      <c r="AA711" s="29" t="s">
        <v>7478</v>
      </c>
      <c r="AB711" s="28">
        <v>90058</v>
      </c>
      <c r="AC711" s="32">
        <v>34.005794999999999</v>
      </c>
      <c r="AD711" s="32">
        <v>-118.208983</v>
      </c>
      <c r="AE711" s="34" t="s">
        <v>5182</v>
      </c>
      <c r="AF711" s="29" t="s">
        <v>7472</v>
      </c>
      <c r="AG711" s="33" t="str">
        <f>IF(ISERROR(IF(VLOOKUP(B711,'SAS Stations'!$A$2:$G$307,6,)="YES", "YES", "NO"))=TRUE,"NO","YES")</f>
        <v>NO</v>
      </c>
      <c r="AH711" s="33" t="str">
        <f t="shared" si="11"/>
        <v>YES</v>
      </c>
      <c r="AI711" s="33" t="str">
        <f>IF(ISERROR(IF(VLOOKUP(B711,'Stations Modelled'!$A$2:$D$141,4,FALSE)=TRUE, "YES","NO")),"NO","YES")</f>
        <v>NO</v>
      </c>
    </row>
    <row r="712" spans="1:35" hidden="1">
      <c r="A712" s="29" t="s">
        <v>135</v>
      </c>
      <c r="B712" s="28">
        <v>1676</v>
      </c>
      <c r="C712" s="28">
        <v>9321</v>
      </c>
      <c r="D712" s="30"/>
      <c r="E712" s="29"/>
      <c r="F712" s="28">
        <v>66</v>
      </c>
      <c r="G712" s="28">
        <v>12</v>
      </c>
      <c r="H712" s="28">
        <v>9010</v>
      </c>
      <c r="I712" s="29" t="s">
        <v>2406</v>
      </c>
      <c r="J712" s="28" t="s">
        <v>7472</v>
      </c>
      <c r="K712" s="29" t="s">
        <v>7472</v>
      </c>
      <c r="L712" s="28">
        <v>9010</v>
      </c>
      <c r="M712" s="29" t="s">
        <v>2406</v>
      </c>
      <c r="N712" s="29" t="s">
        <v>7471</v>
      </c>
      <c r="O712" s="31">
        <v>33970</v>
      </c>
      <c r="P712" s="31" t="s">
        <v>7472</v>
      </c>
      <c r="Q712" s="29" t="s">
        <v>7530</v>
      </c>
      <c r="R712" s="28">
        <v>9</v>
      </c>
      <c r="S712" s="28">
        <v>99</v>
      </c>
      <c r="T712" s="28">
        <v>2</v>
      </c>
      <c r="U712" s="28">
        <v>0</v>
      </c>
      <c r="V712" s="29" t="s">
        <v>7472</v>
      </c>
      <c r="W712" s="29" t="s">
        <v>7472</v>
      </c>
      <c r="X712" s="29" t="s">
        <v>7472</v>
      </c>
      <c r="Y712" s="29" t="s">
        <v>2407</v>
      </c>
      <c r="Z712" s="29" t="s">
        <v>348</v>
      </c>
      <c r="AA712" s="29" t="s">
        <v>7478</v>
      </c>
      <c r="AB712" s="28">
        <v>91801</v>
      </c>
      <c r="AC712" s="27"/>
      <c r="AD712" s="27"/>
      <c r="AE712" s="27"/>
      <c r="AF712" s="29" t="s">
        <v>7472</v>
      </c>
      <c r="AG712" s="33" t="str">
        <f>IF(ISERROR(IF(VLOOKUP(B712,'SAS Stations'!$A$2:$G$307,6,)="YES", "YES", "NO"))=TRUE,"NO","YES")</f>
        <v>NO</v>
      </c>
      <c r="AH712" s="33" t="str">
        <f t="shared" si="11"/>
        <v>YES</v>
      </c>
      <c r="AI712" s="33" t="str">
        <f>IF(ISERROR(IF(VLOOKUP(B712,'Stations Modelled'!$A$2:$D$141,4,FALSE)=TRUE, "YES","NO")),"NO","YES")</f>
        <v>NO</v>
      </c>
    </row>
    <row r="713" spans="1:35" hidden="1">
      <c r="A713" s="29" t="s">
        <v>136</v>
      </c>
      <c r="B713" s="28">
        <v>1146</v>
      </c>
      <c r="C713" s="28">
        <v>7317</v>
      </c>
      <c r="D713" s="30"/>
      <c r="E713" s="29"/>
      <c r="F713" s="28">
        <v>33</v>
      </c>
      <c r="G713" s="28">
        <v>2.4</v>
      </c>
      <c r="H713" s="28">
        <v>5067</v>
      </c>
      <c r="I713" s="29" t="s">
        <v>389</v>
      </c>
      <c r="J713" s="28">
        <v>6</v>
      </c>
      <c r="K713" s="29" t="s">
        <v>389</v>
      </c>
      <c r="L713" s="28">
        <v>5067</v>
      </c>
      <c r="M713" s="29" t="s">
        <v>389</v>
      </c>
      <c r="N713" s="29" t="s">
        <v>7471</v>
      </c>
      <c r="O713" s="31">
        <v>24077</v>
      </c>
      <c r="P713" s="31" t="s">
        <v>7472</v>
      </c>
      <c r="Q713" s="29" t="s">
        <v>5084</v>
      </c>
      <c r="R713" s="28">
        <v>3</v>
      </c>
      <c r="S713" s="28">
        <v>31</v>
      </c>
      <c r="T713" s="28">
        <v>2</v>
      </c>
      <c r="U713" s="28">
        <v>20</v>
      </c>
      <c r="V713" s="29" t="s">
        <v>7474</v>
      </c>
      <c r="W713" s="29" t="s">
        <v>7472</v>
      </c>
      <c r="X713" s="29" t="s">
        <v>7472</v>
      </c>
      <c r="Y713" s="29" t="s">
        <v>7472</v>
      </c>
      <c r="Z713" s="29" t="s">
        <v>7472</v>
      </c>
      <c r="AA713" s="29" t="s">
        <v>7478</v>
      </c>
      <c r="AB713" s="28">
        <v>92220</v>
      </c>
      <c r="AC713" s="27"/>
      <c r="AD713" s="27"/>
      <c r="AE713" s="27"/>
      <c r="AF713" s="29" t="s">
        <v>7472</v>
      </c>
      <c r="AG713" s="33" t="str">
        <f>IF(ISERROR(IF(VLOOKUP(B713,'SAS Stations'!$A$2:$G$307,6,)="YES", "YES", "NO"))=TRUE,"NO","YES")</f>
        <v>NO</v>
      </c>
      <c r="AH713" s="33" t="str">
        <f t="shared" si="11"/>
        <v>YES</v>
      </c>
      <c r="AI713" s="33" t="str">
        <f>IF(ISERROR(IF(VLOOKUP(B713,'Stations Modelled'!$A$2:$D$141,4,FALSE)=TRUE, "YES","NO")),"NO","YES")</f>
        <v>NO</v>
      </c>
    </row>
    <row r="714" spans="1:35" hidden="1">
      <c r="A714" s="29" t="s">
        <v>137</v>
      </c>
      <c r="B714" s="28">
        <v>1869</v>
      </c>
      <c r="C714" s="28">
        <v>5634</v>
      </c>
      <c r="D714" s="30"/>
      <c r="E714" s="29"/>
      <c r="F714" s="28">
        <v>66</v>
      </c>
      <c r="G714" s="28">
        <v>12</v>
      </c>
      <c r="H714" s="28">
        <v>5062</v>
      </c>
      <c r="I714" s="29" t="s">
        <v>3801</v>
      </c>
      <c r="J714" s="28">
        <v>4</v>
      </c>
      <c r="K714" s="29" t="s">
        <v>448</v>
      </c>
      <c r="L714" s="28">
        <v>5069</v>
      </c>
      <c r="M714" s="29" t="s">
        <v>687</v>
      </c>
      <c r="N714" s="29" t="s">
        <v>7496</v>
      </c>
      <c r="O714" s="31">
        <v>40179</v>
      </c>
      <c r="P714" s="31" t="s">
        <v>7472</v>
      </c>
      <c r="Q714" s="29" t="s">
        <v>10579</v>
      </c>
      <c r="R714" s="28">
        <v>3</v>
      </c>
      <c r="S714" s="28">
        <v>34</v>
      </c>
      <c r="T714" s="28">
        <v>3</v>
      </c>
      <c r="U714" s="28">
        <v>20</v>
      </c>
      <c r="V714" s="29" t="s">
        <v>3438</v>
      </c>
      <c r="W714" s="29" t="s">
        <v>5087</v>
      </c>
      <c r="X714" s="29" t="s">
        <v>450</v>
      </c>
      <c r="Y714" s="29" t="s">
        <v>138</v>
      </c>
      <c r="Z714" s="29" t="s">
        <v>2667</v>
      </c>
      <c r="AA714" s="29" t="s">
        <v>7478</v>
      </c>
      <c r="AB714" s="28">
        <v>91760</v>
      </c>
      <c r="AC714" s="27"/>
      <c r="AD714" s="27"/>
      <c r="AE714" s="27"/>
      <c r="AF714" s="29" t="s">
        <v>7472</v>
      </c>
      <c r="AG714" s="33" t="str">
        <f>IF(ISERROR(IF(VLOOKUP(B714,'SAS Stations'!$A$2:$G$307,6,)="YES", "YES", "NO"))=TRUE,"NO","YES")</f>
        <v>NO</v>
      </c>
      <c r="AH714" s="33" t="str">
        <f t="shared" si="11"/>
        <v>YES</v>
      </c>
      <c r="AI714" s="33" t="str">
        <f>IF(ISERROR(IF(VLOOKUP(B714,'Stations Modelled'!$A$2:$D$141,4,FALSE)=TRUE, "YES","NO")),"NO","YES")</f>
        <v>NO</v>
      </c>
    </row>
    <row r="715" spans="1:35" hidden="1">
      <c r="A715" s="29" t="s">
        <v>3925</v>
      </c>
      <c r="B715" s="28">
        <v>1912</v>
      </c>
      <c r="C715" s="28">
        <v>6230</v>
      </c>
      <c r="D715" s="30" t="s">
        <v>4949</v>
      </c>
      <c r="E715" s="29"/>
      <c r="F715" s="28">
        <v>66</v>
      </c>
      <c r="G715" s="28">
        <v>4</v>
      </c>
      <c r="H715" s="28">
        <v>5033</v>
      </c>
      <c r="I715" s="29" t="s">
        <v>397</v>
      </c>
      <c r="J715" s="28">
        <v>17</v>
      </c>
      <c r="K715" s="29" t="s">
        <v>4950</v>
      </c>
      <c r="L715" s="28">
        <v>5033</v>
      </c>
      <c r="M715" s="29" t="s">
        <v>397</v>
      </c>
      <c r="N715" s="29" t="s">
        <v>7471</v>
      </c>
      <c r="O715" s="31">
        <v>35053</v>
      </c>
      <c r="P715" s="31" t="s">
        <v>7472</v>
      </c>
      <c r="Q715" s="29" t="s">
        <v>7530</v>
      </c>
      <c r="R715" s="28">
        <v>5</v>
      </c>
      <c r="S715" s="28">
        <v>51</v>
      </c>
      <c r="T715" s="28">
        <v>4</v>
      </c>
      <c r="U715" s="28">
        <v>32</v>
      </c>
      <c r="V715" s="29" t="s">
        <v>7498</v>
      </c>
      <c r="W715" s="29" t="s">
        <v>2817</v>
      </c>
      <c r="X715" s="29" t="s">
        <v>5041</v>
      </c>
      <c r="Y715" s="29" t="s">
        <v>10349</v>
      </c>
      <c r="Z715" s="29" t="s">
        <v>920</v>
      </c>
      <c r="AA715" s="29" t="s">
        <v>7478</v>
      </c>
      <c r="AB715" s="28">
        <v>93274</v>
      </c>
      <c r="AC715" s="32">
        <v>36.187598999999999</v>
      </c>
      <c r="AD715" s="32">
        <v>-119.337678</v>
      </c>
      <c r="AE715" s="34" t="s">
        <v>7494</v>
      </c>
      <c r="AF715" s="29" t="s">
        <v>7472</v>
      </c>
      <c r="AG715" s="33" t="str">
        <f>IF(ISERROR(IF(VLOOKUP(B715,'SAS Stations'!$A$2:$G$307,6,)="YES", "YES", "NO"))=TRUE,"NO","YES")</f>
        <v>NO</v>
      </c>
      <c r="AH715" s="33" t="str">
        <f t="shared" si="11"/>
        <v>YES</v>
      </c>
      <c r="AI715" s="33" t="str">
        <f>IF(ISERROR(IF(VLOOKUP(B715,'Stations Modelled'!$A$2:$D$141,4,FALSE)=TRUE, "YES","NO")),"NO","YES")</f>
        <v>NO</v>
      </c>
    </row>
    <row r="716" spans="1:35" hidden="1">
      <c r="A716" s="29" t="s">
        <v>574</v>
      </c>
      <c r="B716" s="28">
        <v>250</v>
      </c>
      <c r="C716" s="28">
        <v>4191</v>
      </c>
      <c r="D716" s="30"/>
      <c r="E716" s="29"/>
      <c r="F716" s="28">
        <v>115</v>
      </c>
      <c r="G716" s="28">
        <v>33</v>
      </c>
      <c r="H716" s="28">
        <v>4090</v>
      </c>
      <c r="I716" s="29" t="s">
        <v>5151</v>
      </c>
      <c r="J716" s="28">
        <v>15</v>
      </c>
      <c r="K716" s="29" t="s">
        <v>666</v>
      </c>
      <c r="L716" s="28">
        <v>2556</v>
      </c>
      <c r="M716" s="29" t="s">
        <v>3822</v>
      </c>
      <c r="N716" s="29" t="s">
        <v>7471</v>
      </c>
      <c r="O716" s="31">
        <v>18264</v>
      </c>
      <c r="P716" s="31" t="s">
        <v>7472</v>
      </c>
      <c r="Q716" s="29" t="s">
        <v>7496</v>
      </c>
      <c r="R716" s="28">
        <v>9</v>
      </c>
      <c r="S716" s="28">
        <v>85</v>
      </c>
      <c r="T716" s="28">
        <v>4</v>
      </c>
      <c r="U716" s="28">
        <v>0</v>
      </c>
      <c r="V716" s="29" t="s">
        <v>7472</v>
      </c>
      <c r="W716" s="29" t="s">
        <v>7472</v>
      </c>
      <c r="X716" s="29" t="s">
        <v>7472</v>
      </c>
      <c r="Y716" s="29" t="s">
        <v>139</v>
      </c>
      <c r="Z716" s="29" t="s">
        <v>5150</v>
      </c>
      <c r="AA716" s="29" t="s">
        <v>7478</v>
      </c>
      <c r="AB716" s="28" t="s">
        <v>7472</v>
      </c>
      <c r="AC716" s="32">
        <v>36.111072999999998</v>
      </c>
      <c r="AD716" s="32">
        <v>-117.957594</v>
      </c>
      <c r="AE716" s="34" t="s">
        <v>7494</v>
      </c>
      <c r="AF716" s="29" t="s">
        <v>7472</v>
      </c>
      <c r="AG716" s="33" t="str">
        <f>IF(ISERROR(IF(VLOOKUP(B716,'SAS Stations'!$A$2:$G$307,6,)="YES", "YES", "NO"))=TRUE,"NO","YES")</f>
        <v>NO</v>
      </c>
      <c r="AH716" s="33" t="str">
        <f t="shared" si="11"/>
        <v>YES</v>
      </c>
      <c r="AI716" s="33" t="str">
        <f>IF(ISERROR(IF(VLOOKUP(B716,'Stations Modelled'!$A$2:$D$141,4,FALSE)=TRUE, "YES","NO")),"NO","YES")</f>
        <v>NO</v>
      </c>
    </row>
    <row r="717" spans="1:35" hidden="1">
      <c r="A717" s="29" t="s">
        <v>575</v>
      </c>
      <c r="B717" s="28">
        <v>823</v>
      </c>
      <c r="C717" s="28">
        <v>5825</v>
      </c>
      <c r="D717" s="30" t="s">
        <v>7555</v>
      </c>
      <c r="E717" s="29">
        <v>55356</v>
      </c>
      <c r="F717" s="28">
        <v>66</v>
      </c>
      <c r="G717" s="28">
        <v>12</v>
      </c>
      <c r="H717" s="28">
        <v>5086</v>
      </c>
      <c r="I717" s="29" t="s">
        <v>394</v>
      </c>
      <c r="J717" s="28">
        <v>2</v>
      </c>
      <c r="K717" s="29" t="s">
        <v>394</v>
      </c>
      <c r="L717" s="28">
        <v>5086</v>
      </c>
      <c r="M717" s="29" t="s">
        <v>394</v>
      </c>
      <c r="N717" s="29" t="s">
        <v>7471</v>
      </c>
      <c r="O717" s="31">
        <v>18264</v>
      </c>
      <c r="P717" s="31" t="s">
        <v>7472</v>
      </c>
      <c r="Q717" s="29" t="s">
        <v>7473</v>
      </c>
      <c r="R717" s="28">
        <v>1</v>
      </c>
      <c r="S717" s="28">
        <v>33</v>
      </c>
      <c r="T717" s="28">
        <v>1</v>
      </c>
      <c r="U717" s="28">
        <v>42</v>
      </c>
      <c r="V717" s="29" t="s">
        <v>7556</v>
      </c>
      <c r="W717" s="29" t="s">
        <v>521</v>
      </c>
      <c r="X717" s="29" t="s">
        <v>569</v>
      </c>
      <c r="Y717" s="29" t="s">
        <v>7813</v>
      </c>
      <c r="Z717" s="29" t="s">
        <v>7560</v>
      </c>
      <c r="AA717" s="29" t="s">
        <v>7478</v>
      </c>
      <c r="AB717" s="28">
        <v>92646</v>
      </c>
      <c r="AC717" s="32">
        <v>33.654995</v>
      </c>
      <c r="AD717" s="32">
        <v>-117.953029</v>
      </c>
      <c r="AE717" s="34" t="s">
        <v>7503</v>
      </c>
      <c r="AF717" s="29" t="s">
        <v>7472</v>
      </c>
      <c r="AG717" s="33" t="str">
        <f>IF(ISERROR(IF(VLOOKUP(B717,'SAS Stations'!$A$2:$G$307,6,)="YES", "YES", "NO"))=TRUE,"NO","YES")</f>
        <v>YES</v>
      </c>
      <c r="AH717" s="33" t="str">
        <f t="shared" si="11"/>
        <v>NO</v>
      </c>
      <c r="AI717" s="33" t="str">
        <f>IF(ISERROR(IF(VLOOKUP(B717,'Stations Modelled'!$A$2:$D$141,4,FALSE)=TRUE, "YES","NO")),"NO","YES")</f>
        <v>YES</v>
      </c>
    </row>
    <row r="718" spans="1:35" hidden="1">
      <c r="A718" s="29" t="s">
        <v>140</v>
      </c>
      <c r="B718" s="28">
        <v>1771</v>
      </c>
      <c r="C718" s="28">
        <v>5680</v>
      </c>
      <c r="D718" s="30"/>
      <c r="E718" s="29"/>
      <c r="F718" s="28">
        <v>66</v>
      </c>
      <c r="G718" s="28">
        <v>12</v>
      </c>
      <c r="H718" s="28">
        <v>5069</v>
      </c>
      <c r="I718" s="29" t="s">
        <v>687</v>
      </c>
      <c r="J718" s="28">
        <v>4</v>
      </c>
      <c r="K718" s="29" t="s">
        <v>448</v>
      </c>
      <c r="L718" s="28">
        <v>5069</v>
      </c>
      <c r="M718" s="29" t="s">
        <v>687</v>
      </c>
      <c r="N718" s="29" t="s">
        <v>7496</v>
      </c>
      <c r="O718" s="31">
        <v>38353</v>
      </c>
      <c r="P718" s="31" t="s">
        <v>7472</v>
      </c>
      <c r="Q718" s="29" t="s">
        <v>10579</v>
      </c>
      <c r="R718" s="28">
        <v>3</v>
      </c>
      <c r="S718" s="28">
        <v>34</v>
      </c>
      <c r="T718" s="28">
        <v>3</v>
      </c>
      <c r="U718" s="28">
        <v>10</v>
      </c>
      <c r="V718" s="29" t="s">
        <v>7474</v>
      </c>
      <c r="W718" s="29" t="s">
        <v>7472</v>
      </c>
      <c r="X718" s="29" t="s">
        <v>7472</v>
      </c>
      <c r="Y718" s="29" t="s">
        <v>7472</v>
      </c>
      <c r="Z718" s="29" t="s">
        <v>7472</v>
      </c>
      <c r="AA718" s="29" t="s">
        <v>7478</v>
      </c>
      <c r="AB718" s="28" t="s">
        <v>7472</v>
      </c>
      <c r="AC718" s="27"/>
      <c r="AD718" s="27"/>
      <c r="AE718" s="27"/>
      <c r="AF718" s="29" t="s">
        <v>7472</v>
      </c>
      <c r="AG718" s="33" t="str">
        <f>IF(ISERROR(IF(VLOOKUP(B718,'SAS Stations'!$A$2:$G$307,6,)="YES", "YES", "NO"))=TRUE,"NO","YES")</f>
        <v>NO</v>
      </c>
      <c r="AH718" s="33" t="str">
        <f t="shared" si="11"/>
        <v>YES</v>
      </c>
      <c r="AI718" s="33" t="str">
        <f>IF(ISERROR(IF(VLOOKUP(B718,'Stations Modelled'!$A$2:$D$141,4,FALSE)=TRUE, "YES","NO")),"NO","YES")</f>
        <v>NO</v>
      </c>
    </row>
    <row r="719" spans="1:35" hidden="1">
      <c r="A719" s="29" t="s">
        <v>576</v>
      </c>
      <c r="B719" s="28">
        <v>506</v>
      </c>
      <c r="C719" s="28">
        <v>5310</v>
      </c>
      <c r="D719" s="30" t="s">
        <v>4949</v>
      </c>
      <c r="E719" s="29">
        <v>49903</v>
      </c>
      <c r="F719" s="28">
        <v>66</v>
      </c>
      <c r="G719" s="28">
        <v>4</v>
      </c>
      <c r="H719" s="28">
        <v>5033</v>
      </c>
      <c r="I719" s="29" t="s">
        <v>397</v>
      </c>
      <c r="J719" s="28">
        <v>17</v>
      </c>
      <c r="K719" s="29" t="s">
        <v>4950</v>
      </c>
      <c r="L719" s="28">
        <v>5033</v>
      </c>
      <c r="M719" s="29" t="s">
        <v>397</v>
      </c>
      <c r="N719" s="29" t="s">
        <v>7471</v>
      </c>
      <c r="O719" s="31">
        <v>9618</v>
      </c>
      <c r="P719" s="31" t="s">
        <v>7472</v>
      </c>
      <c r="Q719" s="29" t="s">
        <v>7473</v>
      </c>
      <c r="R719" s="28">
        <v>5</v>
      </c>
      <c r="S719" s="28">
        <v>51</v>
      </c>
      <c r="T719" s="28">
        <v>3</v>
      </c>
      <c r="U719" s="28">
        <v>32</v>
      </c>
      <c r="V719" s="29" t="s">
        <v>4926</v>
      </c>
      <c r="W719" s="29" t="s">
        <v>5062</v>
      </c>
      <c r="X719" s="29" t="s">
        <v>7562</v>
      </c>
      <c r="Y719" s="29" t="s">
        <v>10350</v>
      </c>
      <c r="Z719" s="29" t="s">
        <v>576</v>
      </c>
      <c r="AA719" s="29" t="s">
        <v>7478</v>
      </c>
      <c r="AB719" s="28">
        <v>93232</v>
      </c>
      <c r="AC719" s="32">
        <v>36.323793000000002</v>
      </c>
      <c r="AD719" s="32">
        <v>-119.649036</v>
      </c>
      <c r="AE719" s="34" t="s">
        <v>7494</v>
      </c>
      <c r="AF719" s="29" t="s">
        <v>7472</v>
      </c>
      <c r="AG719" s="33" t="str">
        <f>IF(ISERROR(IF(VLOOKUP(B719,'SAS Stations'!$A$2:$G$307,6,)="YES", "YES", "NO"))=TRUE,"NO","YES")</f>
        <v>NO</v>
      </c>
      <c r="AH719" s="33" t="str">
        <f t="shared" si="11"/>
        <v>YES</v>
      </c>
      <c r="AI719" s="33" t="str">
        <f>IF(ISERROR(IF(VLOOKUP(B719,'Stations Modelled'!$A$2:$D$141,4,FALSE)=TRUE, "YES","NO")),"NO","YES")</f>
        <v>NO</v>
      </c>
    </row>
    <row r="720" spans="1:35" hidden="1">
      <c r="A720" s="29" t="s">
        <v>576</v>
      </c>
      <c r="B720" s="28">
        <v>507</v>
      </c>
      <c r="C720" s="28">
        <v>5310</v>
      </c>
      <c r="D720" s="30" t="s">
        <v>4949</v>
      </c>
      <c r="E720" s="29">
        <v>49903</v>
      </c>
      <c r="F720" s="28">
        <v>66</v>
      </c>
      <c r="G720" s="28">
        <v>12</v>
      </c>
      <c r="H720" s="28">
        <v>5033</v>
      </c>
      <c r="I720" s="29" t="s">
        <v>397</v>
      </c>
      <c r="J720" s="28">
        <v>17</v>
      </c>
      <c r="K720" s="29" t="s">
        <v>4950</v>
      </c>
      <c r="L720" s="28">
        <v>5033</v>
      </c>
      <c r="M720" s="29" t="s">
        <v>397</v>
      </c>
      <c r="N720" s="29" t="s">
        <v>7471</v>
      </c>
      <c r="O720" s="31">
        <v>9618</v>
      </c>
      <c r="P720" s="31" t="s">
        <v>7472</v>
      </c>
      <c r="Q720" s="29" t="s">
        <v>7473</v>
      </c>
      <c r="R720" s="28">
        <v>5</v>
      </c>
      <c r="S720" s="28">
        <v>51</v>
      </c>
      <c r="T720" s="28">
        <v>3</v>
      </c>
      <c r="U720" s="28">
        <v>32</v>
      </c>
      <c r="V720" s="29" t="s">
        <v>4926</v>
      </c>
      <c r="W720" s="29" t="s">
        <v>5062</v>
      </c>
      <c r="X720" s="29" t="s">
        <v>7562</v>
      </c>
      <c r="Y720" s="29" t="s">
        <v>10350</v>
      </c>
      <c r="Z720" s="29" t="s">
        <v>576</v>
      </c>
      <c r="AA720" s="29" t="s">
        <v>7478</v>
      </c>
      <c r="AB720" s="28">
        <v>93232</v>
      </c>
      <c r="AC720" s="32">
        <v>36.323793000000002</v>
      </c>
      <c r="AD720" s="32">
        <v>-119.649036</v>
      </c>
      <c r="AE720" s="34" t="s">
        <v>7494</v>
      </c>
      <c r="AF720" s="29" t="s">
        <v>7472</v>
      </c>
      <c r="AG720" s="33" t="str">
        <f>IF(ISERROR(IF(VLOOKUP(B720,'SAS Stations'!$A$2:$G$307,6,)="YES", "YES", "NO"))=TRUE,"NO","YES")</f>
        <v>YES</v>
      </c>
      <c r="AH720" s="33" t="str">
        <f t="shared" si="11"/>
        <v>NO</v>
      </c>
      <c r="AI720" s="33" t="str">
        <f>IF(ISERROR(IF(VLOOKUP(B720,'Stations Modelled'!$A$2:$D$141,4,FALSE)=TRUE, "YES","NO")),"NO","YES")</f>
        <v>YES</v>
      </c>
    </row>
    <row r="721" spans="1:35" hidden="1">
      <c r="A721" s="29" t="s">
        <v>141</v>
      </c>
      <c r="B721" s="28">
        <v>1394</v>
      </c>
      <c r="C721" s="28">
        <v>8159</v>
      </c>
      <c r="D721" s="30"/>
      <c r="E721" s="29"/>
      <c r="F721" s="28">
        <v>33</v>
      </c>
      <c r="G721" s="28">
        <v>0.5</v>
      </c>
      <c r="H721" s="28">
        <v>5064</v>
      </c>
      <c r="I721" s="29" t="s">
        <v>375</v>
      </c>
      <c r="J721" s="28">
        <v>5</v>
      </c>
      <c r="K721" s="29" t="s">
        <v>375</v>
      </c>
      <c r="L721" s="28">
        <v>5064</v>
      </c>
      <c r="M721" s="29" t="s">
        <v>375</v>
      </c>
      <c r="N721" s="29" t="s">
        <v>7471</v>
      </c>
      <c r="O721" s="31">
        <v>18264</v>
      </c>
      <c r="P721" s="31" t="s">
        <v>7472</v>
      </c>
      <c r="Q721" s="29" t="s">
        <v>981</v>
      </c>
      <c r="R721" s="28">
        <v>3</v>
      </c>
      <c r="S721" s="28">
        <v>31</v>
      </c>
      <c r="T721" s="28">
        <v>2</v>
      </c>
      <c r="U721" s="28">
        <v>20</v>
      </c>
      <c r="V721" s="29" t="s">
        <v>7474</v>
      </c>
      <c r="W721" s="29" t="s">
        <v>7472</v>
      </c>
      <c r="X721" s="29" t="s">
        <v>7472</v>
      </c>
      <c r="Y721" s="29" t="s">
        <v>7472</v>
      </c>
      <c r="Z721" s="29" t="s">
        <v>7472</v>
      </c>
      <c r="AA721" s="29" t="s">
        <v>7478</v>
      </c>
      <c r="AB721" s="28" t="s">
        <v>7472</v>
      </c>
      <c r="AC721" s="27"/>
      <c r="AD721" s="27"/>
      <c r="AE721" s="27"/>
      <c r="AF721" s="29" t="s">
        <v>7472</v>
      </c>
      <c r="AG721" s="33" t="str">
        <f>IF(ISERROR(IF(VLOOKUP(B721,'SAS Stations'!$A$2:$G$307,6,)="YES", "YES", "NO"))=TRUE,"NO","YES")</f>
        <v>NO</v>
      </c>
      <c r="AH721" s="33" t="str">
        <f t="shared" si="11"/>
        <v>YES</v>
      </c>
      <c r="AI721" s="33" t="str">
        <f>IF(ISERROR(IF(VLOOKUP(B721,'Stations Modelled'!$A$2:$D$141,4,FALSE)=TRUE, "YES","NO")),"NO","YES")</f>
        <v>NO</v>
      </c>
    </row>
    <row r="722" spans="1:35" hidden="1">
      <c r="A722" s="29" t="s">
        <v>577</v>
      </c>
      <c r="B722" s="28">
        <v>1928</v>
      </c>
      <c r="C722" s="28">
        <v>6340</v>
      </c>
      <c r="D722" s="30" t="s">
        <v>2815</v>
      </c>
      <c r="E722" s="29"/>
      <c r="F722" s="28">
        <v>66</v>
      </c>
      <c r="G722" s="28">
        <v>12</v>
      </c>
      <c r="H722" s="28">
        <v>5071</v>
      </c>
      <c r="I722" s="29" t="s">
        <v>339</v>
      </c>
      <c r="J722" s="28">
        <v>9</v>
      </c>
      <c r="K722" s="29" t="s">
        <v>652</v>
      </c>
      <c r="L722" s="28">
        <v>5073</v>
      </c>
      <c r="M722" s="29" t="s">
        <v>652</v>
      </c>
      <c r="N722" s="29" t="s">
        <v>7471</v>
      </c>
      <c r="O722" s="31">
        <v>36524</v>
      </c>
      <c r="P722" s="31" t="s">
        <v>7472</v>
      </c>
      <c r="Q722" s="29" t="s">
        <v>7530</v>
      </c>
      <c r="R722" s="28">
        <v>1</v>
      </c>
      <c r="S722" s="28">
        <v>46</v>
      </c>
      <c r="T722" s="28" t="s">
        <v>7472</v>
      </c>
      <c r="U722" s="28">
        <v>51</v>
      </c>
      <c r="V722" s="29" t="s">
        <v>4637</v>
      </c>
      <c r="W722" s="29" t="s">
        <v>7472</v>
      </c>
      <c r="X722" s="29" t="s">
        <v>7472</v>
      </c>
      <c r="Y722" s="29" t="s">
        <v>4638</v>
      </c>
      <c r="Z722" s="29" t="s">
        <v>660</v>
      </c>
      <c r="AA722" s="29" t="s">
        <v>7478</v>
      </c>
      <c r="AB722" s="28" t="s">
        <v>7472</v>
      </c>
      <c r="AC722" s="32">
        <v>33.771878000000001</v>
      </c>
      <c r="AD722" s="32">
        <v>-118.23136100000001</v>
      </c>
      <c r="AE722" s="34" t="s">
        <v>7494</v>
      </c>
      <c r="AF722" s="29" t="s">
        <v>7472</v>
      </c>
      <c r="AG722" s="33" t="str">
        <f>IF(ISERROR(IF(VLOOKUP(B722,'SAS Stations'!$A$2:$G$307,6,)="YES", "YES", "NO"))=TRUE,"NO","YES")</f>
        <v>NO</v>
      </c>
      <c r="AH722" s="33" t="str">
        <f t="shared" si="11"/>
        <v>YES</v>
      </c>
      <c r="AI722" s="33" t="str">
        <f>IF(ISERROR(IF(VLOOKUP(B722,'Stations Modelled'!$A$2:$D$141,4,FALSE)=TRUE, "YES","NO")),"NO","YES")</f>
        <v>NO</v>
      </c>
    </row>
    <row r="723" spans="1:35" hidden="1">
      <c r="A723" s="29" t="s">
        <v>142</v>
      </c>
      <c r="B723" s="28">
        <v>244</v>
      </c>
      <c r="C723" s="28">
        <v>4146</v>
      </c>
      <c r="D723" s="30"/>
      <c r="E723" s="29"/>
      <c r="F723" s="28">
        <v>66</v>
      </c>
      <c r="G723" s="28">
        <v>12</v>
      </c>
      <c r="H723" s="28">
        <v>4045</v>
      </c>
      <c r="I723" s="29" t="s">
        <v>3266</v>
      </c>
      <c r="J723" s="28">
        <v>1</v>
      </c>
      <c r="K723" s="29" t="s">
        <v>939</v>
      </c>
      <c r="L723" s="28">
        <v>4000</v>
      </c>
      <c r="M723" s="29" t="s">
        <v>7495</v>
      </c>
      <c r="N723" s="29" t="s">
        <v>7471</v>
      </c>
      <c r="O723" s="31">
        <v>18264</v>
      </c>
      <c r="P723" s="31" t="s">
        <v>7472</v>
      </c>
      <c r="Q723" s="29" t="s">
        <v>7496</v>
      </c>
      <c r="R723" s="28">
        <v>9</v>
      </c>
      <c r="S723" s="28">
        <v>99</v>
      </c>
      <c r="T723" s="28" t="s">
        <v>7472</v>
      </c>
      <c r="U723" s="28">
        <v>0</v>
      </c>
      <c r="V723" s="29" t="s">
        <v>7472</v>
      </c>
      <c r="W723" s="29" t="s">
        <v>7472</v>
      </c>
      <c r="X723" s="29" t="s">
        <v>7472</v>
      </c>
      <c r="Y723" s="29" t="s">
        <v>7472</v>
      </c>
      <c r="Z723" s="29" t="s">
        <v>7472</v>
      </c>
      <c r="AA723" s="29" t="s">
        <v>7472</v>
      </c>
      <c r="AB723" s="28" t="s">
        <v>7472</v>
      </c>
      <c r="AC723" s="27"/>
      <c r="AD723" s="27"/>
      <c r="AE723" s="27"/>
      <c r="AF723" s="29" t="s">
        <v>7472</v>
      </c>
      <c r="AG723" s="33" t="str">
        <f>IF(ISERROR(IF(VLOOKUP(B723,'SAS Stations'!$A$2:$G$307,6,)="YES", "YES", "NO"))=TRUE,"NO","YES")</f>
        <v>NO</v>
      </c>
      <c r="AH723" s="33" t="str">
        <f t="shared" si="11"/>
        <v>YES</v>
      </c>
      <c r="AI723" s="33" t="str">
        <f>IF(ISERROR(IF(VLOOKUP(B723,'Stations Modelled'!$A$2:$D$141,4,FALSE)=TRUE, "YES","NO")),"NO","YES")</f>
        <v>NO</v>
      </c>
    </row>
    <row r="724" spans="1:35" hidden="1">
      <c r="A724" s="29" t="s">
        <v>578</v>
      </c>
      <c r="B724" s="28">
        <v>19</v>
      </c>
      <c r="C724" s="28">
        <v>1019</v>
      </c>
      <c r="D724" s="30" t="s">
        <v>2815</v>
      </c>
      <c r="E724" s="29">
        <v>37458</v>
      </c>
      <c r="F724" s="28">
        <v>220</v>
      </c>
      <c r="G724" s="28">
        <v>12</v>
      </c>
      <c r="H724" s="28">
        <v>5000</v>
      </c>
      <c r="I724" s="29" t="s">
        <v>7485</v>
      </c>
      <c r="J724" s="28">
        <v>9</v>
      </c>
      <c r="K724" s="29" t="s">
        <v>652</v>
      </c>
      <c r="L724" s="28">
        <v>5073</v>
      </c>
      <c r="M724" s="29" t="s">
        <v>652</v>
      </c>
      <c r="N724" s="29" t="s">
        <v>7471</v>
      </c>
      <c r="O724" s="31">
        <v>32417</v>
      </c>
      <c r="P724" s="31" t="s">
        <v>7472</v>
      </c>
      <c r="Q724" s="29" t="s">
        <v>525</v>
      </c>
      <c r="R724" s="28">
        <v>1</v>
      </c>
      <c r="S724" s="28">
        <v>46</v>
      </c>
      <c r="T724" s="28">
        <v>1</v>
      </c>
      <c r="U724" s="28">
        <v>51</v>
      </c>
      <c r="V724" s="29" t="s">
        <v>3386</v>
      </c>
      <c r="W724" s="29" t="s">
        <v>1635</v>
      </c>
      <c r="X724" s="29" t="s">
        <v>465</v>
      </c>
      <c r="Y724" s="29" t="s">
        <v>4639</v>
      </c>
      <c r="Z724" s="29" t="s">
        <v>660</v>
      </c>
      <c r="AA724" s="29" t="s">
        <v>7478</v>
      </c>
      <c r="AB724" s="28" t="s">
        <v>7472</v>
      </c>
      <c r="AC724" s="32">
        <v>33.778333000000003</v>
      </c>
      <c r="AD724" s="32">
        <v>-118.228611</v>
      </c>
      <c r="AE724" s="34" t="s">
        <v>7494</v>
      </c>
      <c r="AF724" s="29" t="s">
        <v>7472</v>
      </c>
      <c r="AG724" s="33" t="str">
        <f>IF(ISERROR(IF(VLOOKUP(B724,'SAS Stations'!$A$2:$G$307,6,)="YES", "YES", "NO"))=TRUE,"NO","YES")</f>
        <v>NO</v>
      </c>
      <c r="AH724" s="33" t="str">
        <f t="shared" si="11"/>
        <v>YES</v>
      </c>
      <c r="AI724" s="33" t="str">
        <f>IF(ISERROR(IF(VLOOKUP(B724,'Stations Modelled'!$A$2:$D$141,4,FALSE)=TRUE, "YES","NO")),"NO","YES")</f>
        <v>NO</v>
      </c>
    </row>
    <row r="725" spans="1:35" hidden="1">
      <c r="A725" s="29" t="s">
        <v>7814</v>
      </c>
      <c r="B725" s="28">
        <v>385</v>
      </c>
      <c r="C725" s="28">
        <v>5168</v>
      </c>
      <c r="D725" s="30" t="s">
        <v>7535</v>
      </c>
      <c r="E725" s="29"/>
      <c r="F725" s="28">
        <v>16</v>
      </c>
      <c r="G725" s="28">
        <v>4</v>
      </c>
      <c r="H725" s="28">
        <v>5074</v>
      </c>
      <c r="I725" s="29" t="s">
        <v>631</v>
      </c>
      <c r="J725" s="28">
        <v>9</v>
      </c>
      <c r="K725" s="29" t="s">
        <v>652</v>
      </c>
      <c r="L725" s="28">
        <v>5073</v>
      </c>
      <c r="M725" s="29" t="s">
        <v>652</v>
      </c>
      <c r="N725" s="29" t="s">
        <v>7471</v>
      </c>
      <c r="O725" s="31">
        <v>18203</v>
      </c>
      <c r="P725" s="31" t="s">
        <v>7472</v>
      </c>
      <c r="Q725" s="29" t="s">
        <v>7506</v>
      </c>
      <c r="R725" s="28">
        <v>1</v>
      </c>
      <c r="S725" s="28">
        <v>32</v>
      </c>
      <c r="T725" s="28">
        <v>2</v>
      </c>
      <c r="U725" s="28">
        <v>2</v>
      </c>
      <c r="V725" s="29" t="s">
        <v>7531</v>
      </c>
      <c r="W725" s="29" t="s">
        <v>7815</v>
      </c>
      <c r="X725" s="29" t="s">
        <v>7816</v>
      </c>
      <c r="Y725" s="29" t="s">
        <v>7817</v>
      </c>
      <c r="Z725" s="29" t="s">
        <v>7818</v>
      </c>
      <c r="AA725" s="29" t="s">
        <v>7478</v>
      </c>
      <c r="AB725" s="28">
        <v>90640</v>
      </c>
      <c r="AC725" s="32">
        <v>34.021073000000001</v>
      </c>
      <c r="AD725" s="32">
        <v>-118.10509399999999</v>
      </c>
      <c r="AE725" s="34" t="s">
        <v>7494</v>
      </c>
      <c r="AF725" s="29" t="s">
        <v>7472</v>
      </c>
      <c r="AG725" s="33" t="str">
        <f>IF(ISERROR(IF(VLOOKUP(B725,'SAS Stations'!$A$2:$G$307,6,)="YES", "YES", "NO"))=TRUE,"NO","YES")</f>
        <v>NO</v>
      </c>
      <c r="AH725" s="33" t="str">
        <f t="shared" si="11"/>
        <v>YES</v>
      </c>
      <c r="AI725" s="33" t="str">
        <f>IF(ISERROR(IF(VLOOKUP(B725,'Stations Modelled'!$A$2:$D$141,4,FALSE)=TRUE, "YES","NO")),"NO","YES")</f>
        <v>NO</v>
      </c>
    </row>
    <row r="726" spans="1:35" hidden="1">
      <c r="A726" s="29" t="s">
        <v>143</v>
      </c>
      <c r="B726" s="28">
        <v>1160</v>
      </c>
      <c r="C726" s="28">
        <v>7371</v>
      </c>
      <c r="D726" s="30"/>
      <c r="E726" s="29"/>
      <c r="F726" s="28">
        <v>12</v>
      </c>
      <c r="G726" s="28">
        <v>2.4</v>
      </c>
      <c r="H726" s="28">
        <v>4090</v>
      </c>
      <c r="I726" s="29" t="s">
        <v>5151</v>
      </c>
      <c r="J726" s="28">
        <v>15</v>
      </c>
      <c r="K726" s="29" t="s">
        <v>666</v>
      </c>
      <c r="L726" s="28">
        <v>2556</v>
      </c>
      <c r="M726" s="29" t="s">
        <v>3822</v>
      </c>
      <c r="N726" s="29" t="s">
        <v>7521</v>
      </c>
      <c r="O726" s="31">
        <v>18264</v>
      </c>
      <c r="P726" s="31">
        <v>36868</v>
      </c>
      <c r="Q726" s="29" t="s">
        <v>5084</v>
      </c>
      <c r="R726" s="28">
        <v>3</v>
      </c>
      <c r="S726" s="28">
        <v>85</v>
      </c>
      <c r="T726" s="28">
        <v>2</v>
      </c>
      <c r="U726" s="28">
        <v>40</v>
      </c>
      <c r="V726" s="29" t="s">
        <v>7498</v>
      </c>
      <c r="W726" s="29" t="s">
        <v>7472</v>
      </c>
      <c r="X726" s="29" t="s">
        <v>7472</v>
      </c>
      <c r="Y726" s="29" t="s">
        <v>7472</v>
      </c>
      <c r="Z726" s="29" t="s">
        <v>7472</v>
      </c>
      <c r="AA726" s="29" t="s">
        <v>7478</v>
      </c>
      <c r="AB726" s="28" t="s">
        <v>7472</v>
      </c>
      <c r="AC726" s="27"/>
      <c r="AD726" s="27"/>
      <c r="AE726" s="27"/>
      <c r="AF726" s="29" t="s">
        <v>7472</v>
      </c>
      <c r="AG726" s="33" t="str">
        <f>IF(ISERROR(IF(VLOOKUP(B726,'SAS Stations'!$A$2:$G$307,6,)="YES", "YES", "NO"))=TRUE,"NO","YES")</f>
        <v>NO</v>
      </c>
      <c r="AH726" s="33" t="str">
        <f t="shared" si="11"/>
        <v>YES</v>
      </c>
      <c r="AI726" s="33" t="str">
        <f>IF(ISERROR(IF(VLOOKUP(B726,'Stations Modelled'!$A$2:$D$141,4,FALSE)=TRUE, "YES","NO")),"NO","YES")</f>
        <v>NO</v>
      </c>
    </row>
    <row r="727" spans="1:35" hidden="1">
      <c r="A727" s="29" t="s">
        <v>144</v>
      </c>
      <c r="B727" s="28">
        <v>1887</v>
      </c>
      <c r="C727" s="28">
        <v>5535</v>
      </c>
      <c r="D727" s="30"/>
      <c r="E727" s="29"/>
      <c r="F727" s="28">
        <v>66</v>
      </c>
      <c r="G727" s="28">
        <v>16</v>
      </c>
      <c r="H727" s="28">
        <v>5053</v>
      </c>
      <c r="I727" s="29" t="s">
        <v>833</v>
      </c>
      <c r="J727" s="28">
        <v>12</v>
      </c>
      <c r="K727" s="29" t="s">
        <v>833</v>
      </c>
      <c r="L727" s="28">
        <v>5056</v>
      </c>
      <c r="M727" s="29" t="s">
        <v>698</v>
      </c>
      <c r="N727" s="29" t="s">
        <v>7496</v>
      </c>
      <c r="O727" s="31">
        <v>38353</v>
      </c>
      <c r="P727" s="31" t="s">
        <v>7472</v>
      </c>
      <c r="Q727" s="29" t="s">
        <v>10579</v>
      </c>
      <c r="R727" s="28">
        <v>5</v>
      </c>
      <c r="S727" s="28">
        <v>39</v>
      </c>
      <c r="T727" s="28">
        <v>2</v>
      </c>
      <c r="U727" s="28">
        <v>60</v>
      </c>
      <c r="V727" s="29" t="s">
        <v>4972</v>
      </c>
      <c r="W727" s="29" t="s">
        <v>4562</v>
      </c>
      <c r="X727" s="29" t="s">
        <v>7553</v>
      </c>
      <c r="Y727" s="29" t="s">
        <v>145</v>
      </c>
      <c r="Z727" s="29" t="s">
        <v>935</v>
      </c>
      <c r="AA727" s="29" t="s">
        <v>7478</v>
      </c>
      <c r="AB727" s="28" t="s">
        <v>7472</v>
      </c>
      <c r="AC727" s="27"/>
      <c r="AD727" s="27"/>
      <c r="AE727" s="27"/>
      <c r="AF727" s="29" t="s">
        <v>7472</v>
      </c>
      <c r="AG727" s="33" t="str">
        <f>IF(ISERROR(IF(VLOOKUP(B727,'SAS Stations'!$A$2:$G$307,6,)="YES", "YES", "NO"))=TRUE,"NO","YES")</f>
        <v>NO</v>
      </c>
      <c r="AH727" s="33" t="str">
        <f t="shared" si="11"/>
        <v>YES</v>
      </c>
      <c r="AI727" s="33" t="str">
        <f>IF(ISERROR(IF(VLOOKUP(B727,'Stations Modelled'!$A$2:$D$141,4,FALSE)=TRUE, "YES","NO")),"NO","YES")</f>
        <v>NO</v>
      </c>
    </row>
    <row r="728" spans="1:35" hidden="1">
      <c r="A728" s="29" t="s">
        <v>146</v>
      </c>
      <c r="B728" s="28">
        <v>965</v>
      </c>
      <c r="C728" s="28">
        <v>6159</v>
      </c>
      <c r="D728" s="30"/>
      <c r="E728" s="29"/>
      <c r="F728" s="28">
        <v>33</v>
      </c>
      <c r="G728" s="28">
        <v>33</v>
      </c>
      <c r="H728" s="28">
        <v>5064</v>
      </c>
      <c r="I728" s="29" t="s">
        <v>375</v>
      </c>
      <c r="J728" s="28">
        <v>5</v>
      </c>
      <c r="K728" s="29" t="s">
        <v>375</v>
      </c>
      <c r="L728" s="28">
        <v>5064</v>
      </c>
      <c r="M728" s="29" t="s">
        <v>375</v>
      </c>
      <c r="N728" s="29" t="s">
        <v>7471</v>
      </c>
      <c r="O728" s="31">
        <v>18264</v>
      </c>
      <c r="P728" s="31" t="s">
        <v>7472</v>
      </c>
      <c r="Q728" s="29" t="s">
        <v>981</v>
      </c>
      <c r="R728" s="28">
        <v>3</v>
      </c>
      <c r="S728" s="28">
        <v>31</v>
      </c>
      <c r="T728" s="28">
        <v>2</v>
      </c>
      <c r="U728" s="28">
        <v>20</v>
      </c>
      <c r="V728" s="29" t="s">
        <v>7474</v>
      </c>
      <c r="W728" s="29" t="s">
        <v>7472</v>
      </c>
      <c r="X728" s="29" t="s">
        <v>7472</v>
      </c>
      <c r="Y728" s="29" t="s">
        <v>7472</v>
      </c>
      <c r="Z728" s="29" t="s">
        <v>10331</v>
      </c>
      <c r="AA728" s="29" t="s">
        <v>7478</v>
      </c>
      <c r="AB728" s="28">
        <v>92314</v>
      </c>
      <c r="AC728" s="27"/>
      <c r="AD728" s="27"/>
      <c r="AE728" s="27"/>
      <c r="AF728" s="29" t="s">
        <v>7472</v>
      </c>
      <c r="AG728" s="33" t="str">
        <f>IF(ISERROR(IF(VLOOKUP(B728,'SAS Stations'!$A$2:$G$307,6,)="YES", "YES", "NO"))=TRUE,"NO","YES")</f>
        <v>NO</v>
      </c>
      <c r="AH728" s="33" t="str">
        <f t="shared" si="11"/>
        <v>YES</v>
      </c>
      <c r="AI728" s="33" t="str">
        <f>IF(ISERROR(IF(VLOOKUP(B728,'Stations Modelled'!$A$2:$D$141,4,FALSE)=TRUE, "YES","NO")),"NO","YES")</f>
        <v>NO</v>
      </c>
    </row>
    <row r="729" spans="1:35" hidden="1">
      <c r="A729" s="29" t="s">
        <v>10351</v>
      </c>
      <c r="B729" s="28">
        <v>1395</v>
      </c>
      <c r="C729" s="28">
        <v>8160</v>
      </c>
      <c r="D729" s="30" t="s">
        <v>4923</v>
      </c>
      <c r="E729" s="29"/>
      <c r="F729" s="28">
        <v>33</v>
      </c>
      <c r="G729" s="28">
        <v>4.8</v>
      </c>
      <c r="H729" s="28">
        <v>8016</v>
      </c>
      <c r="I729" s="29" t="s">
        <v>385</v>
      </c>
      <c r="J729" s="28">
        <v>15</v>
      </c>
      <c r="K729" s="29" t="s">
        <v>666</v>
      </c>
      <c r="L729" s="28">
        <v>5061</v>
      </c>
      <c r="M729" s="29" t="s">
        <v>666</v>
      </c>
      <c r="N729" s="29" t="s">
        <v>7471</v>
      </c>
      <c r="O729" s="31">
        <v>18264</v>
      </c>
      <c r="P729" s="31" t="s">
        <v>7472</v>
      </c>
      <c r="Q729" s="29" t="s">
        <v>7506</v>
      </c>
      <c r="R729" s="28">
        <v>3</v>
      </c>
      <c r="S729" s="28">
        <v>72</v>
      </c>
      <c r="T729" s="28">
        <v>4</v>
      </c>
      <c r="U729" s="28">
        <v>24</v>
      </c>
      <c r="V729" s="29" t="s">
        <v>7474</v>
      </c>
      <c r="W729" s="29" t="s">
        <v>10352</v>
      </c>
      <c r="X729" s="29" t="s">
        <v>553</v>
      </c>
      <c r="Y729" s="29" t="s">
        <v>10353</v>
      </c>
      <c r="Z729" s="29" t="s">
        <v>10351</v>
      </c>
      <c r="AA729" s="29" t="s">
        <v>7478</v>
      </c>
      <c r="AB729" s="28">
        <v>92347</v>
      </c>
      <c r="AC729" s="32">
        <v>35.025613</v>
      </c>
      <c r="AD729" s="32">
        <v>-117.346805</v>
      </c>
      <c r="AE729" s="34" t="s">
        <v>7494</v>
      </c>
      <c r="AF729" s="29" t="s">
        <v>7472</v>
      </c>
      <c r="AG729" s="33" t="str">
        <f>IF(ISERROR(IF(VLOOKUP(B729,'SAS Stations'!$A$2:$G$307,6,)="YES", "YES", "NO"))=TRUE,"NO","YES")</f>
        <v>NO</v>
      </c>
      <c r="AH729" s="33" t="str">
        <f t="shared" si="11"/>
        <v>YES</v>
      </c>
      <c r="AI729" s="33" t="str">
        <f>IF(ISERROR(IF(VLOOKUP(B729,'Stations Modelled'!$A$2:$D$141,4,FALSE)=TRUE, "YES","NO")),"NO","YES")</f>
        <v>NO</v>
      </c>
    </row>
    <row r="730" spans="1:35" hidden="1">
      <c r="A730" s="29" t="s">
        <v>10354</v>
      </c>
      <c r="B730" s="28">
        <v>1396</v>
      </c>
      <c r="C730" s="28">
        <v>8161</v>
      </c>
      <c r="D730" s="30" t="s">
        <v>4923</v>
      </c>
      <c r="E730" s="29"/>
      <c r="F730" s="28">
        <v>33</v>
      </c>
      <c r="G730" s="28">
        <v>12</v>
      </c>
      <c r="H730" s="28">
        <v>8016</v>
      </c>
      <c r="I730" s="29" t="s">
        <v>385</v>
      </c>
      <c r="J730" s="28">
        <v>15</v>
      </c>
      <c r="K730" s="29" t="s">
        <v>666</v>
      </c>
      <c r="L730" s="28">
        <v>5090</v>
      </c>
      <c r="M730" s="29" t="s">
        <v>3806</v>
      </c>
      <c r="N730" s="29" t="s">
        <v>7471</v>
      </c>
      <c r="O730" s="31">
        <v>18264</v>
      </c>
      <c r="P730" s="31" t="s">
        <v>7472</v>
      </c>
      <c r="Q730" s="29" t="s">
        <v>7506</v>
      </c>
      <c r="R730" s="28">
        <v>3</v>
      </c>
      <c r="S730" s="28">
        <v>72</v>
      </c>
      <c r="T730" s="28">
        <v>4</v>
      </c>
      <c r="U730" s="28">
        <v>24</v>
      </c>
      <c r="V730" s="29" t="s">
        <v>7474</v>
      </c>
      <c r="W730" s="29" t="s">
        <v>10355</v>
      </c>
      <c r="X730" s="29" t="s">
        <v>477</v>
      </c>
      <c r="Y730" s="29" t="s">
        <v>10356</v>
      </c>
      <c r="Z730" s="29" t="s">
        <v>10354</v>
      </c>
      <c r="AA730" s="29" t="s">
        <v>7478</v>
      </c>
      <c r="AB730" s="28">
        <v>92398</v>
      </c>
      <c r="AC730" s="32">
        <v>34.957439999999998</v>
      </c>
      <c r="AD730" s="32">
        <v>-116.653195</v>
      </c>
      <c r="AE730" s="34" t="s">
        <v>7494</v>
      </c>
      <c r="AF730" s="29" t="s">
        <v>7472</v>
      </c>
      <c r="AG730" s="33" t="str">
        <f>IF(ISERROR(IF(VLOOKUP(B730,'SAS Stations'!$A$2:$G$307,6,)="YES", "YES", "NO"))=TRUE,"NO","YES")</f>
        <v>NO</v>
      </c>
      <c r="AH730" s="33" t="str">
        <f t="shared" si="11"/>
        <v>YES</v>
      </c>
      <c r="AI730" s="33" t="str">
        <f>IF(ISERROR(IF(VLOOKUP(B730,'Stations Modelled'!$A$2:$D$141,4,FALSE)=TRUE, "YES","NO")),"NO","YES")</f>
        <v>NO</v>
      </c>
    </row>
    <row r="731" spans="1:35" hidden="1">
      <c r="A731" s="29" t="s">
        <v>579</v>
      </c>
      <c r="B731" s="28">
        <v>637</v>
      </c>
      <c r="C731" s="28">
        <v>5594</v>
      </c>
      <c r="D731" s="30" t="s">
        <v>4936</v>
      </c>
      <c r="E731" s="29"/>
      <c r="F731" s="28">
        <v>66</v>
      </c>
      <c r="G731" s="28">
        <v>16</v>
      </c>
      <c r="H731" s="28">
        <v>5051</v>
      </c>
      <c r="I731" s="29" t="s">
        <v>362</v>
      </c>
      <c r="J731" s="28">
        <v>13</v>
      </c>
      <c r="K731" s="29" t="s">
        <v>362</v>
      </c>
      <c r="L731" s="28">
        <v>5056</v>
      </c>
      <c r="M731" s="29" t="s">
        <v>698</v>
      </c>
      <c r="N731" s="29" t="s">
        <v>7471</v>
      </c>
      <c r="O731" s="31">
        <v>29373</v>
      </c>
      <c r="P731" s="31" t="s">
        <v>7472</v>
      </c>
      <c r="Q731" s="29" t="s">
        <v>7473</v>
      </c>
      <c r="R731" s="28">
        <v>5</v>
      </c>
      <c r="S731" s="28">
        <v>59</v>
      </c>
      <c r="T731" s="28">
        <v>3</v>
      </c>
      <c r="U731" s="28">
        <v>62</v>
      </c>
      <c r="V731" s="29" t="s">
        <v>2730</v>
      </c>
      <c r="W731" s="29" t="s">
        <v>10357</v>
      </c>
      <c r="X731" s="29" t="s">
        <v>459</v>
      </c>
      <c r="Y731" s="29" t="s">
        <v>10358</v>
      </c>
      <c r="Z731" s="29" t="s">
        <v>362</v>
      </c>
      <c r="AA731" s="29" t="s">
        <v>7478</v>
      </c>
      <c r="AB731" s="28">
        <v>91350</v>
      </c>
      <c r="AC731" s="32">
        <v>34.437871000000001</v>
      </c>
      <c r="AD731" s="32">
        <v>-118.515288</v>
      </c>
      <c r="AE731" s="34" t="s">
        <v>7494</v>
      </c>
      <c r="AF731" s="29" t="s">
        <v>7472</v>
      </c>
      <c r="AG731" s="33" t="str">
        <f>IF(ISERROR(IF(VLOOKUP(B731,'SAS Stations'!$A$2:$G$307,6,)="YES", "YES", "NO"))=TRUE,"NO","YES")</f>
        <v>YES</v>
      </c>
      <c r="AH731" s="33" t="str">
        <f t="shared" si="11"/>
        <v>NO</v>
      </c>
      <c r="AI731" s="33" t="str">
        <f>IF(ISERROR(IF(VLOOKUP(B731,'Stations Modelled'!$A$2:$D$141,4,FALSE)=TRUE, "YES","NO")),"NO","YES")</f>
        <v>NO</v>
      </c>
    </row>
    <row r="732" spans="1:35" hidden="1">
      <c r="A732" s="29" t="s">
        <v>580</v>
      </c>
      <c r="B732" s="28">
        <v>738</v>
      </c>
      <c r="C732" s="28">
        <v>5726</v>
      </c>
      <c r="D732" s="30" t="s">
        <v>2822</v>
      </c>
      <c r="E732" s="29"/>
      <c r="F732" s="28">
        <v>66</v>
      </c>
      <c r="G732" s="28">
        <v>4</v>
      </c>
      <c r="H732" s="28">
        <v>1410</v>
      </c>
      <c r="I732" s="29" t="s">
        <v>340</v>
      </c>
      <c r="J732" s="28">
        <v>9</v>
      </c>
      <c r="K732" s="29" t="s">
        <v>652</v>
      </c>
      <c r="L732" s="28">
        <v>5073</v>
      </c>
      <c r="M732" s="29" t="s">
        <v>652</v>
      </c>
      <c r="N732" s="29" t="s">
        <v>7471</v>
      </c>
      <c r="O732" s="31">
        <v>11202</v>
      </c>
      <c r="P732" s="31" t="s">
        <v>7472</v>
      </c>
      <c r="Q732" s="29" t="s">
        <v>7473</v>
      </c>
      <c r="R732" s="28">
        <v>1</v>
      </c>
      <c r="S732" s="28">
        <v>46</v>
      </c>
      <c r="T732" s="28">
        <v>2</v>
      </c>
      <c r="U732" s="28">
        <v>51</v>
      </c>
      <c r="V732" s="29" t="s">
        <v>3386</v>
      </c>
      <c r="W732" s="29" t="s">
        <v>2824</v>
      </c>
      <c r="X732" s="29" t="s">
        <v>7500</v>
      </c>
      <c r="Y732" s="29" t="s">
        <v>4640</v>
      </c>
      <c r="Z732" s="29" t="s">
        <v>660</v>
      </c>
      <c r="AA732" s="29" t="s">
        <v>7478</v>
      </c>
      <c r="AB732" s="28">
        <v>90815</v>
      </c>
      <c r="AC732" s="32">
        <v>33.790937</v>
      </c>
      <c r="AD732" s="32">
        <v>-118.141977</v>
      </c>
      <c r="AE732" s="34" t="s">
        <v>7494</v>
      </c>
      <c r="AF732" s="29" t="s">
        <v>7472</v>
      </c>
      <c r="AG732" s="33" t="str">
        <f>IF(ISERROR(IF(VLOOKUP(B732,'SAS Stations'!$A$2:$G$307,6,)="YES", "YES", "NO"))=TRUE,"NO","YES")</f>
        <v>NO</v>
      </c>
      <c r="AH732" s="33" t="str">
        <f t="shared" si="11"/>
        <v>YES</v>
      </c>
      <c r="AI732" s="33" t="str">
        <f>IF(ISERROR(IF(VLOOKUP(B732,'Stations Modelled'!$A$2:$D$141,4,FALSE)=TRUE, "YES","NO")),"NO","YES")</f>
        <v>NO</v>
      </c>
    </row>
    <row r="733" spans="1:35" hidden="1">
      <c r="A733" s="29" t="s">
        <v>580</v>
      </c>
      <c r="B733" s="28">
        <v>739</v>
      </c>
      <c r="C733" s="28">
        <v>5726</v>
      </c>
      <c r="D733" s="30" t="s">
        <v>2822</v>
      </c>
      <c r="E733" s="29"/>
      <c r="F733" s="28">
        <v>66</v>
      </c>
      <c r="G733" s="28">
        <v>12</v>
      </c>
      <c r="H733" s="28">
        <v>1410</v>
      </c>
      <c r="I733" s="29" t="s">
        <v>340</v>
      </c>
      <c r="J733" s="28">
        <v>9</v>
      </c>
      <c r="K733" s="29" t="s">
        <v>652</v>
      </c>
      <c r="L733" s="28">
        <v>5073</v>
      </c>
      <c r="M733" s="29" t="s">
        <v>652</v>
      </c>
      <c r="N733" s="29" t="s">
        <v>7471</v>
      </c>
      <c r="O733" s="31">
        <v>11202</v>
      </c>
      <c r="P733" s="31" t="s">
        <v>7472</v>
      </c>
      <c r="Q733" s="29" t="s">
        <v>7473</v>
      </c>
      <c r="R733" s="28">
        <v>1</v>
      </c>
      <c r="S733" s="28">
        <v>46</v>
      </c>
      <c r="T733" s="28">
        <v>2</v>
      </c>
      <c r="U733" s="28">
        <v>51</v>
      </c>
      <c r="V733" s="29" t="s">
        <v>3386</v>
      </c>
      <c r="W733" s="29" t="s">
        <v>2824</v>
      </c>
      <c r="X733" s="29" t="s">
        <v>7500</v>
      </c>
      <c r="Y733" s="29" t="s">
        <v>4640</v>
      </c>
      <c r="Z733" s="29" t="s">
        <v>660</v>
      </c>
      <c r="AA733" s="29" t="s">
        <v>7478</v>
      </c>
      <c r="AB733" s="28">
        <v>90815</v>
      </c>
      <c r="AC733" s="27"/>
      <c r="AD733" s="27"/>
      <c r="AE733" s="27"/>
      <c r="AF733" s="29" t="s">
        <v>7472</v>
      </c>
      <c r="AG733" s="33" t="str">
        <f>IF(ISERROR(IF(VLOOKUP(B733,'SAS Stations'!$A$2:$G$307,6,)="YES", "YES", "NO"))=TRUE,"NO","YES")</f>
        <v>NO</v>
      </c>
      <c r="AH733" s="33" t="str">
        <f t="shared" si="11"/>
        <v>YES</v>
      </c>
      <c r="AI733" s="33" t="str">
        <f>IF(ISERROR(IF(VLOOKUP(B733,'Stations Modelled'!$A$2:$D$141,4,FALSE)=TRUE, "YES","NO")),"NO","YES")</f>
        <v>YES</v>
      </c>
    </row>
    <row r="734" spans="1:35" hidden="1">
      <c r="A734" s="29" t="s">
        <v>581</v>
      </c>
      <c r="B734" s="28">
        <v>701</v>
      </c>
      <c r="C734" s="28">
        <v>5665</v>
      </c>
      <c r="D734" s="30" t="s">
        <v>7470</v>
      </c>
      <c r="E734" s="29"/>
      <c r="F734" s="28">
        <v>66</v>
      </c>
      <c r="G734" s="28">
        <v>16</v>
      </c>
      <c r="H734" s="28">
        <v>4027</v>
      </c>
      <c r="I734" s="29" t="s">
        <v>7497</v>
      </c>
      <c r="J734" s="28">
        <v>6</v>
      </c>
      <c r="K734" s="29" t="s">
        <v>389</v>
      </c>
      <c r="L734" s="28">
        <v>5067</v>
      </c>
      <c r="M734" s="29" t="s">
        <v>389</v>
      </c>
      <c r="N734" s="29" t="s">
        <v>7471</v>
      </c>
      <c r="O734" s="31">
        <v>18264</v>
      </c>
      <c r="P734" s="31" t="s">
        <v>7472</v>
      </c>
      <c r="Q734" s="29" t="s">
        <v>7473</v>
      </c>
      <c r="R734" s="28">
        <v>3</v>
      </c>
      <c r="S734" s="28">
        <v>87</v>
      </c>
      <c r="T734" s="28">
        <v>4</v>
      </c>
      <c r="U734" s="28">
        <v>21</v>
      </c>
      <c r="V734" s="29" t="s">
        <v>7498</v>
      </c>
      <c r="W734" s="29" t="s">
        <v>7499</v>
      </c>
      <c r="X734" s="29" t="s">
        <v>7500</v>
      </c>
      <c r="Y734" s="29" t="s">
        <v>7501</v>
      </c>
      <c r="Z734" s="29" t="s">
        <v>7497</v>
      </c>
      <c r="AA734" s="29" t="s">
        <v>7502</v>
      </c>
      <c r="AB734" s="28">
        <v>85344</v>
      </c>
      <c r="AC734" s="32">
        <v>34.354303999999999</v>
      </c>
      <c r="AD734" s="32">
        <v>-114.261617</v>
      </c>
      <c r="AE734" s="34" t="s">
        <v>7503</v>
      </c>
      <c r="AF734" s="29" t="s">
        <v>7472</v>
      </c>
      <c r="AG734" s="33" t="str">
        <f>IF(ISERROR(IF(VLOOKUP(B734,'SAS Stations'!$A$2:$G$307,6,)="YES", "YES", "NO"))=TRUE,"NO","YES")</f>
        <v>NO</v>
      </c>
      <c r="AH734" s="33" t="str">
        <f t="shared" si="11"/>
        <v>YES</v>
      </c>
      <c r="AI734" s="33" t="str">
        <f>IF(ISERROR(IF(VLOOKUP(B734,'Stations Modelled'!$A$2:$D$141,4,FALSE)=TRUE, "YES","NO")),"NO","YES")</f>
        <v>NO</v>
      </c>
    </row>
    <row r="735" spans="1:35" hidden="1">
      <c r="A735" s="29" t="s">
        <v>147</v>
      </c>
      <c r="B735" s="28">
        <v>1548</v>
      </c>
      <c r="C735" s="28">
        <v>8354</v>
      </c>
      <c r="D735" s="30"/>
      <c r="E735" s="29"/>
      <c r="F735" s="28">
        <v>33</v>
      </c>
      <c r="G735" s="28">
        <v>4</v>
      </c>
      <c r="H735" s="28">
        <v>4027</v>
      </c>
      <c r="I735" s="29" t="s">
        <v>7497</v>
      </c>
      <c r="J735" s="28">
        <v>6</v>
      </c>
      <c r="K735" s="29" t="s">
        <v>389</v>
      </c>
      <c r="L735" s="28">
        <v>4000</v>
      </c>
      <c r="M735" s="29" t="s">
        <v>7495</v>
      </c>
      <c r="N735" s="29" t="s">
        <v>7471</v>
      </c>
      <c r="O735" s="31">
        <v>30895</v>
      </c>
      <c r="P735" s="31" t="s">
        <v>7472</v>
      </c>
      <c r="Q735" s="29" t="s">
        <v>7473</v>
      </c>
      <c r="R735" s="28">
        <v>9</v>
      </c>
      <c r="S735" s="28">
        <v>87</v>
      </c>
      <c r="T735" s="28">
        <v>4</v>
      </c>
      <c r="U735" s="28">
        <v>10</v>
      </c>
      <c r="V735" s="29" t="s">
        <v>7472</v>
      </c>
      <c r="W735" s="29" t="s">
        <v>7472</v>
      </c>
      <c r="X735" s="29" t="s">
        <v>7472</v>
      </c>
      <c r="Y735" s="29" t="s">
        <v>7472</v>
      </c>
      <c r="Z735" s="29" t="s">
        <v>7472</v>
      </c>
      <c r="AA735" s="29" t="s">
        <v>7502</v>
      </c>
      <c r="AB735" s="28">
        <v>92267</v>
      </c>
      <c r="AC735" s="27"/>
      <c r="AD735" s="27"/>
      <c r="AE735" s="27"/>
      <c r="AF735" s="29" t="s">
        <v>7472</v>
      </c>
      <c r="AG735" s="33" t="str">
        <f>IF(ISERROR(IF(VLOOKUP(B735,'SAS Stations'!$A$2:$G$307,6,)="YES", "YES", "NO"))=TRUE,"NO","YES")</f>
        <v>NO</v>
      </c>
      <c r="AH735" s="33" t="str">
        <f t="shared" si="11"/>
        <v>YES</v>
      </c>
      <c r="AI735" s="33" t="str">
        <f>IF(ISERROR(IF(VLOOKUP(B735,'Stations Modelled'!$A$2:$D$141,4,FALSE)=TRUE, "YES","NO")),"NO","YES")</f>
        <v>NO</v>
      </c>
    </row>
    <row r="736" spans="1:35" hidden="1">
      <c r="A736" s="29" t="s">
        <v>4641</v>
      </c>
      <c r="B736" s="28">
        <v>473</v>
      </c>
      <c r="C736" s="28">
        <v>5254</v>
      </c>
      <c r="D736" s="30"/>
      <c r="E736" s="29"/>
      <c r="F736" s="28">
        <v>16</v>
      </c>
      <c r="G736" s="28">
        <v>4</v>
      </c>
      <c r="H736" s="28">
        <v>5021</v>
      </c>
      <c r="I736" s="29" t="s">
        <v>625</v>
      </c>
      <c r="J736" s="28">
        <v>8</v>
      </c>
      <c r="K736" s="29" t="s">
        <v>337</v>
      </c>
      <c r="L736" s="28">
        <v>5023</v>
      </c>
      <c r="M736" s="29" t="s">
        <v>337</v>
      </c>
      <c r="N736" s="29" t="s">
        <v>7471</v>
      </c>
      <c r="O736" s="31">
        <v>18264</v>
      </c>
      <c r="P736" s="31" t="s">
        <v>7472</v>
      </c>
      <c r="Q736" s="29" t="s">
        <v>7506</v>
      </c>
      <c r="R736" s="28">
        <v>5</v>
      </c>
      <c r="S736" s="28">
        <v>44</v>
      </c>
      <c r="T736" s="28">
        <v>2</v>
      </c>
      <c r="U736" s="28">
        <v>56</v>
      </c>
      <c r="V736" s="29" t="s">
        <v>3386</v>
      </c>
      <c r="W736" s="29" t="s">
        <v>4642</v>
      </c>
      <c r="X736" s="29" t="s">
        <v>462</v>
      </c>
      <c r="Y736" s="29" t="s">
        <v>4643</v>
      </c>
      <c r="Z736" s="29" t="s">
        <v>913</v>
      </c>
      <c r="AA736" s="29" t="s">
        <v>7478</v>
      </c>
      <c r="AB736" s="28">
        <v>90505</v>
      </c>
      <c r="AC736" s="32">
        <v>33.825516999999998</v>
      </c>
      <c r="AD736" s="32">
        <v>-118.34398299999999</v>
      </c>
      <c r="AE736" s="34" t="s">
        <v>7494</v>
      </c>
      <c r="AF736" s="29" t="s">
        <v>7472</v>
      </c>
      <c r="AG736" s="33" t="str">
        <f>IF(ISERROR(IF(VLOOKUP(B736,'SAS Stations'!$A$2:$G$307,6,)="YES", "YES", "NO"))=TRUE,"NO","YES")</f>
        <v>NO</v>
      </c>
      <c r="AH736" s="33" t="str">
        <f t="shared" si="11"/>
        <v>YES</v>
      </c>
      <c r="AI736" s="33" t="str">
        <f>IF(ISERROR(IF(VLOOKUP(B736,'Stations Modelled'!$A$2:$D$141,4,FALSE)=TRUE, "YES","NO")),"NO","YES")</f>
        <v>NO</v>
      </c>
    </row>
    <row r="737" spans="1:35" hidden="1">
      <c r="A737" s="29" t="s">
        <v>582</v>
      </c>
      <c r="B737" s="28">
        <v>508</v>
      </c>
      <c r="C737" s="28">
        <v>5311</v>
      </c>
      <c r="D737" s="30" t="s">
        <v>4954</v>
      </c>
      <c r="E737" s="29"/>
      <c r="F737" s="28">
        <v>66</v>
      </c>
      <c r="G737" s="28">
        <v>12</v>
      </c>
      <c r="H737" s="28">
        <v>5052</v>
      </c>
      <c r="I737" s="29" t="s">
        <v>357</v>
      </c>
      <c r="J737" s="28">
        <v>14</v>
      </c>
      <c r="K737" s="29" t="s">
        <v>940</v>
      </c>
      <c r="L737" s="28">
        <v>5033</v>
      </c>
      <c r="M737" s="29" t="s">
        <v>397</v>
      </c>
      <c r="N737" s="29" t="s">
        <v>7471</v>
      </c>
      <c r="O737" s="31">
        <v>23863</v>
      </c>
      <c r="P737" s="31" t="s">
        <v>7472</v>
      </c>
      <c r="Q737" s="29" t="s">
        <v>7473</v>
      </c>
      <c r="R737" s="28">
        <v>5</v>
      </c>
      <c r="S737" s="28">
        <v>53</v>
      </c>
      <c r="T737" s="28">
        <v>3</v>
      </c>
      <c r="U737" s="28">
        <v>31</v>
      </c>
      <c r="V737" s="29" t="s">
        <v>4926</v>
      </c>
      <c r="W737" s="29" t="s">
        <v>1726</v>
      </c>
      <c r="X737" s="29" t="s">
        <v>10297</v>
      </c>
      <c r="Y737" s="29" t="s">
        <v>5116</v>
      </c>
      <c r="Z737" s="29" t="s">
        <v>582</v>
      </c>
      <c r="AA737" s="29" t="s">
        <v>7478</v>
      </c>
      <c r="AB737" s="28">
        <v>93518</v>
      </c>
      <c r="AC737" s="32">
        <v>35.484090000000002</v>
      </c>
      <c r="AD737" s="32">
        <v>-118.527582</v>
      </c>
      <c r="AE737" s="34" t="s">
        <v>7494</v>
      </c>
      <c r="AF737" s="29" t="s">
        <v>7472</v>
      </c>
      <c r="AG737" s="33" t="str">
        <f>IF(ISERROR(IF(VLOOKUP(B737,'SAS Stations'!$A$2:$G$307,6,)="YES", "YES", "NO"))=TRUE,"NO","YES")</f>
        <v>NO</v>
      </c>
      <c r="AH737" s="33" t="str">
        <f t="shared" si="11"/>
        <v>YES</v>
      </c>
      <c r="AI737" s="33" t="str">
        <f>IF(ISERROR(IF(VLOOKUP(B737,'Stations Modelled'!$A$2:$D$141,4,FALSE)=TRUE, "YES","NO")),"NO","YES")</f>
        <v>NO</v>
      </c>
    </row>
    <row r="738" spans="1:35" hidden="1">
      <c r="A738" s="29" t="s">
        <v>148</v>
      </c>
      <c r="B738" s="28">
        <v>1150</v>
      </c>
      <c r="C738" s="28">
        <v>7354</v>
      </c>
      <c r="D738" s="30"/>
      <c r="E738" s="29"/>
      <c r="F738" s="28">
        <v>33</v>
      </c>
      <c r="G738" s="28">
        <v>12</v>
      </c>
      <c r="H738" s="28">
        <v>8016</v>
      </c>
      <c r="I738" s="29" t="s">
        <v>385</v>
      </c>
      <c r="J738" s="28">
        <v>15</v>
      </c>
      <c r="K738" s="29" t="s">
        <v>666</v>
      </c>
      <c r="L738" s="28">
        <v>5090</v>
      </c>
      <c r="M738" s="29" t="s">
        <v>3806</v>
      </c>
      <c r="N738" s="29" t="s">
        <v>7521</v>
      </c>
      <c r="O738" s="31">
        <v>24259</v>
      </c>
      <c r="P738" s="31">
        <v>35611</v>
      </c>
      <c r="Q738" s="29" t="s">
        <v>5084</v>
      </c>
      <c r="R738" s="28">
        <v>3</v>
      </c>
      <c r="S738" s="28">
        <v>72</v>
      </c>
      <c r="T738" s="28">
        <v>4</v>
      </c>
      <c r="U738" s="28">
        <v>30</v>
      </c>
      <c r="V738" s="29" t="s">
        <v>7474</v>
      </c>
      <c r="W738" s="29" t="s">
        <v>7472</v>
      </c>
      <c r="X738" s="29" t="s">
        <v>7472</v>
      </c>
      <c r="Y738" s="29" t="s">
        <v>7472</v>
      </c>
      <c r="Z738" s="29" t="s">
        <v>7472</v>
      </c>
      <c r="AA738" s="29" t="s">
        <v>7478</v>
      </c>
      <c r="AB738" s="28" t="s">
        <v>7472</v>
      </c>
      <c r="AC738" s="27"/>
      <c r="AD738" s="27"/>
      <c r="AE738" s="27"/>
      <c r="AF738" s="29" t="s">
        <v>7472</v>
      </c>
      <c r="AG738" s="33" t="str">
        <f>IF(ISERROR(IF(VLOOKUP(B738,'SAS Stations'!$A$2:$G$307,6,)="YES", "YES", "NO"))=TRUE,"NO","YES")</f>
        <v>NO</v>
      </c>
      <c r="AH738" s="33" t="str">
        <f t="shared" si="11"/>
        <v>YES</v>
      </c>
      <c r="AI738" s="33" t="str">
        <f>IF(ISERROR(IF(VLOOKUP(B738,'Stations Modelled'!$A$2:$D$141,4,FALSE)=TRUE, "YES","NO")),"NO","YES")</f>
        <v>NO</v>
      </c>
    </row>
    <row r="739" spans="1:35" hidden="1">
      <c r="A739" s="29" t="s">
        <v>149</v>
      </c>
      <c r="B739" s="28">
        <v>1151</v>
      </c>
      <c r="C739" s="28">
        <v>7355</v>
      </c>
      <c r="D739" s="30"/>
      <c r="E739" s="29"/>
      <c r="F739" s="28">
        <v>16</v>
      </c>
      <c r="G739" s="28">
        <v>2.4</v>
      </c>
      <c r="H739" s="28">
        <v>5073</v>
      </c>
      <c r="I739" s="29" t="s">
        <v>652</v>
      </c>
      <c r="J739" s="28">
        <v>9</v>
      </c>
      <c r="K739" s="29" t="s">
        <v>652</v>
      </c>
      <c r="L739" s="28">
        <v>5073</v>
      </c>
      <c r="M739" s="29" t="s">
        <v>652</v>
      </c>
      <c r="N739" s="29" t="s">
        <v>7471</v>
      </c>
      <c r="O739" s="31">
        <v>18264</v>
      </c>
      <c r="P739" s="31" t="s">
        <v>7472</v>
      </c>
      <c r="Q739" s="29" t="s">
        <v>5084</v>
      </c>
      <c r="R739" s="28">
        <v>1</v>
      </c>
      <c r="S739" s="28">
        <v>32</v>
      </c>
      <c r="T739" s="28">
        <v>2</v>
      </c>
      <c r="U739" s="28">
        <v>50</v>
      </c>
      <c r="V739" s="29" t="s">
        <v>2730</v>
      </c>
      <c r="W739" s="29" t="s">
        <v>7472</v>
      </c>
      <c r="X739" s="29" t="s">
        <v>7472</v>
      </c>
      <c r="Y739" s="29" t="s">
        <v>7472</v>
      </c>
      <c r="Z739" s="29" t="s">
        <v>7472</v>
      </c>
      <c r="AA739" s="29" t="s">
        <v>7478</v>
      </c>
      <c r="AB739" s="28">
        <v>90059</v>
      </c>
      <c r="AC739" s="27"/>
      <c r="AD739" s="27"/>
      <c r="AE739" s="27"/>
      <c r="AF739" s="29" t="s">
        <v>7472</v>
      </c>
      <c r="AG739" s="33" t="str">
        <f>IF(ISERROR(IF(VLOOKUP(B739,'SAS Stations'!$A$2:$G$307,6,)="YES", "YES", "NO"))=TRUE,"NO","YES")</f>
        <v>NO</v>
      </c>
      <c r="AH739" s="33" t="str">
        <f t="shared" si="11"/>
        <v>YES</v>
      </c>
      <c r="AI739" s="33" t="str">
        <f>IF(ISERROR(IF(VLOOKUP(B739,'Stations Modelled'!$A$2:$D$141,4,FALSE)=TRUE, "YES","NO")),"NO","YES")</f>
        <v>NO</v>
      </c>
    </row>
    <row r="740" spans="1:35" hidden="1">
      <c r="A740" s="29" t="s">
        <v>150</v>
      </c>
      <c r="B740" s="28">
        <v>1165</v>
      </c>
      <c r="C740" s="28">
        <v>7380</v>
      </c>
      <c r="D740" s="30"/>
      <c r="E740" s="29"/>
      <c r="F740" s="28">
        <v>33</v>
      </c>
      <c r="G740" s="28">
        <v>12</v>
      </c>
      <c r="H740" s="28">
        <v>5070</v>
      </c>
      <c r="I740" s="29" t="s">
        <v>347</v>
      </c>
      <c r="J740" s="28">
        <v>7</v>
      </c>
      <c r="K740" s="29" t="s">
        <v>347</v>
      </c>
      <c r="L740" s="28">
        <v>5070</v>
      </c>
      <c r="M740" s="29" t="s">
        <v>347</v>
      </c>
      <c r="N740" s="29" t="s">
        <v>7521</v>
      </c>
      <c r="O740" s="31">
        <v>29373</v>
      </c>
      <c r="P740" s="31">
        <v>31747</v>
      </c>
      <c r="Q740" s="29" t="s">
        <v>5084</v>
      </c>
      <c r="R740" s="28">
        <v>3</v>
      </c>
      <c r="S740" s="28">
        <v>77</v>
      </c>
      <c r="T740" s="28">
        <v>4</v>
      </c>
      <c r="U740" s="28">
        <v>20</v>
      </c>
      <c r="V740" s="29" t="s">
        <v>7472</v>
      </c>
      <c r="W740" s="29" t="s">
        <v>7472</v>
      </c>
      <c r="X740" s="29" t="s">
        <v>7472</v>
      </c>
      <c r="Y740" s="29" t="s">
        <v>7472</v>
      </c>
      <c r="Z740" s="29" t="s">
        <v>7472</v>
      </c>
      <c r="AA740" s="29" t="s">
        <v>7478</v>
      </c>
      <c r="AB740" s="28" t="s">
        <v>7472</v>
      </c>
      <c r="AC740" s="27"/>
      <c r="AD740" s="27"/>
      <c r="AE740" s="27"/>
      <c r="AF740" s="29" t="s">
        <v>7472</v>
      </c>
      <c r="AG740" s="33" t="str">
        <f>IF(ISERROR(IF(VLOOKUP(B740,'SAS Stations'!$A$2:$G$307,6,)="YES", "YES", "NO"))=TRUE,"NO","YES")</f>
        <v>NO</v>
      </c>
      <c r="AH740" s="33" t="str">
        <f t="shared" si="11"/>
        <v>YES</v>
      </c>
      <c r="AI740" s="33" t="str">
        <f>IF(ISERROR(IF(VLOOKUP(B740,'Stations Modelled'!$A$2:$D$141,4,FALSE)=TRUE, "YES","NO")),"NO","YES")</f>
        <v>NO</v>
      </c>
    </row>
    <row r="741" spans="1:35" hidden="1">
      <c r="A741" s="29" t="s">
        <v>151</v>
      </c>
      <c r="B741" s="28">
        <v>1854</v>
      </c>
      <c r="C741" s="28">
        <v>6321</v>
      </c>
      <c r="D741" s="30"/>
      <c r="E741" s="29"/>
      <c r="F741" s="28">
        <v>66</v>
      </c>
      <c r="G741" s="28">
        <v>12</v>
      </c>
      <c r="H741" s="28">
        <v>1310</v>
      </c>
      <c r="I741" s="29" t="s">
        <v>3882</v>
      </c>
      <c r="J741" s="28">
        <v>4</v>
      </c>
      <c r="K741" s="29" t="s">
        <v>448</v>
      </c>
      <c r="L741" s="28">
        <v>5069</v>
      </c>
      <c r="M741" s="29" t="s">
        <v>687</v>
      </c>
      <c r="N741" s="29" t="s">
        <v>7496</v>
      </c>
      <c r="O741" s="31">
        <v>40179</v>
      </c>
      <c r="P741" s="31" t="s">
        <v>7472</v>
      </c>
      <c r="Q741" s="29" t="s">
        <v>7530</v>
      </c>
      <c r="R741" s="28">
        <v>3</v>
      </c>
      <c r="S741" s="28">
        <v>30</v>
      </c>
      <c r="T741" s="28">
        <v>3</v>
      </c>
      <c r="U741" s="28">
        <v>14</v>
      </c>
      <c r="V741" s="29" t="s">
        <v>7472</v>
      </c>
      <c r="W741" s="29" t="s">
        <v>7472</v>
      </c>
      <c r="X741" s="29" t="s">
        <v>7472</v>
      </c>
      <c r="Y741" s="29" t="s">
        <v>152</v>
      </c>
      <c r="Z741" s="29" t="s">
        <v>5095</v>
      </c>
      <c r="AA741" s="29" t="s">
        <v>7478</v>
      </c>
      <c r="AB741" s="28" t="s">
        <v>7472</v>
      </c>
      <c r="AC741" s="27"/>
      <c r="AD741" s="27"/>
      <c r="AE741" s="27"/>
      <c r="AF741" s="29" t="s">
        <v>7472</v>
      </c>
      <c r="AG741" s="33" t="str">
        <f>IF(ISERROR(IF(VLOOKUP(B741,'SAS Stations'!$A$2:$G$307,6,)="YES", "YES", "NO"))=TRUE,"NO","YES")</f>
        <v>NO</v>
      </c>
      <c r="AH741" s="33" t="str">
        <f t="shared" si="11"/>
        <v>YES</v>
      </c>
      <c r="AI741" s="33" t="str">
        <f>IF(ISERROR(IF(VLOOKUP(B741,'Stations Modelled'!$A$2:$D$141,4,FALSE)=TRUE, "YES","NO")),"NO","YES")</f>
        <v>NO</v>
      </c>
    </row>
    <row r="742" spans="1:35" hidden="1">
      <c r="A742" s="29" t="s">
        <v>583</v>
      </c>
      <c r="B742" s="28">
        <v>793</v>
      </c>
      <c r="C742" s="28">
        <v>5784</v>
      </c>
      <c r="D742" s="30" t="s">
        <v>2822</v>
      </c>
      <c r="E742" s="29"/>
      <c r="F742" s="28">
        <v>12</v>
      </c>
      <c r="G742" s="28">
        <v>4</v>
      </c>
      <c r="H742" s="28">
        <v>5085</v>
      </c>
      <c r="I742" s="29" t="s">
        <v>3849</v>
      </c>
      <c r="J742" s="28">
        <v>9</v>
      </c>
      <c r="K742" s="29" t="s">
        <v>652</v>
      </c>
      <c r="L742" s="28">
        <v>5073</v>
      </c>
      <c r="M742" s="29" t="s">
        <v>652</v>
      </c>
      <c r="N742" s="29" t="s">
        <v>7471</v>
      </c>
      <c r="O742" s="31">
        <v>17838</v>
      </c>
      <c r="P742" s="31" t="s">
        <v>7472</v>
      </c>
      <c r="Q742" s="29" t="s">
        <v>7506</v>
      </c>
      <c r="R742" s="28">
        <v>1</v>
      </c>
      <c r="S742" s="28">
        <v>46</v>
      </c>
      <c r="T742" s="28">
        <v>2</v>
      </c>
      <c r="U742" s="28">
        <v>52</v>
      </c>
      <c r="V742" s="29" t="s">
        <v>3386</v>
      </c>
      <c r="W742" s="29" t="s">
        <v>4573</v>
      </c>
      <c r="X742" s="29" t="s">
        <v>3326</v>
      </c>
      <c r="Y742" s="29" t="s">
        <v>4644</v>
      </c>
      <c r="Z742" s="29" t="s">
        <v>4575</v>
      </c>
      <c r="AA742" s="29" t="s">
        <v>7478</v>
      </c>
      <c r="AB742" s="28">
        <v>90706</v>
      </c>
      <c r="AC742" s="32">
        <v>33.867739</v>
      </c>
      <c r="AD742" s="32">
        <v>-118.116761</v>
      </c>
      <c r="AE742" s="34" t="s">
        <v>7494</v>
      </c>
      <c r="AF742" s="29" t="s">
        <v>7472</v>
      </c>
      <c r="AG742" s="33" t="str">
        <f>IF(ISERROR(IF(VLOOKUP(B742,'SAS Stations'!$A$2:$G$307,6,)="YES", "YES", "NO"))=TRUE,"NO","YES")</f>
        <v>NO</v>
      </c>
      <c r="AH742" s="33" t="str">
        <f t="shared" si="11"/>
        <v>YES</v>
      </c>
      <c r="AI742" s="33" t="str">
        <f>IF(ISERROR(IF(VLOOKUP(B742,'Stations Modelled'!$A$2:$D$141,4,FALSE)=TRUE, "YES","NO")),"NO","YES")</f>
        <v>YES</v>
      </c>
    </row>
    <row r="743" spans="1:35" hidden="1">
      <c r="A743" s="29" t="s">
        <v>5117</v>
      </c>
      <c r="B743" s="28">
        <v>1397</v>
      </c>
      <c r="C743" s="28">
        <v>8163</v>
      </c>
      <c r="D743" s="30" t="s">
        <v>4923</v>
      </c>
      <c r="E743" s="29"/>
      <c r="F743" s="28">
        <v>33</v>
      </c>
      <c r="G743" s="28">
        <v>12</v>
      </c>
      <c r="H743" s="28">
        <v>8027</v>
      </c>
      <c r="I743" s="29" t="s">
        <v>365</v>
      </c>
      <c r="J743" s="28">
        <v>15</v>
      </c>
      <c r="K743" s="29" t="s">
        <v>666</v>
      </c>
      <c r="L743" s="28">
        <v>5061</v>
      </c>
      <c r="M743" s="29" t="s">
        <v>666</v>
      </c>
      <c r="N743" s="29" t="s">
        <v>7471</v>
      </c>
      <c r="O743" s="31">
        <v>18264</v>
      </c>
      <c r="P743" s="31" t="s">
        <v>7472</v>
      </c>
      <c r="Q743" s="29" t="s">
        <v>7506</v>
      </c>
      <c r="R743" s="28">
        <v>3</v>
      </c>
      <c r="S743" s="28">
        <v>73</v>
      </c>
      <c r="T743" s="28">
        <v>4</v>
      </c>
      <c r="U743" s="28">
        <v>24</v>
      </c>
      <c r="V743" s="29" t="s">
        <v>7474</v>
      </c>
      <c r="W743" s="29" t="s">
        <v>5118</v>
      </c>
      <c r="X743" s="29" t="s">
        <v>465</v>
      </c>
      <c r="Y743" s="29" t="s">
        <v>5119</v>
      </c>
      <c r="Z743" s="29" t="s">
        <v>4959</v>
      </c>
      <c r="AA743" s="29" t="s">
        <v>7478</v>
      </c>
      <c r="AB743" s="28">
        <v>92368</v>
      </c>
      <c r="AC743" s="32">
        <v>34.740527</v>
      </c>
      <c r="AD743" s="32">
        <v>-117.323716</v>
      </c>
      <c r="AE743" s="34" t="s">
        <v>7494</v>
      </c>
      <c r="AF743" s="29" t="s">
        <v>7472</v>
      </c>
      <c r="AG743" s="33" t="str">
        <f>IF(ISERROR(IF(VLOOKUP(B743,'SAS Stations'!$A$2:$G$307,6,)="YES", "YES", "NO"))=TRUE,"NO","YES")</f>
        <v>NO</v>
      </c>
      <c r="AH743" s="33" t="str">
        <f t="shared" si="11"/>
        <v>YES</v>
      </c>
      <c r="AI743" s="33" t="str">
        <f>IF(ISERROR(IF(VLOOKUP(B743,'Stations Modelled'!$A$2:$D$141,4,FALSE)=TRUE, "YES","NO")),"NO","YES")</f>
        <v>NO</v>
      </c>
    </row>
    <row r="744" spans="1:35" hidden="1">
      <c r="A744" s="29" t="s">
        <v>584</v>
      </c>
      <c r="B744" s="28">
        <v>555</v>
      </c>
      <c r="C744" s="28">
        <v>5401</v>
      </c>
      <c r="D744" s="30" t="s">
        <v>4919</v>
      </c>
      <c r="E744" s="29">
        <v>41437</v>
      </c>
      <c r="F744" s="28">
        <v>66</v>
      </c>
      <c r="G744" s="28">
        <v>12</v>
      </c>
      <c r="H744" s="28">
        <v>5052</v>
      </c>
      <c r="I744" s="29" t="s">
        <v>357</v>
      </c>
      <c r="J744" s="28">
        <v>14</v>
      </c>
      <c r="K744" s="29" t="s">
        <v>940</v>
      </c>
      <c r="L744" s="28">
        <v>5054</v>
      </c>
      <c r="M744" s="29" t="s">
        <v>940</v>
      </c>
      <c r="N744" s="29" t="s">
        <v>7471</v>
      </c>
      <c r="O744" s="31">
        <v>25355</v>
      </c>
      <c r="P744" s="31" t="s">
        <v>7472</v>
      </c>
      <c r="Q744" s="29" t="s">
        <v>7530</v>
      </c>
      <c r="R744" s="28">
        <v>5</v>
      </c>
      <c r="S744" s="28">
        <v>36</v>
      </c>
      <c r="T744" s="28">
        <v>3</v>
      </c>
      <c r="U744" s="28">
        <v>24</v>
      </c>
      <c r="V744" s="29" t="s">
        <v>3386</v>
      </c>
      <c r="W744" s="29" t="s">
        <v>3441</v>
      </c>
      <c r="X744" s="29" t="s">
        <v>7523</v>
      </c>
      <c r="Y744" s="29" t="s">
        <v>5120</v>
      </c>
      <c r="Z744" s="29" t="s">
        <v>745</v>
      </c>
      <c r="AA744" s="29" t="s">
        <v>7478</v>
      </c>
      <c r="AB744" s="28">
        <v>93550</v>
      </c>
      <c r="AC744" s="32">
        <v>34.611921000000002</v>
      </c>
      <c r="AD744" s="32">
        <v>-118.114817</v>
      </c>
      <c r="AE744" s="34" t="s">
        <v>7494</v>
      </c>
      <c r="AF744" s="29" t="s">
        <v>7472</v>
      </c>
      <c r="AG744" s="33" t="str">
        <f>IF(ISERROR(IF(VLOOKUP(B744,'SAS Stations'!$A$2:$G$307,6,)="YES", "YES", "NO"))=TRUE,"NO","YES")</f>
        <v>NO</v>
      </c>
      <c r="AH744" s="33" t="str">
        <f t="shared" si="11"/>
        <v>YES</v>
      </c>
      <c r="AI744" s="33" t="str">
        <f>IF(ISERROR(IF(VLOOKUP(B744,'Stations Modelled'!$A$2:$D$141,4,FALSE)=TRUE, "YES","NO")),"NO","YES")</f>
        <v>NO</v>
      </c>
    </row>
    <row r="745" spans="1:35" hidden="1">
      <c r="A745" s="29" t="s">
        <v>584</v>
      </c>
      <c r="B745" s="28">
        <v>1842</v>
      </c>
      <c r="C745" s="28">
        <v>5401</v>
      </c>
      <c r="D745" s="30" t="s">
        <v>4919</v>
      </c>
      <c r="E745" s="29">
        <v>41437</v>
      </c>
      <c r="F745" s="28">
        <v>12</v>
      </c>
      <c r="G745" s="28">
        <v>4</v>
      </c>
      <c r="H745" s="28">
        <v>5052</v>
      </c>
      <c r="I745" s="29" t="s">
        <v>357</v>
      </c>
      <c r="J745" s="28">
        <v>14</v>
      </c>
      <c r="K745" s="29" t="s">
        <v>940</v>
      </c>
      <c r="L745" s="28">
        <v>5054</v>
      </c>
      <c r="M745" s="29" t="s">
        <v>940</v>
      </c>
      <c r="N745" s="29" t="s">
        <v>7471</v>
      </c>
      <c r="O745" s="31">
        <v>25204</v>
      </c>
      <c r="P745" s="31" t="s">
        <v>7472</v>
      </c>
      <c r="Q745" s="29" t="s">
        <v>7530</v>
      </c>
      <c r="R745" s="28">
        <v>5</v>
      </c>
      <c r="S745" s="28">
        <v>36</v>
      </c>
      <c r="T745" s="28">
        <v>3</v>
      </c>
      <c r="U745" s="28">
        <v>24</v>
      </c>
      <c r="V745" s="29" t="s">
        <v>3386</v>
      </c>
      <c r="W745" s="29" t="s">
        <v>3441</v>
      </c>
      <c r="X745" s="29" t="s">
        <v>7523</v>
      </c>
      <c r="Y745" s="29" t="s">
        <v>5120</v>
      </c>
      <c r="Z745" s="29" t="s">
        <v>745</v>
      </c>
      <c r="AA745" s="29" t="s">
        <v>7478</v>
      </c>
      <c r="AB745" s="28">
        <v>93550</v>
      </c>
      <c r="AC745" s="32">
        <v>34.611921000000002</v>
      </c>
      <c r="AD745" s="32">
        <v>-118.114817</v>
      </c>
      <c r="AE745" s="34" t="s">
        <v>7494</v>
      </c>
      <c r="AF745" s="29" t="s">
        <v>7472</v>
      </c>
      <c r="AG745" s="33" t="str">
        <f>IF(ISERROR(IF(VLOOKUP(B745,'SAS Stations'!$A$2:$G$307,6,)="YES", "YES", "NO"))=TRUE,"NO","YES")</f>
        <v>NO</v>
      </c>
      <c r="AH745" s="33" t="str">
        <f t="shared" si="11"/>
        <v>YES</v>
      </c>
      <c r="AI745" s="33" t="str">
        <f>IF(ISERROR(IF(VLOOKUP(B745,'Stations Modelled'!$A$2:$D$141,4,FALSE)=TRUE, "YES","NO")),"NO","YES")</f>
        <v>NO</v>
      </c>
    </row>
    <row r="746" spans="1:35" hidden="1">
      <c r="A746" s="29" t="s">
        <v>1717</v>
      </c>
      <c r="B746" s="28">
        <v>1398</v>
      </c>
      <c r="C746" s="28">
        <v>8164</v>
      </c>
      <c r="D746" s="30" t="s">
        <v>3410</v>
      </c>
      <c r="E746" s="29"/>
      <c r="F746" s="28">
        <v>33</v>
      </c>
      <c r="G746" s="28">
        <v>4.8</v>
      </c>
      <c r="H746" s="28">
        <v>5070</v>
      </c>
      <c r="I746" s="29" t="s">
        <v>347</v>
      </c>
      <c r="J746" s="28">
        <v>7</v>
      </c>
      <c r="K746" s="29" t="s">
        <v>347</v>
      </c>
      <c r="L746" s="28">
        <v>5070</v>
      </c>
      <c r="M746" s="29" t="s">
        <v>347</v>
      </c>
      <c r="N746" s="29" t="s">
        <v>7471</v>
      </c>
      <c r="O746" s="31">
        <v>18264</v>
      </c>
      <c r="P746" s="31" t="s">
        <v>7472</v>
      </c>
      <c r="Q746" s="29" t="s">
        <v>7506</v>
      </c>
      <c r="R746" s="28">
        <v>3</v>
      </c>
      <c r="S746" s="28">
        <v>77</v>
      </c>
      <c r="T746" s="28">
        <v>4</v>
      </c>
      <c r="U746" s="28">
        <v>16</v>
      </c>
      <c r="V746" s="29" t="s">
        <v>3411</v>
      </c>
      <c r="W746" s="29" t="s">
        <v>1718</v>
      </c>
      <c r="X746" s="29" t="s">
        <v>519</v>
      </c>
      <c r="Y746" s="29" t="s">
        <v>1719</v>
      </c>
      <c r="Z746" s="29" t="s">
        <v>1717</v>
      </c>
      <c r="AA746" s="29" t="s">
        <v>7478</v>
      </c>
      <c r="AB746" s="28">
        <v>92343</v>
      </c>
      <c r="AC746" s="32">
        <v>33.747739000000003</v>
      </c>
      <c r="AD746" s="32">
        <v>-116.97537199999999</v>
      </c>
      <c r="AE746" s="34" t="s">
        <v>7503</v>
      </c>
      <c r="AF746" s="29" t="s">
        <v>7472</v>
      </c>
      <c r="AG746" s="33" t="str">
        <f>IF(ISERROR(IF(VLOOKUP(B746,'SAS Stations'!$A$2:$G$307,6,)="YES", "YES", "NO"))=TRUE,"NO","YES")</f>
        <v>NO</v>
      </c>
      <c r="AH746" s="33" t="str">
        <f t="shared" si="11"/>
        <v>YES</v>
      </c>
      <c r="AI746" s="33" t="str">
        <f>IF(ISERROR(IF(VLOOKUP(B746,'Stations Modelled'!$A$2:$D$141,4,FALSE)=TRUE, "YES","NO")),"NO","YES")</f>
        <v>NO</v>
      </c>
    </row>
    <row r="747" spans="1:35" hidden="1">
      <c r="A747" s="29" t="s">
        <v>1717</v>
      </c>
      <c r="B747" s="28">
        <v>1399</v>
      </c>
      <c r="C747" s="28">
        <v>8164</v>
      </c>
      <c r="D747" s="30" t="s">
        <v>3410</v>
      </c>
      <c r="E747" s="29"/>
      <c r="F747" s="28">
        <v>33</v>
      </c>
      <c r="G747" s="28">
        <v>12</v>
      </c>
      <c r="H747" s="28">
        <v>5070</v>
      </c>
      <c r="I747" s="29" t="s">
        <v>347</v>
      </c>
      <c r="J747" s="28">
        <v>7</v>
      </c>
      <c r="K747" s="29" t="s">
        <v>347</v>
      </c>
      <c r="L747" s="28">
        <v>5070</v>
      </c>
      <c r="M747" s="29" t="s">
        <v>347</v>
      </c>
      <c r="N747" s="29" t="s">
        <v>7471</v>
      </c>
      <c r="O747" s="31">
        <v>18264</v>
      </c>
      <c r="P747" s="31" t="s">
        <v>7472</v>
      </c>
      <c r="Q747" s="29" t="s">
        <v>7506</v>
      </c>
      <c r="R747" s="28">
        <v>3</v>
      </c>
      <c r="S747" s="28">
        <v>77</v>
      </c>
      <c r="T747" s="28">
        <v>4</v>
      </c>
      <c r="U747" s="28">
        <v>16</v>
      </c>
      <c r="V747" s="29" t="s">
        <v>3411</v>
      </c>
      <c r="W747" s="29" t="s">
        <v>1718</v>
      </c>
      <c r="X747" s="29" t="s">
        <v>519</v>
      </c>
      <c r="Y747" s="29" t="s">
        <v>1719</v>
      </c>
      <c r="Z747" s="29" t="s">
        <v>1717</v>
      </c>
      <c r="AA747" s="29" t="s">
        <v>7478</v>
      </c>
      <c r="AB747" s="28">
        <v>92343</v>
      </c>
      <c r="AC747" s="32">
        <v>33.747739000000003</v>
      </c>
      <c r="AD747" s="32">
        <v>-116.97537199999999</v>
      </c>
      <c r="AE747" s="34" t="s">
        <v>7503</v>
      </c>
      <c r="AF747" s="29" t="s">
        <v>7472</v>
      </c>
      <c r="AG747" s="33" t="str">
        <f>IF(ISERROR(IF(VLOOKUP(B747,'SAS Stations'!$A$2:$G$307,6,)="YES", "YES", "NO"))=TRUE,"NO","YES")</f>
        <v>NO</v>
      </c>
      <c r="AH747" s="33" t="str">
        <f t="shared" si="11"/>
        <v>YES</v>
      </c>
      <c r="AI747" s="33" t="str">
        <f>IF(ISERROR(IF(VLOOKUP(B747,'Stations Modelled'!$A$2:$D$141,4,FALSE)=TRUE, "YES","NO")),"NO","YES")</f>
        <v>NO</v>
      </c>
    </row>
    <row r="748" spans="1:35" hidden="1">
      <c r="A748" s="29" t="s">
        <v>153</v>
      </c>
      <c r="B748" s="28">
        <v>1888</v>
      </c>
      <c r="C748" s="28">
        <v>5558</v>
      </c>
      <c r="D748" s="30"/>
      <c r="E748" s="29"/>
      <c r="F748" s="28">
        <v>66</v>
      </c>
      <c r="G748" s="28">
        <v>16</v>
      </c>
      <c r="H748" s="28">
        <v>5051</v>
      </c>
      <c r="I748" s="29" t="s">
        <v>362</v>
      </c>
      <c r="J748" s="28">
        <v>13</v>
      </c>
      <c r="K748" s="29" t="s">
        <v>362</v>
      </c>
      <c r="L748" s="28">
        <v>5056</v>
      </c>
      <c r="M748" s="29" t="s">
        <v>698</v>
      </c>
      <c r="N748" s="29" t="s">
        <v>7496</v>
      </c>
      <c r="O748" s="31">
        <v>38353</v>
      </c>
      <c r="P748" s="31" t="s">
        <v>7472</v>
      </c>
      <c r="Q748" s="29" t="s">
        <v>10579</v>
      </c>
      <c r="R748" s="28">
        <v>5</v>
      </c>
      <c r="S748" s="28">
        <v>59</v>
      </c>
      <c r="T748" s="28">
        <v>3</v>
      </c>
      <c r="U748" s="28">
        <v>60</v>
      </c>
      <c r="V748" s="29" t="s">
        <v>2730</v>
      </c>
      <c r="W748" s="29" t="s">
        <v>7472</v>
      </c>
      <c r="X748" s="29" t="s">
        <v>7472</v>
      </c>
      <c r="Y748" s="29" t="s">
        <v>7472</v>
      </c>
      <c r="Z748" s="29" t="s">
        <v>7472</v>
      </c>
      <c r="AA748" s="29" t="s">
        <v>7478</v>
      </c>
      <c r="AB748" s="28" t="s">
        <v>7472</v>
      </c>
      <c r="AC748" s="27"/>
      <c r="AD748" s="27"/>
      <c r="AE748" s="27"/>
      <c r="AF748" s="29" t="s">
        <v>7472</v>
      </c>
      <c r="AG748" s="33" t="str">
        <f>IF(ISERROR(IF(VLOOKUP(B748,'SAS Stations'!$A$2:$G$307,6,)="YES", "YES", "NO"))=TRUE,"NO","YES")</f>
        <v>NO</v>
      </c>
      <c r="AH748" s="33" t="str">
        <f t="shared" si="11"/>
        <v>YES</v>
      </c>
      <c r="AI748" s="33" t="str">
        <f>IF(ISERROR(IF(VLOOKUP(B748,'Stations Modelled'!$A$2:$D$141,4,FALSE)=TRUE, "YES","NO")),"NO","YES")</f>
        <v>NO</v>
      </c>
    </row>
    <row r="749" spans="1:35" hidden="1">
      <c r="A749" s="29" t="s">
        <v>154</v>
      </c>
      <c r="B749" s="28">
        <v>1725</v>
      </c>
      <c r="C749" s="28">
        <v>5695</v>
      </c>
      <c r="D749" s="30"/>
      <c r="E749" s="29"/>
      <c r="F749" s="28">
        <v>66</v>
      </c>
      <c r="G749" s="28">
        <v>12</v>
      </c>
      <c r="H749" s="28">
        <v>5062</v>
      </c>
      <c r="I749" s="29" t="s">
        <v>3801</v>
      </c>
      <c r="J749" s="28">
        <v>4</v>
      </c>
      <c r="K749" s="29" t="s">
        <v>448</v>
      </c>
      <c r="L749" s="28">
        <v>5069</v>
      </c>
      <c r="M749" s="29" t="s">
        <v>687</v>
      </c>
      <c r="N749" s="29" t="s">
        <v>7496</v>
      </c>
      <c r="O749" s="31">
        <v>38353</v>
      </c>
      <c r="P749" s="31" t="s">
        <v>7472</v>
      </c>
      <c r="Q749" s="29" t="s">
        <v>10579</v>
      </c>
      <c r="R749" s="28">
        <v>3</v>
      </c>
      <c r="S749" s="28">
        <v>34</v>
      </c>
      <c r="T749" s="28">
        <v>3</v>
      </c>
      <c r="U749" s="28">
        <v>10</v>
      </c>
      <c r="V749" s="29" t="s">
        <v>7472</v>
      </c>
      <c r="W749" s="29" t="s">
        <v>7472</v>
      </c>
      <c r="X749" s="29" t="s">
        <v>7472</v>
      </c>
      <c r="Y749" s="29" t="s">
        <v>7472</v>
      </c>
      <c r="Z749" s="29" t="s">
        <v>7472</v>
      </c>
      <c r="AA749" s="29" t="s">
        <v>7478</v>
      </c>
      <c r="AB749" s="28" t="s">
        <v>7472</v>
      </c>
      <c r="AC749" s="27"/>
      <c r="AD749" s="27"/>
      <c r="AE749" s="27"/>
      <c r="AF749" s="29" t="s">
        <v>7472</v>
      </c>
      <c r="AG749" s="33" t="str">
        <f>IF(ISERROR(IF(VLOOKUP(B749,'SAS Stations'!$A$2:$G$307,6,)="YES", "YES", "NO"))=TRUE,"NO","YES")</f>
        <v>NO</v>
      </c>
      <c r="AH749" s="33" t="str">
        <f t="shared" si="11"/>
        <v>YES</v>
      </c>
      <c r="AI749" s="33" t="str">
        <f>IF(ISERROR(IF(VLOOKUP(B749,'Stations Modelled'!$A$2:$D$141,4,FALSE)=TRUE, "YES","NO")),"NO","YES")</f>
        <v>NO</v>
      </c>
    </row>
    <row r="750" spans="1:35" hidden="1">
      <c r="A750" s="29" t="s">
        <v>585</v>
      </c>
      <c r="B750" s="28">
        <v>1522</v>
      </c>
      <c r="C750" s="28">
        <v>8298</v>
      </c>
      <c r="D750" s="30" t="s">
        <v>4923</v>
      </c>
      <c r="E750" s="29">
        <v>13365</v>
      </c>
      <c r="F750" s="28">
        <v>115</v>
      </c>
      <c r="G750" s="28">
        <v>12</v>
      </c>
      <c r="H750" s="28">
        <v>8027</v>
      </c>
      <c r="I750" s="29" t="s">
        <v>365</v>
      </c>
      <c r="J750" s="28">
        <v>15</v>
      </c>
      <c r="K750" s="29" t="s">
        <v>666</v>
      </c>
      <c r="L750" s="28">
        <v>5061</v>
      </c>
      <c r="M750" s="29" t="s">
        <v>666</v>
      </c>
      <c r="N750" s="29" t="s">
        <v>7471</v>
      </c>
      <c r="O750" s="31">
        <v>25416</v>
      </c>
      <c r="P750" s="31" t="s">
        <v>7472</v>
      </c>
      <c r="Q750" s="29" t="s">
        <v>7473</v>
      </c>
      <c r="R750" s="28">
        <v>3</v>
      </c>
      <c r="S750" s="28">
        <v>73</v>
      </c>
      <c r="T750" s="28">
        <v>4</v>
      </c>
      <c r="U750" s="28">
        <v>23</v>
      </c>
      <c r="V750" s="29" t="s">
        <v>7474</v>
      </c>
      <c r="W750" s="29" t="s">
        <v>5121</v>
      </c>
      <c r="X750" s="29" t="s">
        <v>569</v>
      </c>
      <c r="Y750" s="29" t="s">
        <v>5122</v>
      </c>
      <c r="Z750" s="29" t="s">
        <v>585</v>
      </c>
      <c r="AA750" s="29" t="s">
        <v>7478</v>
      </c>
      <c r="AB750" s="28">
        <v>92345</v>
      </c>
      <c r="AC750" s="32">
        <v>34.412779</v>
      </c>
      <c r="AD750" s="32">
        <v>-117.289625</v>
      </c>
      <c r="AE750" s="34" t="s">
        <v>7494</v>
      </c>
      <c r="AF750" s="29" t="s">
        <v>7472</v>
      </c>
      <c r="AG750" s="33" t="str">
        <f>IF(ISERROR(IF(VLOOKUP(B750,'SAS Stations'!$A$2:$G$307,6,)="YES", "YES", "NO"))=TRUE,"NO","YES")</f>
        <v>NO</v>
      </c>
      <c r="AH750" s="33" t="str">
        <f t="shared" si="11"/>
        <v>YES</v>
      </c>
      <c r="AI750" s="33" t="str">
        <f>IF(ISERROR(IF(VLOOKUP(B750,'Stations Modelled'!$A$2:$D$141,4,FALSE)=TRUE, "YES","NO")),"NO","YES")</f>
        <v>NO</v>
      </c>
    </row>
    <row r="751" spans="1:35" hidden="1">
      <c r="A751" s="29" t="s">
        <v>155</v>
      </c>
      <c r="B751" s="28">
        <v>1153</v>
      </c>
      <c r="C751" s="28">
        <v>7360</v>
      </c>
      <c r="D751" s="30"/>
      <c r="E751" s="29"/>
      <c r="F751" s="28">
        <v>33</v>
      </c>
      <c r="G751" s="28">
        <v>12</v>
      </c>
      <c r="H751" s="28">
        <v>4090</v>
      </c>
      <c r="I751" s="29" t="s">
        <v>5151</v>
      </c>
      <c r="J751" s="28">
        <v>15</v>
      </c>
      <c r="K751" s="29" t="s">
        <v>666</v>
      </c>
      <c r="L751" s="28">
        <v>2556</v>
      </c>
      <c r="M751" s="29" t="s">
        <v>3822</v>
      </c>
      <c r="N751" s="29" t="s">
        <v>7471</v>
      </c>
      <c r="O751" s="31">
        <v>23774</v>
      </c>
      <c r="P751" s="31" t="s">
        <v>7472</v>
      </c>
      <c r="Q751" s="29" t="s">
        <v>5084</v>
      </c>
      <c r="R751" s="28">
        <v>3</v>
      </c>
      <c r="S751" s="28">
        <v>85</v>
      </c>
      <c r="T751" s="28">
        <v>2</v>
      </c>
      <c r="U751" s="28">
        <v>40</v>
      </c>
      <c r="V751" s="29" t="s">
        <v>7498</v>
      </c>
      <c r="W751" s="29" t="s">
        <v>7472</v>
      </c>
      <c r="X751" s="29" t="s">
        <v>7472</v>
      </c>
      <c r="Y751" s="29" t="s">
        <v>7472</v>
      </c>
      <c r="Z751" s="29" t="s">
        <v>7472</v>
      </c>
      <c r="AA751" s="29" t="s">
        <v>7478</v>
      </c>
      <c r="AB751" s="28">
        <v>93513</v>
      </c>
      <c r="AC751" s="27"/>
      <c r="AD751" s="27"/>
      <c r="AE751" s="27"/>
      <c r="AF751" s="29" t="s">
        <v>7472</v>
      </c>
      <c r="AG751" s="33" t="str">
        <f>IF(ISERROR(IF(VLOOKUP(B751,'SAS Stations'!$A$2:$G$307,6,)="YES", "YES", "NO"))=TRUE,"NO","YES")</f>
        <v>NO</v>
      </c>
      <c r="AH751" s="33" t="str">
        <f t="shared" si="11"/>
        <v>YES</v>
      </c>
      <c r="AI751" s="33" t="str">
        <f>IF(ISERROR(IF(VLOOKUP(B751,'Stations Modelled'!$A$2:$D$141,4,FALSE)=TRUE, "YES","NO")),"NO","YES")</f>
        <v>NO</v>
      </c>
    </row>
    <row r="752" spans="1:35" hidden="1">
      <c r="A752" s="29" t="s">
        <v>156</v>
      </c>
      <c r="B752" s="28">
        <v>1948</v>
      </c>
      <c r="C752" s="28">
        <v>6347</v>
      </c>
      <c r="D752" s="30"/>
      <c r="E752" s="29"/>
      <c r="F752" s="28">
        <v>33</v>
      </c>
      <c r="G752" s="28">
        <v>12</v>
      </c>
      <c r="H752" s="28">
        <v>5070</v>
      </c>
      <c r="I752" s="29" t="s">
        <v>347</v>
      </c>
      <c r="J752" s="28">
        <v>7</v>
      </c>
      <c r="K752" s="29" t="s">
        <v>347</v>
      </c>
      <c r="L752" s="28">
        <v>5070</v>
      </c>
      <c r="M752" s="29" t="s">
        <v>347</v>
      </c>
      <c r="N752" s="29" t="s">
        <v>7471</v>
      </c>
      <c r="O752" s="31">
        <v>35979</v>
      </c>
      <c r="P752" s="31" t="s">
        <v>7472</v>
      </c>
      <c r="Q752" s="29" t="s">
        <v>981</v>
      </c>
      <c r="R752" s="28">
        <v>3</v>
      </c>
      <c r="S752" s="28">
        <v>77</v>
      </c>
      <c r="T752" s="28">
        <v>3</v>
      </c>
      <c r="U752" s="28">
        <v>0</v>
      </c>
      <c r="V752" s="29" t="s">
        <v>3411</v>
      </c>
      <c r="W752" s="29" t="s">
        <v>7472</v>
      </c>
      <c r="X752" s="29" t="s">
        <v>7472</v>
      </c>
      <c r="Y752" s="29" t="s">
        <v>2715</v>
      </c>
      <c r="Z752" s="29" t="s">
        <v>2647</v>
      </c>
      <c r="AA752" s="29" t="s">
        <v>7478</v>
      </c>
      <c r="AB752" s="28" t="s">
        <v>7472</v>
      </c>
      <c r="AC752" s="27"/>
      <c r="AD752" s="27"/>
      <c r="AE752" s="27"/>
      <c r="AF752" s="29" t="s">
        <v>7472</v>
      </c>
      <c r="AG752" s="33" t="str">
        <f>IF(ISERROR(IF(VLOOKUP(B752,'SAS Stations'!$A$2:$G$307,6,)="YES", "YES", "NO"))=TRUE,"NO","YES")</f>
        <v>NO</v>
      </c>
      <c r="AH752" s="33" t="str">
        <f t="shared" si="11"/>
        <v>YES</v>
      </c>
      <c r="AI752" s="33" t="str">
        <f>IF(ISERROR(IF(VLOOKUP(B752,'Stations Modelled'!$A$2:$D$141,4,FALSE)=TRUE, "YES","NO")),"NO","YES")</f>
        <v>NO</v>
      </c>
    </row>
    <row r="753" spans="1:35" hidden="1">
      <c r="A753" s="29" t="s">
        <v>586</v>
      </c>
      <c r="B753" s="28">
        <v>1505</v>
      </c>
      <c r="C753" s="28">
        <v>8284</v>
      </c>
      <c r="D753" s="30" t="s">
        <v>3416</v>
      </c>
      <c r="E753" s="29">
        <v>14553</v>
      </c>
      <c r="F753" s="28">
        <v>33</v>
      </c>
      <c r="G753" s="28">
        <v>25</v>
      </c>
      <c r="H753" s="28">
        <v>5067</v>
      </c>
      <c r="I753" s="29" t="s">
        <v>389</v>
      </c>
      <c r="J753" s="28">
        <v>6</v>
      </c>
      <c r="K753" s="29" t="s">
        <v>389</v>
      </c>
      <c r="L753" s="28">
        <v>5067</v>
      </c>
      <c r="M753" s="29" t="s">
        <v>389</v>
      </c>
      <c r="N753" s="29" t="s">
        <v>7471</v>
      </c>
      <c r="O753" s="31">
        <v>24473</v>
      </c>
      <c r="P753" s="31" t="s">
        <v>7472</v>
      </c>
      <c r="Q753" s="29" t="s">
        <v>7506</v>
      </c>
      <c r="R753" s="28">
        <v>3</v>
      </c>
      <c r="S753" s="28">
        <v>84</v>
      </c>
      <c r="T753" s="28">
        <v>4</v>
      </c>
      <c r="U753" s="28">
        <v>13</v>
      </c>
      <c r="V753" s="29" t="s">
        <v>3411</v>
      </c>
      <c r="W753" s="29" t="s">
        <v>1720</v>
      </c>
      <c r="X753" s="29" t="s">
        <v>546</v>
      </c>
      <c r="Y753" s="29" t="s">
        <v>1721</v>
      </c>
      <c r="Z753" s="29" t="s">
        <v>5064</v>
      </c>
      <c r="AA753" s="29" t="s">
        <v>7478</v>
      </c>
      <c r="AB753" s="28">
        <v>92277</v>
      </c>
      <c r="AC753" s="32">
        <v>34.136029999999998</v>
      </c>
      <c r="AD753" s="32">
        <v>-116.184708</v>
      </c>
      <c r="AE753" s="34" t="s">
        <v>7503</v>
      </c>
      <c r="AF753" s="29" t="s">
        <v>7472</v>
      </c>
      <c r="AG753" s="33" t="str">
        <f>IF(ISERROR(IF(VLOOKUP(B753,'SAS Stations'!$A$2:$G$307,6,)="YES", "YES", "NO"))=TRUE,"NO","YES")</f>
        <v>NO</v>
      </c>
      <c r="AH753" s="33" t="str">
        <f t="shared" si="11"/>
        <v>YES</v>
      </c>
      <c r="AI753" s="33" t="str">
        <f>IF(ISERROR(IF(VLOOKUP(B753,'Stations Modelled'!$A$2:$D$141,4,FALSE)=TRUE, "YES","NO")),"NO","YES")</f>
        <v>NO</v>
      </c>
    </row>
    <row r="754" spans="1:35" hidden="1">
      <c r="A754" s="29" t="s">
        <v>586</v>
      </c>
      <c r="B754" s="28">
        <v>1506</v>
      </c>
      <c r="C754" s="28">
        <v>8284</v>
      </c>
      <c r="D754" s="30" t="s">
        <v>3416</v>
      </c>
      <c r="E754" s="29">
        <v>14553</v>
      </c>
      <c r="F754" s="28">
        <v>115</v>
      </c>
      <c r="G754" s="28">
        <v>33</v>
      </c>
      <c r="H754" s="28">
        <v>5067</v>
      </c>
      <c r="I754" s="29" t="s">
        <v>389</v>
      </c>
      <c r="J754" s="28">
        <v>6</v>
      </c>
      <c r="K754" s="29" t="s">
        <v>389</v>
      </c>
      <c r="L754" s="28">
        <v>5067</v>
      </c>
      <c r="M754" s="29" t="s">
        <v>389</v>
      </c>
      <c r="N754" s="29" t="s">
        <v>7471</v>
      </c>
      <c r="O754" s="31">
        <v>18264</v>
      </c>
      <c r="P754" s="31" t="s">
        <v>7472</v>
      </c>
      <c r="Q754" s="29" t="s">
        <v>7473</v>
      </c>
      <c r="R754" s="28">
        <v>3</v>
      </c>
      <c r="S754" s="28">
        <v>84</v>
      </c>
      <c r="T754" s="28">
        <v>4</v>
      </c>
      <c r="U754" s="28">
        <v>13</v>
      </c>
      <c r="V754" s="29" t="s">
        <v>3411</v>
      </c>
      <c r="W754" s="29" t="s">
        <v>1720</v>
      </c>
      <c r="X754" s="29" t="s">
        <v>546</v>
      </c>
      <c r="Y754" s="29" t="s">
        <v>1721</v>
      </c>
      <c r="Z754" s="29" t="s">
        <v>5064</v>
      </c>
      <c r="AA754" s="29" t="s">
        <v>7478</v>
      </c>
      <c r="AB754" s="28">
        <v>92277</v>
      </c>
      <c r="AC754" s="32">
        <v>34.136029999999998</v>
      </c>
      <c r="AD754" s="32">
        <v>-116.184708</v>
      </c>
      <c r="AE754" s="34" t="s">
        <v>7503</v>
      </c>
      <c r="AF754" s="29" t="s">
        <v>7472</v>
      </c>
      <c r="AG754" s="33" t="str">
        <f>IF(ISERROR(IF(VLOOKUP(B754,'SAS Stations'!$A$2:$G$307,6,)="YES", "YES", "NO"))=TRUE,"NO","YES")</f>
        <v>YES</v>
      </c>
      <c r="AH754" s="33" t="str">
        <f t="shared" si="11"/>
        <v>NO</v>
      </c>
      <c r="AI754" s="33" t="str">
        <f>IF(ISERROR(IF(VLOOKUP(B754,'Stations Modelled'!$A$2:$D$141,4,FALSE)=TRUE, "YES","NO")),"NO","YES")</f>
        <v>YES</v>
      </c>
    </row>
    <row r="755" spans="1:35" hidden="1">
      <c r="A755" s="29" t="s">
        <v>157</v>
      </c>
      <c r="B755" s="28">
        <v>1166</v>
      </c>
      <c r="C755" s="28">
        <v>7381</v>
      </c>
      <c r="D755" s="30"/>
      <c r="E755" s="29"/>
      <c r="F755" s="28">
        <v>33</v>
      </c>
      <c r="G755" s="28">
        <v>4</v>
      </c>
      <c r="H755" s="28">
        <v>8016</v>
      </c>
      <c r="I755" s="29" t="s">
        <v>385</v>
      </c>
      <c r="J755" s="28">
        <v>15</v>
      </c>
      <c r="K755" s="29" t="s">
        <v>666</v>
      </c>
      <c r="L755" s="28">
        <v>5090</v>
      </c>
      <c r="M755" s="29" t="s">
        <v>3806</v>
      </c>
      <c r="N755" s="29" t="s">
        <v>7471</v>
      </c>
      <c r="O755" s="31">
        <v>32143</v>
      </c>
      <c r="P755" s="31" t="s">
        <v>7472</v>
      </c>
      <c r="Q755" s="29" t="s">
        <v>5084</v>
      </c>
      <c r="R755" s="28">
        <v>3</v>
      </c>
      <c r="S755" s="28">
        <v>72</v>
      </c>
      <c r="T755" s="28">
        <v>4</v>
      </c>
      <c r="U755" s="28">
        <v>30</v>
      </c>
      <c r="V755" s="29" t="s">
        <v>7474</v>
      </c>
      <c r="W755" s="29" t="s">
        <v>7472</v>
      </c>
      <c r="X755" s="29" t="s">
        <v>7472</v>
      </c>
      <c r="Y755" s="29" t="s">
        <v>7472</v>
      </c>
      <c r="Z755" s="29" t="s">
        <v>7472</v>
      </c>
      <c r="AA755" s="29" t="s">
        <v>7478</v>
      </c>
      <c r="AB755" s="28">
        <v>92311</v>
      </c>
      <c r="AC755" s="27"/>
      <c r="AD755" s="27"/>
      <c r="AE755" s="27"/>
      <c r="AF755" s="29" t="s">
        <v>7472</v>
      </c>
      <c r="AG755" s="33" t="str">
        <f>IF(ISERROR(IF(VLOOKUP(B755,'SAS Stations'!$A$2:$G$307,6,)="YES", "YES", "NO"))=TRUE,"NO","YES")</f>
        <v>NO</v>
      </c>
      <c r="AH755" s="33" t="str">
        <f t="shared" si="11"/>
        <v>YES</v>
      </c>
      <c r="AI755" s="33" t="str">
        <f>IF(ISERROR(IF(VLOOKUP(B755,'Stations Modelled'!$A$2:$D$141,4,FALSE)=TRUE, "YES","NO")),"NO","YES")</f>
        <v>NO</v>
      </c>
    </row>
    <row r="756" spans="1:35" hidden="1">
      <c r="A756" s="29" t="s">
        <v>158</v>
      </c>
      <c r="B756" s="28">
        <v>1152</v>
      </c>
      <c r="C756" s="28">
        <v>7359</v>
      </c>
      <c r="D756" s="30"/>
      <c r="E756" s="29"/>
      <c r="F756" s="28">
        <v>12</v>
      </c>
      <c r="G756" s="28">
        <v>2.4</v>
      </c>
      <c r="H756" s="28">
        <v>5064</v>
      </c>
      <c r="I756" s="29" t="s">
        <v>375</v>
      </c>
      <c r="J756" s="28">
        <v>5</v>
      </c>
      <c r="K756" s="29" t="s">
        <v>375</v>
      </c>
      <c r="L756" s="28">
        <v>5064</v>
      </c>
      <c r="M756" s="29" t="s">
        <v>375</v>
      </c>
      <c r="N756" s="29" t="s">
        <v>7471</v>
      </c>
      <c r="O756" s="31">
        <v>18264</v>
      </c>
      <c r="P756" s="31" t="s">
        <v>7472</v>
      </c>
      <c r="Q756" s="29" t="s">
        <v>5084</v>
      </c>
      <c r="R756" s="28">
        <v>3</v>
      </c>
      <c r="S756" s="28">
        <v>40</v>
      </c>
      <c r="T756" s="28">
        <v>2</v>
      </c>
      <c r="U756" s="28">
        <v>40</v>
      </c>
      <c r="V756" s="29" t="s">
        <v>7474</v>
      </c>
      <c r="W756" s="29" t="s">
        <v>7472</v>
      </c>
      <c r="X756" s="29" t="s">
        <v>7472</v>
      </c>
      <c r="Y756" s="29" t="s">
        <v>7472</v>
      </c>
      <c r="Z756" s="29" t="s">
        <v>7472</v>
      </c>
      <c r="AA756" s="29" t="s">
        <v>7478</v>
      </c>
      <c r="AB756" s="28">
        <v>92352</v>
      </c>
      <c r="AC756" s="27"/>
      <c r="AD756" s="27"/>
      <c r="AE756" s="27"/>
      <c r="AF756" s="29" t="s">
        <v>7472</v>
      </c>
      <c r="AG756" s="33" t="str">
        <f>IF(ISERROR(IF(VLOOKUP(B756,'SAS Stations'!$A$2:$G$307,6,)="YES", "YES", "NO"))=TRUE,"NO","YES")</f>
        <v>NO</v>
      </c>
      <c r="AH756" s="33" t="str">
        <f t="shared" si="11"/>
        <v>YES</v>
      </c>
      <c r="AI756" s="33" t="str">
        <f>IF(ISERROR(IF(VLOOKUP(B756,'Stations Modelled'!$A$2:$D$141,4,FALSE)=TRUE, "YES","NO")),"NO","YES")</f>
        <v>NO</v>
      </c>
    </row>
    <row r="757" spans="1:35" hidden="1">
      <c r="A757" s="29" t="s">
        <v>587</v>
      </c>
      <c r="B757" s="28">
        <v>117</v>
      </c>
      <c r="C757" s="28">
        <v>1960</v>
      </c>
      <c r="D757" s="30" t="s">
        <v>3405</v>
      </c>
      <c r="E757" s="29" t="s">
        <v>1722</v>
      </c>
      <c r="F757" s="28">
        <v>12</v>
      </c>
      <c r="G757" s="28">
        <v>115</v>
      </c>
      <c r="H757" s="28">
        <v>5064</v>
      </c>
      <c r="I757" s="29" t="s">
        <v>375</v>
      </c>
      <c r="J757" s="28">
        <v>5</v>
      </c>
      <c r="K757" s="29" t="s">
        <v>375</v>
      </c>
      <c r="L757" s="28">
        <v>5064</v>
      </c>
      <c r="M757" s="29" t="s">
        <v>375</v>
      </c>
      <c r="N757" s="29" t="s">
        <v>7471</v>
      </c>
      <c r="O757" s="31">
        <v>18994</v>
      </c>
      <c r="P757" s="31" t="s">
        <v>7472</v>
      </c>
      <c r="Q757" s="29" t="s">
        <v>7514</v>
      </c>
      <c r="R757" s="28">
        <v>3</v>
      </c>
      <c r="S757" s="28">
        <v>30</v>
      </c>
      <c r="T757" s="28">
        <v>3</v>
      </c>
      <c r="U757" s="28">
        <v>17</v>
      </c>
      <c r="V757" s="29" t="s">
        <v>7474</v>
      </c>
      <c r="W757" s="29" t="s">
        <v>1723</v>
      </c>
      <c r="X757" s="29" t="s">
        <v>457</v>
      </c>
      <c r="Y757" s="29" t="s">
        <v>1724</v>
      </c>
      <c r="Z757" s="29" t="s">
        <v>3817</v>
      </c>
      <c r="AA757" s="29" t="s">
        <v>7478</v>
      </c>
      <c r="AB757" s="28">
        <v>92324</v>
      </c>
      <c r="AC757" s="27"/>
      <c r="AD757" s="27"/>
      <c r="AE757" s="27"/>
      <c r="AF757" s="29" t="s">
        <v>7472</v>
      </c>
      <c r="AG757" s="33" t="str">
        <f>IF(ISERROR(IF(VLOOKUP(B757,'SAS Stations'!$A$2:$G$307,6,)="YES", "YES", "NO"))=TRUE,"NO","YES")</f>
        <v>NO</v>
      </c>
      <c r="AH757" s="33" t="str">
        <f t="shared" si="11"/>
        <v>YES</v>
      </c>
      <c r="AI757" s="33" t="str">
        <f>IF(ISERROR(IF(VLOOKUP(B757,'Stations Modelled'!$A$2:$D$141,4,FALSE)=TRUE, "YES","NO")),"NO","YES")</f>
        <v>NO</v>
      </c>
    </row>
    <row r="758" spans="1:35" hidden="1">
      <c r="A758" s="29" t="s">
        <v>588</v>
      </c>
      <c r="B758" s="28">
        <v>659</v>
      </c>
      <c r="C758" s="28">
        <v>5619</v>
      </c>
      <c r="D758" s="30" t="s">
        <v>3405</v>
      </c>
      <c r="E758" s="29" t="s">
        <v>1725</v>
      </c>
      <c r="F758" s="28">
        <v>66</v>
      </c>
      <c r="G758" s="28">
        <v>12</v>
      </c>
      <c r="H758" s="28">
        <v>1990</v>
      </c>
      <c r="I758" s="29" t="s">
        <v>7480</v>
      </c>
      <c r="J758" s="28">
        <v>5</v>
      </c>
      <c r="K758" s="29" t="s">
        <v>375</v>
      </c>
      <c r="L758" s="28">
        <v>5064</v>
      </c>
      <c r="M758" s="29" t="s">
        <v>375</v>
      </c>
      <c r="N758" s="29" t="s">
        <v>7471</v>
      </c>
      <c r="O758" s="31">
        <v>30072</v>
      </c>
      <c r="P758" s="31" t="s">
        <v>7472</v>
      </c>
      <c r="Q758" s="29" t="s">
        <v>7473</v>
      </c>
      <c r="R758" s="28">
        <v>3</v>
      </c>
      <c r="S758" s="28">
        <v>31</v>
      </c>
      <c r="T758" s="28">
        <v>4</v>
      </c>
      <c r="U758" s="28">
        <v>11</v>
      </c>
      <c r="V758" s="29" t="s">
        <v>7474</v>
      </c>
      <c r="W758" s="29" t="s">
        <v>1726</v>
      </c>
      <c r="X758" s="29" t="s">
        <v>5041</v>
      </c>
      <c r="Y758" s="29" t="s">
        <v>1727</v>
      </c>
      <c r="Z758" s="29" t="s">
        <v>588</v>
      </c>
      <c r="AA758" s="29" t="s">
        <v>7478</v>
      </c>
      <c r="AB758" s="28">
        <v>92346</v>
      </c>
      <c r="AC758" s="32">
        <v>34.107807999999999</v>
      </c>
      <c r="AD758" s="32">
        <v>-117.186815</v>
      </c>
      <c r="AE758" s="34" t="s">
        <v>7503</v>
      </c>
      <c r="AF758" s="29" t="s">
        <v>7472</v>
      </c>
      <c r="AG758" s="33" t="str">
        <f>IF(ISERROR(IF(VLOOKUP(B758,'SAS Stations'!$A$2:$G$307,6,)="YES", "YES", "NO"))=TRUE,"NO","YES")</f>
        <v>YES</v>
      </c>
      <c r="AH758" s="33" t="str">
        <f t="shared" si="11"/>
        <v>NO</v>
      </c>
      <c r="AI758" s="33" t="str">
        <f>IF(ISERROR(IF(VLOOKUP(B758,'Stations Modelled'!$A$2:$D$141,4,FALSE)=TRUE, "YES","NO")),"NO","YES")</f>
        <v>NO</v>
      </c>
    </row>
    <row r="759" spans="1:35" hidden="1">
      <c r="A759" s="29" t="s">
        <v>589</v>
      </c>
      <c r="B759" s="28">
        <v>34</v>
      </c>
      <c r="C759" s="28">
        <v>1035</v>
      </c>
      <c r="D759" s="30" t="s">
        <v>7528</v>
      </c>
      <c r="E759" s="29"/>
      <c r="F759" s="28">
        <v>66</v>
      </c>
      <c r="G759" s="28">
        <v>12</v>
      </c>
      <c r="H759" s="28">
        <v>5014</v>
      </c>
      <c r="I759" s="29" t="s">
        <v>392</v>
      </c>
      <c r="J759" s="28">
        <v>4</v>
      </c>
      <c r="K759" s="29" t="s">
        <v>448</v>
      </c>
      <c r="L759" s="28">
        <v>5014</v>
      </c>
      <c r="M759" s="29" t="s">
        <v>687</v>
      </c>
      <c r="N759" s="29" t="s">
        <v>7471</v>
      </c>
      <c r="O759" s="31">
        <v>30011</v>
      </c>
      <c r="P759" s="31" t="s">
        <v>7472</v>
      </c>
      <c r="Q759" s="29" t="s">
        <v>525</v>
      </c>
      <c r="R759" s="28">
        <v>1</v>
      </c>
      <c r="S759" s="28">
        <v>47</v>
      </c>
      <c r="T759" s="28">
        <v>2</v>
      </c>
      <c r="U759" s="28">
        <v>1</v>
      </c>
      <c r="V759" s="29" t="s">
        <v>7531</v>
      </c>
      <c r="W759" s="29" t="s">
        <v>533</v>
      </c>
      <c r="X759" s="29" t="s">
        <v>7545</v>
      </c>
      <c r="Y759" s="29" t="s">
        <v>7819</v>
      </c>
      <c r="Z759" s="29" t="s">
        <v>7820</v>
      </c>
      <c r="AA759" s="29" t="s">
        <v>7478</v>
      </c>
      <c r="AB759" s="28">
        <v>90601</v>
      </c>
      <c r="AC759" s="32">
        <v>34.021073000000001</v>
      </c>
      <c r="AD759" s="32">
        <v>-118.015094</v>
      </c>
      <c r="AE759" s="34" t="s">
        <v>7503</v>
      </c>
      <c r="AF759" s="29" t="s">
        <v>7472</v>
      </c>
      <c r="AG759" s="33" t="str">
        <f>IF(ISERROR(IF(VLOOKUP(B759,'SAS Stations'!$A$2:$G$307,6,)="YES", "YES", "NO"))=TRUE,"NO","YES")</f>
        <v>NO</v>
      </c>
      <c r="AH759" s="33" t="str">
        <f t="shared" si="11"/>
        <v>YES</v>
      </c>
      <c r="AI759" s="33" t="str">
        <f>IF(ISERROR(IF(VLOOKUP(B759,'Stations Modelled'!$A$2:$D$141,4,FALSE)=TRUE, "YES","NO")),"NO","YES")</f>
        <v>NO</v>
      </c>
    </row>
    <row r="760" spans="1:35" hidden="1">
      <c r="A760" s="29" t="s">
        <v>5123</v>
      </c>
      <c r="B760" s="28">
        <v>1400</v>
      </c>
      <c r="C760" s="28">
        <v>8167</v>
      </c>
      <c r="D760" s="30" t="s">
        <v>4923</v>
      </c>
      <c r="E760" s="29"/>
      <c r="F760" s="28">
        <v>33</v>
      </c>
      <c r="G760" s="28">
        <v>12</v>
      </c>
      <c r="H760" s="28">
        <v>8016</v>
      </c>
      <c r="I760" s="29" t="s">
        <v>385</v>
      </c>
      <c r="J760" s="28">
        <v>15</v>
      </c>
      <c r="K760" s="29" t="s">
        <v>666</v>
      </c>
      <c r="L760" s="28">
        <v>5090</v>
      </c>
      <c r="M760" s="29" t="s">
        <v>3806</v>
      </c>
      <c r="N760" s="29" t="s">
        <v>7471</v>
      </c>
      <c r="O760" s="31">
        <v>18264</v>
      </c>
      <c r="P760" s="31" t="s">
        <v>7472</v>
      </c>
      <c r="Q760" s="29" t="s">
        <v>7506</v>
      </c>
      <c r="R760" s="28">
        <v>3</v>
      </c>
      <c r="S760" s="28">
        <v>72</v>
      </c>
      <c r="T760" s="28">
        <v>4</v>
      </c>
      <c r="U760" s="28">
        <v>24</v>
      </c>
      <c r="V760" s="29" t="s">
        <v>7474</v>
      </c>
      <c r="W760" s="29" t="s">
        <v>5124</v>
      </c>
      <c r="X760" s="29" t="s">
        <v>517</v>
      </c>
      <c r="Y760" s="29" t="s">
        <v>5125</v>
      </c>
      <c r="Z760" s="29" t="s">
        <v>5123</v>
      </c>
      <c r="AA760" s="29" t="s">
        <v>7478</v>
      </c>
      <c r="AB760" s="28">
        <v>92347</v>
      </c>
      <c r="AC760" s="32">
        <v>34.907273000000004</v>
      </c>
      <c r="AD760" s="32">
        <v>-117.154104</v>
      </c>
      <c r="AE760" s="34" t="s">
        <v>7494</v>
      </c>
      <c r="AF760" s="29" t="s">
        <v>7472</v>
      </c>
      <c r="AG760" s="33" t="str">
        <f>IF(ISERROR(IF(VLOOKUP(B760,'SAS Stations'!$A$2:$G$307,6,)="YES", "YES", "NO"))=TRUE,"NO","YES")</f>
        <v>NO</v>
      </c>
      <c r="AH760" s="33" t="str">
        <f t="shared" si="11"/>
        <v>YES</v>
      </c>
      <c r="AI760" s="33" t="str">
        <f>IF(ISERROR(IF(VLOOKUP(B760,'Stations Modelled'!$A$2:$D$141,4,FALSE)=TRUE, "YES","NO")),"NO","YES")</f>
        <v>NO</v>
      </c>
    </row>
    <row r="761" spans="1:35" hidden="1">
      <c r="A761" s="29" t="s">
        <v>339</v>
      </c>
      <c r="B761" s="28">
        <v>314</v>
      </c>
      <c r="C761" s="28">
        <v>5071</v>
      </c>
      <c r="D761" s="30" t="s">
        <v>2815</v>
      </c>
      <c r="E761" s="29" t="s">
        <v>4645</v>
      </c>
      <c r="F761" s="28">
        <v>220</v>
      </c>
      <c r="G761" s="28">
        <v>66</v>
      </c>
      <c r="H761" s="28">
        <v>5000</v>
      </c>
      <c r="I761" s="29" t="s">
        <v>7485</v>
      </c>
      <c r="J761" s="28">
        <v>9</v>
      </c>
      <c r="K761" s="29" t="s">
        <v>652</v>
      </c>
      <c r="L761" s="28">
        <v>5073</v>
      </c>
      <c r="M761" s="29" t="s">
        <v>652</v>
      </c>
      <c r="N761" s="29" t="s">
        <v>7471</v>
      </c>
      <c r="O761" s="31">
        <v>18172</v>
      </c>
      <c r="P761" s="31" t="s">
        <v>7472</v>
      </c>
      <c r="Q761" s="29" t="s">
        <v>7486</v>
      </c>
      <c r="R761" s="28">
        <v>1</v>
      </c>
      <c r="S761" s="28">
        <v>46</v>
      </c>
      <c r="T761" s="28">
        <v>2</v>
      </c>
      <c r="U761" s="28">
        <v>57</v>
      </c>
      <c r="V761" s="29" t="s">
        <v>3386</v>
      </c>
      <c r="W761" s="29" t="s">
        <v>1620</v>
      </c>
      <c r="X761" s="29" t="s">
        <v>7523</v>
      </c>
      <c r="Y761" s="29" t="s">
        <v>4646</v>
      </c>
      <c r="Z761" s="29" t="s">
        <v>660</v>
      </c>
      <c r="AA761" s="29" t="s">
        <v>7478</v>
      </c>
      <c r="AB761" s="28">
        <v>90810</v>
      </c>
      <c r="AC761" s="32">
        <v>33.819268999999998</v>
      </c>
      <c r="AD761" s="32">
        <v>-118.222539</v>
      </c>
      <c r="AE761" s="34" t="s">
        <v>7494</v>
      </c>
      <c r="AF761" s="29" t="s">
        <v>7472</v>
      </c>
      <c r="AG761" s="33" t="str">
        <f>IF(ISERROR(IF(VLOOKUP(B761,'SAS Stations'!$A$2:$G$307,6,)="YES", "YES", "NO"))=TRUE,"NO","YES")</f>
        <v>NO</v>
      </c>
      <c r="AH761" s="33" t="str">
        <f t="shared" si="11"/>
        <v>YES</v>
      </c>
      <c r="AI761" s="33" t="str">
        <f>IF(ISERROR(IF(VLOOKUP(B761,'Stations Modelled'!$A$2:$D$141,4,FALSE)=TRUE, "YES","NO")),"NO","YES")</f>
        <v>NO</v>
      </c>
    </row>
    <row r="762" spans="1:35" hidden="1">
      <c r="A762" s="29" t="s">
        <v>159</v>
      </c>
      <c r="B762" s="28">
        <v>1774</v>
      </c>
      <c r="C762" s="28">
        <v>5698</v>
      </c>
      <c r="D762" s="30"/>
      <c r="E762" s="29"/>
      <c r="F762" s="28">
        <v>220</v>
      </c>
      <c r="G762" s="28">
        <v>66</v>
      </c>
      <c r="H762" s="28">
        <v>5000</v>
      </c>
      <c r="I762" s="29" t="s">
        <v>7485</v>
      </c>
      <c r="J762" s="28">
        <v>6</v>
      </c>
      <c r="K762" s="29" t="s">
        <v>389</v>
      </c>
      <c r="L762" s="28">
        <v>5067</v>
      </c>
      <c r="M762" s="29" t="s">
        <v>389</v>
      </c>
      <c r="N762" s="29" t="s">
        <v>7496</v>
      </c>
      <c r="O762" s="31">
        <v>38353</v>
      </c>
      <c r="P762" s="31" t="s">
        <v>7472</v>
      </c>
      <c r="Q762" s="29" t="s">
        <v>10579</v>
      </c>
      <c r="R762" s="28">
        <v>3</v>
      </c>
      <c r="S762" s="28">
        <v>87</v>
      </c>
      <c r="T762" s="28">
        <v>4</v>
      </c>
      <c r="U762" s="28">
        <v>40</v>
      </c>
      <c r="V762" s="29" t="s">
        <v>3438</v>
      </c>
      <c r="W762" s="29" t="s">
        <v>5028</v>
      </c>
      <c r="X762" s="29" t="s">
        <v>562</v>
      </c>
      <c r="Y762" s="29" t="s">
        <v>160</v>
      </c>
      <c r="Z762" s="29" t="s">
        <v>402</v>
      </c>
      <c r="AA762" s="29" t="s">
        <v>7478</v>
      </c>
      <c r="AB762" s="28">
        <v>92225</v>
      </c>
      <c r="AC762" s="27"/>
      <c r="AD762" s="27"/>
      <c r="AE762" s="27"/>
      <c r="AF762" s="29" t="s">
        <v>7472</v>
      </c>
      <c r="AG762" s="33" t="str">
        <f>IF(ISERROR(IF(VLOOKUP(B762,'SAS Stations'!$A$2:$G$307,6,)="YES", "YES", "NO"))=TRUE,"NO","YES")</f>
        <v>NO</v>
      </c>
      <c r="AH762" s="33" t="str">
        <f t="shared" si="11"/>
        <v>YES</v>
      </c>
      <c r="AI762" s="33" t="str">
        <f>IF(ISERROR(IF(VLOOKUP(B762,'Stations Modelled'!$A$2:$D$141,4,FALSE)=TRUE, "YES","NO")),"NO","YES")</f>
        <v>NO</v>
      </c>
    </row>
    <row r="763" spans="1:35" hidden="1">
      <c r="A763" s="29" t="s">
        <v>590</v>
      </c>
      <c r="B763" s="28">
        <v>1541</v>
      </c>
      <c r="C763" s="28">
        <v>8321</v>
      </c>
      <c r="D763" s="30" t="s">
        <v>4923</v>
      </c>
      <c r="E763" s="29">
        <v>15306</v>
      </c>
      <c r="F763" s="28">
        <v>115</v>
      </c>
      <c r="G763" s="28">
        <v>33</v>
      </c>
      <c r="H763" s="28">
        <v>8016</v>
      </c>
      <c r="I763" s="29" t="s">
        <v>385</v>
      </c>
      <c r="J763" s="28">
        <v>15</v>
      </c>
      <c r="K763" s="29" t="s">
        <v>666</v>
      </c>
      <c r="L763" s="28">
        <v>5061</v>
      </c>
      <c r="M763" s="29" t="s">
        <v>666</v>
      </c>
      <c r="N763" s="29" t="s">
        <v>7471</v>
      </c>
      <c r="O763" s="31">
        <v>29587</v>
      </c>
      <c r="P763" s="31" t="s">
        <v>7472</v>
      </c>
      <c r="Q763" s="29" t="s">
        <v>7473</v>
      </c>
      <c r="R763" s="28">
        <v>3</v>
      </c>
      <c r="S763" s="28">
        <v>86</v>
      </c>
      <c r="T763" s="28">
        <v>4</v>
      </c>
      <c r="U763" s="28">
        <v>24</v>
      </c>
      <c r="V763" s="29" t="s">
        <v>4926</v>
      </c>
      <c r="W763" s="29" t="s">
        <v>1757</v>
      </c>
      <c r="X763" s="29" t="s">
        <v>523</v>
      </c>
      <c r="Y763" s="29" t="s">
        <v>5126</v>
      </c>
      <c r="Z763" s="29" t="s">
        <v>4928</v>
      </c>
      <c r="AA763" s="29" t="s">
        <v>7478</v>
      </c>
      <c r="AB763" s="28">
        <v>93516</v>
      </c>
      <c r="AC763" s="32">
        <v>35.014364</v>
      </c>
      <c r="AD763" s="32">
        <v>-117.704049</v>
      </c>
      <c r="AE763" s="34" t="s">
        <v>7494</v>
      </c>
      <c r="AF763" s="29" t="s">
        <v>7472</v>
      </c>
      <c r="AG763" s="33" t="str">
        <f>IF(ISERROR(IF(VLOOKUP(B763,'SAS Stations'!$A$2:$G$307,6,)="YES", "YES", "NO"))=TRUE,"NO","YES")</f>
        <v>NO</v>
      </c>
      <c r="AH763" s="33" t="str">
        <f t="shared" si="11"/>
        <v>YES</v>
      </c>
      <c r="AI763" s="33" t="str">
        <f>IF(ISERROR(IF(VLOOKUP(B763,'Stations Modelled'!$A$2:$D$141,4,FALSE)=TRUE, "YES","NO")),"NO","YES")</f>
        <v>NO</v>
      </c>
    </row>
    <row r="764" spans="1:35" hidden="1">
      <c r="A764" s="29" t="s">
        <v>590</v>
      </c>
      <c r="B764" s="28">
        <v>1540</v>
      </c>
      <c r="C764" s="28">
        <v>8321</v>
      </c>
      <c r="D764" s="30"/>
      <c r="E764" s="29">
        <v>15306</v>
      </c>
      <c r="F764" s="28">
        <v>33</v>
      </c>
      <c r="G764" s="28">
        <v>12</v>
      </c>
      <c r="H764" s="28">
        <v>8016</v>
      </c>
      <c r="I764" s="29" t="s">
        <v>385</v>
      </c>
      <c r="J764" s="28">
        <v>15</v>
      </c>
      <c r="K764" s="29" t="s">
        <v>666</v>
      </c>
      <c r="L764" s="28">
        <v>5061</v>
      </c>
      <c r="M764" s="29" t="s">
        <v>666</v>
      </c>
      <c r="N764" s="29" t="s">
        <v>7471</v>
      </c>
      <c r="O764" s="31">
        <v>29587</v>
      </c>
      <c r="P764" s="31" t="s">
        <v>7472</v>
      </c>
      <c r="Q764" s="29" t="s">
        <v>7506</v>
      </c>
      <c r="R764" s="28">
        <v>3</v>
      </c>
      <c r="S764" s="28">
        <v>86</v>
      </c>
      <c r="T764" s="28">
        <v>4</v>
      </c>
      <c r="U764" s="28">
        <v>24</v>
      </c>
      <c r="V764" s="29" t="s">
        <v>4926</v>
      </c>
      <c r="W764" s="29" t="s">
        <v>1757</v>
      </c>
      <c r="X764" s="29" t="s">
        <v>523</v>
      </c>
      <c r="Y764" s="29" t="s">
        <v>5126</v>
      </c>
      <c r="Z764" s="29" t="s">
        <v>4928</v>
      </c>
      <c r="AA764" s="29" t="s">
        <v>7478</v>
      </c>
      <c r="AB764" s="28">
        <v>93516</v>
      </c>
      <c r="AC764" s="32">
        <v>35.014364</v>
      </c>
      <c r="AD764" s="32">
        <v>-117.704049</v>
      </c>
      <c r="AE764" s="34" t="s">
        <v>7494</v>
      </c>
      <c r="AF764" s="29" t="s">
        <v>7472</v>
      </c>
      <c r="AG764" s="33" t="str">
        <f>IF(ISERROR(IF(VLOOKUP(B764,'SAS Stations'!$A$2:$G$307,6,)="YES", "YES", "NO"))=TRUE,"NO","YES")</f>
        <v>NO</v>
      </c>
      <c r="AH764" s="33" t="str">
        <f t="shared" si="11"/>
        <v>YES</v>
      </c>
      <c r="AI764" s="33" t="str">
        <f>IF(ISERROR(IF(VLOOKUP(B764,'Stations Modelled'!$A$2:$D$141,4,FALSE)=TRUE, "YES","NO")),"NO","YES")</f>
        <v>NO</v>
      </c>
    </row>
    <row r="765" spans="1:35" hidden="1">
      <c r="A765" s="29" t="s">
        <v>1728</v>
      </c>
      <c r="B765" s="28">
        <v>1429</v>
      </c>
      <c r="C765" s="28">
        <v>8207</v>
      </c>
      <c r="D765" s="30" t="s">
        <v>3416</v>
      </c>
      <c r="E765" s="29"/>
      <c r="F765" s="28">
        <v>33</v>
      </c>
      <c r="G765" s="28">
        <v>4</v>
      </c>
      <c r="H765" s="28">
        <v>5067</v>
      </c>
      <c r="I765" s="29" t="s">
        <v>389</v>
      </c>
      <c r="J765" s="28">
        <v>6</v>
      </c>
      <c r="K765" s="29" t="s">
        <v>389</v>
      </c>
      <c r="L765" s="28">
        <v>5067</v>
      </c>
      <c r="M765" s="29" t="s">
        <v>389</v>
      </c>
      <c r="N765" s="29" t="s">
        <v>7471</v>
      </c>
      <c r="O765" s="31">
        <v>24320</v>
      </c>
      <c r="P765" s="31" t="s">
        <v>7472</v>
      </c>
      <c r="Q765" s="29" t="s">
        <v>7506</v>
      </c>
      <c r="R765" s="28">
        <v>3</v>
      </c>
      <c r="S765" s="28">
        <v>79</v>
      </c>
      <c r="T765" s="28">
        <v>4</v>
      </c>
      <c r="U765" s="28">
        <v>13</v>
      </c>
      <c r="V765" s="29" t="s">
        <v>3411</v>
      </c>
      <c r="W765" s="29" t="s">
        <v>1729</v>
      </c>
      <c r="X765" s="29" t="s">
        <v>506</v>
      </c>
      <c r="Y765" s="29" t="s">
        <v>1730</v>
      </c>
      <c r="Z765" s="29" t="s">
        <v>5021</v>
      </c>
      <c r="AA765" s="29" t="s">
        <v>7478</v>
      </c>
      <c r="AB765" s="28">
        <v>92262</v>
      </c>
      <c r="AC765" s="32">
        <v>33.846350000000001</v>
      </c>
      <c r="AD765" s="32">
        <v>-116.544816</v>
      </c>
      <c r="AE765" s="34" t="s">
        <v>7503</v>
      </c>
      <c r="AF765" s="29" t="s">
        <v>7472</v>
      </c>
      <c r="AG765" s="33" t="str">
        <f>IF(ISERROR(IF(VLOOKUP(B765,'SAS Stations'!$A$2:$G$307,6,)="YES", "YES", "NO"))=TRUE,"NO","YES")</f>
        <v>NO</v>
      </c>
      <c r="AH765" s="33" t="str">
        <f t="shared" si="11"/>
        <v>YES</v>
      </c>
      <c r="AI765" s="33" t="str">
        <f>IF(ISERROR(IF(VLOOKUP(B765,'Stations Modelled'!$A$2:$D$141,4,FALSE)=TRUE, "YES","NO")),"NO","YES")</f>
        <v>NO</v>
      </c>
    </row>
    <row r="766" spans="1:35" hidden="1">
      <c r="A766" s="29" t="s">
        <v>591</v>
      </c>
      <c r="B766" s="28">
        <v>1521</v>
      </c>
      <c r="C766" s="28">
        <v>8297</v>
      </c>
      <c r="D766" s="30" t="s">
        <v>3405</v>
      </c>
      <c r="E766" s="29">
        <v>17343</v>
      </c>
      <c r="F766" s="28">
        <v>115</v>
      </c>
      <c r="G766" s="28">
        <v>12</v>
      </c>
      <c r="H766" s="28">
        <v>5064</v>
      </c>
      <c r="I766" s="29" t="s">
        <v>375</v>
      </c>
      <c r="J766" s="28">
        <v>5</v>
      </c>
      <c r="K766" s="29" t="s">
        <v>375</v>
      </c>
      <c r="L766" s="28">
        <v>5064</v>
      </c>
      <c r="M766" s="29" t="s">
        <v>375</v>
      </c>
      <c r="N766" s="29" t="s">
        <v>7471</v>
      </c>
      <c r="O766" s="31">
        <v>24563</v>
      </c>
      <c r="P766" s="31" t="s">
        <v>7472</v>
      </c>
      <c r="Q766" s="29" t="s">
        <v>7473</v>
      </c>
      <c r="R766" s="28">
        <v>3</v>
      </c>
      <c r="S766" s="28">
        <v>31</v>
      </c>
      <c r="T766" s="28">
        <v>4</v>
      </c>
      <c r="U766" s="28">
        <v>11</v>
      </c>
      <c r="V766" s="29" t="s">
        <v>7474</v>
      </c>
      <c r="W766" s="29" t="s">
        <v>5060</v>
      </c>
      <c r="X766" s="29" t="s">
        <v>462</v>
      </c>
      <c r="Y766" s="29" t="s">
        <v>1731</v>
      </c>
      <c r="Z766" s="29" t="s">
        <v>7480</v>
      </c>
      <c r="AA766" s="29" t="s">
        <v>7478</v>
      </c>
      <c r="AB766" s="28">
        <v>92409</v>
      </c>
      <c r="AC766" s="32">
        <v>34.075651999999998</v>
      </c>
      <c r="AD766" s="32">
        <v>-117.29168</v>
      </c>
      <c r="AE766" s="34" t="s">
        <v>7503</v>
      </c>
      <c r="AF766" s="29" t="s">
        <v>7472</v>
      </c>
      <c r="AG766" s="33" t="str">
        <f>IF(ISERROR(IF(VLOOKUP(B766,'SAS Stations'!$A$2:$G$307,6,)="YES", "YES", "NO"))=TRUE,"NO","YES")</f>
        <v>YES</v>
      </c>
      <c r="AH766" s="33" t="str">
        <f t="shared" si="11"/>
        <v>NO</v>
      </c>
      <c r="AI766" s="33" t="str">
        <f>IF(ISERROR(IF(VLOOKUP(B766,'Stations Modelled'!$A$2:$D$141,4,FALSE)=TRUE, "YES","NO")),"NO","YES")</f>
        <v>NO</v>
      </c>
    </row>
    <row r="767" spans="1:35" hidden="1">
      <c r="A767" s="29" t="s">
        <v>161</v>
      </c>
      <c r="B767" s="28">
        <v>1154</v>
      </c>
      <c r="C767" s="28">
        <v>7361</v>
      </c>
      <c r="D767" s="30"/>
      <c r="E767" s="29"/>
      <c r="F767" s="28">
        <v>16</v>
      </c>
      <c r="G767" s="28">
        <v>4</v>
      </c>
      <c r="H767" s="28">
        <v>5029</v>
      </c>
      <c r="I767" s="29" t="s">
        <v>624</v>
      </c>
      <c r="J767" s="28">
        <v>8</v>
      </c>
      <c r="K767" s="29" t="s">
        <v>337</v>
      </c>
      <c r="L767" s="28">
        <v>5023</v>
      </c>
      <c r="M767" s="29" t="s">
        <v>337</v>
      </c>
      <c r="N767" s="29" t="s">
        <v>7521</v>
      </c>
      <c r="O767" s="31">
        <v>18264</v>
      </c>
      <c r="P767" s="31">
        <v>35612</v>
      </c>
      <c r="Q767" s="29" t="s">
        <v>5084</v>
      </c>
      <c r="R767" s="28">
        <v>5</v>
      </c>
      <c r="S767" s="28">
        <v>44</v>
      </c>
      <c r="T767" s="28">
        <v>2</v>
      </c>
      <c r="U767" s="28">
        <v>50</v>
      </c>
      <c r="V767" s="29" t="s">
        <v>2730</v>
      </c>
      <c r="W767" s="29" t="s">
        <v>7472</v>
      </c>
      <c r="X767" s="29" t="s">
        <v>7472</v>
      </c>
      <c r="Y767" s="29" t="s">
        <v>7472</v>
      </c>
      <c r="Z767" s="29" t="s">
        <v>7472</v>
      </c>
      <c r="AA767" s="29" t="s">
        <v>7478</v>
      </c>
      <c r="AB767" s="28" t="s">
        <v>7472</v>
      </c>
      <c r="AC767" s="27"/>
      <c r="AD767" s="27"/>
      <c r="AE767" s="27"/>
      <c r="AF767" s="29" t="s">
        <v>7472</v>
      </c>
      <c r="AG767" s="33" t="str">
        <f>IF(ISERROR(IF(VLOOKUP(B767,'SAS Stations'!$A$2:$G$307,6,)="YES", "YES", "NO"))=TRUE,"NO","YES")</f>
        <v>NO</v>
      </c>
      <c r="AH767" s="33" t="str">
        <f t="shared" si="11"/>
        <v>YES</v>
      </c>
      <c r="AI767" s="33" t="str">
        <f>IF(ISERROR(IF(VLOOKUP(B767,'Stations Modelled'!$A$2:$D$141,4,FALSE)=TRUE, "YES","NO")),"NO","YES")</f>
        <v>NO</v>
      </c>
    </row>
    <row r="768" spans="1:35" hidden="1">
      <c r="A768" s="29" t="s">
        <v>162</v>
      </c>
      <c r="B768" s="28">
        <v>1155</v>
      </c>
      <c r="C768" s="28">
        <v>7362</v>
      </c>
      <c r="D768" s="30"/>
      <c r="E768" s="29"/>
      <c r="F768" s="28">
        <v>33</v>
      </c>
      <c r="G768" s="28">
        <v>4.8</v>
      </c>
      <c r="H768" s="28">
        <v>8016</v>
      </c>
      <c r="I768" s="29" t="s">
        <v>385</v>
      </c>
      <c r="J768" s="28">
        <v>15</v>
      </c>
      <c r="K768" s="29" t="s">
        <v>666</v>
      </c>
      <c r="L768" s="28">
        <v>5061</v>
      </c>
      <c r="M768" s="29" t="s">
        <v>666</v>
      </c>
      <c r="N768" s="29" t="s">
        <v>7471</v>
      </c>
      <c r="O768" s="31">
        <v>18264</v>
      </c>
      <c r="P768" s="31" t="s">
        <v>7472</v>
      </c>
      <c r="Q768" s="29" t="s">
        <v>5084</v>
      </c>
      <c r="R768" s="28">
        <v>3</v>
      </c>
      <c r="S768" s="28">
        <v>86</v>
      </c>
      <c r="T768" s="28">
        <v>4</v>
      </c>
      <c r="U768" s="28">
        <v>40</v>
      </c>
      <c r="V768" s="29" t="s">
        <v>4926</v>
      </c>
      <c r="W768" s="29" t="s">
        <v>7472</v>
      </c>
      <c r="X768" s="29" t="s">
        <v>7472</v>
      </c>
      <c r="Y768" s="29" t="s">
        <v>7472</v>
      </c>
      <c r="Z768" s="29" t="s">
        <v>7472</v>
      </c>
      <c r="AA768" s="29" t="s">
        <v>7478</v>
      </c>
      <c r="AB768" s="28">
        <v>93562</v>
      </c>
      <c r="AC768" s="27"/>
      <c r="AD768" s="27"/>
      <c r="AE768" s="27"/>
      <c r="AF768" s="29" t="s">
        <v>7472</v>
      </c>
      <c r="AG768" s="33" t="str">
        <f>IF(ISERROR(IF(VLOOKUP(B768,'SAS Stations'!$A$2:$G$307,6,)="YES", "YES", "NO"))=TRUE,"NO","YES")</f>
        <v>NO</v>
      </c>
      <c r="AH768" s="33" t="str">
        <f t="shared" si="11"/>
        <v>YES</v>
      </c>
      <c r="AI768" s="33" t="str">
        <f>IF(ISERROR(IF(VLOOKUP(B768,'Stations Modelled'!$A$2:$D$141,4,FALSE)=TRUE, "YES","NO")),"NO","YES")</f>
        <v>NO</v>
      </c>
    </row>
    <row r="769" spans="1:35" hidden="1">
      <c r="A769" s="29" t="s">
        <v>163</v>
      </c>
      <c r="B769" s="28">
        <v>1156</v>
      </c>
      <c r="C769" s="28">
        <v>7364</v>
      </c>
      <c r="D769" s="30"/>
      <c r="E769" s="29"/>
      <c r="F769" s="28">
        <v>12</v>
      </c>
      <c r="G769" s="28">
        <v>2.4</v>
      </c>
      <c r="H769" s="28">
        <v>5064</v>
      </c>
      <c r="I769" s="29" t="s">
        <v>375</v>
      </c>
      <c r="J769" s="28">
        <v>5</v>
      </c>
      <c r="K769" s="29" t="s">
        <v>375</v>
      </c>
      <c r="L769" s="28">
        <v>5064</v>
      </c>
      <c r="M769" s="29" t="s">
        <v>375</v>
      </c>
      <c r="N769" s="29" t="s">
        <v>7471</v>
      </c>
      <c r="O769" s="31">
        <v>18264</v>
      </c>
      <c r="P769" s="31" t="s">
        <v>7472</v>
      </c>
      <c r="Q769" s="29" t="s">
        <v>5084</v>
      </c>
      <c r="R769" s="28">
        <v>3</v>
      </c>
      <c r="S769" s="28">
        <v>40</v>
      </c>
      <c r="T769" s="28">
        <v>2</v>
      </c>
      <c r="U769" s="28">
        <v>40</v>
      </c>
      <c r="V769" s="29" t="s">
        <v>7474</v>
      </c>
      <c r="W769" s="29" t="s">
        <v>7472</v>
      </c>
      <c r="X769" s="29" t="s">
        <v>7472</v>
      </c>
      <c r="Y769" s="29" t="s">
        <v>7472</v>
      </c>
      <c r="Z769" s="29" t="s">
        <v>7472</v>
      </c>
      <c r="AA769" s="29" t="s">
        <v>7478</v>
      </c>
      <c r="AB769" s="28">
        <v>92321</v>
      </c>
      <c r="AC769" s="27"/>
      <c r="AD769" s="27"/>
      <c r="AE769" s="27"/>
      <c r="AF769" s="29" t="s">
        <v>7472</v>
      </c>
      <c r="AG769" s="33" t="str">
        <f>IF(ISERROR(IF(VLOOKUP(B769,'SAS Stations'!$A$2:$G$307,6,)="YES", "YES", "NO"))=TRUE,"NO","YES")</f>
        <v>NO</v>
      </c>
      <c r="AH769" s="33" t="str">
        <f t="shared" si="11"/>
        <v>YES</v>
      </c>
      <c r="AI769" s="33" t="str">
        <f>IF(ISERROR(IF(VLOOKUP(B769,'Stations Modelled'!$A$2:$D$141,4,FALSE)=TRUE, "YES","NO")),"NO","YES")</f>
        <v>NO</v>
      </c>
    </row>
    <row r="770" spans="1:35" hidden="1">
      <c r="A770" s="29" t="s">
        <v>164</v>
      </c>
      <c r="B770" s="28">
        <v>1163</v>
      </c>
      <c r="C770" s="28">
        <v>7377</v>
      </c>
      <c r="D770" s="30"/>
      <c r="E770" s="29"/>
      <c r="F770" s="28">
        <v>33</v>
      </c>
      <c r="G770" s="28">
        <v>12</v>
      </c>
      <c r="H770" s="28">
        <v>8016</v>
      </c>
      <c r="I770" s="29" t="s">
        <v>385</v>
      </c>
      <c r="J770" s="28">
        <v>15</v>
      </c>
      <c r="K770" s="29" t="s">
        <v>666</v>
      </c>
      <c r="L770" s="28">
        <v>5061</v>
      </c>
      <c r="M770" s="29" t="s">
        <v>666</v>
      </c>
      <c r="N770" s="29" t="s">
        <v>7521</v>
      </c>
      <c r="O770" s="31">
        <v>26268</v>
      </c>
      <c r="P770" s="31">
        <v>29495</v>
      </c>
      <c r="Q770" s="29" t="s">
        <v>5084</v>
      </c>
      <c r="R770" s="28">
        <v>3</v>
      </c>
      <c r="S770" s="28">
        <v>86</v>
      </c>
      <c r="T770" s="28">
        <v>4</v>
      </c>
      <c r="U770" s="28">
        <v>40</v>
      </c>
      <c r="V770" s="29" t="s">
        <v>4926</v>
      </c>
      <c r="W770" s="29" t="s">
        <v>7472</v>
      </c>
      <c r="X770" s="29" t="s">
        <v>7472</v>
      </c>
      <c r="Y770" s="29" t="s">
        <v>7472</v>
      </c>
      <c r="Z770" s="29" t="s">
        <v>7472</v>
      </c>
      <c r="AA770" s="29" t="s">
        <v>7478</v>
      </c>
      <c r="AB770" s="28" t="s">
        <v>7472</v>
      </c>
      <c r="AC770" s="27"/>
      <c r="AD770" s="27"/>
      <c r="AE770" s="27"/>
      <c r="AF770" s="29" t="s">
        <v>7472</v>
      </c>
      <c r="AG770" s="33" t="str">
        <f>IF(ISERROR(IF(VLOOKUP(B770,'SAS Stations'!$A$2:$G$307,6,)="YES", "YES", "NO"))=TRUE,"NO","YES")</f>
        <v>NO</v>
      </c>
      <c r="AH770" s="33" t="str">
        <f t="shared" si="11"/>
        <v>YES</v>
      </c>
      <c r="AI770" s="33" t="str">
        <f>IF(ISERROR(IF(VLOOKUP(B770,'Stations Modelled'!$A$2:$D$141,4,FALSE)=TRUE, "YES","NO")),"NO","YES")</f>
        <v>NO</v>
      </c>
    </row>
    <row r="771" spans="1:35" hidden="1">
      <c r="A771" s="29" t="s">
        <v>165</v>
      </c>
      <c r="B771" s="28">
        <v>198</v>
      </c>
      <c r="C771" s="28">
        <v>4001</v>
      </c>
      <c r="D771" s="30"/>
      <c r="E771" s="29"/>
      <c r="F771" s="28">
        <v>12</v>
      </c>
      <c r="G771" s="28">
        <v>220</v>
      </c>
      <c r="H771" s="28">
        <v>4060</v>
      </c>
      <c r="I771" s="29" t="s">
        <v>7479</v>
      </c>
      <c r="J771" s="28">
        <v>6</v>
      </c>
      <c r="K771" s="29" t="s">
        <v>389</v>
      </c>
      <c r="L771" s="28">
        <v>4000</v>
      </c>
      <c r="M771" s="29" t="s">
        <v>7495</v>
      </c>
      <c r="N771" s="29" t="s">
        <v>7471</v>
      </c>
      <c r="O771" s="31">
        <v>13697</v>
      </c>
      <c r="P771" s="31" t="s">
        <v>7472</v>
      </c>
      <c r="Q771" s="29" t="s">
        <v>7496</v>
      </c>
      <c r="R771" s="28">
        <v>9</v>
      </c>
      <c r="S771" s="28">
        <v>73</v>
      </c>
      <c r="T771" s="28">
        <v>4</v>
      </c>
      <c r="U771" s="28">
        <v>0</v>
      </c>
      <c r="V771" s="29" t="s">
        <v>7474</v>
      </c>
      <c r="W771" s="29" t="s">
        <v>7472</v>
      </c>
      <c r="X771" s="29" t="s">
        <v>7472</v>
      </c>
      <c r="Y771" s="29" t="s">
        <v>7472</v>
      </c>
      <c r="Z771" s="29" t="s">
        <v>7472</v>
      </c>
      <c r="AA771" s="29" t="s">
        <v>7472</v>
      </c>
      <c r="AB771" s="28" t="s">
        <v>7472</v>
      </c>
      <c r="AC771" s="32">
        <v>36.015794999999997</v>
      </c>
      <c r="AD771" s="32">
        <v>-114.737594</v>
      </c>
      <c r="AE771" s="34" t="s">
        <v>5182</v>
      </c>
      <c r="AF771" s="29" t="s">
        <v>7472</v>
      </c>
      <c r="AG771" s="33" t="str">
        <f>IF(ISERROR(IF(VLOOKUP(B771,'SAS Stations'!$A$2:$G$307,6,)="YES", "YES", "NO"))=TRUE,"NO","YES")</f>
        <v>NO</v>
      </c>
      <c r="AH771" s="33" t="str">
        <f t="shared" ref="AH771:AH834" si="12">IF(AG771="YES", "NO", "YES")</f>
        <v>YES</v>
      </c>
      <c r="AI771" s="33" t="str">
        <f>IF(ISERROR(IF(VLOOKUP(B771,'Stations Modelled'!$A$2:$D$141,4,FALSE)=TRUE, "YES","NO")),"NO","YES")</f>
        <v>NO</v>
      </c>
    </row>
    <row r="772" spans="1:35" hidden="1">
      <c r="A772" s="29" t="s">
        <v>166</v>
      </c>
      <c r="B772" s="28">
        <v>154</v>
      </c>
      <c r="C772" s="28">
        <v>2414</v>
      </c>
      <c r="D772" s="30"/>
      <c r="E772" s="29"/>
      <c r="F772" s="28">
        <v>12</v>
      </c>
      <c r="G772" s="28">
        <v>220</v>
      </c>
      <c r="H772" s="28">
        <v>5000</v>
      </c>
      <c r="I772" s="29" t="s">
        <v>7485</v>
      </c>
      <c r="J772" s="28">
        <v>16</v>
      </c>
      <c r="K772" s="29" t="s">
        <v>3806</v>
      </c>
      <c r="L772" s="28">
        <v>5090</v>
      </c>
      <c r="M772" s="29" t="s">
        <v>3806</v>
      </c>
      <c r="N772" s="29" t="s">
        <v>7471</v>
      </c>
      <c r="O772" s="31">
        <v>13667</v>
      </c>
      <c r="P772" s="31" t="s">
        <v>7472</v>
      </c>
      <c r="Q772" s="29" t="s">
        <v>7514</v>
      </c>
      <c r="R772" s="28">
        <v>3</v>
      </c>
      <c r="S772" s="28">
        <v>73</v>
      </c>
      <c r="T772" s="28">
        <v>4</v>
      </c>
      <c r="U772" s="28">
        <v>91</v>
      </c>
      <c r="V772" s="29" t="s">
        <v>7474</v>
      </c>
      <c r="W772" s="29" t="s">
        <v>7472</v>
      </c>
      <c r="X772" s="29" t="s">
        <v>7472</v>
      </c>
      <c r="Y772" s="29" t="s">
        <v>7472</v>
      </c>
      <c r="Z772" s="29" t="s">
        <v>7472</v>
      </c>
      <c r="AA772" s="29" t="s">
        <v>7478</v>
      </c>
      <c r="AB772" s="28" t="s">
        <v>7472</v>
      </c>
      <c r="AC772" s="32">
        <v>35.967184000000003</v>
      </c>
      <c r="AD772" s="32">
        <v>-114.833427</v>
      </c>
      <c r="AE772" s="34" t="s">
        <v>7494</v>
      </c>
      <c r="AF772" s="29" t="s">
        <v>7472</v>
      </c>
      <c r="AG772" s="33" t="str">
        <f>IF(ISERROR(IF(VLOOKUP(B772,'SAS Stations'!$A$2:$G$307,6,)="YES", "YES", "NO"))=TRUE,"NO","YES")</f>
        <v>NO</v>
      </c>
      <c r="AH772" s="33" t="str">
        <f t="shared" si="12"/>
        <v>YES</v>
      </c>
      <c r="AI772" s="33" t="str">
        <f>IF(ISERROR(IF(VLOOKUP(B772,'Stations Modelled'!$A$2:$D$141,4,FALSE)=TRUE, "YES","NO")),"NO","YES")</f>
        <v>NO</v>
      </c>
    </row>
    <row r="773" spans="1:35" hidden="1">
      <c r="A773" s="29" t="s">
        <v>167</v>
      </c>
      <c r="B773" s="28">
        <v>571</v>
      </c>
      <c r="C773" s="28">
        <v>5513</v>
      </c>
      <c r="D773" s="30"/>
      <c r="E773" s="29"/>
      <c r="F773" s="28">
        <v>16</v>
      </c>
      <c r="G773" s="28">
        <v>4</v>
      </c>
      <c r="H773" s="28">
        <v>5055</v>
      </c>
      <c r="I773" s="29" t="s">
        <v>446</v>
      </c>
      <c r="J773" s="28">
        <v>10</v>
      </c>
      <c r="K773" s="29" t="s">
        <v>446</v>
      </c>
      <c r="L773" s="28">
        <v>5056</v>
      </c>
      <c r="M773" s="29" t="s">
        <v>698</v>
      </c>
      <c r="N773" s="29" t="s">
        <v>7521</v>
      </c>
      <c r="O773" s="31">
        <v>18264</v>
      </c>
      <c r="P773" s="31">
        <v>35479</v>
      </c>
      <c r="Q773" s="29" t="s">
        <v>7506</v>
      </c>
      <c r="R773" s="28">
        <v>5</v>
      </c>
      <c r="S773" s="28">
        <v>49</v>
      </c>
      <c r="T773" s="28">
        <v>1</v>
      </c>
      <c r="U773" s="28">
        <v>63</v>
      </c>
      <c r="V773" s="29" t="s">
        <v>4996</v>
      </c>
      <c r="W773" s="29" t="s">
        <v>1678</v>
      </c>
      <c r="X773" s="29" t="s">
        <v>553</v>
      </c>
      <c r="Y773" s="29" t="s">
        <v>168</v>
      </c>
      <c r="Z773" s="29" t="s">
        <v>1048</v>
      </c>
      <c r="AA773" s="29" t="s">
        <v>7478</v>
      </c>
      <c r="AB773" s="28" t="s">
        <v>7472</v>
      </c>
      <c r="AC773" s="27"/>
      <c r="AD773" s="27"/>
      <c r="AE773" s="27"/>
      <c r="AF773" s="29" t="s">
        <v>7472</v>
      </c>
      <c r="AG773" s="33" t="str">
        <f>IF(ISERROR(IF(VLOOKUP(B773,'SAS Stations'!$A$2:$G$307,6,)="YES", "YES", "NO"))=TRUE,"NO","YES")</f>
        <v>NO</v>
      </c>
      <c r="AH773" s="33" t="str">
        <f t="shared" si="12"/>
        <v>YES</v>
      </c>
      <c r="AI773" s="33" t="str">
        <f>IF(ISERROR(IF(VLOOKUP(B773,'Stations Modelled'!$A$2:$D$141,4,FALSE)=TRUE, "YES","NO")),"NO","YES")</f>
        <v>NO</v>
      </c>
    </row>
    <row r="774" spans="1:35" hidden="1">
      <c r="A774" s="29" t="s">
        <v>592</v>
      </c>
      <c r="B774" s="28">
        <v>1859</v>
      </c>
      <c r="C774" s="28">
        <v>6324</v>
      </c>
      <c r="D774" s="30" t="s">
        <v>7535</v>
      </c>
      <c r="E774" s="29"/>
      <c r="F774" s="28">
        <v>66</v>
      </c>
      <c r="G774" s="28">
        <v>12</v>
      </c>
      <c r="H774" s="28">
        <v>5013</v>
      </c>
      <c r="I774" s="29" t="s">
        <v>812</v>
      </c>
      <c r="J774" s="28">
        <v>3</v>
      </c>
      <c r="K774" s="29" t="s">
        <v>7529</v>
      </c>
      <c r="L774" s="28">
        <v>5014</v>
      </c>
      <c r="M774" s="29" t="s">
        <v>3869</v>
      </c>
      <c r="N774" s="29" t="s">
        <v>7471</v>
      </c>
      <c r="O774" s="31">
        <v>34590</v>
      </c>
      <c r="P774" s="31" t="s">
        <v>7472</v>
      </c>
      <c r="Q774" s="29" t="s">
        <v>7530</v>
      </c>
      <c r="R774" s="28">
        <v>1</v>
      </c>
      <c r="S774" s="28">
        <v>27</v>
      </c>
      <c r="T774" s="28">
        <v>3</v>
      </c>
      <c r="U774" s="28">
        <v>5</v>
      </c>
      <c r="V774" s="29" t="s">
        <v>7531</v>
      </c>
      <c r="W774" s="29" t="s">
        <v>7532</v>
      </c>
      <c r="X774" s="29" t="s">
        <v>494</v>
      </c>
      <c r="Y774" s="29" t="s">
        <v>7821</v>
      </c>
      <c r="Z774" s="29" t="s">
        <v>1009</v>
      </c>
      <c r="AA774" s="29" t="s">
        <v>7478</v>
      </c>
      <c r="AB774" s="28">
        <v>91706</v>
      </c>
      <c r="AC774" s="32">
        <v>34.131568000000001</v>
      </c>
      <c r="AD774" s="32">
        <v>-117.97261</v>
      </c>
      <c r="AE774" s="34" t="s">
        <v>7503</v>
      </c>
      <c r="AF774" s="29" t="s">
        <v>7472</v>
      </c>
      <c r="AG774" s="33" t="str">
        <f>IF(ISERROR(IF(VLOOKUP(B774,'SAS Stations'!$A$2:$G$307,6,)="YES", "YES", "NO"))=TRUE,"NO","YES")</f>
        <v>NO</v>
      </c>
      <c r="AH774" s="33" t="str">
        <f t="shared" si="12"/>
        <v>YES</v>
      </c>
      <c r="AI774" s="33" t="str">
        <f>IF(ISERROR(IF(VLOOKUP(B774,'Stations Modelled'!$A$2:$D$141,4,FALSE)=TRUE, "YES","NO")),"NO","YES")</f>
        <v>NO</v>
      </c>
    </row>
    <row r="775" spans="1:35" hidden="1">
      <c r="A775" s="29" t="s">
        <v>169</v>
      </c>
      <c r="B775" s="28">
        <v>1159</v>
      </c>
      <c r="C775" s="28">
        <v>7369</v>
      </c>
      <c r="D775" s="30"/>
      <c r="E775" s="29"/>
      <c r="F775" s="28">
        <v>33</v>
      </c>
      <c r="G775" s="28">
        <v>2.4</v>
      </c>
      <c r="H775" s="28">
        <v>5070</v>
      </c>
      <c r="I775" s="29" t="s">
        <v>347</v>
      </c>
      <c r="J775" s="28">
        <v>7</v>
      </c>
      <c r="K775" s="29" t="s">
        <v>347</v>
      </c>
      <c r="L775" s="28">
        <v>5070</v>
      </c>
      <c r="M775" s="29" t="s">
        <v>347</v>
      </c>
      <c r="N775" s="29" t="s">
        <v>7471</v>
      </c>
      <c r="O775" s="31">
        <v>30926</v>
      </c>
      <c r="P775" s="31" t="s">
        <v>7472</v>
      </c>
      <c r="Q775" s="29" t="s">
        <v>5084</v>
      </c>
      <c r="R775" s="28">
        <v>3</v>
      </c>
      <c r="S775" s="28">
        <v>77</v>
      </c>
      <c r="T775" s="28">
        <v>4</v>
      </c>
      <c r="U775" s="28">
        <v>20</v>
      </c>
      <c r="V775" s="29" t="s">
        <v>7472</v>
      </c>
      <c r="W775" s="29" t="s">
        <v>7472</v>
      </c>
      <c r="X775" s="29" t="s">
        <v>7472</v>
      </c>
      <c r="Y775" s="29" t="s">
        <v>7472</v>
      </c>
      <c r="Z775" s="29" t="s">
        <v>7472</v>
      </c>
      <c r="AA775" s="29" t="s">
        <v>7478</v>
      </c>
      <c r="AB775" s="28">
        <v>92530</v>
      </c>
      <c r="AC775" s="27"/>
      <c r="AD775" s="27"/>
      <c r="AE775" s="27"/>
      <c r="AF775" s="29" t="s">
        <v>7472</v>
      </c>
      <c r="AG775" s="33" t="str">
        <f>IF(ISERROR(IF(VLOOKUP(B775,'SAS Stations'!$A$2:$G$307,6,)="YES", "YES", "NO"))=TRUE,"NO","YES")</f>
        <v>NO</v>
      </c>
      <c r="AH775" s="33" t="str">
        <f t="shared" si="12"/>
        <v>YES</v>
      </c>
      <c r="AI775" s="33" t="str">
        <f>IF(ISERROR(IF(VLOOKUP(B775,'Stations Modelled'!$A$2:$D$141,4,FALSE)=TRUE, "YES","NO")),"NO","YES")</f>
        <v>NO</v>
      </c>
    </row>
    <row r="776" spans="1:35" hidden="1">
      <c r="A776" s="29" t="s">
        <v>170</v>
      </c>
      <c r="B776" s="28">
        <v>1157</v>
      </c>
      <c r="C776" s="28">
        <v>7365</v>
      </c>
      <c r="D776" s="30"/>
      <c r="E776" s="29"/>
      <c r="F776" s="28">
        <v>12</v>
      </c>
      <c r="G776" s="28">
        <v>2.4</v>
      </c>
      <c r="H776" s="28">
        <v>5034</v>
      </c>
      <c r="I776" s="29" t="s">
        <v>875</v>
      </c>
      <c r="J776" s="28">
        <v>17</v>
      </c>
      <c r="K776" s="29" t="s">
        <v>4950</v>
      </c>
      <c r="L776" s="28">
        <v>5033</v>
      </c>
      <c r="M776" s="29" t="s">
        <v>397</v>
      </c>
      <c r="N776" s="29" t="s">
        <v>7471</v>
      </c>
      <c r="O776" s="31">
        <v>18264</v>
      </c>
      <c r="P776" s="31" t="s">
        <v>7472</v>
      </c>
      <c r="Q776" s="29" t="s">
        <v>5084</v>
      </c>
      <c r="R776" s="28">
        <v>5</v>
      </c>
      <c r="S776" s="28">
        <v>51</v>
      </c>
      <c r="T776" s="28">
        <v>3</v>
      </c>
      <c r="U776" s="28">
        <v>70</v>
      </c>
      <c r="V776" s="29" t="s">
        <v>4926</v>
      </c>
      <c r="W776" s="29" t="s">
        <v>7472</v>
      </c>
      <c r="X776" s="29" t="s">
        <v>7472</v>
      </c>
      <c r="Y776" s="29" t="s">
        <v>7472</v>
      </c>
      <c r="Z776" s="29" t="s">
        <v>7472</v>
      </c>
      <c r="AA776" s="29" t="s">
        <v>7478</v>
      </c>
      <c r="AB776" s="28">
        <v>93208</v>
      </c>
      <c r="AC776" s="27"/>
      <c r="AD776" s="27"/>
      <c r="AE776" s="27"/>
      <c r="AF776" s="29" t="s">
        <v>7472</v>
      </c>
      <c r="AG776" s="33" t="str">
        <f>IF(ISERROR(IF(VLOOKUP(B776,'SAS Stations'!$A$2:$G$307,6,)="YES", "YES", "NO"))=TRUE,"NO","YES")</f>
        <v>NO</v>
      </c>
      <c r="AH776" s="33" t="str">
        <f t="shared" si="12"/>
        <v>YES</v>
      </c>
      <c r="AI776" s="33" t="str">
        <f>IF(ISERROR(IF(VLOOKUP(B776,'Stations Modelled'!$A$2:$D$141,4,FALSE)=TRUE, "YES","NO")),"NO","YES")</f>
        <v>NO</v>
      </c>
    </row>
    <row r="777" spans="1:35" hidden="1">
      <c r="A777" s="29" t="s">
        <v>171</v>
      </c>
      <c r="B777" s="28">
        <v>1158</v>
      </c>
      <c r="C777" s="28">
        <v>7367</v>
      </c>
      <c r="D777" s="30"/>
      <c r="E777" s="29"/>
      <c r="F777" s="28">
        <v>33</v>
      </c>
      <c r="G777" s="28">
        <v>12</v>
      </c>
      <c r="H777" s="28">
        <v>4020</v>
      </c>
      <c r="I777" s="29" t="s">
        <v>7505</v>
      </c>
      <c r="J777" s="28">
        <v>16</v>
      </c>
      <c r="K777" s="29" t="s">
        <v>3806</v>
      </c>
      <c r="L777" s="28">
        <v>5090</v>
      </c>
      <c r="M777" s="29" t="s">
        <v>3806</v>
      </c>
      <c r="N777" s="29" t="s">
        <v>7471</v>
      </c>
      <c r="O777" s="31">
        <v>23132</v>
      </c>
      <c r="P777" s="31" t="s">
        <v>7472</v>
      </c>
      <c r="Q777" s="29" t="s">
        <v>5084</v>
      </c>
      <c r="R777" s="28">
        <v>3</v>
      </c>
      <c r="S777" s="28">
        <v>72</v>
      </c>
      <c r="T777" s="28">
        <v>4</v>
      </c>
      <c r="U777" s="28">
        <v>30</v>
      </c>
      <c r="V777" s="29" t="s">
        <v>7474</v>
      </c>
      <c r="W777" s="29" t="s">
        <v>7472</v>
      </c>
      <c r="X777" s="29" t="s">
        <v>7472</v>
      </c>
      <c r="Y777" s="29" t="s">
        <v>7472</v>
      </c>
      <c r="Z777" s="29" t="s">
        <v>7472</v>
      </c>
      <c r="AA777" s="29" t="s">
        <v>7478</v>
      </c>
      <c r="AB777" s="28">
        <v>92389</v>
      </c>
      <c r="AC777" s="27"/>
      <c r="AD777" s="27"/>
      <c r="AE777" s="27"/>
      <c r="AF777" s="29" t="s">
        <v>7472</v>
      </c>
      <c r="AG777" s="33" t="str">
        <f>IF(ISERROR(IF(VLOOKUP(B777,'SAS Stations'!$A$2:$G$307,6,)="YES", "YES", "NO"))=TRUE,"NO","YES")</f>
        <v>NO</v>
      </c>
      <c r="AH777" s="33" t="str">
        <f t="shared" si="12"/>
        <v>YES</v>
      </c>
      <c r="AI777" s="33" t="str">
        <f>IF(ISERROR(IF(VLOOKUP(B777,'Stations Modelled'!$A$2:$D$141,4,FALSE)=TRUE, "YES","NO")),"NO","YES")</f>
        <v>NO</v>
      </c>
    </row>
    <row r="778" spans="1:35" hidden="1">
      <c r="A778" s="29" t="s">
        <v>172</v>
      </c>
      <c r="B778" s="28">
        <v>1161</v>
      </c>
      <c r="C778" s="28">
        <v>7372</v>
      </c>
      <c r="D778" s="30"/>
      <c r="E778" s="29"/>
      <c r="F778" s="28">
        <v>33</v>
      </c>
      <c r="G778" s="28">
        <v>2.4</v>
      </c>
      <c r="H778" s="28">
        <v>1990</v>
      </c>
      <c r="I778" s="29" t="s">
        <v>7480</v>
      </c>
      <c r="J778" s="28">
        <v>5</v>
      </c>
      <c r="K778" s="29" t="s">
        <v>375</v>
      </c>
      <c r="L778" s="28">
        <v>5064</v>
      </c>
      <c r="M778" s="29" t="s">
        <v>375</v>
      </c>
      <c r="N778" s="29" t="s">
        <v>7471</v>
      </c>
      <c r="O778" s="31">
        <v>25051</v>
      </c>
      <c r="P778" s="31" t="s">
        <v>7472</v>
      </c>
      <c r="Q778" s="29" t="s">
        <v>5084</v>
      </c>
      <c r="R778" s="28">
        <v>3</v>
      </c>
      <c r="S778" s="28">
        <v>31</v>
      </c>
      <c r="T778" s="28">
        <v>2</v>
      </c>
      <c r="U778" s="28">
        <v>20</v>
      </c>
      <c r="V778" s="29" t="s">
        <v>7474</v>
      </c>
      <c r="W778" s="29" t="s">
        <v>7472</v>
      </c>
      <c r="X778" s="29" t="s">
        <v>7472</v>
      </c>
      <c r="Y778" s="29" t="s">
        <v>7472</v>
      </c>
      <c r="Z778" s="29" t="s">
        <v>7472</v>
      </c>
      <c r="AA778" s="29" t="s">
        <v>7478</v>
      </c>
      <c r="AB778" s="28">
        <v>92404</v>
      </c>
      <c r="AC778" s="27"/>
      <c r="AD778" s="27"/>
      <c r="AE778" s="27"/>
      <c r="AF778" s="29" t="s">
        <v>7472</v>
      </c>
      <c r="AG778" s="33" t="str">
        <f>IF(ISERROR(IF(VLOOKUP(B778,'SAS Stations'!$A$2:$G$307,6,)="YES", "YES", "NO"))=TRUE,"NO","YES")</f>
        <v>NO</v>
      </c>
      <c r="AH778" s="33" t="str">
        <f t="shared" si="12"/>
        <v>YES</v>
      </c>
      <c r="AI778" s="33" t="str">
        <f>IF(ISERROR(IF(VLOOKUP(B778,'Stations Modelled'!$A$2:$D$141,4,FALSE)=TRUE, "YES","NO")),"NO","YES")</f>
        <v>NO</v>
      </c>
    </row>
    <row r="779" spans="1:35" hidden="1">
      <c r="A779" s="29" t="s">
        <v>593</v>
      </c>
      <c r="B779" s="28">
        <v>421</v>
      </c>
      <c r="C779" s="28">
        <v>5210</v>
      </c>
      <c r="D779" s="30"/>
      <c r="E779" s="29"/>
      <c r="F779" s="28">
        <v>66</v>
      </c>
      <c r="G779" s="28">
        <v>4</v>
      </c>
      <c r="H779" s="28">
        <v>5021</v>
      </c>
      <c r="I779" s="29" t="s">
        <v>625</v>
      </c>
      <c r="J779" s="28">
        <v>8</v>
      </c>
      <c r="K779" s="29" t="s">
        <v>337</v>
      </c>
      <c r="L779" s="28">
        <v>5023</v>
      </c>
      <c r="M779" s="29" t="s">
        <v>337</v>
      </c>
      <c r="N779" s="29" t="s">
        <v>7471</v>
      </c>
      <c r="O779" s="31">
        <v>23651</v>
      </c>
      <c r="P779" s="31" t="s">
        <v>7472</v>
      </c>
      <c r="Q779" s="29" t="s">
        <v>7473</v>
      </c>
      <c r="R779" s="28">
        <v>5</v>
      </c>
      <c r="S779" s="28">
        <v>44</v>
      </c>
      <c r="T779" s="28">
        <v>2</v>
      </c>
      <c r="U779" s="28">
        <v>53</v>
      </c>
      <c r="V779" s="29" t="s">
        <v>3386</v>
      </c>
      <c r="W779" s="29" t="s">
        <v>1761</v>
      </c>
      <c r="X779" s="29" t="s">
        <v>462</v>
      </c>
      <c r="Y779" s="29" t="s">
        <v>4647</v>
      </c>
      <c r="Z779" s="29" t="s">
        <v>3386</v>
      </c>
      <c r="AA779" s="29" t="s">
        <v>7478</v>
      </c>
      <c r="AB779" s="28">
        <v>90047</v>
      </c>
      <c r="AC779" s="32">
        <v>33.922491000000001</v>
      </c>
      <c r="AD779" s="32">
        <v>-118.307271</v>
      </c>
      <c r="AE779" s="34" t="s">
        <v>7494</v>
      </c>
      <c r="AF779" s="29" t="s">
        <v>7472</v>
      </c>
      <c r="AG779" s="33" t="str">
        <f>IF(ISERROR(IF(VLOOKUP(B779,'SAS Stations'!$A$2:$G$307,6,)="YES", "YES", "NO"))=TRUE,"NO","YES")</f>
        <v>YES</v>
      </c>
      <c r="AH779" s="33" t="str">
        <f t="shared" si="12"/>
        <v>NO</v>
      </c>
      <c r="AI779" s="33" t="str">
        <f>IF(ISERROR(IF(VLOOKUP(B779,'Stations Modelled'!$A$2:$D$141,4,FALSE)=TRUE, "YES","NO")),"NO","YES")</f>
        <v>NO</v>
      </c>
    </row>
    <row r="780" spans="1:35" hidden="1">
      <c r="A780" s="29" t="s">
        <v>1020</v>
      </c>
      <c r="B780" s="28">
        <v>372</v>
      </c>
      <c r="C780" s="28">
        <v>5151</v>
      </c>
      <c r="D780" s="30" t="s">
        <v>7535</v>
      </c>
      <c r="E780" s="29"/>
      <c r="F780" s="28">
        <v>16</v>
      </c>
      <c r="G780" s="28">
        <v>4</v>
      </c>
      <c r="H780" s="28">
        <v>5012</v>
      </c>
      <c r="I780" s="29" t="s">
        <v>3869</v>
      </c>
      <c r="J780" s="28">
        <v>3</v>
      </c>
      <c r="K780" s="29" t="s">
        <v>7529</v>
      </c>
      <c r="L780" s="28">
        <v>5012</v>
      </c>
      <c r="M780" s="29" t="s">
        <v>3869</v>
      </c>
      <c r="N780" s="29" t="s">
        <v>7471</v>
      </c>
      <c r="O780" s="31">
        <v>18264</v>
      </c>
      <c r="P780" s="31" t="s">
        <v>7472</v>
      </c>
      <c r="Q780" s="29" t="s">
        <v>7506</v>
      </c>
      <c r="R780" s="28">
        <v>1</v>
      </c>
      <c r="S780" s="28">
        <v>22</v>
      </c>
      <c r="T780" s="28">
        <v>3</v>
      </c>
      <c r="U780" s="28">
        <v>3</v>
      </c>
      <c r="V780" s="29" t="s">
        <v>7531</v>
      </c>
      <c r="W780" s="29" t="s">
        <v>533</v>
      </c>
      <c r="X780" s="29" t="s">
        <v>538</v>
      </c>
      <c r="Y780" s="29" t="s">
        <v>7822</v>
      </c>
      <c r="Z780" s="29" t="s">
        <v>7823</v>
      </c>
      <c r="AA780" s="29" t="s">
        <v>7478</v>
      </c>
      <c r="AB780" s="28">
        <v>91733</v>
      </c>
      <c r="AC780" s="32">
        <v>34.052461000000001</v>
      </c>
      <c r="AD780" s="32">
        <v>-118.047872</v>
      </c>
      <c r="AE780" s="34" t="s">
        <v>7503</v>
      </c>
      <c r="AF780" s="29" t="s">
        <v>7472</v>
      </c>
      <c r="AG780" s="33" t="str">
        <f>IF(ISERROR(IF(VLOOKUP(B780,'SAS Stations'!$A$2:$G$307,6,)="YES", "YES", "NO"))=TRUE,"NO","YES")</f>
        <v>YES</v>
      </c>
      <c r="AH780" s="33" t="str">
        <f t="shared" si="12"/>
        <v>NO</v>
      </c>
      <c r="AI780" s="33" t="str">
        <f>IF(ISERROR(IF(VLOOKUP(B780,'Stations Modelled'!$A$2:$D$141,4,FALSE)=TRUE, "YES","NO")),"NO","YES")</f>
        <v>NO</v>
      </c>
    </row>
    <row r="781" spans="1:35" hidden="1">
      <c r="A781" s="29" t="s">
        <v>173</v>
      </c>
      <c r="B781" s="28">
        <v>700</v>
      </c>
      <c r="C781" s="28">
        <v>5663</v>
      </c>
      <c r="D781" s="30"/>
      <c r="E781" s="29"/>
      <c r="F781" s="28">
        <v>66</v>
      </c>
      <c r="G781" s="28">
        <v>12</v>
      </c>
      <c r="H781" s="28">
        <v>5064</v>
      </c>
      <c r="I781" s="29" t="s">
        <v>375</v>
      </c>
      <c r="J781" s="28">
        <v>5</v>
      </c>
      <c r="K781" s="29" t="s">
        <v>375</v>
      </c>
      <c r="L781" s="28">
        <v>5064</v>
      </c>
      <c r="M781" s="29" t="s">
        <v>375</v>
      </c>
      <c r="N781" s="29" t="s">
        <v>7471</v>
      </c>
      <c r="O781" s="31">
        <v>26451</v>
      </c>
      <c r="P781" s="31" t="s">
        <v>7472</v>
      </c>
      <c r="Q781" s="29" t="s">
        <v>7496</v>
      </c>
      <c r="R781" s="28">
        <v>3</v>
      </c>
      <c r="S781" s="28">
        <v>31</v>
      </c>
      <c r="T781" s="28">
        <v>3</v>
      </c>
      <c r="U781" s="28">
        <v>0</v>
      </c>
      <c r="V781" s="29" t="s">
        <v>7474</v>
      </c>
      <c r="W781" s="29" t="s">
        <v>5076</v>
      </c>
      <c r="X781" s="29" t="s">
        <v>7472</v>
      </c>
      <c r="Y781" s="29" t="s">
        <v>7472</v>
      </c>
      <c r="Z781" s="29" t="s">
        <v>3817</v>
      </c>
      <c r="AA781" s="29" t="s">
        <v>7478</v>
      </c>
      <c r="AB781" s="28">
        <v>92324</v>
      </c>
      <c r="AC781" s="32">
        <v>34.063605000000003</v>
      </c>
      <c r="AD781" s="32">
        <v>-117.322017</v>
      </c>
      <c r="AE781" s="34" t="s">
        <v>5182</v>
      </c>
      <c r="AF781" s="29" t="s">
        <v>7472</v>
      </c>
      <c r="AG781" s="33" t="str">
        <f>IF(ISERROR(IF(VLOOKUP(B781,'SAS Stations'!$A$2:$G$307,6,)="YES", "YES", "NO"))=TRUE,"NO","YES")</f>
        <v>NO</v>
      </c>
      <c r="AH781" s="33" t="str">
        <f t="shared" si="12"/>
        <v>YES</v>
      </c>
      <c r="AI781" s="33" t="str">
        <f>IF(ISERROR(IF(VLOOKUP(B781,'Stations Modelled'!$A$2:$D$141,4,FALSE)=TRUE, "YES","NO")),"NO","YES")</f>
        <v>NO</v>
      </c>
    </row>
    <row r="782" spans="1:35" hidden="1">
      <c r="A782" s="29" t="s">
        <v>5127</v>
      </c>
      <c r="B782" s="28">
        <v>593</v>
      </c>
      <c r="C782" s="28">
        <v>5540</v>
      </c>
      <c r="D782" s="30" t="s">
        <v>4971</v>
      </c>
      <c r="E782" s="29"/>
      <c r="F782" s="28">
        <v>16</v>
      </c>
      <c r="G782" s="28">
        <v>4</v>
      </c>
      <c r="H782" s="28">
        <v>5053</v>
      </c>
      <c r="I782" s="29" t="s">
        <v>833</v>
      </c>
      <c r="J782" s="28">
        <v>12</v>
      </c>
      <c r="K782" s="29" t="s">
        <v>833</v>
      </c>
      <c r="L782" s="28">
        <v>5056</v>
      </c>
      <c r="M782" s="29" t="s">
        <v>698</v>
      </c>
      <c r="N782" s="29" t="s">
        <v>7521</v>
      </c>
      <c r="O782" s="31">
        <v>17685</v>
      </c>
      <c r="P782" s="31">
        <v>36130</v>
      </c>
      <c r="Q782" s="29" t="s">
        <v>7506</v>
      </c>
      <c r="R782" s="28">
        <v>5</v>
      </c>
      <c r="S782" s="28">
        <v>39</v>
      </c>
      <c r="T782" s="28">
        <v>1</v>
      </c>
      <c r="U782" s="28">
        <v>64</v>
      </c>
      <c r="V782" s="29" t="s">
        <v>935</v>
      </c>
      <c r="W782" s="29" t="s">
        <v>4868</v>
      </c>
      <c r="X782" s="29" t="s">
        <v>7553</v>
      </c>
      <c r="Y782" s="29" t="s">
        <v>5128</v>
      </c>
      <c r="Z782" s="29" t="s">
        <v>5127</v>
      </c>
      <c r="AA782" s="29" t="s">
        <v>7478</v>
      </c>
      <c r="AB782" s="28">
        <v>93041</v>
      </c>
      <c r="AC782" s="27"/>
      <c r="AD782" s="27"/>
      <c r="AE782" s="27"/>
      <c r="AF782" s="29" t="s">
        <v>7472</v>
      </c>
      <c r="AG782" s="33" t="str">
        <f>IF(ISERROR(IF(VLOOKUP(B782,'SAS Stations'!$A$2:$G$307,6,)="YES", "YES", "NO"))=TRUE,"NO","YES")</f>
        <v>NO</v>
      </c>
      <c r="AH782" s="33" t="str">
        <f t="shared" si="12"/>
        <v>YES</v>
      </c>
      <c r="AI782" s="33" t="str">
        <f>IF(ISERROR(IF(VLOOKUP(B782,'Stations Modelled'!$A$2:$D$141,4,FALSE)=TRUE, "YES","NO")),"NO","YES")</f>
        <v>NO</v>
      </c>
    </row>
    <row r="783" spans="1:35" hidden="1">
      <c r="A783" s="29" t="s">
        <v>174</v>
      </c>
      <c r="B783" s="28">
        <v>973</v>
      </c>
      <c r="C783" s="28">
        <v>6174</v>
      </c>
      <c r="D783" s="30"/>
      <c r="E783" s="29"/>
      <c r="F783" s="28">
        <v>12</v>
      </c>
      <c r="G783" s="28">
        <v>4</v>
      </c>
      <c r="H783" s="28">
        <v>5086</v>
      </c>
      <c r="I783" s="29" t="s">
        <v>394</v>
      </c>
      <c r="J783" s="28">
        <v>2</v>
      </c>
      <c r="K783" s="29" t="s">
        <v>394</v>
      </c>
      <c r="L783" s="28">
        <v>5086</v>
      </c>
      <c r="M783" s="29" t="s">
        <v>394</v>
      </c>
      <c r="N783" s="29" t="s">
        <v>7471</v>
      </c>
      <c r="O783" s="31">
        <v>18264</v>
      </c>
      <c r="P783" s="31" t="s">
        <v>7472</v>
      </c>
      <c r="Q783" s="29" t="s">
        <v>981</v>
      </c>
      <c r="R783" s="28">
        <v>1</v>
      </c>
      <c r="S783" s="28">
        <v>33</v>
      </c>
      <c r="T783" s="28">
        <v>1</v>
      </c>
      <c r="U783" s="28">
        <v>80</v>
      </c>
      <c r="V783" s="29" t="s">
        <v>7472</v>
      </c>
      <c r="W783" s="29" t="s">
        <v>7472</v>
      </c>
      <c r="X783" s="29" t="s">
        <v>7472</v>
      </c>
      <c r="Y783" s="29" t="s">
        <v>7472</v>
      </c>
      <c r="Z783" s="29" t="s">
        <v>7472</v>
      </c>
      <c r="AA783" s="29" t="s">
        <v>7478</v>
      </c>
      <c r="AB783" s="28" t="s">
        <v>7472</v>
      </c>
      <c r="AC783" s="27"/>
      <c r="AD783" s="27"/>
      <c r="AE783" s="27"/>
      <c r="AF783" s="29" t="s">
        <v>7472</v>
      </c>
      <c r="AG783" s="33" t="str">
        <f>IF(ISERROR(IF(VLOOKUP(B783,'SAS Stations'!$A$2:$G$307,6,)="YES", "YES", "NO"))=TRUE,"NO","YES")</f>
        <v>NO</v>
      </c>
      <c r="AH783" s="33" t="str">
        <f t="shared" si="12"/>
        <v>YES</v>
      </c>
      <c r="AI783" s="33" t="str">
        <f>IF(ISERROR(IF(VLOOKUP(B783,'Stations Modelled'!$A$2:$D$141,4,FALSE)=TRUE, "YES","NO")),"NO","YES")</f>
        <v>NO</v>
      </c>
    </row>
    <row r="784" spans="1:35" hidden="1">
      <c r="A784" s="29" t="s">
        <v>594</v>
      </c>
      <c r="B784" s="28">
        <v>1026</v>
      </c>
      <c r="C784" s="28">
        <v>6258</v>
      </c>
      <c r="D784" s="30" t="s">
        <v>2821</v>
      </c>
      <c r="E784" s="29"/>
      <c r="F784" s="28">
        <v>66</v>
      </c>
      <c r="G784" s="28">
        <v>12</v>
      </c>
      <c r="H784" s="28">
        <v>5023</v>
      </c>
      <c r="I784" s="29" t="s">
        <v>337</v>
      </c>
      <c r="J784" s="28">
        <v>8</v>
      </c>
      <c r="K784" s="29" t="s">
        <v>337</v>
      </c>
      <c r="L784" s="28">
        <v>5023</v>
      </c>
      <c r="M784" s="29" t="s">
        <v>337</v>
      </c>
      <c r="N784" s="29" t="s">
        <v>7471</v>
      </c>
      <c r="O784" s="31">
        <v>29556</v>
      </c>
      <c r="P784" s="31" t="s">
        <v>7472</v>
      </c>
      <c r="Q784" s="29" t="s">
        <v>7530</v>
      </c>
      <c r="R784" s="28">
        <v>5</v>
      </c>
      <c r="S784" s="28">
        <v>44</v>
      </c>
      <c r="T784" s="28">
        <v>1</v>
      </c>
      <c r="U784" s="28">
        <v>53</v>
      </c>
      <c r="V784" s="29" t="s">
        <v>3386</v>
      </c>
      <c r="W784" s="29" t="s">
        <v>1718</v>
      </c>
      <c r="X784" s="29" t="s">
        <v>3326</v>
      </c>
      <c r="Y784" s="29" t="s">
        <v>4648</v>
      </c>
      <c r="Z784" s="29" t="s">
        <v>3873</v>
      </c>
      <c r="AA784" s="29" t="s">
        <v>7478</v>
      </c>
      <c r="AB784" s="28">
        <v>90245</v>
      </c>
      <c r="AC784" s="32">
        <v>33.912680999999999</v>
      </c>
      <c r="AD784" s="32">
        <v>-118.391392</v>
      </c>
      <c r="AE784" s="34" t="s">
        <v>7494</v>
      </c>
      <c r="AF784" s="29" t="s">
        <v>7472</v>
      </c>
      <c r="AG784" s="33" t="str">
        <f>IF(ISERROR(IF(VLOOKUP(B784,'SAS Stations'!$A$2:$G$307,6,)="YES", "YES", "NO"))=TRUE,"NO","YES")</f>
        <v>NO</v>
      </c>
      <c r="AH784" s="33" t="str">
        <f t="shared" si="12"/>
        <v>YES</v>
      </c>
      <c r="AI784" s="33" t="str">
        <f>IF(ISERROR(IF(VLOOKUP(B784,'Stations Modelled'!$A$2:$D$141,4,FALSE)=TRUE, "YES","NO")),"NO","YES")</f>
        <v>NO</v>
      </c>
    </row>
    <row r="785" spans="1:35" hidden="1">
      <c r="A785" s="29" t="s">
        <v>595</v>
      </c>
      <c r="B785" s="28">
        <v>988</v>
      </c>
      <c r="C785" s="28">
        <v>6194</v>
      </c>
      <c r="D785" s="30"/>
      <c r="E785" s="29"/>
      <c r="F785" s="28">
        <v>66</v>
      </c>
      <c r="G785" s="28">
        <v>4</v>
      </c>
      <c r="H785" s="28">
        <v>5021</v>
      </c>
      <c r="I785" s="29" t="s">
        <v>625</v>
      </c>
      <c r="J785" s="28">
        <v>8</v>
      </c>
      <c r="K785" s="29" t="s">
        <v>337</v>
      </c>
      <c r="L785" s="28">
        <v>5023</v>
      </c>
      <c r="M785" s="29" t="s">
        <v>337</v>
      </c>
      <c r="N785" s="29" t="s">
        <v>7471</v>
      </c>
      <c r="O785" s="31">
        <v>31382</v>
      </c>
      <c r="P785" s="31" t="s">
        <v>7472</v>
      </c>
      <c r="Q785" s="29" t="s">
        <v>7530</v>
      </c>
      <c r="R785" s="28">
        <v>5</v>
      </c>
      <c r="S785" s="28">
        <v>44</v>
      </c>
      <c r="T785" s="28">
        <v>2</v>
      </c>
      <c r="U785" s="28">
        <v>56</v>
      </c>
      <c r="V785" s="29" t="s">
        <v>3386</v>
      </c>
      <c r="W785" s="29" t="s">
        <v>2767</v>
      </c>
      <c r="X785" s="29" t="s">
        <v>7540</v>
      </c>
      <c r="Y785" s="29" t="s">
        <v>4649</v>
      </c>
      <c r="Z785" s="29" t="s">
        <v>913</v>
      </c>
      <c r="AA785" s="29" t="s">
        <v>7478</v>
      </c>
      <c r="AB785" s="28">
        <v>90505</v>
      </c>
      <c r="AC785" s="32">
        <v>33.81033</v>
      </c>
      <c r="AD785" s="32">
        <v>-118.34070699999999</v>
      </c>
      <c r="AE785" s="34" t="s">
        <v>7494</v>
      </c>
      <c r="AF785" s="29" t="s">
        <v>7472</v>
      </c>
      <c r="AG785" s="33" t="str">
        <f>IF(ISERROR(IF(VLOOKUP(B785,'SAS Stations'!$A$2:$G$307,6,)="YES", "YES", "NO"))=TRUE,"NO","YES")</f>
        <v>NO</v>
      </c>
      <c r="AH785" s="33" t="str">
        <f t="shared" si="12"/>
        <v>YES</v>
      </c>
      <c r="AI785" s="33" t="str">
        <f>IF(ISERROR(IF(VLOOKUP(B785,'Stations Modelled'!$A$2:$D$141,4,FALSE)=TRUE, "YES","NO")),"NO","YES")</f>
        <v>NO</v>
      </c>
    </row>
    <row r="786" spans="1:35" hidden="1">
      <c r="A786" s="29" t="s">
        <v>175</v>
      </c>
      <c r="B786" s="28">
        <v>1164</v>
      </c>
      <c r="C786" s="28">
        <v>7378</v>
      </c>
      <c r="D786" s="30"/>
      <c r="E786" s="29"/>
      <c r="F786" s="28">
        <v>16</v>
      </c>
      <c r="G786" s="28">
        <v>4</v>
      </c>
      <c r="H786" s="28">
        <v>5056</v>
      </c>
      <c r="I786" s="29" t="s">
        <v>698</v>
      </c>
      <c r="J786" s="28">
        <v>11</v>
      </c>
      <c r="K786" s="29" t="s">
        <v>698</v>
      </c>
      <c r="L786" s="28">
        <v>5056</v>
      </c>
      <c r="M786" s="29" t="s">
        <v>698</v>
      </c>
      <c r="N786" s="29" t="s">
        <v>7521</v>
      </c>
      <c r="O786" s="31">
        <v>18264</v>
      </c>
      <c r="P786" s="31">
        <v>31747</v>
      </c>
      <c r="Q786" s="29" t="s">
        <v>5084</v>
      </c>
      <c r="R786" s="28">
        <v>5</v>
      </c>
      <c r="S786" s="28">
        <v>35</v>
      </c>
      <c r="T786" s="28">
        <v>3</v>
      </c>
      <c r="U786" s="28">
        <v>60</v>
      </c>
      <c r="V786" s="29" t="s">
        <v>7472</v>
      </c>
      <c r="W786" s="29" t="s">
        <v>7472</v>
      </c>
      <c r="X786" s="29" t="s">
        <v>7472</v>
      </c>
      <c r="Y786" s="29" t="s">
        <v>7472</v>
      </c>
      <c r="Z786" s="29" t="s">
        <v>7472</v>
      </c>
      <c r="AA786" s="29" t="s">
        <v>7478</v>
      </c>
      <c r="AB786" s="28" t="s">
        <v>7472</v>
      </c>
      <c r="AC786" s="27"/>
      <c r="AD786" s="27"/>
      <c r="AE786" s="27"/>
      <c r="AF786" s="29" t="s">
        <v>7472</v>
      </c>
      <c r="AG786" s="33" t="str">
        <f>IF(ISERROR(IF(VLOOKUP(B786,'SAS Stations'!$A$2:$G$307,6,)="YES", "YES", "NO"))=TRUE,"NO","YES")</f>
        <v>NO</v>
      </c>
      <c r="AH786" s="33" t="str">
        <f t="shared" si="12"/>
        <v>YES</v>
      </c>
      <c r="AI786" s="33" t="str">
        <f>IF(ISERROR(IF(VLOOKUP(B786,'Stations Modelled'!$A$2:$D$141,4,FALSE)=TRUE, "YES","NO")),"NO","YES")</f>
        <v>NO</v>
      </c>
    </row>
    <row r="787" spans="1:35" hidden="1">
      <c r="A787" s="29" t="s">
        <v>176</v>
      </c>
      <c r="B787" s="28">
        <v>1683</v>
      </c>
      <c r="C787" s="28">
        <v>9329</v>
      </c>
      <c r="D787" s="30"/>
      <c r="E787" s="29"/>
      <c r="F787" s="28">
        <v>12</v>
      </c>
      <c r="G787" s="28">
        <v>0.5</v>
      </c>
      <c r="H787" s="28">
        <v>9010</v>
      </c>
      <c r="I787" s="29" t="s">
        <v>2406</v>
      </c>
      <c r="J787" s="28" t="s">
        <v>7472</v>
      </c>
      <c r="K787" s="29" t="s">
        <v>7472</v>
      </c>
      <c r="L787" s="28">
        <v>9010</v>
      </c>
      <c r="M787" s="29" t="s">
        <v>2406</v>
      </c>
      <c r="N787" s="29" t="s">
        <v>7471</v>
      </c>
      <c r="O787" s="31">
        <v>33970</v>
      </c>
      <c r="P787" s="31" t="s">
        <v>7472</v>
      </c>
      <c r="Q787" s="29" t="s">
        <v>5084</v>
      </c>
      <c r="R787" s="28">
        <v>9</v>
      </c>
      <c r="S787" s="28">
        <v>99</v>
      </c>
      <c r="T787" s="28">
        <v>2</v>
      </c>
      <c r="U787" s="28">
        <v>0</v>
      </c>
      <c r="V787" s="29" t="s">
        <v>7472</v>
      </c>
      <c r="W787" s="29" t="s">
        <v>7472</v>
      </c>
      <c r="X787" s="29" t="s">
        <v>7472</v>
      </c>
      <c r="Y787" s="29" t="s">
        <v>2407</v>
      </c>
      <c r="Z787" s="29" t="s">
        <v>348</v>
      </c>
      <c r="AA787" s="29" t="s">
        <v>7478</v>
      </c>
      <c r="AB787" s="28">
        <v>91801</v>
      </c>
      <c r="AC787" s="27"/>
      <c r="AD787" s="27"/>
      <c r="AE787" s="27"/>
      <c r="AF787" s="29" t="s">
        <v>7472</v>
      </c>
      <c r="AG787" s="33" t="str">
        <f>IF(ISERROR(IF(VLOOKUP(B787,'SAS Stations'!$A$2:$G$307,6,)="YES", "YES", "NO"))=TRUE,"NO","YES")</f>
        <v>NO</v>
      </c>
      <c r="AH787" s="33" t="str">
        <f t="shared" si="12"/>
        <v>YES</v>
      </c>
      <c r="AI787" s="33" t="str">
        <f>IF(ISERROR(IF(VLOOKUP(B787,'Stations Modelled'!$A$2:$D$141,4,FALSE)=TRUE, "YES","NO")),"NO","YES")</f>
        <v>NO</v>
      </c>
    </row>
    <row r="788" spans="1:35" hidden="1">
      <c r="A788" s="29" t="s">
        <v>177</v>
      </c>
      <c r="B788" s="28">
        <v>1606</v>
      </c>
      <c r="C788" s="28">
        <v>4227</v>
      </c>
      <c r="D788" s="30"/>
      <c r="E788" s="29"/>
      <c r="F788" s="28">
        <v>66</v>
      </c>
      <c r="G788" s="28">
        <v>0.5</v>
      </c>
      <c r="H788" s="28">
        <v>5064</v>
      </c>
      <c r="I788" s="29" t="s">
        <v>375</v>
      </c>
      <c r="J788" s="28">
        <v>5</v>
      </c>
      <c r="K788" s="29" t="s">
        <v>375</v>
      </c>
      <c r="L788" s="28">
        <v>5064</v>
      </c>
      <c r="M788" s="29" t="s">
        <v>375</v>
      </c>
      <c r="N788" s="29" t="s">
        <v>7471</v>
      </c>
      <c r="O788" s="31">
        <v>18264</v>
      </c>
      <c r="P788" s="31" t="s">
        <v>7472</v>
      </c>
      <c r="Q788" s="29" t="s">
        <v>7496</v>
      </c>
      <c r="R788" s="28">
        <v>3</v>
      </c>
      <c r="S788" s="28">
        <v>31</v>
      </c>
      <c r="T788" s="28">
        <v>3</v>
      </c>
      <c r="U788" s="28">
        <v>0</v>
      </c>
      <c r="V788" s="29" t="s">
        <v>3438</v>
      </c>
      <c r="W788" s="29" t="s">
        <v>7472</v>
      </c>
      <c r="X788" s="29" t="s">
        <v>7472</v>
      </c>
      <c r="Y788" s="29" t="s">
        <v>7472</v>
      </c>
      <c r="Z788" s="29" t="s">
        <v>3411</v>
      </c>
      <c r="AA788" s="29" t="s">
        <v>7478</v>
      </c>
      <c r="AB788" s="28" t="s">
        <v>7472</v>
      </c>
      <c r="AC788" s="27"/>
      <c r="AD788" s="27"/>
      <c r="AE788" s="27"/>
      <c r="AF788" s="29" t="s">
        <v>7472</v>
      </c>
      <c r="AG788" s="33" t="str">
        <f>IF(ISERROR(IF(VLOOKUP(B788,'SAS Stations'!$A$2:$G$307,6,)="YES", "YES", "NO"))=TRUE,"NO","YES")</f>
        <v>NO</v>
      </c>
      <c r="AH788" s="33" t="str">
        <f t="shared" si="12"/>
        <v>YES</v>
      </c>
      <c r="AI788" s="33" t="str">
        <f>IF(ISERROR(IF(VLOOKUP(B788,'Stations Modelled'!$A$2:$D$141,4,FALSE)=TRUE, "YES","NO")),"NO","YES")</f>
        <v>NO</v>
      </c>
    </row>
    <row r="789" spans="1:35" hidden="1">
      <c r="A789" s="29" t="s">
        <v>7560</v>
      </c>
      <c r="B789" s="28">
        <v>100</v>
      </c>
      <c r="C789" s="28">
        <v>1610</v>
      </c>
      <c r="D789" s="30" t="s">
        <v>7555</v>
      </c>
      <c r="E789" s="29">
        <v>37601</v>
      </c>
      <c r="F789" s="28">
        <v>220</v>
      </c>
      <c r="G789" s="28">
        <v>12</v>
      </c>
      <c r="H789" s="28">
        <v>5000</v>
      </c>
      <c r="I789" s="29" t="s">
        <v>7485</v>
      </c>
      <c r="J789" s="28">
        <v>2</v>
      </c>
      <c r="K789" s="29" t="s">
        <v>394</v>
      </c>
      <c r="L789" s="28">
        <v>5086</v>
      </c>
      <c r="M789" s="29" t="s">
        <v>394</v>
      </c>
      <c r="N789" s="29" t="s">
        <v>7471</v>
      </c>
      <c r="O789" s="31">
        <v>21186</v>
      </c>
      <c r="P789" s="31" t="s">
        <v>7472</v>
      </c>
      <c r="Q789" s="29" t="s">
        <v>7514</v>
      </c>
      <c r="R789" s="28">
        <v>1</v>
      </c>
      <c r="S789" s="28">
        <v>33</v>
      </c>
      <c r="T789" s="28">
        <v>1</v>
      </c>
      <c r="U789" s="28">
        <v>42</v>
      </c>
      <c r="V789" s="29" t="s">
        <v>7556</v>
      </c>
      <c r="W789" s="29" t="s">
        <v>521</v>
      </c>
      <c r="X789" s="29" t="s">
        <v>538</v>
      </c>
      <c r="Y789" s="29" t="s">
        <v>7824</v>
      </c>
      <c r="Z789" s="29" t="s">
        <v>7560</v>
      </c>
      <c r="AA789" s="29" t="s">
        <v>7478</v>
      </c>
      <c r="AB789" s="28">
        <v>92646</v>
      </c>
      <c r="AC789" s="32">
        <v>33.644477000000002</v>
      </c>
      <c r="AD789" s="32">
        <v>-117.978066</v>
      </c>
      <c r="AE789" s="34" t="s">
        <v>7503</v>
      </c>
      <c r="AF789" s="29" t="s">
        <v>7472</v>
      </c>
      <c r="AG789" s="33" t="str">
        <f>IF(ISERROR(IF(VLOOKUP(B789,'SAS Stations'!$A$2:$G$307,6,)="YES", "YES", "NO"))=TRUE,"NO","YES")</f>
        <v>NO</v>
      </c>
      <c r="AH789" s="33" t="str">
        <f t="shared" si="12"/>
        <v>YES</v>
      </c>
      <c r="AI789" s="33" t="str">
        <f>IF(ISERROR(IF(VLOOKUP(B789,'Stations Modelled'!$A$2:$D$141,4,FALSE)=TRUE, "YES","NO")),"NO","YES")</f>
        <v>NO</v>
      </c>
    </row>
    <row r="790" spans="1:35" hidden="1">
      <c r="A790" s="29" t="s">
        <v>7560</v>
      </c>
      <c r="B790" s="28">
        <v>1629</v>
      </c>
      <c r="C790" s="28">
        <v>1610</v>
      </c>
      <c r="D790" s="30" t="s">
        <v>7555</v>
      </c>
      <c r="E790" s="29">
        <v>37601</v>
      </c>
      <c r="F790" s="28">
        <v>66</v>
      </c>
      <c r="G790" s="28">
        <v>12</v>
      </c>
      <c r="H790" s="28">
        <v>5086</v>
      </c>
      <c r="I790" s="29" t="s">
        <v>394</v>
      </c>
      <c r="J790" s="28">
        <v>2</v>
      </c>
      <c r="K790" s="29" t="s">
        <v>394</v>
      </c>
      <c r="L790" s="28">
        <v>5086</v>
      </c>
      <c r="M790" s="29" t="s">
        <v>394</v>
      </c>
      <c r="N790" s="29" t="s">
        <v>7471</v>
      </c>
      <c r="O790" s="31">
        <v>21186</v>
      </c>
      <c r="P790" s="31" t="s">
        <v>7472</v>
      </c>
      <c r="Q790" s="29" t="s">
        <v>7514</v>
      </c>
      <c r="R790" s="28">
        <v>1</v>
      </c>
      <c r="S790" s="28">
        <v>33</v>
      </c>
      <c r="T790" s="28">
        <v>1</v>
      </c>
      <c r="U790" s="28">
        <v>42</v>
      </c>
      <c r="V790" s="29" t="s">
        <v>7556</v>
      </c>
      <c r="W790" s="29" t="s">
        <v>521</v>
      </c>
      <c r="X790" s="29" t="s">
        <v>538</v>
      </c>
      <c r="Y790" s="29" t="s">
        <v>7824</v>
      </c>
      <c r="Z790" s="29" t="s">
        <v>7560</v>
      </c>
      <c r="AA790" s="29" t="s">
        <v>7478</v>
      </c>
      <c r="AB790" s="28">
        <v>92646</v>
      </c>
      <c r="AC790" s="32">
        <v>33.644477000000002</v>
      </c>
      <c r="AD790" s="32">
        <v>-117.978066</v>
      </c>
      <c r="AE790" s="34" t="s">
        <v>7503</v>
      </c>
      <c r="AF790" s="29" t="s">
        <v>7472</v>
      </c>
      <c r="AG790" s="33" t="str">
        <f>IF(ISERROR(IF(VLOOKUP(B790,'SAS Stations'!$A$2:$G$307,6,)="YES", "YES", "NO"))=TRUE,"NO","YES")</f>
        <v>NO</v>
      </c>
      <c r="AH790" s="33" t="str">
        <f t="shared" si="12"/>
        <v>YES</v>
      </c>
      <c r="AI790" s="33" t="str">
        <f>IF(ISERROR(IF(VLOOKUP(B790,'Stations Modelled'!$A$2:$D$141,4,FALSE)=TRUE, "YES","NO")),"NO","YES")</f>
        <v>NO</v>
      </c>
    </row>
    <row r="791" spans="1:35" hidden="1">
      <c r="A791" s="29" t="s">
        <v>1021</v>
      </c>
      <c r="B791" s="28">
        <v>741</v>
      </c>
      <c r="C791" s="28">
        <v>5728</v>
      </c>
      <c r="D791" s="30" t="s">
        <v>2815</v>
      </c>
      <c r="E791" s="29" t="s">
        <v>4650</v>
      </c>
      <c r="F791" s="28">
        <v>16</v>
      </c>
      <c r="G791" s="28">
        <v>4</v>
      </c>
      <c r="H791" s="28">
        <v>5074</v>
      </c>
      <c r="I791" s="29" t="s">
        <v>631</v>
      </c>
      <c r="J791" s="28">
        <v>9</v>
      </c>
      <c r="K791" s="29" t="s">
        <v>652</v>
      </c>
      <c r="L791" s="28">
        <v>5073</v>
      </c>
      <c r="M791" s="29" t="s">
        <v>652</v>
      </c>
      <c r="N791" s="29" t="s">
        <v>7471</v>
      </c>
      <c r="O791" s="31">
        <v>18264</v>
      </c>
      <c r="P791" s="31" t="s">
        <v>7472</v>
      </c>
      <c r="Q791" s="29" t="s">
        <v>7506</v>
      </c>
      <c r="R791" s="28">
        <v>1</v>
      </c>
      <c r="S791" s="28">
        <v>32</v>
      </c>
      <c r="T791" s="28">
        <v>2</v>
      </c>
      <c r="U791" s="28">
        <v>57</v>
      </c>
      <c r="V791" s="29" t="s">
        <v>3386</v>
      </c>
      <c r="W791" s="29" t="s">
        <v>4651</v>
      </c>
      <c r="X791" s="29" t="s">
        <v>553</v>
      </c>
      <c r="Y791" s="29" t="s">
        <v>4652</v>
      </c>
      <c r="Z791" s="29" t="s">
        <v>1021</v>
      </c>
      <c r="AA791" s="29" t="s">
        <v>7478</v>
      </c>
      <c r="AB791" s="28">
        <v>90255</v>
      </c>
      <c r="AC791" s="32">
        <v>33.980623999999999</v>
      </c>
      <c r="AD791" s="32">
        <v>-118.226389</v>
      </c>
      <c r="AE791" s="34" t="s">
        <v>7494</v>
      </c>
      <c r="AF791" s="29" t="s">
        <v>7472</v>
      </c>
      <c r="AG791" s="33" t="str">
        <f>IF(ISERROR(IF(VLOOKUP(B791,'SAS Stations'!$A$2:$G$307,6,)="YES", "YES", "NO"))=TRUE,"NO","YES")</f>
        <v>YES</v>
      </c>
      <c r="AH791" s="33" t="str">
        <f t="shared" si="12"/>
        <v>NO</v>
      </c>
      <c r="AI791" s="33" t="str">
        <f>IF(ISERROR(IF(VLOOKUP(B791,'Stations Modelled'!$A$2:$D$141,4,FALSE)=TRUE, "YES","NO")),"NO","YES")</f>
        <v>NO</v>
      </c>
    </row>
    <row r="792" spans="1:35" hidden="1">
      <c r="A792" s="29" t="s">
        <v>1022</v>
      </c>
      <c r="B792" s="28">
        <v>660</v>
      </c>
      <c r="C792" s="28">
        <v>5621</v>
      </c>
      <c r="D792" s="30" t="s">
        <v>3405</v>
      </c>
      <c r="E792" s="29"/>
      <c r="F792" s="28">
        <v>33</v>
      </c>
      <c r="G792" s="28">
        <v>2.4</v>
      </c>
      <c r="H792" s="28">
        <v>5064</v>
      </c>
      <c r="I792" s="29" t="s">
        <v>375</v>
      </c>
      <c r="J792" s="28">
        <v>5</v>
      </c>
      <c r="K792" s="29" t="s">
        <v>375</v>
      </c>
      <c r="L792" s="28">
        <v>5064</v>
      </c>
      <c r="M792" s="29" t="s">
        <v>375</v>
      </c>
      <c r="N792" s="29" t="s">
        <v>7471</v>
      </c>
      <c r="O792" s="31">
        <v>18264</v>
      </c>
      <c r="P792" s="31" t="s">
        <v>7472</v>
      </c>
      <c r="Q792" s="29" t="s">
        <v>7506</v>
      </c>
      <c r="R792" s="28">
        <v>3</v>
      </c>
      <c r="S792" s="28">
        <v>40</v>
      </c>
      <c r="T792" s="28">
        <v>2</v>
      </c>
      <c r="U792" s="28">
        <v>11</v>
      </c>
      <c r="V792" s="29" t="s">
        <v>7474</v>
      </c>
      <c r="W792" s="29" t="s">
        <v>1732</v>
      </c>
      <c r="X792" s="29" t="s">
        <v>7571</v>
      </c>
      <c r="Y792" s="29" t="s">
        <v>1733</v>
      </c>
      <c r="Z792" s="29" t="s">
        <v>1734</v>
      </c>
      <c r="AA792" s="29" t="s">
        <v>7478</v>
      </c>
      <c r="AB792" s="28">
        <v>92325</v>
      </c>
      <c r="AC792" s="32">
        <v>34.242671999999999</v>
      </c>
      <c r="AD792" s="32">
        <v>-117.28609</v>
      </c>
      <c r="AE792" s="34" t="s">
        <v>7503</v>
      </c>
      <c r="AF792" s="29" t="s">
        <v>7472</v>
      </c>
      <c r="AG792" s="33" t="str">
        <f>IF(ISERROR(IF(VLOOKUP(B792,'SAS Stations'!$A$2:$G$307,6,)="YES", "YES", "NO"))=TRUE,"NO","YES")</f>
        <v>NO</v>
      </c>
      <c r="AH792" s="33" t="str">
        <f t="shared" si="12"/>
        <v>YES</v>
      </c>
      <c r="AI792" s="33" t="str">
        <f>IF(ISERROR(IF(VLOOKUP(B792,'Stations Modelled'!$A$2:$D$141,4,FALSE)=TRUE, "YES","NO")),"NO","YES")</f>
        <v>NO</v>
      </c>
    </row>
    <row r="793" spans="1:35" hidden="1">
      <c r="A793" s="29" t="s">
        <v>1022</v>
      </c>
      <c r="B793" s="28">
        <v>661</v>
      </c>
      <c r="C793" s="28">
        <v>5621</v>
      </c>
      <c r="D793" s="30" t="s">
        <v>3405</v>
      </c>
      <c r="E793" s="29"/>
      <c r="F793" s="28">
        <v>33</v>
      </c>
      <c r="G793" s="28">
        <v>12</v>
      </c>
      <c r="H793" s="28">
        <v>5064</v>
      </c>
      <c r="I793" s="29" t="s">
        <v>375</v>
      </c>
      <c r="J793" s="28">
        <v>5</v>
      </c>
      <c r="K793" s="29" t="s">
        <v>375</v>
      </c>
      <c r="L793" s="28">
        <v>5064</v>
      </c>
      <c r="M793" s="29" t="s">
        <v>375</v>
      </c>
      <c r="N793" s="29" t="s">
        <v>7471</v>
      </c>
      <c r="O793" s="31">
        <v>18264</v>
      </c>
      <c r="P793" s="31" t="s">
        <v>7472</v>
      </c>
      <c r="Q793" s="29" t="s">
        <v>7506</v>
      </c>
      <c r="R793" s="28">
        <v>3</v>
      </c>
      <c r="S793" s="28">
        <v>40</v>
      </c>
      <c r="T793" s="28">
        <v>2</v>
      </c>
      <c r="U793" s="28">
        <v>11</v>
      </c>
      <c r="V793" s="29" t="s">
        <v>7474</v>
      </c>
      <c r="W793" s="29" t="s">
        <v>1732</v>
      </c>
      <c r="X793" s="29" t="s">
        <v>7571</v>
      </c>
      <c r="Y793" s="29" t="s">
        <v>1733</v>
      </c>
      <c r="Z793" s="29" t="s">
        <v>1734</v>
      </c>
      <c r="AA793" s="29" t="s">
        <v>7478</v>
      </c>
      <c r="AB793" s="28">
        <v>92325</v>
      </c>
      <c r="AC793" s="32">
        <v>34.242671999999999</v>
      </c>
      <c r="AD793" s="32">
        <v>-117.28609</v>
      </c>
      <c r="AE793" s="34" t="s">
        <v>7503</v>
      </c>
      <c r="AF793" s="29" t="s">
        <v>7472</v>
      </c>
      <c r="AG793" s="33" t="str">
        <f>IF(ISERROR(IF(VLOOKUP(B793,'SAS Stations'!$A$2:$G$307,6,)="YES", "YES", "NO"))=TRUE,"NO","YES")</f>
        <v>YES</v>
      </c>
      <c r="AH793" s="33" t="str">
        <f t="shared" si="12"/>
        <v>NO</v>
      </c>
      <c r="AI793" s="33" t="str">
        <f>IF(ISERROR(IF(VLOOKUP(B793,'Stations Modelled'!$A$2:$D$141,4,FALSE)=TRUE, "YES","NO")),"NO","YES")</f>
        <v>NO</v>
      </c>
    </row>
    <row r="794" spans="1:35" hidden="1">
      <c r="A794" s="29" t="s">
        <v>178</v>
      </c>
      <c r="B794" s="28">
        <v>1162</v>
      </c>
      <c r="C794" s="28">
        <v>7376</v>
      </c>
      <c r="D794" s="30"/>
      <c r="E794" s="29"/>
      <c r="F794" s="28">
        <v>33</v>
      </c>
      <c r="G794" s="28">
        <v>12</v>
      </c>
      <c r="H794" s="28">
        <v>8016</v>
      </c>
      <c r="I794" s="29" t="s">
        <v>385</v>
      </c>
      <c r="J794" s="28">
        <v>15</v>
      </c>
      <c r="K794" s="29" t="s">
        <v>666</v>
      </c>
      <c r="L794" s="28">
        <v>5061</v>
      </c>
      <c r="M794" s="29" t="s">
        <v>666</v>
      </c>
      <c r="N794" s="29" t="s">
        <v>7471</v>
      </c>
      <c r="O794" s="31">
        <v>25385</v>
      </c>
      <c r="P794" s="31" t="s">
        <v>7472</v>
      </c>
      <c r="Q794" s="29" t="s">
        <v>5084</v>
      </c>
      <c r="R794" s="28">
        <v>3</v>
      </c>
      <c r="S794" s="28">
        <v>72</v>
      </c>
      <c r="T794" s="28">
        <v>4</v>
      </c>
      <c r="U794" s="28">
        <v>30</v>
      </c>
      <c r="V794" s="29" t="s">
        <v>7474</v>
      </c>
      <c r="W794" s="29" t="s">
        <v>7472</v>
      </c>
      <c r="X794" s="29" t="s">
        <v>7472</v>
      </c>
      <c r="Y794" s="29" t="s">
        <v>7472</v>
      </c>
      <c r="Z794" s="29" t="s">
        <v>7472</v>
      </c>
      <c r="AA794" s="29" t="s">
        <v>7478</v>
      </c>
      <c r="AB794" s="28">
        <v>92347</v>
      </c>
      <c r="AC794" s="27"/>
      <c r="AD794" s="27"/>
      <c r="AE794" s="27"/>
      <c r="AF794" s="29" t="s">
        <v>7472</v>
      </c>
      <c r="AG794" s="33" t="str">
        <f>IF(ISERROR(IF(VLOOKUP(B794,'SAS Stations'!$A$2:$G$307,6,)="YES", "YES", "NO"))=TRUE,"NO","YES")</f>
        <v>NO</v>
      </c>
      <c r="AH794" s="33" t="str">
        <f t="shared" si="12"/>
        <v>YES</v>
      </c>
      <c r="AI794" s="33" t="str">
        <f>IF(ISERROR(IF(VLOOKUP(B794,'Stations Modelled'!$A$2:$D$141,4,FALSE)=TRUE, "YES","NO")),"NO","YES")</f>
        <v>NO</v>
      </c>
    </row>
    <row r="795" spans="1:35" hidden="1">
      <c r="A795" s="29" t="s">
        <v>179</v>
      </c>
      <c r="B795" s="28">
        <v>742</v>
      </c>
      <c r="C795" s="28">
        <v>5729</v>
      </c>
      <c r="D795" s="30"/>
      <c r="E795" s="29"/>
      <c r="F795" s="28">
        <v>66</v>
      </c>
      <c r="G795" s="28">
        <v>4</v>
      </c>
      <c r="H795" s="28">
        <v>5071</v>
      </c>
      <c r="I795" s="29" t="s">
        <v>339</v>
      </c>
      <c r="J795" s="28">
        <v>9</v>
      </c>
      <c r="K795" s="29" t="s">
        <v>652</v>
      </c>
      <c r="L795" s="28">
        <v>5073</v>
      </c>
      <c r="M795" s="29" t="s">
        <v>652</v>
      </c>
      <c r="N795" s="29" t="s">
        <v>7521</v>
      </c>
      <c r="O795" s="31">
        <v>22859</v>
      </c>
      <c r="P795" s="31">
        <v>31898</v>
      </c>
      <c r="Q795" s="29" t="s">
        <v>7530</v>
      </c>
      <c r="R795" s="28">
        <v>1</v>
      </c>
      <c r="S795" s="28">
        <v>46</v>
      </c>
      <c r="T795" s="28">
        <v>2</v>
      </c>
      <c r="U795" s="28">
        <v>51</v>
      </c>
      <c r="V795" s="29" t="s">
        <v>2730</v>
      </c>
      <c r="W795" s="29" t="s">
        <v>7472</v>
      </c>
      <c r="X795" s="29" t="s">
        <v>7472</v>
      </c>
      <c r="Y795" s="29" t="s">
        <v>180</v>
      </c>
      <c r="Z795" s="29" t="s">
        <v>3787</v>
      </c>
      <c r="AA795" s="29" t="s">
        <v>7478</v>
      </c>
      <c r="AB795" s="28" t="s">
        <v>7472</v>
      </c>
      <c r="AC795" s="27"/>
      <c r="AD795" s="27"/>
      <c r="AE795" s="27"/>
      <c r="AF795" s="29" t="s">
        <v>7472</v>
      </c>
      <c r="AG795" s="33" t="str">
        <f>IF(ISERROR(IF(VLOOKUP(B795,'SAS Stations'!$A$2:$G$307,6,)="YES", "YES", "NO"))=TRUE,"NO","YES")</f>
        <v>NO</v>
      </c>
      <c r="AH795" s="33" t="str">
        <f t="shared" si="12"/>
        <v>YES</v>
      </c>
      <c r="AI795" s="33" t="str">
        <f>IF(ISERROR(IF(VLOOKUP(B795,'Stations Modelled'!$A$2:$D$141,4,FALSE)=TRUE, "YES","NO")),"NO","YES")</f>
        <v>NO</v>
      </c>
    </row>
    <row r="796" spans="1:35" hidden="1">
      <c r="A796" s="29" t="s">
        <v>596</v>
      </c>
      <c r="B796" s="28">
        <v>705</v>
      </c>
      <c r="C796" s="28">
        <v>5671</v>
      </c>
      <c r="D796" s="30"/>
      <c r="E796" s="29"/>
      <c r="F796" s="28">
        <v>66</v>
      </c>
      <c r="G796" s="28">
        <v>7</v>
      </c>
      <c r="H796" s="28">
        <v>1310</v>
      </c>
      <c r="I796" s="29" t="s">
        <v>3882</v>
      </c>
      <c r="J796" s="28">
        <v>4</v>
      </c>
      <c r="K796" s="29" t="s">
        <v>448</v>
      </c>
      <c r="L796" s="28">
        <v>5069</v>
      </c>
      <c r="M796" s="29" t="s">
        <v>687</v>
      </c>
      <c r="N796" s="29" t="s">
        <v>7471</v>
      </c>
      <c r="O796" s="31">
        <v>22616</v>
      </c>
      <c r="P796" s="31" t="s">
        <v>7472</v>
      </c>
      <c r="Q796" s="29" t="s">
        <v>7530</v>
      </c>
      <c r="R796" s="28">
        <v>3</v>
      </c>
      <c r="S796" s="28">
        <v>30</v>
      </c>
      <c r="T796" s="28">
        <v>3</v>
      </c>
      <c r="U796" s="28">
        <v>14</v>
      </c>
      <c r="V796" s="29" t="s">
        <v>7474</v>
      </c>
      <c r="W796" s="29" t="s">
        <v>1757</v>
      </c>
      <c r="X796" s="29" t="s">
        <v>5041</v>
      </c>
      <c r="Y796" s="29" t="s">
        <v>181</v>
      </c>
      <c r="Z796" s="29" t="s">
        <v>5095</v>
      </c>
      <c r="AA796" s="29" t="s">
        <v>7478</v>
      </c>
      <c r="AB796" s="28">
        <v>92335</v>
      </c>
      <c r="AC796" s="32">
        <v>34.063141000000002</v>
      </c>
      <c r="AD796" s="32">
        <v>-117.529454</v>
      </c>
      <c r="AE796" s="34" t="s">
        <v>7503</v>
      </c>
      <c r="AF796" s="29" t="s">
        <v>7472</v>
      </c>
      <c r="AG796" s="33" t="str">
        <f>IF(ISERROR(IF(VLOOKUP(B796,'SAS Stations'!$A$2:$G$307,6,)="YES", "YES", "NO"))=TRUE,"NO","YES")</f>
        <v>NO</v>
      </c>
      <c r="AH796" s="33" t="str">
        <f t="shared" si="12"/>
        <v>YES</v>
      </c>
      <c r="AI796" s="33" t="str">
        <f>IF(ISERROR(IF(VLOOKUP(B796,'Stations Modelled'!$A$2:$D$141,4,FALSE)=TRUE, "YES","NO")),"NO","YES")</f>
        <v>NO</v>
      </c>
    </row>
    <row r="797" spans="1:35" hidden="1">
      <c r="A797" s="29" t="s">
        <v>182</v>
      </c>
      <c r="B797" s="28">
        <v>1168</v>
      </c>
      <c r="C797" s="28">
        <v>7404</v>
      </c>
      <c r="D797" s="30"/>
      <c r="E797" s="29"/>
      <c r="F797" s="28">
        <v>12</v>
      </c>
      <c r="G797" s="28">
        <v>2.4</v>
      </c>
      <c r="H797" s="28">
        <v>5045</v>
      </c>
      <c r="I797" s="29" t="s">
        <v>3810</v>
      </c>
      <c r="J797" s="28">
        <v>4</v>
      </c>
      <c r="K797" s="29" t="s">
        <v>448</v>
      </c>
      <c r="L797" s="28">
        <v>5069</v>
      </c>
      <c r="M797" s="29" t="s">
        <v>687</v>
      </c>
      <c r="N797" s="29" t="s">
        <v>7471</v>
      </c>
      <c r="O797" s="31">
        <v>18264</v>
      </c>
      <c r="P797" s="31" t="s">
        <v>7472</v>
      </c>
      <c r="Q797" s="29" t="s">
        <v>5084</v>
      </c>
      <c r="R797" s="28">
        <v>3</v>
      </c>
      <c r="S797" s="28">
        <v>34</v>
      </c>
      <c r="T797" s="28">
        <v>3</v>
      </c>
      <c r="U797" s="28">
        <v>10</v>
      </c>
      <c r="V797" s="29" t="s">
        <v>7474</v>
      </c>
      <c r="W797" s="29" t="s">
        <v>7472</v>
      </c>
      <c r="X797" s="29" t="s">
        <v>7472</v>
      </c>
      <c r="Y797" s="29" t="s">
        <v>7472</v>
      </c>
      <c r="Z797" s="29" t="s">
        <v>7472</v>
      </c>
      <c r="AA797" s="29" t="s">
        <v>7478</v>
      </c>
      <c r="AB797" s="28">
        <v>91759</v>
      </c>
      <c r="AC797" s="27"/>
      <c r="AD797" s="27"/>
      <c r="AE797" s="27"/>
      <c r="AF797" s="29" t="s">
        <v>7472</v>
      </c>
      <c r="AG797" s="33" t="str">
        <f>IF(ISERROR(IF(VLOOKUP(B797,'SAS Stations'!$A$2:$G$307,6,)="YES", "YES", "NO"))=TRUE,"NO","YES")</f>
        <v>NO</v>
      </c>
      <c r="AH797" s="33" t="str">
        <f t="shared" si="12"/>
        <v>YES</v>
      </c>
      <c r="AI797" s="33" t="str">
        <f>IF(ISERROR(IF(VLOOKUP(B797,'Stations Modelled'!$A$2:$D$141,4,FALSE)=TRUE, "YES","NO")),"NO","YES")</f>
        <v>NO</v>
      </c>
    </row>
    <row r="798" spans="1:35" hidden="1">
      <c r="A798" s="29" t="s">
        <v>597</v>
      </c>
      <c r="B798" s="28">
        <v>23</v>
      </c>
      <c r="C798" s="28">
        <v>1024</v>
      </c>
      <c r="D798" s="30" t="s">
        <v>2815</v>
      </c>
      <c r="E798" s="29"/>
      <c r="F798" s="28">
        <v>66</v>
      </c>
      <c r="G798" s="28">
        <v>12</v>
      </c>
      <c r="H798" s="28">
        <v>5073</v>
      </c>
      <c r="I798" s="29" t="s">
        <v>652</v>
      </c>
      <c r="J798" s="28">
        <v>9</v>
      </c>
      <c r="K798" s="29" t="s">
        <v>652</v>
      </c>
      <c r="L798" s="28">
        <v>5073</v>
      </c>
      <c r="M798" s="29" t="s">
        <v>652</v>
      </c>
      <c r="N798" s="29" t="s">
        <v>7471</v>
      </c>
      <c r="O798" s="31">
        <v>32843</v>
      </c>
      <c r="P798" s="31" t="s">
        <v>7472</v>
      </c>
      <c r="Q798" s="29" t="s">
        <v>525</v>
      </c>
      <c r="R798" s="28">
        <v>1</v>
      </c>
      <c r="S798" s="28">
        <v>32</v>
      </c>
      <c r="T798" s="28">
        <v>2</v>
      </c>
      <c r="U798" s="28">
        <v>57</v>
      </c>
      <c r="V798" s="29" t="s">
        <v>3386</v>
      </c>
      <c r="W798" s="29" t="s">
        <v>4570</v>
      </c>
      <c r="X798" s="29" t="s">
        <v>7562</v>
      </c>
      <c r="Y798" s="29" t="s">
        <v>4653</v>
      </c>
      <c r="Z798" s="29" t="s">
        <v>3820</v>
      </c>
      <c r="AA798" s="29" t="s">
        <v>7478</v>
      </c>
      <c r="AB798" s="28" t="s">
        <v>7472</v>
      </c>
      <c r="AC798" s="32">
        <v>33.875886999999999</v>
      </c>
      <c r="AD798" s="32">
        <v>-118.24964300000001</v>
      </c>
      <c r="AE798" s="34" t="s">
        <v>7494</v>
      </c>
      <c r="AF798" s="29" t="s">
        <v>7472</v>
      </c>
      <c r="AG798" s="33" t="str">
        <f>IF(ISERROR(IF(VLOOKUP(B798,'SAS Stations'!$A$2:$G$307,6,)="YES", "YES", "NO"))=TRUE,"NO","YES")</f>
        <v>NO</v>
      </c>
      <c r="AH798" s="33" t="str">
        <f t="shared" si="12"/>
        <v>YES</v>
      </c>
      <c r="AI798" s="33" t="str">
        <f>IF(ISERROR(IF(VLOOKUP(B798,'Stations Modelled'!$A$2:$D$141,4,FALSE)=TRUE, "YES","NO")),"NO","YES")</f>
        <v>NO</v>
      </c>
    </row>
    <row r="799" spans="1:35" hidden="1">
      <c r="A799" s="29" t="s">
        <v>183</v>
      </c>
      <c r="B799" s="28">
        <v>1169</v>
      </c>
      <c r="C799" s="28">
        <v>7405</v>
      </c>
      <c r="D799" s="30"/>
      <c r="E799" s="29"/>
      <c r="F799" s="28">
        <v>33</v>
      </c>
      <c r="G799" s="28">
        <v>2.4</v>
      </c>
      <c r="H799" s="28">
        <v>5070</v>
      </c>
      <c r="I799" s="29" t="s">
        <v>347</v>
      </c>
      <c r="J799" s="28">
        <v>7</v>
      </c>
      <c r="K799" s="29" t="s">
        <v>347</v>
      </c>
      <c r="L799" s="28">
        <v>5070</v>
      </c>
      <c r="M799" s="29" t="s">
        <v>347</v>
      </c>
      <c r="N799" s="29" t="s">
        <v>7471</v>
      </c>
      <c r="O799" s="31">
        <v>23802</v>
      </c>
      <c r="P799" s="31" t="s">
        <v>7472</v>
      </c>
      <c r="Q799" s="29" t="s">
        <v>5084</v>
      </c>
      <c r="R799" s="28">
        <v>3</v>
      </c>
      <c r="S799" s="28">
        <v>77</v>
      </c>
      <c r="T799" s="28">
        <v>4</v>
      </c>
      <c r="U799" s="28">
        <v>20</v>
      </c>
      <c r="V799" s="29" t="s">
        <v>7472</v>
      </c>
      <c r="W799" s="29" t="s">
        <v>7472</v>
      </c>
      <c r="X799" s="29" t="s">
        <v>7472</v>
      </c>
      <c r="Y799" s="29" t="s">
        <v>7472</v>
      </c>
      <c r="Z799" s="29" t="s">
        <v>7472</v>
      </c>
      <c r="AA799" s="29" t="s">
        <v>7478</v>
      </c>
      <c r="AB799" s="28">
        <v>92549</v>
      </c>
      <c r="AC799" s="27"/>
      <c r="AD799" s="27"/>
      <c r="AE799" s="27"/>
      <c r="AF799" s="29" t="s">
        <v>7472</v>
      </c>
      <c r="AG799" s="33" t="str">
        <f>IF(ISERROR(IF(VLOOKUP(B799,'SAS Stations'!$A$2:$G$307,6,)="YES", "YES", "NO"))=TRUE,"NO","YES")</f>
        <v>NO</v>
      </c>
      <c r="AH799" s="33" t="str">
        <f t="shared" si="12"/>
        <v>YES</v>
      </c>
      <c r="AI799" s="33" t="str">
        <f>IF(ISERROR(IF(VLOOKUP(B799,'Stations Modelled'!$A$2:$D$141,4,FALSE)=TRUE, "YES","NO")),"NO","YES")</f>
        <v>NO</v>
      </c>
    </row>
    <row r="800" spans="1:35" hidden="1">
      <c r="A800" s="29" t="s">
        <v>1735</v>
      </c>
      <c r="B800" s="28">
        <v>1401</v>
      </c>
      <c r="C800" s="28">
        <v>8168</v>
      </c>
      <c r="D800" s="30" t="s">
        <v>3410</v>
      </c>
      <c r="E800" s="29">
        <v>49935</v>
      </c>
      <c r="F800" s="28">
        <v>33</v>
      </c>
      <c r="G800" s="28">
        <v>2.4</v>
      </c>
      <c r="H800" s="28">
        <v>5070</v>
      </c>
      <c r="I800" s="29" t="s">
        <v>347</v>
      </c>
      <c r="J800" s="28">
        <v>7</v>
      </c>
      <c r="K800" s="29" t="s">
        <v>347</v>
      </c>
      <c r="L800" s="28">
        <v>5070</v>
      </c>
      <c r="M800" s="29" t="s">
        <v>347</v>
      </c>
      <c r="N800" s="29" t="s">
        <v>7471</v>
      </c>
      <c r="O800" s="31">
        <v>18264</v>
      </c>
      <c r="P800" s="31" t="s">
        <v>7472</v>
      </c>
      <c r="Q800" s="29" t="s">
        <v>7506</v>
      </c>
      <c r="R800" s="28">
        <v>3</v>
      </c>
      <c r="S800" s="28">
        <v>77</v>
      </c>
      <c r="T800" s="28">
        <v>2</v>
      </c>
      <c r="U800" s="28">
        <v>16</v>
      </c>
      <c r="V800" s="29" t="s">
        <v>3411</v>
      </c>
      <c r="W800" s="29" t="s">
        <v>1736</v>
      </c>
      <c r="X800" s="29" t="s">
        <v>7558</v>
      </c>
      <c r="Y800" s="29" t="s">
        <v>1737</v>
      </c>
      <c r="Z800" s="29" t="s">
        <v>1735</v>
      </c>
      <c r="AA800" s="29" t="s">
        <v>7478</v>
      </c>
      <c r="AB800" s="28">
        <v>92349</v>
      </c>
      <c r="AC800" s="32">
        <v>33.747739000000003</v>
      </c>
      <c r="AD800" s="32">
        <v>-116.713705</v>
      </c>
      <c r="AE800" s="34" t="s">
        <v>7503</v>
      </c>
      <c r="AF800" s="29" t="s">
        <v>7472</v>
      </c>
      <c r="AG800" s="33" t="str">
        <f>IF(ISERROR(IF(VLOOKUP(B800,'SAS Stations'!$A$2:$G$307,6,)="YES", "YES", "NO"))=TRUE,"NO","YES")</f>
        <v>NO</v>
      </c>
      <c r="AH800" s="33" t="str">
        <f t="shared" si="12"/>
        <v>YES</v>
      </c>
      <c r="AI800" s="33" t="str">
        <f>IF(ISERROR(IF(VLOOKUP(B800,'Stations Modelled'!$A$2:$D$141,4,FALSE)=TRUE, "YES","NO")),"NO","YES")</f>
        <v>NO</v>
      </c>
    </row>
    <row r="801" spans="1:35" hidden="1">
      <c r="A801" s="29" t="s">
        <v>1735</v>
      </c>
      <c r="B801" s="28">
        <v>1402</v>
      </c>
      <c r="C801" s="28">
        <v>8168</v>
      </c>
      <c r="D801" s="30" t="s">
        <v>3410</v>
      </c>
      <c r="E801" s="29">
        <v>49935</v>
      </c>
      <c r="F801" s="28">
        <v>33</v>
      </c>
      <c r="G801" s="28">
        <v>12</v>
      </c>
      <c r="H801" s="28">
        <v>5070</v>
      </c>
      <c r="I801" s="29" t="s">
        <v>347</v>
      </c>
      <c r="J801" s="28">
        <v>7</v>
      </c>
      <c r="K801" s="29" t="s">
        <v>347</v>
      </c>
      <c r="L801" s="28">
        <v>5070</v>
      </c>
      <c r="M801" s="29" t="s">
        <v>347</v>
      </c>
      <c r="N801" s="29" t="s">
        <v>7471</v>
      </c>
      <c r="O801" s="31">
        <v>18264</v>
      </c>
      <c r="P801" s="31" t="s">
        <v>7472</v>
      </c>
      <c r="Q801" s="29" t="s">
        <v>7506</v>
      </c>
      <c r="R801" s="28">
        <v>3</v>
      </c>
      <c r="S801" s="28">
        <v>77</v>
      </c>
      <c r="T801" s="28">
        <v>2</v>
      </c>
      <c r="U801" s="28">
        <v>16</v>
      </c>
      <c r="V801" s="29" t="s">
        <v>3411</v>
      </c>
      <c r="W801" s="29" t="s">
        <v>1736</v>
      </c>
      <c r="X801" s="29" t="s">
        <v>7558</v>
      </c>
      <c r="Y801" s="29" t="s">
        <v>1737</v>
      </c>
      <c r="Z801" s="29" t="s">
        <v>1735</v>
      </c>
      <c r="AA801" s="29" t="s">
        <v>7478</v>
      </c>
      <c r="AB801" s="28">
        <v>92349</v>
      </c>
      <c r="AC801" s="32">
        <v>33.747739000000003</v>
      </c>
      <c r="AD801" s="32">
        <v>-116.713705</v>
      </c>
      <c r="AE801" s="34" t="s">
        <v>7503</v>
      </c>
      <c r="AF801" s="29" t="s">
        <v>7472</v>
      </c>
      <c r="AG801" s="33" t="str">
        <f>IF(ISERROR(IF(VLOOKUP(B801,'SAS Stations'!$A$2:$G$307,6,)="YES", "YES", "NO"))=TRUE,"NO","YES")</f>
        <v>NO</v>
      </c>
      <c r="AH801" s="33" t="str">
        <f t="shared" si="12"/>
        <v>YES</v>
      </c>
      <c r="AI801" s="33" t="str">
        <f>IF(ISERROR(IF(VLOOKUP(B801,'Stations Modelled'!$A$2:$D$141,4,FALSE)=TRUE, "YES","NO")),"NO","YES")</f>
        <v>NO</v>
      </c>
    </row>
    <row r="802" spans="1:35" hidden="1">
      <c r="A802" s="29" t="s">
        <v>2866</v>
      </c>
      <c r="B802" s="28">
        <v>206</v>
      </c>
      <c r="C802" s="28">
        <v>4015</v>
      </c>
      <c r="D802" s="30"/>
      <c r="E802" s="29"/>
      <c r="F802" s="28">
        <v>220</v>
      </c>
      <c r="G802" s="28">
        <v>115</v>
      </c>
      <c r="H802" s="28">
        <v>4000</v>
      </c>
      <c r="I802" s="29" t="s">
        <v>7495</v>
      </c>
      <c r="J802" s="28">
        <v>6</v>
      </c>
      <c r="K802" s="29" t="s">
        <v>389</v>
      </c>
      <c r="L802" s="28">
        <v>4000</v>
      </c>
      <c r="M802" s="29" t="s">
        <v>7495</v>
      </c>
      <c r="N802" s="29" t="s">
        <v>7471</v>
      </c>
      <c r="O802" s="31">
        <v>18264</v>
      </c>
      <c r="P802" s="31" t="s">
        <v>7472</v>
      </c>
      <c r="Q802" s="29" t="s">
        <v>7496</v>
      </c>
      <c r="R802" s="28">
        <v>9</v>
      </c>
      <c r="S802" s="28">
        <v>99</v>
      </c>
      <c r="T802" s="28">
        <v>4</v>
      </c>
      <c r="U802" s="28">
        <v>0</v>
      </c>
      <c r="V802" s="29" t="s">
        <v>3233</v>
      </c>
      <c r="W802" s="29" t="s">
        <v>7472</v>
      </c>
      <c r="X802" s="29" t="s">
        <v>7472</v>
      </c>
      <c r="Y802" s="29" t="s">
        <v>184</v>
      </c>
      <c r="Z802" s="29" t="s">
        <v>185</v>
      </c>
      <c r="AA802" s="29" t="s">
        <v>7478</v>
      </c>
      <c r="AB802" s="28" t="s">
        <v>7472</v>
      </c>
      <c r="AC802" s="32">
        <v>33.916628000000003</v>
      </c>
      <c r="AD802" s="32">
        <v>-116.54426100000001</v>
      </c>
      <c r="AE802" s="34" t="s">
        <v>5182</v>
      </c>
      <c r="AF802" s="29" t="s">
        <v>7472</v>
      </c>
      <c r="AG802" s="33" t="str">
        <f>IF(ISERROR(IF(VLOOKUP(B802,'SAS Stations'!$A$2:$G$307,6,)="YES", "YES", "NO"))=TRUE,"NO","YES")</f>
        <v>NO</v>
      </c>
      <c r="AH802" s="33" t="str">
        <f t="shared" si="12"/>
        <v>YES</v>
      </c>
      <c r="AI802" s="33" t="str">
        <f>IF(ISERROR(IF(VLOOKUP(B802,'Stations Modelled'!$A$2:$D$141,4,FALSE)=TRUE, "YES","NO")),"NO","YES")</f>
        <v>NO</v>
      </c>
    </row>
    <row r="803" spans="1:35" hidden="1">
      <c r="A803" s="29" t="s">
        <v>598</v>
      </c>
      <c r="B803" s="28">
        <v>783</v>
      </c>
      <c r="C803" s="28">
        <v>5772</v>
      </c>
      <c r="D803" s="30" t="s">
        <v>2822</v>
      </c>
      <c r="E803" s="29">
        <v>37519</v>
      </c>
      <c r="F803" s="28">
        <v>66</v>
      </c>
      <c r="G803" s="28">
        <v>4</v>
      </c>
      <c r="H803" s="28">
        <v>5084</v>
      </c>
      <c r="I803" s="29" t="s">
        <v>3790</v>
      </c>
      <c r="J803" s="28">
        <v>9</v>
      </c>
      <c r="K803" s="29" t="s">
        <v>652</v>
      </c>
      <c r="L803" s="28">
        <v>5073</v>
      </c>
      <c r="M803" s="29" t="s">
        <v>652</v>
      </c>
      <c r="N803" s="29" t="s">
        <v>7471</v>
      </c>
      <c r="O803" s="31">
        <v>17868</v>
      </c>
      <c r="P803" s="31" t="s">
        <v>7472</v>
      </c>
      <c r="Q803" s="29" t="s">
        <v>7473</v>
      </c>
      <c r="R803" s="28">
        <v>1</v>
      </c>
      <c r="S803" s="28">
        <v>47</v>
      </c>
      <c r="T803" s="28">
        <v>2</v>
      </c>
      <c r="U803" s="28">
        <v>57</v>
      </c>
      <c r="V803" s="29" t="s">
        <v>3386</v>
      </c>
      <c r="W803" s="29" t="s">
        <v>4573</v>
      </c>
      <c r="X803" s="29" t="s">
        <v>457</v>
      </c>
      <c r="Y803" s="29" t="s">
        <v>4654</v>
      </c>
      <c r="Z803" s="29" t="s">
        <v>1007</v>
      </c>
      <c r="AA803" s="29" t="s">
        <v>7478</v>
      </c>
      <c r="AB803" s="28">
        <v>90242</v>
      </c>
      <c r="AC803" s="32">
        <v>33.911884000000001</v>
      </c>
      <c r="AD803" s="32">
        <v>-118.147654</v>
      </c>
      <c r="AE803" s="34" t="s">
        <v>7494</v>
      </c>
      <c r="AF803" s="29" t="s">
        <v>7472</v>
      </c>
      <c r="AG803" s="33" t="str">
        <f>IF(ISERROR(IF(VLOOKUP(B803,'SAS Stations'!$A$2:$G$307,6,)="YES", "YES", "NO"))=TRUE,"NO","YES")</f>
        <v>NO</v>
      </c>
      <c r="AH803" s="33" t="str">
        <f t="shared" si="12"/>
        <v>YES</v>
      </c>
      <c r="AI803" s="33" t="str">
        <f>IF(ISERROR(IF(VLOOKUP(B803,'Stations Modelled'!$A$2:$D$141,4,FALSE)=TRUE, "YES","NO")),"NO","YES")</f>
        <v>NO</v>
      </c>
    </row>
    <row r="804" spans="1:35" hidden="1">
      <c r="A804" s="29" t="s">
        <v>598</v>
      </c>
      <c r="B804" s="28">
        <v>784</v>
      </c>
      <c r="C804" s="28">
        <v>5772</v>
      </c>
      <c r="D804" s="30" t="s">
        <v>2822</v>
      </c>
      <c r="E804" s="29">
        <v>37519</v>
      </c>
      <c r="F804" s="28">
        <v>66</v>
      </c>
      <c r="G804" s="28">
        <v>12</v>
      </c>
      <c r="H804" s="28">
        <v>5084</v>
      </c>
      <c r="I804" s="29" t="s">
        <v>3790</v>
      </c>
      <c r="J804" s="28">
        <v>9</v>
      </c>
      <c r="K804" s="29" t="s">
        <v>652</v>
      </c>
      <c r="L804" s="28">
        <v>5073</v>
      </c>
      <c r="M804" s="29" t="s">
        <v>652</v>
      </c>
      <c r="N804" s="29" t="s">
        <v>7471</v>
      </c>
      <c r="O804" s="31">
        <v>17868</v>
      </c>
      <c r="P804" s="31" t="s">
        <v>7472</v>
      </c>
      <c r="Q804" s="29" t="s">
        <v>7473</v>
      </c>
      <c r="R804" s="28">
        <v>1</v>
      </c>
      <c r="S804" s="28">
        <v>47</v>
      </c>
      <c r="T804" s="28">
        <v>2</v>
      </c>
      <c r="U804" s="28">
        <v>57</v>
      </c>
      <c r="V804" s="29" t="s">
        <v>3386</v>
      </c>
      <c r="W804" s="29" t="s">
        <v>4573</v>
      </c>
      <c r="X804" s="29" t="s">
        <v>457</v>
      </c>
      <c r="Y804" s="29" t="s">
        <v>4654</v>
      </c>
      <c r="Z804" s="29" t="s">
        <v>1007</v>
      </c>
      <c r="AA804" s="29" t="s">
        <v>7478</v>
      </c>
      <c r="AB804" s="28">
        <v>90242</v>
      </c>
      <c r="AC804" s="32">
        <v>33.911884000000001</v>
      </c>
      <c r="AD804" s="32">
        <v>-118.147654</v>
      </c>
      <c r="AE804" s="34" t="s">
        <v>7494</v>
      </c>
      <c r="AF804" s="29" t="s">
        <v>7472</v>
      </c>
      <c r="AG804" s="33" t="str">
        <f>IF(ISERROR(IF(VLOOKUP(B804,'SAS Stations'!$A$2:$G$307,6,)="YES", "YES", "NO"))=TRUE,"NO","YES")</f>
        <v>YES</v>
      </c>
      <c r="AH804" s="33" t="str">
        <f t="shared" si="12"/>
        <v>NO</v>
      </c>
      <c r="AI804" s="33" t="str">
        <f>IF(ISERROR(IF(VLOOKUP(B804,'Stations Modelled'!$A$2:$D$141,4,FALSE)=TRUE, "YES","NO")),"NO","YES")</f>
        <v>YES</v>
      </c>
    </row>
    <row r="805" spans="1:35" hidden="1">
      <c r="A805" s="29" t="s">
        <v>599</v>
      </c>
      <c r="B805" s="28">
        <v>1404</v>
      </c>
      <c r="C805" s="28">
        <v>8169</v>
      </c>
      <c r="D805" s="30" t="s">
        <v>3416</v>
      </c>
      <c r="E805" s="29">
        <v>14769</v>
      </c>
      <c r="F805" s="28">
        <v>115</v>
      </c>
      <c r="G805" s="28">
        <v>12</v>
      </c>
      <c r="H805" s="28">
        <v>5067</v>
      </c>
      <c r="I805" s="29" t="s">
        <v>389</v>
      </c>
      <c r="J805" s="28">
        <v>6</v>
      </c>
      <c r="K805" s="29" t="s">
        <v>389</v>
      </c>
      <c r="L805" s="28">
        <v>5067</v>
      </c>
      <c r="M805" s="29" t="s">
        <v>389</v>
      </c>
      <c r="N805" s="29" t="s">
        <v>7471</v>
      </c>
      <c r="O805" s="31">
        <v>33722</v>
      </c>
      <c r="P805" s="31" t="s">
        <v>7472</v>
      </c>
      <c r="Q805" s="29" t="s">
        <v>7473</v>
      </c>
      <c r="R805" s="28">
        <v>3</v>
      </c>
      <c r="S805" s="28">
        <v>79</v>
      </c>
      <c r="T805" s="28">
        <v>4</v>
      </c>
      <c r="U805" s="28">
        <v>13</v>
      </c>
      <c r="V805" s="29" t="s">
        <v>3411</v>
      </c>
      <c r="W805" s="29" t="s">
        <v>1738</v>
      </c>
      <c r="X805" s="29" t="s">
        <v>457</v>
      </c>
      <c r="Y805" s="29" t="s">
        <v>1739</v>
      </c>
      <c r="Z805" s="29" t="s">
        <v>599</v>
      </c>
      <c r="AA805" s="29" t="s">
        <v>7478</v>
      </c>
      <c r="AB805" s="28">
        <v>92211</v>
      </c>
      <c r="AC805" s="32">
        <v>33.730265000000003</v>
      </c>
      <c r="AD805" s="32">
        <v>-116.347774</v>
      </c>
      <c r="AE805" s="34" t="s">
        <v>7503</v>
      </c>
      <c r="AF805" s="29" t="s">
        <v>7472</v>
      </c>
      <c r="AG805" s="33" t="str">
        <f>IF(ISERROR(IF(VLOOKUP(B805,'SAS Stations'!$A$2:$G$307,6,)="YES", "YES", "NO"))=TRUE,"NO","YES")</f>
        <v>NO</v>
      </c>
      <c r="AH805" s="33" t="str">
        <f t="shared" si="12"/>
        <v>YES</v>
      </c>
      <c r="AI805" s="33" t="str">
        <f>IF(ISERROR(IF(VLOOKUP(B805,'Stations Modelled'!$A$2:$D$141,4,FALSE)=TRUE, "YES","NO")),"NO","YES")</f>
        <v>NO</v>
      </c>
    </row>
    <row r="806" spans="1:35" hidden="1">
      <c r="A806" s="29" t="s">
        <v>599</v>
      </c>
      <c r="B806" s="28">
        <v>1403</v>
      </c>
      <c r="C806" s="28">
        <v>8169</v>
      </c>
      <c r="D806" s="30"/>
      <c r="E806" s="29">
        <v>14769</v>
      </c>
      <c r="F806" s="28">
        <v>33</v>
      </c>
      <c r="G806" s="28">
        <v>4.8</v>
      </c>
      <c r="H806" s="28">
        <v>5067</v>
      </c>
      <c r="I806" s="29" t="s">
        <v>389</v>
      </c>
      <c r="J806" s="28">
        <v>6</v>
      </c>
      <c r="K806" s="29" t="s">
        <v>389</v>
      </c>
      <c r="L806" s="28">
        <v>5067</v>
      </c>
      <c r="M806" s="29" t="s">
        <v>389</v>
      </c>
      <c r="N806" s="29" t="s">
        <v>7521</v>
      </c>
      <c r="O806" s="31">
        <v>18264</v>
      </c>
      <c r="P806" s="31">
        <v>33668</v>
      </c>
      <c r="Q806" s="29" t="s">
        <v>7506</v>
      </c>
      <c r="R806" s="28">
        <v>3</v>
      </c>
      <c r="S806" s="28">
        <v>79</v>
      </c>
      <c r="T806" s="28">
        <v>4</v>
      </c>
      <c r="U806" s="28">
        <v>13</v>
      </c>
      <c r="V806" s="29" t="s">
        <v>3411</v>
      </c>
      <c r="W806" s="29" t="s">
        <v>1738</v>
      </c>
      <c r="X806" s="29" t="s">
        <v>457</v>
      </c>
      <c r="Y806" s="29" t="s">
        <v>1739</v>
      </c>
      <c r="Z806" s="29" t="s">
        <v>599</v>
      </c>
      <c r="AA806" s="29" t="s">
        <v>7478</v>
      </c>
      <c r="AB806" s="28">
        <v>92211</v>
      </c>
      <c r="AC806" s="32">
        <v>33.730265000000003</v>
      </c>
      <c r="AD806" s="32">
        <v>-116.347774</v>
      </c>
      <c r="AE806" s="34" t="s">
        <v>7503</v>
      </c>
      <c r="AF806" s="29" t="s">
        <v>7472</v>
      </c>
      <c r="AG806" s="33" t="str">
        <f>IF(ISERROR(IF(VLOOKUP(B806,'SAS Stations'!$A$2:$G$307,6,)="YES", "YES", "NO"))=TRUE,"NO","YES")</f>
        <v>NO</v>
      </c>
      <c r="AH806" s="33" t="str">
        <f t="shared" si="12"/>
        <v>YES</v>
      </c>
      <c r="AI806" s="33" t="str">
        <f>IF(ISERROR(IF(VLOOKUP(B806,'Stations Modelled'!$A$2:$D$141,4,FALSE)=TRUE, "YES","NO")),"NO","YES")</f>
        <v>NO</v>
      </c>
    </row>
    <row r="807" spans="1:35" hidden="1">
      <c r="A807" s="29" t="s">
        <v>600</v>
      </c>
      <c r="B807" s="28">
        <v>1993</v>
      </c>
      <c r="C807" s="28">
        <v>1159</v>
      </c>
      <c r="D807" s="30"/>
      <c r="E807" s="29"/>
      <c r="F807" s="28">
        <v>115</v>
      </c>
      <c r="G807" s="28">
        <v>115</v>
      </c>
      <c r="H807" s="28">
        <v>5067</v>
      </c>
      <c r="I807" s="29" t="s">
        <v>389</v>
      </c>
      <c r="J807" s="28">
        <v>6</v>
      </c>
      <c r="K807" s="29" t="s">
        <v>389</v>
      </c>
      <c r="L807" s="28">
        <v>5067</v>
      </c>
      <c r="M807" s="29" t="s">
        <v>389</v>
      </c>
      <c r="N807" s="29" t="s">
        <v>7471</v>
      </c>
      <c r="O807" s="31">
        <v>37095</v>
      </c>
      <c r="P807" s="31" t="s">
        <v>7472</v>
      </c>
      <c r="Q807" s="29" t="s">
        <v>7530</v>
      </c>
      <c r="R807" s="28">
        <v>3</v>
      </c>
      <c r="S807" s="28">
        <v>79</v>
      </c>
      <c r="T807" s="28">
        <v>4</v>
      </c>
      <c r="U807" s="28">
        <v>13</v>
      </c>
      <c r="V807" s="29" t="s">
        <v>186</v>
      </c>
      <c r="W807" s="29" t="s">
        <v>3418</v>
      </c>
      <c r="X807" s="29" t="s">
        <v>7558</v>
      </c>
      <c r="Y807" s="29" t="s">
        <v>187</v>
      </c>
      <c r="Z807" s="29" t="s">
        <v>5033</v>
      </c>
      <c r="AA807" s="29" t="s">
        <v>7478</v>
      </c>
      <c r="AB807" s="28">
        <v>92263</v>
      </c>
      <c r="AC807" s="27"/>
      <c r="AD807" s="27"/>
      <c r="AE807" s="27"/>
      <c r="AF807" s="29" t="s">
        <v>7472</v>
      </c>
      <c r="AG807" s="33" t="str">
        <f>IF(ISERROR(IF(VLOOKUP(B807,'SAS Stations'!$A$2:$G$307,6,)="YES", "YES", "NO"))=TRUE,"NO","YES")</f>
        <v>NO</v>
      </c>
      <c r="AH807" s="33" t="str">
        <f t="shared" si="12"/>
        <v>YES</v>
      </c>
      <c r="AI807" s="33" t="str">
        <f>IF(ISERROR(IF(VLOOKUP(B807,'Stations Modelled'!$A$2:$D$141,4,FALSE)=TRUE, "YES","NO")),"NO","YES")</f>
        <v>NO</v>
      </c>
    </row>
    <row r="808" spans="1:35" hidden="1">
      <c r="A808" s="29" t="s">
        <v>188</v>
      </c>
      <c r="B808" s="28">
        <v>946</v>
      </c>
      <c r="C808" s="28">
        <v>6137</v>
      </c>
      <c r="D808" s="30"/>
      <c r="E808" s="29"/>
      <c r="F808" s="28">
        <v>33</v>
      </c>
      <c r="G808" s="28">
        <v>0.5</v>
      </c>
      <c r="H808" s="28">
        <v>5064</v>
      </c>
      <c r="I808" s="29" t="s">
        <v>375</v>
      </c>
      <c r="J808" s="28">
        <v>5</v>
      </c>
      <c r="K808" s="29" t="s">
        <v>375</v>
      </c>
      <c r="L808" s="28">
        <v>5064</v>
      </c>
      <c r="M808" s="29" t="s">
        <v>375</v>
      </c>
      <c r="N808" s="29" t="s">
        <v>7471</v>
      </c>
      <c r="O808" s="31">
        <v>18264</v>
      </c>
      <c r="P808" s="31" t="s">
        <v>7472</v>
      </c>
      <c r="Q808" s="29" t="s">
        <v>981</v>
      </c>
      <c r="R808" s="28">
        <v>3</v>
      </c>
      <c r="S808" s="28">
        <v>30</v>
      </c>
      <c r="T808" s="28">
        <v>3</v>
      </c>
      <c r="U808" s="28">
        <v>10</v>
      </c>
      <c r="V808" s="29" t="s">
        <v>7474</v>
      </c>
      <c r="W808" s="29" t="s">
        <v>7472</v>
      </c>
      <c r="X808" s="29" t="s">
        <v>7472</v>
      </c>
      <c r="Y808" s="29" t="s">
        <v>7472</v>
      </c>
      <c r="Z808" s="29" t="s">
        <v>7472</v>
      </c>
      <c r="AA808" s="29" t="s">
        <v>7478</v>
      </c>
      <c r="AB808" s="28" t="s">
        <v>7472</v>
      </c>
      <c r="AC808" s="27"/>
      <c r="AD808" s="27"/>
      <c r="AE808" s="27"/>
      <c r="AF808" s="29" t="s">
        <v>7472</v>
      </c>
      <c r="AG808" s="33" t="str">
        <f>IF(ISERROR(IF(VLOOKUP(B808,'SAS Stations'!$A$2:$G$307,6,)="YES", "YES", "NO"))=TRUE,"NO","YES")</f>
        <v>NO</v>
      </c>
      <c r="AH808" s="33" t="str">
        <f t="shared" si="12"/>
        <v>YES</v>
      </c>
      <c r="AI808" s="33" t="str">
        <f>IF(ISERROR(IF(VLOOKUP(B808,'Stations Modelled'!$A$2:$D$141,4,FALSE)=TRUE, "YES","NO")),"NO","YES")</f>
        <v>NO</v>
      </c>
    </row>
    <row r="809" spans="1:35" hidden="1">
      <c r="A809" s="29" t="s">
        <v>601</v>
      </c>
      <c r="B809" s="28">
        <v>403</v>
      </c>
      <c r="C809" s="28">
        <v>5191</v>
      </c>
      <c r="D809" s="30" t="s">
        <v>7528</v>
      </c>
      <c r="E809" s="29"/>
      <c r="F809" s="28">
        <v>66</v>
      </c>
      <c r="G809" s="28">
        <v>12</v>
      </c>
      <c r="H809" s="28">
        <v>5014</v>
      </c>
      <c r="I809" s="29" t="s">
        <v>392</v>
      </c>
      <c r="J809" s="28">
        <v>4</v>
      </c>
      <c r="K809" s="29" t="s">
        <v>448</v>
      </c>
      <c r="L809" s="28">
        <v>5014</v>
      </c>
      <c r="M809" s="29" t="s">
        <v>687</v>
      </c>
      <c r="N809" s="29" t="s">
        <v>7471</v>
      </c>
      <c r="O809" s="31">
        <v>23590</v>
      </c>
      <c r="P809" s="31" t="s">
        <v>7472</v>
      </c>
      <c r="Q809" s="29" t="s">
        <v>7473</v>
      </c>
      <c r="R809" s="28">
        <v>1</v>
      </c>
      <c r="S809" s="28">
        <v>26</v>
      </c>
      <c r="T809" s="28">
        <v>2</v>
      </c>
      <c r="U809" s="28">
        <v>1</v>
      </c>
      <c r="V809" s="29" t="s">
        <v>7531</v>
      </c>
      <c r="W809" s="29" t="s">
        <v>533</v>
      </c>
      <c r="X809" s="29" t="s">
        <v>7825</v>
      </c>
      <c r="Y809" s="29" t="s">
        <v>7826</v>
      </c>
      <c r="Z809" s="29" t="s">
        <v>601</v>
      </c>
      <c r="AA809" s="29" t="s">
        <v>7478</v>
      </c>
      <c r="AB809" s="28">
        <v>91746</v>
      </c>
      <c r="AC809" s="32">
        <v>34.051394000000002</v>
      </c>
      <c r="AD809" s="32">
        <v>-117.990666</v>
      </c>
      <c r="AE809" s="34" t="s">
        <v>7503</v>
      </c>
      <c r="AF809" s="29" t="s">
        <v>7472</v>
      </c>
      <c r="AG809" s="33" t="str">
        <f>IF(ISERROR(IF(VLOOKUP(B809,'SAS Stations'!$A$2:$G$307,6,)="YES", "YES", "NO"))=TRUE,"NO","YES")</f>
        <v>YES</v>
      </c>
      <c r="AH809" s="33" t="str">
        <f t="shared" si="12"/>
        <v>NO</v>
      </c>
      <c r="AI809" s="33" t="str">
        <f>IF(ISERROR(IF(VLOOKUP(B809,'Stations Modelled'!$A$2:$D$141,4,FALSE)=TRUE, "YES","NO")),"NO","YES")</f>
        <v>NO</v>
      </c>
    </row>
    <row r="810" spans="1:35" hidden="1">
      <c r="A810" s="29" t="s">
        <v>602</v>
      </c>
      <c r="B810" s="28">
        <v>422</v>
      </c>
      <c r="C810" s="28">
        <v>5211</v>
      </c>
      <c r="D810" s="30" t="s">
        <v>2821</v>
      </c>
      <c r="E810" s="29">
        <v>37528</v>
      </c>
      <c r="F810" s="28">
        <v>66</v>
      </c>
      <c r="G810" s="28">
        <v>4</v>
      </c>
      <c r="H810" s="28">
        <v>5023</v>
      </c>
      <c r="I810" s="29" t="s">
        <v>337</v>
      </c>
      <c r="J810" s="28">
        <v>8</v>
      </c>
      <c r="K810" s="29" t="s">
        <v>337</v>
      </c>
      <c r="L810" s="28">
        <v>5023</v>
      </c>
      <c r="M810" s="29" t="s">
        <v>337</v>
      </c>
      <c r="N810" s="29" t="s">
        <v>7471</v>
      </c>
      <c r="O810" s="31">
        <v>18264</v>
      </c>
      <c r="P810" s="31" t="s">
        <v>7472</v>
      </c>
      <c r="Q810" s="29" t="s">
        <v>7473</v>
      </c>
      <c r="R810" s="28">
        <v>5</v>
      </c>
      <c r="S810" s="28">
        <v>44</v>
      </c>
      <c r="T810" s="28">
        <v>2</v>
      </c>
      <c r="U810" s="28">
        <v>54</v>
      </c>
      <c r="V810" s="29" t="s">
        <v>3386</v>
      </c>
      <c r="W810" s="29" t="s">
        <v>1718</v>
      </c>
      <c r="X810" s="29" t="s">
        <v>7816</v>
      </c>
      <c r="Y810" s="29" t="s">
        <v>4655</v>
      </c>
      <c r="Z810" s="29" t="s">
        <v>602</v>
      </c>
      <c r="AA810" s="29" t="s">
        <v>7478</v>
      </c>
      <c r="AB810" s="28">
        <v>90301</v>
      </c>
      <c r="AC810" s="32">
        <v>33.965859000000002</v>
      </c>
      <c r="AD810" s="32">
        <v>-118.357708</v>
      </c>
      <c r="AE810" s="34" t="s">
        <v>7494</v>
      </c>
      <c r="AF810" s="29" t="s">
        <v>7472</v>
      </c>
      <c r="AG810" s="33" t="str">
        <f>IF(ISERROR(IF(VLOOKUP(B810,'SAS Stations'!$A$2:$G$307,6,)="YES", "YES", "NO"))=TRUE,"NO","YES")</f>
        <v>NO</v>
      </c>
      <c r="AH810" s="33" t="str">
        <f t="shared" si="12"/>
        <v>YES</v>
      </c>
      <c r="AI810" s="33" t="str">
        <f>IF(ISERROR(IF(VLOOKUP(B810,'Stations Modelled'!$A$2:$D$141,4,FALSE)=TRUE, "YES","NO")),"NO","YES")</f>
        <v>NO</v>
      </c>
    </row>
    <row r="811" spans="1:35" hidden="1">
      <c r="A811" s="29" t="s">
        <v>602</v>
      </c>
      <c r="B811" s="28">
        <v>423</v>
      </c>
      <c r="C811" s="28">
        <v>5211</v>
      </c>
      <c r="D811" s="30" t="s">
        <v>2821</v>
      </c>
      <c r="E811" s="29">
        <v>37528</v>
      </c>
      <c r="F811" s="28">
        <v>66</v>
      </c>
      <c r="G811" s="28">
        <v>16</v>
      </c>
      <c r="H811" s="28">
        <v>5023</v>
      </c>
      <c r="I811" s="29" t="s">
        <v>337</v>
      </c>
      <c r="J811" s="28">
        <v>8</v>
      </c>
      <c r="K811" s="29" t="s">
        <v>337</v>
      </c>
      <c r="L811" s="28">
        <v>5023</v>
      </c>
      <c r="M811" s="29" t="s">
        <v>337</v>
      </c>
      <c r="N811" s="29" t="s">
        <v>7471</v>
      </c>
      <c r="O811" s="31">
        <v>18264</v>
      </c>
      <c r="P811" s="31" t="s">
        <v>7472</v>
      </c>
      <c r="Q811" s="29" t="s">
        <v>7473</v>
      </c>
      <c r="R811" s="28">
        <v>5</v>
      </c>
      <c r="S811" s="28">
        <v>44</v>
      </c>
      <c r="T811" s="28">
        <v>2</v>
      </c>
      <c r="U811" s="28">
        <v>54</v>
      </c>
      <c r="V811" s="29" t="s">
        <v>3386</v>
      </c>
      <c r="W811" s="29" t="s">
        <v>1718</v>
      </c>
      <c r="X811" s="29" t="s">
        <v>7816</v>
      </c>
      <c r="Y811" s="29" t="s">
        <v>4655</v>
      </c>
      <c r="Z811" s="29" t="s">
        <v>602</v>
      </c>
      <c r="AA811" s="29" t="s">
        <v>7478</v>
      </c>
      <c r="AB811" s="28">
        <v>90301</v>
      </c>
      <c r="AC811" s="32">
        <v>33.965859000000002</v>
      </c>
      <c r="AD811" s="32">
        <v>-118.357708</v>
      </c>
      <c r="AE811" s="34" t="s">
        <v>7494</v>
      </c>
      <c r="AF811" s="29" t="s">
        <v>7472</v>
      </c>
      <c r="AG811" s="33" t="str">
        <f>IF(ISERROR(IF(VLOOKUP(B811,'SAS Stations'!$A$2:$G$307,6,)="YES", "YES", "NO"))=TRUE,"NO","YES")</f>
        <v>YES</v>
      </c>
      <c r="AH811" s="33" t="str">
        <f t="shared" si="12"/>
        <v>NO</v>
      </c>
      <c r="AI811" s="33" t="str">
        <f>IF(ISERROR(IF(VLOOKUP(B811,'Stations Modelled'!$A$2:$D$141,4,FALSE)=TRUE, "YES","NO")),"NO","YES")</f>
        <v>YES</v>
      </c>
    </row>
    <row r="812" spans="1:35" hidden="1">
      <c r="A812" s="29" t="s">
        <v>603</v>
      </c>
      <c r="B812" s="28">
        <v>979</v>
      </c>
      <c r="C812" s="28">
        <v>6183</v>
      </c>
      <c r="D812" s="30" t="s">
        <v>2822</v>
      </c>
      <c r="E812" s="29"/>
      <c r="F812" s="28">
        <v>66</v>
      </c>
      <c r="G812" s="28">
        <v>12</v>
      </c>
      <c r="H812" s="28">
        <v>1410</v>
      </c>
      <c r="I812" s="29" t="s">
        <v>340</v>
      </c>
      <c r="J812" s="28">
        <v>9</v>
      </c>
      <c r="K812" s="29" t="s">
        <v>652</v>
      </c>
      <c r="L812" s="28">
        <v>5073</v>
      </c>
      <c r="M812" s="29" t="s">
        <v>652</v>
      </c>
      <c r="N812" s="29" t="s">
        <v>7471</v>
      </c>
      <c r="O812" s="31">
        <v>26755</v>
      </c>
      <c r="P812" s="31" t="s">
        <v>7472</v>
      </c>
      <c r="Q812" s="29" t="s">
        <v>7530</v>
      </c>
      <c r="R812" s="28">
        <v>1</v>
      </c>
      <c r="S812" s="28">
        <v>46</v>
      </c>
      <c r="T812" s="28">
        <v>2</v>
      </c>
      <c r="U812" s="28">
        <v>52</v>
      </c>
      <c r="V812" s="29" t="s">
        <v>3386</v>
      </c>
      <c r="W812" s="29" t="s">
        <v>1635</v>
      </c>
      <c r="X812" s="29" t="s">
        <v>530</v>
      </c>
      <c r="Y812" s="29" t="s">
        <v>4656</v>
      </c>
      <c r="Z812" s="29" t="s">
        <v>660</v>
      </c>
      <c r="AA812" s="29" t="s">
        <v>7478</v>
      </c>
      <c r="AB812" s="28">
        <v>90806</v>
      </c>
      <c r="AC812" s="32">
        <v>33.803573</v>
      </c>
      <c r="AD812" s="32">
        <v>-118.159261</v>
      </c>
      <c r="AE812" s="34" t="s">
        <v>7494</v>
      </c>
      <c r="AF812" s="29" t="s">
        <v>7472</v>
      </c>
      <c r="AG812" s="33" t="str">
        <f>IF(ISERROR(IF(VLOOKUP(B812,'SAS Stations'!$A$2:$G$307,6,)="YES", "YES", "NO"))=TRUE,"NO","YES")</f>
        <v>NO</v>
      </c>
      <c r="AH812" s="33" t="str">
        <f t="shared" si="12"/>
        <v>YES</v>
      </c>
      <c r="AI812" s="33" t="str">
        <f>IF(ISERROR(IF(VLOOKUP(B812,'Stations Modelled'!$A$2:$D$141,4,FALSE)=TRUE, "YES","NO")),"NO","YES")</f>
        <v>NO</v>
      </c>
    </row>
    <row r="813" spans="1:35" hidden="1">
      <c r="A813" s="29" t="s">
        <v>1740</v>
      </c>
      <c r="B813" s="28">
        <v>967</v>
      </c>
      <c r="C813" s="28">
        <v>6161</v>
      </c>
      <c r="D813" s="30" t="s">
        <v>3420</v>
      </c>
      <c r="E813" s="29"/>
      <c r="F813" s="28">
        <v>66</v>
      </c>
      <c r="G813" s="28">
        <v>12</v>
      </c>
      <c r="H813" s="28">
        <v>1310</v>
      </c>
      <c r="I813" s="29" t="s">
        <v>3882</v>
      </c>
      <c r="J813" s="28">
        <v>4</v>
      </c>
      <c r="K813" s="29" t="s">
        <v>448</v>
      </c>
      <c r="L813" s="28">
        <v>5069</v>
      </c>
      <c r="M813" s="29" t="s">
        <v>687</v>
      </c>
      <c r="N813" s="29" t="s">
        <v>7471</v>
      </c>
      <c r="O813" s="31">
        <v>31168</v>
      </c>
      <c r="P813" s="31" t="s">
        <v>7472</v>
      </c>
      <c r="Q813" s="29" t="s">
        <v>7530</v>
      </c>
      <c r="R813" s="28">
        <v>3</v>
      </c>
      <c r="S813" s="28">
        <v>34</v>
      </c>
      <c r="T813" s="28">
        <v>3</v>
      </c>
      <c r="U813" s="28">
        <v>14</v>
      </c>
      <c r="V813" s="29" t="s">
        <v>7474</v>
      </c>
      <c r="W813" s="29" t="s">
        <v>1741</v>
      </c>
      <c r="X813" s="29" t="s">
        <v>7571</v>
      </c>
      <c r="Y813" s="29" t="s">
        <v>1742</v>
      </c>
      <c r="Z813" s="29" t="s">
        <v>735</v>
      </c>
      <c r="AA813" s="29" t="s">
        <v>7478</v>
      </c>
      <c r="AB813" s="28">
        <v>91761</v>
      </c>
      <c r="AC813" s="32">
        <v>34.045696999999997</v>
      </c>
      <c r="AD813" s="32">
        <v>-117.53993199999999</v>
      </c>
      <c r="AE813" s="34" t="s">
        <v>7503</v>
      </c>
      <c r="AF813" s="29" t="s">
        <v>7472</v>
      </c>
      <c r="AG813" s="33" t="str">
        <f>IF(ISERROR(IF(VLOOKUP(B813,'SAS Stations'!$A$2:$G$307,6,)="YES", "YES", "NO"))=TRUE,"NO","YES")</f>
        <v>NO</v>
      </c>
      <c r="AH813" s="33" t="str">
        <f t="shared" si="12"/>
        <v>YES</v>
      </c>
      <c r="AI813" s="33" t="str">
        <f>IF(ISERROR(IF(VLOOKUP(B813,'Stations Modelled'!$A$2:$D$141,4,FALSE)=TRUE, "YES","NO")),"NO","YES")</f>
        <v>NO</v>
      </c>
    </row>
    <row r="814" spans="1:35" hidden="1">
      <c r="A814" s="29" t="s">
        <v>604</v>
      </c>
      <c r="B814" s="28">
        <v>235</v>
      </c>
      <c r="C814" s="28">
        <v>4096</v>
      </c>
      <c r="D814" s="30"/>
      <c r="E814" s="29"/>
      <c r="F814" s="28">
        <v>220</v>
      </c>
      <c r="G814" s="28">
        <v>33</v>
      </c>
      <c r="H814" s="28">
        <v>4090</v>
      </c>
      <c r="I814" s="29" t="s">
        <v>5151</v>
      </c>
      <c r="J814" s="28">
        <v>15</v>
      </c>
      <c r="K814" s="29" t="s">
        <v>666</v>
      </c>
      <c r="L814" s="28">
        <v>4000</v>
      </c>
      <c r="M814" s="29" t="s">
        <v>7495</v>
      </c>
      <c r="N814" s="29" t="s">
        <v>7471</v>
      </c>
      <c r="O814" s="31">
        <v>28095</v>
      </c>
      <c r="P814" s="31" t="s">
        <v>7472</v>
      </c>
      <c r="Q814" s="29" t="s">
        <v>7496</v>
      </c>
      <c r="R814" s="28">
        <v>9</v>
      </c>
      <c r="S814" s="28">
        <v>85</v>
      </c>
      <c r="T814" s="28">
        <v>2</v>
      </c>
      <c r="U814" s="28">
        <v>0</v>
      </c>
      <c r="V814" s="29" t="s">
        <v>7498</v>
      </c>
      <c r="W814" s="29" t="s">
        <v>7472</v>
      </c>
      <c r="X814" s="29" t="s">
        <v>7472</v>
      </c>
      <c r="Y814" s="29" t="s">
        <v>7472</v>
      </c>
      <c r="Z814" s="29" t="s">
        <v>7472</v>
      </c>
      <c r="AA814" s="29" t="s">
        <v>7478</v>
      </c>
      <c r="AB814" s="28" t="s">
        <v>7472</v>
      </c>
      <c r="AC814" s="27"/>
      <c r="AD814" s="27"/>
      <c r="AE814" s="27"/>
      <c r="AF814" s="29" t="s">
        <v>7472</v>
      </c>
      <c r="AG814" s="33" t="str">
        <f>IF(ISERROR(IF(VLOOKUP(B814,'SAS Stations'!$A$2:$G$307,6,)="YES", "YES", "NO"))=TRUE,"NO","YES")</f>
        <v>NO</v>
      </c>
      <c r="AH814" s="33" t="str">
        <f t="shared" si="12"/>
        <v>YES</v>
      </c>
      <c r="AI814" s="33" t="str">
        <f>IF(ISERROR(IF(VLOOKUP(B814,'Stations Modelled'!$A$2:$D$141,4,FALSE)=TRUE, "YES","NO")),"NO","YES")</f>
        <v>NO</v>
      </c>
    </row>
    <row r="815" spans="1:35" hidden="1">
      <c r="A815" s="29" t="s">
        <v>5394</v>
      </c>
      <c r="B815" s="28">
        <v>1331</v>
      </c>
      <c r="C815" s="28">
        <v>8015</v>
      </c>
      <c r="D815" s="30"/>
      <c r="E815" s="29"/>
      <c r="F815" s="28">
        <v>220</v>
      </c>
      <c r="G815" s="28">
        <v>115</v>
      </c>
      <c r="H815" s="28">
        <v>5000</v>
      </c>
      <c r="I815" s="29" t="s">
        <v>7485</v>
      </c>
      <c r="J815" s="28">
        <v>15</v>
      </c>
      <c r="K815" s="29" t="s">
        <v>666</v>
      </c>
      <c r="L815" s="28">
        <v>2556</v>
      </c>
      <c r="M815" s="29" t="s">
        <v>3822</v>
      </c>
      <c r="N815" s="29" t="s">
        <v>7471</v>
      </c>
      <c r="O815" s="31">
        <v>28095</v>
      </c>
      <c r="P815" s="31" t="s">
        <v>7472</v>
      </c>
      <c r="Q815" s="29" t="s">
        <v>7486</v>
      </c>
      <c r="R815" s="28">
        <v>3</v>
      </c>
      <c r="S815" s="28">
        <v>85</v>
      </c>
      <c r="T815" s="28">
        <v>2</v>
      </c>
      <c r="U815" s="28">
        <v>92</v>
      </c>
      <c r="V815" s="29" t="s">
        <v>7498</v>
      </c>
      <c r="W815" s="29" t="s">
        <v>5395</v>
      </c>
      <c r="X815" s="29" t="s">
        <v>450</v>
      </c>
      <c r="Y815" s="29" t="s">
        <v>189</v>
      </c>
      <c r="Z815" s="29" t="s">
        <v>5397</v>
      </c>
      <c r="AA815" s="29" t="s">
        <v>7478</v>
      </c>
      <c r="AB815" s="28">
        <v>93514</v>
      </c>
      <c r="AC815" s="32">
        <v>37.342078999999998</v>
      </c>
      <c r="AD815" s="32">
        <v>-118.44082</v>
      </c>
      <c r="AE815" s="34" t="s">
        <v>7494</v>
      </c>
      <c r="AF815" s="29" t="s">
        <v>7472</v>
      </c>
      <c r="AG815" s="33" t="str">
        <f>IF(ISERROR(IF(VLOOKUP(B815,'SAS Stations'!$A$2:$G$307,6,)="YES", "YES", "NO"))=TRUE,"NO","YES")</f>
        <v>NO</v>
      </c>
      <c r="AH815" s="33" t="str">
        <f t="shared" si="12"/>
        <v>YES</v>
      </c>
      <c r="AI815" s="33" t="str">
        <f>IF(ISERROR(IF(VLOOKUP(B815,'Stations Modelled'!$A$2:$D$141,4,FALSE)=TRUE, "YES","NO")),"NO","YES")</f>
        <v>NO</v>
      </c>
    </row>
    <row r="816" spans="1:35" hidden="1">
      <c r="A816" s="29" t="s">
        <v>605</v>
      </c>
      <c r="B816" s="28">
        <v>1639</v>
      </c>
      <c r="C816" s="28">
        <v>8001</v>
      </c>
      <c r="D816" s="30" t="s">
        <v>4923</v>
      </c>
      <c r="E816" s="29" t="s">
        <v>5129</v>
      </c>
      <c r="F816" s="28">
        <v>33</v>
      </c>
      <c r="G816" s="28">
        <v>12</v>
      </c>
      <c r="H816" s="28">
        <v>8016</v>
      </c>
      <c r="I816" s="29" t="s">
        <v>385</v>
      </c>
      <c r="J816" s="28">
        <v>15</v>
      </c>
      <c r="K816" s="29" t="s">
        <v>666</v>
      </c>
      <c r="L816" s="28">
        <v>5061</v>
      </c>
      <c r="M816" s="29" t="s">
        <v>666</v>
      </c>
      <c r="N816" s="29" t="s">
        <v>7471</v>
      </c>
      <c r="O816" s="31">
        <v>18264</v>
      </c>
      <c r="P816" s="31" t="s">
        <v>7472</v>
      </c>
      <c r="Q816" s="29" t="s">
        <v>7506</v>
      </c>
      <c r="R816" s="28">
        <v>3</v>
      </c>
      <c r="S816" s="28">
        <v>86</v>
      </c>
      <c r="T816" s="28">
        <v>4</v>
      </c>
      <c r="U816" s="28">
        <v>24</v>
      </c>
      <c r="V816" s="29" t="s">
        <v>4926</v>
      </c>
      <c r="W816" s="29" t="s">
        <v>5087</v>
      </c>
      <c r="X816" s="29" t="s">
        <v>538</v>
      </c>
      <c r="Y816" s="29" t="s">
        <v>5130</v>
      </c>
      <c r="Z816" s="29" t="s">
        <v>605</v>
      </c>
      <c r="AA816" s="29" t="s">
        <v>7478</v>
      </c>
      <c r="AB816" s="28">
        <v>93527</v>
      </c>
      <c r="AC816" s="32">
        <v>35.650216</v>
      </c>
      <c r="AD816" s="32">
        <v>-117.79643299999999</v>
      </c>
      <c r="AE816" s="34" t="s">
        <v>7494</v>
      </c>
      <c r="AF816" s="29" t="s">
        <v>7472</v>
      </c>
      <c r="AG816" s="33" t="str">
        <f>IF(ISERROR(IF(VLOOKUP(B816,'SAS Stations'!$A$2:$G$307,6,)="YES", "YES", "NO"))=TRUE,"NO","YES")</f>
        <v>NO</v>
      </c>
      <c r="AH816" s="33" t="str">
        <f t="shared" si="12"/>
        <v>YES</v>
      </c>
      <c r="AI816" s="33" t="str">
        <f>IF(ISERROR(IF(VLOOKUP(B816,'Stations Modelled'!$A$2:$D$141,4,FALSE)=TRUE, "YES","NO")),"NO","YES")</f>
        <v>NO</v>
      </c>
    </row>
    <row r="817" spans="1:35" hidden="1">
      <c r="A817" s="29" t="s">
        <v>605</v>
      </c>
      <c r="B817" s="28">
        <v>1325</v>
      </c>
      <c r="C817" s="28">
        <v>8001</v>
      </c>
      <c r="D817" s="30"/>
      <c r="E817" s="29" t="s">
        <v>5129</v>
      </c>
      <c r="F817" s="28">
        <v>115</v>
      </c>
      <c r="G817" s="28">
        <v>33</v>
      </c>
      <c r="H817" s="28">
        <v>8016</v>
      </c>
      <c r="I817" s="29" t="s">
        <v>385</v>
      </c>
      <c r="J817" s="28">
        <v>15</v>
      </c>
      <c r="K817" s="29" t="s">
        <v>666</v>
      </c>
      <c r="L817" s="28">
        <v>5061</v>
      </c>
      <c r="M817" s="29" t="s">
        <v>666</v>
      </c>
      <c r="N817" s="29" t="s">
        <v>7471</v>
      </c>
      <c r="O817" s="31">
        <v>18264</v>
      </c>
      <c r="P817" s="31" t="s">
        <v>7472</v>
      </c>
      <c r="Q817" s="29" t="s">
        <v>7473</v>
      </c>
      <c r="R817" s="28">
        <v>3</v>
      </c>
      <c r="S817" s="28">
        <v>86</v>
      </c>
      <c r="T817" s="28">
        <v>4</v>
      </c>
      <c r="U817" s="28">
        <v>24</v>
      </c>
      <c r="V817" s="29" t="s">
        <v>4926</v>
      </c>
      <c r="W817" s="29" t="s">
        <v>5087</v>
      </c>
      <c r="X817" s="29" t="s">
        <v>538</v>
      </c>
      <c r="Y817" s="29" t="s">
        <v>5130</v>
      </c>
      <c r="Z817" s="29" t="s">
        <v>605</v>
      </c>
      <c r="AA817" s="29" t="s">
        <v>7478</v>
      </c>
      <c r="AB817" s="28">
        <v>93527</v>
      </c>
      <c r="AC817" s="32">
        <v>35.650216</v>
      </c>
      <c r="AD817" s="32">
        <v>-117.79643299999999</v>
      </c>
      <c r="AE817" s="34" t="s">
        <v>7494</v>
      </c>
      <c r="AF817" s="29" t="s">
        <v>7472</v>
      </c>
      <c r="AG817" s="33" t="str">
        <f>IF(ISERROR(IF(VLOOKUP(B817,'SAS Stations'!$A$2:$G$307,6,)="YES", "YES", "NO"))=TRUE,"NO","YES")</f>
        <v>NO</v>
      </c>
      <c r="AH817" s="33" t="str">
        <f t="shared" si="12"/>
        <v>YES</v>
      </c>
      <c r="AI817" s="33" t="str">
        <f>IF(ISERROR(IF(VLOOKUP(B817,'Stations Modelled'!$A$2:$D$141,4,FALSE)=TRUE, "YES","NO")),"NO","YES")</f>
        <v>YES</v>
      </c>
    </row>
    <row r="818" spans="1:35" hidden="1">
      <c r="A818" s="29" t="s">
        <v>5131</v>
      </c>
      <c r="B818" s="28">
        <v>1406</v>
      </c>
      <c r="C818" s="28">
        <v>8171</v>
      </c>
      <c r="D818" s="30" t="s">
        <v>4923</v>
      </c>
      <c r="E818" s="29"/>
      <c r="F818" s="28">
        <v>33</v>
      </c>
      <c r="G818" s="28">
        <v>4.8</v>
      </c>
      <c r="H818" s="28">
        <v>8016</v>
      </c>
      <c r="I818" s="29" t="s">
        <v>385</v>
      </c>
      <c r="J818" s="28">
        <v>15</v>
      </c>
      <c r="K818" s="29" t="s">
        <v>666</v>
      </c>
      <c r="L818" s="28">
        <v>5061</v>
      </c>
      <c r="M818" s="29" t="s">
        <v>666</v>
      </c>
      <c r="N818" s="29" t="s">
        <v>7471</v>
      </c>
      <c r="O818" s="31">
        <v>18264</v>
      </c>
      <c r="P818" s="31" t="s">
        <v>7472</v>
      </c>
      <c r="Q818" s="29" t="s">
        <v>7506</v>
      </c>
      <c r="R818" s="28">
        <v>3</v>
      </c>
      <c r="S818" s="28">
        <v>86</v>
      </c>
      <c r="T818" s="28">
        <v>4</v>
      </c>
      <c r="U818" s="28">
        <v>24</v>
      </c>
      <c r="V818" s="29" t="s">
        <v>4926</v>
      </c>
      <c r="W818" s="29" t="s">
        <v>5087</v>
      </c>
      <c r="X818" s="29" t="s">
        <v>538</v>
      </c>
      <c r="Y818" s="29" t="s">
        <v>5132</v>
      </c>
      <c r="Z818" s="29" t="s">
        <v>605</v>
      </c>
      <c r="AA818" s="29" t="s">
        <v>7478</v>
      </c>
      <c r="AB818" s="28">
        <v>93527</v>
      </c>
      <c r="AC818" s="32">
        <v>35.648784999999997</v>
      </c>
      <c r="AD818" s="32">
        <v>-117.816531</v>
      </c>
      <c r="AE818" s="34" t="s">
        <v>7494</v>
      </c>
      <c r="AF818" s="29" t="s">
        <v>7472</v>
      </c>
      <c r="AG818" s="33" t="str">
        <f>IF(ISERROR(IF(VLOOKUP(B818,'SAS Stations'!$A$2:$G$307,6,)="YES", "YES", "NO"))=TRUE,"NO","YES")</f>
        <v>NO</v>
      </c>
      <c r="AH818" s="33" t="str">
        <f t="shared" si="12"/>
        <v>YES</v>
      </c>
      <c r="AI818" s="33" t="str">
        <f>IF(ISERROR(IF(VLOOKUP(B818,'Stations Modelled'!$A$2:$D$141,4,FALSE)=TRUE, "YES","NO")),"NO","YES")</f>
        <v>NO</v>
      </c>
    </row>
    <row r="819" spans="1:35" hidden="1">
      <c r="A819" s="29" t="s">
        <v>190</v>
      </c>
      <c r="B819" s="28">
        <v>224</v>
      </c>
      <c r="C819" s="28">
        <v>4068</v>
      </c>
      <c r="D819" s="30"/>
      <c r="E819" s="29"/>
      <c r="F819" s="28">
        <v>220</v>
      </c>
      <c r="G819" s="28">
        <v>7</v>
      </c>
      <c r="H819" s="28">
        <v>4060</v>
      </c>
      <c r="I819" s="29" t="s">
        <v>7479</v>
      </c>
      <c r="J819" s="28">
        <v>6</v>
      </c>
      <c r="K819" s="29" t="s">
        <v>389</v>
      </c>
      <c r="L819" s="28">
        <v>4000</v>
      </c>
      <c r="M819" s="29" t="s">
        <v>7495</v>
      </c>
      <c r="N819" s="29" t="s">
        <v>7471</v>
      </c>
      <c r="O819" s="31">
        <v>18264</v>
      </c>
      <c r="P819" s="31" t="s">
        <v>7472</v>
      </c>
      <c r="Q819" s="29" t="s">
        <v>7496</v>
      </c>
      <c r="R819" s="28">
        <v>3</v>
      </c>
      <c r="S819" s="28">
        <v>87</v>
      </c>
      <c r="T819" s="28">
        <v>4</v>
      </c>
      <c r="U819" s="28">
        <v>13</v>
      </c>
      <c r="V819" s="29" t="s">
        <v>3438</v>
      </c>
      <c r="W819" s="29" t="s">
        <v>5110</v>
      </c>
      <c r="X819" s="29" t="s">
        <v>1744</v>
      </c>
      <c r="Y819" s="29" t="s">
        <v>1745</v>
      </c>
      <c r="Z819" s="29" t="s">
        <v>5054</v>
      </c>
      <c r="AA819" s="29" t="s">
        <v>7478</v>
      </c>
      <c r="AB819" s="28">
        <v>92239</v>
      </c>
      <c r="AC819" s="27"/>
      <c r="AD819" s="27"/>
      <c r="AE819" s="27"/>
      <c r="AF819" s="29" t="s">
        <v>7472</v>
      </c>
      <c r="AG819" s="33" t="str">
        <f>IF(ISERROR(IF(VLOOKUP(B819,'SAS Stations'!$A$2:$G$307,6,)="YES", "YES", "NO"))=TRUE,"NO","YES")</f>
        <v>NO</v>
      </c>
      <c r="AH819" s="33" t="str">
        <f t="shared" si="12"/>
        <v>YES</v>
      </c>
      <c r="AI819" s="33" t="str">
        <f>IF(ISERROR(IF(VLOOKUP(B819,'Stations Modelled'!$A$2:$D$141,4,FALSE)=TRUE, "YES","NO")),"NO","YES")</f>
        <v>NO</v>
      </c>
    </row>
    <row r="820" spans="1:35" hidden="1">
      <c r="A820" s="29" t="s">
        <v>1743</v>
      </c>
      <c r="B820" s="28">
        <v>1670</v>
      </c>
      <c r="C820" s="28">
        <v>4069</v>
      </c>
      <c r="D820" s="30" t="s">
        <v>3416</v>
      </c>
      <c r="E820" s="29"/>
      <c r="F820" s="28">
        <v>7</v>
      </c>
      <c r="G820" s="28">
        <v>16</v>
      </c>
      <c r="H820" s="28">
        <v>4060</v>
      </c>
      <c r="I820" s="29" t="s">
        <v>7479</v>
      </c>
      <c r="J820" s="28">
        <v>6</v>
      </c>
      <c r="K820" s="29" t="s">
        <v>389</v>
      </c>
      <c r="L820" s="28">
        <v>5067</v>
      </c>
      <c r="M820" s="29" t="s">
        <v>389</v>
      </c>
      <c r="N820" s="29" t="s">
        <v>7471</v>
      </c>
      <c r="O820" s="31">
        <v>18264</v>
      </c>
      <c r="P820" s="31" t="s">
        <v>7472</v>
      </c>
      <c r="Q820" s="29" t="s">
        <v>7506</v>
      </c>
      <c r="R820" s="28">
        <v>9</v>
      </c>
      <c r="S820" s="28">
        <v>87</v>
      </c>
      <c r="T820" s="28">
        <v>4</v>
      </c>
      <c r="U820" s="28">
        <v>13</v>
      </c>
      <c r="V820" s="29" t="s">
        <v>3411</v>
      </c>
      <c r="W820" s="29" t="s">
        <v>5110</v>
      </c>
      <c r="X820" s="29" t="s">
        <v>1744</v>
      </c>
      <c r="Y820" s="29" t="s">
        <v>1745</v>
      </c>
      <c r="Z820" s="29" t="s">
        <v>5054</v>
      </c>
      <c r="AA820" s="29" t="s">
        <v>7478</v>
      </c>
      <c r="AB820" s="28">
        <v>92239</v>
      </c>
      <c r="AC820" s="32">
        <v>34.146349999999998</v>
      </c>
      <c r="AD820" s="32">
        <v>-115.12065</v>
      </c>
      <c r="AE820" s="34" t="s">
        <v>7503</v>
      </c>
      <c r="AF820" s="29" t="s">
        <v>7472</v>
      </c>
      <c r="AG820" s="33" t="str">
        <f>IF(ISERROR(IF(VLOOKUP(B820,'SAS Stations'!$A$2:$G$307,6,)="YES", "YES", "NO"))=TRUE,"NO","YES")</f>
        <v>NO</v>
      </c>
      <c r="AH820" s="33" t="str">
        <f t="shared" si="12"/>
        <v>YES</v>
      </c>
      <c r="AI820" s="33" t="str">
        <f>IF(ISERROR(IF(VLOOKUP(B820,'Stations Modelled'!$A$2:$D$141,4,FALSE)=TRUE, "YES","NO")),"NO","YES")</f>
        <v>NO</v>
      </c>
    </row>
    <row r="821" spans="1:35" hidden="1">
      <c r="A821" s="29" t="s">
        <v>191</v>
      </c>
      <c r="B821" s="28">
        <v>1893</v>
      </c>
      <c r="C821" s="28">
        <v>6333</v>
      </c>
      <c r="D821" s="30"/>
      <c r="E821" s="29"/>
      <c r="F821" s="28">
        <v>66</v>
      </c>
      <c r="G821" s="28">
        <v>12</v>
      </c>
      <c r="H821" s="28">
        <v>5017</v>
      </c>
      <c r="I821" s="29" t="s">
        <v>430</v>
      </c>
      <c r="J821" s="28">
        <v>2</v>
      </c>
      <c r="K821" s="29" t="s">
        <v>394</v>
      </c>
      <c r="L821" s="28">
        <v>5086</v>
      </c>
      <c r="M821" s="29" t="s">
        <v>394</v>
      </c>
      <c r="N821" s="29" t="s">
        <v>7496</v>
      </c>
      <c r="O821" s="31">
        <v>40179</v>
      </c>
      <c r="P821" s="31" t="s">
        <v>7472</v>
      </c>
      <c r="Q821" s="29" t="s">
        <v>7530</v>
      </c>
      <c r="R821" s="28">
        <v>1</v>
      </c>
      <c r="S821" s="28">
        <v>43</v>
      </c>
      <c r="T821" s="28">
        <v>2</v>
      </c>
      <c r="U821" s="28">
        <v>42</v>
      </c>
      <c r="V821" s="29" t="s">
        <v>3363</v>
      </c>
      <c r="W821" s="29" t="s">
        <v>558</v>
      </c>
      <c r="X821" s="29" t="s">
        <v>494</v>
      </c>
      <c r="Y821" s="29" t="s">
        <v>192</v>
      </c>
      <c r="Z821" s="29" t="s">
        <v>606</v>
      </c>
      <c r="AA821" s="29" t="s">
        <v>7478</v>
      </c>
      <c r="AB821" s="28">
        <v>92715</v>
      </c>
      <c r="AC821" s="27"/>
      <c r="AD821" s="27"/>
      <c r="AE821" s="27"/>
      <c r="AF821" s="29" t="s">
        <v>7472</v>
      </c>
      <c r="AG821" s="33" t="str">
        <f>IF(ISERROR(IF(VLOOKUP(B821,'SAS Stations'!$A$2:$G$307,6,)="YES", "YES", "NO"))=TRUE,"NO","YES")</f>
        <v>NO</v>
      </c>
      <c r="AH821" s="33" t="str">
        <f t="shared" si="12"/>
        <v>YES</v>
      </c>
      <c r="AI821" s="33" t="str">
        <f>IF(ISERROR(IF(VLOOKUP(B821,'Stations Modelled'!$A$2:$D$141,4,FALSE)=TRUE, "YES","NO")),"NO","YES")</f>
        <v>NO</v>
      </c>
    </row>
    <row r="822" spans="1:35" hidden="1">
      <c r="A822" s="29" t="s">
        <v>606</v>
      </c>
      <c r="B822" s="28">
        <v>828</v>
      </c>
      <c r="C822" s="28">
        <v>5829</v>
      </c>
      <c r="D822" s="30" t="s">
        <v>482</v>
      </c>
      <c r="E822" s="29">
        <v>52005</v>
      </c>
      <c r="F822" s="28">
        <v>66</v>
      </c>
      <c r="G822" s="28">
        <v>12</v>
      </c>
      <c r="H822" s="28">
        <v>5088</v>
      </c>
      <c r="I822" s="29" t="s">
        <v>838</v>
      </c>
      <c r="J822" s="28">
        <v>2</v>
      </c>
      <c r="K822" s="29" t="s">
        <v>394</v>
      </c>
      <c r="L822" s="28">
        <v>5086</v>
      </c>
      <c r="M822" s="29" t="s">
        <v>394</v>
      </c>
      <c r="N822" s="29" t="s">
        <v>7471</v>
      </c>
      <c r="O822" s="31">
        <v>18264</v>
      </c>
      <c r="P822" s="31" t="s">
        <v>7472</v>
      </c>
      <c r="Q822" s="29" t="s">
        <v>7473</v>
      </c>
      <c r="R822" s="28">
        <v>1</v>
      </c>
      <c r="S822" s="28">
        <v>43</v>
      </c>
      <c r="T822" s="28">
        <v>2</v>
      </c>
      <c r="U822" s="28">
        <v>44</v>
      </c>
      <c r="V822" s="29" t="s">
        <v>7556</v>
      </c>
      <c r="W822" s="29" t="s">
        <v>7827</v>
      </c>
      <c r="X822" s="29" t="s">
        <v>527</v>
      </c>
      <c r="Y822" s="29" t="s">
        <v>7828</v>
      </c>
      <c r="Z822" s="29" t="s">
        <v>606</v>
      </c>
      <c r="AA822" s="29" t="s">
        <v>7478</v>
      </c>
      <c r="AB822" s="28">
        <v>92718</v>
      </c>
      <c r="AC822" s="32">
        <v>33.683315</v>
      </c>
      <c r="AD822" s="32">
        <v>-117.74234</v>
      </c>
      <c r="AE822" s="34" t="s">
        <v>7503</v>
      </c>
      <c r="AF822" s="29" t="s">
        <v>7472</v>
      </c>
      <c r="AG822" s="33" t="str">
        <f>IF(ISERROR(IF(VLOOKUP(B822,'SAS Stations'!$A$2:$G$307,6,)="YES", "YES", "NO"))=TRUE,"NO","YES")</f>
        <v>YES</v>
      </c>
      <c r="AH822" s="33" t="str">
        <f t="shared" si="12"/>
        <v>NO</v>
      </c>
      <c r="AI822" s="33" t="str">
        <f>IF(ISERROR(IF(VLOOKUP(B822,'Stations Modelled'!$A$2:$D$141,4,FALSE)=TRUE, "YES","NO")),"NO","YES")</f>
        <v>NO</v>
      </c>
    </row>
    <row r="823" spans="1:35" hidden="1">
      <c r="A823" s="29" t="s">
        <v>193</v>
      </c>
      <c r="B823" s="28">
        <v>1170</v>
      </c>
      <c r="C823" s="28">
        <v>7408</v>
      </c>
      <c r="D823" s="30"/>
      <c r="E823" s="29"/>
      <c r="F823" s="28">
        <v>12</v>
      </c>
      <c r="G823" s="28">
        <v>2.4</v>
      </c>
      <c r="H823" s="28">
        <v>5082</v>
      </c>
      <c r="I823" s="29" t="s">
        <v>939</v>
      </c>
      <c r="J823" s="28">
        <v>1</v>
      </c>
      <c r="K823" s="29" t="s">
        <v>939</v>
      </c>
      <c r="L823" s="28">
        <v>5082</v>
      </c>
      <c r="M823" s="29" t="s">
        <v>939</v>
      </c>
      <c r="N823" s="29" t="s">
        <v>7471</v>
      </c>
      <c r="O823" s="31">
        <v>18264</v>
      </c>
      <c r="P823" s="31" t="s">
        <v>7472</v>
      </c>
      <c r="Q823" s="29" t="s">
        <v>5084</v>
      </c>
      <c r="R823" s="28">
        <v>1</v>
      </c>
      <c r="S823" s="28">
        <v>29</v>
      </c>
      <c r="T823" s="28">
        <v>2</v>
      </c>
      <c r="U823" s="28">
        <v>80</v>
      </c>
      <c r="V823" s="29" t="s">
        <v>7848</v>
      </c>
      <c r="W823" s="29" t="s">
        <v>7472</v>
      </c>
      <c r="X823" s="29" t="s">
        <v>7472</v>
      </c>
      <c r="Y823" s="29" t="s">
        <v>7472</v>
      </c>
      <c r="Z823" s="29" t="s">
        <v>7472</v>
      </c>
      <c r="AA823" s="29" t="s">
        <v>7478</v>
      </c>
      <c r="AB823" s="28">
        <v>92669</v>
      </c>
      <c r="AC823" s="27"/>
      <c r="AD823" s="27"/>
      <c r="AE823" s="27"/>
      <c r="AF823" s="29" t="s">
        <v>7472</v>
      </c>
      <c r="AG823" s="33" t="str">
        <f>IF(ISERROR(IF(VLOOKUP(B823,'SAS Stations'!$A$2:$G$307,6,)="YES", "YES", "NO"))=TRUE,"NO","YES")</f>
        <v>NO</v>
      </c>
      <c r="AH823" s="33" t="str">
        <f t="shared" si="12"/>
        <v>YES</v>
      </c>
      <c r="AI823" s="33" t="str">
        <f>IF(ISERROR(IF(VLOOKUP(B823,'Stations Modelled'!$A$2:$D$141,4,FALSE)=TRUE, "YES","NO")),"NO","YES")</f>
        <v>NO</v>
      </c>
    </row>
    <row r="824" spans="1:35" hidden="1">
      <c r="A824" s="29" t="s">
        <v>607</v>
      </c>
      <c r="B824" s="28">
        <v>544</v>
      </c>
      <c r="C824" s="28">
        <v>5347</v>
      </c>
      <c r="D824" s="30" t="s">
        <v>4954</v>
      </c>
      <c r="E824" s="29"/>
      <c r="F824" s="28">
        <v>66</v>
      </c>
      <c r="G824" s="28">
        <v>12</v>
      </c>
      <c r="H824" s="28">
        <v>5035</v>
      </c>
      <c r="I824" s="29" t="s">
        <v>423</v>
      </c>
      <c r="J824" s="28">
        <v>17</v>
      </c>
      <c r="K824" s="29" t="s">
        <v>4950</v>
      </c>
      <c r="L824" s="28">
        <v>5033</v>
      </c>
      <c r="M824" s="29" t="s">
        <v>397</v>
      </c>
      <c r="N824" s="29" t="s">
        <v>7471</v>
      </c>
      <c r="O824" s="31">
        <v>19329</v>
      </c>
      <c r="P824" s="31" t="s">
        <v>7472</v>
      </c>
      <c r="Q824" s="29" t="s">
        <v>7473</v>
      </c>
      <c r="R824" s="28">
        <v>5</v>
      </c>
      <c r="S824" s="28">
        <v>53</v>
      </c>
      <c r="T824" s="28">
        <v>3</v>
      </c>
      <c r="U824" s="28">
        <v>31</v>
      </c>
      <c r="V824" s="29" t="s">
        <v>4926</v>
      </c>
      <c r="W824" s="29" t="s">
        <v>2741</v>
      </c>
      <c r="X824" s="29" t="s">
        <v>564</v>
      </c>
      <c r="Y824" s="29" t="s">
        <v>5133</v>
      </c>
      <c r="Z824" s="29" t="s">
        <v>607</v>
      </c>
      <c r="AA824" s="29" t="s">
        <v>7478</v>
      </c>
      <c r="AB824" s="28">
        <v>93240</v>
      </c>
      <c r="AC824" s="32">
        <v>35.632499000000003</v>
      </c>
      <c r="AD824" s="32">
        <v>-118.47839399999999</v>
      </c>
      <c r="AE824" s="34" t="s">
        <v>7494</v>
      </c>
      <c r="AF824" s="29" t="s">
        <v>7472</v>
      </c>
      <c r="AG824" s="33" t="str">
        <f>IF(ISERROR(IF(VLOOKUP(B824,'SAS Stations'!$A$2:$G$307,6,)="YES", "YES", "NO"))=TRUE,"NO","YES")</f>
        <v>NO</v>
      </c>
      <c r="AH824" s="33" t="str">
        <f t="shared" si="12"/>
        <v>YES</v>
      </c>
      <c r="AI824" s="33" t="str">
        <f>IF(ISERROR(IF(VLOOKUP(B824,'Stations Modelled'!$A$2:$D$141,4,FALSE)=TRUE, "YES","NO")),"NO","YES")</f>
        <v>NO</v>
      </c>
    </row>
    <row r="825" spans="1:35" hidden="1">
      <c r="A825" s="29" t="s">
        <v>608</v>
      </c>
      <c r="B825" s="28">
        <v>639</v>
      </c>
      <c r="C825" s="28">
        <v>5597</v>
      </c>
      <c r="D825" s="30" t="s">
        <v>4981</v>
      </c>
      <c r="E825" s="29" t="s">
        <v>5134</v>
      </c>
      <c r="F825" s="28">
        <v>66</v>
      </c>
      <c r="G825" s="28">
        <v>16</v>
      </c>
      <c r="H825" s="28">
        <v>5055</v>
      </c>
      <c r="I825" s="29" t="s">
        <v>446</v>
      </c>
      <c r="J825" s="28">
        <v>10</v>
      </c>
      <c r="K825" s="29" t="s">
        <v>446</v>
      </c>
      <c r="L825" s="28">
        <v>5056</v>
      </c>
      <c r="M825" s="29" t="s">
        <v>698</v>
      </c>
      <c r="N825" s="29" t="s">
        <v>7471</v>
      </c>
      <c r="O825" s="31">
        <v>25842</v>
      </c>
      <c r="P825" s="31" t="s">
        <v>7472</v>
      </c>
      <c r="Q825" s="29" t="s">
        <v>7473</v>
      </c>
      <c r="R825" s="28">
        <v>5</v>
      </c>
      <c r="S825" s="28">
        <v>49</v>
      </c>
      <c r="T825" s="28">
        <v>1</v>
      </c>
      <c r="U825" s="28">
        <v>63</v>
      </c>
      <c r="V825" s="29" t="s">
        <v>4996</v>
      </c>
      <c r="W825" s="29" t="s">
        <v>5076</v>
      </c>
      <c r="X825" s="29" t="s">
        <v>7582</v>
      </c>
      <c r="Y825" s="29" t="s">
        <v>5135</v>
      </c>
      <c r="Z825" s="29" t="s">
        <v>446</v>
      </c>
      <c r="AA825" s="29" t="s">
        <v>7478</v>
      </c>
      <c r="AB825" s="28">
        <v>93117</v>
      </c>
      <c r="AC825" s="32">
        <v>34.431941999999999</v>
      </c>
      <c r="AD825" s="32">
        <v>-119.87083800000001</v>
      </c>
      <c r="AE825" s="34" t="s">
        <v>7494</v>
      </c>
      <c r="AF825" s="29" t="s">
        <v>7472</v>
      </c>
      <c r="AG825" s="33" t="str">
        <f>IF(ISERROR(IF(VLOOKUP(B825,'SAS Stations'!$A$2:$G$307,6,)="YES", "YES", "NO"))=TRUE,"NO","YES")</f>
        <v>YES</v>
      </c>
      <c r="AH825" s="33" t="str">
        <f t="shared" si="12"/>
        <v>NO</v>
      </c>
      <c r="AI825" s="33" t="str">
        <f>IF(ISERROR(IF(VLOOKUP(B825,'Stations Modelled'!$A$2:$D$141,4,FALSE)=TRUE, "YES","NO")),"NO","YES")</f>
        <v>NO</v>
      </c>
    </row>
    <row r="826" spans="1:35" hidden="1">
      <c r="A826" s="29" t="s">
        <v>194</v>
      </c>
      <c r="B826" s="28">
        <v>1619</v>
      </c>
      <c r="C826" s="28">
        <v>6907</v>
      </c>
      <c r="D826" s="30"/>
      <c r="E826" s="29"/>
      <c r="F826" s="28">
        <v>66</v>
      </c>
      <c r="G826" s="28">
        <v>66</v>
      </c>
      <c r="H826" s="28">
        <v>5071</v>
      </c>
      <c r="I826" s="29" t="s">
        <v>339</v>
      </c>
      <c r="J826" s="28">
        <v>9</v>
      </c>
      <c r="K826" s="29" t="s">
        <v>652</v>
      </c>
      <c r="L826" s="28">
        <v>4000</v>
      </c>
      <c r="M826" s="29" t="s">
        <v>7495</v>
      </c>
      <c r="N826" s="29" t="s">
        <v>7471</v>
      </c>
      <c r="O826" s="31">
        <v>24351</v>
      </c>
      <c r="P826" s="31" t="s">
        <v>7472</v>
      </c>
      <c r="Q826" s="29" t="s">
        <v>7530</v>
      </c>
      <c r="R826" s="28">
        <v>9</v>
      </c>
      <c r="S826" s="28">
        <v>99</v>
      </c>
      <c r="T826" s="28">
        <v>1</v>
      </c>
      <c r="U826" s="28">
        <v>0</v>
      </c>
      <c r="V826" s="29" t="s">
        <v>7472</v>
      </c>
      <c r="W826" s="29" t="s">
        <v>7472</v>
      </c>
      <c r="X826" s="29" t="s">
        <v>7472</v>
      </c>
      <c r="Y826" s="29" t="s">
        <v>195</v>
      </c>
      <c r="Z826" s="29" t="s">
        <v>660</v>
      </c>
      <c r="AA826" s="29" t="s">
        <v>7478</v>
      </c>
      <c r="AB826" s="28">
        <v>90802</v>
      </c>
      <c r="AC826" s="27"/>
      <c r="AD826" s="27"/>
      <c r="AE826" s="27"/>
      <c r="AF826" s="29" t="s">
        <v>7472</v>
      </c>
      <c r="AG826" s="33" t="str">
        <f>IF(ISERROR(IF(VLOOKUP(B826,'SAS Stations'!$A$2:$G$307,6,)="YES", "YES", "NO"))=TRUE,"NO","YES")</f>
        <v>NO</v>
      </c>
      <c r="AH826" s="33" t="str">
        <f t="shared" si="12"/>
        <v>YES</v>
      </c>
      <c r="AI826" s="33" t="str">
        <f>IF(ISERROR(IF(VLOOKUP(B826,'Stations Modelled'!$A$2:$D$141,4,FALSE)=TRUE, "YES","NO")),"NO","YES")</f>
        <v>NO</v>
      </c>
    </row>
    <row r="827" spans="1:35" hidden="1">
      <c r="A827" s="29" t="s">
        <v>196</v>
      </c>
      <c r="B827" s="28">
        <v>1167</v>
      </c>
      <c r="C827" s="28">
        <v>7403</v>
      </c>
      <c r="D827" s="30"/>
      <c r="E827" s="29"/>
      <c r="F827" s="28">
        <v>16</v>
      </c>
      <c r="G827" s="28">
        <v>4</v>
      </c>
      <c r="H827" s="28">
        <v>5053</v>
      </c>
      <c r="I827" s="29" t="s">
        <v>833</v>
      </c>
      <c r="J827" s="28">
        <v>12</v>
      </c>
      <c r="K827" s="29" t="s">
        <v>833</v>
      </c>
      <c r="L827" s="28">
        <v>5056</v>
      </c>
      <c r="M827" s="29" t="s">
        <v>698</v>
      </c>
      <c r="N827" s="29" t="s">
        <v>7521</v>
      </c>
      <c r="O827" s="31">
        <v>27181</v>
      </c>
      <c r="P827" s="31">
        <v>30987</v>
      </c>
      <c r="Q827" s="29" t="s">
        <v>5084</v>
      </c>
      <c r="R827" s="28">
        <v>5</v>
      </c>
      <c r="S827" s="28">
        <v>39</v>
      </c>
      <c r="T827" s="28">
        <v>1</v>
      </c>
      <c r="U827" s="28">
        <v>60</v>
      </c>
      <c r="V827" s="29" t="s">
        <v>4972</v>
      </c>
      <c r="W827" s="29" t="s">
        <v>7472</v>
      </c>
      <c r="X827" s="29" t="s">
        <v>7472</v>
      </c>
      <c r="Y827" s="29" t="s">
        <v>7472</v>
      </c>
      <c r="Z827" s="29" t="s">
        <v>7472</v>
      </c>
      <c r="AA827" s="29" t="s">
        <v>7478</v>
      </c>
      <c r="AB827" s="28" t="s">
        <v>7472</v>
      </c>
      <c r="AC827" s="27"/>
      <c r="AD827" s="27"/>
      <c r="AE827" s="27"/>
      <c r="AF827" s="29" t="s">
        <v>7472</v>
      </c>
      <c r="AG827" s="33" t="str">
        <f>IF(ISERROR(IF(VLOOKUP(B827,'SAS Stations'!$A$2:$G$307,6,)="YES", "YES", "NO"))=TRUE,"NO","YES")</f>
        <v>NO</v>
      </c>
      <c r="AH827" s="33" t="str">
        <f t="shared" si="12"/>
        <v>YES</v>
      </c>
      <c r="AI827" s="33" t="str">
        <f>IF(ISERROR(IF(VLOOKUP(B827,'Stations Modelled'!$A$2:$D$141,4,FALSE)=TRUE, "YES","NO")),"NO","YES")</f>
        <v>NO</v>
      </c>
    </row>
    <row r="828" spans="1:35" hidden="1">
      <c r="A828" s="29" t="s">
        <v>1023</v>
      </c>
      <c r="B828" s="28">
        <v>373</v>
      </c>
      <c r="C828" s="28">
        <v>5153</v>
      </c>
      <c r="D828" s="30" t="s">
        <v>7535</v>
      </c>
      <c r="E828" s="29"/>
      <c r="F828" s="28">
        <v>16</v>
      </c>
      <c r="G828" s="28">
        <v>4</v>
      </c>
      <c r="H828" s="28">
        <v>5012</v>
      </c>
      <c r="I828" s="29" t="s">
        <v>3869</v>
      </c>
      <c r="J828" s="28">
        <v>3</v>
      </c>
      <c r="K828" s="29" t="s">
        <v>7529</v>
      </c>
      <c r="L828" s="28">
        <v>5012</v>
      </c>
      <c r="M828" s="29" t="s">
        <v>3869</v>
      </c>
      <c r="N828" s="29" t="s">
        <v>7471</v>
      </c>
      <c r="O828" s="31">
        <v>18264</v>
      </c>
      <c r="P828" s="31" t="s">
        <v>7472</v>
      </c>
      <c r="Q828" s="29" t="s">
        <v>7506</v>
      </c>
      <c r="R828" s="28">
        <v>1</v>
      </c>
      <c r="S828" s="28">
        <v>22</v>
      </c>
      <c r="T828" s="28">
        <v>3</v>
      </c>
      <c r="U828" s="28">
        <v>3</v>
      </c>
      <c r="V828" s="29" t="s">
        <v>7531</v>
      </c>
      <c r="W828" s="29" t="s">
        <v>7811</v>
      </c>
      <c r="X828" s="29" t="s">
        <v>490</v>
      </c>
      <c r="Y828" s="29" t="s">
        <v>7829</v>
      </c>
      <c r="Z828" s="29" t="s">
        <v>821</v>
      </c>
      <c r="AA828" s="29" t="s">
        <v>7478</v>
      </c>
      <c r="AB828" s="28">
        <v>91770</v>
      </c>
      <c r="AC828" s="32">
        <v>34.088295000000002</v>
      </c>
      <c r="AD828" s="32">
        <v>-118.074538</v>
      </c>
      <c r="AE828" s="34" t="s">
        <v>7503</v>
      </c>
      <c r="AF828" s="29" t="s">
        <v>7472</v>
      </c>
      <c r="AG828" s="33" t="str">
        <f>IF(ISERROR(IF(VLOOKUP(B828,'SAS Stations'!$A$2:$G$307,6,)="YES", "YES", "NO"))=TRUE,"NO","YES")</f>
        <v>YES</v>
      </c>
      <c r="AH828" s="33" t="str">
        <f t="shared" si="12"/>
        <v>NO</v>
      </c>
      <c r="AI828" s="33" t="str">
        <f>IF(ISERROR(IF(VLOOKUP(B828,'Stations Modelled'!$A$2:$D$141,4,FALSE)=TRUE, "YES","NO")),"NO","YES")</f>
        <v>NO</v>
      </c>
    </row>
    <row r="829" spans="1:35" hidden="1">
      <c r="A829" s="29" t="s">
        <v>197</v>
      </c>
      <c r="B829" s="28">
        <v>1171</v>
      </c>
      <c r="C829" s="28">
        <v>7409</v>
      </c>
      <c r="D829" s="30"/>
      <c r="E829" s="29"/>
      <c r="F829" s="28">
        <v>16</v>
      </c>
      <c r="G829" s="28">
        <v>2.4</v>
      </c>
      <c r="H829" s="28">
        <v>5051</v>
      </c>
      <c r="I829" s="29" t="s">
        <v>362</v>
      </c>
      <c r="J829" s="28">
        <v>13</v>
      </c>
      <c r="K829" s="29" t="s">
        <v>362</v>
      </c>
      <c r="L829" s="28">
        <v>5056</v>
      </c>
      <c r="M829" s="29" t="s">
        <v>698</v>
      </c>
      <c r="N829" s="29" t="s">
        <v>7471</v>
      </c>
      <c r="O829" s="31">
        <v>27454</v>
      </c>
      <c r="P829" s="31" t="s">
        <v>7472</v>
      </c>
      <c r="Q829" s="29" t="s">
        <v>5084</v>
      </c>
      <c r="R829" s="28">
        <v>5</v>
      </c>
      <c r="S829" s="28">
        <v>35</v>
      </c>
      <c r="T829" s="28">
        <v>3</v>
      </c>
      <c r="U829" s="28">
        <v>60</v>
      </c>
      <c r="V829" s="29" t="s">
        <v>7472</v>
      </c>
      <c r="W829" s="29" t="s">
        <v>7472</v>
      </c>
      <c r="X829" s="29" t="s">
        <v>7472</v>
      </c>
      <c r="Y829" s="29" t="s">
        <v>7472</v>
      </c>
      <c r="Z829" s="29" t="s">
        <v>7472</v>
      </c>
      <c r="AA829" s="29" t="s">
        <v>7478</v>
      </c>
      <c r="AB829" s="28">
        <v>91311</v>
      </c>
      <c r="AC829" s="27"/>
      <c r="AD829" s="27"/>
      <c r="AE829" s="27"/>
      <c r="AF829" s="29" t="s">
        <v>7472</v>
      </c>
      <c r="AG829" s="33" t="str">
        <f>IF(ISERROR(IF(VLOOKUP(B829,'SAS Stations'!$A$2:$G$307,6,)="YES", "YES", "NO"))=TRUE,"NO","YES")</f>
        <v>YES</v>
      </c>
      <c r="AH829" s="33" t="str">
        <f t="shared" si="12"/>
        <v>NO</v>
      </c>
      <c r="AI829" s="33" t="str">
        <f>IF(ISERROR(IF(VLOOKUP(B829,'Stations Modelled'!$A$2:$D$141,4,FALSE)=TRUE, "YES","NO")),"NO","YES")</f>
        <v>NO</v>
      </c>
    </row>
    <row r="830" spans="1:35" hidden="1">
      <c r="A830" s="29" t="s">
        <v>609</v>
      </c>
      <c r="B830" s="28">
        <v>1543</v>
      </c>
      <c r="C830" s="28">
        <v>8327</v>
      </c>
      <c r="D830" s="30" t="s">
        <v>3420</v>
      </c>
      <c r="E830" s="29"/>
      <c r="F830" s="28">
        <v>115</v>
      </c>
      <c r="G830" s="28">
        <v>12</v>
      </c>
      <c r="H830" s="28">
        <v>5070</v>
      </c>
      <c r="I830" s="29" t="s">
        <v>347</v>
      </c>
      <c r="J830" s="28">
        <v>7</v>
      </c>
      <c r="K830" s="29" t="s">
        <v>347</v>
      </c>
      <c r="L830" s="28">
        <v>5070</v>
      </c>
      <c r="M830" s="29" t="s">
        <v>347</v>
      </c>
      <c r="N830" s="29" t="s">
        <v>7471</v>
      </c>
      <c r="O830" s="31">
        <v>32629</v>
      </c>
      <c r="P830" s="31" t="s">
        <v>7472</v>
      </c>
      <c r="Q830" s="29" t="s">
        <v>7473</v>
      </c>
      <c r="R830" s="28">
        <v>3</v>
      </c>
      <c r="S830" s="28">
        <v>77</v>
      </c>
      <c r="T830" s="28">
        <v>3</v>
      </c>
      <c r="U830" s="28">
        <v>12</v>
      </c>
      <c r="V830" s="29" t="s">
        <v>3438</v>
      </c>
      <c r="W830" s="29" t="s">
        <v>5076</v>
      </c>
      <c r="X830" s="29" t="s">
        <v>7482</v>
      </c>
      <c r="Y830" s="29" t="s">
        <v>1746</v>
      </c>
      <c r="Z830" s="29" t="s">
        <v>1714</v>
      </c>
      <c r="AA830" s="29" t="s">
        <v>7478</v>
      </c>
      <c r="AB830" s="28">
        <v>91720</v>
      </c>
      <c r="AC830" s="32">
        <v>33.760238999999999</v>
      </c>
      <c r="AD830" s="32">
        <v>-117.48009399999999</v>
      </c>
      <c r="AE830" s="34" t="s">
        <v>7503</v>
      </c>
      <c r="AF830" s="29" t="s">
        <v>7472</v>
      </c>
      <c r="AG830" s="33" t="str">
        <f>IF(ISERROR(IF(VLOOKUP(B830,'SAS Stations'!$A$2:$G$307,6,)="YES", "YES", "NO"))=TRUE,"NO","YES")</f>
        <v>NO</v>
      </c>
      <c r="AH830" s="33" t="str">
        <f t="shared" si="12"/>
        <v>YES</v>
      </c>
      <c r="AI830" s="33" t="str">
        <f>IF(ISERROR(IF(VLOOKUP(B830,'Stations Modelled'!$A$2:$D$141,4,FALSE)=TRUE, "YES","NO")),"NO","YES")</f>
        <v>NO</v>
      </c>
    </row>
    <row r="831" spans="1:35" hidden="1">
      <c r="A831" s="29" t="s">
        <v>198</v>
      </c>
      <c r="B831" s="28">
        <v>966</v>
      </c>
      <c r="C831" s="28">
        <v>6160</v>
      </c>
      <c r="D831" s="30"/>
      <c r="E831" s="29"/>
      <c r="F831" s="28">
        <v>66</v>
      </c>
      <c r="G831" s="28">
        <v>16</v>
      </c>
      <c r="H831" s="28">
        <v>5015</v>
      </c>
      <c r="I831" s="29" t="s">
        <v>377</v>
      </c>
      <c r="J831" s="28">
        <v>3</v>
      </c>
      <c r="K831" s="29" t="s">
        <v>7529</v>
      </c>
      <c r="L831" s="28">
        <v>5012</v>
      </c>
      <c r="M831" s="29" t="s">
        <v>3869</v>
      </c>
      <c r="N831" s="29" t="s">
        <v>7471</v>
      </c>
      <c r="O831" s="31">
        <v>18264</v>
      </c>
      <c r="P831" s="31" t="s">
        <v>7472</v>
      </c>
      <c r="Q831" s="29" t="s">
        <v>7530</v>
      </c>
      <c r="R831" s="28">
        <v>1</v>
      </c>
      <c r="S831" s="28">
        <v>27</v>
      </c>
      <c r="T831" s="28">
        <v>3</v>
      </c>
      <c r="U831" s="28">
        <v>5</v>
      </c>
      <c r="V831" s="29" t="s">
        <v>7531</v>
      </c>
      <c r="W831" s="29" t="s">
        <v>7570</v>
      </c>
      <c r="X831" s="29" t="s">
        <v>7571</v>
      </c>
      <c r="Y831" s="29" t="s">
        <v>7572</v>
      </c>
      <c r="Z831" s="29" t="s">
        <v>623</v>
      </c>
      <c r="AA831" s="29" t="s">
        <v>7478</v>
      </c>
      <c r="AB831" s="28">
        <v>91011</v>
      </c>
      <c r="AC831" s="32">
        <v>34.197617000000001</v>
      </c>
      <c r="AD831" s="32">
        <v>-118.17594699999999</v>
      </c>
      <c r="AE831" s="34" t="s">
        <v>7503</v>
      </c>
      <c r="AF831" s="29" t="s">
        <v>7472</v>
      </c>
      <c r="AG831" s="33" t="str">
        <f>IF(ISERROR(IF(VLOOKUP(B831,'SAS Stations'!$A$2:$G$307,6,)="YES", "YES", "NO"))=TRUE,"NO","YES")</f>
        <v>NO</v>
      </c>
      <c r="AH831" s="33" t="str">
        <f t="shared" si="12"/>
        <v>YES</v>
      </c>
      <c r="AI831" s="33" t="str">
        <f>IF(ISERROR(IF(VLOOKUP(B831,'Stations Modelled'!$A$2:$D$141,4,FALSE)=TRUE, "YES","NO")),"NO","YES")</f>
        <v>NO</v>
      </c>
    </row>
    <row r="832" spans="1:35" hidden="1">
      <c r="A832" s="29" t="s">
        <v>199</v>
      </c>
      <c r="B832" s="28">
        <v>1172</v>
      </c>
      <c r="C832" s="28">
        <v>7410</v>
      </c>
      <c r="D832" s="30"/>
      <c r="E832" s="29"/>
      <c r="F832" s="28">
        <v>33</v>
      </c>
      <c r="G832" s="28">
        <v>12</v>
      </c>
      <c r="H832" s="28">
        <v>5067</v>
      </c>
      <c r="I832" s="29" t="s">
        <v>389</v>
      </c>
      <c r="J832" s="28">
        <v>6</v>
      </c>
      <c r="K832" s="29" t="s">
        <v>389</v>
      </c>
      <c r="L832" s="28">
        <v>5067</v>
      </c>
      <c r="M832" s="29" t="s">
        <v>389</v>
      </c>
      <c r="N832" s="29" t="s">
        <v>7521</v>
      </c>
      <c r="O832" s="31">
        <v>29983</v>
      </c>
      <c r="P832" s="31">
        <v>35019</v>
      </c>
      <c r="Q832" s="29" t="s">
        <v>5084</v>
      </c>
      <c r="R832" s="28">
        <v>3</v>
      </c>
      <c r="S832" s="28">
        <v>84</v>
      </c>
      <c r="T832" s="28" t="s">
        <v>7472</v>
      </c>
      <c r="U832" s="28">
        <v>40</v>
      </c>
      <c r="V832" s="29" t="s">
        <v>7480</v>
      </c>
      <c r="W832" s="29" t="s">
        <v>200</v>
      </c>
      <c r="X832" s="29" t="s">
        <v>7523</v>
      </c>
      <c r="Y832" s="29" t="s">
        <v>201</v>
      </c>
      <c r="Z832" s="29" t="s">
        <v>1748</v>
      </c>
      <c r="AA832" s="29" t="s">
        <v>7478</v>
      </c>
      <c r="AB832" s="28">
        <v>92252</v>
      </c>
      <c r="AC832" s="27"/>
      <c r="AD832" s="27"/>
      <c r="AE832" s="27"/>
      <c r="AF832" s="29" t="s">
        <v>7472</v>
      </c>
      <c r="AG832" s="33" t="str">
        <f>IF(ISERROR(IF(VLOOKUP(B832,'SAS Stations'!$A$2:$G$307,6,)="YES", "YES", "NO"))=TRUE,"NO","YES")</f>
        <v>NO</v>
      </c>
      <c r="AH832" s="33" t="str">
        <f t="shared" si="12"/>
        <v>YES</v>
      </c>
      <c r="AI832" s="33" t="str">
        <f>IF(ISERROR(IF(VLOOKUP(B832,'Stations Modelled'!$A$2:$D$141,4,FALSE)=TRUE, "YES","NO")),"NO","YES")</f>
        <v>NO</v>
      </c>
    </row>
    <row r="833" spans="1:35" hidden="1">
      <c r="A833" s="29" t="s">
        <v>202</v>
      </c>
      <c r="B833" s="28">
        <v>1640</v>
      </c>
      <c r="C833" s="28">
        <v>4332</v>
      </c>
      <c r="D833" s="30"/>
      <c r="E833" s="29"/>
      <c r="F833" s="28">
        <v>138</v>
      </c>
      <c r="G833" s="28">
        <v>12</v>
      </c>
      <c r="H833" s="28">
        <v>4080</v>
      </c>
      <c r="I833" s="29" t="s">
        <v>2503</v>
      </c>
      <c r="J833" s="28">
        <v>2</v>
      </c>
      <c r="K833" s="29" t="s">
        <v>394</v>
      </c>
      <c r="L833" s="28">
        <v>5086</v>
      </c>
      <c r="M833" s="29" t="s">
        <v>394</v>
      </c>
      <c r="N833" s="29" t="s">
        <v>7471</v>
      </c>
      <c r="O833" s="31">
        <v>18273</v>
      </c>
      <c r="P833" s="31" t="s">
        <v>7472</v>
      </c>
      <c r="Q833" s="29" t="s">
        <v>7496</v>
      </c>
      <c r="R833" s="28">
        <v>1</v>
      </c>
      <c r="S833" s="28">
        <v>43</v>
      </c>
      <c r="T833" s="28" t="s">
        <v>7472</v>
      </c>
      <c r="U833" s="28">
        <v>0</v>
      </c>
      <c r="V833" s="29" t="s">
        <v>7472</v>
      </c>
      <c r="W833" s="29" t="s">
        <v>7472</v>
      </c>
      <c r="X833" s="29" t="s">
        <v>7472</v>
      </c>
      <c r="Y833" s="29" t="s">
        <v>7472</v>
      </c>
      <c r="Z833" s="29" t="s">
        <v>7472</v>
      </c>
      <c r="AA833" s="29" t="s">
        <v>7478</v>
      </c>
      <c r="AB833" s="28" t="s">
        <v>7472</v>
      </c>
      <c r="AC833" s="27"/>
      <c r="AD833" s="27"/>
      <c r="AE833" s="27"/>
      <c r="AF833" s="29" t="s">
        <v>7472</v>
      </c>
      <c r="AG833" s="33" t="str">
        <f>IF(ISERROR(IF(VLOOKUP(B833,'SAS Stations'!$A$2:$G$307,6,)="YES", "YES", "NO"))=TRUE,"NO","YES")</f>
        <v>NO</v>
      </c>
      <c r="AH833" s="33" t="str">
        <f t="shared" si="12"/>
        <v>YES</v>
      </c>
      <c r="AI833" s="33" t="str">
        <f>IF(ISERROR(IF(VLOOKUP(B833,'Stations Modelled'!$A$2:$D$141,4,FALSE)=TRUE, "YES","NO")),"NO","YES")</f>
        <v>NO</v>
      </c>
    </row>
    <row r="834" spans="1:35" hidden="1">
      <c r="A834" s="29" t="s">
        <v>203</v>
      </c>
      <c r="B834" s="28">
        <v>1173</v>
      </c>
      <c r="C834" s="28">
        <v>7411</v>
      </c>
      <c r="D834" s="30"/>
      <c r="E834" s="29"/>
      <c r="F834" s="28">
        <v>16</v>
      </c>
      <c r="G834" s="28">
        <v>4</v>
      </c>
      <c r="H834" s="28">
        <v>5073</v>
      </c>
      <c r="I834" s="29" t="s">
        <v>652</v>
      </c>
      <c r="J834" s="28">
        <v>9</v>
      </c>
      <c r="K834" s="29" t="s">
        <v>652</v>
      </c>
      <c r="L834" s="28">
        <v>5073</v>
      </c>
      <c r="M834" s="29" t="s">
        <v>652</v>
      </c>
      <c r="N834" s="29" t="s">
        <v>7471</v>
      </c>
      <c r="O834" s="31">
        <v>25993</v>
      </c>
      <c r="P834" s="31" t="s">
        <v>7472</v>
      </c>
      <c r="Q834" s="29" t="s">
        <v>5084</v>
      </c>
      <c r="R834" s="28">
        <v>1</v>
      </c>
      <c r="S834" s="28">
        <v>46</v>
      </c>
      <c r="T834" s="28">
        <v>2</v>
      </c>
      <c r="U834" s="28">
        <v>50</v>
      </c>
      <c r="V834" s="29" t="s">
        <v>2730</v>
      </c>
      <c r="W834" s="29" t="s">
        <v>7472</v>
      </c>
      <c r="X834" s="29" t="s">
        <v>7472</v>
      </c>
      <c r="Y834" s="29" t="s">
        <v>7472</v>
      </c>
      <c r="Z834" s="29" t="s">
        <v>7472</v>
      </c>
      <c r="AA834" s="29" t="s">
        <v>7478</v>
      </c>
      <c r="AB834" s="28">
        <v>90805</v>
      </c>
      <c r="AC834" s="27"/>
      <c r="AD834" s="27"/>
      <c r="AE834" s="27"/>
      <c r="AF834" s="29" t="s">
        <v>7472</v>
      </c>
      <c r="AG834" s="33" t="str">
        <f>IF(ISERROR(IF(VLOOKUP(B834,'SAS Stations'!$A$2:$G$307,6,)="YES", "YES", "NO"))=TRUE,"NO","YES")</f>
        <v>NO</v>
      </c>
      <c r="AH834" s="33" t="str">
        <f t="shared" si="12"/>
        <v>YES</v>
      </c>
      <c r="AI834" s="33" t="str">
        <f>IF(ISERROR(IF(VLOOKUP(B834,'Stations Modelled'!$A$2:$D$141,4,FALSE)=TRUE, "YES","NO")),"NO","YES")</f>
        <v>NO</v>
      </c>
    </row>
    <row r="835" spans="1:35" hidden="1">
      <c r="A835" s="29" t="s">
        <v>610</v>
      </c>
      <c r="B835" s="28">
        <v>1494</v>
      </c>
      <c r="C835" s="28">
        <v>8275</v>
      </c>
      <c r="D835" s="30" t="s">
        <v>3420</v>
      </c>
      <c r="E835" s="29">
        <v>17458</v>
      </c>
      <c r="F835" s="28">
        <v>66</v>
      </c>
      <c r="G835" s="28">
        <v>12</v>
      </c>
      <c r="H835" s="28">
        <v>5069</v>
      </c>
      <c r="I835" s="29" t="s">
        <v>687</v>
      </c>
      <c r="J835" s="28">
        <v>4</v>
      </c>
      <c r="K835" s="29" t="s">
        <v>448</v>
      </c>
      <c r="L835" s="28">
        <v>5069</v>
      </c>
      <c r="M835" s="29" t="s">
        <v>687</v>
      </c>
      <c r="N835" s="29" t="s">
        <v>7471</v>
      </c>
      <c r="O835" s="31">
        <v>23955</v>
      </c>
      <c r="P835" s="31" t="s">
        <v>7472</v>
      </c>
      <c r="Q835" s="29" t="s">
        <v>7473</v>
      </c>
      <c r="R835" s="28">
        <v>3</v>
      </c>
      <c r="S835" s="28">
        <v>34</v>
      </c>
      <c r="T835" s="28">
        <v>3</v>
      </c>
      <c r="U835" s="28">
        <v>12</v>
      </c>
      <c r="V835" s="29" t="s">
        <v>3438</v>
      </c>
      <c r="W835" s="29" t="s">
        <v>1741</v>
      </c>
      <c r="X835" s="29" t="s">
        <v>5041</v>
      </c>
      <c r="Y835" s="29" t="s">
        <v>1747</v>
      </c>
      <c r="Z835" s="29" t="s">
        <v>3826</v>
      </c>
      <c r="AA835" s="29" t="s">
        <v>7478</v>
      </c>
      <c r="AB835" s="28">
        <v>91720</v>
      </c>
      <c r="AC835" s="32">
        <v>33.85819</v>
      </c>
      <c r="AD835" s="32">
        <v>-117.588832</v>
      </c>
      <c r="AE835" s="34" t="s">
        <v>7503</v>
      </c>
      <c r="AF835" s="29" t="s">
        <v>7472</v>
      </c>
      <c r="AG835" s="33" t="str">
        <f>IF(ISERROR(IF(VLOOKUP(B835,'SAS Stations'!$A$2:$G$307,6,)="YES", "YES", "NO"))=TRUE,"NO","YES")</f>
        <v>YES</v>
      </c>
      <c r="AH835" s="33" t="str">
        <f t="shared" ref="AH835:AH898" si="13">IF(AG835="YES", "NO", "YES")</f>
        <v>NO</v>
      </c>
      <c r="AI835" s="33" t="str">
        <f>IF(ISERROR(IF(VLOOKUP(B835,'Stations Modelled'!$A$2:$D$141,4,FALSE)=TRUE, "YES","NO")),"NO","YES")</f>
        <v>NO</v>
      </c>
    </row>
    <row r="836" spans="1:35" hidden="1">
      <c r="A836" s="29" t="s">
        <v>611</v>
      </c>
      <c r="B836" s="28">
        <v>786</v>
      </c>
      <c r="C836" s="28">
        <v>5776</v>
      </c>
      <c r="D836" s="30" t="s">
        <v>2815</v>
      </c>
      <c r="E836" s="29"/>
      <c r="F836" s="28">
        <v>66</v>
      </c>
      <c r="G836" s="28">
        <v>16</v>
      </c>
      <c r="H836" s="28">
        <v>5073</v>
      </c>
      <c r="I836" s="29" t="s">
        <v>652</v>
      </c>
      <c r="J836" s="28">
        <v>9</v>
      </c>
      <c r="K836" s="29" t="s">
        <v>652</v>
      </c>
      <c r="L836" s="28">
        <v>5073</v>
      </c>
      <c r="M836" s="29" t="s">
        <v>652</v>
      </c>
      <c r="N836" s="29" t="s">
        <v>7471</v>
      </c>
      <c r="O836" s="31">
        <v>21155</v>
      </c>
      <c r="P836" s="31" t="s">
        <v>7472</v>
      </c>
      <c r="Q836" s="29" t="s">
        <v>7473</v>
      </c>
      <c r="R836" s="28">
        <v>1</v>
      </c>
      <c r="S836" s="28">
        <v>32</v>
      </c>
      <c r="T836" s="28">
        <v>2</v>
      </c>
      <c r="U836" s="28">
        <v>57</v>
      </c>
      <c r="V836" s="29" t="s">
        <v>3386</v>
      </c>
      <c r="W836" s="29" t="s">
        <v>2826</v>
      </c>
      <c r="X836" s="29" t="s">
        <v>477</v>
      </c>
      <c r="Y836" s="29" t="s">
        <v>4657</v>
      </c>
      <c r="Z836" s="29" t="s">
        <v>3787</v>
      </c>
      <c r="AA836" s="29" t="s">
        <v>7478</v>
      </c>
      <c r="AB836" s="28">
        <v>90746</v>
      </c>
      <c r="AC836" s="32">
        <v>33.879581999999999</v>
      </c>
      <c r="AD836" s="32">
        <v>-118.24803300000001</v>
      </c>
      <c r="AE836" s="34" t="s">
        <v>7494</v>
      </c>
      <c r="AF836" s="29" t="s">
        <v>7472</v>
      </c>
      <c r="AG836" s="33" t="str">
        <f>IF(ISERROR(IF(VLOOKUP(B836,'SAS Stations'!$A$2:$G$307,6,)="YES", "YES", "NO"))=TRUE,"NO","YES")</f>
        <v>YES</v>
      </c>
      <c r="AH836" s="33" t="str">
        <f t="shared" si="13"/>
        <v>NO</v>
      </c>
      <c r="AI836" s="33" t="str">
        <f>IF(ISERROR(IF(VLOOKUP(B836,'Stations Modelled'!$A$2:$D$141,4,FALSE)=TRUE, "YES","NO")),"NO","YES")</f>
        <v>NO</v>
      </c>
    </row>
    <row r="837" spans="1:35" hidden="1">
      <c r="A837" s="29" t="s">
        <v>204</v>
      </c>
      <c r="B837" s="28">
        <v>1179</v>
      </c>
      <c r="C837" s="28">
        <v>7420</v>
      </c>
      <c r="D837" s="30"/>
      <c r="E837" s="29"/>
      <c r="F837" s="28">
        <v>33</v>
      </c>
      <c r="G837" s="28">
        <v>4</v>
      </c>
      <c r="H837" s="28">
        <v>8016</v>
      </c>
      <c r="I837" s="29" t="s">
        <v>385</v>
      </c>
      <c r="J837" s="28">
        <v>15</v>
      </c>
      <c r="K837" s="29" t="s">
        <v>666</v>
      </c>
      <c r="L837" s="28">
        <v>5061</v>
      </c>
      <c r="M837" s="29" t="s">
        <v>666</v>
      </c>
      <c r="N837" s="29" t="s">
        <v>7471</v>
      </c>
      <c r="O837" s="31">
        <v>29768</v>
      </c>
      <c r="P837" s="31" t="s">
        <v>7472</v>
      </c>
      <c r="Q837" s="29" t="s">
        <v>5084</v>
      </c>
      <c r="R837" s="28">
        <v>3</v>
      </c>
      <c r="S837" s="28">
        <v>86</v>
      </c>
      <c r="T837" s="28">
        <v>4</v>
      </c>
      <c r="U837" s="28">
        <v>40</v>
      </c>
      <c r="V837" s="29" t="s">
        <v>4926</v>
      </c>
      <c r="W837" s="29" t="s">
        <v>7472</v>
      </c>
      <c r="X837" s="29" t="s">
        <v>7472</v>
      </c>
      <c r="Y837" s="29" t="s">
        <v>7472</v>
      </c>
      <c r="Z837" s="29" t="s">
        <v>7472</v>
      </c>
      <c r="AA837" s="29" t="s">
        <v>7478</v>
      </c>
      <c r="AB837" s="28">
        <v>93516</v>
      </c>
      <c r="AC837" s="27"/>
      <c r="AD837" s="27"/>
      <c r="AE837" s="27"/>
      <c r="AF837" s="29" t="s">
        <v>7472</v>
      </c>
      <c r="AG837" s="33" t="str">
        <f>IF(ISERROR(IF(VLOOKUP(B837,'SAS Stations'!$A$2:$G$307,6,)="YES", "YES", "NO"))=TRUE,"NO","YES")</f>
        <v>NO</v>
      </c>
      <c r="AH837" s="33" t="str">
        <f t="shared" si="13"/>
        <v>YES</v>
      </c>
      <c r="AI837" s="33" t="str">
        <f>IF(ISERROR(IF(VLOOKUP(B837,'Stations Modelled'!$A$2:$D$141,4,FALSE)=TRUE, "YES","NO")),"NO","YES")</f>
        <v>NO</v>
      </c>
    </row>
    <row r="838" spans="1:35" hidden="1">
      <c r="A838" s="29" t="s">
        <v>205</v>
      </c>
      <c r="B838" s="28">
        <v>383</v>
      </c>
      <c r="C838" s="28">
        <v>5166</v>
      </c>
      <c r="D838" s="30"/>
      <c r="E838" s="29"/>
      <c r="F838" s="28">
        <v>66</v>
      </c>
      <c r="G838" s="28">
        <v>4</v>
      </c>
      <c r="H838" s="28">
        <v>5015</v>
      </c>
      <c r="I838" s="29" t="s">
        <v>377</v>
      </c>
      <c r="J838" s="28">
        <v>3</v>
      </c>
      <c r="K838" s="29" t="s">
        <v>7529</v>
      </c>
      <c r="L838" s="28">
        <v>5014</v>
      </c>
      <c r="M838" s="29" t="s">
        <v>392</v>
      </c>
      <c r="N838" s="29" t="s">
        <v>7521</v>
      </c>
      <c r="O838" s="31">
        <v>18264</v>
      </c>
      <c r="P838" s="31">
        <v>33442</v>
      </c>
      <c r="Q838" s="29" t="s">
        <v>7530</v>
      </c>
      <c r="R838" s="28">
        <v>1</v>
      </c>
      <c r="S838" s="28">
        <v>27</v>
      </c>
      <c r="T838" s="28">
        <v>3</v>
      </c>
      <c r="U838" s="28">
        <v>5</v>
      </c>
      <c r="V838" s="29" t="s">
        <v>7472</v>
      </c>
      <c r="W838" s="29" t="s">
        <v>7472</v>
      </c>
      <c r="X838" s="29" t="s">
        <v>7472</v>
      </c>
      <c r="Y838" s="29" t="s">
        <v>7472</v>
      </c>
      <c r="Z838" s="29" t="s">
        <v>7472</v>
      </c>
      <c r="AA838" s="29" t="s">
        <v>7478</v>
      </c>
      <c r="AB838" s="28" t="s">
        <v>7472</v>
      </c>
      <c r="AC838" s="27"/>
      <c r="AD838" s="27"/>
      <c r="AE838" s="27"/>
      <c r="AF838" s="29" t="s">
        <v>7472</v>
      </c>
      <c r="AG838" s="33" t="str">
        <f>IF(ISERROR(IF(VLOOKUP(B838,'SAS Stations'!$A$2:$G$307,6,)="YES", "YES", "NO"))=TRUE,"NO","YES")</f>
        <v>NO</v>
      </c>
      <c r="AH838" s="33" t="str">
        <f t="shared" si="13"/>
        <v>YES</v>
      </c>
      <c r="AI838" s="33" t="str">
        <f>IF(ISERROR(IF(VLOOKUP(B838,'Stations Modelled'!$A$2:$D$141,4,FALSE)=TRUE, "YES","NO")),"NO","YES")</f>
        <v>NO</v>
      </c>
    </row>
    <row r="839" spans="1:35" hidden="1">
      <c r="A839" s="29" t="s">
        <v>206</v>
      </c>
      <c r="B839" s="28">
        <v>1175</v>
      </c>
      <c r="C839" s="28">
        <v>7414</v>
      </c>
      <c r="D839" s="30"/>
      <c r="E839" s="29"/>
      <c r="F839" s="28">
        <v>12</v>
      </c>
      <c r="G839" s="28">
        <v>2.4</v>
      </c>
      <c r="H839" s="28">
        <v>5064</v>
      </c>
      <c r="I839" s="29" t="s">
        <v>375</v>
      </c>
      <c r="J839" s="28">
        <v>5</v>
      </c>
      <c r="K839" s="29" t="s">
        <v>375</v>
      </c>
      <c r="L839" s="28">
        <v>5064</v>
      </c>
      <c r="M839" s="29" t="s">
        <v>375</v>
      </c>
      <c r="N839" s="29" t="s">
        <v>7471</v>
      </c>
      <c r="O839" s="31">
        <v>22098</v>
      </c>
      <c r="P839" s="31" t="s">
        <v>7472</v>
      </c>
      <c r="Q839" s="29" t="s">
        <v>5084</v>
      </c>
      <c r="R839" s="28">
        <v>3</v>
      </c>
      <c r="S839" s="28">
        <v>40</v>
      </c>
      <c r="T839" s="28">
        <v>2</v>
      </c>
      <c r="U839" s="28">
        <v>40</v>
      </c>
      <c r="V839" s="29" t="s">
        <v>7474</v>
      </c>
      <c r="W839" s="29" t="s">
        <v>7472</v>
      </c>
      <c r="X839" s="29" t="s">
        <v>7472</v>
      </c>
      <c r="Y839" s="29" t="s">
        <v>7472</v>
      </c>
      <c r="Z839" s="29" t="s">
        <v>7472</v>
      </c>
      <c r="AA839" s="29" t="s">
        <v>7478</v>
      </c>
      <c r="AB839" s="28">
        <v>92322</v>
      </c>
      <c r="AC839" s="27"/>
      <c r="AD839" s="27"/>
      <c r="AE839" s="27"/>
      <c r="AF839" s="29" t="s">
        <v>7472</v>
      </c>
      <c r="AG839" s="33" t="str">
        <f>IF(ISERROR(IF(VLOOKUP(B839,'SAS Stations'!$A$2:$G$307,6,)="YES", "YES", "NO"))=TRUE,"NO","YES")</f>
        <v>NO</v>
      </c>
      <c r="AH839" s="33" t="str">
        <f t="shared" si="13"/>
        <v>YES</v>
      </c>
      <c r="AI839" s="33" t="str">
        <f>IF(ISERROR(IF(VLOOKUP(B839,'Stations Modelled'!$A$2:$D$141,4,FALSE)=TRUE, "YES","NO")),"NO","YES")</f>
        <v>NO</v>
      </c>
    </row>
    <row r="840" spans="1:35" hidden="1">
      <c r="A840" s="29" t="s">
        <v>207</v>
      </c>
      <c r="B840" s="28">
        <v>1178</v>
      </c>
      <c r="C840" s="28">
        <v>7419</v>
      </c>
      <c r="D840" s="30"/>
      <c r="E840" s="29"/>
      <c r="F840" s="28">
        <v>33</v>
      </c>
      <c r="G840" s="28">
        <v>2.4</v>
      </c>
      <c r="H840" s="28">
        <v>8016</v>
      </c>
      <c r="I840" s="29" t="s">
        <v>385</v>
      </c>
      <c r="J840" s="28">
        <v>15</v>
      </c>
      <c r="K840" s="29" t="s">
        <v>666</v>
      </c>
      <c r="L840" s="28">
        <v>5061</v>
      </c>
      <c r="M840" s="29" t="s">
        <v>666</v>
      </c>
      <c r="N840" s="29" t="s">
        <v>7471</v>
      </c>
      <c r="O840" s="31">
        <v>27120</v>
      </c>
      <c r="P840" s="31" t="s">
        <v>7472</v>
      </c>
      <c r="Q840" s="29" t="s">
        <v>5084</v>
      </c>
      <c r="R840" s="28">
        <v>3</v>
      </c>
      <c r="S840" s="28">
        <v>86</v>
      </c>
      <c r="T840" s="28">
        <v>4</v>
      </c>
      <c r="U840" s="28">
        <v>40</v>
      </c>
      <c r="V840" s="29" t="s">
        <v>4926</v>
      </c>
      <c r="W840" s="29" t="s">
        <v>7472</v>
      </c>
      <c r="X840" s="29" t="s">
        <v>7472</v>
      </c>
      <c r="Y840" s="29" t="s">
        <v>7472</v>
      </c>
      <c r="Z840" s="29" t="s">
        <v>7472</v>
      </c>
      <c r="AA840" s="29" t="s">
        <v>7478</v>
      </c>
      <c r="AB840" s="28">
        <v>93554</v>
      </c>
      <c r="AC840" s="27"/>
      <c r="AD840" s="27"/>
      <c r="AE840" s="27"/>
      <c r="AF840" s="29" t="s">
        <v>7472</v>
      </c>
      <c r="AG840" s="33" t="str">
        <f>IF(ISERROR(IF(VLOOKUP(B840,'SAS Stations'!$A$2:$G$307,6,)="YES", "YES", "NO"))=TRUE,"NO","YES")</f>
        <v>NO</v>
      </c>
      <c r="AH840" s="33" t="str">
        <f t="shared" si="13"/>
        <v>YES</v>
      </c>
      <c r="AI840" s="33" t="str">
        <f>IF(ISERROR(IF(VLOOKUP(B840,'Stations Modelled'!$A$2:$D$141,4,FALSE)=TRUE, "YES","NO")),"NO","YES")</f>
        <v>NO</v>
      </c>
    </row>
    <row r="841" spans="1:35" hidden="1">
      <c r="A841" s="29" t="s">
        <v>208</v>
      </c>
      <c r="B841" s="28">
        <v>1174</v>
      </c>
      <c r="C841" s="28">
        <v>7413</v>
      </c>
      <c r="D841" s="30"/>
      <c r="E841" s="29"/>
      <c r="F841" s="28">
        <v>12</v>
      </c>
      <c r="G841" s="28">
        <v>4</v>
      </c>
      <c r="H841" s="28">
        <v>5081</v>
      </c>
      <c r="I841" s="29" t="s">
        <v>360</v>
      </c>
      <c r="J841" s="28">
        <v>1</v>
      </c>
      <c r="K841" s="29" t="s">
        <v>939</v>
      </c>
      <c r="L841" s="28">
        <v>5082</v>
      </c>
      <c r="M841" s="29" t="s">
        <v>939</v>
      </c>
      <c r="N841" s="29" t="s">
        <v>7471</v>
      </c>
      <c r="O841" s="31">
        <v>25873</v>
      </c>
      <c r="P841" s="31" t="s">
        <v>7472</v>
      </c>
      <c r="Q841" s="29" t="s">
        <v>5084</v>
      </c>
      <c r="R841" s="28">
        <v>1</v>
      </c>
      <c r="S841" s="28">
        <v>48</v>
      </c>
      <c r="T841" s="28">
        <v>2</v>
      </c>
      <c r="U841" s="28">
        <v>80</v>
      </c>
      <c r="V841" s="29" t="s">
        <v>7848</v>
      </c>
      <c r="W841" s="29" t="s">
        <v>7472</v>
      </c>
      <c r="X841" s="29" t="s">
        <v>7472</v>
      </c>
      <c r="Y841" s="29" t="s">
        <v>209</v>
      </c>
      <c r="Z841" s="29" t="s">
        <v>3902</v>
      </c>
      <c r="AA841" s="29" t="s">
        <v>7478</v>
      </c>
      <c r="AB841" s="28">
        <v>92835</v>
      </c>
      <c r="AC841" s="27"/>
      <c r="AD841" s="27"/>
      <c r="AE841" s="27"/>
      <c r="AF841" s="29" t="s">
        <v>7472</v>
      </c>
      <c r="AG841" s="33" t="str">
        <f>IF(ISERROR(IF(VLOOKUP(B841,'SAS Stations'!$A$2:$G$307,6,)="YES", "YES", "NO"))=TRUE,"NO","YES")</f>
        <v>NO</v>
      </c>
      <c r="AH841" s="33" t="str">
        <f t="shared" si="13"/>
        <v>YES</v>
      </c>
      <c r="AI841" s="33" t="str">
        <f>IF(ISERROR(IF(VLOOKUP(B841,'Stations Modelled'!$A$2:$D$141,4,FALSE)=TRUE, "YES","NO")),"NO","YES")</f>
        <v>NO</v>
      </c>
    </row>
    <row r="842" spans="1:35" hidden="1">
      <c r="A842" s="29" t="s">
        <v>430</v>
      </c>
      <c r="B842" s="28">
        <v>270</v>
      </c>
      <c r="C842" s="28">
        <v>5017</v>
      </c>
      <c r="D842" s="30" t="s">
        <v>482</v>
      </c>
      <c r="E842" s="29">
        <v>53753</v>
      </c>
      <c r="F842" s="28">
        <v>66</v>
      </c>
      <c r="G842" s="28">
        <v>12</v>
      </c>
      <c r="H842" s="28">
        <v>5017</v>
      </c>
      <c r="I842" s="29" t="s">
        <v>430</v>
      </c>
      <c r="J842" s="28">
        <v>2</v>
      </c>
      <c r="K842" s="29" t="s">
        <v>394</v>
      </c>
      <c r="L842" s="28">
        <v>5086</v>
      </c>
      <c r="M842" s="29" t="s">
        <v>394</v>
      </c>
      <c r="N842" s="29" t="s">
        <v>7471</v>
      </c>
      <c r="O842" s="31">
        <v>30437</v>
      </c>
      <c r="P842" s="31" t="s">
        <v>7472</v>
      </c>
      <c r="Q842" s="29" t="s">
        <v>7473</v>
      </c>
      <c r="R842" s="28">
        <v>1</v>
      </c>
      <c r="S842" s="28">
        <v>29</v>
      </c>
      <c r="T842" s="28">
        <v>2</v>
      </c>
      <c r="U842" s="28">
        <v>44</v>
      </c>
      <c r="V842" s="29" t="s">
        <v>7556</v>
      </c>
      <c r="W842" s="29" t="s">
        <v>476</v>
      </c>
      <c r="X842" s="29" t="s">
        <v>7549</v>
      </c>
      <c r="Y842" s="29" t="s">
        <v>7830</v>
      </c>
      <c r="Z842" s="29" t="s">
        <v>1047</v>
      </c>
      <c r="AA842" s="29" t="s">
        <v>7478</v>
      </c>
      <c r="AB842" s="28">
        <v>92707</v>
      </c>
      <c r="AC842" s="32">
        <v>33.715238999999997</v>
      </c>
      <c r="AD842" s="32">
        <v>-117.85065</v>
      </c>
      <c r="AE842" s="34" t="s">
        <v>7503</v>
      </c>
      <c r="AF842" s="29" t="s">
        <v>7472</v>
      </c>
      <c r="AG842" s="33" t="str">
        <f>IF(ISERROR(IF(VLOOKUP(B842,'SAS Stations'!$A$2:$G$307,6,)="YES", "YES", "NO"))=TRUE,"NO","YES")</f>
        <v>NO</v>
      </c>
      <c r="AH842" s="33" t="str">
        <f t="shared" si="13"/>
        <v>YES</v>
      </c>
      <c r="AI842" s="33" t="str">
        <f>IF(ISERROR(IF(VLOOKUP(B842,'Stations Modelled'!$A$2:$D$141,4,FALSE)=TRUE, "YES","NO")),"NO","YES")</f>
        <v>NO</v>
      </c>
    </row>
    <row r="843" spans="1:35" hidden="1">
      <c r="A843" s="29" t="s">
        <v>430</v>
      </c>
      <c r="B843" s="28">
        <v>271</v>
      </c>
      <c r="C843" s="28">
        <v>5017</v>
      </c>
      <c r="D843" s="30" t="s">
        <v>482</v>
      </c>
      <c r="E843" s="29">
        <v>53753</v>
      </c>
      <c r="F843" s="28">
        <v>220</v>
      </c>
      <c r="G843" s="28">
        <v>66</v>
      </c>
      <c r="H843" s="28">
        <v>5000</v>
      </c>
      <c r="I843" s="29" t="s">
        <v>7485</v>
      </c>
      <c r="J843" s="28">
        <v>2</v>
      </c>
      <c r="K843" s="29" t="s">
        <v>394</v>
      </c>
      <c r="L843" s="28">
        <v>5086</v>
      </c>
      <c r="M843" s="29" t="s">
        <v>394</v>
      </c>
      <c r="N843" s="29" t="s">
        <v>7471</v>
      </c>
      <c r="O843" s="31">
        <v>32629</v>
      </c>
      <c r="P843" s="31" t="s">
        <v>7472</v>
      </c>
      <c r="Q843" s="29" t="s">
        <v>7486</v>
      </c>
      <c r="R843" s="28">
        <v>1</v>
      </c>
      <c r="S843" s="28">
        <v>29</v>
      </c>
      <c r="T843" s="28">
        <v>2</v>
      </c>
      <c r="U843" s="28">
        <v>44</v>
      </c>
      <c r="V843" s="29" t="s">
        <v>7556</v>
      </c>
      <c r="W843" s="29" t="s">
        <v>476</v>
      </c>
      <c r="X843" s="29" t="s">
        <v>7549</v>
      </c>
      <c r="Y843" s="29" t="s">
        <v>7830</v>
      </c>
      <c r="Z843" s="29" t="s">
        <v>1047</v>
      </c>
      <c r="AA843" s="29" t="s">
        <v>7478</v>
      </c>
      <c r="AB843" s="28">
        <v>92707</v>
      </c>
      <c r="AC843" s="32">
        <v>33.715238999999997</v>
      </c>
      <c r="AD843" s="32">
        <v>-117.85065</v>
      </c>
      <c r="AE843" s="34" t="s">
        <v>7503</v>
      </c>
      <c r="AF843" s="29" t="s">
        <v>7472</v>
      </c>
      <c r="AG843" s="33" t="str">
        <f>IF(ISERROR(IF(VLOOKUP(B843,'SAS Stations'!$A$2:$G$307,6,)="YES", "YES", "NO"))=TRUE,"NO","YES")</f>
        <v>NO</v>
      </c>
      <c r="AH843" s="33" t="str">
        <f t="shared" si="13"/>
        <v>YES</v>
      </c>
      <c r="AI843" s="33" t="str">
        <f>IF(ISERROR(IF(VLOOKUP(B843,'Stations Modelled'!$A$2:$D$141,4,FALSE)=TRUE, "YES","NO")),"NO","YES")</f>
        <v>NO</v>
      </c>
    </row>
    <row r="844" spans="1:35" hidden="1">
      <c r="A844" s="29" t="s">
        <v>7831</v>
      </c>
      <c r="B844" s="28">
        <v>1050</v>
      </c>
      <c r="C844" s="28">
        <v>6286</v>
      </c>
      <c r="D844" s="30" t="s">
        <v>482</v>
      </c>
      <c r="E844" s="29"/>
      <c r="F844" s="28">
        <v>66</v>
      </c>
      <c r="G844" s="28">
        <v>12</v>
      </c>
      <c r="H844" s="28">
        <v>5017</v>
      </c>
      <c r="I844" s="29" t="s">
        <v>430</v>
      </c>
      <c r="J844" s="28">
        <v>2</v>
      </c>
      <c r="K844" s="29" t="s">
        <v>394</v>
      </c>
      <c r="L844" s="28">
        <v>5086</v>
      </c>
      <c r="M844" s="29" t="s">
        <v>394</v>
      </c>
      <c r="N844" s="29" t="s">
        <v>7471</v>
      </c>
      <c r="O844" s="31">
        <v>32986</v>
      </c>
      <c r="P844" s="31" t="s">
        <v>7472</v>
      </c>
      <c r="Q844" s="29" t="s">
        <v>7530</v>
      </c>
      <c r="R844" s="28">
        <v>1</v>
      </c>
      <c r="S844" s="28">
        <v>43</v>
      </c>
      <c r="T844" s="28">
        <v>2</v>
      </c>
      <c r="U844" s="28">
        <v>44</v>
      </c>
      <c r="V844" s="29" t="s">
        <v>7556</v>
      </c>
      <c r="W844" s="29" t="s">
        <v>489</v>
      </c>
      <c r="X844" s="29" t="s">
        <v>472</v>
      </c>
      <c r="Y844" s="29" t="s">
        <v>7832</v>
      </c>
      <c r="Z844" s="29" t="s">
        <v>606</v>
      </c>
      <c r="AA844" s="29" t="s">
        <v>7478</v>
      </c>
      <c r="AB844" s="28" t="s">
        <v>7472</v>
      </c>
      <c r="AC844" s="32">
        <v>33.675795000000001</v>
      </c>
      <c r="AD844" s="32">
        <v>-117.862594</v>
      </c>
      <c r="AE844" s="34" t="s">
        <v>7503</v>
      </c>
      <c r="AF844" s="29" t="s">
        <v>7472</v>
      </c>
      <c r="AG844" s="33" t="str">
        <f>IF(ISERROR(IF(VLOOKUP(B844,'SAS Stations'!$A$2:$G$307,6,)="YES", "YES", "NO"))=TRUE,"NO","YES")</f>
        <v>NO</v>
      </c>
      <c r="AH844" s="33" t="str">
        <f t="shared" si="13"/>
        <v>YES</v>
      </c>
      <c r="AI844" s="33" t="str">
        <f>IF(ISERROR(IF(VLOOKUP(B844,'Stations Modelled'!$A$2:$D$141,4,FALSE)=TRUE, "YES","NO")),"NO","YES")</f>
        <v>NO</v>
      </c>
    </row>
    <row r="845" spans="1:35" hidden="1">
      <c r="A845" s="29" t="s">
        <v>210</v>
      </c>
      <c r="B845" s="28">
        <v>954</v>
      </c>
      <c r="C845" s="28">
        <v>6145</v>
      </c>
      <c r="D845" s="30"/>
      <c r="E845" s="29"/>
      <c r="F845" s="28">
        <v>33</v>
      </c>
      <c r="G845" s="28">
        <v>0.5</v>
      </c>
      <c r="H845" s="28">
        <v>5069</v>
      </c>
      <c r="I845" s="29" t="s">
        <v>687</v>
      </c>
      <c r="J845" s="28">
        <v>4</v>
      </c>
      <c r="K845" s="29" t="s">
        <v>448</v>
      </c>
      <c r="L845" s="28">
        <v>5069</v>
      </c>
      <c r="M845" s="29" t="s">
        <v>687</v>
      </c>
      <c r="N845" s="29" t="s">
        <v>7471</v>
      </c>
      <c r="O845" s="31">
        <v>18264</v>
      </c>
      <c r="P845" s="31" t="s">
        <v>7472</v>
      </c>
      <c r="Q845" s="29" t="s">
        <v>981</v>
      </c>
      <c r="R845" s="28">
        <v>3</v>
      </c>
      <c r="S845" s="28">
        <v>34</v>
      </c>
      <c r="T845" s="28">
        <v>3</v>
      </c>
      <c r="U845" s="28">
        <v>10</v>
      </c>
      <c r="V845" s="29" t="s">
        <v>3411</v>
      </c>
      <c r="W845" s="29" t="s">
        <v>5022</v>
      </c>
      <c r="X845" s="29" t="s">
        <v>530</v>
      </c>
      <c r="Y845" s="29" t="s">
        <v>211</v>
      </c>
      <c r="Z845" s="29" t="s">
        <v>3826</v>
      </c>
      <c r="AA845" s="29" t="s">
        <v>7478</v>
      </c>
      <c r="AB845" s="28">
        <v>91720</v>
      </c>
      <c r="AC845" s="27"/>
      <c r="AD845" s="27"/>
      <c r="AE845" s="27"/>
      <c r="AF845" s="29" t="s">
        <v>7472</v>
      </c>
      <c r="AG845" s="33" t="str">
        <f>IF(ISERROR(IF(VLOOKUP(B845,'SAS Stations'!$A$2:$G$307,6,)="YES", "YES", "NO"))=TRUE,"NO","YES")</f>
        <v>NO</v>
      </c>
      <c r="AH845" s="33" t="str">
        <f t="shared" si="13"/>
        <v>YES</v>
      </c>
      <c r="AI845" s="33" t="str">
        <f>IF(ISERROR(IF(VLOOKUP(B845,'Stations Modelled'!$A$2:$D$141,4,FALSE)=TRUE, "YES","NO")),"NO","YES")</f>
        <v>NO</v>
      </c>
    </row>
    <row r="846" spans="1:35" hidden="1">
      <c r="A846" s="29" t="s">
        <v>212</v>
      </c>
      <c r="B846" s="28">
        <v>1176</v>
      </c>
      <c r="C846" s="28">
        <v>7415</v>
      </c>
      <c r="D846" s="30"/>
      <c r="E846" s="29"/>
      <c r="F846" s="28">
        <v>16</v>
      </c>
      <c r="G846" s="28">
        <v>4</v>
      </c>
      <c r="H846" s="28">
        <v>5035</v>
      </c>
      <c r="I846" s="29" t="s">
        <v>423</v>
      </c>
      <c r="J846" s="28">
        <v>17</v>
      </c>
      <c r="K846" s="29" t="s">
        <v>4950</v>
      </c>
      <c r="L846" s="28">
        <v>5033</v>
      </c>
      <c r="M846" s="29" t="s">
        <v>397</v>
      </c>
      <c r="N846" s="29" t="s">
        <v>7471</v>
      </c>
      <c r="O846" s="31">
        <v>18264</v>
      </c>
      <c r="P846" s="31" t="s">
        <v>7472</v>
      </c>
      <c r="Q846" s="29" t="s">
        <v>5084</v>
      </c>
      <c r="R846" s="28">
        <v>5</v>
      </c>
      <c r="S846" s="28">
        <v>53</v>
      </c>
      <c r="T846" s="28">
        <v>2</v>
      </c>
      <c r="U846" s="28">
        <v>40</v>
      </c>
      <c r="V846" s="29" t="s">
        <v>4926</v>
      </c>
      <c r="W846" s="29" t="s">
        <v>7472</v>
      </c>
      <c r="X846" s="29" t="s">
        <v>7472</v>
      </c>
      <c r="Y846" s="29" t="s">
        <v>7472</v>
      </c>
      <c r="Z846" s="29" t="s">
        <v>7472</v>
      </c>
      <c r="AA846" s="29" t="s">
        <v>7478</v>
      </c>
      <c r="AB846" s="28">
        <v>93236</v>
      </c>
      <c r="AC846" s="27"/>
      <c r="AD846" s="27"/>
      <c r="AE846" s="27"/>
      <c r="AF846" s="29" t="s">
        <v>7472</v>
      </c>
      <c r="AG846" s="33" t="str">
        <f>IF(ISERROR(IF(VLOOKUP(B846,'SAS Stations'!$A$2:$G$307,6,)="YES", "YES", "NO"))=TRUE,"NO","YES")</f>
        <v>NO</v>
      </c>
      <c r="AH846" s="33" t="str">
        <f t="shared" si="13"/>
        <v>YES</v>
      </c>
      <c r="AI846" s="33" t="str">
        <f>IF(ISERROR(IF(VLOOKUP(B846,'Stations Modelled'!$A$2:$D$141,4,FALSE)=TRUE, "YES","NO")),"NO","YES")</f>
        <v>NO</v>
      </c>
    </row>
    <row r="847" spans="1:35" hidden="1">
      <c r="A847" s="29" t="s">
        <v>213</v>
      </c>
      <c r="B847" s="28">
        <v>969</v>
      </c>
      <c r="C847" s="28">
        <v>6163</v>
      </c>
      <c r="D847" s="30"/>
      <c r="E847" s="29"/>
      <c r="F847" s="28">
        <v>66</v>
      </c>
      <c r="G847" s="28">
        <v>4</v>
      </c>
      <c r="H847" s="28">
        <v>5045</v>
      </c>
      <c r="I847" s="29" t="s">
        <v>3810</v>
      </c>
      <c r="J847" s="28">
        <v>4</v>
      </c>
      <c r="K847" s="29" t="s">
        <v>448</v>
      </c>
      <c r="L847" s="28">
        <v>5069</v>
      </c>
      <c r="M847" s="29" t="s">
        <v>687</v>
      </c>
      <c r="N847" s="29" t="s">
        <v>7521</v>
      </c>
      <c r="O847" s="31">
        <v>26146</v>
      </c>
      <c r="P847" s="31">
        <v>32478</v>
      </c>
      <c r="Q847" s="29" t="s">
        <v>7530</v>
      </c>
      <c r="R847" s="28">
        <v>1</v>
      </c>
      <c r="S847" s="28">
        <v>26</v>
      </c>
      <c r="T847" s="28">
        <v>3</v>
      </c>
      <c r="U847" s="28">
        <v>6</v>
      </c>
      <c r="V847" s="29" t="s">
        <v>7472</v>
      </c>
      <c r="W847" s="29" t="s">
        <v>7472</v>
      </c>
      <c r="X847" s="29" t="s">
        <v>7472</v>
      </c>
      <c r="Y847" s="29" t="s">
        <v>7472</v>
      </c>
      <c r="Z847" s="29" t="s">
        <v>826</v>
      </c>
      <c r="AA847" s="29" t="s">
        <v>7478</v>
      </c>
      <c r="AB847" s="28" t="s">
        <v>7472</v>
      </c>
      <c r="AC847" s="27"/>
      <c r="AD847" s="27"/>
      <c r="AE847" s="27"/>
      <c r="AF847" s="29" t="s">
        <v>7472</v>
      </c>
      <c r="AG847" s="33" t="str">
        <f>IF(ISERROR(IF(VLOOKUP(B847,'SAS Stations'!$A$2:$G$307,6,)="YES", "YES", "NO"))=TRUE,"NO","YES")</f>
        <v>NO</v>
      </c>
      <c r="AH847" s="33" t="str">
        <f t="shared" si="13"/>
        <v>YES</v>
      </c>
      <c r="AI847" s="33" t="str">
        <f>IF(ISERROR(IF(VLOOKUP(B847,'Stations Modelled'!$A$2:$D$141,4,FALSE)=TRUE, "YES","NO")),"NO","YES")</f>
        <v>NO</v>
      </c>
    </row>
    <row r="848" spans="1:35" hidden="1">
      <c r="A848" s="29" t="s">
        <v>214</v>
      </c>
      <c r="B848" s="28">
        <v>950</v>
      </c>
      <c r="C848" s="28">
        <v>6141</v>
      </c>
      <c r="D848" s="30"/>
      <c r="E848" s="29"/>
      <c r="F848" s="28">
        <v>33</v>
      </c>
      <c r="G848" s="28">
        <v>0.5</v>
      </c>
      <c r="H848" s="28">
        <v>5069</v>
      </c>
      <c r="I848" s="29" t="s">
        <v>687</v>
      </c>
      <c r="J848" s="28">
        <v>4</v>
      </c>
      <c r="K848" s="29" t="s">
        <v>448</v>
      </c>
      <c r="L848" s="28">
        <v>5069</v>
      </c>
      <c r="M848" s="29" t="s">
        <v>687</v>
      </c>
      <c r="N848" s="29" t="s">
        <v>7521</v>
      </c>
      <c r="O848" s="31">
        <v>18264</v>
      </c>
      <c r="P848" s="31">
        <v>33605</v>
      </c>
      <c r="Q848" s="29" t="s">
        <v>981</v>
      </c>
      <c r="R848" s="28">
        <v>3</v>
      </c>
      <c r="S848" s="28">
        <v>34</v>
      </c>
      <c r="T848" s="28">
        <v>3</v>
      </c>
      <c r="U848" s="28">
        <v>10</v>
      </c>
      <c r="V848" s="29" t="s">
        <v>3438</v>
      </c>
      <c r="W848" s="29" t="s">
        <v>7472</v>
      </c>
      <c r="X848" s="29" t="s">
        <v>7472</v>
      </c>
      <c r="Y848" s="29" t="s">
        <v>7472</v>
      </c>
      <c r="Z848" s="29" t="s">
        <v>3826</v>
      </c>
      <c r="AA848" s="29" t="s">
        <v>7478</v>
      </c>
      <c r="AB848" s="28">
        <v>91720</v>
      </c>
      <c r="AC848" s="27"/>
      <c r="AD848" s="27"/>
      <c r="AE848" s="27"/>
      <c r="AF848" s="29" t="s">
        <v>7472</v>
      </c>
      <c r="AG848" s="33" t="str">
        <f>IF(ISERROR(IF(VLOOKUP(B848,'SAS Stations'!$A$2:$G$307,6,)="YES", "YES", "NO"))=TRUE,"NO","YES")</f>
        <v>NO</v>
      </c>
      <c r="AH848" s="33" t="str">
        <f t="shared" si="13"/>
        <v>YES</v>
      </c>
      <c r="AI848" s="33" t="str">
        <f>IF(ISERROR(IF(VLOOKUP(B848,'Stations Modelled'!$A$2:$D$141,4,FALSE)=TRUE, "YES","NO")),"NO","YES")</f>
        <v>NO</v>
      </c>
    </row>
    <row r="849" spans="1:35" hidden="1">
      <c r="A849" s="29" t="s">
        <v>612</v>
      </c>
      <c r="B849" s="28">
        <v>1655</v>
      </c>
      <c r="C849" s="28">
        <v>6115</v>
      </c>
      <c r="D849" s="30" t="s">
        <v>7528</v>
      </c>
      <c r="E849" s="29"/>
      <c r="F849" s="28">
        <v>66</v>
      </c>
      <c r="G849" s="28">
        <v>4</v>
      </c>
      <c r="H849" s="28">
        <v>5013</v>
      </c>
      <c r="I849" s="29" t="s">
        <v>812</v>
      </c>
      <c r="J849" s="28">
        <v>3</v>
      </c>
      <c r="K849" s="29" t="s">
        <v>7529</v>
      </c>
      <c r="L849" s="28">
        <v>5014</v>
      </c>
      <c r="M849" s="29" t="s">
        <v>3869</v>
      </c>
      <c r="N849" s="29" t="s">
        <v>7471</v>
      </c>
      <c r="O849" s="31">
        <v>33751</v>
      </c>
      <c r="P849" s="31" t="s">
        <v>7472</v>
      </c>
      <c r="Q849" s="29" t="s">
        <v>7530</v>
      </c>
      <c r="R849" s="28">
        <v>1</v>
      </c>
      <c r="S849" s="28">
        <v>47</v>
      </c>
      <c r="T849" s="28">
        <v>2</v>
      </c>
      <c r="U849" s="28">
        <v>4</v>
      </c>
      <c r="V849" s="29" t="s">
        <v>7531</v>
      </c>
      <c r="W849" s="29" t="s">
        <v>533</v>
      </c>
      <c r="X849" s="29" t="s">
        <v>462</v>
      </c>
      <c r="Y849" s="29" t="s">
        <v>7833</v>
      </c>
      <c r="Z849" s="29" t="s">
        <v>7820</v>
      </c>
      <c r="AA849" s="29" t="s">
        <v>7478</v>
      </c>
      <c r="AB849" s="28">
        <v>90601</v>
      </c>
      <c r="AC849" s="32">
        <v>34.037342000000002</v>
      </c>
      <c r="AD849" s="32">
        <v>-118.025612</v>
      </c>
      <c r="AE849" s="34" t="s">
        <v>7503</v>
      </c>
      <c r="AF849" s="29" t="s">
        <v>7472</v>
      </c>
      <c r="AG849" s="33" t="str">
        <f>IF(ISERROR(IF(VLOOKUP(B849,'SAS Stations'!$A$2:$G$307,6,)="YES", "YES", "NO"))=TRUE,"NO","YES")</f>
        <v>NO</v>
      </c>
      <c r="AH849" s="33" t="str">
        <f t="shared" si="13"/>
        <v>YES</v>
      </c>
      <c r="AI849" s="33" t="str">
        <f>IF(ISERROR(IF(VLOOKUP(B849,'Stations Modelled'!$A$2:$D$141,4,FALSE)=TRUE, "YES","NO")),"NO","YES")</f>
        <v>NO</v>
      </c>
    </row>
    <row r="850" spans="1:35" hidden="1">
      <c r="A850" s="29" t="s">
        <v>1748</v>
      </c>
      <c r="B850" s="28">
        <v>1407</v>
      </c>
      <c r="C850" s="28">
        <v>8172</v>
      </c>
      <c r="D850" s="30" t="s">
        <v>3416</v>
      </c>
      <c r="E850" s="29"/>
      <c r="F850" s="28">
        <v>33</v>
      </c>
      <c r="G850" s="28">
        <v>12</v>
      </c>
      <c r="H850" s="28">
        <v>5067</v>
      </c>
      <c r="I850" s="29" t="s">
        <v>389</v>
      </c>
      <c r="J850" s="28">
        <v>6</v>
      </c>
      <c r="K850" s="29" t="s">
        <v>389</v>
      </c>
      <c r="L850" s="28">
        <v>5067</v>
      </c>
      <c r="M850" s="29" t="s">
        <v>389</v>
      </c>
      <c r="N850" s="29" t="s">
        <v>7471</v>
      </c>
      <c r="O850" s="31">
        <v>18264</v>
      </c>
      <c r="P850" s="31" t="s">
        <v>7472</v>
      </c>
      <c r="Q850" s="29" t="s">
        <v>7506</v>
      </c>
      <c r="R850" s="28">
        <v>3</v>
      </c>
      <c r="S850" s="28">
        <v>84</v>
      </c>
      <c r="T850" s="28">
        <v>4</v>
      </c>
      <c r="U850" s="28">
        <v>13</v>
      </c>
      <c r="V850" s="29" t="s">
        <v>7480</v>
      </c>
      <c r="W850" s="29" t="s">
        <v>1749</v>
      </c>
      <c r="X850" s="29" t="s">
        <v>5088</v>
      </c>
      <c r="Y850" s="29" t="s">
        <v>1750</v>
      </c>
      <c r="Z850" s="29" t="s">
        <v>1748</v>
      </c>
      <c r="AA850" s="29" t="s">
        <v>7478</v>
      </c>
      <c r="AB850" s="28">
        <v>92256</v>
      </c>
      <c r="AC850" s="32">
        <v>34.082183999999998</v>
      </c>
      <c r="AD850" s="32">
        <v>-116.342038</v>
      </c>
      <c r="AE850" s="34" t="s">
        <v>7503</v>
      </c>
      <c r="AF850" s="29" t="s">
        <v>7472</v>
      </c>
      <c r="AG850" s="33" t="str">
        <f>IF(ISERROR(IF(VLOOKUP(B850,'SAS Stations'!$A$2:$G$307,6,)="YES", "YES", "NO"))=TRUE,"NO","YES")</f>
        <v>NO</v>
      </c>
      <c r="AH850" s="33" t="str">
        <f t="shared" si="13"/>
        <v>YES</v>
      </c>
      <c r="AI850" s="33" t="str">
        <f>IF(ISERROR(IF(VLOOKUP(B850,'Stations Modelled'!$A$2:$D$141,4,FALSE)=TRUE, "YES","NO")),"NO","YES")</f>
        <v>NO</v>
      </c>
    </row>
    <row r="851" spans="1:35" hidden="1">
      <c r="A851" s="29" t="s">
        <v>613</v>
      </c>
      <c r="B851" s="28">
        <v>220</v>
      </c>
      <c r="C851" s="28">
        <v>4063</v>
      </c>
      <c r="D851" s="30" t="s">
        <v>3416</v>
      </c>
      <c r="E851" s="29"/>
      <c r="F851" s="28">
        <v>220</v>
      </c>
      <c r="G851" s="28">
        <v>4</v>
      </c>
      <c r="H851" s="28">
        <v>4060</v>
      </c>
      <c r="I851" s="29" t="s">
        <v>7479</v>
      </c>
      <c r="J851" s="28">
        <v>6</v>
      </c>
      <c r="K851" s="29" t="s">
        <v>389</v>
      </c>
      <c r="L851" s="28">
        <v>4000</v>
      </c>
      <c r="M851" s="29" t="s">
        <v>7495</v>
      </c>
      <c r="N851" s="29" t="s">
        <v>7471</v>
      </c>
      <c r="O851" s="31">
        <v>24807</v>
      </c>
      <c r="P851" s="31" t="s">
        <v>7472</v>
      </c>
      <c r="Q851" s="29" t="s">
        <v>7496</v>
      </c>
      <c r="R851" s="28">
        <v>9</v>
      </c>
      <c r="S851" s="28">
        <v>79</v>
      </c>
      <c r="T851" s="28">
        <v>4</v>
      </c>
      <c r="U851" s="28">
        <v>18</v>
      </c>
      <c r="V851" s="29" t="s">
        <v>3411</v>
      </c>
      <c r="W851" s="29" t="s">
        <v>5052</v>
      </c>
      <c r="X851" s="29" t="s">
        <v>7540</v>
      </c>
      <c r="Y851" s="29" t="s">
        <v>1751</v>
      </c>
      <c r="Z851" s="29" t="s">
        <v>5054</v>
      </c>
      <c r="AA851" s="29" t="s">
        <v>7478</v>
      </c>
      <c r="AB851" s="28" t="s">
        <v>7472</v>
      </c>
      <c r="AC851" s="32">
        <v>33.706116999999999</v>
      </c>
      <c r="AD851" s="32">
        <v>-115.627094</v>
      </c>
      <c r="AE851" s="34" t="s">
        <v>7503</v>
      </c>
      <c r="AF851" s="29" t="s">
        <v>7472</v>
      </c>
      <c r="AG851" s="33" t="str">
        <f>IF(ISERROR(IF(VLOOKUP(B851,'SAS Stations'!$A$2:$G$307,6,)="YES", "YES", "NO"))=TRUE,"NO","YES")</f>
        <v>NO</v>
      </c>
      <c r="AH851" s="33" t="str">
        <f t="shared" si="13"/>
        <v>YES</v>
      </c>
      <c r="AI851" s="33" t="str">
        <f>IF(ISERROR(IF(VLOOKUP(B851,'Stations Modelled'!$A$2:$D$141,4,FALSE)=TRUE, "YES","NO")),"NO","YES")</f>
        <v>NO</v>
      </c>
    </row>
    <row r="852" spans="1:35" hidden="1">
      <c r="A852" s="29" t="s">
        <v>215</v>
      </c>
      <c r="B852" s="28">
        <v>1177</v>
      </c>
      <c r="C852" s="28">
        <v>7418</v>
      </c>
      <c r="D852" s="30"/>
      <c r="E852" s="29"/>
      <c r="F852" s="28">
        <v>33</v>
      </c>
      <c r="G852" s="28">
        <v>4.8</v>
      </c>
      <c r="H852" s="28">
        <v>5070</v>
      </c>
      <c r="I852" s="29" t="s">
        <v>347</v>
      </c>
      <c r="J852" s="28">
        <v>7</v>
      </c>
      <c r="K852" s="29" t="s">
        <v>347</v>
      </c>
      <c r="L852" s="28">
        <v>5070</v>
      </c>
      <c r="M852" s="29" t="s">
        <v>347</v>
      </c>
      <c r="N852" s="29" t="s">
        <v>7471</v>
      </c>
      <c r="O852" s="31">
        <v>25720</v>
      </c>
      <c r="P852" s="31" t="s">
        <v>7472</v>
      </c>
      <c r="Q852" s="29" t="s">
        <v>5084</v>
      </c>
      <c r="R852" s="28">
        <v>3</v>
      </c>
      <c r="S852" s="28">
        <v>77</v>
      </c>
      <c r="T852" s="28">
        <v>4</v>
      </c>
      <c r="U852" s="28">
        <v>20</v>
      </c>
      <c r="V852" s="29" t="s">
        <v>7472</v>
      </c>
      <c r="W852" s="29" t="s">
        <v>7472</v>
      </c>
      <c r="X852" s="29" t="s">
        <v>7472</v>
      </c>
      <c r="Y852" s="29" t="s">
        <v>7472</v>
      </c>
      <c r="Z852" s="29" t="s">
        <v>7472</v>
      </c>
      <c r="AA852" s="29" t="s">
        <v>7478</v>
      </c>
      <c r="AB852" s="28">
        <v>92595</v>
      </c>
      <c r="AC852" s="27"/>
      <c r="AD852" s="27"/>
      <c r="AE852" s="27"/>
      <c r="AF852" s="29" t="s">
        <v>7472</v>
      </c>
      <c r="AG852" s="33" t="str">
        <f>IF(ISERROR(IF(VLOOKUP(B852,'SAS Stations'!$A$2:$G$307,6,)="YES", "YES", "NO"))=TRUE,"NO","YES")</f>
        <v>NO</v>
      </c>
      <c r="AH852" s="33" t="str">
        <f t="shared" si="13"/>
        <v>YES</v>
      </c>
      <c r="AI852" s="33" t="str">
        <f>IF(ISERROR(IF(VLOOKUP(B852,'Stations Modelled'!$A$2:$D$141,4,FALSE)=TRUE, "YES","NO")),"NO","YES")</f>
        <v>NO</v>
      </c>
    </row>
    <row r="853" spans="1:35" hidden="1">
      <c r="A853" s="29" t="s">
        <v>7504</v>
      </c>
      <c r="B853" s="28">
        <v>663</v>
      </c>
      <c r="C853" s="28">
        <v>5622</v>
      </c>
      <c r="D853" s="30" t="s">
        <v>7470</v>
      </c>
      <c r="E853" s="29"/>
      <c r="F853" s="28">
        <v>33</v>
      </c>
      <c r="G853" s="28">
        <v>33</v>
      </c>
      <c r="H853" s="28">
        <v>4020</v>
      </c>
      <c r="I853" s="29" t="s">
        <v>7505</v>
      </c>
      <c r="J853" s="28">
        <v>16</v>
      </c>
      <c r="K853" s="29" t="s">
        <v>3806</v>
      </c>
      <c r="L853" s="28">
        <v>5090</v>
      </c>
      <c r="M853" s="29" t="s">
        <v>3806</v>
      </c>
      <c r="N853" s="29" t="s">
        <v>7471</v>
      </c>
      <c r="O853" s="31">
        <v>23043</v>
      </c>
      <c r="P853" s="31" t="s">
        <v>7472</v>
      </c>
      <c r="Q853" s="29" t="s">
        <v>7506</v>
      </c>
      <c r="R853" s="28">
        <v>9</v>
      </c>
      <c r="S853" s="28">
        <v>86</v>
      </c>
      <c r="T853" s="28">
        <v>4</v>
      </c>
      <c r="U853" s="28">
        <v>21</v>
      </c>
      <c r="V853" s="29" t="s">
        <v>7498</v>
      </c>
      <c r="W853" s="29" t="s">
        <v>7507</v>
      </c>
      <c r="X853" s="29" t="s">
        <v>7508</v>
      </c>
      <c r="Y853" s="29" t="s">
        <v>7509</v>
      </c>
      <c r="Z853" s="29" t="s">
        <v>7510</v>
      </c>
      <c r="AA853" s="29" t="s">
        <v>7478</v>
      </c>
      <c r="AB853" s="28">
        <v>92384</v>
      </c>
      <c r="AC853" s="32">
        <v>36.104835999999999</v>
      </c>
      <c r="AD853" s="32">
        <v>-116.28806400000001</v>
      </c>
      <c r="AE853" s="34" t="s">
        <v>7494</v>
      </c>
      <c r="AF853" s="29" t="s">
        <v>7472</v>
      </c>
      <c r="AG853" s="33" t="str">
        <f>IF(ISERROR(IF(VLOOKUP(B853,'SAS Stations'!$A$2:$G$307,6,)="YES", "YES", "NO"))=TRUE,"NO","YES")</f>
        <v>NO</v>
      </c>
      <c r="AH853" s="33" t="str">
        <f t="shared" si="13"/>
        <v>YES</v>
      </c>
      <c r="AI853" s="33" t="str">
        <f>IF(ISERROR(IF(VLOOKUP(B853,'Stations Modelled'!$A$2:$D$141,4,FALSE)=TRUE, "YES","NO")),"NO","YES")</f>
        <v>NO</v>
      </c>
    </row>
    <row r="854" spans="1:35" hidden="1">
      <c r="A854" s="29" t="s">
        <v>614</v>
      </c>
      <c r="B854" s="28">
        <v>181</v>
      </c>
      <c r="C854" s="28">
        <v>2583</v>
      </c>
      <c r="D854" s="30"/>
      <c r="E854" s="29"/>
      <c r="F854" s="28">
        <v>2.4</v>
      </c>
      <c r="G854" s="28">
        <v>12</v>
      </c>
      <c r="H854" s="28">
        <v>8015</v>
      </c>
      <c r="I854" s="29" t="s">
        <v>5394</v>
      </c>
      <c r="J854" s="28">
        <v>15</v>
      </c>
      <c r="K854" s="29" t="s">
        <v>666</v>
      </c>
      <c r="L854" s="28">
        <v>2556</v>
      </c>
      <c r="M854" s="29" t="s">
        <v>3822</v>
      </c>
      <c r="N854" s="29" t="s">
        <v>7471</v>
      </c>
      <c r="O854" s="31">
        <v>5997</v>
      </c>
      <c r="P854" s="31" t="s">
        <v>7472</v>
      </c>
      <c r="Q854" s="29" t="s">
        <v>7506</v>
      </c>
      <c r="R854" s="28">
        <v>3</v>
      </c>
      <c r="S854" s="28">
        <v>85</v>
      </c>
      <c r="T854" s="28">
        <v>2</v>
      </c>
      <c r="U854" s="28">
        <v>92</v>
      </c>
      <c r="V854" s="29" t="s">
        <v>7498</v>
      </c>
      <c r="W854" s="29" t="s">
        <v>4583</v>
      </c>
      <c r="X854" s="29" t="s">
        <v>7540</v>
      </c>
      <c r="Y854" s="29" t="s">
        <v>216</v>
      </c>
      <c r="Z854" s="29" t="s">
        <v>614</v>
      </c>
      <c r="AA854" s="29" t="s">
        <v>7478</v>
      </c>
      <c r="AB854" s="28">
        <v>93529</v>
      </c>
      <c r="AC854" s="27"/>
      <c r="AD854" s="27"/>
      <c r="AE854" s="27"/>
      <c r="AF854" s="29" t="s">
        <v>7472</v>
      </c>
      <c r="AG854" s="33" t="str">
        <f>IF(ISERROR(IF(VLOOKUP(B854,'SAS Stations'!$A$2:$G$307,6,)="YES", "YES", "NO"))=TRUE,"NO","YES")</f>
        <v>NO</v>
      </c>
      <c r="AH854" s="33" t="str">
        <f t="shared" si="13"/>
        <v>YES</v>
      </c>
      <c r="AI854" s="33" t="str">
        <f>IF(ISERROR(IF(VLOOKUP(B854,'Stations Modelled'!$A$2:$D$141,4,FALSE)=TRUE, "YES","NO")),"NO","YES")</f>
        <v>YES</v>
      </c>
    </row>
    <row r="855" spans="1:35" hidden="1">
      <c r="A855" s="29" t="s">
        <v>217</v>
      </c>
      <c r="B855" s="28">
        <v>1180</v>
      </c>
      <c r="C855" s="28">
        <v>7421</v>
      </c>
      <c r="D855" s="30"/>
      <c r="E855" s="29"/>
      <c r="F855" s="28">
        <v>16</v>
      </c>
      <c r="G855" s="28">
        <v>4</v>
      </c>
      <c r="H855" s="28">
        <v>5051</v>
      </c>
      <c r="I855" s="29" t="s">
        <v>362</v>
      </c>
      <c r="J855" s="28">
        <v>13</v>
      </c>
      <c r="K855" s="29" t="s">
        <v>362</v>
      </c>
      <c r="L855" s="28">
        <v>5056</v>
      </c>
      <c r="M855" s="29" t="s">
        <v>698</v>
      </c>
      <c r="N855" s="29" t="s">
        <v>7471</v>
      </c>
      <c r="O855" s="31">
        <v>18264</v>
      </c>
      <c r="P855" s="31" t="s">
        <v>7472</v>
      </c>
      <c r="Q855" s="29" t="s">
        <v>5084</v>
      </c>
      <c r="R855" s="28">
        <v>5</v>
      </c>
      <c r="S855" s="28">
        <v>59</v>
      </c>
      <c r="T855" s="28">
        <v>3</v>
      </c>
      <c r="U855" s="28">
        <v>60</v>
      </c>
      <c r="V855" s="29" t="s">
        <v>1290</v>
      </c>
      <c r="W855" s="29" t="s">
        <v>7472</v>
      </c>
      <c r="X855" s="29" t="s">
        <v>7472</v>
      </c>
      <c r="Y855" s="29" t="s">
        <v>7472</v>
      </c>
      <c r="Z855" s="29" t="s">
        <v>7472</v>
      </c>
      <c r="AA855" s="29" t="s">
        <v>7478</v>
      </c>
      <c r="AB855" s="28">
        <v>91342</v>
      </c>
      <c r="AC855" s="27"/>
      <c r="AD855" s="27"/>
      <c r="AE855" s="27"/>
      <c r="AF855" s="29" t="s">
        <v>7472</v>
      </c>
      <c r="AG855" s="33" t="str">
        <f>IF(ISERROR(IF(VLOOKUP(B855,'SAS Stations'!$A$2:$G$307,6,)="YES", "YES", "NO"))=TRUE,"NO","YES")</f>
        <v>NO</v>
      </c>
      <c r="AH855" s="33" t="str">
        <f t="shared" si="13"/>
        <v>YES</v>
      </c>
      <c r="AI855" s="33" t="str">
        <f>IF(ISERROR(IF(VLOOKUP(B855,'Stations Modelled'!$A$2:$D$141,4,FALSE)=TRUE, "YES","NO")),"NO","YES")</f>
        <v>NO</v>
      </c>
    </row>
    <row r="856" spans="1:35" hidden="1">
      <c r="A856" s="29" t="s">
        <v>218</v>
      </c>
      <c r="B856" s="28">
        <v>1408</v>
      </c>
      <c r="C856" s="28">
        <v>8174</v>
      </c>
      <c r="D856" s="30"/>
      <c r="E856" s="29"/>
      <c r="F856" s="28">
        <v>33</v>
      </c>
      <c r="G856" s="28">
        <v>2.4</v>
      </c>
      <c r="H856" s="28">
        <v>5064</v>
      </c>
      <c r="I856" s="29" t="s">
        <v>375</v>
      </c>
      <c r="J856" s="28">
        <v>5</v>
      </c>
      <c r="K856" s="29" t="s">
        <v>375</v>
      </c>
      <c r="L856" s="28">
        <v>5064</v>
      </c>
      <c r="M856" s="29" t="s">
        <v>375</v>
      </c>
      <c r="N856" s="29" t="s">
        <v>7521</v>
      </c>
      <c r="O856" s="31">
        <v>18264</v>
      </c>
      <c r="P856" s="31">
        <v>31809</v>
      </c>
      <c r="Q856" s="29" t="s">
        <v>7506</v>
      </c>
      <c r="R856" s="28">
        <v>3</v>
      </c>
      <c r="S856" s="28">
        <v>31</v>
      </c>
      <c r="T856" s="28">
        <v>2</v>
      </c>
      <c r="U856" s="28">
        <v>20</v>
      </c>
      <c r="V856" s="29" t="s">
        <v>7474</v>
      </c>
      <c r="W856" s="29" t="s">
        <v>7472</v>
      </c>
      <c r="X856" s="29" t="s">
        <v>7472</v>
      </c>
      <c r="Y856" s="29" t="s">
        <v>7472</v>
      </c>
      <c r="Z856" s="29" t="s">
        <v>7472</v>
      </c>
      <c r="AA856" s="29" t="s">
        <v>7478</v>
      </c>
      <c r="AB856" s="28" t="s">
        <v>7472</v>
      </c>
      <c r="AC856" s="27"/>
      <c r="AD856" s="27"/>
      <c r="AE856" s="27"/>
      <c r="AF856" s="29" t="s">
        <v>7472</v>
      </c>
      <c r="AG856" s="33" t="str">
        <f>IF(ISERROR(IF(VLOOKUP(B856,'SAS Stations'!$A$2:$G$307,6,)="YES", "YES", "NO"))=TRUE,"NO","YES")</f>
        <v>NO</v>
      </c>
      <c r="AH856" s="33" t="str">
        <f t="shared" si="13"/>
        <v>YES</v>
      </c>
      <c r="AI856" s="33" t="str">
        <f>IF(ISERROR(IF(VLOOKUP(B856,'Stations Modelled'!$A$2:$D$141,4,FALSE)=TRUE, "YES","NO")),"NO","YES")</f>
        <v>NO</v>
      </c>
    </row>
    <row r="857" spans="1:35" hidden="1">
      <c r="A857" s="29" t="s">
        <v>219</v>
      </c>
      <c r="B857" s="28"/>
      <c r="C857" s="28"/>
      <c r="D857" s="30"/>
      <c r="E857" s="29"/>
      <c r="F857" s="28"/>
      <c r="G857" s="28"/>
      <c r="H857" s="28"/>
      <c r="I857" s="29"/>
      <c r="J857" s="28"/>
      <c r="K857" s="29"/>
      <c r="L857" s="28"/>
      <c r="M857" s="29"/>
      <c r="N857" s="29"/>
      <c r="O857" s="31"/>
      <c r="P857" s="31"/>
      <c r="Q857" s="29"/>
      <c r="R857" s="28"/>
      <c r="S857" s="28"/>
      <c r="T857" s="28"/>
      <c r="U857" s="28"/>
      <c r="V857" s="29"/>
      <c r="W857" s="29"/>
      <c r="X857" s="29"/>
      <c r="Y857" s="29"/>
      <c r="Z857" s="29"/>
      <c r="AA857" s="29"/>
      <c r="AB857" s="28"/>
      <c r="AC857" s="32">
        <v>33.804155999999999</v>
      </c>
      <c r="AD857" s="32">
        <v>-117.90226199999999</v>
      </c>
      <c r="AE857" s="34" t="s">
        <v>5182</v>
      </c>
      <c r="AF857" s="29"/>
      <c r="AG857" s="33" t="str">
        <f>IF(ISERROR(IF(VLOOKUP(B857,'SAS Stations'!$A$2:$G$307,6,)="YES", "YES", "NO"))=TRUE,"NO","YES")</f>
        <v>NO</v>
      </c>
      <c r="AH857" s="33" t="str">
        <f t="shared" si="13"/>
        <v>YES</v>
      </c>
      <c r="AI857" s="33" t="str">
        <f>IF(ISERROR(IF(VLOOKUP(B857,'Stations Modelled'!$A$2:$D$141,4,FALSE)=TRUE, "YES","NO")),"NO","YES")</f>
        <v>NO</v>
      </c>
    </row>
    <row r="858" spans="1:35" hidden="1">
      <c r="A858" s="29" t="s">
        <v>220</v>
      </c>
      <c r="B858" s="28">
        <v>145</v>
      </c>
      <c r="C858" s="28">
        <v>2324</v>
      </c>
      <c r="D858" s="30"/>
      <c r="E858" s="29">
        <v>73444</v>
      </c>
      <c r="F858" s="28">
        <v>12</v>
      </c>
      <c r="G858" s="28">
        <v>66</v>
      </c>
      <c r="H858" s="28">
        <v>5033</v>
      </c>
      <c r="I858" s="29" t="s">
        <v>397</v>
      </c>
      <c r="J858" s="28">
        <v>17</v>
      </c>
      <c r="K858" s="29" t="s">
        <v>4950</v>
      </c>
      <c r="L858" s="28">
        <v>5033</v>
      </c>
      <c r="M858" s="29" t="s">
        <v>397</v>
      </c>
      <c r="N858" s="29" t="s">
        <v>7471</v>
      </c>
      <c r="O858" s="31">
        <v>10745</v>
      </c>
      <c r="P858" s="31" t="s">
        <v>7472</v>
      </c>
      <c r="Q858" s="29" t="s">
        <v>2384</v>
      </c>
      <c r="R858" s="28">
        <v>5</v>
      </c>
      <c r="S858" s="28">
        <v>51</v>
      </c>
      <c r="T858" s="28">
        <v>2</v>
      </c>
      <c r="U858" s="28">
        <v>91</v>
      </c>
      <c r="V858" s="29" t="s">
        <v>4926</v>
      </c>
      <c r="W858" s="29" t="s">
        <v>7472</v>
      </c>
      <c r="X858" s="29" t="s">
        <v>7472</v>
      </c>
      <c r="Y858" s="29" t="s">
        <v>221</v>
      </c>
      <c r="Z858" s="29" t="s">
        <v>904</v>
      </c>
      <c r="AA858" s="29" t="s">
        <v>7478</v>
      </c>
      <c r="AB858" s="28" t="s">
        <v>7472</v>
      </c>
      <c r="AC858" s="32">
        <v>36.465795</v>
      </c>
      <c r="AD858" s="32">
        <v>-118.860927</v>
      </c>
      <c r="AE858" s="34" t="s">
        <v>7494</v>
      </c>
      <c r="AF858" s="29" t="s">
        <v>7472</v>
      </c>
      <c r="AG858" s="33" t="str">
        <f>IF(ISERROR(IF(VLOOKUP(B858,'SAS Stations'!$A$2:$G$307,6,)="YES", "YES", "NO"))=TRUE,"NO","YES")</f>
        <v>NO</v>
      </c>
      <c r="AH858" s="33" t="str">
        <f t="shared" si="13"/>
        <v>YES</v>
      </c>
      <c r="AI858" s="33" t="str">
        <f>IF(ISERROR(IF(VLOOKUP(B858,'Stations Modelled'!$A$2:$D$141,4,FALSE)=TRUE, "YES","NO")),"NO","YES")</f>
        <v>NO</v>
      </c>
    </row>
    <row r="859" spans="1:35" hidden="1">
      <c r="A859" s="29" t="s">
        <v>222</v>
      </c>
      <c r="B859" s="28">
        <v>146</v>
      </c>
      <c r="C859" s="28">
        <v>2325</v>
      </c>
      <c r="D859" s="30"/>
      <c r="E859" s="29">
        <v>73444</v>
      </c>
      <c r="F859" s="28">
        <v>12</v>
      </c>
      <c r="G859" s="28">
        <v>66</v>
      </c>
      <c r="H859" s="28">
        <v>5033</v>
      </c>
      <c r="I859" s="29" t="s">
        <v>397</v>
      </c>
      <c r="J859" s="28">
        <v>17</v>
      </c>
      <c r="K859" s="29" t="s">
        <v>4950</v>
      </c>
      <c r="L859" s="28">
        <v>5033</v>
      </c>
      <c r="M859" s="29" t="s">
        <v>397</v>
      </c>
      <c r="N859" s="29" t="s">
        <v>7471</v>
      </c>
      <c r="O859" s="31">
        <v>10745</v>
      </c>
      <c r="P859" s="31" t="s">
        <v>7472</v>
      </c>
      <c r="Q859" s="29" t="s">
        <v>2384</v>
      </c>
      <c r="R859" s="28">
        <v>5</v>
      </c>
      <c r="S859" s="28">
        <v>51</v>
      </c>
      <c r="T859" s="28">
        <v>2</v>
      </c>
      <c r="U859" s="28">
        <v>91</v>
      </c>
      <c r="V859" s="29" t="s">
        <v>4926</v>
      </c>
      <c r="W859" s="29" t="s">
        <v>3425</v>
      </c>
      <c r="X859" s="29" t="s">
        <v>7545</v>
      </c>
      <c r="Y859" s="29" t="s">
        <v>223</v>
      </c>
      <c r="Z859" s="29" t="s">
        <v>904</v>
      </c>
      <c r="AA859" s="29" t="s">
        <v>7478</v>
      </c>
      <c r="AB859" s="28" t="s">
        <v>7472</v>
      </c>
      <c r="AC859" s="32">
        <v>36.462460999999998</v>
      </c>
      <c r="AD859" s="32">
        <v>-118.878705</v>
      </c>
      <c r="AE859" s="34" t="s">
        <v>7494</v>
      </c>
      <c r="AF859" s="29" t="s">
        <v>7472</v>
      </c>
      <c r="AG859" s="33" t="str">
        <f>IF(ISERROR(IF(VLOOKUP(B859,'SAS Stations'!$A$2:$G$307,6,)="YES", "YES", "NO"))=TRUE,"NO","YES")</f>
        <v>NO</v>
      </c>
      <c r="AH859" s="33" t="str">
        <f t="shared" si="13"/>
        <v>YES</v>
      </c>
      <c r="AI859" s="33" t="str">
        <f>IF(ISERROR(IF(VLOOKUP(B859,'Stations Modelled'!$A$2:$D$141,4,FALSE)=TRUE, "YES","NO")),"NO","YES")</f>
        <v>NO</v>
      </c>
    </row>
    <row r="860" spans="1:35" hidden="1">
      <c r="A860" s="29" t="s">
        <v>224</v>
      </c>
      <c r="B860" s="28">
        <v>147</v>
      </c>
      <c r="C860" s="28">
        <v>2326</v>
      </c>
      <c r="D860" s="30"/>
      <c r="E860" s="29">
        <v>73444</v>
      </c>
      <c r="F860" s="28">
        <v>12</v>
      </c>
      <c r="G860" s="28">
        <v>66</v>
      </c>
      <c r="H860" s="28">
        <v>5033</v>
      </c>
      <c r="I860" s="29" t="s">
        <v>397</v>
      </c>
      <c r="J860" s="28">
        <v>17</v>
      </c>
      <c r="K860" s="29" t="s">
        <v>4950</v>
      </c>
      <c r="L860" s="28">
        <v>5033</v>
      </c>
      <c r="M860" s="29" t="s">
        <v>397</v>
      </c>
      <c r="N860" s="29" t="s">
        <v>7471</v>
      </c>
      <c r="O860" s="31">
        <v>4901</v>
      </c>
      <c r="P860" s="31" t="s">
        <v>7472</v>
      </c>
      <c r="Q860" s="29" t="s">
        <v>2384</v>
      </c>
      <c r="R860" s="28">
        <v>5</v>
      </c>
      <c r="S860" s="28">
        <v>51</v>
      </c>
      <c r="T860" s="28">
        <v>2</v>
      </c>
      <c r="U860" s="28">
        <v>91</v>
      </c>
      <c r="V860" s="29" t="s">
        <v>4926</v>
      </c>
      <c r="W860" s="29" t="s">
        <v>3425</v>
      </c>
      <c r="X860" s="29" t="s">
        <v>472</v>
      </c>
      <c r="Y860" s="29" t="s">
        <v>225</v>
      </c>
      <c r="Z860" s="29" t="s">
        <v>904</v>
      </c>
      <c r="AA860" s="29" t="s">
        <v>7478</v>
      </c>
      <c r="AB860" s="28" t="s">
        <v>7472</v>
      </c>
      <c r="AC860" s="32">
        <v>36.486628000000003</v>
      </c>
      <c r="AD860" s="32">
        <v>-118.83453799999999</v>
      </c>
      <c r="AE860" s="34" t="s">
        <v>7494</v>
      </c>
      <c r="AF860" s="29" t="s">
        <v>7472</v>
      </c>
      <c r="AG860" s="33" t="str">
        <f>IF(ISERROR(IF(VLOOKUP(B860,'SAS Stations'!$A$2:$G$307,6,)="YES", "YES", "NO"))=TRUE,"NO","YES")</f>
        <v>NO</v>
      </c>
      <c r="AH860" s="33" t="str">
        <f t="shared" si="13"/>
        <v>YES</v>
      </c>
      <c r="AI860" s="33" t="str">
        <f>IF(ISERROR(IF(VLOOKUP(B860,'Stations Modelled'!$A$2:$D$141,4,FALSE)=TRUE, "YES","NO")),"NO","YES")</f>
        <v>NO</v>
      </c>
    </row>
    <row r="861" spans="1:35" hidden="1">
      <c r="A861" s="29" t="s">
        <v>615</v>
      </c>
      <c r="B861" s="28">
        <v>38</v>
      </c>
      <c r="C861" s="28">
        <v>1039</v>
      </c>
      <c r="D861" s="30" t="s">
        <v>4949</v>
      </c>
      <c r="E861" s="29"/>
      <c r="F861" s="28">
        <v>66</v>
      </c>
      <c r="G861" s="28">
        <v>12</v>
      </c>
      <c r="H861" s="28">
        <v>5033</v>
      </c>
      <c r="I861" s="29" t="s">
        <v>397</v>
      </c>
      <c r="J861" s="28">
        <v>17</v>
      </c>
      <c r="K861" s="29" t="s">
        <v>4950</v>
      </c>
      <c r="L861" s="28">
        <v>5033</v>
      </c>
      <c r="M861" s="29" t="s">
        <v>397</v>
      </c>
      <c r="N861" s="29" t="s">
        <v>7471</v>
      </c>
      <c r="O861" s="31">
        <v>32933</v>
      </c>
      <c r="P861" s="31" t="s">
        <v>7472</v>
      </c>
      <c r="Q861" s="29" t="s">
        <v>525</v>
      </c>
      <c r="R861" s="28">
        <v>5</v>
      </c>
      <c r="S861" s="28">
        <v>51</v>
      </c>
      <c r="T861" s="28">
        <v>3</v>
      </c>
      <c r="U861" s="28">
        <v>32</v>
      </c>
      <c r="V861" s="29" t="s">
        <v>4926</v>
      </c>
      <c r="W861" s="29" t="s">
        <v>3425</v>
      </c>
      <c r="X861" s="29" t="s">
        <v>7545</v>
      </c>
      <c r="Y861" s="29" t="s">
        <v>5136</v>
      </c>
      <c r="Z861" s="29" t="s">
        <v>904</v>
      </c>
      <c r="AA861" s="29" t="s">
        <v>7478</v>
      </c>
      <c r="AB861" s="28" t="s">
        <v>7472</v>
      </c>
      <c r="AC861" s="32">
        <v>36.415795000000003</v>
      </c>
      <c r="AD861" s="32">
        <v>-119.006761</v>
      </c>
      <c r="AE861" s="34" t="s">
        <v>7494</v>
      </c>
      <c r="AF861" s="29" t="s">
        <v>7472</v>
      </c>
      <c r="AG861" s="33" t="str">
        <f>IF(ISERROR(IF(VLOOKUP(B861,'SAS Stations'!$A$2:$G$307,6,)="YES", "YES", "NO"))=TRUE,"NO","YES")</f>
        <v>NO</v>
      </c>
      <c r="AH861" s="33" t="str">
        <f t="shared" si="13"/>
        <v>YES</v>
      </c>
      <c r="AI861" s="33" t="str">
        <f>IF(ISERROR(IF(VLOOKUP(B861,'Stations Modelled'!$A$2:$D$141,4,FALSE)=TRUE, "YES","NO")),"NO","YES")</f>
        <v>NO</v>
      </c>
    </row>
    <row r="862" spans="1:35" hidden="1">
      <c r="A862" s="29" t="s">
        <v>226</v>
      </c>
      <c r="B862" s="28">
        <v>1732</v>
      </c>
      <c r="C862" s="28">
        <v>1157</v>
      </c>
      <c r="D862" s="30"/>
      <c r="E862" s="29"/>
      <c r="F862" s="28">
        <v>115</v>
      </c>
      <c r="G862" s="28">
        <v>12</v>
      </c>
      <c r="H862" s="28">
        <v>5067</v>
      </c>
      <c r="I862" s="29" t="s">
        <v>389</v>
      </c>
      <c r="J862" s="28">
        <v>6</v>
      </c>
      <c r="K862" s="29" t="s">
        <v>389</v>
      </c>
      <c r="L862" s="28">
        <v>5067</v>
      </c>
      <c r="M862" s="29" t="s">
        <v>389</v>
      </c>
      <c r="N862" s="29" t="s">
        <v>7496</v>
      </c>
      <c r="O862" s="31">
        <v>40179</v>
      </c>
      <c r="P862" s="31" t="s">
        <v>7472</v>
      </c>
      <c r="Q862" s="29" t="s">
        <v>10579</v>
      </c>
      <c r="R862" s="28">
        <v>3</v>
      </c>
      <c r="S862" s="28">
        <v>79</v>
      </c>
      <c r="T862" s="28">
        <v>4</v>
      </c>
      <c r="U862" s="28">
        <v>13</v>
      </c>
      <c r="V862" s="29" t="s">
        <v>7472</v>
      </c>
      <c r="W862" s="29" t="s">
        <v>7472</v>
      </c>
      <c r="X862" s="29" t="s">
        <v>7472</v>
      </c>
      <c r="Y862" s="29" t="s">
        <v>7472</v>
      </c>
      <c r="Z862" s="29" t="s">
        <v>7472</v>
      </c>
      <c r="AA862" s="29" t="s">
        <v>7478</v>
      </c>
      <c r="AB862" s="28" t="s">
        <v>7472</v>
      </c>
      <c r="AC862" s="27"/>
      <c r="AD862" s="27"/>
      <c r="AE862" s="27"/>
      <c r="AF862" s="29" t="s">
        <v>7472</v>
      </c>
      <c r="AG862" s="33" t="str">
        <f>IF(ISERROR(IF(VLOOKUP(B862,'SAS Stations'!$A$2:$G$307,6,)="YES", "YES", "NO"))=TRUE,"NO","YES")</f>
        <v>NO</v>
      </c>
      <c r="AH862" s="33" t="str">
        <f t="shared" si="13"/>
        <v>YES</v>
      </c>
      <c r="AI862" s="33" t="str">
        <f>IF(ISERROR(IF(VLOOKUP(B862,'Stations Modelled'!$A$2:$D$141,4,FALSE)=TRUE, "YES","NO")),"NO","YES")</f>
        <v>NO</v>
      </c>
    </row>
    <row r="863" spans="1:35" hidden="1">
      <c r="A863" s="29" t="s">
        <v>227</v>
      </c>
      <c r="B863" s="28">
        <v>1949</v>
      </c>
      <c r="C863" s="28">
        <v>7429</v>
      </c>
      <c r="D863" s="30"/>
      <c r="E863" s="29"/>
      <c r="F863" s="28">
        <v>16</v>
      </c>
      <c r="G863" s="28">
        <v>2.4</v>
      </c>
      <c r="H863" s="28">
        <v>5029</v>
      </c>
      <c r="I863" s="29" t="s">
        <v>624</v>
      </c>
      <c r="J863" s="28">
        <v>8</v>
      </c>
      <c r="K863" s="29" t="s">
        <v>337</v>
      </c>
      <c r="L863" s="28">
        <v>5023</v>
      </c>
      <c r="M863" s="29" t="s">
        <v>337</v>
      </c>
      <c r="N863" s="29" t="s">
        <v>7471</v>
      </c>
      <c r="O863" s="31">
        <v>36008</v>
      </c>
      <c r="P863" s="31" t="s">
        <v>7472</v>
      </c>
      <c r="Q863" s="29" t="s">
        <v>5084</v>
      </c>
      <c r="R863" s="28">
        <v>1</v>
      </c>
      <c r="S863" s="28">
        <v>42</v>
      </c>
      <c r="T863" s="28" t="s">
        <v>7472</v>
      </c>
      <c r="U863" s="28">
        <v>0</v>
      </c>
      <c r="V863" s="29" t="s">
        <v>7472</v>
      </c>
      <c r="W863" s="29" t="s">
        <v>7472</v>
      </c>
      <c r="X863" s="29" t="s">
        <v>7472</v>
      </c>
      <c r="Y863" s="29" t="s">
        <v>228</v>
      </c>
      <c r="Z863" s="29" t="s">
        <v>1630</v>
      </c>
      <c r="AA863" s="29" t="s">
        <v>7478</v>
      </c>
      <c r="AB863" s="28">
        <v>90210</v>
      </c>
      <c r="AC863" s="27"/>
      <c r="AD863" s="27"/>
      <c r="AE863" s="27"/>
      <c r="AF863" s="29" t="s">
        <v>7472</v>
      </c>
      <c r="AG863" s="33" t="str">
        <f>IF(ISERROR(IF(VLOOKUP(B863,'SAS Stations'!$A$2:$G$307,6,)="YES", "YES", "NO"))=TRUE,"NO","YES")</f>
        <v>NO</v>
      </c>
      <c r="AH863" s="33" t="str">
        <f t="shared" si="13"/>
        <v>YES</v>
      </c>
      <c r="AI863" s="33" t="str">
        <f>IF(ISERROR(IF(VLOOKUP(B863,'Stations Modelled'!$A$2:$D$141,4,FALSE)=TRUE, "YES","NO")),"NO","YES")</f>
        <v>NO</v>
      </c>
    </row>
    <row r="864" spans="1:35" hidden="1">
      <c r="A864" s="29" t="s">
        <v>229</v>
      </c>
      <c r="B864" s="28">
        <v>1181</v>
      </c>
      <c r="C864" s="28">
        <v>7422</v>
      </c>
      <c r="D864" s="30"/>
      <c r="E864" s="29"/>
      <c r="F864" s="28">
        <v>33</v>
      </c>
      <c r="G864" s="28">
        <v>2.4</v>
      </c>
      <c r="H864" s="28">
        <v>4090</v>
      </c>
      <c r="I864" s="29" t="s">
        <v>5151</v>
      </c>
      <c r="J864" s="28">
        <v>15</v>
      </c>
      <c r="K864" s="29" t="s">
        <v>666</v>
      </c>
      <c r="L864" s="28">
        <v>2556</v>
      </c>
      <c r="M864" s="29" t="s">
        <v>3822</v>
      </c>
      <c r="N864" s="29" t="s">
        <v>7471</v>
      </c>
      <c r="O864" s="31">
        <v>18264</v>
      </c>
      <c r="P864" s="31" t="s">
        <v>7472</v>
      </c>
      <c r="Q864" s="29" t="s">
        <v>5084</v>
      </c>
      <c r="R864" s="28">
        <v>3</v>
      </c>
      <c r="S864" s="28">
        <v>85</v>
      </c>
      <c r="T864" s="28">
        <v>2</v>
      </c>
      <c r="U864" s="28">
        <v>40</v>
      </c>
      <c r="V864" s="29" t="s">
        <v>7498</v>
      </c>
      <c r="W864" s="29" t="s">
        <v>7472</v>
      </c>
      <c r="X864" s="29" t="s">
        <v>7472</v>
      </c>
      <c r="Y864" s="29" t="s">
        <v>7472</v>
      </c>
      <c r="Z864" s="29" t="s">
        <v>7472</v>
      </c>
      <c r="AA864" s="29" t="s">
        <v>7478</v>
      </c>
      <c r="AB864" s="28">
        <v>93530</v>
      </c>
      <c r="AC864" s="27"/>
      <c r="AD864" s="27"/>
      <c r="AE864" s="27"/>
      <c r="AF864" s="29" t="s">
        <v>7472</v>
      </c>
      <c r="AG864" s="33" t="str">
        <f>IF(ISERROR(IF(VLOOKUP(B864,'SAS Stations'!$A$2:$G$307,6,)="YES", "YES", "NO"))=TRUE,"NO","YES")</f>
        <v>NO</v>
      </c>
      <c r="AH864" s="33" t="str">
        <f t="shared" si="13"/>
        <v>YES</v>
      </c>
      <c r="AI864" s="33" t="str">
        <f>IF(ISERROR(IF(VLOOKUP(B864,'Stations Modelled'!$A$2:$D$141,4,FALSE)=TRUE, "YES","NO")),"NO","YES")</f>
        <v>NO</v>
      </c>
    </row>
    <row r="865" spans="1:35" hidden="1">
      <c r="A865" s="29" t="s">
        <v>230</v>
      </c>
      <c r="B865" s="28">
        <v>1880</v>
      </c>
      <c r="C865" s="28">
        <v>8201</v>
      </c>
      <c r="D865" s="30"/>
      <c r="E865" s="29"/>
      <c r="F865" s="28">
        <v>33</v>
      </c>
      <c r="G865" s="28">
        <v>12</v>
      </c>
      <c r="H865" s="28">
        <v>5090</v>
      </c>
      <c r="I865" s="29" t="s">
        <v>3806</v>
      </c>
      <c r="J865" s="28">
        <v>16</v>
      </c>
      <c r="K865" s="29" t="s">
        <v>3806</v>
      </c>
      <c r="L865" s="28">
        <v>5090</v>
      </c>
      <c r="M865" s="29" t="s">
        <v>3806</v>
      </c>
      <c r="N865" s="29" t="s">
        <v>7496</v>
      </c>
      <c r="O865" s="31">
        <v>38353</v>
      </c>
      <c r="P865" s="31" t="s">
        <v>7472</v>
      </c>
      <c r="Q865" s="29" t="s">
        <v>10579</v>
      </c>
      <c r="R865" s="28">
        <v>3</v>
      </c>
      <c r="S865" s="28">
        <v>73</v>
      </c>
      <c r="T865" s="28">
        <v>4</v>
      </c>
      <c r="U865" s="28">
        <v>30</v>
      </c>
      <c r="V865" s="29" t="s">
        <v>7474</v>
      </c>
      <c r="W865" s="29" t="s">
        <v>7472</v>
      </c>
      <c r="X865" s="29" t="s">
        <v>7472</v>
      </c>
      <c r="Y865" s="29" t="s">
        <v>7472</v>
      </c>
      <c r="Z865" s="29" t="s">
        <v>7472</v>
      </c>
      <c r="AA865" s="29" t="s">
        <v>7478</v>
      </c>
      <c r="AB865" s="28" t="s">
        <v>7472</v>
      </c>
      <c r="AC865" s="27"/>
      <c r="AD865" s="27"/>
      <c r="AE865" s="27"/>
      <c r="AF865" s="29" t="s">
        <v>7472</v>
      </c>
      <c r="AG865" s="33" t="str">
        <f>IF(ISERROR(IF(VLOOKUP(B865,'SAS Stations'!$A$2:$G$307,6,)="YES", "YES", "NO"))=TRUE,"NO","YES")</f>
        <v>NO</v>
      </c>
      <c r="AH865" s="33" t="str">
        <f t="shared" si="13"/>
        <v>YES</v>
      </c>
      <c r="AI865" s="33" t="str">
        <f>IF(ISERROR(IF(VLOOKUP(B865,'Stations Modelled'!$A$2:$D$141,4,FALSE)=TRUE, "YES","NO")),"NO","YES")</f>
        <v>NO</v>
      </c>
    </row>
    <row r="866" spans="1:35" hidden="1">
      <c r="A866" s="29" t="s">
        <v>231</v>
      </c>
      <c r="B866" s="28">
        <v>1726</v>
      </c>
      <c r="C866" s="28">
        <v>5623</v>
      </c>
      <c r="D866" s="30"/>
      <c r="E866" s="29"/>
      <c r="F866" s="28">
        <v>66</v>
      </c>
      <c r="G866" s="28">
        <v>12</v>
      </c>
      <c r="H866" s="28">
        <v>5062</v>
      </c>
      <c r="I866" s="29" t="s">
        <v>3801</v>
      </c>
      <c r="J866" s="28">
        <v>4</v>
      </c>
      <c r="K866" s="29" t="s">
        <v>448</v>
      </c>
      <c r="L866" s="28">
        <v>5069</v>
      </c>
      <c r="M866" s="29" t="s">
        <v>687</v>
      </c>
      <c r="N866" s="29" t="s">
        <v>7496</v>
      </c>
      <c r="O866" s="31">
        <v>38353</v>
      </c>
      <c r="P866" s="31" t="s">
        <v>7472</v>
      </c>
      <c r="Q866" s="29" t="s">
        <v>10579</v>
      </c>
      <c r="R866" s="28">
        <v>3</v>
      </c>
      <c r="S866" s="28">
        <v>34</v>
      </c>
      <c r="T866" s="28">
        <v>3</v>
      </c>
      <c r="U866" s="28">
        <v>10</v>
      </c>
      <c r="V866" s="29" t="s">
        <v>7474</v>
      </c>
      <c r="W866" s="29" t="s">
        <v>7472</v>
      </c>
      <c r="X866" s="29" t="s">
        <v>7472</v>
      </c>
      <c r="Y866" s="29" t="s">
        <v>7472</v>
      </c>
      <c r="Z866" s="29" t="s">
        <v>7472</v>
      </c>
      <c r="AA866" s="29" t="s">
        <v>7478</v>
      </c>
      <c r="AB866" s="28" t="s">
        <v>7472</v>
      </c>
      <c r="AC866" s="27"/>
      <c r="AD866" s="27"/>
      <c r="AE866" s="27"/>
      <c r="AF866" s="29" t="s">
        <v>7472</v>
      </c>
      <c r="AG866" s="33" t="str">
        <f>IF(ISERROR(IF(VLOOKUP(B866,'SAS Stations'!$A$2:$G$307,6,)="YES", "YES", "NO"))=TRUE,"NO","YES")</f>
        <v>NO</v>
      </c>
      <c r="AH866" s="33" t="str">
        <f t="shared" si="13"/>
        <v>YES</v>
      </c>
      <c r="AI866" s="33" t="str">
        <f>IF(ISERROR(IF(VLOOKUP(B866,'Stations Modelled'!$A$2:$D$141,4,FALSE)=TRUE, "YES","NO")),"NO","YES")</f>
        <v>NO</v>
      </c>
    </row>
    <row r="867" spans="1:35" hidden="1">
      <c r="A867" s="29" t="s">
        <v>232</v>
      </c>
      <c r="B867" s="28">
        <v>1182</v>
      </c>
      <c r="C867" s="28">
        <v>7423</v>
      </c>
      <c r="D867" s="30"/>
      <c r="E867" s="29"/>
      <c r="F867" s="28">
        <v>12</v>
      </c>
      <c r="G867" s="28">
        <v>4</v>
      </c>
      <c r="H867" s="28">
        <v>5064</v>
      </c>
      <c r="I867" s="29" t="s">
        <v>375</v>
      </c>
      <c r="J867" s="28">
        <v>5</v>
      </c>
      <c r="K867" s="29" t="s">
        <v>375</v>
      </c>
      <c r="L867" s="28">
        <v>5064</v>
      </c>
      <c r="M867" s="29" t="s">
        <v>375</v>
      </c>
      <c r="N867" s="29" t="s">
        <v>7471</v>
      </c>
      <c r="O867" s="31">
        <v>18264</v>
      </c>
      <c r="P867" s="31" t="s">
        <v>7472</v>
      </c>
      <c r="Q867" s="29" t="s">
        <v>5084</v>
      </c>
      <c r="R867" s="28">
        <v>3</v>
      </c>
      <c r="S867" s="28">
        <v>40</v>
      </c>
      <c r="T867" s="28">
        <v>2</v>
      </c>
      <c r="U867" s="28">
        <v>40</v>
      </c>
      <c r="V867" s="29" t="s">
        <v>7474</v>
      </c>
      <c r="W867" s="29" t="s">
        <v>7472</v>
      </c>
      <c r="X867" s="29" t="s">
        <v>7472</v>
      </c>
      <c r="Y867" s="29" t="s">
        <v>7472</v>
      </c>
      <c r="Z867" s="29" t="s">
        <v>7472</v>
      </c>
      <c r="AA867" s="29" t="s">
        <v>7478</v>
      </c>
      <c r="AB867" s="28">
        <v>92382</v>
      </c>
      <c r="AC867" s="27"/>
      <c r="AD867" s="27"/>
      <c r="AE867" s="27"/>
      <c r="AF867" s="29" t="s">
        <v>7472</v>
      </c>
      <c r="AG867" s="33" t="str">
        <f>IF(ISERROR(IF(VLOOKUP(B867,'SAS Stations'!$A$2:$G$307,6,)="YES", "YES", "NO"))=TRUE,"NO","YES")</f>
        <v>NO</v>
      </c>
      <c r="AH867" s="33" t="str">
        <f t="shared" si="13"/>
        <v>YES</v>
      </c>
      <c r="AI867" s="33" t="str">
        <f>IF(ISERROR(IF(VLOOKUP(B867,'Stations Modelled'!$A$2:$D$141,4,FALSE)=TRUE, "YES","NO")),"NO","YES")</f>
        <v>NO</v>
      </c>
    </row>
    <row r="868" spans="1:35" hidden="1">
      <c r="A868" s="29" t="s">
        <v>1752</v>
      </c>
      <c r="B868" s="28">
        <v>1492</v>
      </c>
      <c r="C868" s="28">
        <v>8272</v>
      </c>
      <c r="D868" s="30" t="s">
        <v>3416</v>
      </c>
      <c r="E868" s="29"/>
      <c r="F868" s="28">
        <v>66</v>
      </c>
      <c r="G868" s="28">
        <v>12</v>
      </c>
      <c r="H868" s="28">
        <v>5040</v>
      </c>
      <c r="I868" s="29" t="s">
        <v>5109</v>
      </c>
      <c r="J868" s="28">
        <v>6</v>
      </c>
      <c r="K868" s="29" t="s">
        <v>389</v>
      </c>
      <c r="L868" s="28">
        <v>5067</v>
      </c>
      <c r="M868" s="29" t="s">
        <v>389</v>
      </c>
      <c r="N868" s="29" t="s">
        <v>7471</v>
      </c>
      <c r="O868" s="31">
        <v>18264</v>
      </c>
      <c r="P868" s="31" t="s">
        <v>7472</v>
      </c>
      <c r="Q868" s="29" t="s">
        <v>7530</v>
      </c>
      <c r="R868" s="28">
        <v>3</v>
      </c>
      <c r="S868" s="28">
        <v>87</v>
      </c>
      <c r="T868" s="28">
        <v>4</v>
      </c>
      <c r="U868" s="28">
        <v>13</v>
      </c>
      <c r="V868" s="29" t="s">
        <v>3411</v>
      </c>
      <c r="W868" s="29" t="s">
        <v>5052</v>
      </c>
      <c r="X868" s="29" t="s">
        <v>1753</v>
      </c>
      <c r="Y868" s="29" t="s">
        <v>5112</v>
      </c>
      <c r="Z868" s="29" t="s">
        <v>5054</v>
      </c>
      <c r="AA868" s="29" t="s">
        <v>7478</v>
      </c>
      <c r="AB868" s="28">
        <v>92239</v>
      </c>
      <c r="AC868" s="27"/>
      <c r="AD868" s="27"/>
      <c r="AE868" s="27"/>
      <c r="AF868" s="29" t="s">
        <v>7472</v>
      </c>
      <c r="AG868" s="33" t="str">
        <f>IF(ISERROR(IF(VLOOKUP(B868,'SAS Stations'!$A$2:$G$307,6,)="YES", "YES", "NO"))=TRUE,"NO","YES")</f>
        <v>NO</v>
      </c>
      <c r="AH868" s="33" t="str">
        <f t="shared" si="13"/>
        <v>YES</v>
      </c>
      <c r="AI868" s="33" t="str">
        <f>IF(ISERROR(IF(VLOOKUP(B868,'Stations Modelled'!$A$2:$D$141,4,FALSE)=TRUE, "YES","NO")),"NO","YES")</f>
        <v>NO</v>
      </c>
    </row>
    <row r="869" spans="1:35" hidden="1">
      <c r="A869" s="29" t="s">
        <v>1754</v>
      </c>
      <c r="B869" s="28">
        <v>1410</v>
      </c>
      <c r="C869" s="28">
        <v>8176</v>
      </c>
      <c r="D869" s="30" t="s">
        <v>3405</v>
      </c>
      <c r="E869" s="29"/>
      <c r="F869" s="28">
        <v>33</v>
      </c>
      <c r="G869" s="28">
        <v>4</v>
      </c>
      <c r="H869" s="28">
        <v>5064</v>
      </c>
      <c r="I869" s="29" t="s">
        <v>375</v>
      </c>
      <c r="J869" s="28">
        <v>5</v>
      </c>
      <c r="K869" s="29" t="s">
        <v>375</v>
      </c>
      <c r="L869" s="28">
        <v>5064</v>
      </c>
      <c r="M869" s="29" t="s">
        <v>375</v>
      </c>
      <c r="N869" s="29" t="s">
        <v>7471</v>
      </c>
      <c r="O869" s="31">
        <v>18264</v>
      </c>
      <c r="P869" s="31" t="s">
        <v>7472</v>
      </c>
      <c r="Q869" s="29" t="s">
        <v>7506</v>
      </c>
      <c r="R869" s="28">
        <v>3</v>
      </c>
      <c r="S869" s="28">
        <v>30</v>
      </c>
      <c r="T869" s="28">
        <v>3</v>
      </c>
      <c r="U869" s="28">
        <v>15</v>
      </c>
      <c r="V869" s="29" t="s">
        <v>7474</v>
      </c>
      <c r="W869" s="29" t="s">
        <v>5114</v>
      </c>
      <c r="X869" s="29" t="s">
        <v>3326</v>
      </c>
      <c r="Y869" s="29" t="s">
        <v>1755</v>
      </c>
      <c r="Z869" s="29" t="s">
        <v>5095</v>
      </c>
      <c r="AA869" s="29" t="s">
        <v>7478</v>
      </c>
      <c r="AB869" s="28">
        <v>92335</v>
      </c>
      <c r="AC869" s="32">
        <v>34.076824000000002</v>
      </c>
      <c r="AD869" s="32">
        <v>-117.43469399999999</v>
      </c>
      <c r="AE869" s="34" t="s">
        <v>7503</v>
      </c>
      <c r="AF869" s="29" t="s">
        <v>7472</v>
      </c>
      <c r="AG869" s="33" t="str">
        <f>IF(ISERROR(IF(VLOOKUP(B869,'SAS Stations'!$A$2:$G$307,6,)="YES", "YES", "NO"))=TRUE,"NO","YES")</f>
        <v>NO</v>
      </c>
      <c r="AH869" s="33" t="str">
        <f t="shared" si="13"/>
        <v>YES</v>
      </c>
      <c r="AI869" s="33" t="str">
        <f>IF(ISERROR(IF(VLOOKUP(B869,'Stations Modelled'!$A$2:$D$141,4,FALSE)=TRUE, "YES","NO")),"NO","YES")</f>
        <v>NO</v>
      </c>
    </row>
    <row r="870" spans="1:35" hidden="1">
      <c r="A870" s="29" t="s">
        <v>233</v>
      </c>
      <c r="B870" s="28"/>
      <c r="C870" s="28"/>
      <c r="D870" s="30"/>
      <c r="E870" s="29"/>
      <c r="F870" s="28"/>
      <c r="G870" s="28"/>
      <c r="H870" s="28"/>
      <c r="I870" s="29"/>
      <c r="J870" s="28"/>
      <c r="K870" s="29"/>
      <c r="L870" s="28"/>
      <c r="M870" s="29"/>
      <c r="N870" s="29"/>
      <c r="O870" s="31"/>
      <c r="P870" s="31"/>
      <c r="Q870" s="29"/>
      <c r="R870" s="28"/>
      <c r="S870" s="28"/>
      <c r="T870" s="28"/>
      <c r="U870" s="28"/>
      <c r="V870" s="29"/>
      <c r="W870" s="29"/>
      <c r="X870" s="29"/>
      <c r="Y870" s="29"/>
      <c r="Z870" s="29"/>
      <c r="AA870" s="29"/>
      <c r="AB870" s="28"/>
      <c r="AC870" s="32">
        <v>33.861908999999997</v>
      </c>
      <c r="AD870" s="32">
        <v>-115.492272</v>
      </c>
      <c r="AE870" s="34" t="s">
        <v>7503</v>
      </c>
      <c r="AF870" s="29"/>
      <c r="AG870" s="33" t="str">
        <f>IF(ISERROR(IF(VLOOKUP(B870,'SAS Stations'!$A$2:$G$307,6,)="YES", "YES", "NO"))=TRUE,"NO","YES")</f>
        <v>NO</v>
      </c>
      <c r="AH870" s="33" t="str">
        <f t="shared" si="13"/>
        <v>YES</v>
      </c>
      <c r="AI870" s="33" t="str">
        <f>IF(ISERROR(IF(VLOOKUP(B870,'Stations Modelled'!$A$2:$D$141,4,FALSE)=TRUE, "YES","NO")),"NO","YES")</f>
        <v>NO</v>
      </c>
    </row>
    <row r="871" spans="1:35" hidden="1">
      <c r="A871" s="29" t="s">
        <v>616</v>
      </c>
      <c r="B871" s="28">
        <v>136</v>
      </c>
      <c r="C871" s="28">
        <v>2313</v>
      </c>
      <c r="D871" s="30"/>
      <c r="E871" s="29" t="s">
        <v>234</v>
      </c>
      <c r="F871" s="28">
        <v>66</v>
      </c>
      <c r="G871" s="28">
        <v>2.4</v>
      </c>
      <c r="H871" s="28">
        <v>5052</v>
      </c>
      <c r="I871" s="29" t="s">
        <v>357</v>
      </c>
      <c r="J871" s="28">
        <v>14</v>
      </c>
      <c r="K871" s="29" t="s">
        <v>940</v>
      </c>
      <c r="L871" s="28">
        <v>5054</v>
      </c>
      <c r="M871" s="29" t="s">
        <v>940</v>
      </c>
      <c r="N871" s="29" t="s">
        <v>7471</v>
      </c>
      <c r="O871" s="31">
        <v>2709</v>
      </c>
      <c r="P871" s="31" t="s">
        <v>7472</v>
      </c>
      <c r="Q871" s="29" t="s">
        <v>2384</v>
      </c>
      <c r="R871" s="28">
        <v>5</v>
      </c>
      <c r="S871" s="28">
        <v>53</v>
      </c>
      <c r="T871" s="28">
        <v>3</v>
      </c>
      <c r="U871" s="28">
        <v>91</v>
      </c>
      <c r="V871" s="29" t="s">
        <v>4926</v>
      </c>
      <c r="W871" s="29" t="s">
        <v>7472</v>
      </c>
      <c r="X871" s="29" t="s">
        <v>7472</v>
      </c>
      <c r="Y871" s="29" t="s">
        <v>235</v>
      </c>
      <c r="Z871" s="29" t="s">
        <v>5169</v>
      </c>
      <c r="AA871" s="29" t="s">
        <v>7478</v>
      </c>
      <c r="AB871" s="28" t="s">
        <v>7472</v>
      </c>
      <c r="AC871" s="32">
        <v>35.460273999999998</v>
      </c>
      <c r="AD871" s="32">
        <v>-118.77959</v>
      </c>
      <c r="AE871" s="34" t="s">
        <v>7494</v>
      </c>
      <c r="AF871" s="29" t="s">
        <v>7472</v>
      </c>
      <c r="AG871" s="33" t="str">
        <f>IF(ISERROR(IF(VLOOKUP(B871,'SAS Stations'!$A$2:$G$307,6,)="YES", "YES", "NO"))=TRUE,"NO","YES")</f>
        <v>NO</v>
      </c>
      <c r="AH871" s="33" t="str">
        <f t="shared" si="13"/>
        <v>YES</v>
      </c>
      <c r="AI871" s="33" t="str">
        <f>IF(ISERROR(IF(VLOOKUP(B871,'Stations Modelled'!$A$2:$D$141,4,FALSE)=TRUE, "YES","NO")),"NO","YES")</f>
        <v>NO</v>
      </c>
    </row>
    <row r="872" spans="1:35" hidden="1">
      <c r="A872" s="29" t="s">
        <v>617</v>
      </c>
      <c r="B872" s="28">
        <v>149</v>
      </c>
      <c r="C872" s="28">
        <v>2328</v>
      </c>
      <c r="D872" s="30"/>
      <c r="E872" s="29" t="s">
        <v>234</v>
      </c>
      <c r="F872" s="28">
        <v>12</v>
      </c>
      <c r="G872" s="28">
        <v>66</v>
      </c>
      <c r="H872" s="28">
        <v>5035</v>
      </c>
      <c r="I872" s="29" t="s">
        <v>423</v>
      </c>
      <c r="J872" s="28">
        <v>17</v>
      </c>
      <c r="K872" s="29" t="s">
        <v>4950</v>
      </c>
      <c r="L872" s="28">
        <v>5033</v>
      </c>
      <c r="M872" s="29" t="s">
        <v>397</v>
      </c>
      <c r="N872" s="29" t="s">
        <v>7471</v>
      </c>
      <c r="O872" s="31">
        <v>7672</v>
      </c>
      <c r="P872" s="31" t="s">
        <v>7472</v>
      </c>
      <c r="Q872" s="29" t="s">
        <v>2384</v>
      </c>
      <c r="R872" s="28">
        <v>5</v>
      </c>
      <c r="S872" s="28">
        <v>53</v>
      </c>
      <c r="T872" s="28">
        <v>3</v>
      </c>
      <c r="U872" s="28">
        <v>91</v>
      </c>
      <c r="V872" s="29" t="s">
        <v>4926</v>
      </c>
      <c r="W872" s="29" t="s">
        <v>2741</v>
      </c>
      <c r="X872" s="29" t="s">
        <v>7500</v>
      </c>
      <c r="Y872" s="29" t="s">
        <v>236</v>
      </c>
      <c r="Z872" s="29" t="s">
        <v>618</v>
      </c>
      <c r="AA872" s="29" t="s">
        <v>7478</v>
      </c>
      <c r="AB872" s="28" t="s">
        <v>7472</v>
      </c>
      <c r="AC872" s="32">
        <v>35.776905999999997</v>
      </c>
      <c r="AD872" s="32">
        <v>-118.43509400000001</v>
      </c>
      <c r="AE872" s="34" t="s">
        <v>7494</v>
      </c>
      <c r="AF872" s="29" t="s">
        <v>7472</v>
      </c>
      <c r="AG872" s="33" t="str">
        <f>IF(ISERROR(IF(VLOOKUP(B872,'SAS Stations'!$A$2:$G$307,6,)="YES", "YES", "NO"))=TRUE,"NO","YES")</f>
        <v>NO</v>
      </c>
      <c r="AH872" s="33" t="str">
        <f t="shared" si="13"/>
        <v>YES</v>
      </c>
      <c r="AI872" s="33" t="str">
        <f>IF(ISERROR(IF(VLOOKUP(B872,'Stations Modelled'!$A$2:$D$141,4,FALSE)=TRUE, "YES","NO")),"NO","YES")</f>
        <v>NO</v>
      </c>
    </row>
    <row r="873" spans="1:35" hidden="1">
      <c r="A873" s="29" t="s">
        <v>237</v>
      </c>
      <c r="B873" s="28"/>
      <c r="C873" s="28"/>
      <c r="D873" s="30"/>
      <c r="E873" s="29"/>
      <c r="F873" s="28"/>
      <c r="G873" s="28"/>
      <c r="H873" s="28"/>
      <c r="I873" s="29"/>
      <c r="J873" s="28"/>
      <c r="K873" s="29"/>
      <c r="L873" s="28"/>
      <c r="M873" s="29"/>
      <c r="N873" s="29"/>
      <c r="O873" s="31"/>
      <c r="P873" s="31"/>
      <c r="Q873" s="29"/>
      <c r="R873" s="28"/>
      <c r="S873" s="28"/>
      <c r="T873" s="28"/>
      <c r="U873" s="28"/>
      <c r="V873" s="29"/>
      <c r="W873" s="29"/>
      <c r="X873" s="29"/>
      <c r="Y873" s="29"/>
      <c r="Z873" s="29"/>
      <c r="AA873" s="29"/>
      <c r="AB873" s="28"/>
      <c r="AC873" s="32">
        <v>35.374684000000002</v>
      </c>
      <c r="AD873" s="32">
        <v>-118.98342700000001</v>
      </c>
      <c r="AE873" s="34" t="s">
        <v>5182</v>
      </c>
      <c r="AF873" s="29"/>
      <c r="AG873" s="33" t="str">
        <f>IF(ISERROR(IF(VLOOKUP(B873,'SAS Stations'!$A$2:$G$307,6,)="YES", "YES", "NO"))=TRUE,"NO","YES")</f>
        <v>NO</v>
      </c>
      <c r="AH873" s="33" t="str">
        <f t="shared" si="13"/>
        <v>YES</v>
      </c>
      <c r="AI873" s="33" t="str">
        <f>IF(ISERROR(IF(VLOOKUP(B873,'Stations Modelled'!$A$2:$D$141,4,FALSE)=TRUE, "YES","NO")),"NO","YES")</f>
        <v>NO</v>
      </c>
    </row>
    <row r="874" spans="1:35" hidden="1">
      <c r="A874" s="29" t="s">
        <v>618</v>
      </c>
      <c r="B874" s="28">
        <v>551</v>
      </c>
      <c r="C874" s="28">
        <v>5356</v>
      </c>
      <c r="D874" s="30" t="s">
        <v>4954</v>
      </c>
      <c r="E874" s="29"/>
      <c r="F874" s="28">
        <v>66</v>
      </c>
      <c r="G874" s="28">
        <v>12</v>
      </c>
      <c r="H874" s="28">
        <v>5035</v>
      </c>
      <c r="I874" s="29" t="s">
        <v>423</v>
      </c>
      <c r="J874" s="28">
        <v>17</v>
      </c>
      <c r="K874" s="29" t="s">
        <v>4950</v>
      </c>
      <c r="L874" s="28">
        <v>5033</v>
      </c>
      <c r="M874" s="29" t="s">
        <v>397</v>
      </c>
      <c r="N874" s="29" t="s">
        <v>7471</v>
      </c>
      <c r="O874" s="31">
        <v>24259</v>
      </c>
      <c r="P874" s="31" t="s">
        <v>7472</v>
      </c>
      <c r="Q874" s="29" t="s">
        <v>7473</v>
      </c>
      <c r="R874" s="28">
        <v>5</v>
      </c>
      <c r="S874" s="28">
        <v>53</v>
      </c>
      <c r="T874" s="28">
        <v>3</v>
      </c>
      <c r="U874" s="28">
        <v>31</v>
      </c>
      <c r="V874" s="29" t="s">
        <v>4926</v>
      </c>
      <c r="W874" s="29" t="s">
        <v>2741</v>
      </c>
      <c r="X874" s="29" t="s">
        <v>1753</v>
      </c>
      <c r="Y874" s="29" t="s">
        <v>5137</v>
      </c>
      <c r="Z874" s="29" t="s">
        <v>618</v>
      </c>
      <c r="AA874" s="29" t="s">
        <v>7478</v>
      </c>
      <c r="AB874" s="28">
        <v>93238</v>
      </c>
      <c r="AC874" s="32">
        <v>35.773294999999997</v>
      </c>
      <c r="AD874" s="32">
        <v>-118.432316</v>
      </c>
      <c r="AE874" s="34" t="s">
        <v>7494</v>
      </c>
      <c r="AF874" s="29" t="s">
        <v>7472</v>
      </c>
      <c r="AG874" s="33" t="str">
        <f>IF(ISERROR(IF(VLOOKUP(B874,'SAS Stations'!$A$2:$G$307,6,)="YES", "YES", "NO"))=TRUE,"NO","YES")</f>
        <v>NO</v>
      </c>
      <c r="AH874" s="33" t="str">
        <f t="shared" si="13"/>
        <v>YES</v>
      </c>
      <c r="AI874" s="33" t="str">
        <f>IF(ISERROR(IF(VLOOKUP(B874,'Stations Modelled'!$A$2:$D$141,4,FALSE)=TRUE, "YES","NO")),"NO","YES")</f>
        <v>NO</v>
      </c>
    </row>
    <row r="875" spans="1:35" hidden="1">
      <c r="A875" s="29" t="s">
        <v>618</v>
      </c>
      <c r="B875" s="28">
        <v>552</v>
      </c>
      <c r="C875" s="28">
        <v>5356</v>
      </c>
      <c r="D875" s="30" t="s">
        <v>4954</v>
      </c>
      <c r="E875" s="29"/>
      <c r="F875" s="28">
        <v>66</v>
      </c>
      <c r="G875" s="28">
        <v>16</v>
      </c>
      <c r="H875" s="28">
        <v>5035</v>
      </c>
      <c r="I875" s="29" t="s">
        <v>423</v>
      </c>
      <c r="J875" s="28">
        <v>17</v>
      </c>
      <c r="K875" s="29" t="s">
        <v>4950</v>
      </c>
      <c r="L875" s="28">
        <v>5033</v>
      </c>
      <c r="M875" s="29" t="s">
        <v>397</v>
      </c>
      <c r="N875" s="29" t="s">
        <v>7471</v>
      </c>
      <c r="O875" s="31">
        <v>24077</v>
      </c>
      <c r="P875" s="31" t="s">
        <v>7472</v>
      </c>
      <c r="Q875" s="29" t="s">
        <v>7473</v>
      </c>
      <c r="R875" s="28">
        <v>5</v>
      </c>
      <c r="S875" s="28">
        <v>53</v>
      </c>
      <c r="T875" s="28">
        <v>3</v>
      </c>
      <c r="U875" s="28">
        <v>31</v>
      </c>
      <c r="V875" s="29" t="s">
        <v>4926</v>
      </c>
      <c r="W875" s="29" t="s">
        <v>2741</v>
      </c>
      <c r="X875" s="29" t="s">
        <v>1753</v>
      </c>
      <c r="Y875" s="29" t="s">
        <v>5137</v>
      </c>
      <c r="Z875" s="29" t="s">
        <v>618</v>
      </c>
      <c r="AA875" s="29" t="s">
        <v>7478</v>
      </c>
      <c r="AB875" s="28">
        <v>93238</v>
      </c>
      <c r="AC875" s="32">
        <v>35.773294999999997</v>
      </c>
      <c r="AD875" s="32">
        <v>-118.432316</v>
      </c>
      <c r="AE875" s="34" t="s">
        <v>7494</v>
      </c>
      <c r="AF875" s="29" t="s">
        <v>7472</v>
      </c>
      <c r="AG875" s="33" t="str">
        <f>IF(ISERROR(IF(VLOOKUP(B875,'SAS Stations'!$A$2:$G$307,6,)="YES", "YES", "NO"))=TRUE,"NO","YES")</f>
        <v>NO</v>
      </c>
      <c r="AH875" s="33" t="str">
        <f t="shared" si="13"/>
        <v>YES</v>
      </c>
      <c r="AI875" s="33" t="str">
        <f>IF(ISERROR(IF(VLOOKUP(B875,'Stations Modelled'!$A$2:$D$141,4,FALSE)=TRUE, "YES","NO")),"NO","YES")</f>
        <v>YES</v>
      </c>
    </row>
    <row r="876" spans="1:35" hidden="1">
      <c r="A876" s="29" t="s">
        <v>238</v>
      </c>
      <c r="B876" s="28">
        <v>977</v>
      </c>
      <c r="C876" s="28">
        <v>6180</v>
      </c>
      <c r="D876" s="30"/>
      <c r="E876" s="29"/>
      <c r="F876" s="28">
        <v>12</v>
      </c>
      <c r="G876" s="28">
        <v>0.5</v>
      </c>
      <c r="H876" s="28">
        <v>5017</v>
      </c>
      <c r="I876" s="29" t="s">
        <v>430</v>
      </c>
      <c r="J876" s="28">
        <v>2</v>
      </c>
      <c r="K876" s="29" t="s">
        <v>394</v>
      </c>
      <c r="L876" s="28">
        <v>5086</v>
      </c>
      <c r="M876" s="29" t="s">
        <v>394</v>
      </c>
      <c r="N876" s="29" t="s">
        <v>7471</v>
      </c>
      <c r="O876" s="31">
        <v>18264</v>
      </c>
      <c r="P876" s="31" t="s">
        <v>7472</v>
      </c>
      <c r="Q876" s="29" t="s">
        <v>981</v>
      </c>
      <c r="R876" s="28">
        <v>1</v>
      </c>
      <c r="S876" s="28">
        <v>29</v>
      </c>
      <c r="T876" s="28">
        <v>2</v>
      </c>
      <c r="U876" s="28">
        <v>80</v>
      </c>
      <c r="V876" s="29" t="s">
        <v>7472</v>
      </c>
      <c r="W876" s="29" t="s">
        <v>7472</v>
      </c>
      <c r="X876" s="29" t="s">
        <v>7472</v>
      </c>
      <c r="Y876" s="29" t="s">
        <v>7472</v>
      </c>
      <c r="Z876" s="29" t="s">
        <v>7472</v>
      </c>
      <c r="AA876" s="29" t="s">
        <v>7478</v>
      </c>
      <c r="AB876" s="28" t="s">
        <v>7472</v>
      </c>
      <c r="AC876" s="27"/>
      <c r="AD876" s="27"/>
      <c r="AE876" s="27"/>
      <c r="AF876" s="29" t="s">
        <v>7472</v>
      </c>
      <c r="AG876" s="33" t="str">
        <f>IF(ISERROR(IF(VLOOKUP(B876,'SAS Stations'!$A$2:$G$307,6,)="YES", "YES", "NO"))=TRUE,"NO","YES")</f>
        <v>NO</v>
      </c>
      <c r="AH876" s="33" t="str">
        <f t="shared" si="13"/>
        <v>YES</v>
      </c>
      <c r="AI876" s="33" t="str">
        <f>IF(ISERROR(IF(VLOOKUP(B876,'Stations Modelled'!$A$2:$D$141,4,FALSE)=TRUE, "YES","NO")),"NO","YES")</f>
        <v>NO</v>
      </c>
    </row>
    <row r="877" spans="1:35" hidden="1">
      <c r="A877" s="29" t="s">
        <v>239</v>
      </c>
      <c r="B877" s="28">
        <v>90</v>
      </c>
      <c r="C877" s="28">
        <v>1175</v>
      </c>
      <c r="D877" s="30"/>
      <c r="E877" s="29"/>
      <c r="F877" s="28">
        <v>33</v>
      </c>
      <c r="G877" s="28">
        <v>12</v>
      </c>
      <c r="H877" s="28">
        <v>8016</v>
      </c>
      <c r="I877" s="29" t="s">
        <v>385</v>
      </c>
      <c r="J877" s="28">
        <v>15</v>
      </c>
      <c r="K877" s="29" t="s">
        <v>666</v>
      </c>
      <c r="L877" s="28">
        <v>5061</v>
      </c>
      <c r="M877" s="29" t="s">
        <v>666</v>
      </c>
      <c r="N877" s="29" t="s">
        <v>7471</v>
      </c>
      <c r="O877" s="31">
        <v>30407</v>
      </c>
      <c r="P877" s="31" t="s">
        <v>7472</v>
      </c>
      <c r="Q877" s="29" t="s">
        <v>525</v>
      </c>
      <c r="R877" s="28">
        <v>3</v>
      </c>
      <c r="S877" s="28">
        <v>86</v>
      </c>
      <c r="T877" s="28">
        <v>4</v>
      </c>
      <c r="U877" s="28">
        <v>40</v>
      </c>
      <c r="V877" s="29" t="s">
        <v>7474</v>
      </c>
      <c r="W877" s="29" t="s">
        <v>5349</v>
      </c>
      <c r="X877" s="29" t="s">
        <v>7571</v>
      </c>
      <c r="Y877" s="29" t="s">
        <v>240</v>
      </c>
      <c r="Z877" s="29" t="s">
        <v>5177</v>
      </c>
      <c r="AA877" s="29" t="s">
        <v>7478</v>
      </c>
      <c r="AB877" s="28">
        <v>93562</v>
      </c>
      <c r="AC877" s="32">
        <v>35.765898999999997</v>
      </c>
      <c r="AD877" s="32">
        <v>-117.37572299999999</v>
      </c>
      <c r="AE877" s="34" t="s">
        <v>7494</v>
      </c>
      <c r="AF877" s="29" t="s">
        <v>7472</v>
      </c>
      <c r="AG877" s="33" t="str">
        <f>IF(ISERROR(IF(VLOOKUP(B877,'SAS Stations'!$A$2:$G$307,6,)="YES", "YES", "NO"))=TRUE,"NO","YES")</f>
        <v>NO</v>
      </c>
      <c r="AH877" s="33" t="str">
        <f t="shared" si="13"/>
        <v>YES</v>
      </c>
      <c r="AI877" s="33" t="str">
        <f>IF(ISERROR(IF(VLOOKUP(B877,'Stations Modelled'!$A$2:$D$141,4,FALSE)=TRUE, "YES","NO")),"NO","YES")</f>
        <v>NO</v>
      </c>
    </row>
    <row r="878" spans="1:35" hidden="1">
      <c r="A878" s="29" t="s">
        <v>619</v>
      </c>
      <c r="B878" s="28">
        <v>1772</v>
      </c>
      <c r="C878" s="28">
        <v>5681</v>
      </c>
      <c r="D878" s="30"/>
      <c r="E878" s="29"/>
      <c r="F878" s="28">
        <v>66</v>
      </c>
      <c r="G878" s="28">
        <v>12</v>
      </c>
      <c r="H878" s="28">
        <v>5069</v>
      </c>
      <c r="I878" s="29" t="s">
        <v>687</v>
      </c>
      <c r="J878" s="28">
        <v>4</v>
      </c>
      <c r="K878" s="29" t="s">
        <v>448</v>
      </c>
      <c r="L878" s="28">
        <v>5069</v>
      </c>
      <c r="M878" s="29" t="s">
        <v>687</v>
      </c>
      <c r="N878" s="29" t="s">
        <v>7496</v>
      </c>
      <c r="O878" s="31">
        <v>38353</v>
      </c>
      <c r="P878" s="31" t="s">
        <v>7472</v>
      </c>
      <c r="Q878" s="29" t="s">
        <v>10579</v>
      </c>
      <c r="R878" s="28">
        <v>3</v>
      </c>
      <c r="S878" s="28">
        <v>34</v>
      </c>
      <c r="T878" s="28">
        <v>3</v>
      </c>
      <c r="U878" s="28">
        <v>20</v>
      </c>
      <c r="V878" s="29" t="s">
        <v>7474</v>
      </c>
      <c r="W878" s="29" t="s">
        <v>7472</v>
      </c>
      <c r="X878" s="29" t="s">
        <v>7472</v>
      </c>
      <c r="Y878" s="29" t="s">
        <v>7472</v>
      </c>
      <c r="Z878" s="29" t="s">
        <v>7472</v>
      </c>
      <c r="AA878" s="29" t="s">
        <v>7478</v>
      </c>
      <c r="AB878" s="28" t="s">
        <v>7472</v>
      </c>
      <c r="AC878" s="27"/>
      <c r="AD878" s="27"/>
      <c r="AE878" s="27"/>
      <c r="AF878" s="29" t="s">
        <v>7472</v>
      </c>
      <c r="AG878" s="33" t="str">
        <f>IF(ISERROR(IF(VLOOKUP(B878,'SAS Stations'!$A$2:$G$307,6,)="YES", "YES", "NO"))=TRUE,"NO","YES")</f>
        <v>YES</v>
      </c>
      <c r="AH878" s="33" t="str">
        <f t="shared" si="13"/>
        <v>NO</v>
      </c>
      <c r="AI878" s="33" t="str">
        <f>IF(ISERROR(IF(VLOOKUP(B878,'Stations Modelled'!$A$2:$D$141,4,FALSE)=TRUE, "YES","NO")),"NO","YES")</f>
        <v>YES</v>
      </c>
    </row>
    <row r="879" spans="1:35" hidden="1">
      <c r="A879" s="29" t="s">
        <v>241</v>
      </c>
      <c r="B879" s="28">
        <v>1755</v>
      </c>
      <c r="C879" s="28">
        <v>5019</v>
      </c>
      <c r="D879" s="30"/>
      <c r="E879" s="29"/>
      <c r="F879" s="28">
        <v>220</v>
      </c>
      <c r="G879" s="28">
        <v>66</v>
      </c>
      <c r="H879" s="28">
        <v>5000</v>
      </c>
      <c r="I879" s="29" t="s">
        <v>7485</v>
      </c>
      <c r="J879" s="28">
        <v>3</v>
      </c>
      <c r="K879" s="29" t="s">
        <v>7529</v>
      </c>
      <c r="L879" s="28">
        <v>5012</v>
      </c>
      <c r="M879" s="29" t="s">
        <v>3869</v>
      </c>
      <c r="N879" s="29" t="s">
        <v>7496</v>
      </c>
      <c r="O879" s="31">
        <v>38353</v>
      </c>
      <c r="P879" s="31" t="s">
        <v>7472</v>
      </c>
      <c r="Q879" s="29" t="s">
        <v>10579</v>
      </c>
      <c r="R879" s="28">
        <v>1</v>
      </c>
      <c r="S879" s="28">
        <v>22</v>
      </c>
      <c r="T879" s="28">
        <v>3</v>
      </c>
      <c r="U879" s="28">
        <v>60</v>
      </c>
      <c r="V879" s="29" t="s">
        <v>7472</v>
      </c>
      <c r="W879" s="29" t="s">
        <v>7472</v>
      </c>
      <c r="X879" s="29" t="s">
        <v>7472</v>
      </c>
      <c r="Y879" s="29" t="s">
        <v>7472</v>
      </c>
      <c r="Z879" s="29" t="s">
        <v>7472</v>
      </c>
      <c r="AA879" s="29" t="s">
        <v>7478</v>
      </c>
      <c r="AB879" s="28" t="s">
        <v>7472</v>
      </c>
      <c r="AC879" s="27"/>
      <c r="AD879" s="27"/>
      <c r="AE879" s="27"/>
      <c r="AF879" s="29" t="s">
        <v>7472</v>
      </c>
      <c r="AG879" s="33" t="str">
        <f>IF(ISERROR(IF(VLOOKUP(B879,'SAS Stations'!$A$2:$G$307,6,)="YES", "YES", "NO"))=TRUE,"NO","YES")</f>
        <v>NO</v>
      </c>
      <c r="AH879" s="33" t="str">
        <f t="shared" si="13"/>
        <v>YES</v>
      </c>
      <c r="AI879" s="33" t="str">
        <f>IF(ISERROR(IF(VLOOKUP(B879,'Stations Modelled'!$A$2:$D$141,4,FALSE)=TRUE, "YES","NO")),"NO","YES")</f>
        <v>NO</v>
      </c>
    </row>
    <row r="880" spans="1:35" hidden="1">
      <c r="A880" s="29" t="s">
        <v>242</v>
      </c>
      <c r="B880" s="28">
        <v>1185</v>
      </c>
      <c r="C880" s="28">
        <v>7427</v>
      </c>
      <c r="D880" s="30"/>
      <c r="E880" s="29"/>
      <c r="F880" s="28">
        <v>33</v>
      </c>
      <c r="G880" s="28">
        <v>2.4</v>
      </c>
      <c r="H880" s="28">
        <v>1990</v>
      </c>
      <c r="I880" s="29" t="s">
        <v>7480</v>
      </c>
      <c r="J880" s="28">
        <v>5</v>
      </c>
      <c r="K880" s="29" t="s">
        <v>375</v>
      </c>
      <c r="L880" s="28">
        <v>5064</v>
      </c>
      <c r="M880" s="29" t="s">
        <v>375</v>
      </c>
      <c r="N880" s="29" t="s">
        <v>7471</v>
      </c>
      <c r="O880" s="31">
        <v>28004</v>
      </c>
      <c r="P880" s="31" t="s">
        <v>7472</v>
      </c>
      <c r="Q880" s="29" t="s">
        <v>5084</v>
      </c>
      <c r="R880" s="28">
        <v>3</v>
      </c>
      <c r="S880" s="28">
        <v>31</v>
      </c>
      <c r="T880" s="28" t="s">
        <v>7472</v>
      </c>
      <c r="U880" s="28">
        <v>0</v>
      </c>
      <c r="V880" s="29" t="s">
        <v>7472</v>
      </c>
      <c r="W880" s="29" t="s">
        <v>7472</v>
      </c>
      <c r="X880" s="29" t="s">
        <v>7472</v>
      </c>
      <c r="Y880" s="29" t="s">
        <v>7472</v>
      </c>
      <c r="Z880" s="29" t="s">
        <v>7472</v>
      </c>
      <c r="AA880" s="29" t="s">
        <v>7478</v>
      </c>
      <c r="AB880" s="28">
        <v>92404</v>
      </c>
      <c r="AC880" s="27"/>
      <c r="AD880" s="27"/>
      <c r="AE880" s="27"/>
      <c r="AF880" s="29" t="s">
        <v>7472</v>
      </c>
      <c r="AG880" s="33" t="str">
        <f>IF(ISERROR(IF(VLOOKUP(B880,'SAS Stations'!$A$2:$G$307,6,)="YES", "YES", "NO"))=TRUE,"NO","YES")</f>
        <v>NO</v>
      </c>
      <c r="AH880" s="33" t="str">
        <f t="shared" si="13"/>
        <v>YES</v>
      </c>
      <c r="AI880" s="33" t="str">
        <f>IF(ISERROR(IF(VLOOKUP(B880,'Stations Modelled'!$A$2:$D$141,4,FALSE)=TRUE, "YES","NO")),"NO","YES")</f>
        <v>NO</v>
      </c>
    </row>
    <row r="881" spans="1:35" hidden="1">
      <c r="A881" s="29" t="s">
        <v>620</v>
      </c>
      <c r="B881" s="28">
        <v>1979</v>
      </c>
      <c r="C881" s="28">
        <v>6360</v>
      </c>
      <c r="D881" s="30" t="s">
        <v>7573</v>
      </c>
      <c r="E881" s="29"/>
      <c r="F881" s="28">
        <v>66</v>
      </c>
      <c r="G881" s="28">
        <v>66</v>
      </c>
      <c r="H881" s="28">
        <v>5081</v>
      </c>
      <c r="I881" s="29" t="s">
        <v>360</v>
      </c>
      <c r="J881" s="28">
        <v>1</v>
      </c>
      <c r="K881" s="29" t="s">
        <v>939</v>
      </c>
      <c r="L881" s="28">
        <v>5082</v>
      </c>
      <c r="M881" s="29" t="s">
        <v>939</v>
      </c>
      <c r="N881" s="29" t="s">
        <v>7471</v>
      </c>
      <c r="O881" s="31">
        <v>36794</v>
      </c>
      <c r="P881" s="31" t="s">
        <v>7472</v>
      </c>
      <c r="Q881" s="29" t="s">
        <v>7530</v>
      </c>
      <c r="R881" s="28">
        <v>1</v>
      </c>
      <c r="S881" s="28">
        <v>48</v>
      </c>
      <c r="T881" s="28">
        <v>2</v>
      </c>
      <c r="U881" s="28">
        <v>45</v>
      </c>
      <c r="V881" s="29" t="s">
        <v>7834</v>
      </c>
      <c r="W881" s="29" t="s">
        <v>486</v>
      </c>
      <c r="X881" s="29" t="s">
        <v>7545</v>
      </c>
      <c r="Y881" s="29" t="s">
        <v>7835</v>
      </c>
      <c r="Z881" s="29" t="s">
        <v>736</v>
      </c>
      <c r="AA881" s="29" t="s">
        <v>7478</v>
      </c>
      <c r="AB881" s="28">
        <v>92868</v>
      </c>
      <c r="AC881" s="27"/>
      <c r="AD881" s="27"/>
      <c r="AE881" s="34" t="s">
        <v>7503</v>
      </c>
      <c r="AF881" s="29" t="s">
        <v>7472</v>
      </c>
      <c r="AG881" s="33" t="str">
        <f>IF(ISERROR(IF(VLOOKUP(B881,'SAS Stations'!$A$2:$G$307,6,)="YES", "YES", "NO"))=TRUE,"NO","YES")</f>
        <v>NO</v>
      </c>
      <c r="AH881" s="33" t="str">
        <f t="shared" si="13"/>
        <v>YES</v>
      </c>
      <c r="AI881" s="33" t="str">
        <f>IF(ISERROR(IF(VLOOKUP(B881,'Stations Modelled'!$A$2:$D$141,4,FALSE)=TRUE, "YES","NO")),"NO","YES")</f>
        <v>NO</v>
      </c>
    </row>
    <row r="882" spans="1:35" hidden="1">
      <c r="A882" s="29" t="s">
        <v>243</v>
      </c>
      <c r="B882" s="28">
        <v>970</v>
      </c>
      <c r="C882" s="28">
        <v>6165</v>
      </c>
      <c r="D882" s="30"/>
      <c r="E882" s="29"/>
      <c r="F882" s="28">
        <v>66</v>
      </c>
      <c r="G882" s="28">
        <v>12</v>
      </c>
      <c r="H882" s="28">
        <v>5074</v>
      </c>
      <c r="I882" s="29" t="s">
        <v>631</v>
      </c>
      <c r="J882" s="28">
        <v>9</v>
      </c>
      <c r="K882" s="29" t="s">
        <v>652</v>
      </c>
      <c r="L882" s="28">
        <v>4000</v>
      </c>
      <c r="M882" s="29" t="s">
        <v>7495</v>
      </c>
      <c r="N882" s="29" t="s">
        <v>7521</v>
      </c>
      <c r="O882" s="31">
        <v>25781</v>
      </c>
      <c r="P882" s="31">
        <v>32690</v>
      </c>
      <c r="Q882" s="29" t="s">
        <v>7530</v>
      </c>
      <c r="R882" s="28">
        <v>9</v>
      </c>
      <c r="S882" s="28">
        <v>60</v>
      </c>
      <c r="T882" s="28">
        <v>2</v>
      </c>
      <c r="U882" s="28">
        <v>2</v>
      </c>
      <c r="V882" s="29" t="s">
        <v>1290</v>
      </c>
      <c r="W882" s="29" t="s">
        <v>7472</v>
      </c>
      <c r="X882" s="29" t="s">
        <v>7472</v>
      </c>
      <c r="Y882" s="29" t="s">
        <v>244</v>
      </c>
      <c r="Z882" s="29" t="s">
        <v>4627</v>
      </c>
      <c r="AA882" s="29" t="s">
        <v>7478</v>
      </c>
      <c r="AB882" s="28">
        <v>90058</v>
      </c>
      <c r="AC882" s="27"/>
      <c r="AD882" s="27"/>
      <c r="AE882" s="27"/>
      <c r="AF882" s="29" t="s">
        <v>7472</v>
      </c>
      <c r="AG882" s="33" t="str">
        <f>IF(ISERROR(IF(VLOOKUP(B882,'SAS Stations'!$A$2:$G$307,6,)="YES", "YES", "NO"))=TRUE,"NO","YES")</f>
        <v>YES</v>
      </c>
      <c r="AH882" s="33" t="str">
        <f t="shared" si="13"/>
        <v>NO</v>
      </c>
      <c r="AI882" s="33" t="str">
        <f>IF(ISERROR(IF(VLOOKUP(B882,'Stations Modelled'!$A$2:$D$141,4,FALSE)=TRUE, "YES","NO")),"NO","YES")</f>
        <v>NO</v>
      </c>
    </row>
    <row r="883" spans="1:35" hidden="1">
      <c r="A883" s="29" t="s">
        <v>622</v>
      </c>
      <c r="B883" s="28">
        <v>2000</v>
      </c>
      <c r="C883" s="28">
        <v>6365</v>
      </c>
      <c r="D883" s="30"/>
      <c r="E883" s="29"/>
      <c r="F883" s="28">
        <v>66</v>
      </c>
      <c r="G883" s="28">
        <v>66</v>
      </c>
      <c r="H883" s="28">
        <v>5086</v>
      </c>
      <c r="I883" s="29" t="s">
        <v>394</v>
      </c>
      <c r="J883" s="28">
        <v>2</v>
      </c>
      <c r="K883" s="29" t="s">
        <v>394</v>
      </c>
      <c r="L883" s="28">
        <v>5086</v>
      </c>
      <c r="M883" s="29" t="s">
        <v>394</v>
      </c>
      <c r="N883" s="29" t="s">
        <v>7496</v>
      </c>
      <c r="O883" s="31">
        <v>37652</v>
      </c>
      <c r="P883" s="31" t="s">
        <v>7472</v>
      </c>
      <c r="Q883" s="29" t="s">
        <v>7530</v>
      </c>
      <c r="R883" s="28">
        <v>1</v>
      </c>
      <c r="S883" s="28">
        <v>33</v>
      </c>
      <c r="T883" s="28">
        <v>2</v>
      </c>
      <c r="U883" s="28">
        <v>42</v>
      </c>
      <c r="V883" s="29" t="s">
        <v>7834</v>
      </c>
      <c r="W883" s="29" t="s">
        <v>552</v>
      </c>
      <c r="X883" s="29" t="s">
        <v>562</v>
      </c>
      <c r="Y883" s="29" t="s">
        <v>245</v>
      </c>
      <c r="Z883" s="29" t="s">
        <v>3319</v>
      </c>
      <c r="AA883" s="29" t="s">
        <v>7478</v>
      </c>
      <c r="AB883" s="28">
        <v>92708</v>
      </c>
      <c r="AC883" s="27"/>
      <c r="AD883" s="27"/>
      <c r="AE883" s="27"/>
      <c r="AF883" s="29" t="s">
        <v>7472</v>
      </c>
      <c r="AG883" s="33" t="str">
        <f>IF(ISERROR(IF(VLOOKUP(B883,'SAS Stations'!$A$2:$G$307,6,)="YES", "YES", "NO"))=TRUE,"NO","YES")</f>
        <v>NO</v>
      </c>
      <c r="AH883" s="33" t="str">
        <f t="shared" si="13"/>
        <v>YES</v>
      </c>
      <c r="AI883" s="33" t="str">
        <f>IF(ISERROR(IF(VLOOKUP(B883,'Stations Modelled'!$A$2:$D$141,4,FALSE)=TRUE, "YES","NO")),"NO","YES")</f>
        <v>NO</v>
      </c>
    </row>
    <row r="884" spans="1:35" hidden="1">
      <c r="A884" s="29" t="s">
        <v>246</v>
      </c>
      <c r="B884" s="28">
        <v>1186</v>
      </c>
      <c r="C884" s="28">
        <v>7428</v>
      </c>
      <c r="D884" s="30"/>
      <c r="E884" s="29"/>
      <c r="F884" s="28">
        <v>16</v>
      </c>
      <c r="G884" s="28">
        <v>2.4</v>
      </c>
      <c r="H884" s="28">
        <v>5074</v>
      </c>
      <c r="I884" s="29" t="s">
        <v>631</v>
      </c>
      <c r="J884" s="28">
        <v>9</v>
      </c>
      <c r="K884" s="29" t="s">
        <v>652</v>
      </c>
      <c r="L884" s="28">
        <v>5073</v>
      </c>
      <c r="M884" s="29" t="s">
        <v>652</v>
      </c>
      <c r="N884" s="29" t="s">
        <v>7471</v>
      </c>
      <c r="O884" s="31">
        <v>32478</v>
      </c>
      <c r="P884" s="31" t="s">
        <v>7472</v>
      </c>
      <c r="Q884" s="29" t="s">
        <v>5084</v>
      </c>
      <c r="R884" s="28">
        <v>1</v>
      </c>
      <c r="S884" s="28">
        <v>32</v>
      </c>
      <c r="T884" s="28">
        <v>2</v>
      </c>
      <c r="U884" s="28">
        <v>50</v>
      </c>
      <c r="V884" s="29" t="s">
        <v>2730</v>
      </c>
      <c r="W884" s="29" t="s">
        <v>7472</v>
      </c>
      <c r="X884" s="29" t="s">
        <v>7472</v>
      </c>
      <c r="Y884" s="29" t="s">
        <v>7472</v>
      </c>
      <c r="Z884" s="29" t="s">
        <v>7472</v>
      </c>
      <c r="AA884" s="29" t="s">
        <v>7478</v>
      </c>
      <c r="AB884" s="28">
        <v>90201</v>
      </c>
      <c r="AC884" s="27"/>
      <c r="AD884" s="27"/>
      <c r="AE884" s="27"/>
      <c r="AF884" s="29" t="s">
        <v>7472</v>
      </c>
      <c r="AG884" s="33" t="str">
        <f>IF(ISERROR(IF(VLOOKUP(B884,'SAS Stations'!$A$2:$G$307,6,)="YES", "YES", "NO"))=TRUE,"NO","YES")</f>
        <v>NO</v>
      </c>
      <c r="AH884" s="33" t="str">
        <f t="shared" si="13"/>
        <v>YES</v>
      </c>
      <c r="AI884" s="33" t="str">
        <f>IF(ISERROR(IF(VLOOKUP(B884,'Stations Modelled'!$A$2:$D$141,4,FALSE)=TRUE, "YES","NO")),"NO","YES")</f>
        <v>NO</v>
      </c>
    </row>
    <row r="885" spans="1:35" hidden="1">
      <c r="A885" s="29" t="s">
        <v>247</v>
      </c>
      <c r="B885" s="28">
        <v>1184</v>
      </c>
      <c r="C885" s="28">
        <v>7425</v>
      </c>
      <c r="D885" s="30"/>
      <c r="E885" s="29"/>
      <c r="F885" s="28">
        <v>33</v>
      </c>
      <c r="G885" s="28">
        <v>4.8</v>
      </c>
      <c r="H885" s="28">
        <v>8016</v>
      </c>
      <c r="I885" s="29" t="s">
        <v>385</v>
      </c>
      <c r="J885" s="28">
        <v>15</v>
      </c>
      <c r="K885" s="29" t="s">
        <v>666</v>
      </c>
      <c r="L885" s="28">
        <v>5061</v>
      </c>
      <c r="M885" s="29" t="s">
        <v>666</v>
      </c>
      <c r="N885" s="29" t="s">
        <v>7471</v>
      </c>
      <c r="O885" s="31">
        <v>24108</v>
      </c>
      <c r="P885" s="31" t="s">
        <v>7472</v>
      </c>
      <c r="Q885" s="29" t="s">
        <v>5084</v>
      </c>
      <c r="R885" s="28">
        <v>3</v>
      </c>
      <c r="S885" s="28">
        <v>86</v>
      </c>
      <c r="T885" s="28">
        <v>4</v>
      </c>
      <c r="U885" s="28">
        <v>40</v>
      </c>
      <c r="V885" s="29" t="s">
        <v>4926</v>
      </c>
      <c r="W885" s="29" t="s">
        <v>7472</v>
      </c>
      <c r="X885" s="29" t="s">
        <v>7472</v>
      </c>
      <c r="Y885" s="29" t="s">
        <v>7472</v>
      </c>
      <c r="Z885" s="29" t="s">
        <v>7472</v>
      </c>
      <c r="AA885" s="29" t="s">
        <v>7478</v>
      </c>
      <c r="AB885" s="28">
        <v>93523</v>
      </c>
      <c r="AC885" s="27"/>
      <c r="AD885" s="27"/>
      <c r="AE885" s="27"/>
      <c r="AF885" s="29" t="s">
        <v>7472</v>
      </c>
      <c r="AG885" s="33" t="str">
        <f>IF(ISERROR(IF(VLOOKUP(B885,'SAS Stations'!$A$2:$G$307,6,)="YES", "YES", "NO"))=TRUE,"NO","YES")</f>
        <v>NO</v>
      </c>
      <c r="AH885" s="33" t="str">
        <f t="shared" si="13"/>
        <v>YES</v>
      </c>
      <c r="AI885" s="33" t="str">
        <f>IF(ISERROR(IF(VLOOKUP(B885,'Stations Modelled'!$A$2:$D$141,4,FALSE)=TRUE, "YES","NO")),"NO","YES")</f>
        <v>NO</v>
      </c>
    </row>
    <row r="886" spans="1:35" hidden="1">
      <c r="A886" s="29" t="s">
        <v>248</v>
      </c>
      <c r="B886" s="28">
        <v>939</v>
      </c>
      <c r="C886" s="28">
        <v>6130</v>
      </c>
      <c r="D886" s="30"/>
      <c r="E886" s="29"/>
      <c r="F886" s="28">
        <v>33</v>
      </c>
      <c r="G886" s="28">
        <v>12</v>
      </c>
      <c r="H886" s="28">
        <v>8016</v>
      </c>
      <c r="I886" s="29" t="s">
        <v>385</v>
      </c>
      <c r="J886" s="28">
        <v>15</v>
      </c>
      <c r="K886" s="29" t="s">
        <v>666</v>
      </c>
      <c r="L886" s="28">
        <v>5061</v>
      </c>
      <c r="M886" s="29" t="s">
        <v>666</v>
      </c>
      <c r="N886" s="29" t="s">
        <v>7521</v>
      </c>
      <c r="O886" s="31">
        <v>27120</v>
      </c>
      <c r="P886" s="31">
        <v>32234</v>
      </c>
      <c r="Q886" s="29" t="s">
        <v>7506</v>
      </c>
      <c r="R886" s="28">
        <v>3</v>
      </c>
      <c r="S886" s="28">
        <v>86</v>
      </c>
      <c r="T886" s="28">
        <v>4</v>
      </c>
      <c r="U886" s="28">
        <v>40</v>
      </c>
      <c r="V886" s="29" t="s">
        <v>4926</v>
      </c>
      <c r="W886" s="29" t="s">
        <v>7472</v>
      </c>
      <c r="X886" s="29" t="s">
        <v>7472</v>
      </c>
      <c r="Y886" s="29" t="s">
        <v>7472</v>
      </c>
      <c r="Z886" s="29" t="s">
        <v>7472</v>
      </c>
      <c r="AA886" s="29" t="s">
        <v>7478</v>
      </c>
      <c r="AB886" s="28" t="s">
        <v>7472</v>
      </c>
      <c r="AC886" s="27"/>
      <c r="AD886" s="27"/>
      <c r="AE886" s="27"/>
      <c r="AF886" s="29" t="s">
        <v>7472</v>
      </c>
      <c r="AG886" s="33" t="str">
        <f>IF(ISERROR(IF(VLOOKUP(B886,'SAS Stations'!$A$2:$G$307,6,)="YES", "YES", "NO"))=TRUE,"NO","YES")</f>
        <v>NO</v>
      </c>
      <c r="AH886" s="33" t="str">
        <f t="shared" si="13"/>
        <v>YES</v>
      </c>
      <c r="AI886" s="33" t="str">
        <f>IF(ISERROR(IF(VLOOKUP(B886,'Stations Modelled'!$A$2:$D$141,4,FALSE)=TRUE, "YES","NO")),"NO","YES")</f>
        <v>NO</v>
      </c>
    </row>
    <row r="887" spans="1:35" hidden="1">
      <c r="A887" s="29" t="s">
        <v>249</v>
      </c>
      <c r="B887" s="28">
        <v>1187</v>
      </c>
      <c r="C887" s="28">
        <v>7430</v>
      </c>
      <c r="D887" s="30"/>
      <c r="E887" s="29"/>
      <c r="F887" s="28">
        <v>33</v>
      </c>
      <c r="G887" s="28">
        <v>33</v>
      </c>
      <c r="H887" s="28">
        <v>2202</v>
      </c>
      <c r="I887" s="29" t="s">
        <v>2380</v>
      </c>
      <c r="J887" s="28">
        <v>17</v>
      </c>
      <c r="K887" s="29" t="s">
        <v>4950</v>
      </c>
      <c r="L887" s="28">
        <v>5033</v>
      </c>
      <c r="M887" s="29" t="s">
        <v>397</v>
      </c>
      <c r="N887" s="29" t="s">
        <v>7471</v>
      </c>
      <c r="O887" s="31">
        <v>27242</v>
      </c>
      <c r="P887" s="31" t="s">
        <v>7472</v>
      </c>
      <c r="Q887" s="29" t="s">
        <v>5084</v>
      </c>
      <c r="R887" s="28">
        <v>5</v>
      </c>
      <c r="S887" s="28">
        <v>50</v>
      </c>
      <c r="T887" s="28">
        <v>2</v>
      </c>
      <c r="U887" s="28">
        <v>40</v>
      </c>
      <c r="V887" s="29" t="s">
        <v>4926</v>
      </c>
      <c r="W887" s="29" t="s">
        <v>7472</v>
      </c>
      <c r="X887" s="29" t="s">
        <v>7472</v>
      </c>
      <c r="Y887" s="29" t="s">
        <v>7472</v>
      </c>
      <c r="Z887" s="29" t="s">
        <v>7472</v>
      </c>
      <c r="AA887" s="29" t="s">
        <v>7478</v>
      </c>
      <c r="AB887" s="28">
        <v>93664</v>
      </c>
      <c r="AC887" s="27"/>
      <c r="AD887" s="27"/>
      <c r="AE887" s="27"/>
      <c r="AF887" s="29" t="s">
        <v>7472</v>
      </c>
      <c r="AG887" s="33" t="str">
        <f>IF(ISERROR(IF(VLOOKUP(B887,'SAS Stations'!$A$2:$G$307,6,)="YES", "YES", "NO"))=TRUE,"NO","YES")</f>
        <v>NO</v>
      </c>
      <c r="AH887" s="33" t="str">
        <f t="shared" si="13"/>
        <v>YES</v>
      </c>
      <c r="AI887" s="33" t="str">
        <f>IF(ISERROR(IF(VLOOKUP(B887,'Stations Modelled'!$A$2:$D$141,4,FALSE)=TRUE, "YES","NO")),"NO","YES")</f>
        <v>NO</v>
      </c>
    </row>
    <row r="888" spans="1:35" hidden="1">
      <c r="A888" s="29" t="s">
        <v>385</v>
      </c>
      <c r="B888" s="28">
        <v>1334</v>
      </c>
      <c r="C888" s="28">
        <v>8016</v>
      </c>
      <c r="D888" s="30" t="s">
        <v>4923</v>
      </c>
      <c r="E888" s="29">
        <v>13351</v>
      </c>
      <c r="F888" s="28">
        <v>220</v>
      </c>
      <c r="G888" s="28">
        <v>115</v>
      </c>
      <c r="H888" s="28">
        <v>8016</v>
      </c>
      <c r="I888" s="29" t="s">
        <v>385</v>
      </c>
      <c r="J888" s="28">
        <v>15</v>
      </c>
      <c r="K888" s="29" t="s">
        <v>666</v>
      </c>
      <c r="L888" s="28">
        <v>5061</v>
      </c>
      <c r="M888" s="29" t="s">
        <v>666</v>
      </c>
      <c r="N888" s="29" t="s">
        <v>7471</v>
      </c>
      <c r="O888" s="31">
        <v>28369</v>
      </c>
      <c r="P888" s="31" t="s">
        <v>7472</v>
      </c>
      <c r="Q888" s="29" t="s">
        <v>7486</v>
      </c>
      <c r="R888" s="28">
        <v>3</v>
      </c>
      <c r="S888" s="28">
        <v>86</v>
      </c>
      <c r="T888" s="28">
        <v>4</v>
      </c>
      <c r="U888" s="28">
        <v>24</v>
      </c>
      <c r="V888" s="29" t="s">
        <v>7474</v>
      </c>
      <c r="W888" s="29" t="s">
        <v>10352</v>
      </c>
      <c r="X888" s="29" t="s">
        <v>7562</v>
      </c>
      <c r="Y888" s="29" t="s">
        <v>5138</v>
      </c>
      <c r="Z888" s="29" t="s">
        <v>385</v>
      </c>
      <c r="AA888" s="29" t="s">
        <v>7478</v>
      </c>
      <c r="AB888" s="28">
        <v>93516</v>
      </c>
      <c r="AC888" s="32">
        <v>34.989581999999999</v>
      </c>
      <c r="AD888" s="32">
        <v>-117.542405</v>
      </c>
      <c r="AE888" s="34" t="s">
        <v>7494</v>
      </c>
      <c r="AF888" s="29" t="s">
        <v>7472</v>
      </c>
      <c r="AG888" s="33" t="str">
        <f>IF(ISERROR(IF(VLOOKUP(B888,'SAS Stations'!$A$2:$G$307,6,)="YES", "YES", "NO"))=TRUE,"NO","YES")</f>
        <v>NO</v>
      </c>
      <c r="AH888" s="33" t="str">
        <f t="shared" si="13"/>
        <v>YES</v>
      </c>
      <c r="AI888" s="33" t="str">
        <f>IF(ISERROR(IF(VLOOKUP(B888,'Stations Modelled'!$A$2:$D$141,4,FALSE)=TRUE, "YES","NO")),"NO","YES")</f>
        <v>NO</v>
      </c>
    </row>
    <row r="889" spans="1:35" hidden="1">
      <c r="A889" s="29" t="s">
        <v>385</v>
      </c>
      <c r="B889" s="28">
        <v>1332</v>
      </c>
      <c r="C889" s="28">
        <v>8016</v>
      </c>
      <c r="D889" s="30" t="s">
        <v>4923</v>
      </c>
      <c r="E889" s="29">
        <v>13351</v>
      </c>
      <c r="F889" s="28">
        <v>33</v>
      </c>
      <c r="G889" s="28">
        <v>2.4</v>
      </c>
      <c r="H889" s="28">
        <v>8016</v>
      </c>
      <c r="I889" s="29" t="s">
        <v>385</v>
      </c>
      <c r="J889" s="28">
        <v>15</v>
      </c>
      <c r="K889" s="29" t="s">
        <v>666</v>
      </c>
      <c r="L889" s="28">
        <v>5061</v>
      </c>
      <c r="M889" s="29" t="s">
        <v>666</v>
      </c>
      <c r="N889" s="29" t="s">
        <v>7471</v>
      </c>
      <c r="O889" s="31">
        <v>18264</v>
      </c>
      <c r="P889" s="31" t="s">
        <v>7472</v>
      </c>
      <c r="Q889" s="29" t="s">
        <v>7506</v>
      </c>
      <c r="R889" s="28">
        <v>3</v>
      </c>
      <c r="S889" s="28">
        <v>86</v>
      </c>
      <c r="T889" s="28">
        <v>4</v>
      </c>
      <c r="U889" s="28">
        <v>24</v>
      </c>
      <c r="V889" s="29" t="s">
        <v>7474</v>
      </c>
      <c r="W889" s="29" t="s">
        <v>10352</v>
      </c>
      <c r="X889" s="29" t="s">
        <v>7562</v>
      </c>
      <c r="Y889" s="29" t="s">
        <v>5138</v>
      </c>
      <c r="Z889" s="29" t="s">
        <v>385</v>
      </c>
      <c r="AA889" s="29" t="s">
        <v>7478</v>
      </c>
      <c r="AB889" s="28">
        <v>93516</v>
      </c>
      <c r="AC889" s="27"/>
      <c r="AD889" s="27"/>
      <c r="AE889" s="27"/>
      <c r="AF889" s="29" t="s">
        <v>7472</v>
      </c>
      <c r="AG889" s="33" t="str">
        <f>IF(ISERROR(IF(VLOOKUP(B889,'SAS Stations'!$A$2:$G$307,6,)="YES", "YES", "NO"))=TRUE,"NO","YES")</f>
        <v>NO</v>
      </c>
      <c r="AH889" s="33" t="str">
        <f t="shared" si="13"/>
        <v>YES</v>
      </c>
      <c r="AI889" s="33" t="str">
        <f>IF(ISERROR(IF(VLOOKUP(B889,'Stations Modelled'!$A$2:$D$141,4,FALSE)=TRUE, "YES","NO")),"NO","YES")</f>
        <v>NO</v>
      </c>
    </row>
    <row r="890" spans="1:35" hidden="1">
      <c r="A890" s="29" t="s">
        <v>385</v>
      </c>
      <c r="B890" s="28">
        <v>1333</v>
      </c>
      <c r="C890" s="28">
        <v>8016</v>
      </c>
      <c r="D890" s="30" t="s">
        <v>4923</v>
      </c>
      <c r="E890" s="29">
        <v>13351</v>
      </c>
      <c r="F890" s="28">
        <v>115</v>
      </c>
      <c r="G890" s="28">
        <v>33</v>
      </c>
      <c r="H890" s="28">
        <v>8016</v>
      </c>
      <c r="I890" s="29" t="s">
        <v>385</v>
      </c>
      <c r="J890" s="28">
        <v>15</v>
      </c>
      <c r="K890" s="29" t="s">
        <v>666</v>
      </c>
      <c r="L890" s="28">
        <v>5061</v>
      </c>
      <c r="M890" s="29" t="s">
        <v>666</v>
      </c>
      <c r="N890" s="29" t="s">
        <v>7471</v>
      </c>
      <c r="O890" s="31">
        <v>28369</v>
      </c>
      <c r="P890" s="31" t="s">
        <v>7472</v>
      </c>
      <c r="Q890" s="29" t="s">
        <v>7473</v>
      </c>
      <c r="R890" s="28">
        <v>3</v>
      </c>
      <c r="S890" s="28">
        <v>86</v>
      </c>
      <c r="T890" s="28">
        <v>4</v>
      </c>
      <c r="U890" s="28">
        <v>24</v>
      </c>
      <c r="V890" s="29" t="s">
        <v>7474</v>
      </c>
      <c r="W890" s="29" t="s">
        <v>10352</v>
      </c>
      <c r="X890" s="29" t="s">
        <v>7562</v>
      </c>
      <c r="Y890" s="29" t="s">
        <v>5138</v>
      </c>
      <c r="Z890" s="29" t="s">
        <v>385</v>
      </c>
      <c r="AA890" s="29" t="s">
        <v>7478</v>
      </c>
      <c r="AB890" s="28">
        <v>93516</v>
      </c>
      <c r="AC890" s="27"/>
      <c r="AD890" s="27"/>
      <c r="AE890" s="27"/>
      <c r="AF890" s="29" t="s">
        <v>7472</v>
      </c>
      <c r="AG890" s="33" t="str">
        <f>IF(ISERROR(IF(VLOOKUP(B890,'SAS Stations'!$A$2:$G$307,6,)="YES", "YES", "NO"))=TRUE,"NO","YES")</f>
        <v>NO</v>
      </c>
      <c r="AH890" s="33" t="str">
        <f t="shared" si="13"/>
        <v>YES</v>
      </c>
      <c r="AI890" s="33" t="str">
        <f>IF(ISERROR(IF(VLOOKUP(B890,'Stations Modelled'!$A$2:$D$141,4,FALSE)=TRUE, "YES","NO")),"NO","YES")</f>
        <v>NO</v>
      </c>
    </row>
    <row r="891" spans="1:35" hidden="1">
      <c r="A891" s="29" t="s">
        <v>250</v>
      </c>
      <c r="B891" s="28">
        <v>1183</v>
      </c>
      <c r="C891" s="28">
        <v>7424</v>
      </c>
      <c r="D891" s="30"/>
      <c r="E891" s="29"/>
      <c r="F891" s="28">
        <v>12</v>
      </c>
      <c r="G891" s="28">
        <v>2.4</v>
      </c>
      <c r="H891" s="28">
        <v>5064</v>
      </c>
      <c r="I891" s="29" t="s">
        <v>375</v>
      </c>
      <c r="J891" s="28">
        <v>5</v>
      </c>
      <c r="K891" s="29" t="s">
        <v>375</v>
      </c>
      <c r="L891" s="28">
        <v>5064</v>
      </c>
      <c r="M891" s="29" t="s">
        <v>375</v>
      </c>
      <c r="N891" s="29" t="s">
        <v>7471</v>
      </c>
      <c r="O891" s="31">
        <v>23193</v>
      </c>
      <c r="P891" s="31" t="s">
        <v>7472</v>
      </c>
      <c r="Q891" s="29" t="s">
        <v>5084</v>
      </c>
      <c r="R891" s="28">
        <v>3</v>
      </c>
      <c r="S891" s="28">
        <v>40</v>
      </c>
      <c r="T891" s="28">
        <v>2</v>
      </c>
      <c r="U891" s="28">
        <v>40</v>
      </c>
      <c r="V891" s="29" t="s">
        <v>7474</v>
      </c>
      <c r="W891" s="29" t="s">
        <v>7472</v>
      </c>
      <c r="X891" s="29" t="s">
        <v>7472</v>
      </c>
      <c r="Y891" s="29" t="s">
        <v>7472</v>
      </c>
      <c r="Z891" s="29" t="s">
        <v>7472</v>
      </c>
      <c r="AA891" s="29" t="s">
        <v>7478</v>
      </c>
      <c r="AB891" s="28">
        <v>92352</v>
      </c>
      <c r="AC891" s="27"/>
      <c r="AD891" s="27"/>
      <c r="AE891" s="27"/>
      <c r="AF891" s="29" t="s">
        <v>7472</v>
      </c>
      <c r="AG891" s="33" t="str">
        <f>IF(ISERROR(IF(VLOOKUP(B891,'SAS Stations'!$A$2:$G$307,6,)="YES", "YES", "NO"))=TRUE,"NO","YES")</f>
        <v>NO</v>
      </c>
      <c r="AH891" s="33" t="str">
        <f t="shared" si="13"/>
        <v>YES</v>
      </c>
      <c r="AI891" s="33" t="str">
        <f>IF(ISERROR(IF(VLOOKUP(B891,'Stations Modelled'!$A$2:$D$141,4,FALSE)=TRUE, "YES","NO")),"NO","YES")</f>
        <v>NO</v>
      </c>
    </row>
    <row r="892" spans="1:35" hidden="1">
      <c r="A892" s="29" t="s">
        <v>251</v>
      </c>
      <c r="B892" s="28">
        <v>953</v>
      </c>
      <c r="C892" s="28">
        <v>6144</v>
      </c>
      <c r="D892" s="30"/>
      <c r="E892" s="29"/>
      <c r="F892" s="28">
        <v>33</v>
      </c>
      <c r="G892" s="28">
        <v>0.5</v>
      </c>
      <c r="H892" s="28">
        <v>5070</v>
      </c>
      <c r="I892" s="29" t="s">
        <v>347</v>
      </c>
      <c r="J892" s="28">
        <v>7</v>
      </c>
      <c r="K892" s="29" t="s">
        <v>347</v>
      </c>
      <c r="L892" s="28">
        <v>5070</v>
      </c>
      <c r="M892" s="29" t="s">
        <v>347</v>
      </c>
      <c r="N892" s="29" t="s">
        <v>7471</v>
      </c>
      <c r="O892" s="31">
        <v>18264</v>
      </c>
      <c r="P892" s="31" t="s">
        <v>7472</v>
      </c>
      <c r="Q892" s="29" t="s">
        <v>981</v>
      </c>
      <c r="R892" s="28">
        <v>3</v>
      </c>
      <c r="S892" s="28">
        <v>77</v>
      </c>
      <c r="T892" s="28">
        <v>4</v>
      </c>
      <c r="U892" s="28">
        <v>20</v>
      </c>
      <c r="V892" s="29" t="s">
        <v>7472</v>
      </c>
      <c r="W892" s="29" t="s">
        <v>7472</v>
      </c>
      <c r="X892" s="29" t="s">
        <v>7472</v>
      </c>
      <c r="Y892" s="29" t="s">
        <v>7472</v>
      </c>
      <c r="Z892" s="29" t="s">
        <v>7472</v>
      </c>
      <c r="AA892" s="29" t="s">
        <v>7478</v>
      </c>
      <c r="AB892" s="28" t="s">
        <v>7472</v>
      </c>
      <c r="AC892" s="27"/>
      <c r="AD892" s="27"/>
      <c r="AE892" s="27"/>
      <c r="AF892" s="29" t="s">
        <v>7472</v>
      </c>
      <c r="AG892" s="33" t="str">
        <f>IF(ISERROR(IF(VLOOKUP(B892,'SAS Stations'!$A$2:$G$307,6,)="YES", "YES", "NO"))=TRUE,"NO","YES")</f>
        <v>NO</v>
      </c>
      <c r="AH892" s="33" t="str">
        <f t="shared" si="13"/>
        <v>YES</v>
      </c>
      <c r="AI892" s="33" t="str">
        <f>IF(ISERROR(IF(VLOOKUP(B892,'Stations Modelled'!$A$2:$D$141,4,FALSE)=TRUE, "YES","NO")),"NO","YES")</f>
        <v>NO</v>
      </c>
    </row>
    <row r="893" spans="1:35" hidden="1">
      <c r="A893" s="29" t="s">
        <v>252</v>
      </c>
      <c r="B893" s="28">
        <v>1002</v>
      </c>
      <c r="C893" s="28">
        <v>6214</v>
      </c>
      <c r="D893" s="30"/>
      <c r="E893" s="29"/>
      <c r="F893" s="28">
        <v>33</v>
      </c>
      <c r="G893" s="28">
        <v>0.5</v>
      </c>
      <c r="H893" s="28">
        <v>5070</v>
      </c>
      <c r="I893" s="29" t="s">
        <v>347</v>
      </c>
      <c r="J893" s="28">
        <v>7</v>
      </c>
      <c r="K893" s="29" t="s">
        <v>347</v>
      </c>
      <c r="L893" s="28">
        <v>5070</v>
      </c>
      <c r="M893" s="29" t="s">
        <v>347</v>
      </c>
      <c r="N893" s="29" t="s">
        <v>7471</v>
      </c>
      <c r="O893" s="31">
        <v>18264</v>
      </c>
      <c r="P893" s="31" t="s">
        <v>7472</v>
      </c>
      <c r="Q893" s="29" t="s">
        <v>981</v>
      </c>
      <c r="R893" s="28">
        <v>3</v>
      </c>
      <c r="S893" s="28">
        <v>77</v>
      </c>
      <c r="T893" s="28">
        <v>4</v>
      </c>
      <c r="U893" s="28">
        <v>20</v>
      </c>
      <c r="V893" s="29" t="s">
        <v>7472</v>
      </c>
      <c r="W893" s="29" t="s">
        <v>7472</v>
      </c>
      <c r="X893" s="29" t="s">
        <v>7472</v>
      </c>
      <c r="Y893" s="29" t="s">
        <v>7472</v>
      </c>
      <c r="Z893" s="29" t="s">
        <v>7472</v>
      </c>
      <c r="AA893" s="29" t="s">
        <v>7478</v>
      </c>
      <c r="AB893" s="28" t="s">
        <v>7472</v>
      </c>
      <c r="AC893" s="27"/>
      <c r="AD893" s="27"/>
      <c r="AE893" s="27"/>
      <c r="AF893" s="29" t="s">
        <v>7472</v>
      </c>
      <c r="AG893" s="33" t="str">
        <f>IF(ISERROR(IF(VLOOKUP(B893,'SAS Stations'!$A$2:$G$307,6,)="YES", "YES", "NO"))=TRUE,"NO","YES")</f>
        <v>NO</v>
      </c>
      <c r="AH893" s="33" t="str">
        <f t="shared" si="13"/>
        <v>YES</v>
      </c>
      <c r="AI893" s="33" t="str">
        <f>IF(ISERROR(IF(VLOOKUP(B893,'Stations Modelled'!$A$2:$D$141,4,FALSE)=TRUE, "YES","NO")),"NO","YES")</f>
        <v>NO</v>
      </c>
    </row>
    <row r="894" spans="1:35" hidden="1">
      <c r="A894" s="29" t="s">
        <v>253</v>
      </c>
      <c r="B894" s="28">
        <v>959</v>
      </c>
      <c r="C894" s="28">
        <v>6151</v>
      </c>
      <c r="D894" s="30"/>
      <c r="E894" s="29"/>
      <c r="F894" s="28">
        <v>12</v>
      </c>
      <c r="G894" s="28">
        <v>4</v>
      </c>
      <c r="H894" s="28">
        <v>5071</v>
      </c>
      <c r="I894" s="29" t="s">
        <v>339</v>
      </c>
      <c r="J894" s="28">
        <v>9</v>
      </c>
      <c r="K894" s="29" t="s">
        <v>652</v>
      </c>
      <c r="L894" s="28">
        <v>5073</v>
      </c>
      <c r="M894" s="29" t="s">
        <v>652</v>
      </c>
      <c r="N894" s="29" t="s">
        <v>7521</v>
      </c>
      <c r="O894" s="31">
        <v>18264</v>
      </c>
      <c r="P894" s="31">
        <v>36817</v>
      </c>
      <c r="Q894" s="29" t="s">
        <v>981</v>
      </c>
      <c r="R894" s="28">
        <v>1</v>
      </c>
      <c r="S894" s="28">
        <v>46</v>
      </c>
      <c r="T894" s="28">
        <v>1</v>
      </c>
      <c r="U894" s="28">
        <v>50</v>
      </c>
      <c r="V894" s="29" t="s">
        <v>2730</v>
      </c>
      <c r="W894" s="29" t="s">
        <v>7472</v>
      </c>
      <c r="X894" s="29" t="s">
        <v>7472</v>
      </c>
      <c r="Y894" s="29" t="s">
        <v>7472</v>
      </c>
      <c r="Z894" s="29" t="s">
        <v>660</v>
      </c>
      <c r="AA894" s="29" t="s">
        <v>7478</v>
      </c>
      <c r="AB894" s="28" t="s">
        <v>7472</v>
      </c>
      <c r="AC894" s="27"/>
      <c r="AD894" s="27"/>
      <c r="AE894" s="27"/>
      <c r="AF894" s="29" t="s">
        <v>7472</v>
      </c>
      <c r="AG894" s="33" t="str">
        <f>IF(ISERROR(IF(VLOOKUP(B894,'SAS Stations'!$A$2:$G$307,6,)="YES", "YES", "NO"))=TRUE,"NO","YES")</f>
        <v>NO</v>
      </c>
      <c r="AH894" s="33" t="str">
        <f t="shared" si="13"/>
        <v>YES</v>
      </c>
      <c r="AI894" s="33" t="str">
        <f>IF(ISERROR(IF(VLOOKUP(B894,'Stations Modelled'!$A$2:$D$141,4,FALSE)=TRUE, "YES","NO")),"NO","YES")</f>
        <v>NO</v>
      </c>
    </row>
    <row r="895" spans="1:35" hidden="1">
      <c r="A895" s="29" t="s">
        <v>623</v>
      </c>
      <c r="B895" s="28">
        <v>355</v>
      </c>
      <c r="C895" s="28">
        <v>5130</v>
      </c>
      <c r="D895" s="30" t="s">
        <v>7535</v>
      </c>
      <c r="E895" s="29" t="s">
        <v>7836</v>
      </c>
      <c r="F895" s="28">
        <v>16</v>
      </c>
      <c r="G895" s="28">
        <v>4</v>
      </c>
      <c r="H895" s="28">
        <v>5015</v>
      </c>
      <c r="I895" s="29" t="s">
        <v>377</v>
      </c>
      <c r="J895" s="28">
        <v>3</v>
      </c>
      <c r="K895" s="29" t="s">
        <v>7529</v>
      </c>
      <c r="L895" s="28">
        <v>5012</v>
      </c>
      <c r="M895" s="29" t="s">
        <v>3869</v>
      </c>
      <c r="N895" s="29" t="s">
        <v>7471</v>
      </c>
      <c r="O895" s="31">
        <v>18264</v>
      </c>
      <c r="P895" s="31" t="s">
        <v>7472</v>
      </c>
      <c r="Q895" s="29" t="s">
        <v>7473</v>
      </c>
      <c r="R895" s="28">
        <v>1</v>
      </c>
      <c r="S895" s="28">
        <v>27</v>
      </c>
      <c r="T895" s="28">
        <v>3</v>
      </c>
      <c r="U895" s="28">
        <v>5</v>
      </c>
      <c r="V895" s="29" t="s">
        <v>7531</v>
      </c>
      <c r="W895" s="29" t="s">
        <v>7570</v>
      </c>
      <c r="X895" s="29" t="s">
        <v>564</v>
      </c>
      <c r="Y895" s="29" t="s">
        <v>7837</v>
      </c>
      <c r="Z895" s="29" t="s">
        <v>623</v>
      </c>
      <c r="AA895" s="29" t="s">
        <v>7478</v>
      </c>
      <c r="AB895" s="28">
        <v>91011</v>
      </c>
      <c r="AC895" s="32">
        <v>34.205097000000002</v>
      </c>
      <c r="AD895" s="32">
        <v>-118.208107</v>
      </c>
      <c r="AE895" s="34" t="s">
        <v>7503</v>
      </c>
      <c r="AF895" s="29" t="s">
        <v>7472</v>
      </c>
      <c r="AG895" s="33" t="str">
        <f>IF(ISERROR(IF(VLOOKUP(B895,'SAS Stations'!$A$2:$G$307,6,)="YES", "YES", "NO"))=TRUE,"NO","YES")</f>
        <v>NO</v>
      </c>
      <c r="AH895" s="33" t="str">
        <f t="shared" si="13"/>
        <v>YES</v>
      </c>
      <c r="AI895" s="33" t="str">
        <f>IF(ISERROR(IF(VLOOKUP(B895,'Stations Modelled'!$A$2:$D$141,4,FALSE)=TRUE, "YES","NO")),"NO","YES")</f>
        <v>NO</v>
      </c>
    </row>
    <row r="896" spans="1:35" hidden="1">
      <c r="A896" s="29" t="s">
        <v>623</v>
      </c>
      <c r="B896" s="28">
        <v>356</v>
      </c>
      <c r="C896" s="28">
        <v>5130</v>
      </c>
      <c r="D896" s="30" t="s">
        <v>7535</v>
      </c>
      <c r="E896" s="29" t="s">
        <v>7836</v>
      </c>
      <c r="F896" s="28">
        <v>66</v>
      </c>
      <c r="G896" s="28">
        <v>16</v>
      </c>
      <c r="H896" s="28">
        <v>5015</v>
      </c>
      <c r="I896" s="29" t="s">
        <v>377</v>
      </c>
      <c r="J896" s="28">
        <v>3</v>
      </c>
      <c r="K896" s="29" t="s">
        <v>7529</v>
      </c>
      <c r="L896" s="28">
        <v>5012</v>
      </c>
      <c r="M896" s="29" t="s">
        <v>3869</v>
      </c>
      <c r="N896" s="29" t="s">
        <v>7471</v>
      </c>
      <c r="O896" s="31">
        <v>18264</v>
      </c>
      <c r="P896" s="31" t="s">
        <v>7472</v>
      </c>
      <c r="Q896" s="29" t="s">
        <v>7473</v>
      </c>
      <c r="R896" s="28">
        <v>1</v>
      </c>
      <c r="S896" s="28">
        <v>27</v>
      </c>
      <c r="T896" s="28">
        <v>3</v>
      </c>
      <c r="U896" s="28">
        <v>5</v>
      </c>
      <c r="V896" s="29" t="s">
        <v>7531</v>
      </c>
      <c r="W896" s="29" t="s">
        <v>7570</v>
      </c>
      <c r="X896" s="29" t="s">
        <v>564</v>
      </c>
      <c r="Y896" s="29" t="s">
        <v>7837</v>
      </c>
      <c r="Z896" s="29" t="s">
        <v>623</v>
      </c>
      <c r="AA896" s="29" t="s">
        <v>7478</v>
      </c>
      <c r="AB896" s="28">
        <v>91011</v>
      </c>
      <c r="AC896" s="32">
        <v>34.205097000000002</v>
      </c>
      <c r="AD896" s="32">
        <v>-118.208107</v>
      </c>
      <c r="AE896" s="34" t="s">
        <v>7503</v>
      </c>
      <c r="AF896" s="29" t="s">
        <v>7472</v>
      </c>
      <c r="AG896" s="33" t="str">
        <f>IF(ISERROR(IF(VLOOKUP(B896,'SAS Stations'!$A$2:$G$307,6,)="YES", "YES", "NO"))=TRUE,"NO","YES")</f>
        <v>YES</v>
      </c>
      <c r="AH896" s="33" t="str">
        <f t="shared" si="13"/>
        <v>NO</v>
      </c>
      <c r="AI896" s="33" t="str">
        <f>IF(ISERROR(IF(VLOOKUP(B896,'Stations Modelled'!$A$2:$D$141,4,FALSE)=TRUE, "YES","NO")),"NO","YES")</f>
        <v>NO</v>
      </c>
    </row>
    <row r="897" spans="1:35" hidden="1">
      <c r="A897" s="29" t="s">
        <v>624</v>
      </c>
      <c r="B897" s="28">
        <v>276</v>
      </c>
      <c r="C897" s="28">
        <v>5024</v>
      </c>
      <c r="D897" s="30" t="s">
        <v>2821</v>
      </c>
      <c r="E897" s="29">
        <v>33811</v>
      </c>
      <c r="F897" s="28">
        <v>220</v>
      </c>
      <c r="G897" s="28">
        <v>66</v>
      </c>
      <c r="H897" s="28">
        <v>5000</v>
      </c>
      <c r="I897" s="29" t="s">
        <v>7485</v>
      </c>
      <c r="J897" s="28">
        <v>8</v>
      </c>
      <c r="K897" s="29" t="s">
        <v>337</v>
      </c>
      <c r="L897" s="28">
        <v>5023</v>
      </c>
      <c r="M897" s="29" t="s">
        <v>337</v>
      </c>
      <c r="N897" s="29" t="s">
        <v>7471</v>
      </c>
      <c r="O897" s="31">
        <v>27515</v>
      </c>
      <c r="P897" s="31" t="s">
        <v>7472</v>
      </c>
      <c r="Q897" s="29" t="s">
        <v>7486</v>
      </c>
      <c r="R897" s="28">
        <v>1</v>
      </c>
      <c r="S897" s="28">
        <v>42</v>
      </c>
      <c r="T897" s="28">
        <v>2</v>
      </c>
      <c r="U897" s="28">
        <v>54</v>
      </c>
      <c r="V897" s="29" t="s">
        <v>2730</v>
      </c>
      <c r="W897" s="29" t="s">
        <v>4583</v>
      </c>
      <c r="X897" s="29" t="s">
        <v>462</v>
      </c>
      <c r="Y897" s="29" t="s">
        <v>4658</v>
      </c>
      <c r="Z897" s="29" t="s">
        <v>4585</v>
      </c>
      <c r="AA897" s="29" t="s">
        <v>7478</v>
      </c>
      <c r="AB897" s="28">
        <v>90232</v>
      </c>
      <c r="AC897" s="32">
        <v>34.000359000000003</v>
      </c>
      <c r="AD897" s="32">
        <v>-118.37834700000001</v>
      </c>
      <c r="AE897" s="34" t="s">
        <v>7494</v>
      </c>
      <c r="AF897" s="29" t="s">
        <v>7472</v>
      </c>
      <c r="AG897" s="33" t="str">
        <f>IF(ISERROR(IF(VLOOKUP(B897,'SAS Stations'!$A$2:$G$307,6,)="YES", "YES", "NO"))=TRUE,"NO","YES")</f>
        <v>NO</v>
      </c>
      <c r="AH897" s="33" t="str">
        <f t="shared" si="13"/>
        <v>YES</v>
      </c>
      <c r="AI897" s="33" t="str">
        <f>IF(ISERROR(IF(VLOOKUP(B897,'Stations Modelled'!$A$2:$D$141,4,FALSE)=TRUE, "YES","NO")),"NO","YES")</f>
        <v>NO</v>
      </c>
    </row>
    <row r="898" spans="1:35" hidden="1">
      <c r="A898" s="29" t="s">
        <v>254</v>
      </c>
      <c r="B898" s="28">
        <v>1609</v>
      </c>
      <c r="C898" s="28">
        <v>4230</v>
      </c>
      <c r="D898" s="30"/>
      <c r="E898" s="29"/>
      <c r="F898" s="28">
        <v>66</v>
      </c>
      <c r="G898" s="28">
        <v>0.5</v>
      </c>
      <c r="H898" s="28">
        <v>5064</v>
      </c>
      <c r="I898" s="29" t="s">
        <v>375</v>
      </c>
      <c r="J898" s="28">
        <v>5</v>
      </c>
      <c r="K898" s="29" t="s">
        <v>375</v>
      </c>
      <c r="L898" s="28">
        <v>5064</v>
      </c>
      <c r="M898" s="29" t="s">
        <v>375</v>
      </c>
      <c r="N898" s="29" t="s">
        <v>7471</v>
      </c>
      <c r="O898" s="31">
        <v>18264</v>
      </c>
      <c r="P898" s="31" t="s">
        <v>7472</v>
      </c>
      <c r="Q898" s="29" t="s">
        <v>7496</v>
      </c>
      <c r="R898" s="28">
        <v>3</v>
      </c>
      <c r="S898" s="28">
        <v>31</v>
      </c>
      <c r="T898" s="28">
        <v>3</v>
      </c>
      <c r="U898" s="28">
        <v>0</v>
      </c>
      <c r="V898" s="29" t="s">
        <v>7474</v>
      </c>
      <c r="W898" s="29" t="s">
        <v>7472</v>
      </c>
      <c r="X898" s="29" t="s">
        <v>7472</v>
      </c>
      <c r="Y898" s="29" t="s">
        <v>7472</v>
      </c>
      <c r="Z898" s="29" t="s">
        <v>3411</v>
      </c>
      <c r="AA898" s="29" t="s">
        <v>7478</v>
      </c>
      <c r="AB898" s="28" t="s">
        <v>7472</v>
      </c>
      <c r="AC898" s="27"/>
      <c r="AD898" s="27"/>
      <c r="AE898" s="27"/>
      <c r="AF898" s="29" t="s">
        <v>7472</v>
      </c>
      <c r="AG898" s="33" t="str">
        <f>IF(ISERROR(IF(VLOOKUP(B898,'SAS Stations'!$A$2:$G$307,6,)="YES", "YES", "NO"))=TRUE,"NO","YES")</f>
        <v>NO</v>
      </c>
      <c r="AH898" s="33" t="str">
        <f t="shared" si="13"/>
        <v>YES</v>
      </c>
      <c r="AI898" s="33" t="str">
        <f>IF(ISERROR(IF(VLOOKUP(B898,'Stations Modelled'!$A$2:$D$141,4,FALSE)=TRUE, "YES","NO")),"NO","YES")</f>
        <v>NO</v>
      </c>
    </row>
    <row r="899" spans="1:35" hidden="1">
      <c r="A899" s="29" t="s">
        <v>255</v>
      </c>
      <c r="B899" s="28">
        <v>1953</v>
      </c>
      <c r="C899" s="28">
        <v>7450</v>
      </c>
      <c r="D899" s="30"/>
      <c r="E899" s="29"/>
      <c r="F899" s="28">
        <v>16</v>
      </c>
      <c r="G899" s="28">
        <v>4</v>
      </c>
      <c r="H899" s="28">
        <v>5015</v>
      </c>
      <c r="I899" s="29" t="s">
        <v>377</v>
      </c>
      <c r="J899" s="28">
        <v>3</v>
      </c>
      <c r="K899" s="29" t="s">
        <v>7529</v>
      </c>
      <c r="L899" s="28">
        <v>5012</v>
      </c>
      <c r="M899" s="29" t="s">
        <v>3869</v>
      </c>
      <c r="N899" s="29" t="s">
        <v>7471</v>
      </c>
      <c r="O899" s="31">
        <v>36014</v>
      </c>
      <c r="P899" s="31" t="s">
        <v>7472</v>
      </c>
      <c r="Q899" s="29" t="s">
        <v>5084</v>
      </c>
      <c r="R899" s="28">
        <v>1</v>
      </c>
      <c r="S899" s="28">
        <v>27</v>
      </c>
      <c r="T899" s="28">
        <v>3</v>
      </c>
      <c r="U899" s="28">
        <v>5</v>
      </c>
      <c r="V899" s="29" t="s">
        <v>2730</v>
      </c>
      <c r="W899" s="29" t="s">
        <v>7472</v>
      </c>
      <c r="X899" s="29" t="s">
        <v>7472</v>
      </c>
      <c r="Y899" s="29" t="s">
        <v>7472</v>
      </c>
      <c r="Z899" s="29" t="s">
        <v>7472</v>
      </c>
      <c r="AA899" s="29" t="s">
        <v>7478</v>
      </c>
      <c r="AB899" s="28">
        <v>91214</v>
      </c>
      <c r="AC899" s="27"/>
      <c r="AD899" s="27"/>
      <c r="AE899" s="27"/>
      <c r="AF899" s="29" t="s">
        <v>7472</v>
      </c>
      <c r="AG899" s="33" t="str">
        <f>IF(ISERROR(IF(VLOOKUP(B899,'SAS Stations'!$A$2:$G$307,6,)="YES", "YES", "NO"))=TRUE,"NO","YES")</f>
        <v>NO</v>
      </c>
      <c r="AH899" s="33" t="str">
        <f t="shared" ref="AH899:AH962" si="14">IF(AG899="YES", "NO", "YES")</f>
        <v>YES</v>
      </c>
      <c r="AI899" s="33" t="str">
        <f>IF(ISERROR(IF(VLOOKUP(B899,'Stations Modelled'!$A$2:$D$141,4,FALSE)=TRUE, "YES","NO")),"NO","YES")</f>
        <v>NO</v>
      </c>
    </row>
    <row r="900" spans="1:35" hidden="1">
      <c r="A900" s="29" t="s">
        <v>256</v>
      </c>
      <c r="B900" s="28">
        <v>1939</v>
      </c>
      <c r="C900" s="28">
        <v>7452</v>
      </c>
      <c r="D900" s="30"/>
      <c r="E900" s="29"/>
      <c r="F900" s="28">
        <v>16</v>
      </c>
      <c r="G900" s="28">
        <v>4</v>
      </c>
      <c r="H900" s="28">
        <v>5055</v>
      </c>
      <c r="I900" s="29" t="s">
        <v>446</v>
      </c>
      <c r="J900" s="28">
        <v>10</v>
      </c>
      <c r="K900" s="29" t="s">
        <v>446</v>
      </c>
      <c r="L900" s="28">
        <v>5056</v>
      </c>
      <c r="M900" s="29" t="s">
        <v>698</v>
      </c>
      <c r="N900" s="29" t="s">
        <v>7471</v>
      </c>
      <c r="O900" s="31">
        <v>35479</v>
      </c>
      <c r="P900" s="31" t="s">
        <v>7472</v>
      </c>
      <c r="Q900" s="29" t="s">
        <v>5084</v>
      </c>
      <c r="R900" s="28">
        <v>5</v>
      </c>
      <c r="S900" s="28">
        <v>49</v>
      </c>
      <c r="T900" s="28">
        <v>1</v>
      </c>
      <c r="U900" s="28">
        <v>63</v>
      </c>
      <c r="V900" s="29" t="s">
        <v>4996</v>
      </c>
      <c r="W900" s="29" t="s">
        <v>1678</v>
      </c>
      <c r="X900" s="29" t="s">
        <v>553</v>
      </c>
      <c r="Y900" s="29" t="s">
        <v>7472</v>
      </c>
      <c r="Z900" s="29" t="s">
        <v>1048</v>
      </c>
      <c r="AA900" s="29" t="s">
        <v>7478</v>
      </c>
      <c r="AB900" s="28">
        <v>93110</v>
      </c>
      <c r="AC900" s="27"/>
      <c r="AD900" s="27"/>
      <c r="AE900" s="27"/>
      <c r="AF900" s="29" t="s">
        <v>7472</v>
      </c>
      <c r="AG900" s="33" t="str">
        <f>IF(ISERROR(IF(VLOOKUP(B900,'SAS Stations'!$A$2:$G$307,6,)="YES", "YES", "NO"))=TRUE,"NO","YES")</f>
        <v>NO</v>
      </c>
      <c r="AH900" s="33" t="str">
        <f t="shared" si="14"/>
        <v>YES</v>
      </c>
      <c r="AI900" s="33" t="str">
        <f>IF(ISERROR(IF(VLOOKUP(B900,'Stations Modelled'!$A$2:$D$141,4,FALSE)=TRUE, "YES","NO")),"NO","YES")</f>
        <v>NO</v>
      </c>
    </row>
    <row r="901" spans="1:35" hidden="1">
      <c r="A901" s="29" t="s">
        <v>625</v>
      </c>
      <c r="B901" s="28">
        <v>272</v>
      </c>
      <c r="C901" s="28">
        <v>5021</v>
      </c>
      <c r="D901" s="30"/>
      <c r="E901" s="29" t="s">
        <v>4659</v>
      </c>
      <c r="F901" s="28">
        <v>66</v>
      </c>
      <c r="G901" s="28">
        <v>16</v>
      </c>
      <c r="H901" s="28">
        <v>5021</v>
      </c>
      <c r="I901" s="29" t="s">
        <v>625</v>
      </c>
      <c r="J901" s="28">
        <v>8</v>
      </c>
      <c r="K901" s="29" t="s">
        <v>337</v>
      </c>
      <c r="L901" s="28">
        <v>5023</v>
      </c>
      <c r="M901" s="29" t="s">
        <v>337</v>
      </c>
      <c r="N901" s="29" t="s">
        <v>7471</v>
      </c>
      <c r="O901" s="31">
        <v>18264</v>
      </c>
      <c r="P901" s="31" t="s">
        <v>7472</v>
      </c>
      <c r="Q901" s="29" t="s">
        <v>7473</v>
      </c>
      <c r="R901" s="28">
        <v>5</v>
      </c>
      <c r="S901" s="28">
        <v>44</v>
      </c>
      <c r="T901" s="28">
        <v>2</v>
      </c>
      <c r="U901" s="28">
        <v>56</v>
      </c>
      <c r="V901" s="29" t="s">
        <v>3386</v>
      </c>
      <c r="W901" s="29" t="s">
        <v>2817</v>
      </c>
      <c r="X901" s="29" t="s">
        <v>7500</v>
      </c>
      <c r="Y901" s="29" t="s">
        <v>4660</v>
      </c>
      <c r="Z901" s="29" t="s">
        <v>913</v>
      </c>
      <c r="AA901" s="29" t="s">
        <v>7478</v>
      </c>
      <c r="AB901" s="28">
        <v>90504</v>
      </c>
      <c r="AC901" s="32">
        <v>33.869995000000003</v>
      </c>
      <c r="AD901" s="32">
        <v>-118.33216899999999</v>
      </c>
      <c r="AE901" s="34" t="s">
        <v>7494</v>
      </c>
      <c r="AF901" s="29" t="s">
        <v>7472</v>
      </c>
      <c r="AG901" s="33" t="str">
        <f>IF(ISERROR(IF(VLOOKUP(B901,'SAS Stations'!$A$2:$G$307,6,)="YES", "YES", "NO"))=TRUE,"NO","YES")</f>
        <v>NO</v>
      </c>
      <c r="AH901" s="33" t="str">
        <f t="shared" si="14"/>
        <v>YES</v>
      </c>
      <c r="AI901" s="33" t="str">
        <f>IF(ISERROR(IF(VLOOKUP(B901,'Stations Modelled'!$A$2:$D$141,4,FALSE)=TRUE, "YES","NO")),"NO","YES")</f>
        <v>NO</v>
      </c>
    </row>
    <row r="902" spans="1:35" hidden="1">
      <c r="A902" s="29" t="s">
        <v>625</v>
      </c>
      <c r="B902" s="28">
        <v>273</v>
      </c>
      <c r="C902" s="28">
        <v>5021</v>
      </c>
      <c r="D902" s="30"/>
      <c r="E902" s="29" t="s">
        <v>4659</v>
      </c>
      <c r="F902" s="28">
        <v>220</v>
      </c>
      <c r="G902" s="28">
        <v>66</v>
      </c>
      <c r="H902" s="28">
        <v>5000</v>
      </c>
      <c r="I902" s="29" t="s">
        <v>7485</v>
      </c>
      <c r="J902" s="28">
        <v>8</v>
      </c>
      <c r="K902" s="29" t="s">
        <v>337</v>
      </c>
      <c r="L902" s="28">
        <v>5023</v>
      </c>
      <c r="M902" s="29" t="s">
        <v>337</v>
      </c>
      <c r="N902" s="29" t="s">
        <v>7471</v>
      </c>
      <c r="O902" s="31">
        <v>18264</v>
      </c>
      <c r="P902" s="31" t="s">
        <v>7472</v>
      </c>
      <c r="Q902" s="29" t="s">
        <v>7486</v>
      </c>
      <c r="R902" s="28">
        <v>5</v>
      </c>
      <c r="S902" s="28">
        <v>44</v>
      </c>
      <c r="T902" s="28">
        <v>2</v>
      </c>
      <c r="U902" s="28">
        <v>56</v>
      </c>
      <c r="V902" s="29" t="s">
        <v>3386</v>
      </c>
      <c r="W902" s="29" t="s">
        <v>2817</v>
      </c>
      <c r="X902" s="29" t="s">
        <v>7500</v>
      </c>
      <c r="Y902" s="29" t="s">
        <v>4660</v>
      </c>
      <c r="Z902" s="29" t="s">
        <v>913</v>
      </c>
      <c r="AA902" s="29" t="s">
        <v>7478</v>
      </c>
      <c r="AB902" s="28">
        <v>90504</v>
      </c>
      <c r="AC902" s="32">
        <v>33.869995000000003</v>
      </c>
      <c r="AD902" s="32">
        <v>-118.33216899999999</v>
      </c>
      <c r="AE902" s="34" t="s">
        <v>7494</v>
      </c>
      <c r="AF902" s="29" t="s">
        <v>7472</v>
      </c>
      <c r="AG902" s="33" t="str">
        <f>IF(ISERROR(IF(VLOOKUP(B902,'SAS Stations'!$A$2:$G$307,6,)="YES", "YES", "NO"))=TRUE,"NO","YES")</f>
        <v>NO</v>
      </c>
      <c r="AH902" s="33" t="str">
        <f t="shared" si="14"/>
        <v>YES</v>
      </c>
      <c r="AI902" s="33" t="str">
        <f>IF(ISERROR(IF(VLOOKUP(B902,'Stations Modelled'!$A$2:$D$141,4,FALSE)=TRUE, "YES","NO")),"NO","YES")</f>
        <v>NO</v>
      </c>
    </row>
    <row r="903" spans="1:35" hidden="1">
      <c r="A903" s="29" t="s">
        <v>626</v>
      </c>
      <c r="B903" s="28">
        <v>831</v>
      </c>
      <c r="C903" s="28">
        <v>5832</v>
      </c>
      <c r="D903" s="30" t="s">
        <v>7573</v>
      </c>
      <c r="E903" s="29" t="s">
        <v>7838</v>
      </c>
      <c r="F903" s="28">
        <v>66</v>
      </c>
      <c r="G903" s="28">
        <v>12</v>
      </c>
      <c r="H903" s="28">
        <v>5087</v>
      </c>
      <c r="I903" s="29" t="s">
        <v>415</v>
      </c>
      <c r="J903" s="28">
        <v>1</v>
      </c>
      <c r="K903" s="29" t="s">
        <v>939</v>
      </c>
      <c r="L903" s="28">
        <v>5082</v>
      </c>
      <c r="M903" s="29" t="s">
        <v>939</v>
      </c>
      <c r="N903" s="29" t="s">
        <v>7471</v>
      </c>
      <c r="O903" s="31">
        <v>18264</v>
      </c>
      <c r="P903" s="31" t="s">
        <v>7472</v>
      </c>
      <c r="Q903" s="29" t="s">
        <v>7473</v>
      </c>
      <c r="R903" s="28">
        <v>1</v>
      </c>
      <c r="S903" s="28">
        <v>48</v>
      </c>
      <c r="T903" s="28">
        <v>2</v>
      </c>
      <c r="U903" s="28">
        <v>43</v>
      </c>
      <c r="V903" s="29" t="s">
        <v>7556</v>
      </c>
      <c r="W903" s="29" t="s">
        <v>7839</v>
      </c>
      <c r="X903" s="29" t="s">
        <v>7578</v>
      </c>
      <c r="Y903" s="29" t="s">
        <v>7840</v>
      </c>
      <c r="Z903" s="29" t="s">
        <v>626</v>
      </c>
      <c r="AA903" s="29" t="s">
        <v>7478</v>
      </c>
      <c r="AB903" s="28">
        <v>90631</v>
      </c>
      <c r="AC903" s="32">
        <v>33.925303</v>
      </c>
      <c r="AD903" s="32">
        <v>-117.93396</v>
      </c>
      <c r="AE903" s="34" t="s">
        <v>7503</v>
      </c>
      <c r="AF903" s="29" t="s">
        <v>7472</v>
      </c>
      <c r="AG903" s="33" t="str">
        <f>IF(ISERROR(IF(VLOOKUP(B903,'SAS Stations'!$A$2:$G$307,6,)="YES", "YES", "NO"))=TRUE,"NO","YES")</f>
        <v>YES</v>
      </c>
      <c r="AH903" s="33" t="str">
        <f t="shared" si="14"/>
        <v>NO</v>
      </c>
      <c r="AI903" s="33" t="str">
        <f>IF(ISERROR(IF(VLOOKUP(B903,'Stations Modelled'!$A$2:$D$141,4,FALSE)=TRUE, "YES","NO")),"NO","YES")</f>
        <v>NO</v>
      </c>
    </row>
    <row r="904" spans="1:35" hidden="1">
      <c r="A904" s="29" t="s">
        <v>627</v>
      </c>
      <c r="B904" s="28">
        <v>833</v>
      </c>
      <c r="C904" s="28">
        <v>5834</v>
      </c>
      <c r="D904" s="30" t="s">
        <v>2822</v>
      </c>
      <c r="E904" s="29"/>
      <c r="F904" s="28">
        <v>66</v>
      </c>
      <c r="G904" s="28">
        <v>12</v>
      </c>
      <c r="H904" s="28">
        <v>5085</v>
      </c>
      <c r="I904" s="29" t="s">
        <v>3849</v>
      </c>
      <c r="J904" s="28">
        <v>9</v>
      </c>
      <c r="K904" s="29" t="s">
        <v>652</v>
      </c>
      <c r="L904" s="28">
        <v>5073</v>
      </c>
      <c r="M904" s="29" t="s">
        <v>652</v>
      </c>
      <c r="N904" s="29" t="s">
        <v>7471</v>
      </c>
      <c r="O904" s="31">
        <v>22555</v>
      </c>
      <c r="P904" s="31" t="s">
        <v>7472</v>
      </c>
      <c r="Q904" s="29" t="s">
        <v>7473</v>
      </c>
      <c r="R904" s="28">
        <v>1</v>
      </c>
      <c r="S904" s="28">
        <v>47</v>
      </c>
      <c r="T904" s="28">
        <v>2</v>
      </c>
      <c r="U904" s="28">
        <v>52</v>
      </c>
      <c r="V904" s="29" t="s">
        <v>3386</v>
      </c>
      <c r="W904" s="29" t="s">
        <v>4661</v>
      </c>
      <c r="X904" s="29" t="s">
        <v>465</v>
      </c>
      <c r="Y904" s="29" t="s">
        <v>4662</v>
      </c>
      <c r="Z904" s="29" t="s">
        <v>627</v>
      </c>
      <c r="AA904" s="29" t="s">
        <v>7478</v>
      </c>
      <c r="AB904" s="28">
        <v>90638</v>
      </c>
      <c r="AC904" s="32">
        <v>33.888649999999998</v>
      </c>
      <c r="AD904" s="32">
        <v>-118.014573</v>
      </c>
      <c r="AE904" s="34" t="s">
        <v>7494</v>
      </c>
      <c r="AF904" s="29" t="s">
        <v>7472</v>
      </c>
      <c r="AG904" s="33" t="str">
        <f>IF(ISERROR(IF(VLOOKUP(B904,'SAS Stations'!$A$2:$G$307,6,)="YES", "YES", "NO"))=TRUE,"NO","YES")</f>
        <v>YES</v>
      </c>
      <c r="AH904" s="33" t="str">
        <f t="shared" si="14"/>
        <v>NO</v>
      </c>
      <c r="AI904" s="33" t="str">
        <f>IF(ISERROR(IF(VLOOKUP(B904,'Stations Modelled'!$A$2:$D$141,4,FALSE)=TRUE, "YES","NO")),"NO","YES")</f>
        <v>NO</v>
      </c>
    </row>
    <row r="905" spans="1:35" hidden="1">
      <c r="A905" s="29" t="s">
        <v>628</v>
      </c>
      <c r="B905" s="28">
        <v>870</v>
      </c>
      <c r="C905" s="28">
        <v>5873</v>
      </c>
      <c r="D905" s="30" t="s">
        <v>7573</v>
      </c>
      <c r="E905" s="29">
        <v>53945</v>
      </c>
      <c r="F905" s="28">
        <v>66</v>
      </c>
      <c r="G905" s="28">
        <v>12</v>
      </c>
      <c r="H905" s="28">
        <v>5081</v>
      </c>
      <c r="I905" s="29" t="s">
        <v>360</v>
      </c>
      <c r="J905" s="28">
        <v>1</v>
      </c>
      <c r="K905" s="29" t="s">
        <v>939</v>
      </c>
      <c r="L905" s="28">
        <v>5082</v>
      </c>
      <c r="M905" s="29" t="s">
        <v>939</v>
      </c>
      <c r="N905" s="29" t="s">
        <v>7471</v>
      </c>
      <c r="O905" s="31">
        <v>18233</v>
      </c>
      <c r="P905" s="31" t="s">
        <v>7472</v>
      </c>
      <c r="Q905" s="29" t="s">
        <v>7473</v>
      </c>
      <c r="R905" s="28">
        <v>1</v>
      </c>
      <c r="S905" s="28">
        <v>48</v>
      </c>
      <c r="T905" s="28">
        <v>2</v>
      </c>
      <c r="U905" s="28">
        <v>41</v>
      </c>
      <c r="V905" s="29" t="s">
        <v>7556</v>
      </c>
      <c r="W905" s="29" t="s">
        <v>7841</v>
      </c>
      <c r="X905" s="29" t="s">
        <v>564</v>
      </c>
      <c r="Y905" s="29" t="s">
        <v>7842</v>
      </c>
      <c r="Z905" s="29" t="s">
        <v>557</v>
      </c>
      <c r="AA905" s="29" t="s">
        <v>7478</v>
      </c>
      <c r="AB905" s="28">
        <v>90620</v>
      </c>
      <c r="AC905" s="32">
        <v>33.846271000000002</v>
      </c>
      <c r="AD905" s="32">
        <v>-117.97981299999999</v>
      </c>
      <c r="AE905" s="34" t="s">
        <v>7503</v>
      </c>
      <c r="AF905" s="29" t="s">
        <v>7472</v>
      </c>
      <c r="AG905" s="33" t="str">
        <f>IF(ISERROR(IF(VLOOKUP(B905,'SAS Stations'!$A$2:$G$307,6,)="YES", "YES", "NO"))=TRUE,"NO","YES")</f>
        <v>YES</v>
      </c>
      <c r="AH905" s="33" t="str">
        <f t="shared" si="14"/>
        <v>NO</v>
      </c>
      <c r="AI905" s="33" t="str">
        <f>IF(ISERROR(IF(VLOOKUP(B905,'Stations Modelled'!$A$2:$D$141,4,FALSE)=TRUE, "YES","NO")),"NO","YES")</f>
        <v>NO</v>
      </c>
    </row>
    <row r="906" spans="1:35" hidden="1">
      <c r="A906" s="29" t="s">
        <v>629</v>
      </c>
      <c r="B906" s="28">
        <v>834</v>
      </c>
      <c r="C906" s="28">
        <v>5835</v>
      </c>
      <c r="D906" s="30" t="s">
        <v>482</v>
      </c>
      <c r="E906" s="29"/>
      <c r="F906" s="28">
        <v>66</v>
      </c>
      <c r="G906" s="28">
        <v>12</v>
      </c>
      <c r="H906" s="28">
        <v>5082</v>
      </c>
      <c r="I906" s="29" t="s">
        <v>939</v>
      </c>
      <c r="J906" s="28">
        <v>1</v>
      </c>
      <c r="K906" s="29" t="s">
        <v>939</v>
      </c>
      <c r="L906" s="28">
        <v>5082</v>
      </c>
      <c r="M906" s="29" t="s">
        <v>939</v>
      </c>
      <c r="N906" s="29" t="s">
        <v>7471</v>
      </c>
      <c r="O906" s="31">
        <v>22920</v>
      </c>
      <c r="P906" s="31" t="s">
        <v>7472</v>
      </c>
      <c r="Q906" s="29" t="s">
        <v>7473</v>
      </c>
      <c r="R906" s="28">
        <v>1</v>
      </c>
      <c r="S906" s="28">
        <v>29</v>
      </c>
      <c r="T906" s="28">
        <v>2</v>
      </c>
      <c r="U906" s="28">
        <v>45</v>
      </c>
      <c r="V906" s="29" t="s">
        <v>7556</v>
      </c>
      <c r="W906" s="29" t="s">
        <v>7843</v>
      </c>
      <c r="X906" s="29" t="s">
        <v>7533</v>
      </c>
      <c r="Y906" s="29" t="s">
        <v>7844</v>
      </c>
      <c r="Z906" s="29" t="s">
        <v>1047</v>
      </c>
      <c r="AA906" s="29" t="s">
        <v>7478</v>
      </c>
      <c r="AB906" s="28">
        <v>92705</v>
      </c>
      <c r="AC906" s="32">
        <v>33.766438000000001</v>
      </c>
      <c r="AD906" s="32">
        <v>-117.852486</v>
      </c>
      <c r="AE906" s="34" t="s">
        <v>7503</v>
      </c>
      <c r="AF906" s="29" t="s">
        <v>7472</v>
      </c>
      <c r="AG906" s="33" t="str">
        <f>IF(ISERROR(IF(VLOOKUP(B906,'SAS Stations'!$A$2:$G$307,6,)="YES", "YES", "NO"))=TRUE,"NO","YES")</f>
        <v>YES</v>
      </c>
      <c r="AH906" s="33" t="str">
        <f t="shared" si="14"/>
        <v>NO</v>
      </c>
      <c r="AI906" s="33" t="str">
        <f>IF(ISERROR(IF(VLOOKUP(B906,'Stations Modelled'!$A$2:$D$141,4,FALSE)=TRUE, "YES","NO")),"NO","YES")</f>
        <v>NO</v>
      </c>
    </row>
    <row r="907" spans="1:35" hidden="1">
      <c r="A907" s="29" t="s">
        <v>257</v>
      </c>
      <c r="B907" s="28">
        <v>1188</v>
      </c>
      <c r="C907" s="28">
        <v>7451</v>
      </c>
      <c r="D907" s="30"/>
      <c r="E907" s="29"/>
      <c r="F907" s="28">
        <v>33</v>
      </c>
      <c r="G907" s="28">
        <v>12</v>
      </c>
      <c r="H907" s="28">
        <v>5070</v>
      </c>
      <c r="I907" s="29" t="s">
        <v>347</v>
      </c>
      <c r="J907" s="28">
        <v>7</v>
      </c>
      <c r="K907" s="29" t="s">
        <v>347</v>
      </c>
      <c r="L907" s="28">
        <v>5070</v>
      </c>
      <c r="M907" s="29" t="s">
        <v>347</v>
      </c>
      <c r="N907" s="29" t="s">
        <v>7471</v>
      </c>
      <c r="O907" s="31">
        <v>32964</v>
      </c>
      <c r="P907" s="31" t="s">
        <v>7472</v>
      </c>
      <c r="Q907" s="29" t="s">
        <v>5084</v>
      </c>
      <c r="R907" s="28">
        <v>3</v>
      </c>
      <c r="S907" s="28">
        <v>77</v>
      </c>
      <c r="T907" s="28">
        <v>4</v>
      </c>
      <c r="U907" s="28">
        <v>20</v>
      </c>
      <c r="V907" s="29" t="s">
        <v>7472</v>
      </c>
      <c r="W907" s="29" t="s">
        <v>7472</v>
      </c>
      <c r="X907" s="29" t="s">
        <v>7472</v>
      </c>
      <c r="Y907" s="29" t="s">
        <v>7472</v>
      </c>
      <c r="Z907" s="29" t="s">
        <v>7472</v>
      </c>
      <c r="AA907" s="29" t="s">
        <v>7478</v>
      </c>
      <c r="AB907" s="28">
        <v>92562</v>
      </c>
      <c r="AC907" s="27"/>
      <c r="AD907" s="27"/>
      <c r="AE907" s="27"/>
      <c r="AF907" s="29" t="s">
        <v>7472</v>
      </c>
      <c r="AG907" s="33" t="str">
        <f>IF(ISERROR(IF(VLOOKUP(B907,'SAS Stations'!$A$2:$G$307,6,)="YES", "YES", "NO"))=TRUE,"NO","YES")</f>
        <v>NO</v>
      </c>
      <c r="AH907" s="33" t="str">
        <f t="shared" si="14"/>
        <v>YES</v>
      </c>
      <c r="AI907" s="33" t="str">
        <f>IF(ISERROR(IF(VLOOKUP(B907,'Stations Modelled'!$A$2:$D$141,4,FALSE)=TRUE, "YES","NO")),"NO","YES")</f>
        <v>NO</v>
      </c>
    </row>
    <row r="908" spans="1:35" hidden="1">
      <c r="A908" s="29" t="s">
        <v>630</v>
      </c>
      <c r="B908" s="28">
        <v>869</v>
      </c>
      <c r="C908" s="28">
        <v>5872</v>
      </c>
      <c r="D908" s="30" t="s">
        <v>7555</v>
      </c>
      <c r="E908" s="29" t="s">
        <v>7845</v>
      </c>
      <c r="F908" s="28">
        <v>66</v>
      </c>
      <c r="G908" s="28">
        <v>12</v>
      </c>
      <c r="H908" s="28">
        <v>5086</v>
      </c>
      <c r="I908" s="29" t="s">
        <v>394</v>
      </c>
      <c r="J908" s="28">
        <v>2</v>
      </c>
      <c r="K908" s="29" t="s">
        <v>394</v>
      </c>
      <c r="L908" s="28">
        <v>5086</v>
      </c>
      <c r="M908" s="29" t="s">
        <v>394</v>
      </c>
      <c r="N908" s="29" t="s">
        <v>7471</v>
      </c>
      <c r="O908" s="31">
        <v>24777</v>
      </c>
      <c r="P908" s="31" t="s">
        <v>7472</v>
      </c>
      <c r="Q908" s="29" t="s">
        <v>7473</v>
      </c>
      <c r="R908" s="28">
        <v>1</v>
      </c>
      <c r="S908" s="28">
        <v>33</v>
      </c>
      <c r="T908" s="28">
        <v>1</v>
      </c>
      <c r="U908" s="28">
        <v>42</v>
      </c>
      <c r="V908" s="29" t="s">
        <v>7556</v>
      </c>
      <c r="W908" s="29" t="s">
        <v>521</v>
      </c>
      <c r="X908" s="29" t="s">
        <v>7846</v>
      </c>
      <c r="Y908" s="29" t="s">
        <v>7847</v>
      </c>
      <c r="Z908" s="29" t="s">
        <v>1003</v>
      </c>
      <c r="AA908" s="29" t="s">
        <v>7478</v>
      </c>
      <c r="AB908" s="28">
        <v>92627</v>
      </c>
      <c r="AC908" s="32">
        <v>33.635478999999997</v>
      </c>
      <c r="AD908" s="32">
        <v>-117.935655</v>
      </c>
      <c r="AE908" s="34" t="s">
        <v>7503</v>
      </c>
      <c r="AF908" s="29" t="s">
        <v>7472</v>
      </c>
      <c r="AG908" s="33" t="str">
        <f>IF(ISERROR(IF(VLOOKUP(B908,'SAS Stations'!$A$2:$G$307,6,)="YES", "YES", "NO"))=TRUE,"NO","YES")</f>
        <v>YES</v>
      </c>
      <c r="AH908" s="33" t="str">
        <f t="shared" si="14"/>
        <v>NO</v>
      </c>
      <c r="AI908" s="33" t="str">
        <f>IF(ISERROR(IF(VLOOKUP(B908,'Stations Modelled'!$A$2:$D$141,4,FALSE)=TRUE, "YES","NO")),"NO","YES")</f>
        <v>NO</v>
      </c>
    </row>
    <row r="909" spans="1:35" hidden="1">
      <c r="A909" s="29" t="s">
        <v>7568</v>
      </c>
      <c r="B909" s="28">
        <v>829</v>
      </c>
      <c r="C909" s="28">
        <v>5831</v>
      </c>
      <c r="D909" s="30" t="s">
        <v>7555</v>
      </c>
      <c r="E909" s="29"/>
      <c r="F909" s="28">
        <v>12</v>
      </c>
      <c r="G909" s="28">
        <v>4</v>
      </c>
      <c r="H909" s="28">
        <v>5088</v>
      </c>
      <c r="I909" s="29" t="s">
        <v>838</v>
      </c>
      <c r="J909" s="28">
        <v>2</v>
      </c>
      <c r="K909" s="29" t="s">
        <v>394</v>
      </c>
      <c r="L909" s="28">
        <v>5082</v>
      </c>
      <c r="M909" s="29" t="s">
        <v>939</v>
      </c>
      <c r="N909" s="29" t="s">
        <v>7521</v>
      </c>
      <c r="O909" s="31">
        <v>18264</v>
      </c>
      <c r="P909" s="31">
        <v>32599</v>
      </c>
      <c r="Q909" s="29" t="s">
        <v>7506</v>
      </c>
      <c r="R909" s="28">
        <v>1</v>
      </c>
      <c r="S909" s="28">
        <v>43</v>
      </c>
      <c r="T909" s="28" t="s">
        <v>7472</v>
      </c>
      <c r="U909" s="28">
        <v>44</v>
      </c>
      <c r="V909" s="29" t="s">
        <v>7848</v>
      </c>
      <c r="W909" s="29" t="s">
        <v>7565</v>
      </c>
      <c r="X909" s="29" t="s">
        <v>7849</v>
      </c>
      <c r="Y909" s="29" t="s">
        <v>7850</v>
      </c>
      <c r="Z909" s="29" t="s">
        <v>7568</v>
      </c>
      <c r="AA909" s="29" t="s">
        <v>7478</v>
      </c>
      <c r="AB909" s="28">
        <v>92651</v>
      </c>
      <c r="AC909" s="27"/>
      <c r="AD909" s="27"/>
      <c r="AE909" s="34" t="s">
        <v>7503</v>
      </c>
      <c r="AF909" s="29" t="s">
        <v>7472</v>
      </c>
      <c r="AG909" s="33" t="str">
        <f>IF(ISERROR(IF(VLOOKUP(B909,'SAS Stations'!$A$2:$G$307,6,)="YES", "YES", "NO"))=TRUE,"NO","YES")</f>
        <v>NO</v>
      </c>
      <c r="AH909" s="33" t="str">
        <f t="shared" si="14"/>
        <v>YES</v>
      </c>
      <c r="AI909" s="33" t="str">
        <f>IF(ISERROR(IF(VLOOKUP(B909,'Stations Modelled'!$A$2:$D$141,4,FALSE)=TRUE, "YES","NO")),"NO","YES")</f>
        <v>NO</v>
      </c>
    </row>
    <row r="910" spans="1:35" hidden="1">
      <c r="A910" s="29" t="s">
        <v>7568</v>
      </c>
      <c r="B910" s="28">
        <v>830</v>
      </c>
      <c r="C910" s="28">
        <v>5831</v>
      </c>
      <c r="D910" s="30" t="s">
        <v>7555</v>
      </c>
      <c r="E910" s="29"/>
      <c r="F910" s="28">
        <v>12</v>
      </c>
      <c r="G910" s="28">
        <v>12</v>
      </c>
      <c r="H910" s="28">
        <v>5088</v>
      </c>
      <c r="I910" s="29" t="s">
        <v>838</v>
      </c>
      <c r="J910" s="28">
        <v>2</v>
      </c>
      <c r="K910" s="29" t="s">
        <v>394</v>
      </c>
      <c r="L910" s="28">
        <v>5082</v>
      </c>
      <c r="M910" s="29" t="s">
        <v>939</v>
      </c>
      <c r="N910" s="29" t="s">
        <v>7521</v>
      </c>
      <c r="O910" s="31">
        <v>18264</v>
      </c>
      <c r="P910" s="31">
        <v>32599</v>
      </c>
      <c r="Q910" s="29" t="s">
        <v>7506</v>
      </c>
      <c r="R910" s="28">
        <v>1</v>
      </c>
      <c r="S910" s="28">
        <v>43</v>
      </c>
      <c r="T910" s="28" t="s">
        <v>7472</v>
      </c>
      <c r="U910" s="28">
        <v>44</v>
      </c>
      <c r="V910" s="29" t="s">
        <v>7848</v>
      </c>
      <c r="W910" s="29" t="s">
        <v>7565</v>
      </c>
      <c r="X910" s="29" t="s">
        <v>7849</v>
      </c>
      <c r="Y910" s="29" t="s">
        <v>7850</v>
      </c>
      <c r="Z910" s="29" t="s">
        <v>7568</v>
      </c>
      <c r="AA910" s="29" t="s">
        <v>7478</v>
      </c>
      <c r="AB910" s="28">
        <v>92651</v>
      </c>
      <c r="AC910" s="27"/>
      <c r="AD910" s="27"/>
      <c r="AE910" s="34" t="s">
        <v>7503</v>
      </c>
      <c r="AF910" s="29" t="s">
        <v>7472</v>
      </c>
      <c r="AG910" s="33" t="str">
        <f>IF(ISERROR(IF(VLOOKUP(B910,'SAS Stations'!$A$2:$G$307,6,)="YES", "YES", "NO"))=TRUE,"NO","YES")</f>
        <v>NO</v>
      </c>
      <c r="AH910" s="33" t="str">
        <f t="shared" si="14"/>
        <v>YES</v>
      </c>
      <c r="AI910" s="33" t="str">
        <f>IF(ISERROR(IF(VLOOKUP(B910,'Stations Modelled'!$A$2:$D$141,4,FALSE)=TRUE, "YES","NO")),"NO","YES")</f>
        <v>NO</v>
      </c>
    </row>
    <row r="911" spans="1:35" hidden="1">
      <c r="A911" s="29" t="s">
        <v>631</v>
      </c>
      <c r="B911" s="28">
        <v>317</v>
      </c>
      <c r="C911" s="28">
        <v>5074</v>
      </c>
      <c r="D911" s="30" t="s">
        <v>7584</v>
      </c>
      <c r="E911" s="29" t="s">
        <v>4663</v>
      </c>
      <c r="F911" s="28">
        <v>66</v>
      </c>
      <c r="G911" s="28">
        <v>16</v>
      </c>
      <c r="H911" s="28">
        <v>5074</v>
      </c>
      <c r="I911" s="29" t="s">
        <v>631</v>
      </c>
      <c r="J911" s="28">
        <v>9</v>
      </c>
      <c r="K911" s="29" t="s">
        <v>652</v>
      </c>
      <c r="L911" s="28">
        <v>5073</v>
      </c>
      <c r="M911" s="29" t="s">
        <v>652</v>
      </c>
      <c r="N911" s="29" t="s">
        <v>7471</v>
      </c>
      <c r="O911" s="31">
        <v>18264</v>
      </c>
      <c r="P911" s="31" t="s">
        <v>7472</v>
      </c>
      <c r="Q911" s="29" t="s">
        <v>7473</v>
      </c>
      <c r="R911" s="28">
        <v>1</v>
      </c>
      <c r="S911" s="28">
        <v>32</v>
      </c>
      <c r="T911" s="28">
        <v>2</v>
      </c>
      <c r="U911" s="28">
        <v>2</v>
      </c>
      <c r="V911" s="29" t="s">
        <v>7531</v>
      </c>
      <c r="W911" s="29" t="s">
        <v>7585</v>
      </c>
      <c r="X911" s="29" t="s">
        <v>3283</v>
      </c>
      <c r="Y911" s="29" t="s">
        <v>4664</v>
      </c>
      <c r="Z911" s="29" t="s">
        <v>7588</v>
      </c>
      <c r="AA911" s="29" t="s">
        <v>7478</v>
      </c>
      <c r="AB911" s="28">
        <v>90040</v>
      </c>
      <c r="AC911" s="32">
        <v>33.976063000000003</v>
      </c>
      <c r="AD911" s="32">
        <v>-118.147621</v>
      </c>
      <c r="AE911" s="34" t="s">
        <v>7494</v>
      </c>
      <c r="AF911" s="29" t="s">
        <v>7472</v>
      </c>
      <c r="AG911" s="33" t="str">
        <f>IF(ISERROR(IF(VLOOKUP(B911,'SAS Stations'!$A$2:$G$307,6,)="YES", "YES", "NO"))=TRUE,"NO","YES")</f>
        <v>NO</v>
      </c>
      <c r="AH911" s="33" t="str">
        <f t="shared" si="14"/>
        <v>YES</v>
      </c>
      <c r="AI911" s="33" t="str">
        <f>IF(ISERROR(IF(VLOOKUP(B911,'Stations Modelled'!$A$2:$D$141,4,FALSE)=TRUE, "YES","NO")),"NO","YES")</f>
        <v>NO</v>
      </c>
    </row>
    <row r="912" spans="1:35" hidden="1">
      <c r="A912" s="29" t="s">
        <v>631</v>
      </c>
      <c r="B912" s="28">
        <v>318</v>
      </c>
      <c r="C912" s="28">
        <v>5074</v>
      </c>
      <c r="D912" s="30" t="s">
        <v>7584</v>
      </c>
      <c r="E912" s="29" t="s">
        <v>4663</v>
      </c>
      <c r="F912" s="28">
        <v>220</v>
      </c>
      <c r="G912" s="28">
        <v>66</v>
      </c>
      <c r="H912" s="28">
        <v>5000</v>
      </c>
      <c r="I912" s="29" t="s">
        <v>7485</v>
      </c>
      <c r="J912" s="28">
        <v>9</v>
      </c>
      <c r="K912" s="29" t="s">
        <v>652</v>
      </c>
      <c r="L912" s="28">
        <v>5073</v>
      </c>
      <c r="M912" s="29" t="s">
        <v>652</v>
      </c>
      <c r="N912" s="29" t="s">
        <v>7471</v>
      </c>
      <c r="O912" s="31">
        <v>18264</v>
      </c>
      <c r="P912" s="31" t="s">
        <v>7472</v>
      </c>
      <c r="Q912" s="29" t="s">
        <v>7486</v>
      </c>
      <c r="R912" s="28">
        <v>1</v>
      </c>
      <c r="S912" s="28">
        <v>32</v>
      </c>
      <c r="T912" s="28">
        <v>2</v>
      </c>
      <c r="U912" s="28">
        <v>2</v>
      </c>
      <c r="V912" s="29" t="s">
        <v>7531</v>
      </c>
      <c r="W912" s="29" t="s">
        <v>7585</v>
      </c>
      <c r="X912" s="29" t="s">
        <v>3283</v>
      </c>
      <c r="Y912" s="29" t="s">
        <v>4664</v>
      </c>
      <c r="Z912" s="29" t="s">
        <v>7588</v>
      </c>
      <c r="AA912" s="29" t="s">
        <v>7478</v>
      </c>
      <c r="AB912" s="28">
        <v>90040</v>
      </c>
      <c r="AC912" s="32">
        <v>33.976063000000003</v>
      </c>
      <c r="AD912" s="32">
        <v>-118.147621</v>
      </c>
      <c r="AE912" s="34" t="s">
        <v>7494</v>
      </c>
      <c r="AF912" s="29" t="s">
        <v>7472</v>
      </c>
      <c r="AG912" s="33" t="str">
        <f>IF(ISERROR(IF(VLOOKUP(B912,'SAS Stations'!$A$2:$G$307,6,)="YES", "YES", "NO"))=TRUE,"NO","YES")</f>
        <v>YES</v>
      </c>
      <c r="AH912" s="33" t="str">
        <f t="shared" si="14"/>
        <v>NO</v>
      </c>
      <c r="AI912" s="33" t="str">
        <f>IF(ISERROR(IF(VLOOKUP(B912,'Stations Modelled'!$A$2:$D$141,4,FALSE)=TRUE, "YES","NO")),"NO","YES")</f>
        <v>YES</v>
      </c>
    </row>
    <row r="913" spans="1:35" hidden="1">
      <c r="A913" s="29" t="s">
        <v>258</v>
      </c>
      <c r="B913" s="28">
        <v>1411</v>
      </c>
      <c r="C913" s="28">
        <v>8178</v>
      </c>
      <c r="D913" s="30"/>
      <c r="E913" s="29"/>
      <c r="F913" s="28">
        <v>33</v>
      </c>
      <c r="G913" s="28">
        <v>4.8</v>
      </c>
      <c r="H913" s="28">
        <v>5070</v>
      </c>
      <c r="I913" s="29" t="s">
        <v>347</v>
      </c>
      <c r="J913" s="28">
        <v>7</v>
      </c>
      <c r="K913" s="29" t="s">
        <v>347</v>
      </c>
      <c r="L913" s="28">
        <v>5070</v>
      </c>
      <c r="M913" s="29" t="s">
        <v>347</v>
      </c>
      <c r="N913" s="29" t="s">
        <v>7521</v>
      </c>
      <c r="O913" s="31">
        <v>18264</v>
      </c>
      <c r="P913" s="31">
        <v>31686</v>
      </c>
      <c r="Q913" s="29" t="s">
        <v>5084</v>
      </c>
      <c r="R913" s="28">
        <v>3</v>
      </c>
      <c r="S913" s="28">
        <v>77</v>
      </c>
      <c r="T913" s="28">
        <v>3</v>
      </c>
      <c r="U913" s="28">
        <v>16</v>
      </c>
      <c r="V913" s="29" t="s">
        <v>3438</v>
      </c>
      <c r="W913" s="29" t="s">
        <v>7472</v>
      </c>
      <c r="X913" s="29" t="s">
        <v>7472</v>
      </c>
      <c r="Y913" s="29" t="s">
        <v>259</v>
      </c>
      <c r="Z913" s="29" t="s">
        <v>3876</v>
      </c>
      <c r="AA913" s="29" t="s">
        <v>7478</v>
      </c>
      <c r="AB913" s="28" t="s">
        <v>7472</v>
      </c>
      <c r="AC913" s="27"/>
      <c r="AD913" s="27"/>
      <c r="AE913" s="27"/>
      <c r="AF913" s="29" t="s">
        <v>7472</v>
      </c>
      <c r="AG913" s="33" t="str">
        <f>IF(ISERROR(IF(VLOOKUP(B913,'SAS Stations'!$A$2:$G$307,6,)="YES", "YES", "NO"))=TRUE,"NO","YES")</f>
        <v>NO</v>
      </c>
      <c r="AH913" s="33" t="str">
        <f t="shared" si="14"/>
        <v>YES</v>
      </c>
      <c r="AI913" s="33" t="str">
        <f>IF(ISERROR(IF(VLOOKUP(B913,'Stations Modelled'!$A$2:$D$141,4,FALSE)=TRUE, "YES","NO")),"NO","YES")</f>
        <v>NO</v>
      </c>
    </row>
    <row r="914" spans="1:35" hidden="1">
      <c r="A914" s="29" t="s">
        <v>632</v>
      </c>
      <c r="B914" s="28">
        <v>1561</v>
      </c>
      <c r="C914" s="28">
        <v>1094</v>
      </c>
      <c r="D914" s="30"/>
      <c r="E914" s="29"/>
      <c r="F914" s="28">
        <v>66</v>
      </c>
      <c r="G914" s="28">
        <v>12</v>
      </c>
      <c r="H914" s="28">
        <v>5035</v>
      </c>
      <c r="I914" s="29" t="s">
        <v>423</v>
      </c>
      <c r="J914" s="28">
        <v>17</v>
      </c>
      <c r="K914" s="29" t="s">
        <v>4950</v>
      </c>
      <c r="L914" s="28">
        <v>5033</v>
      </c>
      <c r="M914" s="29" t="s">
        <v>397</v>
      </c>
      <c r="N914" s="29" t="s">
        <v>7471</v>
      </c>
      <c r="O914" s="31">
        <v>33219</v>
      </c>
      <c r="P914" s="31" t="s">
        <v>7472</v>
      </c>
      <c r="Q914" s="29" t="s">
        <v>525</v>
      </c>
      <c r="R914" s="28">
        <v>5</v>
      </c>
      <c r="S914" s="28">
        <v>51</v>
      </c>
      <c r="T914" s="28">
        <v>3</v>
      </c>
      <c r="U914" s="28">
        <v>33</v>
      </c>
      <c r="V914" s="29" t="s">
        <v>4926</v>
      </c>
      <c r="W914" s="29" t="s">
        <v>7472</v>
      </c>
      <c r="X914" s="29" t="s">
        <v>7472</v>
      </c>
      <c r="Y914" s="29" t="s">
        <v>260</v>
      </c>
      <c r="Z914" s="29" t="s">
        <v>261</v>
      </c>
      <c r="AA914" s="29" t="s">
        <v>7478</v>
      </c>
      <c r="AB914" s="28" t="s">
        <v>7472</v>
      </c>
      <c r="AC914" s="32">
        <v>35.644128000000002</v>
      </c>
      <c r="AD914" s="32">
        <v>-118.481483</v>
      </c>
      <c r="AE914" s="34" t="s">
        <v>7494</v>
      </c>
      <c r="AF914" s="29" t="s">
        <v>7472</v>
      </c>
      <c r="AG914" s="33" t="str">
        <f>IF(ISERROR(IF(VLOOKUP(B914,'SAS Stations'!$A$2:$G$307,6,)="YES", "YES", "NO"))=TRUE,"NO","YES")</f>
        <v>NO</v>
      </c>
      <c r="AH914" s="33" t="str">
        <f t="shared" si="14"/>
        <v>YES</v>
      </c>
      <c r="AI914" s="33" t="str">
        <f>IF(ISERROR(IF(VLOOKUP(B914,'Stations Modelled'!$A$2:$D$141,4,FALSE)=TRUE, "YES","NO")),"NO","YES")</f>
        <v>NO</v>
      </c>
    </row>
    <row r="915" spans="1:35" hidden="1">
      <c r="A915" s="29" t="s">
        <v>262</v>
      </c>
      <c r="B915" s="28">
        <v>1189</v>
      </c>
      <c r="C915" s="28">
        <v>7460</v>
      </c>
      <c r="D915" s="30"/>
      <c r="E915" s="29"/>
      <c r="F915" s="28">
        <v>16</v>
      </c>
      <c r="G915" s="28">
        <v>4</v>
      </c>
      <c r="H915" s="28">
        <v>5056</v>
      </c>
      <c r="I915" s="29" t="s">
        <v>698</v>
      </c>
      <c r="J915" s="28">
        <v>11</v>
      </c>
      <c r="K915" s="29" t="s">
        <v>698</v>
      </c>
      <c r="L915" s="28">
        <v>5056</v>
      </c>
      <c r="M915" s="29" t="s">
        <v>698</v>
      </c>
      <c r="N915" s="29" t="s">
        <v>7471</v>
      </c>
      <c r="O915" s="31">
        <v>18264</v>
      </c>
      <c r="P915" s="31" t="s">
        <v>7472</v>
      </c>
      <c r="Q915" s="29" t="s">
        <v>5084</v>
      </c>
      <c r="R915" s="28">
        <v>5</v>
      </c>
      <c r="S915" s="28">
        <v>35</v>
      </c>
      <c r="T915" s="28">
        <v>3</v>
      </c>
      <c r="U915" s="28">
        <v>60</v>
      </c>
      <c r="V915" s="29" t="s">
        <v>7472</v>
      </c>
      <c r="W915" s="29" t="s">
        <v>7472</v>
      </c>
      <c r="X915" s="29" t="s">
        <v>7472</v>
      </c>
      <c r="Y915" s="29" t="s">
        <v>7472</v>
      </c>
      <c r="Z915" s="29" t="s">
        <v>7472</v>
      </c>
      <c r="AA915" s="29" t="s">
        <v>7478</v>
      </c>
      <c r="AB915" s="28">
        <v>91301</v>
      </c>
      <c r="AC915" s="27"/>
      <c r="AD915" s="27"/>
      <c r="AE915" s="27"/>
      <c r="AF915" s="29" t="s">
        <v>7472</v>
      </c>
      <c r="AG915" s="33" t="str">
        <f>IF(ISERROR(IF(VLOOKUP(B915,'SAS Stations'!$A$2:$G$307,6,)="YES", "YES", "NO"))=TRUE,"NO","YES")</f>
        <v>NO</v>
      </c>
      <c r="AH915" s="33" t="str">
        <f t="shared" si="14"/>
        <v>YES</v>
      </c>
      <c r="AI915" s="33" t="str">
        <f>IF(ISERROR(IF(VLOOKUP(B915,'Stations Modelled'!$A$2:$D$141,4,FALSE)=TRUE, "YES","NO")),"NO","YES")</f>
        <v>NO</v>
      </c>
    </row>
    <row r="916" spans="1:35" hidden="1">
      <c r="A916" s="29" t="s">
        <v>633</v>
      </c>
      <c r="B916" s="28">
        <v>745</v>
      </c>
      <c r="C916" s="28">
        <v>5733</v>
      </c>
      <c r="D916" s="30" t="s">
        <v>2822</v>
      </c>
      <c r="E916" s="29"/>
      <c r="F916" s="28">
        <v>66</v>
      </c>
      <c r="G916" s="28">
        <v>4</v>
      </c>
      <c r="H916" s="28">
        <v>5085</v>
      </c>
      <c r="I916" s="29" t="s">
        <v>3849</v>
      </c>
      <c r="J916" s="28">
        <v>9</v>
      </c>
      <c r="K916" s="29" t="s">
        <v>652</v>
      </c>
      <c r="L916" s="28">
        <v>5073</v>
      </c>
      <c r="M916" s="29" t="s">
        <v>652</v>
      </c>
      <c r="N916" s="29" t="s">
        <v>7471</v>
      </c>
      <c r="O916" s="31">
        <v>21885</v>
      </c>
      <c r="P916" s="31" t="s">
        <v>7472</v>
      </c>
      <c r="Q916" s="29" t="s">
        <v>7473</v>
      </c>
      <c r="R916" s="28">
        <v>1</v>
      </c>
      <c r="S916" s="28">
        <v>46</v>
      </c>
      <c r="T916" s="28">
        <v>2</v>
      </c>
      <c r="U916" s="28">
        <v>52</v>
      </c>
      <c r="V916" s="29" t="s">
        <v>1700</v>
      </c>
      <c r="W916" s="29" t="s">
        <v>4665</v>
      </c>
      <c r="X916" s="29" t="s">
        <v>7482</v>
      </c>
      <c r="Y916" s="29" t="s">
        <v>4666</v>
      </c>
      <c r="Z916" s="29" t="s">
        <v>660</v>
      </c>
      <c r="AA916" s="29" t="s">
        <v>7478</v>
      </c>
      <c r="AB916" s="28">
        <v>90808</v>
      </c>
      <c r="AC916" s="32">
        <v>33.830371</v>
      </c>
      <c r="AD916" s="32">
        <v>-118.12457999999999</v>
      </c>
      <c r="AE916" s="34" t="s">
        <v>7494</v>
      </c>
      <c r="AF916" s="29" t="s">
        <v>7472</v>
      </c>
      <c r="AG916" s="33" t="str">
        <f>IF(ISERROR(IF(VLOOKUP(B916,'SAS Stations'!$A$2:$G$307,6,)="YES", "YES", "NO"))=TRUE,"NO","YES")</f>
        <v>NO</v>
      </c>
      <c r="AH916" s="33" t="str">
        <f t="shared" si="14"/>
        <v>YES</v>
      </c>
      <c r="AI916" s="33" t="str">
        <f>IF(ISERROR(IF(VLOOKUP(B916,'Stations Modelled'!$A$2:$D$141,4,FALSE)=TRUE, "YES","NO")),"NO","YES")</f>
        <v>NO</v>
      </c>
    </row>
    <row r="917" spans="1:35" hidden="1">
      <c r="A917" s="29" t="s">
        <v>634</v>
      </c>
      <c r="B917" s="28">
        <v>1045</v>
      </c>
      <c r="C917" s="28">
        <v>6281</v>
      </c>
      <c r="D917" s="30" t="s">
        <v>7573</v>
      </c>
      <c r="E917" s="29"/>
      <c r="F917" s="28">
        <v>66</v>
      </c>
      <c r="G917" s="28">
        <v>12</v>
      </c>
      <c r="H917" s="28">
        <v>5087</v>
      </c>
      <c r="I917" s="29" t="s">
        <v>415</v>
      </c>
      <c r="J917" s="28">
        <v>1</v>
      </c>
      <c r="K917" s="29" t="s">
        <v>939</v>
      </c>
      <c r="L917" s="28">
        <v>5082</v>
      </c>
      <c r="M917" s="29" t="s">
        <v>939</v>
      </c>
      <c r="N917" s="29" t="s">
        <v>7471</v>
      </c>
      <c r="O917" s="31">
        <v>32509</v>
      </c>
      <c r="P917" s="31" t="s">
        <v>7472</v>
      </c>
      <c r="Q917" s="29" t="s">
        <v>7530</v>
      </c>
      <c r="R917" s="28">
        <v>1</v>
      </c>
      <c r="S917" s="28">
        <v>48</v>
      </c>
      <c r="T917" s="28">
        <v>2</v>
      </c>
      <c r="U917" s="28">
        <v>43</v>
      </c>
      <c r="V917" s="29" t="s">
        <v>7556</v>
      </c>
      <c r="W917" s="29" t="s">
        <v>470</v>
      </c>
      <c r="X917" s="29" t="s">
        <v>7533</v>
      </c>
      <c r="Y917" s="29" t="s">
        <v>7851</v>
      </c>
      <c r="Z917" s="29" t="s">
        <v>414</v>
      </c>
      <c r="AA917" s="29" t="s">
        <v>7478</v>
      </c>
      <c r="AB917" s="28">
        <v>92621</v>
      </c>
      <c r="AC917" s="32">
        <v>33.925429000000001</v>
      </c>
      <c r="AD917" s="32">
        <v>-117.847014</v>
      </c>
      <c r="AE917" s="34" t="s">
        <v>7503</v>
      </c>
      <c r="AF917" s="29" t="s">
        <v>7472</v>
      </c>
      <c r="AG917" s="33" t="str">
        <f>IF(ISERROR(IF(VLOOKUP(B917,'SAS Stations'!$A$2:$G$307,6,)="YES", "YES", "NO"))=TRUE,"NO","YES")</f>
        <v>NO</v>
      </c>
      <c r="AH917" s="33" t="str">
        <f t="shared" si="14"/>
        <v>YES</v>
      </c>
      <c r="AI917" s="33" t="str">
        <f>IF(ISERROR(IF(VLOOKUP(B917,'Stations Modelled'!$A$2:$D$141,4,FALSE)=TRUE, "YES","NO")),"NO","YES")</f>
        <v>NO</v>
      </c>
    </row>
    <row r="918" spans="1:35" hidden="1">
      <c r="A918" s="29" t="s">
        <v>635</v>
      </c>
      <c r="B918" s="28">
        <v>867</v>
      </c>
      <c r="C918" s="28">
        <v>5870</v>
      </c>
      <c r="D918" s="30" t="s">
        <v>7573</v>
      </c>
      <c r="E918" s="29"/>
      <c r="F918" s="28">
        <v>66</v>
      </c>
      <c r="G918" s="28">
        <v>12</v>
      </c>
      <c r="H918" s="28">
        <v>5081</v>
      </c>
      <c r="I918" s="29" t="s">
        <v>360</v>
      </c>
      <c r="J918" s="28">
        <v>1</v>
      </c>
      <c r="K918" s="29" t="s">
        <v>939</v>
      </c>
      <c r="L918" s="28">
        <v>5082</v>
      </c>
      <c r="M918" s="29" t="s">
        <v>939</v>
      </c>
      <c r="N918" s="29" t="s">
        <v>7471</v>
      </c>
      <c r="O918" s="31">
        <v>24777</v>
      </c>
      <c r="P918" s="31" t="s">
        <v>7472</v>
      </c>
      <c r="Q918" s="29" t="s">
        <v>7473</v>
      </c>
      <c r="R918" s="28">
        <v>1</v>
      </c>
      <c r="S918" s="28">
        <v>29</v>
      </c>
      <c r="T918" s="28">
        <v>2</v>
      </c>
      <c r="U918" s="28">
        <v>45</v>
      </c>
      <c r="V918" s="29" t="s">
        <v>7556</v>
      </c>
      <c r="W918" s="29" t="s">
        <v>7843</v>
      </c>
      <c r="X918" s="29" t="s">
        <v>7582</v>
      </c>
      <c r="Y918" s="29" t="s">
        <v>7852</v>
      </c>
      <c r="Z918" s="29" t="s">
        <v>7853</v>
      </c>
      <c r="AA918" s="29" t="s">
        <v>7478</v>
      </c>
      <c r="AB918" s="28">
        <v>92640</v>
      </c>
      <c r="AC918" s="32">
        <v>33.778573000000002</v>
      </c>
      <c r="AD918" s="32">
        <v>-117.89815</v>
      </c>
      <c r="AE918" s="34" t="s">
        <v>7503</v>
      </c>
      <c r="AF918" s="29" t="s">
        <v>7472</v>
      </c>
      <c r="AG918" s="33" t="str">
        <f>IF(ISERROR(IF(VLOOKUP(B918,'SAS Stations'!$A$2:$G$307,6,)="YES", "YES", "NO"))=TRUE,"NO","YES")</f>
        <v>YES</v>
      </c>
      <c r="AH918" s="33" t="str">
        <f t="shared" si="14"/>
        <v>NO</v>
      </c>
      <c r="AI918" s="33" t="str">
        <f>IF(ISERROR(IF(VLOOKUP(B918,'Stations Modelled'!$A$2:$D$141,4,FALSE)=TRUE, "YES","NO")),"NO","YES")</f>
        <v>NO</v>
      </c>
    </row>
    <row r="919" spans="1:35" hidden="1">
      <c r="A919" s="29" t="s">
        <v>636</v>
      </c>
      <c r="B919" s="28">
        <v>572</v>
      </c>
      <c r="C919" s="28">
        <v>5514</v>
      </c>
      <c r="D919" s="30" t="s">
        <v>4919</v>
      </c>
      <c r="E919" s="29">
        <v>41418</v>
      </c>
      <c r="F919" s="28">
        <v>12</v>
      </c>
      <c r="G919" s="28">
        <v>4</v>
      </c>
      <c r="H919" s="28">
        <v>5052</v>
      </c>
      <c r="I919" s="29" t="s">
        <v>357</v>
      </c>
      <c r="J919" s="28">
        <v>14</v>
      </c>
      <c r="K919" s="29" t="s">
        <v>940</v>
      </c>
      <c r="L919" s="28">
        <v>5054</v>
      </c>
      <c r="M919" s="29" t="s">
        <v>940</v>
      </c>
      <c r="N919" s="29" t="s">
        <v>7471</v>
      </c>
      <c r="O919" s="31">
        <v>18264</v>
      </c>
      <c r="P919" s="31" t="s">
        <v>7472</v>
      </c>
      <c r="Q919" s="29" t="s">
        <v>7506</v>
      </c>
      <c r="R919" s="28">
        <v>5</v>
      </c>
      <c r="S919" s="28">
        <v>36</v>
      </c>
      <c r="T919" s="28">
        <v>3</v>
      </c>
      <c r="U919" s="28">
        <v>22</v>
      </c>
      <c r="V919" s="29" t="s">
        <v>3386</v>
      </c>
      <c r="W919" s="29" t="s">
        <v>5139</v>
      </c>
      <c r="X919" s="29" t="s">
        <v>494</v>
      </c>
      <c r="Y919" s="29" t="s">
        <v>5140</v>
      </c>
      <c r="Z919" s="29" t="s">
        <v>636</v>
      </c>
      <c r="AA919" s="29" t="s">
        <v>7478</v>
      </c>
      <c r="AB919" s="28">
        <v>93534</v>
      </c>
      <c r="AC919" s="32">
        <v>34.700364</v>
      </c>
      <c r="AD919" s="32">
        <v>-118.14569400000001</v>
      </c>
      <c r="AE919" s="34" t="s">
        <v>7494</v>
      </c>
      <c r="AF919" s="29" t="s">
        <v>7472</v>
      </c>
      <c r="AG919" s="33" t="str">
        <f>IF(ISERROR(IF(VLOOKUP(B919,'SAS Stations'!$A$2:$G$307,6,)="YES", "YES", "NO"))=TRUE,"NO","YES")</f>
        <v>NO</v>
      </c>
      <c r="AH919" s="33" t="str">
        <f t="shared" si="14"/>
        <v>YES</v>
      </c>
      <c r="AI919" s="33" t="str">
        <f>IF(ISERROR(IF(VLOOKUP(B919,'Stations Modelled'!$A$2:$D$141,4,FALSE)=TRUE, "YES","NO")),"NO","YES")</f>
        <v>NO</v>
      </c>
    </row>
    <row r="920" spans="1:35" hidden="1">
      <c r="A920" s="29" t="s">
        <v>636</v>
      </c>
      <c r="B920" s="28">
        <v>573</v>
      </c>
      <c r="C920" s="28">
        <v>5514</v>
      </c>
      <c r="D920" s="30" t="s">
        <v>4919</v>
      </c>
      <c r="E920" s="29">
        <v>41418</v>
      </c>
      <c r="F920" s="28">
        <v>66</v>
      </c>
      <c r="G920" s="28">
        <v>12</v>
      </c>
      <c r="H920" s="28">
        <v>5052</v>
      </c>
      <c r="I920" s="29" t="s">
        <v>357</v>
      </c>
      <c r="J920" s="28">
        <v>14</v>
      </c>
      <c r="K920" s="29" t="s">
        <v>940</v>
      </c>
      <c r="L920" s="28">
        <v>5054</v>
      </c>
      <c r="M920" s="29" t="s">
        <v>940</v>
      </c>
      <c r="N920" s="29" t="s">
        <v>7471</v>
      </c>
      <c r="O920" s="31">
        <v>18264</v>
      </c>
      <c r="P920" s="31" t="s">
        <v>7472</v>
      </c>
      <c r="Q920" s="29" t="s">
        <v>7473</v>
      </c>
      <c r="R920" s="28">
        <v>5</v>
      </c>
      <c r="S920" s="28">
        <v>36</v>
      </c>
      <c r="T920" s="28">
        <v>3</v>
      </c>
      <c r="U920" s="28">
        <v>22</v>
      </c>
      <c r="V920" s="29" t="s">
        <v>3386</v>
      </c>
      <c r="W920" s="29" t="s">
        <v>5139</v>
      </c>
      <c r="X920" s="29" t="s">
        <v>494</v>
      </c>
      <c r="Y920" s="29" t="s">
        <v>5140</v>
      </c>
      <c r="Z920" s="29" t="s">
        <v>636</v>
      </c>
      <c r="AA920" s="29" t="s">
        <v>7478</v>
      </c>
      <c r="AB920" s="28">
        <v>93534</v>
      </c>
      <c r="AC920" s="32">
        <v>34.700364</v>
      </c>
      <c r="AD920" s="32">
        <v>-118.14569400000001</v>
      </c>
      <c r="AE920" s="34" t="s">
        <v>7494</v>
      </c>
      <c r="AF920" s="29" t="s">
        <v>7472</v>
      </c>
      <c r="AG920" s="33" t="str">
        <f>IF(ISERROR(IF(VLOOKUP(B920,'SAS Stations'!$A$2:$G$307,6,)="YES", "YES", "NO"))=TRUE,"NO","YES")</f>
        <v>NO</v>
      </c>
      <c r="AH920" s="33" t="str">
        <f t="shared" si="14"/>
        <v>YES</v>
      </c>
      <c r="AI920" s="33" t="str">
        <f>IF(ISERROR(IF(VLOOKUP(B920,'Stations Modelled'!$A$2:$D$141,4,FALSE)=TRUE, "YES","NO")),"NO","YES")</f>
        <v>NO</v>
      </c>
    </row>
    <row r="921" spans="1:35" hidden="1">
      <c r="A921" s="29" t="s">
        <v>637</v>
      </c>
      <c r="B921" s="28">
        <v>1549</v>
      </c>
      <c r="C921" s="28">
        <v>8355</v>
      </c>
      <c r="D921" s="30" t="s">
        <v>7470</v>
      </c>
      <c r="E921" s="29"/>
      <c r="F921" s="28">
        <v>66</v>
      </c>
      <c r="G921" s="28">
        <v>16</v>
      </c>
      <c r="H921" s="28">
        <v>4027</v>
      </c>
      <c r="I921" s="29" t="s">
        <v>7497</v>
      </c>
      <c r="J921" s="28">
        <v>6</v>
      </c>
      <c r="K921" s="29" t="s">
        <v>389</v>
      </c>
      <c r="L921" s="28">
        <v>5067</v>
      </c>
      <c r="M921" s="29" t="s">
        <v>389</v>
      </c>
      <c r="N921" s="29" t="s">
        <v>7471</v>
      </c>
      <c r="O921" s="31">
        <v>31229</v>
      </c>
      <c r="P921" s="31" t="s">
        <v>7472</v>
      </c>
      <c r="Q921" s="29" t="s">
        <v>7473</v>
      </c>
      <c r="R921" s="28">
        <v>3</v>
      </c>
      <c r="S921" s="28">
        <v>87</v>
      </c>
      <c r="T921" s="28">
        <v>4</v>
      </c>
      <c r="U921" s="28">
        <v>21</v>
      </c>
      <c r="V921" s="29" t="s">
        <v>7480</v>
      </c>
      <c r="W921" s="29" t="s">
        <v>7511</v>
      </c>
      <c r="X921" s="29" t="s">
        <v>7512</v>
      </c>
      <c r="Y921" s="29" t="s">
        <v>7472</v>
      </c>
      <c r="Z921" s="29" t="s">
        <v>7513</v>
      </c>
      <c r="AA921" s="29" t="s">
        <v>7478</v>
      </c>
      <c r="AB921" s="28">
        <v>92363</v>
      </c>
      <c r="AC921" s="32">
        <v>34.478555</v>
      </c>
      <c r="AD921" s="32">
        <v>-114.41673</v>
      </c>
      <c r="AE921" s="34" t="s">
        <v>7503</v>
      </c>
      <c r="AF921" s="29" t="s">
        <v>7472</v>
      </c>
      <c r="AG921" s="33" t="str">
        <f>IF(ISERROR(IF(VLOOKUP(B921,'SAS Stations'!$A$2:$G$307,6,)="YES", "YES", "NO"))=TRUE,"NO","YES")</f>
        <v>NO</v>
      </c>
      <c r="AH921" s="33" t="str">
        <f t="shared" si="14"/>
        <v>YES</v>
      </c>
      <c r="AI921" s="33" t="str">
        <f>IF(ISERROR(IF(VLOOKUP(B921,'Stations Modelled'!$A$2:$D$141,4,FALSE)=TRUE, "YES","NO")),"NO","YES")</f>
        <v>NO</v>
      </c>
    </row>
    <row r="922" spans="1:35" hidden="1">
      <c r="A922" s="29" t="s">
        <v>263</v>
      </c>
      <c r="B922" s="28">
        <v>1202</v>
      </c>
      <c r="C922" s="28">
        <v>7476</v>
      </c>
      <c r="D922" s="30"/>
      <c r="E922" s="29"/>
      <c r="F922" s="28">
        <v>33</v>
      </c>
      <c r="G922" s="28">
        <v>12</v>
      </c>
      <c r="H922" s="28">
        <v>8016</v>
      </c>
      <c r="I922" s="29" t="s">
        <v>385</v>
      </c>
      <c r="J922" s="28">
        <v>15</v>
      </c>
      <c r="K922" s="29" t="s">
        <v>666</v>
      </c>
      <c r="L922" s="28">
        <v>5090</v>
      </c>
      <c r="M922" s="29" t="s">
        <v>3806</v>
      </c>
      <c r="N922" s="29" t="s">
        <v>7471</v>
      </c>
      <c r="O922" s="31">
        <v>24473</v>
      </c>
      <c r="P922" s="31" t="s">
        <v>7472</v>
      </c>
      <c r="Q922" s="29" t="s">
        <v>5084</v>
      </c>
      <c r="R922" s="28">
        <v>3</v>
      </c>
      <c r="S922" s="28">
        <v>72</v>
      </c>
      <c r="T922" s="28">
        <v>4</v>
      </c>
      <c r="U922" s="28">
        <v>30</v>
      </c>
      <c r="V922" s="29" t="s">
        <v>7474</v>
      </c>
      <c r="W922" s="29" t="s">
        <v>7472</v>
      </c>
      <c r="X922" s="29" t="s">
        <v>7472</v>
      </c>
      <c r="Y922" s="29" t="s">
        <v>7472</v>
      </c>
      <c r="Z922" s="29" t="s">
        <v>7472</v>
      </c>
      <c r="AA922" s="29" t="s">
        <v>7478</v>
      </c>
      <c r="AB922" s="28">
        <v>92311</v>
      </c>
      <c r="AC922" s="27"/>
      <c r="AD922" s="27"/>
      <c r="AE922" s="27"/>
      <c r="AF922" s="29" t="s">
        <v>7472</v>
      </c>
      <c r="AG922" s="33" t="str">
        <f>IF(ISERROR(IF(VLOOKUP(B922,'SAS Stations'!$A$2:$G$307,6,)="YES", "YES", "NO"))=TRUE,"NO","YES")</f>
        <v>NO</v>
      </c>
      <c r="AH922" s="33" t="str">
        <f t="shared" si="14"/>
        <v>YES</v>
      </c>
      <c r="AI922" s="33" t="str">
        <f>IF(ISERROR(IF(VLOOKUP(B922,'Stations Modelled'!$A$2:$D$141,4,FALSE)=TRUE, "YES","NO")),"NO","YES")</f>
        <v>NO</v>
      </c>
    </row>
    <row r="923" spans="1:35" hidden="1">
      <c r="A923" s="29" t="s">
        <v>638</v>
      </c>
      <c r="B923" s="28">
        <v>1584</v>
      </c>
      <c r="C923" s="28">
        <v>6293</v>
      </c>
      <c r="D923" s="30"/>
      <c r="E923" s="29"/>
      <c r="F923" s="28">
        <v>66</v>
      </c>
      <c r="G923" s="28">
        <v>12</v>
      </c>
      <c r="H923" s="28">
        <v>5052</v>
      </c>
      <c r="I923" s="29" t="s">
        <v>357</v>
      </c>
      <c r="J923" s="28">
        <v>14</v>
      </c>
      <c r="K923" s="29" t="s">
        <v>940</v>
      </c>
      <c r="L923" s="28">
        <v>5054</v>
      </c>
      <c r="M923" s="29" t="s">
        <v>940</v>
      </c>
      <c r="N923" s="29" t="s">
        <v>7471</v>
      </c>
      <c r="O923" s="31">
        <v>33511</v>
      </c>
      <c r="P923" s="31" t="s">
        <v>7472</v>
      </c>
      <c r="Q923" s="29" t="s">
        <v>525</v>
      </c>
      <c r="R923" s="28">
        <v>5</v>
      </c>
      <c r="S923" s="28">
        <v>36</v>
      </c>
      <c r="T923" s="28">
        <v>3</v>
      </c>
      <c r="U923" s="28">
        <v>22</v>
      </c>
      <c r="V923" s="29" t="s">
        <v>7472</v>
      </c>
      <c r="W923" s="29" t="s">
        <v>7472</v>
      </c>
      <c r="X923" s="29" t="s">
        <v>7472</v>
      </c>
      <c r="Y923" s="29" t="s">
        <v>7472</v>
      </c>
      <c r="Z923" s="29" t="s">
        <v>7472</v>
      </c>
      <c r="AA923" s="29" t="s">
        <v>7478</v>
      </c>
      <c r="AB923" s="28" t="s">
        <v>7472</v>
      </c>
      <c r="AC923" s="32">
        <v>34.690389000000003</v>
      </c>
      <c r="AD923" s="32">
        <v>-118.22811299999999</v>
      </c>
      <c r="AE923" s="34" t="s">
        <v>7494</v>
      </c>
      <c r="AF923" s="29" t="s">
        <v>7472</v>
      </c>
      <c r="AG923" s="33" t="str">
        <f>IF(ISERROR(IF(VLOOKUP(B923,'SAS Stations'!$A$2:$G$307,6,)="YES", "YES", "NO"))=TRUE,"NO","YES")</f>
        <v>NO</v>
      </c>
      <c r="AH923" s="33" t="str">
        <f t="shared" si="14"/>
        <v>YES</v>
      </c>
      <c r="AI923" s="33" t="str">
        <f>IF(ISERROR(IF(VLOOKUP(B923,'Stations Modelled'!$A$2:$D$141,4,FALSE)=TRUE, "YES","NO")),"NO","YES")</f>
        <v>NO</v>
      </c>
    </row>
    <row r="924" spans="1:35" hidden="1">
      <c r="A924" s="29" t="s">
        <v>639</v>
      </c>
      <c r="B924" s="28">
        <v>756</v>
      </c>
      <c r="C924" s="28">
        <v>5745</v>
      </c>
      <c r="D924" s="30" t="s">
        <v>2815</v>
      </c>
      <c r="E924" s="29"/>
      <c r="F924" s="28">
        <v>12</v>
      </c>
      <c r="G924" s="28">
        <v>4</v>
      </c>
      <c r="H924" s="28">
        <v>5071</v>
      </c>
      <c r="I924" s="29" t="s">
        <v>339</v>
      </c>
      <c r="J924" s="28">
        <v>9</v>
      </c>
      <c r="K924" s="29" t="s">
        <v>652</v>
      </c>
      <c r="L924" s="28">
        <v>5073</v>
      </c>
      <c r="M924" s="29" t="s">
        <v>652</v>
      </c>
      <c r="N924" s="29" t="s">
        <v>7471</v>
      </c>
      <c r="O924" s="31">
        <v>10349</v>
      </c>
      <c r="P924" s="31" t="s">
        <v>7472</v>
      </c>
      <c r="Q924" s="29" t="s">
        <v>7506</v>
      </c>
      <c r="R924" s="28">
        <v>1</v>
      </c>
      <c r="S924" s="28">
        <v>46</v>
      </c>
      <c r="T924" s="28">
        <v>1</v>
      </c>
      <c r="U924" s="28">
        <v>51</v>
      </c>
      <c r="V924" s="29" t="s">
        <v>3386</v>
      </c>
      <c r="W924" s="29" t="s">
        <v>1620</v>
      </c>
      <c r="X924" s="29" t="s">
        <v>465</v>
      </c>
      <c r="Y924" s="29" t="s">
        <v>4667</v>
      </c>
      <c r="Z924" s="29" t="s">
        <v>660</v>
      </c>
      <c r="AA924" s="29" t="s">
        <v>7478</v>
      </c>
      <c r="AB924" s="28">
        <v>90810</v>
      </c>
      <c r="AC924" s="32">
        <v>33.795976000000003</v>
      </c>
      <c r="AD924" s="32">
        <v>-118.21526299999999</v>
      </c>
      <c r="AE924" s="34" t="s">
        <v>7494</v>
      </c>
      <c r="AF924" s="29" t="s">
        <v>7472</v>
      </c>
      <c r="AG924" s="33" t="str">
        <f>IF(ISERROR(IF(VLOOKUP(B924,'SAS Stations'!$A$2:$G$307,6,)="YES", "YES", "NO"))=TRUE,"NO","YES")</f>
        <v>NO</v>
      </c>
      <c r="AH924" s="33" t="str">
        <f t="shared" si="14"/>
        <v>YES</v>
      </c>
      <c r="AI924" s="33" t="str">
        <f>IF(ISERROR(IF(VLOOKUP(B924,'Stations Modelled'!$A$2:$D$141,4,FALSE)=TRUE, "YES","NO")),"NO","YES")</f>
        <v>YES</v>
      </c>
    </row>
    <row r="925" spans="1:35" hidden="1">
      <c r="A925" s="29" t="s">
        <v>264</v>
      </c>
      <c r="B925" s="28">
        <v>1748</v>
      </c>
      <c r="C925" s="28">
        <v>5797</v>
      </c>
      <c r="D925" s="30"/>
      <c r="E925" s="29"/>
      <c r="F925" s="28">
        <v>66</v>
      </c>
      <c r="G925" s="28">
        <v>4</v>
      </c>
      <c r="H925" s="28">
        <v>5071</v>
      </c>
      <c r="I925" s="29" t="s">
        <v>339</v>
      </c>
      <c r="J925" s="28">
        <v>9</v>
      </c>
      <c r="K925" s="29" t="s">
        <v>652</v>
      </c>
      <c r="L925" s="28">
        <v>5073</v>
      </c>
      <c r="M925" s="29" t="s">
        <v>652</v>
      </c>
      <c r="N925" s="29" t="s">
        <v>7496</v>
      </c>
      <c r="O925" s="31">
        <v>38353</v>
      </c>
      <c r="P925" s="31" t="s">
        <v>7472</v>
      </c>
      <c r="Q925" s="29" t="s">
        <v>10579</v>
      </c>
      <c r="R925" s="28">
        <v>1</v>
      </c>
      <c r="S925" s="28">
        <v>46</v>
      </c>
      <c r="T925" s="28">
        <v>2</v>
      </c>
      <c r="U925" s="28">
        <v>50</v>
      </c>
      <c r="V925" s="29" t="s">
        <v>2730</v>
      </c>
      <c r="W925" s="29" t="s">
        <v>1635</v>
      </c>
      <c r="X925" s="29" t="s">
        <v>517</v>
      </c>
      <c r="Y925" s="29" t="s">
        <v>265</v>
      </c>
      <c r="Z925" s="29" t="s">
        <v>857</v>
      </c>
      <c r="AA925" s="29" t="s">
        <v>7478</v>
      </c>
      <c r="AB925" s="28">
        <v>90806</v>
      </c>
      <c r="AC925" s="27"/>
      <c r="AD925" s="27"/>
      <c r="AE925" s="27"/>
      <c r="AF925" s="29" t="s">
        <v>7472</v>
      </c>
      <c r="AG925" s="33" t="str">
        <f>IF(ISERROR(IF(VLOOKUP(B925,'SAS Stations'!$A$2:$G$307,6,)="YES", "YES", "NO"))=TRUE,"NO","YES")</f>
        <v>NO</v>
      </c>
      <c r="AH925" s="33" t="str">
        <f t="shared" si="14"/>
        <v>YES</v>
      </c>
      <c r="AI925" s="33" t="str">
        <f>IF(ISERROR(IF(VLOOKUP(B925,'Stations Modelled'!$A$2:$D$141,4,FALSE)=TRUE, "YES","NO")),"NO","YES")</f>
        <v>NO</v>
      </c>
    </row>
    <row r="926" spans="1:35" hidden="1">
      <c r="A926" s="29" t="s">
        <v>640</v>
      </c>
      <c r="B926" s="28">
        <v>404</v>
      </c>
      <c r="C926" s="28">
        <v>5192</v>
      </c>
      <c r="D926" s="30" t="s">
        <v>7528</v>
      </c>
      <c r="E926" s="29" t="s">
        <v>7854</v>
      </c>
      <c r="F926" s="28">
        <v>66</v>
      </c>
      <c r="G926" s="28">
        <v>12</v>
      </c>
      <c r="H926" s="28">
        <v>5013</v>
      </c>
      <c r="I926" s="29" t="s">
        <v>812</v>
      </c>
      <c r="J926" s="28">
        <v>3</v>
      </c>
      <c r="K926" s="29" t="s">
        <v>7529</v>
      </c>
      <c r="L926" s="28">
        <v>5014</v>
      </c>
      <c r="M926" s="29" t="s">
        <v>3869</v>
      </c>
      <c r="N926" s="29" t="s">
        <v>7471</v>
      </c>
      <c r="O926" s="31">
        <v>18264</v>
      </c>
      <c r="P926" s="31" t="s">
        <v>7472</v>
      </c>
      <c r="Q926" s="29" t="s">
        <v>7473</v>
      </c>
      <c r="R926" s="28">
        <v>1</v>
      </c>
      <c r="S926" s="28">
        <v>26</v>
      </c>
      <c r="T926" s="28">
        <v>3</v>
      </c>
      <c r="U926" s="28">
        <v>6</v>
      </c>
      <c r="V926" s="29" t="s">
        <v>7531</v>
      </c>
      <c r="W926" s="29" t="s">
        <v>7577</v>
      </c>
      <c r="X926" s="29" t="s">
        <v>7846</v>
      </c>
      <c r="Y926" s="29" t="s">
        <v>7855</v>
      </c>
      <c r="Z926" s="29" t="s">
        <v>7580</v>
      </c>
      <c r="AA926" s="29" t="s">
        <v>7478</v>
      </c>
      <c r="AB926" s="28">
        <v>91790</v>
      </c>
      <c r="AC926" s="32">
        <v>34.087657999999998</v>
      </c>
      <c r="AD926" s="32">
        <v>-117.926283</v>
      </c>
      <c r="AE926" s="34" t="s">
        <v>7503</v>
      </c>
      <c r="AF926" s="29" t="s">
        <v>7472</v>
      </c>
      <c r="AG926" s="33" t="str">
        <f>IF(ISERROR(IF(VLOOKUP(B926,'SAS Stations'!$A$2:$G$307,6,)="YES", "YES", "NO"))=TRUE,"NO","YES")</f>
        <v>YES</v>
      </c>
      <c r="AH926" s="33" t="str">
        <f t="shared" si="14"/>
        <v>NO</v>
      </c>
      <c r="AI926" s="33" t="str">
        <f>IF(ISERROR(IF(VLOOKUP(B926,'Stations Modelled'!$A$2:$D$141,4,FALSE)=TRUE, "YES","NO")),"NO","YES")</f>
        <v>NO</v>
      </c>
    </row>
    <row r="927" spans="1:35" hidden="1">
      <c r="A927" s="29" t="s">
        <v>266</v>
      </c>
      <c r="B927" s="28">
        <v>424</v>
      </c>
      <c r="C927" s="28">
        <v>5212</v>
      </c>
      <c r="D927" s="30"/>
      <c r="E927" s="29"/>
      <c r="F927" s="28">
        <v>16</v>
      </c>
      <c r="G927" s="28">
        <v>4</v>
      </c>
      <c r="H927" s="28">
        <v>5056</v>
      </c>
      <c r="I927" s="29" t="s">
        <v>698</v>
      </c>
      <c r="J927" s="28">
        <v>11</v>
      </c>
      <c r="K927" s="29" t="s">
        <v>698</v>
      </c>
      <c r="L927" s="28">
        <v>5056</v>
      </c>
      <c r="M927" s="29" t="s">
        <v>698</v>
      </c>
      <c r="N927" s="29" t="s">
        <v>7521</v>
      </c>
      <c r="O927" s="31">
        <v>18264</v>
      </c>
      <c r="P927" s="31">
        <v>30590</v>
      </c>
      <c r="Q927" s="29" t="s">
        <v>7506</v>
      </c>
      <c r="R927" s="28">
        <v>5</v>
      </c>
      <c r="S927" s="28">
        <v>35</v>
      </c>
      <c r="T927" s="28">
        <v>2</v>
      </c>
      <c r="U927" s="28">
        <v>61</v>
      </c>
      <c r="V927" s="29" t="s">
        <v>4972</v>
      </c>
      <c r="W927" s="29" t="s">
        <v>7472</v>
      </c>
      <c r="X927" s="29" t="s">
        <v>7472</v>
      </c>
      <c r="Y927" s="29" t="s">
        <v>7472</v>
      </c>
      <c r="Z927" s="29" t="s">
        <v>7472</v>
      </c>
      <c r="AA927" s="29" t="s">
        <v>7478</v>
      </c>
      <c r="AB927" s="28" t="s">
        <v>7472</v>
      </c>
      <c r="AC927" s="27"/>
      <c r="AD927" s="27"/>
      <c r="AE927" s="27"/>
      <c r="AF927" s="29" t="s">
        <v>7472</v>
      </c>
      <c r="AG927" s="33" t="str">
        <f>IF(ISERROR(IF(VLOOKUP(B927,'SAS Stations'!$A$2:$G$307,6,)="YES", "YES", "NO"))=TRUE,"NO","YES")</f>
        <v>NO</v>
      </c>
      <c r="AH927" s="33" t="str">
        <f t="shared" si="14"/>
        <v>YES</v>
      </c>
      <c r="AI927" s="33" t="str">
        <f>IF(ISERROR(IF(VLOOKUP(B927,'Stations Modelled'!$A$2:$D$141,4,FALSE)=TRUE, "YES","NO")),"NO","YES")</f>
        <v>NO</v>
      </c>
    </row>
    <row r="928" spans="1:35" hidden="1">
      <c r="A928" s="29" t="s">
        <v>267</v>
      </c>
      <c r="B928" s="28">
        <v>1193</v>
      </c>
      <c r="C928" s="28">
        <v>7465</v>
      </c>
      <c r="D928" s="30"/>
      <c r="E928" s="29"/>
      <c r="F928" s="28">
        <v>16</v>
      </c>
      <c r="G928" s="28">
        <v>4</v>
      </c>
      <c r="H928" s="28">
        <v>5053</v>
      </c>
      <c r="I928" s="29" t="s">
        <v>833</v>
      </c>
      <c r="J928" s="28">
        <v>12</v>
      </c>
      <c r="K928" s="29" t="s">
        <v>833</v>
      </c>
      <c r="L928" s="28">
        <v>5056</v>
      </c>
      <c r="M928" s="29" t="s">
        <v>698</v>
      </c>
      <c r="N928" s="29" t="s">
        <v>7521</v>
      </c>
      <c r="O928" s="31">
        <v>23802</v>
      </c>
      <c r="P928" s="31">
        <v>31898</v>
      </c>
      <c r="Q928" s="29" t="s">
        <v>5084</v>
      </c>
      <c r="R928" s="28">
        <v>5</v>
      </c>
      <c r="S928" s="28">
        <v>39</v>
      </c>
      <c r="T928" s="28">
        <v>1</v>
      </c>
      <c r="U928" s="28">
        <v>60</v>
      </c>
      <c r="V928" s="29" t="s">
        <v>4972</v>
      </c>
      <c r="W928" s="29" t="s">
        <v>7472</v>
      </c>
      <c r="X928" s="29" t="s">
        <v>7472</v>
      </c>
      <c r="Y928" s="29" t="s">
        <v>7472</v>
      </c>
      <c r="Z928" s="29" t="s">
        <v>7472</v>
      </c>
      <c r="AA928" s="29" t="s">
        <v>7478</v>
      </c>
      <c r="AB928" s="28" t="s">
        <v>7472</v>
      </c>
      <c r="AC928" s="27"/>
      <c r="AD928" s="27"/>
      <c r="AE928" s="27"/>
      <c r="AF928" s="29" t="s">
        <v>7472</v>
      </c>
      <c r="AG928" s="33" t="str">
        <f>IF(ISERROR(IF(VLOOKUP(B928,'SAS Stations'!$A$2:$G$307,6,)="YES", "YES", "NO"))=TRUE,"NO","YES")</f>
        <v>NO</v>
      </c>
      <c r="AH928" s="33" t="str">
        <f t="shared" si="14"/>
        <v>YES</v>
      </c>
      <c r="AI928" s="33" t="str">
        <f>IF(ISERROR(IF(VLOOKUP(B928,'Stations Modelled'!$A$2:$D$141,4,FALSE)=TRUE, "YES","NO")),"NO","YES")</f>
        <v>NO</v>
      </c>
    </row>
    <row r="929" spans="1:35" hidden="1">
      <c r="A929" s="29" t="s">
        <v>268</v>
      </c>
      <c r="B929" s="28">
        <v>1779</v>
      </c>
      <c r="C929" s="28">
        <v>5285</v>
      </c>
      <c r="D929" s="30"/>
      <c r="E929" s="29"/>
      <c r="F929" s="28">
        <v>66</v>
      </c>
      <c r="G929" s="28">
        <v>16</v>
      </c>
      <c r="H929" s="28">
        <v>5056</v>
      </c>
      <c r="I929" s="29" t="s">
        <v>698</v>
      </c>
      <c r="J929" s="28">
        <v>11</v>
      </c>
      <c r="K929" s="29" t="s">
        <v>698</v>
      </c>
      <c r="L929" s="28">
        <v>5056</v>
      </c>
      <c r="M929" s="29" t="s">
        <v>698</v>
      </c>
      <c r="N929" s="29" t="s">
        <v>7496</v>
      </c>
      <c r="O929" s="31">
        <v>38353</v>
      </c>
      <c r="P929" s="31" t="s">
        <v>7472</v>
      </c>
      <c r="Q929" s="29" t="s">
        <v>10579</v>
      </c>
      <c r="R929" s="28">
        <v>5</v>
      </c>
      <c r="S929" s="28">
        <v>35</v>
      </c>
      <c r="T929" s="28">
        <v>3</v>
      </c>
      <c r="U929" s="28">
        <v>60</v>
      </c>
      <c r="V929" s="29" t="s">
        <v>2730</v>
      </c>
      <c r="W929" s="29" t="s">
        <v>7472</v>
      </c>
      <c r="X929" s="29" t="s">
        <v>7472</v>
      </c>
      <c r="Y929" s="29" t="s">
        <v>269</v>
      </c>
      <c r="Z929" s="29" t="s">
        <v>5013</v>
      </c>
      <c r="AA929" s="29" t="s">
        <v>7478</v>
      </c>
      <c r="AB929" s="28">
        <v>91301</v>
      </c>
      <c r="AC929" s="27"/>
      <c r="AD929" s="27"/>
      <c r="AE929" s="27"/>
      <c r="AF929" s="29" t="s">
        <v>7472</v>
      </c>
      <c r="AG929" s="33" t="str">
        <f>IF(ISERROR(IF(VLOOKUP(B929,'SAS Stations'!$A$2:$G$307,6,)="YES", "YES", "NO"))=TRUE,"NO","YES")</f>
        <v>NO</v>
      </c>
      <c r="AH929" s="33" t="str">
        <f t="shared" si="14"/>
        <v>YES</v>
      </c>
      <c r="AI929" s="33" t="str">
        <f>IF(ISERROR(IF(VLOOKUP(B929,'Stations Modelled'!$A$2:$D$141,4,FALSE)=TRUE, "YES","NO")),"NO","YES")</f>
        <v>NO</v>
      </c>
    </row>
    <row r="930" spans="1:35" hidden="1">
      <c r="A930" s="29" t="s">
        <v>270</v>
      </c>
      <c r="B930" s="28">
        <v>1807</v>
      </c>
      <c r="C930" s="28">
        <v>6312</v>
      </c>
      <c r="D930" s="30"/>
      <c r="E930" s="29"/>
      <c r="F930" s="28">
        <v>66</v>
      </c>
      <c r="G930" s="28">
        <v>12</v>
      </c>
      <c r="H930" s="28">
        <v>5051</v>
      </c>
      <c r="I930" s="29" t="s">
        <v>362</v>
      </c>
      <c r="J930" s="28">
        <v>13</v>
      </c>
      <c r="K930" s="29" t="s">
        <v>362</v>
      </c>
      <c r="L930" s="28">
        <v>5056</v>
      </c>
      <c r="M930" s="29" t="s">
        <v>698</v>
      </c>
      <c r="N930" s="29" t="s">
        <v>7496</v>
      </c>
      <c r="O930" s="31">
        <v>38353</v>
      </c>
      <c r="P930" s="31" t="s">
        <v>7472</v>
      </c>
      <c r="Q930" s="29" t="s">
        <v>10579</v>
      </c>
      <c r="R930" s="28">
        <v>5</v>
      </c>
      <c r="S930" s="28">
        <v>59</v>
      </c>
      <c r="T930" s="28">
        <v>3</v>
      </c>
      <c r="U930" s="28">
        <v>60</v>
      </c>
      <c r="V930" s="29" t="s">
        <v>1290</v>
      </c>
      <c r="W930" s="29" t="s">
        <v>7472</v>
      </c>
      <c r="X930" s="29" t="s">
        <v>7472</v>
      </c>
      <c r="Y930" s="29" t="s">
        <v>7472</v>
      </c>
      <c r="Z930" s="29" t="s">
        <v>7472</v>
      </c>
      <c r="AA930" s="29" t="s">
        <v>7478</v>
      </c>
      <c r="AB930" s="28" t="s">
        <v>7472</v>
      </c>
      <c r="AC930" s="27"/>
      <c r="AD930" s="27"/>
      <c r="AE930" s="27"/>
      <c r="AF930" s="29" t="s">
        <v>7472</v>
      </c>
      <c r="AG930" s="33" t="str">
        <f>IF(ISERROR(IF(VLOOKUP(B930,'SAS Stations'!$A$2:$G$307,6,)="YES", "YES", "NO"))=TRUE,"NO","YES")</f>
        <v>NO</v>
      </c>
      <c r="AH930" s="33" t="str">
        <f t="shared" si="14"/>
        <v>YES</v>
      </c>
      <c r="AI930" s="33" t="str">
        <f>IF(ISERROR(IF(VLOOKUP(B930,'Stations Modelled'!$A$2:$D$141,4,FALSE)=TRUE, "YES","NO")),"NO","YES")</f>
        <v>NO</v>
      </c>
    </row>
    <row r="931" spans="1:35" hidden="1">
      <c r="A931" s="29" t="s">
        <v>271</v>
      </c>
      <c r="B931" s="28">
        <v>1191</v>
      </c>
      <c r="C931" s="28">
        <v>7463</v>
      </c>
      <c r="D931" s="30"/>
      <c r="E931" s="29"/>
      <c r="F931" s="28">
        <v>16</v>
      </c>
      <c r="G931" s="28">
        <v>4</v>
      </c>
      <c r="H931" s="28">
        <v>5056</v>
      </c>
      <c r="I931" s="29" t="s">
        <v>698</v>
      </c>
      <c r="J931" s="28">
        <v>11</v>
      </c>
      <c r="K931" s="29" t="s">
        <v>698</v>
      </c>
      <c r="L931" s="28">
        <v>5056</v>
      </c>
      <c r="M931" s="29" t="s">
        <v>698</v>
      </c>
      <c r="N931" s="29" t="s">
        <v>7471</v>
      </c>
      <c r="O931" s="31">
        <v>25600</v>
      </c>
      <c r="P931" s="31" t="s">
        <v>7472</v>
      </c>
      <c r="Q931" s="29" t="s">
        <v>5084</v>
      </c>
      <c r="R931" s="28">
        <v>5</v>
      </c>
      <c r="S931" s="28">
        <v>35</v>
      </c>
      <c r="T931" s="28">
        <v>3</v>
      </c>
      <c r="U931" s="28">
        <v>60</v>
      </c>
      <c r="V931" s="29" t="s">
        <v>7472</v>
      </c>
      <c r="W931" s="29" t="s">
        <v>7472</v>
      </c>
      <c r="X931" s="29" t="s">
        <v>7472</v>
      </c>
      <c r="Y931" s="29" t="s">
        <v>7472</v>
      </c>
      <c r="Z931" s="29" t="s">
        <v>7472</v>
      </c>
      <c r="AA931" s="29" t="s">
        <v>7478</v>
      </c>
      <c r="AB931" s="28">
        <v>91302</v>
      </c>
      <c r="AC931" s="27"/>
      <c r="AD931" s="27"/>
      <c r="AE931" s="27"/>
      <c r="AF931" s="29" t="s">
        <v>7472</v>
      </c>
      <c r="AG931" s="33" t="str">
        <f>IF(ISERROR(IF(VLOOKUP(B931,'SAS Stations'!$A$2:$G$307,6,)="YES", "YES", "NO"))=TRUE,"NO","YES")</f>
        <v>NO</v>
      </c>
      <c r="AH931" s="33" t="str">
        <f t="shared" si="14"/>
        <v>YES</v>
      </c>
      <c r="AI931" s="33" t="str">
        <f>IF(ISERROR(IF(VLOOKUP(B931,'Stations Modelled'!$A$2:$D$141,4,FALSE)=TRUE, "YES","NO")),"NO","YES")</f>
        <v>NO</v>
      </c>
    </row>
    <row r="932" spans="1:35" hidden="1">
      <c r="A932" s="29" t="s">
        <v>272</v>
      </c>
      <c r="B932" s="28">
        <v>980</v>
      </c>
      <c r="C932" s="28">
        <v>6185</v>
      </c>
      <c r="D932" s="30"/>
      <c r="E932" s="29"/>
      <c r="F932" s="28">
        <v>16</v>
      </c>
      <c r="G932" s="28">
        <v>0.5</v>
      </c>
      <c r="H932" s="28">
        <v>5074</v>
      </c>
      <c r="I932" s="29" t="s">
        <v>631</v>
      </c>
      <c r="J932" s="28">
        <v>9</v>
      </c>
      <c r="K932" s="29" t="s">
        <v>652</v>
      </c>
      <c r="L932" s="28">
        <v>5073</v>
      </c>
      <c r="M932" s="29" t="s">
        <v>652</v>
      </c>
      <c r="N932" s="29" t="s">
        <v>7471</v>
      </c>
      <c r="O932" s="31">
        <v>18264</v>
      </c>
      <c r="P932" s="31" t="s">
        <v>7472</v>
      </c>
      <c r="Q932" s="29" t="s">
        <v>981</v>
      </c>
      <c r="R932" s="28">
        <v>1</v>
      </c>
      <c r="S932" s="28">
        <v>32</v>
      </c>
      <c r="T932" s="28">
        <v>2</v>
      </c>
      <c r="U932" s="28">
        <v>50</v>
      </c>
      <c r="V932" s="29" t="s">
        <v>2730</v>
      </c>
      <c r="W932" s="29" t="s">
        <v>7472</v>
      </c>
      <c r="X932" s="29" t="s">
        <v>7472</v>
      </c>
      <c r="Y932" s="29" t="s">
        <v>7472</v>
      </c>
      <c r="Z932" s="29" t="s">
        <v>7472</v>
      </c>
      <c r="AA932" s="29" t="s">
        <v>7478</v>
      </c>
      <c r="AB932" s="28" t="s">
        <v>7472</v>
      </c>
      <c r="AC932" s="27"/>
      <c r="AD932" s="27"/>
      <c r="AE932" s="27"/>
      <c r="AF932" s="29" t="s">
        <v>7472</v>
      </c>
      <c r="AG932" s="33" t="str">
        <f>IF(ISERROR(IF(VLOOKUP(B932,'SAS Stations'!$A$2:$G$307,6,)="YES", "YES", "NO"))=TRUE,"NO","YES")</f>
        <v>NO</v>
      </c>
      <c r="AH932" s="33" t="str">
        <f t="shared" si="14"/>
        <v>YES</v>
      </c>
      <c r="AI932" s="33" t="str">
        <f>IF(ISERROR(IF(VLOOKUP(B932,'Stations Modelled'!$A$2:$D$141,4,FALSE)=TRUE, "YES","NO")),"NO","YES")</f>
        <v>NO</v>
      </c>
    </row>
    <row r="933" spans="1:35" hidden="1">
      <c r="A933" s="29" t="s">
        <v>273</v>
      </c>
      <c r="B933" s="28">
        <v>1190</v>
      </c>
      <c r="C933" s="28">
        <v>7461</v>
      </c>
      <c r="D933" s="30"/>
      <c r="E933" s="29"/>
      <c r="F933" s="28">
        <v>25</v>
      </c>
      <c r="G933" s="28">
        <v>25</v>
      </c>
      <c r="H933" s="28">
        <v>4020</v>
      </c>
      <c r="I933" s="29" t="s">
        <v>7505</v>
      </c>
      <c r="J933" s="28">
        <v>16</v>
      </c>
      <c r="K933" s="29" t="s">
        <v>3806</v>
      </c>
      <c r="L933" s="28">
        <v>5090</v>
      </c>
      <c r="M933" s="29" t="s">
        <v>3806</v>
      </c>
      <c r="N933" s="29" t="s">
        <v>7471</v>
      </c>
      <c r="O933" s="31">
        <v>18264</v>
      </c>
      <c r="P933" s="31" t="s">
        <v>7472</v>
      </c>
      <c r="Q933" s="29" t="s">
        <v>5084</v>
      </c>
      <c r="R933" s="28">
        <v>3</v>
      </c>
      <c r="S933" s="28">
        <v>72</v>
      </c>
      <c r="T933" s="28">
        <v>4</v>
      </c>
      <c r="U933" s="28">
        <v>30</v>
      </c>
      <c r="V933" s="29" t="s">
        <v>7474</v>
      </c>
      <c r="W933" s="29" t="s">
        <v>7472</v>
      </c>
      <c r="X933" s="29" t="s">
        <v>7472</v>
      </c>
      <c r="Y933" s="29" t="s">
        <v>7472</v>
      </c>
      <c r="Z933" s="29" t="s">
        <v>7472</v>
      </c>
      <c r="AA933" s="29" t="s">
        <v>7478</v>
      </c>
      <c r="AB933" s="28">
        <v>92384</v>
      </c>
      <c r="AC933" s="27"/>
      <c r="AD933" s="27"/>
      <c r="AE933" s="27"/>
      <c r="AF933" s="29" t="s">
        <v>7472</v>
      </c>
      <c r="AG933" s="33" t="str">
        <f>IF(ISERROR(IF(VLOOKUP(B933,'SAS Stations'!$A$2:$G$307,6,)="YES", "YES", "NO"))=TRUE,"NO","YES")</f>
        <v>NO</v>
      </c>
      <c r="AH933" s="33" t="str">
        <f t="shared" si="14"/>
        <v>YES</v>
      </c>
      <c r="AI933" s="33" t="str">
        <f>IF(ISERROR(IF(VLOOKUP(B933,'Stations Modelled'!$A$2:$D$141,4,FALSE)=TRUE, "YES","NO")),"NO","YES")</f>
        <v>NO</v>
      </c>
    </row>
    <row r="934" spans="1:35" hidden="1">
      <c r="A934" s="29" t="s">
        <v>641</v>
      </c>
      <c r="B934" s="28">
        <v>489</v>
      </c>
      <c r="C934" s="28">
        <v>5272</v>
      </c>
      <c r="D934" s="30" t="s">
        <v>4971</v>
      </c>
      <c r="E934" s="29" t="s">
        <v>5141</v>
      </c>
      <c r="F934" s="28">
        <v>66</v>
      </c>
      <c r="G934" s="28">
        <v>16</v>
      </c>
      <c r="H934" s="28">
        <v>5056</v>
      </c>
      <c r="I934" s="29" t="s">
        <v>698</v>
      </c>
      <c r="J934" s="28">
        <v>11</v>
      </c>
      <c r="K934" s="29" t="s">
        <v>698</v>
      </c>
      <c r="L934" s="28">
        <v>5056</v>
      </c>
      <c r="M934" s="29" t="s">
        <v>698</v>
      </c>
      <c r="N934" s="29" t="s">
        <v>7471</v>
      </c>
      <c r="O934" s="31">
        <v>24807</v>
      </c>
      <c r="P934" s="31" t="s">
        <v>7472</v>
      </c>
      <c r="Q934" s="29" t="s">
        <v>7473</v>
      </c>
      <c r="R934" s="28">
        <v>5</v>
      </c>
      <c r="S934" s="28">
        <v>35</v>
      </c>
      <c r="T934" s="28">
        <v>2</v>
      </c>
      <c r="U934" s="28">
        <v>61</v>
      </c>
      <c r="V934" s="29" t="s">
        <v>2730</v>
      </c>
      <c r="W934" s="29" t="s">
        <v>5142</v>
      </c>
      <c r="X934" s="29" t="s">
        <v>7571</v>
      </c>
      <c r="Y934" s="29" t="s">
        <v>5143</v>
      </c>
      <c r="Z934" s="29" t="s">
        <v>671</v>
      </c>
      <c r="AA934" s="29" t="s">
        <v>7478</v>
      </c>
      <c r="AB934" s="28">
        <v>90265</v>
      </c>
      <c r="AC934" s="32">
        <v>34.045516999999997</v>
      </c>
      <c r="AD934" s="32">
        <v>-118.775927</v>
      </c>
      <c r="AE934" s="34" t="s">
        <v>7494</v>
      </c>
      <c r="AF934" s="29" t="s">
        <v>7472</v>
      </c>
      <c r="AG934" s="33" t="str">
        <f>IF(ISERROR(IF(VLOOKUP(B934,'SAS Stations'!$A$2:$G$307,6,)="YES", "YES", "NO"))=TRUE,"NO","YES")</f>
        <v>NO</v>
      </c>
      <c r="AH934" s="33" t="str">
        <f t="shared" si="14"/>
        <v>YES</v>
      </c>
      <c r="AI934" s="33" t="str">
        <f>IF(ISERROR(IF(VLOOKUP(B934,'Stations Modelled'!$A$2:$D$141,4,FALSE)=TRUE, "YES","NO")),"NO","YES")</f>
        <v>YES</v>
      </c>
    </row>
    <row r="935" spans="1:35" hidden="1">
      <c r="A935" s="29" t="s">
        <v>7516</v>
      </c>
      <c r="B935" s="28">
        <v>208</v>
      </c>
      <c r="C935" s="28">
        <v>4022</v>
      </c>
      <c r="D935" s="30"/>
      <c r="E935" s="29"/>
      <c r="F935" s="28">
        <v>500</v>
      </c>
      <c r="G935" s="28">
        <v>66</v>
      </c>
      <c r="H935" s="28">
        <v>4020</v>
      </c>
      <c r="I935" s="29" t="s">
        <v>7505</v>
      </c>
      <c r="J935" s="28">
        <v>16</v>
      </c>
      <c r="K935" s="29" t="s">
        <v>3806</v>
      </c>
      <c r="L935" s="28">
        <v>4000</v>
      </c>
      <c r="M935" s="29" t="s">
        <v>7495</v>
      </c>
      <c r="N935" s="29" t="s">
        <v>7471</v>
      </c>
      <c r="O935" s="31">
        <v>32599</v>
      </c>
      <c r="P935" s="31" t="s">
        <v>7472</v>
      </c>
      <c r="Q935" s="29" t="s">
        <v>7496</v>
      </c>
      <c r="R935" s="28">
        <v>9</v>
      </c>
      <c r="S935" s="28">
        <v>73</v>
      </c>
      <c r="T935" s="28">
        <v>4</v>
      </c>
      <c r="U935" s="28">
        <v>21</v>
      </c>
      <c r="V935" s="29" t="s">
        <v>7472</v>
      </c>
      <c r="W935" s="29" t="s">
        <v>7472</v>
      </c>
      <c r="X935" s="29" t="s">
        <v>7472</v>
      </c>
      <c r="Y935" s="29" t="s">
        <v>7472</v>
      </c>
      <c r="Z935" s="29" t="s">
        <v>7472</v>
      </c>
      <c r="AA935" s="29" t="s">
        <v>7493</v>
      </c>
      <c r="AB935" s="28" t="s">
        <v>7472</v>
      </c>
      <c r="AC935" s="27"/>
      <c r="AD935" s="27"/>
      <c r="AE935" s="27"/>
      <c r="AF935" s="29" t="s">
        <v>7472</v>
      </c>
      <c r="AG935" s="33" t="str">
        <f>IF(ISERROR(IF(VLOOKUP(B935,'SAS Stations'!$A$2:$G$307,6,)="YES", "YES", "NO"))=TRUE,"NO","YES")</f>
        <v>NO</v>
      </c>
      <c r="AH935" s="33" t="str">
        <f t="shared" si="14"/>
        <v>YES</v>
      </c>
      <c r="AI935" s="33" t="str">
        <f>IF(ISERROR(IF(VLOOKUP(B935,'Stations Modelled'!$A$2:$D$141,4,FALSE)=TRUE, "YES","NO")),"NO","YES")</f>
        <v>NO</v>
      </c>
    </row>
    <row r="936" spans="1:35" hidden="1">
      <c r="A936" s="29" t="s">
        <v>642</v>
      </c>
      <c r="B936" s="28">
        <v>511</v>
      </c>
      <c r="C936" s="28">
        <v>5315</v>
      </c>
      <c r="D936" s="30" t="s">
        <v>4949</v>
      </c>
      <c r="E936" s="29"/>
      <c r="F936" s="28">
        <v>66</v>
      </c>
      <c r="G936" s="28">
        <v>12</v>
      </c>
      <c r="H936" s="28">
        <v>5033</v>
      </c>
      <c r="I936" s="29" t="s">
        <v>397</v>
      </c>
      <c r="J936" s="28">
        <v>17</v>
      </c>
      <c r="K936" s="29" t="s">
        <v>4950</v>
      </c>
      <c r="L936" s="28">
        <v>5033</v>
      </c>
      <c r="M936" s="29" t="s">
        <v>397</v>
      </c>
      <c r="N936" s="29" t="s">
        <v>7471</v>
      </c>
      <c r="O936" s="31">
        <v>9133</v>
      </c>
      <c r="P936" s="31" t="s">
        <v>7472</v>
      </c>
      <c r="Q936" s="29" t="s">
        <v>7473</v>
      </c>
      <c r="R936" s="28">
        <v>5</v>
      </c>
      <c r="S936" s="28">
        <v>51</v>
      </c>
      <c r="T936" s="28">
        <v>3</v>
      </c>
      <c r="U936" s="28">
        <v>32</v>
      </c>
      <c r="V936" s="29" t="s">
        <v>4926</v>
      </c>
      <c r="W936" s="29" t="s">
        <v>5114</v>
      </c>
      <c r="X936" s="29" t="s">
        <v>501</v>
      </c>
      <c r="Y936" s="29" t="s">
        <v>5144</v>
      </c>
      <c r="Z936" s="29" t="s">
        <v>920</v>
      </c>
      <c r="AA936" s="29" t="s">
        <v>7478</v>
      </c>
      <c r="AB936" s="28">
        <v>93274</v>
      </c>
      <c r="AC936" s="32">
        <v>36.239763000000004</v>
      </c>
      <c r="AD936" s="32">
        <v>-119.475131</v>
      </c>
      <c r="AE936" s="34" t="s">
        <v>7494</v>
      </c>
      <c r="AF936" s="29" t="s">
        <v>7472</v>
      </c>
      <c r="AG936" s="33" t="str">
        <f>IF(ISERROR(IF(VLOOKUP(B936,'SAS Stations'!$A$2:$G$307,6,)="YES", "YES", "NO"))=TRUE,"NO","YES")</f>
        <v>NO</v>
      </c>
      <c r="AH936" s="33" t="str">
        <f t="shared" si="14"/>
        <v>YES</v>
      </c>
      <c r="AI936" s="33" t="str">
        <f>IF(ISERROR(IF(VLOOKUP(B936,'Stations Modelled'!$A$2:$D$141,4,FALSE)=TRUE, "YES","NO")),"NO","YES")</f>
        <v>NO</v>
      </c>
    </row>
    <row r="937" spans="1:35" hidden="1">
      <c r="A937" s="29" t="s">
        <v>274</v>
      </c>
      <c r="B937" s="28">
        <v>1194</v>
      </c>
      <c r="C937" s="28">
        <v>7466</v>
      </c>
      <c r="D937" s="30"/>
      <c r="E937" s="29"/>
      <c r="F937" s="28">
        <v>33</v>
      </c>
      <c r="G937" s="28">
        <v>4</v>
      </c>
      <c r="H937" s="28">
        <v>5070</v>
      </c>
      <c r="I937" s="29" t="s">
        <v>347</v>
      </c>
      <c r="J937" s="28">
        <v>7</v>
      </c>
      <c r="K937" s="29" t="s">
        <v>347</v>
      </c>
      <c r="L937" s="28">
        <v>5070</v>
      </c>
      <c r="M937" s="29" t="s">
        <v>347</v>
      </c>
      <c r="N937" s="29" t="s">
        <v>7521</v>
      </c>
      <c r="O937" s="31">
        <v>23924</v>
      </c>
      <c r="P937" s="31">
        <v>31717</v>
      </c>
      <c r="Q937" s="29" t="s">
        <v>5084</v>
      </c>
      <c r="R937" s="28">
        <v>3</v>
      </c>
      <c r="S937" s="28">
        <v>77</v>
      </c>
      <c r="T937" s="28">
        <v>4</v>
      </c>
      <c r="U937" s="28">
        <v>20</v>
      </c>
      <c r="V937" s="29" t="s">
        <v>7472</v>
      </c>
      <c r="W937" s="29" t="s">
        <v>7472</v>
      </c>
      <c r="X937" s="29" t="s">
        <v>7472</v>
      </c>
      <c r="Y937" s="29" t="s">
        <v>7472</v>
      </c>
      <c r="Z937" s="29" t="s">
        <v>7472</v>
      </c>
      <c r="AA937" s="29" t="s">
        <v>7478</v>
      </c>
      <c r="AB937" s="28" t="s">
        <v>7472</v>
      </c>
      <c r="AC937" s="27"/>
      <c r="AD937" s="27"/>
      <c r="AE937" s="27"/>
      <c r="AF937" s="29" t="s">
        <v>7472</v>
      </c>
      <c r="AG937" s="33" t="str">
        <f>IF(ISERROR(IF(VLOOKUP(B937,'SAS Stations'!$A$2:$G$307,6,)="YES", "YES", "NO"))=TRUE,"NO","YES")</f>
        <v>NO</v>
      </c>
      <c r="AH937" s="33" t="str">
        <f t="shared" si="14"/>
        <v>YES</v>
      </c>
      <c r="AI937" s="33" t="str">
        <f>IF(ISERROR(IF(VLOOKUP(B937,'Stations Modelled'!$A$2:$D$141,4,FALSE)=TRUE, "YES","NO")),"NO","YES")</f>
        <v>NO</v>
      </c>
    </row>
    <row r="938" spans="1:35" hidden="1">
      <c r="A938" s="29" t="s">
        <v>4668</v>
      </c>
      <c r="B938" s="28">
        <v>452</v>
      </c>
      <c r="C938" s="28">
        <v>5238</v>
      </c>
      <c r="D938" s="30"/>
      <c r="E938" s="29">
        <v>37534</v>
      </c>
      <c r="F938" s="28">
        <v>16</v>
      </c>
      <c r="G938" s="28">
        <v>4</v>
      </c>
      <c r="H938" s="28">
        <v>5023</v>
      </c>
      <c r="I938" s="29" t="s">
        <v>337</v>
      </c>
      <c r="J938" s="28">
        <v>8</v>
      </c>
      <c r="K938" s="29" t="s">
        <v>337</v>
      </c>
      <c r="L938" s="28">
        <v>5023</v>
      </c>
      <c r="M938" s="29" t="s">
        <v>337</v>
      </c>
      <c r="N938" s="29" t="s">
        <v>7471</v>
      </c>
      <c r="O938" s="31">
        <v>18264</v>
      </c>
      <c r="P938" s="31" t="s">
        <v>7472</v>
      </c>
      <c r="Q938" s="29" t="s">
        <v>7506</v>
      </c>
      <c r="R938" s="28">
        <v>5</v>
      </c>
      <c r="S938" s="28">
        <v>44</v>
      </c>
      <c r="T938" s="28">
        <v>1</v>
      </c>
      <c r="U938" s="28">
        <v>53</v>
      </c>
      <c r="V938" s="29" t="s">
        <v>3386</v>
      </c>
      <c r="W938" s="29" t="s">
        <v>1649</v>
      </c>
      <c r="X938" s="29" t="s">
        <v>564</v>
      </c>
      <c r="Y938" s="29" t="s">
        <v>4669</v>
      </c>
      <c r="Z938" s="29" t="s">
        <v>4668</v>
      </c>
      <c r="AA938" s="29" t="s">
        <v>7478</v>
      </c>
      <c r="AB938" s="28">
        <v>90260</v>
      </c>
      <c r="AC938" s="32">
        <v>33.895192999999999</v>
      </c>
      <c r="AD938" s="32">
        <v>-118.35704800000001</v>
      </c>
      <c r="AE938" s="34" t="s">
        <v>7494</v>
      </c>
      <c r="AF938" s="29" t="s">
        <v>7472</v>
      </c>
      <c r="AG938" s="33" t="str">
        <f>IF(ISERROR(IF(VLOOKUP(B938,'SAS Stations'!$A$2:$G$307,6,)="YES", "YES", "NO"))=TRUE,"NO","YES")</f>
        <v>NO</v>
      </c>
      <c r="AH938" s="33" t="str">
        <f t="shared" si="14"/>
        <v>YES</v>
      </c>
      <c r="AI938" s="33" t="str">
        <f>IF(ISERROR(IF(VLOOKUP(B938,'Stations Modelled'!$A$2:$D$141,4,FALSE)=TRUE, "YES","NO")),"NO","YES")</f>
        <v>NO</v>
      </c>
    </row>
    <row r="939" spans="1:35" hidden="1">
      <c r="A939" s="29" t="s">
        <v>643</v>
      </c>
      <c r="B939" s="28">
        <v>686</v>
      </c>
      <c r="C939" s="28">
        <v>5645</v>
      </c>
      <c r="D939" s="30" t="s">
        <v>7528</v>
      </c>
      <c r="E939" s="29" t="s">
        <v>3257</v>
      </c>
      <c r="F939" s="28">
        <v>66</v>
      </c>
      <c r="G939" s="28">
        <v>4</v>
      </c>
      <c r="H939" s="28">
        <v>5045</v>
      </c>
      <c r="I939" s="29" t="s">
        <v>3810</v>
      </c>
      <c r="J939" s="28">
        <v>4</v>
      </c>
      <c r="K939" s="29" t="s">
        <v>448</v>
      </c>
      <c r="L939" s="28">
        <v>5069</v>
      </c>
      <c r="M939" s="29" t="s">
        <v>687</v>
      </c>
      <c r="N939" s="29" t="s">
        <v>7471</v>
      </c>
      <c r="O939" s="31">
        <v>18264</v>
      </c>
      <c r="P939" s="31" t="s">
        <v>7472</v>
      </c>
      <c r="Q939" s="29" t="s">
        <v>7473</v>
      </c>
      <c r="R939" s="28">
        <v>1</v>
      </c>
      <c r="S939" s="28">
        <v>26</v>
      </c>
      <c r="T939" s="28">
        <v>3</v>
      </c>
      <c r="U939" s="28">
        <v>6</v>
      </c>
      <c r="V939" s="29" t="s">
        <v>7531</v>
      </c>
      <c r="W939" s="29" t="s">
        <v>3258</v>
      </c>
      <c r="X939" s="29" t="s">
        <v>3259</v>
      </c>
      <c r="Y939" s="29" t="s">
        <v>3260</v>
      </c>
      <c r="Z939" s="29" t="s">
        <v>3261</v>
      </c>
      <c r="AA939" s="29" t="s">
        <v>7478</v>
      </c>
      <c r="AB939" s="28">
        <v>91750</v>
      </c>
      <c r="AC939" s="32">
        <v>34.089722000000002</v>
      </c>
      <c r="AD939" s="32">
        <v>-117.769932</v>
      </c>
      <c r="AE939" s="34" t="s">
        <v>7503</v>
      </c>
      <c r="AF939" s="29" t="s">
        <v>7472</v>
      </c>
      <c r="AG939" s="33" t="str">
        <f>IF(ISERROR(IF(VLOOKUP(B939,'SAS Stations'!$A$2:$G$307,6,)="YES", "YES", "NO"))=TRUE,"NO","YES")</f>
        <v>NO</v>
      </c>
      <c r="AH939" s="33" t="str">
        <f t="shared" si="14"/>
        <v>YES</v>
      </c>
      <c r="AI939" s="33" t="str">
        <f>IF(ISERROR(IF(VLOOKUP(B939,'Stations Modelled'!$A$2:$D$141,4,FALSE)=TRUE, "YES","NO")),"NO","YES")</f>
        <v>NO</v>
      </c>
    </row>
    <row r="940" spans="1:35" hidden="1">
      <c r="A940" s="29" t="s">
        <v>643</v>
      </c>
      <c r="B940" s="28">
        <v>687</v>
      </c>
      <c r="C940" s="28">
        <v>5645</v>
      </c>
      <c r="D940" s="30" t="s">
        <v>7528</v>
      </c>
      <c r="E940" s="29" t="s">
        <v>3257</v>
      </c>
      <c r="F940" s="28">
        <v>66</v>
      </c>
      <c r="G940" s="28">
        <v>12</v>
      </c>
      <c r="H940" s="28">
        <v>5045</v>
      </c>
      <c r="I940" s="29" t="s">
        <v>3810</v>
      </c>
      <c r="J940" s="28">
        <v>4</v>
      </c>
      <c r="K940" s="29" t="s">
        <v>448</v>
      </c>
      <c r="L940" s="28">
        <v>5069</v>
      </c>
      <c r="M940" s="29" t="s">
        <v>687</v>
      </c>
      <c r="N940" s="29" t="s">
        <v>7471</v>
      </c>
      <c r="O940" s="31">
        <v>18264</v>
      </c>
      <c r="P940" s="31" t="s">
        <v>7472</v>
      </c>
      <c r="Q940" s="29" t="s">
        <v>7473</v>
      </c>
      <c r="R940" s="28">
        <v>1</v>
      </c>
      <c r="S940" s="28">
        <v>26</v>
      </c>
      <c r="T940" s="28">
        <v>3</v>
      </c>
      <c r="U940" s="28">
        <v>6</v>
      </c>
      <c r="V940" s="29" t="s">
        <v>7531</v>
      </c>
      <c r="W940" s="29" t="s">
        <v>3258</v>
      </c>
      <c r="X940" s="29" t="s">
        <v>3259</v>
      </c>
      <c r="Y940" s="29" t="s">
        <v>3260</v>
      </c>
      <c r="Z940" s="29" t="s">
        <v>3261</v>
      </c>
      <c r="AA940" s="29" t="s">
        <v>7478</v>
      </c>
      <c r="AB940" s="28">
        <v>91750</v>
      </c>
      <c r="AC940" s="32">
        <v>34.089722000000002</v>
      </c>
      <c r="AD940" s="32">
        <v>-117.769932</v>
      </c>
      <c r="AE940" s="34" t="s">
        <v>7503</v>
      </c>
      <c r="AF940" s="29" t="s">
        <v>7472</v>
      </c>
      <c r="AG940" s="33" t="str">
        <f>IF(ISERROR(IF(VLOOKUP(B940,'SAS Stations'!$A$2:$G$307,6,)="YES", "YES", "NO"))=TRUE,"NO","YES")</f>
        <v>YES</v>
      </c>
      <c r="AH940" s="33" t="str">
        <f t="shared" si="14"/>
        <v>NO</v>
      </c>
      <c r="AI940" s="33" t="str">
        <f>IF(ISERROR(IF(VLOOKUP(B940,'Stations Modelled'!$A$2:$D$141,4,FALSE)=TRUE, "YES","NO")),"NO","YES")</f>
        <v>NO</v>
      </c>
    </row>
    <row r="941" spans="1:35" hidden="1">
      <c r="A941" s="29" t="s">
        <v>275</v>
      </c>
      <c r="B941" s="28">
        <v>1195</v>
      </c>
      <c r="C941" s="28">
        <v>7467</v>
      </c>
      <c r="D941" s="30"/>
      <c r="E941" s="29"/>
      <c r="F941" s="28">
        <v>12</v>
      </c>
      <c r="G941" s="28">
        <v>4</v>
      </c>
      <c r="H941" s="28">
        <v>5071</v>
      </c>
      <c r="I941" s="29" t="s">
        <v>339</v>
      </c>
      <c r="J941" s="28">
        <v>9</v>
      </c>
      <c r="K941" s="29" t="s">
        <v>652</v>
      </c>
      <c r="L941" s="28">
        <v>5073</v>
      </c>
      <c r="M941" s="29" t="s">
        <v>652</v>
      </c>
      <c r="N941" s="29" t="s">
        <v>7521</v>
      </c>
      <c r="O941" s="31">
        <v>18264</v>
      </c>
      <c r="P941" s="31">
        <v>30773</v>
      </c>
      <c r="Q941" s="29" t="s">
        <v>5084</v>
      </c>
      <c r="R941" s="28">
        <v>1</v>
      </c>
      <c r="S941" s="28">
        <v>46</v>
      </c>
      <c r="T941" s="28">
        <v>1</v>
      </c>
      <c r="U941" s="28">
        <v>50</v>
      </c>
      <c r="V941" s="29" t="s">
        <v>2730</v>
      </c>
      <c r="W941" s="29" t="s">
        <v>7472</v>
      </c>
      <c r="X941" s="29" t="s">
        <v>7472</v>
      </c>
      <c r="Y941" s="29" t="s">
        <v>7472</v>
      </c>
      <c r="Z941" s="29" t="s">
        <v>7472</v>
      </c>
      <c r="AA941" s="29" t="s">
        <v>7478</v>
      </c>
      <c r="AB941" s="28" t="s">
        <v>7472</v>
      </c>
      <c r="AC941" s="27"/>
      <c r="AD941" s="27"/>
      <c r="AE941" s="27"/>
      <c r="AF941" s="29" t="s">
        <v>7472</v>
      </c>
      <c r="AG941" s="33" t="str">
        <f>IF(ISERROR(IF(VLOOKUP(B941,'SAS Stations'!$A$2:$G$307,6,)="YES", "YES", "NO"))=TRUE,"NO","YES")</f>
        <v>NO</v>
      </c>
      <c r="AH941" s="33" t="str">
        <f t="shared" si="14"/>
        <v>YES</v>
      </c>
      <c r="AI941" s="33" t="str">
        <f>IF(ISERROR(IF(VLOOKUP(B941,'Stations Modelled'!$A$2:$D$141,4,FALSE)=TRUE, "YES","NO")),"NO","YES")</f>
        <v>NO</v>
      </c>
    </row>
    <row r="942" spans="1:35" hidden="1">
      <c r="A942" s="29" t="s">
        <v>275</v>
      </c>
      <c r="B942" s="28">
        <v>1196</v>
      </c>
      <c r="C942" s="28">
        <v>7467</v>
      </c>
      <c r="D942" s="30"/>
      <c r="E942" s="29"/>
      <c r="F942" s="28">
        <v>12</v>
      </c>
      <c r="G942" s="28">
        <v>12</v>
      </c>
      <c r="H942" s="28">
        <v>5071</v>
      </c>
      <c r="I942" s="29" t="s">
        <v>339</v>
      </c>
      <c r="J942" s="28">
        <v>9</v>
      </c>
      <c r="K942" s="29" t="s">
        <v>652</v>
      </c>
      <c r="L942" s="28">
        <v>5073</v>
      </c>
      <c r="M942" s="29" t="s">
        <v>652</v>
      </c>
      <c r="N942" s="29" t="s">
        <v>7521</v>
      </c>
      <c r="O942" s="31">
        <v>18264</v>
      </c>
      <c r="P942" s="31">
        <v>32964</v>
      </c>
      <c r="Q942" s="29" t="s">
        <v>5084</v>
      </c>
      <c r="R942" s="28">
        <v>1</v>
      </c>
      <c r="S942" s="28">
        <v>46</v>
      </c>
      <c r="T942" s="28">
        <v>1</v>
      </c>
      <c r="U942" s="28">
        <v>50</v>
      </c>
      <c r="V942" s="29" t="s">
        <v>2730</v>
      </c>
      <c r="W942" s="29" t="s">
        <v>7472</v>
      </c>
      <c r="X942" s="29" t="s">
        <v>7472</v>
      </c>
      <c r="Y942" s="29" t="s">
        <v>7472</v>
      </c>
      <c r="Z942" s="29" t="s">
        <v>7472</v>
      </c>
      <c r="AA942" s="29" t="s">
        <v>7478</v>
      </c>
      <c r="AB942" s="28" t="s">
        <v>7472</v>
      </c>
      <c r="AC942" s="27"/>
      <c r="AD942" s="27"/>
      <c r="AE942" s="27"/>
      <c r="AF942" s="29" t="s">
        <v>7472</v>
      </c>
      <c r="AG942" s="33" t="str">
        <f>IF(ISERROR(IF(VLOOKUP(B942,'SAS Stations'!$A$2:$G$307,6,)="YES", "YES", "NO"))=TRUE,"NO","YES")</f>
        <v>NO</v>
      </c>
      <c r="AH942" s="33" t="str">
        <f t="shared" si="14"/>
        <v>YES</v>
      </c>
      <c r="AI942" s="33" t="str">
        <f>IF(ISERROR(IF(VLOOKUP(B942,'Stations Modelled'!$A$2:$D$141,4,FALSE)=TRUE, "YES","NO")),"NO","YES")</f>
        <v>NO</v>
      </c>
    </row>
    <row r="943" spans="1:35" hidden="1">
      <c r="A943" s="29" t="s">
        <v>5151</v>
      </c>
      <c r="B943" s="28">
        <v>230</v>
      </c>
      <c r="C943" s="28">
        <v>4090</v>
      </c>
      <c r="D943" s="30"/>
      <c r="E943" s="29"/>
      <c r="F943" s="28">
        <v>220</v>
      </c>
      <c r="G943" s="28">
        <v>220</v>
      </c>
      <c r="H943" s="28">
        <v>4090</v>
      </c>
      <c r="I943" s="29" t="s">
        <v>5151</v>
      </c>
      <c r="J943" s="28">
        <v>15</v>
      </c>
      <c r="K943" s="29" t="s">
        <v>666</v>
      </c>
      <c r="L943" s="28">
        <v>4000</v>
      </c>
      <c r="M943" s="29" t="s">
        <v>7495</v>
      </c>
      <c r="N943" s="29" t="s">
        <v>7471</v>
      </c>
      <c r="O943" s="31">
        <v>18264</v>
      </c>
      <c r="P943" s="31" t="s">
        <v>7472</v>
      </c>
      <c r="Q943" s="29" t="s">
        <v>7496</v>
      </c>
      <c r="R943" s="28">
        <v>9</v>
      </c>
      <c r="S943" s="28">
        <v>99</v>
      </c>
      <c r="T943" s="28" t="s">
        <v>7472</v>
      </c>
      <c r="U943" s="28">
        <v>0</v>
      </c>
      <c r="V943" s="29" t="s">
        <v>7472</v>
      </c>
      <c r="W943" s="29" t="s">
        <v>7472</v>
      </c>
      <c r="X943" s="29" t="s">
        <v>7472</v>
      </c>
      <c r="Y943" s="29" t="s">
        <v>7472</v>
      </c>
      <c r="Z943" s="29" t="s">
        <v>7472</v>
      </c>
      <c r="AA943" s="29" t="s">
        <v>7472</v>
      </c>
      <c r="AB943" s="28" t="s">
        <v>7472</v>
      </c>
      <c r="AC943" s="27"/>
      <c r="AD943" s="27"/>
      <c r="AE943" s="27"/>
      <c r="AF943" s="29" t="s">
        <v>7472</v>
      </c>
      <c r="AG943" s="33" t="str">
        <f>IF(ISERROR(IF(VLOOKUP(B943,'SAS Stations'!$A$2:$G$307,6,)="YES", "YES", "NO"))=TRUE,"NO","YES")</f>
        <v>NO</v>
      </c>
      <c r="AH943" s="33" t="str">
        <f t="shared" si="14"/>
        <v>YES</v>
      </c>
      <c r="AI943" s="33" t="str">
        <f>IF(ISERROR(IF(VLOOKUP(B943,'Stations Modelled'!$A$2:$D$141,4,FALSE)=TRUE, "YES","NO")),"NO","YES")</f>
        <v>NO</v>
      </c>
    </row>
    <row r="944" spans="1:35" hidden="1">
      <c r="A944" s="29" t="s">
        <v>276</v>
      </c>
      <c r="B944" s="28">
        <v>1877</v>
      </c>
      <c r="C944" s="28">
        <v>5841</v>
      </c>
      <c r="D944" s="30"/>
      <c r="E944" s="29"/>
      <c r="F944" s="28">
        <v>66</v>
      </c>
      <c r="G944" s="28">
        <v>12</v>
      </c>
      <c r="H944" s="28">
        <v>5017</v>
      </c>
      <c r="I944" s="29" t="s">
        <v>430</v>
      </c>
      <c r="J944" s="28">
        <v>2</v>
      </c>
      <c r="K944" s="29" t="s">
        <v>394</v>
      </c>
      <c r="L944" s="28">
        <v>5086</v>
      </c>
      <c r="M944" s="29" t="s">
        <v>394</v>
      </c>
      <c r="N944" s="29" t="s">
        <v>7496</v>
      </c>
      <c r="O944" s="31">
        <v>38353</v>
      </c>
      <c r="P944" s="31" t="s">
        <v>7472</v>
      </c>
      <c r="Q944" s="29" t="s">
        <v>10579</v>
      </c>
      <c r="R944" s="28">
        <v>1</v>
      </c>
      <c r="S944" s="28">
        <v>29</v>
      </c>
      <c r="T944" s="28">
        <v>2</v>
      </c>
      <c r="U944" s="28">
        <v>80</v>
      </c>
      <c r="V944" s="29" t="s">
        <v>7848</v>
      </c>
      <c r="W944" s="29" t="s">
        <v>2716</v>
      </c>
      <c r="X944" s="29" t="s">
        <v>494</v>
      </c>
      <c r="Y944" s="29" t="s">
        <v>277</v>
      </c>
      <c r="Z944" s="29" t="s">
        <v>606</v>
      </c>
      <c r="AA944" s="29" t="s">
        <v>7478</v>
      </c>
      <c r="AB944" s="28">
        <v>92712</v>
      </c>
      <c r="AC944" s="27"/>
      <c r="AD944" s="27"/>
      <c r="AE944" s="27"/>
      <c r="AF944" s="29" t="s">
        <v>7472</v>
      </c>
      <c r="AG944" s="33" t="str">
        <f>IF(ISERROR(IF(VLOOKUP(B944,'SAS Stations'!$A$2:$G$307,6,)="YES", "YES", "NO"))=TRUE,"NO","YES")</f>
        <v>NO</v>
      </c>
      <c r="AH944" s="33" t="str">
        <f t="shared" si="14"/>
        <v>YES</v>
      </c>
      <c r="AI944" s="33" t="str">
        <f>IF(ISERROR(IF(VLOOKUP(B944,'Stations Modelled'!$A$2:$D$141,4,FALSE)=TRUE, "YES","NO")),"NO","YES")</f>
        <v>NO</v>
      </c>
    </row>
    <row r="945" spans="1:35" hidden="1">
      <c r="A945" s="29" t="s">
        <v>644</v>
      </c>
      <c r="B945" s="28">
        <v>1997</v>
      </c>
      <c r="C945" s="28">
        <v>6363</v>
      </c>
      <c r="D945" s="30"/>
      <c r="E945" s="29"/>
      <c r="F945" s="28">
        <v>12</v>
      </c>
      <c r="G945" s="28">
        <v>220</v>
      </c>
      <c r="H945" s="28">
        <v>5000</v>
      </c>
      <c r="I945" s="29" t="s">
        <v>7485</v>
      </c>
      <c r="J945" s="28">
        <v>17</v>
      </c>
      <c r="K945" s="29" t="s">
        <v>4950</v>
      </c>
      <c r="L945" s="28">
        <v>5033</v>
      </c>
      <c r="M945" s="29" t="s">
        <v>397</v>
      </c>
      <c r="N945" s="29" t="s">
        <v>7471</v>
      </c>
      <c r="O945" s="31">
        <v>37516</v>
      </c>
      <c r="P945" s="31" t="s">
        <v>7472</v>
      </c>
      <c r="Q945" s="29" t="s">
        <v>7530</v>
      </c>
      <c r="R945" s="28">
        <v>5</v>
      </c>
      <c r="S945" s="28">
        <v>59</v>
      </c>
      <c r="T945" s="28">
        <v>3</v>
      </c>
      <c r="U945" s="28">
        <v>40</v>
      </c>
      <c r="V945" s="29" t="s">
        <v>7498</v>
      </c>
      <c r="W945" s="29" t="s">
        <v>4942</v>
      </c>
      <c r="X945" s="29" t="s">
        <v>7508</v>
      </c>
      <c r="Y945" s="29" t="s">
        <v>278</v>
      </c>
      <c r="Z945" s="29" t="s">
        <v>644</v>
      </c>
      <c r="AA945" s="29" t="s">
        <v>7478</v>
      </c>
      <c r="AB945" s="28">
        <v>93243</v>
      </c>
      <c r="AC945" s="27"/>
      <c r="AD945" s="27"/>
      <c r="AE945" s="27"/>
      <c r="AF945" s="29" t="s">
        <v>7472</v>
      </c>
      <c r="AG945" s="33" t="str">
        <f>IF(ISERROR(IF(VLOOKUP(B945,'SAS Stations'!$A$2:$G$307,6,)="YES", "YES", "NO"))=TRUE,"NO","YES")</f>
        <v>NO</v>
      </c>
      <c r="AH945" s="33" t="str">
        <f t="shared" si="14"/>
        <v>YES</v>
      </c>
      <c r="AI945" s="33" t="str">
        <f>IF(ISERROR(IF(VLOOKUP(B945,'Stations Modelled'!$A$2:$D$141,4,FALSE)=TRUE, "YES","NO")),"NO","YES")</f>
        <v>NO</v>
      </c>
    </row>
    <row r="946" spans="1:35" hidden="1">
      <c r="A946" s="29" t="s">
        <v>645</v>
      </c>
      <c r="B946" s="28">
        <v>172</v>
      </c>
      <c r="C946" s="28">
        <v>2561</v>
      </c>
      <c r="D946" s="30"/>
      <c r="E946" s="29">
        <v>13709</v>
      </c>
      <c r="F946" s="28">
        <v>55</v>
      </c>
      <c r="G946" s="28">
        <v>2.4</v>
      </c>
      <c r="H946" s="28">
        <v>8015</v>
      </c>
      <c r="I946" s="29" t="s">
        <v>5394</v>
      </c>
      <c r="J946" s="28">
        <v>15</v>
      </c>
      <c r="K946" s="29" t="s">
        <v>666</v>
      </c>
      <c r="L946" s="28">
        <v>2556</v>
      </c>
      <c r="M946" s="29" t="s">
        <v>3822</v>
      </c>
      <c r="N946" s="29" t="s">
        <v>7471</v>
      </c>
      <c r="O946" s="31">
        <v>8919</v>
      </c>
      <c r="P946" s="31" t="s">
        <v>7472</v>
      </c>
      <c r="Q946" s="29" t="s">
        <v>2384</v>
      </c>
      <c r="R946" s="28">
        <v>3</v>
      </c>
      <c r="S946" s="28">
        <v>85</v>
      </c>
      <c r="T946" s="28">
        <v>2</v>
      </c>
      <c r="U946" s="28">
        <v>92</v>
      </c>
      <c r="V946" s="29" t="s">
        <v>7498</v>
      </c>
      <c r="W946" s="29" t="s">
        <v>2422</v>
      </c>
      <c r="X946" s="29" t="s">
        <v>5088</v>
      </c>
      <c r="Y946" s="29" t="s">
        <v>2474</v>
      </c>
      <c r="Z946" s="29" t="s">
        <v>645</v>
      </c>
      <c r="AA946" s="29" t="s">
        <v>7478</v>
      </c>
      <c r="AB946" s="28">
        <v>93541</v>
      </c>
      <c r="AC946" s="32">
        <v>37.951996999999999</v>
      </c>
      <c r="AD946" s="32">
        <v>-119.116349</v>
      </c>
      <c r="AE946" s="34" t="s">
        <v>7494</v>
      </c>
      <c r="AF946" s="29" t="s">
        <v>7472</v>
      </c>
      <c r="AG946" s="33" t="str">
        <f>IF(ISERROR(IF(VLOOKUP(B946,'SAS Stations'!$A$2:$G$307,6,)="YES", "YES", "NO"))=TRUE,"NO","YES")</f>
        <v>NO</v>
      </c>
      <c r="AH946" s="33" t="str">
        <f t="shared" si="14"/>
        <v>YES</v>
      </c>
      <c r="AI946" s="33" t="str">
        <f>IF(ISERROR(IF(VLOOKUP(B946,'Stations Modelled'!$A$2:$D$141,4,FALSE)=TRUE, "YES","NO")),"NO","YES")</f>
        <v>NO</v>
      </c>
    </row>
    <row r="947" spans="1:35" hidden="1">
      <c r="A947" s="29" t="s">
        <v>645</v>
      </c>
      <c r="B947" s="28">
        <v>173</v>
      </c>
      <c r="C947" s="28">
        <v>2561</v>
      </c>
      <c r="D947" s="30"/>
      <c r="E947" s="29">
        <v>13709</v>
      </c>
      <c r="F947" s="28">
        <v>115</v>
      </c>
      <c r="G947" s="28">
        <v>55</v>
      </c>
      <c r="H947" s="28">
        <v>8015</v>
      </c>
      <c r="I947" s="29" t="s">
        <v>5394</v>
      </c>
      <c r="J947" s="28">
        <v>15</v>
      </c>
      <c r="K947" s="29" t="s">
        <v>666</v>
      </c>
      <c r="L947" s="28">
        <v>2556</v>
      </c>
      <c r="M947" s="29" t="s">
        <v>3822</v>
      </c>
      <c r="N947" s="29" t="s">
        <v>7471</v>
      </c>
      <c r="O947" s="31">
        <v>8919</v>
      </c>
      <c r="P947" s="31" t="s">
        <v>7472</v>
      </c>
      <c r="Q947" s="29" t="s">
        <v>7473</v>
      </c>
      <c r="R947" s="28">
        <v>3</v>
      </c>
      <c r="S947" s="28">
        <v>85</v>
      </c>
      <c r="T947" s="28">
        <v>2</v>
      </c>
      <c r="U947" s="28">
        <v>92</v>
      </c>
      <c r="V947" s="29" t="s">
        <v>7498</v>
      </c>
      <c r="W947" s="29" t="s">
        <v>2422</v>
      </c>
      <c r="X947" s="29" t="s">
        <v>5088</v>
      </c>
      <c r="Y947" s="29" t="s">
        <v>2474</v>
      </c>
      <c r="Z947" s="29" t="s">
        <v>645</v>
      </c>
      <c r="AA947" s="29" t="s">
        <v>7478</v>
      </c>
      <c r="AB947" s="28">
        <v>93541</v>
      </c>
      <c r="AC947" s="32">
        <v>37.951996999999999</v>
      </c>
      <c r="AD947" s="32">
        <v>-119.116349</v>
      </c>
      <c r="AE947" s="34" t="s">
        <v>7494</v>
      </c>
      <c r="AF947" s="29" t="s">
        <v>7472</v>
      </c>
      <c r="AG947" s="33" t="str">
        <f>IF(ISERROR(IF(VLOOKUP(B947,'SAS Stations'!$A$2:$G$307,6,)="YES", "YES", "NO"))=TRUE,"NO","YES")</f>
        <v>NO</v>
      </c>
      <c r="AH947" s="33" t="str">
        <f t="shared" si="14"/>
        <v>YES</v>
      </c>
      <c r="AI947" s="33" t="str">
        <f>IF(ISERROR(IF(VLOOKUP(B947,'Stations Modelled'!$A$2:$D$141,4,FALSE)=TRUE, "YES","NO")),"NO","YES")</f>
        <v>NO</v>
      </c>
    </row>
    <row r="948" spans="1:35" hidden="1">
      <c r="A948" s="29" t="s">
        <v>279</v>
      </c>
      <c r="B948" s="28">
        <v>1685</v>
      </c>
      <c r="C948" s="28">
        <v>9931</v>
      </c>
      <c r="D948" s="30"/>
      <c r="E948" s="29"/>
      <c r="F948" s="28">
        <v>12</v>
      </c>
      <c r="G948" s="28">
        <v>4</v>
      </c>
      <c r="H948" s="28">
        <v>9010</v>
      </c>
      <c r="I948" s="29" t="s">
        <v>2406</v>
      </c>
      <c r="J948" s="28" t="s">
        <v>7472</v>
      </c>
      <c r="K948" s="29" t="s">
        <v>7472</v>
      </c>
      <c r="L948" s="28">
        <v>9010</v>
      </c>
      <c r="M948" s="29" t="s">
        <v>2406</v>
      </c>
      <c r="N948" s="29" t="s">
        <v>7471</v>
      </c>
      <c r="O948" s="31">
        <v>33970</v>
      </c>
      <c r="P948" s="31" t="s">
        <v>7472</v>
      </c>
      <c r="Q948" s="29" t="s">
        <v>5084</v>
      </c>
      <c r="R948" s="28">
        <v>9</v>
      </c>
      <c r="S948" s="28">
        <v>99</v>
      </c>
      <c r="T948" s="28">
        <v>2</v>
      </c>
      <c r="U948" s="28">
        <v>0</v>
      </c>
      <c r="V948" s="29" t="s">
        <v>7472</v>
      </c>
      <c r="W948" s="29" t="s">
        <v>7472</v>
      </c>
      <c r="X948" s="29" t="s">
        <v>7472</v>
      </c>
      <c r="Y948" s="29" t="s">
        <v>2407</v>
      </c>
      <c r="Z948" s="29" t="s">
        <v>348</v>
      </c>
      <c r="AA948" s="29" t="s">
        <v>7478</v>
      </c>
      <c r="AB948" s="28">
        <v>91801</v>
      </c>
      <c r="AC948" s="27"/>
      <c r="AD948" s="27"/>
      <c r="AE948" s="27"/>
      <c r="AF948" s="29" t="s">
        <v>7472</v>
      </c>
      <c r="AG948" s="33" t="str">
        <f>IF(ISERROR(IF(VLOOKUP(B948,'SAS Stations'!$A$2:$G$307,6,)="YES", "YES", "NO"))=TRUE,"NO","YES")</f>
        <v>NO</v>
      </c>
      <c r="AH948" s="33" t="str">
        <f t="shared" si="14"/>
        <v>YES</v>
      </c>
      <c r="AI948" s="33" t="str">
        <f>IF(ISERROR(IF(VLOOKUP(B948,'Stations Modelled'!$A$2:$D$141,4,FALSE)=TRUE, "YES","NO")),"NO","YES")</f>
        <v>NO</v>
      </c>
    </row>
    <row r="949" spans="1:35" hidden="1">
      <c r="A949" s="29" t="s">
        <v>646</v>
      </c>
      <c r="B949" s="28">
        <v>1696</v>
      </c>
      <c r="C949" s="28">
        <v>6191</v>
      </c>
      <c r="D949" s="30" t="s">
        <v>4981</v>
      </c>
      <c r="E949" s="29"/>
      <c r="F949" s="28">
        <v>66</v>
      </c>
      <c r="G949" s="28">
        <v>12</v>
      </c>
      <c r="H949" s="28">
        <v>5053</v>
      </c>
      <c r="I949" s="29" t="s">
        <v>833</v>
      </c>
      <c r="J949" s="28">
        <v>12</v>
      </c>
      <c r="K949" s="29" t="s">
        <v>833</v>
      </c>
      <c r="L949" s="28">
        <v>5056</v>
      </c>
      <c r="M949" s="29" t="s">
        <v>698</v>
      </c>
      <c r="N949" s="29" t="s">
        <v>7471</v>
      </c>
      <c r="O949" s="31">
        <v>34002</v>
      </c>
      <c r="P949" s="31" t="s">
        <v>7472</v>
      </c>
      <c r="Q949" s="29" t="s">
        <v>7530</v>
      </c>
      <c r="R949" s="28">
        <v>5</v>
      </c>
      <c r="S949" s="28">
        <v>39</v>
      </c>
      <c r="T949" s="28">
        <v>1</v>
      </c>
      <c r="U949" s="28">
        <v>64</v>
      </c>
      <c r="V949" s="29" t="s">
        <v>4972</v>
      </c>
      <c r="W949" s="29" t="s">
        <v>7472</v>
      </c>
      <c r="X949" s="29" t="s">
        <v>7472</v>
      </c>
      <c r="Y949" s="29" t="s">
        <v>7472</v>
      </c>
      <c r="Z949" s="29" t="s">
        <v>7472</v>
      </c>
      <c r="AA949" s="29" t="s">
        <v>7478</v>
      </c>
      <c r="AB949" s="28" t="s">
        <v>7472</v>
      </c>
      <c r="AC949" s="32">
        <v>34.159981999999999</v>
      </c>
      <c r="AD949" s="32">
        <v>-119.21059700000001</v>
      </c>
      <c r="AE949" s="34" t="s">
        <v>7494</v>
      </c>
      <c r="AF949" s="29" t="s">
        <v>7472</v>
      </c>
      <c r="AG949" s="33" t="str">
        <f>IF(ISERROR(IF(VLOOKUP(B949,'SAS Stations'!$A$2:$G$307,6,)="YES", "YES", "NO"))=TRUE,"NO","YES")</f>
        <v>NO</v>
      </c>
      <c r="AH949" s="33" t="str">
        <f t="shared" si="14"/>
        <v>YES</v>
      </c>
      <c r="AI949" s="33" t="str">
        <f>IF(ISERROR(IF(VLOOKUP(B949,'Stations Modelled'!$A$2:$D$141,4,FALSE)=TRUE, "YES","NO")),"NO","YES")</f>
        <v>NO</v>
      </c>
    </row>
    <row r="950" spans="1:35" hidden="1">
      <c r="A950" s="29" t="s">
        <v>647</v>
      </c>
      <c r="B950" s="28">
        <v>512</v>
      </c>
      <c r="C950" s="28">
        <v>5316</v>
      </c>
      <c r="D950" s="30" t="s">
        <v>4949</v>
      </c>
      <c r="E950" s="29"/>
      <c r="F950" s="28">
        <v>66</v>
      </c>
      <c r="G950" s="28">
        <v>12</v>
      </c>
      <c r="H950" s="28">
        <v>5033</v>
      </c>
      <c r="I950" s="29" t="s">
        <v>397</v>
      </c>
      <c r="J950" s="28">
        <v>17</v>
      </c>
      <c r="K950" s="29" t="s">
        <v>4950</v>
      </c>
      <c r="L950" s="28">
        <v>5033</v>
      </c>
      <c r="M950" s="29" t="s">
        <v>397</v>
      </c>
      <c r="N950" s="29" t="s">
        <v>7471</v>
      </c>
      <c r="O950" s="31">
        <v>17015</v>
      </c>
      <c r="P950" s="31" t="s">
        <v>7472</v>
      </c>
      <c r="Q950" s="29" t="s">
        <v>7473</v>
      </c>
      <c r="R950" s="28">
        <v>5</v>
      </c>
      <c r="S950" s="28">
        <v>51</v>
      </c>
      <c r="T950" s="28">
        <v>3</v>
      </c>
      <c r="U950" s="28">
        <v>32</v>
      </c>
      <c r="V950" s="29" t="s">
        <v>4926</v>
      </c>
      <c r="W950" s="29" t="s">
        <v>7472</v>
      </c>
      <c r="X950" s="29" t="s">
        <v>7472</v>
      </c>
      <c r="Y950" s="29" t="s">
        <v>5145</v>
      </c>
      <c r="Z950" s="29" t="s">
        <v>647</v>
      </c>
      <c r="AA950" s="29" t="s">
        <v>7478</v>
      </c>
      <c r="AB950" s="28">
        <v>93244</v>
      </c>
      <c r="AC950" s="32">
        <v>36.387300000000003</v>
      </c>
      <c r="AD950" s="32">
        <v>-119.026421</v>
      </c>
      <c r="AE950" s="34" t="s">
        <v>7494</v>
      </c>
      <c r="AF950" s="29" t="s">
        <v>7472</v>
      </c>
      <c r="AG950" s="33" t="str">
        <f>IF(ISERROR(IF(VLOOKUP(B950,'SAS Stations'!$A$2:$G$307,6,)="YES", "YES", "NO"))=TRUE,"NO","YES")</f>
        <v>NO</v>
      </c>
      <c r="AH950" s="33" t="str">
        <f t="shared" si="14"/>
        <v>YES</v>
      </c>
      <c r="AI950" s="33" t="str">
        <f>IF(ISERROR(IF(VLOOKUP(B950,'Stations Modelled'!$A$2:$D$141,4,FALSE)=TRUE, "YES","NO")),"NO","YES")</f>
        <v>NO</v>
      </c>
    </row>
    <row r="951" spans="1:35" hidden="1">
      <c r="A951" s="29" t="s">
        <v>280</v>
      </c>
      <c r="B951" s="28">
        <v>1198</v>
      </c>
      <c r="C951" s="28">
        <v>7469</v>
      </c>
      <c r="D951" s="30"/>
      <c r="E951" s="29"/>
      <c r="F951" s="28">
        <v>12</v>
      </c>
      <c r="G951" s="28">
        <v>2.4</v>
      </c>
      <c r="H951" s="28">
        <v>5082</v>
      </c>
      <c r="I951" s="29" t="s">
        <v>939</v>
      </c>
      <c r="J951" s="28">
        <v>1</v>
      </c>
      <c r="K951" s="29" t="s">
        <v>939</v>
      </c>
      <c r="L951" s="28">
        <v>5082</v>
      </c>
      <c r="M951" s="29" t="s">
        <v>939</v>
      </c>
      <c r="N951" s="29" t="s">
        <v>7521</v>
      </c>
      <c r="O951" s="31">
        <v>18264</v>
      </c>
      <c r="P951" s="31">
        <v>32509</v>
      </c>
      <c r="Q951" s="29" t="s">
        <v>5084</v>
      </c>
      <c r="R951" s="28">
        <v>1</v>
      </c>
      <c r="S951" s="28">
        <v>29</v>
      </c>
      <c r="T951" s="28">
        <v>2</v>
      </c>
      <c r="U951" s="28">
        <v>80</v>
      </c>
      <c r="V951" s="29" t="s">
        <v>7848</v>
      </c>
      <c r="W951" s="29" t="s">
        <v>7472</v>
      </c>
      <c r="X951" s="29" t="s">
        <v>7472</v>
      </c>
      <c r="Y951" s="29" t="s">
        <v>7472</v>
      </c>
      <c r="Z951" s="29" t="s">
        <v>7472</v>
      </c>
      <c r="AA951" s="29" t="s">
        <v>7478</v>
      </c>
      <c r="AB951" s="28" t="s">
        <v>7472</v>
      </c>
      <c r="AC951" s="27"/>
      <c r="AD951" s="27"/>
      <c r="AE951" s="27"/>
      <c r="AF951" s="29" t="s">
        <v>7472</v>
      </c>
      <c r="AG951" s="33" t="str">
        <f>IF(ISERROR(IF(VLOOKUP(B951,'SAS Stations'!$A$2:$G$307,6,)="YES", "YES", "NO"))=TRUE,"NO","YES")</f>
        <v>NO</v>
      </c>
      <c r="AH951" s="33" t="str">
        <f t="shared" si="14"/>
        <v>YES</v>
      </c>
      <c r="AI951" s="33" t="str">
        <f>IF(ISERROR(IF(VLOOKUP(B951,'Stations Modelled'!$A$2:$D$141,4,FALSE)=TRUE, "YES","NO")),"NO","YES")</f>
        <v>NO</v>
      </c>
    </row>
    <row r="952" spans="1:35" hidden="1">
      <c r="A952" s="29" t="s">
        <v>648</v>
      </c>
      <c r="B952" s="28">
        <v>425</v>
      </c>
      <c r="C952" s="28">
        <v>5213</v>
      </c>
      <c r="D952" s="30" t="s">
        <v>2821</v>
      </c>
      <c r="E952" s="29">
        <v>37540</v>
      </c>
      <c r="F952" s="28">
        <v>16</v>
      </c>
      <c r="G952" s="28">
        <v>4</v>
      </c>
      <c r="H952" s="28">
        <v>5023</v>
      </c>
      <c r="I952" s="29" t="s">
        <v>337</v>
      </c>
      <c r="J952" s="28">
        <v>8</v>
      </c>
      <c r="K952" s="29" t="s">
        <v>337</v>
      </c>
      <c r="L952" s="28">
        <v>5023</v>
      </c>
      <c r="M952" s="29" t="s">
        <v>337</v>
      </c>
      <c r="N952" s="29" t="s">
        <v>7471</v>
      </c>
      <c r="O952" s="31">
        <v>18264</v>
      </c>
      <c r="P952" s="31" t="s">
        <v>7472</v>
      </c>
      <c r="Q952" s="29" t="s">
        <v>7506</v>
      </c>
      <c r="R952" s="28">
        <v>5</v>
      </c>
      <c r="S952" s="28">
        <v>44</v>
      </c>
      <c r="T952" s="28">
        <v>2</v>
      </c>
      <c r="U952" s="28">
        <v>53</v>
      </c>
      <c r="V952" s="29" t="s">
        <v>4670</v>
      </c>
      <c r="W952" s="29" t="s">
        <v>7518</v>
      </c>
      <c r="X952" s="29" t="s">
        <v>7562</v>
      </c>
      <c r="Y952" s="29" t="s">
        <v>4671</v>
      </c>
      <c r="Z952" s="29" t="s">
        <v>602</v>
      </c>
      <c r="AA952" s="29" t="s">
        <v>7478</v>
      </c>
      <c r="AB952" s="28">
        <v>90304</v>
      </c>
      <c r="AC952" s="32">
        <v>33.942351000000002</v>
      </c>
      <c r="AD952" s="32">
        <v>-118.346481</v>
      </c>
      <c r="AE952" s="34" t="s">
        <v>7494</v>
      </c>
      <c r="AF952" s="29" t="s">
        <v>7472</v>
      </c>
      <c r="AG952" s="33" t="str">
        <f>IF(ISERROR(IF(VLOOKUP(B952,'SAS Stations'!$A$2:$G$307,6,)="YES", "YES", "NO"))=TRUE,"NO","YES")</f>
        <v>NO</v>
      </c>
      <c r="AH952" s="33" t="str">
        <f t="shared" si="14"/>
        <v>YES</v>
      </c>
      <c r="AI952" s="33" t="str">
        <f>IF(ISERROR(IF(VLOOKUP(B952,'Stations Modelled'!$A$2:$D$141,4,FALSE)=TRUE, "YES","NO")),"NO","YES")</f>
        <v>NO</v>
      </c>
    </row>
    <row r="953" spans="1:35" hidden="1">
      <c r="A953" s="29" t="s">
        <v>648</v>
      </c>
      <c r="B953" s="28">
        <v>426</v>
      </c>
      <c r="C953" s="28">
        <v>5213</v>
      </c>
      <c r="D953" s="30" t="s">
        <v>2821</v>
      </c>
      <c r="E953" s="29">
        <v>37540</v>
      </c>
      <c r="F953" s="28">
        <v>66</v>
      </c>
      <c r="G953" s="28">
        <v>16</v>
      </c>
      <c r="H953" s="28">
        <v>5023</v>
      </c>
      <c r="I953" s="29" t="s">
        <v>337</v>
      </c>
      <c r="J953" s="28">
        <v>8</v>
      </c>
      <c r="K953" s="29" t="s">
        <v>337</v>
      </c>
      <c r="L953" s="28">
        <v>5023</v>
      </c>
      <c r="M953" s="29" t="s">
        <v>337</v>
      </c>
      <c r="N953" s="29" t="s">
        <v>7471</v>
      </c>
      <c r="O953" s="31">
        <v>24442</v>
      </c>
      <c r="P953" s="31" t="s">
        <v>7472</v>
      </c>
      <c r="Q953" s="29" t="s">
        <v>7473</v>
      </c>
      <c r="R953" s="28">
        <v>5</v>
      </c>
      <c r="S953" s="28">
        <v>44</v>
      </c>
      <c r="T953" s="28">
        <v>2</v>
      </c>
      <c r="U953" s="28">
        <v>53</v>
      </c>
      <c r="V953" s="29" t="s">
        <v>4670</v>
      </c>
      <c r="W953" s="29" t="s">
        <v>7518</v>
      </c>
      <c r="X953" s="29" t="s">
        <v>7562</v>
      </c>
      <c r="Y953" s="29" t="s">
        <v>4671</v>
      </c>
      <c r="Z953" s="29" t="s">
        <v>602</v>
      </c>
      <c r="AA953" s="29" t="s">
        <v>7478</v>
      </c>
      <c r="AB953" s="28">
        <v>90304</v>
      </c>
      <c r="AC953" s="32">
        <v>33.942351000000002</v>
      </c>
      <c r="AD953" s="32">
        <v>-118.346481</v>
      </c>
      <c r="AE953" s="34" t="s">
        <v>7494</v>
      </c>
      <c r="AF953" s="29" t="s">
        <v>7472</v>
      </c>
      <c r="AG953" s="33" t="str">
        <f>IF(ISERROR(IF(VLOOKUP(B953,'SAS Stations'!$A$2:$G$307,6,)="YES", "YES", "NO"))=TRUE,"NO","YES")</f>
        <v>YES</v>
      </c>
      <c r="AH953" s="33" t="str">
        <f t="shared" si="14"/>
        <v>NO</v>
      </c>
      <c r="AI953" s="33" t="str">
        <f>IF(ISERROR(IF(VLOOKUP(B953,'Stations Modelled'!$A$2:$D$141,4,FALSE)=TRUE, "YES","NO")),"NO","YES")</f>
        <v>YES</v>
      </c>
    </row>
    <row r="954" spans="1:35" hidden="1">
      <c r="A954" s="29" t="s">
        <v>281</v>
      </c>
      <c r="B954" s="28">
        <v>909</v>
      </c>
      <c r="C954" s="28">
        <v>5972</v>
      </c>
      <c r="D954" s="30"/>
      <c r="E954" s="29">
        <v>37420</v>
      </c>
      <c r="F954" s="28">
        <v>66</v>
      </c>
      <c r="G954" s="28">
        <v>7</v>
      </c>
      <c r="H954" s="28">
        <v>5074</v>
      </c>
      <c r="I954" s="29" t="s">
        <v>631</v>
      </c>
      <c r="J954" s="28">
        <v>9</v>
      </c>
      <c r="K954" s="29" t="s">
        <v>652</v>
      </c>
      <c r="L954" s="28">
        <v>4000</v>
      </c>
      <c r="M954" s="29" t="s">
        <v>7495</v>
      </c>
      <c r="N954" s="29" t="s">
        <v>7521</v>
      </c>
      <c r="O954" s="31">
        <v>18264</v>
      </c>
      <c r="P954" s="31">
        <v>32690</v>
      </c>
      <c r="Q954" s="29" t="s">
        <v>7496</v>
      </c>
      <c r="R954" s="28">
        <v>9</v>
      </c>
      <c r="S954" s="28">
        <v>60</v>
      </c>
      <c r="T954" s="28">
        <v>2</v>
      </c>
      <c r="U954" s="28">
        <v>2</v>
      </c>
      <c r="V954" s="29" t="s">
        <v>1290</v>
      </c>
      <c r="W954" s="29" t="s">
        <v>7472</v>
      </c>
      <c r="X954" s="29" t="s">
        <v>7472</v>
      </c>
      <c r="Y954" s="29" t="s">
        <v>282</v>
      </c>
      <c r="Z954" s="29" t="s">
        <v>4627</v>
      </c>
      <c r="AA954" s="29" t="s">
        <v>7478</v>
      </c>
      <c r="AB954" s="28">
        <v>90058</v>
      </c>
      <c r="AC954" s="27"/>
      <c r="AD954" s="27"/>
      <c r="AE954" s="27"/>
      <c r="AF954" s="29" t="s">
        <v>7472</v>
      </c>
      <c r="AG954" s="33" t="str">
        <f>IF(ISERROR(IF(VLOOKUP(B954,'SAS Stations'!$A$2:$G$307,6,)="YES", "YES", "NO"))=TRUE,"NO","YES")</f>
        <v>NO</v>
      </c>
      <c r="AH954" s="33" t="str">
        <f t="shared" si="14"/>
        <v>YES</v>
      </c>
      <c r="AI954" s="33" t="str">
        <f>IF(ISERROR(IF(VLOOKUP(B954,'Stations Modelled'!$A$2:$D$141,4,FALSE)=TRUE, "YES","NO")),"NO","YES")</f>
        <v>NO</v>
      </c>
    </row>
    <row r="955" spans="1:35" hidden="1">
      <c r="A955" s="29" t="s">
        <v>281</v>
      </c>
      <c r="B955" s="28">
        <v>910</v>
      </c>
      <c r="C955" s="28">
        <v>5972</v>
      </c>
      <c r="D955" s="30"/>
      <c r="E955" s="29">
        <v>37420</v>
      </c>
      <c r="F955" s="28">
        <v>66</v>
      </c>
      <c r="G955" s="28">
        <v>16</v>
      </c>
      <c r="H955" s="28">
        <v>5074</v>
      </c>
      <c r="I955" s="29" t="s">
        <v>631</v>
      </c>
      <c r="J955" s="28">
        <v>9</v>
      </c>
      <c r="K955" s="29" t="s">
        <v>652</v>
      </c>
      <c r="L955" s="28">
        <v>4000</v>
      </c>
      <c r="M955" s="29" t="s">
        <v>7495</v>
      </c>
      <c r="N955" s="29" t="s">
        <v>7521</v>
      </c>
      <c r="O955" s="31">
        <v>18264</v>
      </c>
      <c r="P955" s="31">
        <v>32690</v>
      </c>
      <c r="Q955" s="29" t="s">
        <v>7496</v>
      </c>
      <c r="R955" s="28">
        <v>9</v>
      </c>
      <c r="S955" s="28">
        <v>60</v>
      </c>
      <c r="T955" s="28">
        <v>2</v>
      </c>
      <c r="U955" s="28">
        <v>2</v>
      </c>
      <c r="V955" s="29" t="s">
        <v>1290</v>
      </c>
      <c r="W955" s="29" t="s">
        <v>7472</v>
      </c>
      <c r="X955" s="29" t="s">
        <v>7472</v>
      </c>
      <c r="Y955" s="29" t="s">
        <v>282</v>
      </c>
      <c r="Z955" s="29" t="s">
        <v>4627</v>
      </c>
      <c r="AA955" s="29" t="s">
        <v>7478</v>
      </c>
      <c r="AB955" s="28">
        <v>90058</v>
      </c>
      <c r="AC955" s="27"/>
      <c r="AD955" s="27"/>
      <c r="AE955" s="27"/>
      <c r="AF955" s="29" t="s">
        <v>7472</v>
      </c>
      <c r="AG955" s="33" t="str">
        <f>IF(ISERROR(IF(VLOOKUP(B955,'SAS Stations'!$A$2:$G$307,6,)="YES", "YES", "NO"))=TRUE,"NO","YES")</f>
        <v>NO</v>
      </c>
      <c r="AH955" s="33" t="str">
        <f t="shared" si="14"/>
        <v>YES</v>
      </c>
      <c r="AI955" s="33" t="str">
        <f>IF(ISERROR(IF(VLOOKUP(B955,'Stations Modelled'!$A$2:$D$141,4,FALSE)=TRUE, "YES","NO")),"NO","YES")</f>
        <v>NO</v>
      </c>
    </row>
    <row r="956" spans="1:35" hidden="1">
      <c r="A956" s="29" t="s">
        <v>649</v>
      </c>
      <c r="B956" s="28">
        <v>603</v>
      </c>
      <c r="C956" s="28">
        <v>5552</v>
      </c>
      <c r="D956" s="30"/>
      <c r="E956" s="29" t="s">
        <v>283</v>
      </c>
      <c r="F956" s="28">
        <v>16</v>
      </c>
      <c r="G956" s="28">
        <v>4</v>
      </c>
      <c r="H956" s="28">
        <v>5053</v>
      </c>
      <c r="I956" s="29" t="s">
        <v>833</v>
      </c>
      <c r="J956" s="28">
        <v>12</v>
      </c>
      <c r="K956" s="29" t="s">
        <v>833</v>
      </c>
      <c r="L956" s="28">
        <v>5056</v>
      </c>
      <c r="M956" s="29" t="s">
        <v>698</v>
      </c>
      <c r="N956" s="29" t="s">
        <v>7521</v>
      </c>
      <c r="O956" s="31">
        <v>22007</v>
      </c>
      <c r="P956" s="31">
        <v>30225</v>
      </c>
      <c r="Q956" s="29" t="s">
        <v>7506</v>
      </c>
      <c r="R956" s="28">
        <v>5</v>
      </c>
      <c r="S956" s="28">
        <v>39</v>
      </c>
      <c r="T956" s="28">
        <v>1</v>
      </c>
      <c r="U956" s="28">
        <v>64</v>
      </c>
      <c r="V956" s="29" t="s">
        <v>935</v>
      </c>
      <c r="W956" s="29" t="s">
        <v>1620</v>
      </c>
      <c r="X956" s="29" t="s">
        <v>494</v>
      </c>
      <c r="Y956" s="29" t="s">
        <v>284</v>
      </c>
      <c r="Z956" s="29" t="s">
        <v>742</v>
      </c>
      <c r="AA956" s="29" t="s">
        <v>7478</v>
      </c>
      <c r="AB956" s="28">
        <v>93033</v>
      </c>
      <c r="AC956" s="32">
        <v>34.173558</v>
      </c>
      <c r="AD956" s="32">
        <v>-119.15651</v>
      </c>
      <c r="AE956" s="34" t="s">
        <v>7494</v>
      </c>
      <c r="AF956" s="29" t="s">
        <v>7472</v>
      </c>
      <c r="AG956" s="33" t="str">
        <f>IF(ISERROR(IF(VLOOKUP(B956,'SAS Stations'!$A$2:$G$307,6,)="YES", "YES", "NO"))=TRUE,"NO","YES")</f>
        <v>NO</v>
      </c>
      <c r="AH956" s="33" t="str">
        <f t="shared" si="14"/>
        <v>YES</v>
      </c>
      <c r="AI956" s="33" t="str">
        <f>IF(ISERROR(IF(VLOOKUP(B956,'Stations Modelled'!$A$2:$D$141,4,FALSE)=TRUE, "YES","NO")),"NO","YES")</f>
        <v>NO</v>
      </c>
    </row>
    <row r="957" spans="1:35" hidden="1">
      <c r="A957" s="29" t="s">
        <v>649</v>
      </c>
      <c r="B957" s="28">
        <v>604</v>
      </c>
      <c r="C957" s="28">
        <v>5552</v>
      </c>
      <c r="D957" s="30"/>
      <c r="E957" s="29" t="s">
        <v>283</v>
      </c>
      <c r="F957" s="28">
        <v>66</v>
      </c>
      <c r="G957" s="28">
        <v>16</v>
      </c>
      <c r="H957" s="28">
        <v>5053</v>
      </c>
      <c r="I957" s="29" t="s">
        <v>833</v>
      </c>
      <c r="J957" s="28">
        <v>12</v>
      </c>
      <c r="K957" s="29" t="s">
        <v>833</v>
      </c>
      <c r="L957" s="28">
        <v>5056</v>
      </c>
      <c r="M957" s="29" t="s">
        <v>698</v>
      </c>
      <c r="N957" s="29" t="s">
        <v>7471</v>
      </c>
      <c r="O957" s="31">
        <v>20090</v>
      </c>
      <c r="P957" s="31" t="s">
        <v>7472</v>
      </c>
      <c r="Q957" s="29" t="s">
        <v>7473</v>
      </c>
      <c r="R957" s="28">
        <v>5</v>
      </c>
      <c r="S957" s="28">
        <v>39</v>
      </c>
      <c r="T957" s="28">
        <v>1</v>
      </c>
      <c r="U957" s="28">
        <v>64</v>
      </c>
      <c r="V957" s="29" t="s">
        <v>935</v>
      </c>
      <c r="W957" s="29" t="s">
        <v>1620</v>
      </c>
      <c r="X957" s="29" t="s">
        <v>494</v>
      </c>
      <c r="Y957" s="29" t="s">
        <v>284</v>
      </c>
      <c r="Z957" s="29" t="s">
        <v>742</v>
      </c>
      <c r="AA957" s="29" t="s">
        <v>7478</v>
      </c>
      <c r="AB957" s="28">
        <v>93033</v>
      </c>
      <c r="AC957" s="32">
        <v>34.173558</v>
      </c>
      <c r="AD957" s="32">
        <v>-119.15651</v>
      </c>
      <c r="AE957" s="34" t="s">
        <v>7494</v>
      </c>
      <c r="AF957" s="29" t="s">
        <v>7472</v>
      </c>
      <c r="AG957" s="33" t="str">
        <f>IF(ISERROR(IF(VLOOKUP(B957,'SAS Stations'!$A$2:$G$307,6,)="YES", "YES", "NO"))=TRUE,"NO","YES")</f>
        <v>YES</v>
      </c>
      <c r="AH957" s="33" t="str">
        <f t="shared" si="14"/>
        <v>NO</v>
      </c>
      <c r="AI957" s="33" t="str">
        <f>IF(ISERROR(IF(VLOOKUP(B957,'Stations Modelled'!$A$2:$D$141,4,FALSE)=TRUE, "YES","NO")),"NO","YES")</f>
        <v>NO</v>
      </c>
    </row>
    <row r="958" spans="1:35" hidden="1">
      <c r="A958" s="29" t="s">
        <v>650</v>
      </c>
      <c r="B958" s="28">
        <v>277</v>
      </c>
      <c r="C958" s="28">
        <v>5030</v>
      </c>
      <c r="D958" s="30" t="s">
        <v>7573</v>
      </c>
      <c r="E958" s="29">
        <v>53739</v>
      </c>
      <c r="F958" s="28">
        <v>220</v>
      </c>
      <c r="G958" s="28">
        <v>220</v>
      </c>
      <c r="H958" s="28">
        <v>5000</v>
      </c>
      <c r="I958" s="29" t="s">
        <v>7485</v>
      </c>
      <c r="J958" s="28">
        <v>1</v>
      </c>
      <c r="K958" s="29" t="s">
        <v>939</v>
      </c>
      <c r="L958" s="28">
        <v>5082</v>
      </c>
      <c r="M958" s="29" t="s">
        <v>939</v>
      </c>
      <c r="N958" s="29" t="s">
        <v>7471</v>
      </c>
      <c r="O958" s="31">
        <v>27364</v>
      </c>
      <c r="P958" s="31" t="s">
        <v>7472</v>
      </c>
      <c r="Q958" s="29" t="s">
        <v>7486</v>
      </c>
      <c r="R958" s="28">
        <v>1</v>
      </c>
      <c r="S958" s="28">
        <v>29</v>
      </c>
      <c r="T958" s="28">
        <v>2</v>
      </c>
      <c r="U958" s="28">
        <v>45</v>
      </c>
      <c r="V958" s="29" t="s">
        <v>7556</v>
      </c>
      <c r="W958" s="29" t="s">
        <v>7843</v>
      </c>
      <c r="X958" s="29" t="s">
        <v>3262</v>
      </c>
      <c r="Y958" s="29" t="s">
        <v>3263</v>
      </c>
      <c r="Z958" s="29" t="s">
        <v>3264</v>
      </c>
      <c r="AA958" s="29" t="s">
        <v>7478</v>
      </c>
      <c r="AB958" s="28">
        <v>92805</v>
      </c>
      <c r="AC958" s="32">
        <v>33.810555999999998</v>
      </c>
      <c r="AD958" s="32">
        <v>-117.898056</v>
      </c>
      <c r="AE958" s="34" t="s">
        <v>7503</v>
      </c>
      <c r="AF958" s="29" t="s">
        <v>7472</v>
      </c>
      <c r="AG958" s="33" t="str">
        <f>IF(ISERROR(IF(VLOOKUP(B958,'SAS Stations'!$A$2:$G$307,6,)="YES", "YES", "NO"))=TRUE,"NO","YES")</f>
        <v>NO</v>
      </c>
      <c r="AH958" s="33" t="str">
        <f t="shared" si="14"/>
        <v>YES</v>
      </c>
      <c r="AI958" s="33" t="str">
        <f>IF(ISERROR(IF(VLOOKUP(B958,'Stations Modelled'!$A$2:$D$141,4,FALSE)=TRUE, "YES","NO")),"NO","YES")</f>
        <v>NO</v>
      </c>
    </row>
    <row r="959" spans="1:35" hidden="1">
      <c r="A959" s="29" t="s">
        <v>650</v>
      </c>
      <c r="B959" s="28"/>
      <c r="C959" s="28"/>
      <c r="D959" s="30" t="s">
        <v>4971</v>
      </c>
      <c r="E959" s="29"/>
      <c r="F959" s="28"/>
      <c r="G959" s="28"/>
      <c r="H959" s="28"/>
      <c r="I959" s="29"/>
      <c r="J959" s="28"/>
      <c r="K959" s="29"/>
      <c r="L959" s="28"/>
      <c r="M959" s="29"/>
      <c r="N959" s="29"/>
      <c r="O959" s="31"/>
      <c r="P959" s="31"/>
      <c r="Q959" s="29"/>
      <c r="R959" s="28"/>
      <c r="S959" s="28"/>
      <c r="T959" s="28"/>
      <c r="U959" s="28"/>
      <c r="V959" s="29"/>
      <c r="W959" s="29"/>
      <c r="X959" s="29"/>
      <c r="Y959" s="29"/>
      <c r="Z959" s="29"/>
      <c r="AA959" s="29"/>
      <c r="AB959" s="28"/>
      <c r="AC959" s="32">
        <v>33.810555999999998</v>
      </c>
      <c r="AD959" s="32">
        <v>-117.898056</v>
      </c>
      <c r="AE959" s="34" t="s">
        <v>7503</v>
      </c>
      <c r="AF959" s="29"/>
      <c r="AG959" s="33" t="str">
        <f>IF(ISERROR(IF(VLOOKUP(B959,'SAS Stations'!$A$2:$G$307,6,)="YES", "YES", "NO"))=TRUE,"NO","YES")</f>
        <v>NO</v>
      </c>
      <c r="AH959" s="33" t="str">
        <f t="shared" si="14"/>
        <v>YES</v>
      </c>
      <c r="AI959" s="33" t="str">
        <f>IF(ISERROR(IF(VLOOKUP(B959,'Stations Modelled'!$A$2:$D$141,4,FALSE)=TRUE, "YES","NO")),"NO","YES")</f>
        <v>NO</v>
      </c>
    </row>
    <row r="960" spans="1:35" hidden="1">
      <c r="A960" s="29" t="s">
        <v>3265</v>
      </c>
      <c r="B960" s="28">
        <v>245</v>
      </c>
      <c r="C960" s="28">
        <v>4147</v>
      </c>
      <c r="D960" s="30" t="s">
        <v>7573</v>
      </c>
      <c r="E960" s="29">
        <v>53739</v>
      </c>
      <c r="F960" s="28">
        <v>220</v>
      </c>
      <c r="G960" s="28">
        <v>66</v>
      </c>
      <c r="H960" s="28">
        <v>4045</v>
      </c>
      <c r="I960" s="29" t="s">
        <v>3266</v>
      </c>
      <c r="J960" s="28">
        <v>1</v>
      </c>
      <c r="K960" s="29" t="s">
        <v>939</v>
      </c>
      <c r="L960" s="28">
        <v>4000</v>
      </c>
      <c r="M960" s="29" t="s">
        <v>7495</v>
      </c>
      <c r="N960" s="29" t="s">
        <v>7471</v>
      </c>
      <c r="O960" s="31">
        <v>27364</v>
      </c>
      <c r="P960" s="31" t="s">
        <v>7472</v>
      </c>
      <c r="Q960" s="29" t="s">
        <v>7496</v>
      </c>
      <c r="R960" s="28">
        <v>9</v>
      </c>
      <c r="S960" s="28">
        <v>99</v>
      </c>
      <c r="T960" s="28">
        <v>2</v>
      </c>
      <c r="U960" s="28">
        <v>0</v>
      </c>
      <c r="V960" s="29" t="s">
        <v>7556</v>
      </c>
      <c r="W960" s="29" t="s">
        <v>7843</v>
      </c>
      <c r="X960" s="29" t="s">
        <v>7500</v>
      </c>
      <c r="Y960" s="29" t="s">
        <v>3263</v>
      </c>
      <c r="Z960" s="29" t="s">
        <v>3264</v>
      </c>
      <c r="AA960" s="29" t="s">
        <v>7478</v>
      </c>
      <c r="AB960" s="28">
        <v>92805</v>
      </c>
      <c r="AC960" s="27"/>
      <c r="AD960" s="27"/>
      <c r="AE960" s="34" t="s">
        <v>7503</v>
      </c>
      <c r="AF960" s="29" t="s">
        <v>7472</v>
      </c>
      <c r="AG960" s="33" t="str">
        <f>IF(ISERROR(IF(VLOOKUP(B960,'SAS Stations'!$A$2:$G$307,6,)="YES", "YES", "NO"))=TRUE,"NO","YES")</f>
        <v>NO</v>
      </c>
      <c r="AH960" s="33" t="str">
        <f t="shared" si="14"/>
        <v>YES</v>
      </c>
      <c r="AI960" s="33" t="str">
        <f>IF(ISERROR(IF(VLOOKUP(B960,'Stations Modelled'!$A$2:$D$141,4,FALSE)=TRUE, "YES","NO")),"NO","YES")</f>
        <v>NO</v>
      </c>
    </row>
    <row r="961" spans="1:35" hidden="1">
      <c r="A961" s="29" t="s">
        <v>651</v>
      </c>
      <c r="B961" s="28">
        <v>509</v>
      </c>
      <c r="C961" s="28">
        <v>5312</v>
      </c>
      <c r="D961" s="30" t="s">
        <v>4949</v>
      </c>
      <c r="E961" s="29">
        <v>49905</v>
      </c>
      <c r="F961" s="28">
        <v>66</v>
      </c>
      <c r="G961" s="28">
        <v>12</v>
      </c>
      <c r="H961" s="28">
        <v>5033</v>
      </c>
      <c r="I961" s="29" t="s">
        <v>397</v>
      </c>
      <c r="J961" s="28">
        <v>17</v>
      </c>
      <c r="K961" s="29" t="s">
        <v>4950</v>
      </c>
      <c r="L961" s="28">
        <v>5033</v>
      </c>
      <c r="M961" s="29" t="s">
        <v>397</v>
      </c>
      <c r="N961" s="29" t="s">
        <v>7471</v>
      </c>
      <c r="O961" s="31">
        <v>24990</v>
      </c>
      <c r="P961" s="31" t="s">
        <v>7472</v>
      </c>
      <c r="Q961" s="29" t="s">
        <v>7473</v>
      </c>
      <c r="R961" s="28">
        <v>5</v>
      </c>
      <c r="S961" s="28">
        <v>51</v>
      </c>
      <c r="T961" s="28">
        <v>3</v>
      </c>
      <c r="U961" s="28">
        <v>32</v>
      </c>
      <c r="V961" s="29" t="s">
        <v>4926</v>
      </c>
      <c r="W961" s="29" t="s">
        <v>5146</v>
      </c>
      <c r="X961" s="29" t="s">
        <v>5088</v>
      </c>
      <c r="Y961" s="29" t="s">
        <v>5147</v>
      </c>
      <c r="Z961" s="29" t="s">
        <v>941</v>
      </c>
      <c r="AA961" s="29" t="s">
        <v>7478</v>
      </c>
      <c r="AB961" s="28">
        <v>93277</v>
      </c>
      <c r="AC961" s="32">
        <v>36.283065000000001</v>
      </c>
      <c r="AD961" s="32">
        <v>-119.33224300000001</v>
      </c>
      <c r="AE961" s="34" t="s">
        <v>7494</v>
      </c>
      <c r="AF961" s="29" t="s">
        <v>7472</v>
      </c>
      <c r="AG961" s="33" t="str">
        <f>IF(ISERROR(IF(VLOOKUP(B961,'SAS Stations'!$A$2:$G$307,6,)="YES", "YES", "NO"))=TRUE,"NO","YES")</f>
        <v>NO</v>
      </c>
      <c r="AH961" s="33" t="str">
        <f t="shared" si="14"/>
        <v>YES</v>
      </c>
      <c r="AI961" s="33" t="str">
        <f>IF(ISERROR(IF(VLOOKUP(B961,'Stations Modelled'!$A$2:$D$141,4,FALSE)=TRUE, "YES","NO")),"NO","YES")</f>
        <v>NO</v>
      </c>
    </row>
    <row r="962" spans="1:35" hidden="1">
      <c r="A962" s="29" t="s">
        <v>285</v>
      </c>
      <c r="B962" s="28">
        <v>1204</v>
      </c>
      <c r="C962" s="28">
        <v>7478</v>
      </c>
      <c r="D962" s="30"/>
      <c r="E962" s="29"/>
      <c r="F962" s="28">
        <v>12</v>
      </c>
      <c r="G962" s="28">
        <v>4</v>
      </c>
      <c r="H962" s="28">
        <v>5015</v>
      </c>
      <c r="I962" s="29" t="s">
        <v>377</v>
      </c>
      <c r="J962" s="28">
        <v>3</v>
      </c>
      <c r="K962" s="29" t="s">
        <v>7529</v>
      </c>
      <c r="L962" s="28">
        <v>5014</v>
      </c>
      <c r="M962" s="29" t="s">
        <v>392</v>
      </c>
      <c r="N962" s="29" t="s">
        <v>7521</v>
      </c>
      <c r="O962" s="31">
        <v>25324</v>
      </c>
      <c r="P962" s="31">
        <v>33758</v>
      </c>
      <c r="Q962" s="29" t="s">
        <v>5084</v>
      </c>
      <c r="R962" s="28">
        <v>1</v>
      </c>
      <c r="S962" s="28">
        <v>27</v>
      </c>
      <c r="T962" s="28">
        <v>3</v>
      </c>
      <c r="U962" s="28">
        <v>10</v>
      </c>
      <c r="V962" s="29" t="s">
        <v>7472</v>
      </c>
      <c r="W962" s="29" t="s">
        <v>7472</v>
      </c>
      <c r="X962" s="29" t="s">
        <v>7472</v>
      </c>
      <c r="Y962" s="29" t="s">
        <v>7472</v>
      </c>
      <c r="Z962" s="29" t="s">
        <v>7472</v>
      </c>
      <c r="AA962" s="29" t="s">
        <v>7478</v>
      </c>
      <c r="AB962" s="28" t="s">
        <v>7472</v>
      </c>
      <c r="AC962" s="27"/>
      <c r="AD962" s="27"/>
      <c r="AE962" s="27"/>
      <c r="AF962" s="29" t="s">
        <v>7472</v>
      </c>
      <c r="AG962" s="33" t="str">
        <f>IF(ISERROR(IF(VLOOKUP(B962,'SAS Stations'!$A$2:$G$307,6,)="YES", "YES", "NO"))=TRUE,"NO","YES")</f>
        <v>NO</v>
      </c>
      <c r="AH962" s="33" t="str">
        <f t="shared" si="14"/>
        <v>YES</v>
      </c>
      <c r="AI962" s="33" t="str">
        <f>IF(ISERROR(IF(VLOOKUP(B962,'Stations Modelled'!$A$2:$D$141,4,FALSE)=TRUE, "YES","NO")),"NO","YES")</f>
        <v>NO</v>
      </c>
    </row>
    <row r="963" spans="1:35" hidden="1">
      <c r="A963" s="29" t="s">
        <v>652</v>
      </c>
      <c r="B963" s="28">
        <v>315</v>
      </c>
      <c r="C963" s="28">
        <v>5073</v>
      </c>
      <c r="D963" s="30" t="s">
        <v>2815</v>
      </c>
      <c r="E963" s="29" t="s">
        <v>1246</v>
      </c>
      <c r="F963" s="28">
        <v>66</v>
      </c>
      <c r="G963" s="28">
        <v>12</v>
      </c>
      <c r="H963" s="28">
        <v>5073</v>
      </c>
      <c r="I963" s="29" t="s">
        <v>652</v>
      </c>
      <c r="J963" s="28">
        <v>9</v>
      </c>
      <c r="K963" s="29" t="s">
        <v>652</v>
      </c>
      <c r="L963" s="28">
        <v>5073</v>
      </c>
      <c r="M963" s="29" t="s">
        <v>652</v>
      </c>
      <c r="N963" s="29" t="s">
        <v>7471</v>
      </c>
      <c r="O963" s="31">
        <v>26481</v>
      </c>
      <c r="P963" s="31" t="s">
        <v>7472</v>
      </c>
      <c r="Q963" s="29" t="s">
        <v>7473</v>
      </c>
      <c r="R963" s="28">
        <v>1</v>
      </c>
      <c r="S963" s="28">
        <v>46</v>
      </c>
      <c r="T963" s="28">
        <v>2</v>
      </c>
      <c r="U963" s="28">
        <v>57</v>
      </c>
      <c r="V963" s="29" t="s">
        <v>3386</v>
      </c>
      <c r="W963" s="29" t="s">
        <v>1644</v>
      </c>
      <c r="X963" s="29" t="s">
        <v>450</v>
      </c>
      <c r="Y963" s="29" t="s">
        <v>1247</v>
      </c>
      <c r="Z963" s="29" t="s">
        <v>660</v>
      </c>
      <c r="AA963" s="29" t="s">
        <v>7478</v>
      </c>
      <c r="AB963" s="28">
        <v>90805</v>
      </c>
      <c r="AC963" s="32">
        <v>33.880209999999998</v>
      </c>
      <c r="AD963" s="32">
        <v>-118.175285</v>
      </c>
      <c r="AE963" s="34" t="s">
        <v>7494</v>
      </c>
      <c r="AF963" s="29" t="s">
        <v>7472</v>
      </c>
      <c r="AG963" s="33" t="str">
        <f>IF(ISERROR(IF(VLOOKUP(B963,'SAS Stations'!$A$2:$G$307,6,)="YES", "YES", "NO"))=TRUE,"NO","YES")</f>
        <v>NO</v>
      </c>
      <c r="AH963" s="33" t="str">
        <f t="shared" ref="AH963:AH1026" si="15">IF(AG963="YES", "NO", "YES")</f>
        <v>YES</v>
      </c>
      <c r="AI963" s="33" t="str">
        <f>IF(ISERROR(IF(VLOOKUP(B963,'Stations Modelled'!$A$2:$D$141,4,FALSE)=TRUE, "YES","NO")),"NO","YES")</f>
        <v>NO</v>
      </c>
    </row>
    <row r="964" spans="1:35" hidden="1">
      <c r="A964" s="29" t="s">
        <v>652</v>
      </c>
      <c r="B964" s="28">
        <v>316</v>
      </c>
      <c r="C964" s="28">
        <v>5073</v>
      </c>
      <c r="D964" s="30" t="s">
        <v>2815</v>
      </c>
      <c r="E964" s="29" t="s">
        <v>1246</v>
      </c>
      <c r="F964" s="28">
        <v>220</v>
      </c>
      <c r="G964" s="28">
        <v>66</v>
      </c>
      <c r="H964" s="28">
        <v>5000</v>
      </c>
      <c r="I964" s="29" t="s">
        <v>7485</v>
      </c>
      <c r="J964" s="28">
        <v>9</v>
      </c>
      <c r="K964" s="29" t="s">
        <v>652</v>
      </c>
      <c r="L964" s="28">
        <v>5073</v>
      </c>
      <c r="M964" s="29" t="s">
        <v>652</v>
      </c>
      <c r="N964" s="29" t="s">
        <v>7471</v>
      </c>
      <c r="O964" s="31">
        <v>18264</v>
      </c>
      <c r="P964" s="31" t="s">
        <v>7472</v>
      </c>
      <c r="Q964" s="29" t="s">
        <v>7486</v>
      </c>
      <c r="R964" s="28">
        <v>1</v>
      </c>
      <c r="S964" s="28">
        <v>46</v>
      </c>
      <c r="T964" s="28">
        <v>2</v>
      </c>
      <c r="U964" s="28">
        <v>57</v>
      </c>
      <c r="V964" s="29" t="s">
        <v>3386</v>
      </c>
      <c r="W964" s="29" t="s">
        <v>1644</v>
      </c>
      <c r="X964" s="29" t="s">
        <v>450</v>
      </c>
      <c r="Y964" s="29" t="s">
        <v>1247</v>
      </c>
      <c r="Z964" s="29" t="s">
        <v>660</v>
      </c>
      <c r="AA964" s="29" t="s">
        <v>7478</v>
      </c>
      <c r="AB964" s="28">
        <v>90805</v>
      </c>
      <c r="AC964" s="32">
        <v>33.880209999999998</v>
      </c>
      <c r="AD964" s="32">
        <v>-118.175285</v>
      </c>
      <c r="AE964" s="34" t="s">
        <v>7494</v>
      </c>
      <c r="AF964" s="29" t="s">
        <v>7472</v>
      </c>
      <c r="AG964" s="33" t="str">
        <f>IF(ISERROR(IF(VLOOKUP(B964,'SAS Stations'!$A$2:$G$307,6,)="YES", "YES", "NO"))=TRUE,"NO","YES")</f>
        <v>NO</v>
      </c>
      <c r="AH964" s="33" t="str">
        <f t="shared" si="15"/>
        <v>YES</v>
      </c>
      <c r="AI964" s="33" t="str">
        <f>IF(ISERROR(IF(VLOOKUP(B964,'Stations Modelled'!$A$2:$D$141,4,FALSE)=TRUE, "YES","NO")),"NO","YES")</f>
        <v>YES</v>
      </c>
    </row>
    <row r="965" spans="1:35" hidden="1">
      <c r="A965" s="29" t="s">
        <v>286</v>
      </c>
      <c r="B965" s="28">
        <v>1739</v>
      </c>
      <c r="C965" s="28">
        <v>6261</v>
      </c>
      <c r="D965" s="30"/>
      <c r="E965" s="29"/>
      <c r="F965" s="28">
        <v>66</v>
      </c>
      <c r="G965" s="28">
        <v>12</v>
      </c>
      <c r="H965" s="28">
        <v>1310</v>
      </c>
      <c r="I965" s="29" t="s">
        <v>3882</v>
      </c>
      <c r="J965" s="28">
        <v>4</v>
      </c>
      <c r="K965" s="29" t="s">
        <v>448</v>
      </c>
      <c r="L965" s="28">
        <v>5069</v>
      </c>
      <c r="M965" s="29" t="s">
        <v>687</v>
      </c>
      <c r="N965" s="29" t="s">
        <v>7496</v>
      </c>
      <c r="O965" s="31">
        <v>40179</v>
      </c>
      <c r="P965" s="31" t="s">
        <v>7472</v>
      </c>
      <c r="Q965" s="29" t="s">
        <v>7530</v>
      </c>
      <c r="R965" s="28">
        <v>3</v>
      </c>
      <c r="S965" s="28">
        <v>30</v>
      </c>
      <c r="T965" s="28">
        <v>3</v>
      </c>
      <c r="U965" s="28">
        <v>20</v>
      </c>
      <c r="V965" s="29" t="s">
        <v>7474</v>
      </c>
      <c r="W965" s="29" t="s">
        <v>7472</v>
      </c>
      <c r="X965" s="29" t="s">
        <v>7472</v>
      </c>
      <c r="Y965" s="29" t="s">
        <v>7472</v>
      </c>
      <c r="Z965" s="29" t="s">
        <v>7472</v>
      </c>
      <c r="AA965" s="29" t="s">
        <v>7478</v>
      </c>
      <c r="AB965" s="28" t="s">
        <v>7472</v>
      </c>
      <c r="AC965" s="27"/>
      <c r="AD965" s="27"/>
      <c r="AE965" s="27"/>
      <c r="AF965" s="29" t="s">
        <v>7472</v>
      </c>
      <c r="AG965" s="33" t="str">
        <f>IF(ISERROR(IF(VLOOKUP(B965,'SAS Stations'!$A$2:$G$307,6,)="YES", "YES", "NO"))=TRUE,"NO","YES")</f>
        <v>NO</v>
      </c>
      <c r="AH965" s="33" t="str">
        <f t="shared" si="15"/>
        <v>YES</v>
      </c>
      <c r="AI965" s="33" t="str">
        <f>IF(ISERROR(IF(VLOOKUP(B965,'Stations Modelled'!$A$2:$D$141,4,FALSE)=TRUE, "YES","NO")),"NO","YES")</f>
        <v>NO</v>
      </c>
    </row>
    <row r="966" spans="1:35" hidden="1">
      <c r="A966" s="29" t="s">
        <v>287</v>
      </c>
      <c r="B966" s="28">
        <v>947</v>
      </c>
      <c r="C966" s="28">
        <v>6138</v>
      </c>
      <c r="D966" s="30"/>
      <c r="E966" s="29"/>
      <c r="F966" s="28">
        <v>33</v>
      </c>
      <c r="G966" s="28">
        <v>0.5</v>
      </c>
      <c r="H966" s="28">
        <v>8027</v>
      </c>
      <c r="I966" s="29" t="s">
        <v>365</v>
      </c>
      <c r="J966" s="28">
        <v>15</v>
      </c>
      <c r="K966" s="29" t="s">
        <v>666</v>
      </c>
      <c r="L966" s="28">
        <v>5061</v>
      </c>
      <c r="M966" s="29" t="s">
        <v>666</v>
      </c>
      <c r="N966" s="29" t="s">
        <v>7471</v>
      </c>
      <c r="O966" s="31">
        <v>18264</v>
      </c>
      <c r="P966" s="31" t="s">
        <v>7472</v>
      </c>
      <c r="Q966" s="29" t="s">
        <v>981</v>
      </c>
      <c r="R966" s="28">
        <v>3</v>
      </c>
      <c r="S966" s="28">
        <v>73</v>
      </c>
      <c r="T966" s="28">
        <v>4</v>
      </c>
      <c r="U966" s="28">
        <v>23</v>
      </c>
      <c r="V966" s="29" t="s">
        <v>7480</v>
      </c>
      <c r="W966" s="29" t="s">
        <v>5321</v>
      </c>
      <c r="X966" s="29" t="s">
        <v>462</v>
      </c>
      <c r="Y966" s="29" t="s">
        <v>288</v>
      </c>
      <c r="Z966" s="29" t="s">
        <v>363</v>
      </c>
      <c r="AA966" s="29" t="s">
        <v>7478</v>
      </c>
      <c r="AB966" s="28">
        <v>92392</v>
      </c>
      <c r="AC966" s="27"/>
      <c r="AD966" s="27"/>
      <c r="AE966" s="27"/>
      <c r="AF966" s="29" t="s">
        <v>7472</v>
      </c>
      <c r="AG966" s="33" t="str">
        <f>IF(ISERROR(IF(VLOOKUP(B966,'SAS Stations'!$A$2:$G$307,6,)="YES", "YES", "NO"))=TRUE,"NO","YES")</f>
        <v>NO</v>
      </c>
      <c r="AH966" s="33" t="str">
        <f t="shared" si="15"/>
        <v>YES</v>
      </c>
      <c r="AI966" s="33" t="str">
        <f>IF(ISERROR(IF(VLOOKUP(B966,'Stations Modelled'!$A$2:$D$141,4,FALSE)=TRUE, "YES","NO")),"NO","YES")</f>
        <v>NO</v>
      </c>
    </row>
    <row r="967" spans="1:35" hidden="1">
      <c r="A967" s="29" t="s">
        <v>653</v>
      </c>
      <c r="B967" s="28">
        <v>902</v>
      </c>
      <c r="C967" s="28">
        <v>5921</v>
      </c>
      <c r="D967" s="30" t="s">
        <v>7564</v>
      </c>
      <c r="E967" s="29" t="s">
        <v>3267</v>
      </c>
      <c r="F967" s="28">
        <v>66</v>
      </c>
      <c r="G967" s="28">
        <v>12</v>
      </c>
      <c r="H967" s="28">
        <v>5088</v>
      </c>
      <c r="I967" s="29" t="s">
        <v>838</v>
      </c>
      <c r="J967" s="28">
        <v>2</v>
      </c>
      <c r="K967" s="29" t="s">
        <v>394</v>
      </c>
      <c r="L967" s="28">
        <v>5086</v>
      </c>
      <c r="M967" s="29" t="s">
        <v>394</v>
      </c>
      <c r="N967" s="29" t="s">
        <v>7471</v>
      </c>
      <c r="O967" s="31">
        <v>26634</v>
      </c>
      <c r="P967" s="31" t="s">
        <v>7472</v>
      </c>
      <c r="Q967" s="29" t="s">
        <v>7473</v>
      </c>
      <c r="R967" s="28">
        <v>1</v>
      </c>
      <c r="S967" s="28">
        <v>43</v>
      </c>
      <c r="T967" s="28">
        <v>2</v>
      </c>
      <c r="U967" s="28">
        <v>46</v>
      </c>
      <c r="V967" s="29" t="s">
        <v>7556</v>
      </c>
      <c r="W967" s="29" t="s">
        <v>3268</v>
      </c>
      <c r="X967" s="29" t="s">
        <v>497</v>
      </c>
      <c r="Y967" s="29" t="s">
        <v>3269</v>
      </c>
      <c r="Z967" s="29" t="s">
        <v>3270</v>
      </c>
      <c r="AA967" s="29" t="s">
        <v>7478</v>
      </c>
      <c r="AB967" s="28">
        <v>92630</v>
      </c>
      <c r="AC967" s="32">
        <v>33.650219999999997</v>
      </c>
      <c r="AD967" s="32">
        <v>-117.68843099999999</v>
      </c>
      <c r="AE967" s="34" t="s">
        <v>7503</v>
      </c>
      <c r="AF967" s="29" t="s">
        <v>7472</v>
      </c>
      <c r="AG967" s="33" t="str">
        <f>IF(ISERROR(IF(VLOOKUP(B967,'SAS Stations'!$A$2:$G$307,6,)="YES", "YES", "NO"))=TRUE,"NO","YES")</f>
        <v>YES</v>
      </c>
      <c r="AH967" s="33" t="str">
        <f t="shared" si="15"/>
        <v>NO</v>
      </c>
      <c r="AI967" s="33" t="str">
        <f>IF(ISERROR(IF(VLOOKUP(B967,'Stations Modelled'!$A$2:$D$141,4,FALSE)=TRUE, "YES","NO")),"NO","YES")</f>
        <v>YES</v>
      </c>
    </row>
    <row r="968" spans="1:35" hidden="1">
      <c r="A968" s="29" t="s">
        <v>289</v>
      </c>
      <c r="B968" s="28">
        <v>1413</v>
      </c>
      <c r="C968" s="28">
        <v>8180</v>
      </c>
      <c r="D968" s="30"/>
      <c r="E968" s="29"/>
      <c r="F968" s="28">
        <v>33</v>
      </c>
      <c r="G968" s="28">
        <v>4</v>
      </c>
      <c r="H968" s="28">
        <v>5062</v>
      </c>
      <c r="I968" s="29" t="s">
        <v>3801</v>
      </c>
      <c r="J968" s="28">
        <v>4</v>
      </c>
      <c r="K968" s="29" t="s">
        <v>448</v>
      </c>
      <c r="L968" s="28">
        <v>5069</v>
      </c>
      <c r="M968" s="29" t="s">
        <v>687</v>
      </c>
      <c r="N968" s="29" t="s">
        <v>7521</v>
      </c>
      <c r="O968" s="31">
        <v>18264</v>
      </c>
      <c r="P968" s="31">
        <v>34396</v>
      </c>
      <c r="Q968" s="29" t="s">
        <v>7506</v>
      </c>
      <c r="R968" s="28">
        <v>3</v>
      </c>
      <c r="S968" s="28">
        <v>34</v>
      </c>
      <c r="T968" s="28">
        <v>3</v>
      </c>
      <c r="U968" s="28">
        <v>12</v>
      </c>
      <c r="V968" s="29" t="s">
        <v>3438</v>
      </c>
      <c r="W968" s="29" t="s">
        <v>5022</v>
      </c>
      <c r="X968" s="29" t="s">
        <v>527</v>
      </c>
      <c r="Y968" s="29" t="s">
        <v>290</v>
      </c>
      <c r="Z968" s="29" t="s">
        <v>3826</v>
      </c>
      <c r="AA968" s="29" t="s">
        <v>7478</v>
      </c>
      <c r="AB968" s="28">
        <v>91720</v>
      </c>
      <c r="AC968" s="27"/>
      <c r="AD968" s="27"/>
      <c r="AE968" s="27"/>
      <c r="AF968" s="29" t="s">
        <v>7472</v>
      </c>
      <c r="AG968" s="33" t="str">
        <f>IF(ISERROR(IF(VLOOKUP(B968,'SAS Stations'!$A$2:$G$307,6,)="YES", "YES", "NO"))=TRUE,"NO","YES")</f>
        <v>NO</v>
      </c>
      <c r="AH968" s="33" t="str">
        <f t="shared" si="15"/>
        <v>YES</v>
      </c>
      <c r="AI968" s="33" t="str">
        <f>IF(ISERROR(IF(VLOOKUP(B968,'Stations Modelled'!$A$2:$D$141,4,FALSE)=TRUE, "YES","NO")),"NO","YES")</f>
        <v>NO</v>
      </c>
    </row>
    <row r="969" spans="1:35" hidden="1">
      <c r="A969" s="29" t="s">
        <v>1756</v>
      </c>
      <c r="B969" s="28">
        <v>692</v>
      </c>
      <c r="C969" s="28">
        <v>5650</v>
      </c>
      <c r="D969" s="30" t="s">
        <v>3420</v>
      </c>
      <c r="E969" s="29"/>
      <c r="F969" s="28">
        <v>66</v>
      </c>
      <c r="G969" s="28">
        <v>7</v>
      </c>
      <c r="H969" s="28">
        <v>1310</v>
      </c>
      <c r="I969" s="29" t="s">
        <v>3882</v>
      </c>
      <c r="J969" s="28">
        <v>4</v>
      </c>
      <c r="K969" s="29" t="s">
        <v>448</v>
      </c>
      <c r="L969" s="28">
        <v>5069</v>
      </c>
      <c r="M969" s="29" t="s">
        <v>687</v>
      </c>
      <c r="N969" s="29" t="s">
        <v>7471</v>
      </c>
      <c r="O969" s="31">
        <v>22859</v>
      </c>
      <c r="P969" s="31" t="s">
        <v>7472</v>
      </c>
      <c r="Q969" s="29" t="s">
        <v>7530</v>
      </c>
      <c r="R969" s="28">
        <v>3</v>
      </c>
      <c r="S969" s="28">
        <v>30</v>
      </c>
      <c r="T969" s="28">
        <v>3</v>
      </c>
      <c r="U969" s="28">
        <v>14</v>
      </c>
      <c r="V969" s="29" t="s">
        <v>7474</v>
      </c>
      <c r="W969" s="29" t="s">
        <v>1757</v>
      </c>
      <c r="X969" s="29" t="s">
        <v>538</v>
      </c>
      <c r="Y969" s="29" t="s">
        <v>1758</v>
      </c>
      <c r="Z969" s="29" t="s">
        <v>5095</v>
      </c>
      <c r="AA969" s="29" t="s">
        <v>7478</v>
      </c>
      <c r="AB969" s="28">
        <v>92335</v>
      </c>
      <c r="AC969" s="32">
        <v>34.064400999999997</v>
      </c>
      <c r="AD969" s="32">
        <v>-117.517785</v>
      </c>
      <c r="AE969" s="34" t="s">
        <v>7503</v>
      </c>
      <c r="AF969" s="29" t="s">
        <v>7472</v>
      </c>
      <c r="AG969" s="33" t="str">
        <f>IF(ISERROR(IF(VLOOKUP(B969,'SAS Stations'!$A$2:$G$307,6,)="YES", "YES", "NO"))=TRUE,"NO","YES")</f>
        <v>NO</v>
      </c>
      <c r="AH969" s="33" t="str">
        <f t="shared" si="15"/>
        <v>YES</v>
      </c>
      <c r="AI969" s="33" t="str">
        <f>IF(ISERROR(IF(VLOOKUP(B969,'Stations Modelled'!$A$2:$D$141,4,FALSE)=TRUE, "YES","NO")),"NO","YES")</f>
        <v>NO</v>
      </c>
    </row>
    <row r="970" spans="1:35" hidden="1">
      <c r="A970" s="29" t="s">
        <v>1248</v>
      </c>
      <c r="B970" s="28">
        <v>746</v>
      </c>
      <c r="C970" s="28">
        <v>5734</v>
      </c>
      <c r="D970" s="30" t="s">
        <v>2815</v>
      </c>
      <c r="E970" s="29"/>
      <c r="F970" s="28">
        <v>12</v>
      </c>
      <c r="G970" s="28">
        <v>4</v>
      </c>
      <c r="H970" s="28">
        <v>5073</v>
      </c>
      <c r="I970" s="29" t="s">
        <v>652</v>
      </c>
      <c r="J970" s="28">
        <v>9</v>
      </c>
      <c r="K970" s="29" t="s">
        <v>652</v>
      </c>
      <c r="L970" s="28">
        <v>5073</v>
      </c>
      <c r="M970" s="29" t="s">
        <v>652</v>
      </c>
      <c r="N970" s="29" t="s">
        <v>7471</v>
      </c>
      <c r="O970" s="31">
        <v>10898</v>
      </c>
      <c r="P970" s="31" t="s">
        <v>7472</v>
      </c>
      <c r="Q970" s="29" t="s">
        <v>7506</v>
      </c>
      <c r="R970" s="28">
        <v>1</v>
      </c>
      <c r="S970" s="28">
        <v>46</v>
      </c>
      <c r="T970" s="28">
        <v>1</v>
      </c>
      <c r="U970" s="28">
        <v>57</v>
      </c>
      <c r="V970" s="29" t="s">
        <v>3386</v>
      </c>
      <c r="W970" s="29" t="s">
        <v>1620</v>
      </c>
      <c r="X970" s="29" t="s">
        <v>7508</v>
      </c>
      <c r="Y970" s="29" t="s">
        <v>1249</v>
      </c>
      <c r="Z970" s="29" t="s">
        <v>660</v>
      </c>
      <c r="AA970" s="29" t="s">
        <v>7478</v>
      </c>
      <c r="AB970" s="28">
        <v>90805</v>
      </c>
      <c r="AC970" s="32">
        <v>33.858849999999997</v>
      </c>
      <c r="AD970" s="32">
        <v>-118.184816</v>
      </c>
      <c r="AE970" s="34" t="s">
        <v>7494</v>
      </c>
      <c r="AF970" s="29" t="s">
        <v>7472</v>
      </c>
      <c r="AG970" s="33" t="str">
        <f>IF(ISERROR(IF(VLOOKUP(B970,'SAS Stations'!$A$2:$G$307,6,)="YES", "YES", "NO"))=TRUE,"NO","YES")</f>
        <v>NO</v>
      </c>
      <c r="AH970" s="33" t="str">
        <f t="shared" si="15"/>
        <v>YES</v>
      </c>
      <c r="AI970" s="33" t="str">
        <f>IF(ISERROR(IF(VLOOKUP(B970,'Stations Modelled'!$A$2:$D$141,4,FALSE)=TRUE, "YES","NO")),"NO","YES")</f>
        <v>NO</v>
      </c>
    </row>
    <row r="971" spans="1:35" hidden="1">
      <c r="A971" s="29" t="s">
        <v>291</v>
      </c>
      <c r="B971" s="28">
        <v>1197</v>
      </c>
      <c r="C971" s="28">
        <v>7468</v>
      </c>
      <c r="D971" s="30"/>
      <c r="E971" s="29"/>
      <c r="F971" s="28">
        <v>33</v>
      </c>
      <c r="G971" s="28">
        <v>12</v>
      </c>
      <c r="H971" s="28">
        <v>5070</v>
      </c>
      <c r="I971" s="29" t="s">
        <v>347</v>
      </c>
      <c r="J971" s="28">
        <v>7</v>
      </c>
      <c r="K971" s="29" t="s">
        <v>347</v>
      </c>
      <c r="L971" s="28">
        <v>5070</v>
      </c>
      <c r="M971" s="29" t="s">
        <v>347</v>
      </c>
      <c r="N971" s="29" t="s">
        <v>7521</v>
      </c>
      <c r="O971" s="31">
        <v>25934</v>
      </c>
      <c r="P971" s="31">
        <v>34177</v>
      </c>
      <c r="Q971" s="29" t="s">
        <v>5084</v>
      </c>
      <c r="R971" s="28">
        <v>3</v>
      </c>
      <c r="S971" s="28">
        <v>77</v>
      </c>
      <c r="T971" s="28">
        <v>4</v>
      </c>
      <c r="U971" s="28">
        <v>20</v>
      </c>
      <c r="V971" s="29" t="s">
        <v>7472</v>
      </c>
      <c r="W971" s="29" t="s">
        <v>7472</v>
      </c>
      <c r="X971" s="29" t="s">
        <v>7472</v>
      </c>
      <c r="Y971" s="29" t="s">
        <v>7472</v>
      </c>
      <c r="Z971" s="29" t="s">
        <v>7472</v>
      </c>
      <c r="AA971" s="29" t="s">
        <v>7478</v>
      </c>
      <c r="AB971" s="28" t="s">
        <v>7472</v>
      </c>
      <c r="AC971" s="27"/>
      <c r="AD971" s="27"/>
      <c r="AE971" s="27"/>
      <c r="AF971" s="29" t="s">
        <v>7472</v>
      </c>
      <c r="AG971" s="33" t="str">
        <f>IF(ISERROR(IF(VLOOKUP(B971,'SAS Stations'!$A$2:$G$307,6,)="YES", "YES", "NO"))=TRUE,"NO","YES")</f>
        <v>NO</v>
      </c>
      <c r="AH971" s="33" t="str">
        <f t="shared" si="15"/>
        <v>YES</v>
      </c>
      <c r="AI971" s="33" t="str">
        <f>IF(ISERROR(IF(VLOOKUP(B971,'Stations Modelled'!$A$2:$D$141,4,FALSE)=TRUE, "YES","NO")),"NO","YES")</f>
        <v>NO</v>
      </c>
    </row>
    <row r="972" spans="1:35" hidden="1">
      <c r="A972" s="29" t="s">
        <v>654</v>
      </c>
      <c r="B972" s="28">
        <v>513</v>
      </c>
      <c r="C972" s="28">
        <v>5317</v>
      </c>
      <c r="D972" s="30" t="s">
        <v>4949</v>
      </c>
      <c r="E972" s="29" t="s">
        <v>5148</v>
      </c>
      <c r="F972" s="28">
        <v>66</v>
      </c>
      <c r="G972" s="28">
        <v>4</v>
      </c>
      <c r="H972" s="28">
        <v>5034</v>
      </c>
      <c r="I972" s="29" t="s">
        <v>875</v>
      </c>
      <c r="J972" s="28">
        <v>17</v>
      </c>
      <c r="K972" s="29" t="s">
        <v>4950</v>
      </c>
      <c r="L972" s="28">
        <v>5033</v>
      </c>
      <c r="M972" s="29" t="s">
        <v>397</v>
      </c>
      <c r="N972" s="29" t="s">
        <v>7471</v>
      </c>
      <c r="O972" s="31">
        <v>2</v>
      </c>
      <c r="P972" s="31" t="s">
        <v>7472</v>
      </c>
      <c r="Q972" s="29" t="s">
        <v>7473</v>
      </c>
      <c r="R972" s="28">
        <v>5</v>
      </c>
      <c r="S972" s="28">
        <v>51</v>
      </c>
      <c r="T972" s="28">
        <v>3</v>
      </c>
      <c r="U972" s="28">
        <v>33</v>
      </c>
      <c r="V972" s="29" t="s">
        <v>4926</v>
      </c>
      <c r="W972" s="29" t="s">
        <v>2641</v>
      </c>
      <c r="X972" s="29" t="s">
        <v>450</v>
      </c>
      <c r="Y972" s="29" t="s">
        <v>5149</v>
      </c>
      <c r="Z972" s="29" t="s">
        <v>654</v>
      </c>
      <c r="AA972" s="29" t="s">
        <v>7478</v>
      </c>
      <c r="AB972" s="28">
        <v>93247</v>
      </c>
      <c r="AC972" s="32">
        <v>36.204351000000003</v>
      </c>
      <c r="AD972" s="32">
        <v>-119.092027</v>
      </c>
      <c r="AE972" s="34" t="s">
        <v>7494</v>
      </c>
      <c r="AF972" s="29" t="s">
        <v>7472</v>
      </c>
      <c r="AG972" s="33" t="str">
        <f>IF(ISERROR(IF(VLOOKUP(B972,'SAS Stations'!$A$2:$G$307,6,)="YES", "YES", "NO"))=TRUE,"NO","YES")</f>
        <v>NO</v>
      </c>
      <c r="AH972" s="33" t="str">
        <f t="shared" si="15"/>
        <v>YES</v>
      </c>
      <c r="AI972" s="33" t="str">
        <f>IF(ISERROR(IF(VLOOKUP(B972,'Stations Modelled'!$A$2:$D$141,4,FALSE)=TRUE, "YES","NO")),"NO","YES")</f>
        <v>NO</v>
      </c>
    </row>
    <row r="973" spans="1:35" hidden="1">
      <c r="A973" s="29" t="s">
        <v>654</v>
      </c>
      <c r="B973" s="28">
        <v>514</v>
      </c>
      <c r="C973" s="28">
        <v>5317</v>
      </c>
      <c r="D973" s="30" t="s">
        <v>4949</v>
      </c>
      <c r="E973" s="29"/>
      <c r="F973" s="28">
        <v>66</v>
      </c>
      <c r="G973" s="28">
        <v>12</v>
      </c>
      <c r="H973" s="28">
        <v>5034</v>
      </c>
      <c r="I973" s="29" t="s">
        <v>875</v>
      </c>
      <c r="J973" s="28">
        <v>17</v>
      </c>
      <c r="K973" s="29" t="s">
        <v>4950</v>
      </c>
      <c r="L973" s="28">
        <v>5033</v>
      </c>
      <c r="M973" s="29" t="s">
        <v>397</v>
      </c>
      <c r="N973" s="29" t="s">
        <v>7471</v>
      </c>
      <c r="O973" s="31">
        <v>18264</v>
      </c>
      <c r="P973" s="31" t="s">
        <v>7472</v>
      </c>
      <c r="Q973" s="29" t="s">
        <v>7473</v>
      </c>
      <c r="R973" s="28">
        <v>5</v>
      </c>
      <c r="S973" s="28">
        <v>51</v>
      </c>
      <c r="T973" s="28">
        <v>3</v>
      </c>
      <c r="U973" s="28">
        <v>33</v>
      </c>
      <c r="V973" s="29" t="s">
        <v>4926</v>
      </c>
      <c r="W973" s="29" t="s">
        <v>2641</v>
      </c>
      <c r="X973" s="29" t="s">
        <v>450</v>
      </c>
      <c r="Y973" s="29" t="s">
        <v>5149</v>
      </c>
      <c r="Z973" s="29" t="s">
        <v>654</v>
      </c>
      <c r="AA973" s="29" t="s">
        <v>7478</v>
      </c>
      <c r="AB973" s="28">
        <v>93247</v>
      </c>
      <c r="AC973" s="32">
        <v>36.204351000000003</v>
      </c>
      <c r="AD973" s="32">
        <v>-119.092027</v>
      </c>
      <c r="AE973" s="34" t="s">
        <v>7494</v>
      </c>
      <c r="AF973" s="29" t="s">
        <v>7472</v>
      </c>
      <c r="AG973" s="33" t="str">
        <f>IF(ISERROR(IF(VLOOKUP(B973,'SAS Stations'!$A$2:$G$307,6,)="YES", "YES", "NO"))=TRUE,"NO","YES")</f>
        <v>NO</v>
      </c>
      <c r="AH973" s="33" t="str">
        <f t="shared" si="15"/>
        <v>YES</v>
      </c>
      <c r="AI973" s="33" t="str">
        <f>IF(ISERROR(IF(VLOOKUP(B973,'Stations Modelled'!$A$2:$D$141,4,FALSE)=TRUE, "YES","NO")),"NO","YES")</f>
        <v>NO</v>
      </c>
    </row>
    <row r="974" spans="1:35" hidden="1">
      <c r="A974" s="29" t="s">
        <v>292</v>
      </c>
      <c r="B974" s="28">
        <v>548</v>
      </c>
      <c r="C974" s="28">
        <v>5352</v>
      </c>
      <c r="D974" s="30"/>
      <c r="E974" s="29"/>
      <c r="F974" s="28">
        <v>33</v>
      </c>
      <c r="G974" s="28">
        <v>4</v>
      </c>
      <c r="H974" s="28">
        <v>2202</v>
      </c>
      <c r="I974" s="29" t="s">
        <v>2380</v>
      </c>
      <c r="J974" s="28">
        <v>17</v>
      </c>
      <c r="K974" s="29" t="s">
        <v>4950</v>
      </c>
      <c r="L974" s="28">
        <v>5033</v>
      </c>
      <c r="M974" s="29" t="s">
        <v>397</v>
      </c>
      <c r="N974" s="29" t="s">
        <v>7471</v>
      </c>
      <c r="O974" s="31">
        <v>20941</v>
      </c>
      <c r="P974" s="31" t="s">
        <v>7472</v>
      </c>
      <c r="Q974" s="29" t="s">
        <v>7506</v>
      </c>
      <c r="R974" s="28">
        <v>5</v>
      </c>
      <c r="S974" s="28">
        <v>50</v>
      </c>
      <c r="T974" s="28">
        <v>2</v>
      </c>
      <c r="U974" s="28">
        <v>32</v>
      </c>
      <c r="V974" s="29" t="s">
        <v>4926</v>
      </c>
      <c r="W974" s="29" t="s">
        <v>7472</v>
      </c>
      <c r="X974" s="29" t="s">
        <v>7472</v>
      </c>
      <c r="Y974" s="29" t="s">
        <v>293</v>
      </c>
      <c r="Z974" s="29" t="s">
        <v>294</v>
      </c>
      <c r="AA974" s="29" t="s">
        <v>7478</v>
      </c>
      <c r="AB974" s="28">
        <v>93634</v>
      </c>
      <c r="AC974" s="32">
        <v>37.247739000000003</v>
      </c>
      <c r="AD974" s="32">
        <v>-119.18565</v>
      </c>
      <c r="AE974" s="34" t="s">
        <v>7494</v>
      </c>
      <c r="AF974" s="29" t="s">
        <v>7472</v>
      </c>
      <c r="AG974" s="33" t="str">
        <f>IF(ISERROR(IF(VLOOKUP(B974,'SAS Stations'!$A$2:$G$307,6,)="YES", "YES", "NO"))=TRUE,"NO","YES")</f>
        <v>NO</v>
      </c>
      <c r="AH974" s="33" t="str">
        <f t="shared" si="15"/>
        <v>YES</v>
      </c>
      <c r="AI974" s="33" t="str">
        <f>IF(ISERROR(IF(VLOOKUP(B974,'Stations Modelled'!$A$2:$D$141,4,FALSE)=TRUE, "YES","NO")),"NO","YES")</f>
        <v>NO</v>
      </c>
    </row>
    <row r="975" spans="1:35" hidden="1">
      <c r="A975" s="29" t="s">
        <v>295</v>
      </c>
      <c r="B975" s="28">
        <v>911</v>
      </c>
      <c r="C975" s="28">
        <v>5973</v>
      </c>
      <c r="D975" s="30"/>
      <c r="E975" s="29"/>
      <c r="F975" s="28">
        <v>66</v>
      </c>
      <c r="G975" s="28">
        <v>4</v>
      </c>
      <c r="H975" s="28">
        <v>5074</v>
      </c>
      <c r="I975" s="29" t="s">
        <v>631</v>
      </c>
      <c r="J975" s="28">
        <v>9</v>
      </c>
      <c r="K975" s="29" t="s">
        <v>652</v>
      </c>
      <c r="L975" s="28">
        <v>5012</v>
      </c>
      <c r="M975" s="29" t="s">
        <v>3869</v>
      </c>
      <c r="N975" s="29" t="s">
        <v>7521</v>
      </c>
      <c r="O975" s="31">
        <v>23043</v>
      </c>
      <c r="P975" s="31">
        <v>30317</v>
      </c>
      <c r="Q975" s="29" t="s">
        <v>7530</v>
      </c>
      <c r="R975" s="28">
        <v>9</v>
      </c>
      <c r="S975" s="28">
        <v>60</v>
      </c>
      <c r="T975" s="28">
        <v>2</v>
      </c>
      <c r="U975" s="28">
        <v>2</v>
      </c>
      <c r="V975" s="29" t="s">
        <v>2377</v>
      </c>
      <c r="W975" s="29" t="s">
        <v>7472</v>
      </c>
      <c r="X975" s="29" t="s">
        <v>7472</v>
      </c>
      <c r="Y975" s="29" t="s">
        <v>7472</v>
      </c>
      <c r="Z975" s="29" t="s">
        <v>4627</v>
      </c>
      <c r="AA975" s="29" t="s">
        <v>7478</v>
      </c>
      <c r="AB975" s="28">
        <v>90058</v>
      </c>
      <c r="AC975" s="27"/>
      <c r="AD975" s="27"/>
      <c r="AE975" s="27"/>
      <c r="AF975" s="29" t="s">
        <v>7472</v>
      </c>
      <c r="AG975" s="33" t="str">
        <f>IF(ISERROR(IF(VLOOKUP(B975,'SAS Stations'!$A$2:$G$307,6,)="YES", "YES", "NO"))=TRUE,"NO","YES")</f>
        <v>NO</v>
      </c>
      <c r="AH975" s="33" t="str">
        <f t="shared" si="15"/>
        <v>YES</v>
      </c>
      <c r="AI975" s="33" t="str">
        <f>IF(ISERROR(IF(VLOOKUP(B975,'Stations Modelled'!$A$2:$D$141,4,FALSE)=TRUE, "YES","NO")),"NO","YES")</f>
        <v>NO</v>
      </c>
    </row>
    <row r="976" spans="1:35" hidden="1">
      <c r="A976" s="29" t="s">
        <v>655</v>
      </c>
      <c r="B976" s="28">
        <v>1018</v>
      </c>
      <c r="C976" s="28">
        <v>6245</v>
      </c>
      <c r="D976" s="30" t="s">
        <v>7528</v>
      </c>
      <c r="E976" s="29"/>
      <c r="F976" s="28">
        <v>66</v>
      </c>
      <c r="G976" s="28">
        <v>4</v>
      </c>
      <c r="H976" s="28">
        <v>5013</v>
      </c>
      <c r="I976" s="29" t="s">
        <v>812</v>
      </c>
      <c r="J976" s="28">
        <v>3</v>
      </c>
      <c r="K976" s="29" t="s">
        <v>7529</v>
      </c>
      <c r="L976" s="28">
        <v>5014</v>
      </c>
      <c r="M976" s="29" t="s">
        <v>3869</v>
      </c>
      <c r="N976" s="29" t="s">
        <v>7471</v>
      </c>
      <c r="O976" s="31">
        <v>29099</v>
      </c>
      <c r="P976" s="31" t="s">
        <v>7472</v>
      </c>
      <c r="Q976" s="29" t="s">
        <v>7530</v>
      </c>
      <c r="R976" s="28">
        <v>1</v>
      </c>
      <c r="S976" s="28">
        <v>26</v>
      </c>
      <c r="T976" s="28">
        <v>3</v>
      </c>
      <c r="U976" s="28">
        <v>4</v>
      </c>
      <c r="V976" s="29" t="s">
        <v>7531</v>
      </c>
      <c r="W976" s="29" t="s">
        <v>7577</v>
      </c>
      <c r="X976" s="29" t="s">
        <v>517</v>
      </c>
      <c r="Y976" s="29" t="s">
        <v>3271</v>
      </c>
      <c r="Z976" s="29" t="s">
        <v>474</v>
      </c>
      <c r="AA976" s="29" t="s">
        <v>7478</v>
      </c>
      <c r="AB976" s="28">
        <v>91706</v>
      </c>
      <c r="AC976" s="32">
        <v>34.112192999999998</v>
      </c>
      <c r="AD976" s="32">
        <v>-117.93136199999999</v>
      </c>
      <c r="AE976" s="34" t="s">
        <v>7503</v>
      </c>
      <c r="AF976" s="29" t="s">
        <v>7472</v>
      </c>
      <c r="AG976" s="33" t="str">
        <f>IF(ISERROR(IF(VLOOKUP(B976,'SAS Stations'!$A$2:$G$307,6,)="YES", "YES", "NO"))=TRUE,"NO","YES")</f>
        <v>NO</v>
      </c>
      <c r="AH976" s="33" t="str">
        <f t="shared" si="15"/>
        <v>YES</v>
      </c>
      <c r="AI976" s="33" t="str">
        <f>IF(ISERROR(IF(VLOOKUP(B976,'Stations Modelled'!$A$2:$D$141,4,FALSE)=TRUE, "YES","NO")),"NO","YES")</f>
        <v>NO</v>
      </c>
    </row>
    <row r="977" spans="1:35" hidden="1">
      <c r="A977" s="29" t="s">
        <v>5150</v>
      </c>
      <c r="B977" s="28">
        <v>185</v>
      </c>
      <c r="C977" s="28">
        <v>2588</v>
      </c>
      <c r="D977" s="30" t="s">
        <v>4923</v>
      </c>
      <c r="E977" s="29"/>
      <c r="F977" s="28">
        <v>33</v>
      </c>
      <c r="G977" s="28">
        <v>12</v>
      </c>
      <c r="H977" s="28">
        <v>4090</v>
      </c>
      <c r="I977" s="29" t="s">
        <v>5151</v>
      </c>
      <c r="J977" s="28">
        <v>15</v>
      </c>
      <c r="K977" s="29" t="s">
        <v>666</v>
      </c>
      <c r="L977" s="28">
        <v>2556</v>
      </c>
      <c r="M977" s="29" t="s">
        <v>3822</v>
      </c>
      <c r="N977" s="29" t="s">
        <v>7471</v>
      </c>
      <c r="O977" s="31">
        <v>18264</v>
      </c>
      <c r="P977" s="31" t="s">
        <v>7472</v>
      </c>
      <c r="Q977" s="29" t="s">
        <v>7506</v>
      </c>
      <c r="R977" s="28">
        <v>3</v>
      </c>
      <c r="S977" s="28">
        <v>86</v>
      </c>
      <c r="T977" s="28">
        <v>4</v>
      </c>
      <c r="U977" s="28">
        <v>24</v>
      </c>
      <c r="V977" s="29" t="s">
        <v>7498</v>
      </c>
      <c r="W977" s="29" t="s">
        <v>1620</v>
      </c>
      <c r="X977" s="29" t="s">
        <v>5041</v>
      </c>
      <c r="Y977" s="29" t="s">
        <v>5152</v>
      </c>
      <c r="Z977" s="29" t="s">
        <v>5150</v>
      </c>
      <c r="AA977" s="29" t="s">
        <v>7478</v>
      </c>
      <c r="AB977" s="28">
        <v>93542</v>
      </c>
      <c r="AC977" s="32">
        <v>36.174332999999997</v>
      </c>
      <c r="AD977" s="32">
        <v>-117.973691</v>
      </c>
      <c r="AE977" s="34" t="s">
        <v>7494</v>
      </c>
      <c r="AF977" s="29" t="s">
        <v>7472</v>
      </c>
      <c r="AG977" s="33" t="str">
        <f>IF(ISERROR(IF(VLOOKUP(B977,'SAS Stations'!$A$2:$G$307,6,)="YES", "YES", "NO"))=TRUE,"NO","YES")</f>
        <v>NO</v>
      </c>
      <c r="AH977" s="33" t="str">
        <f t="shared" si="15"/>
        <v>YES</v>
      </c>
      <c r="AI977" s="33" t="str">
        <f>IF(ISERROR(IF(VLOOKUP(B977,'Stations Modelled'!$A$2:$D$141,4,FALSE)=TRUE, "YES","NO")),"NO","YES")</f>
        <v>NO</v>
      </c>
    </row>
    <row r="978" spans="1:35" hidden="1">
      <c r="A978" s="29" t="s">
        <v>296</v>
      </c>
      <c r="B978" s="28">
        <v>1572</v>
      </c>
      <c r="C978" s="28">
        <v>7479</v>
      </c>
      <c r="D978" s="30"/>
      <c r="E978" s="29"/>
      <c r="F978" s="28">
        <v>12</v>
      </c>
      <c r="G978" s="28">
        <v>4</v>
      </c>
      <c r="H978" s="28">
        <v>5073</v>
      </c>
      <c r="I978" s="29" t="s">
        <v>652</v>
      </c>
      <c r="J978" s="28">
        <v>9</v>
      </c>
      <c r="K978" s="29" t="s">
        <v>652</v>
      </c>
      <c r="L978" s="28">
        <v>5073</v>
      </c>
      <c r="M978" s="29" t="s">
        <v>652</v>
      </c>
      <c r="N978" s="29" t="s">
        <v>7471</v>
      </c>
      <c r="O978" s="31">
        <v>33618</v>
      </c>
      <c r="P978" s="31" t="s">
        <v>7472</v>
      </c>
      <c r="Q978" s="29" t="s">
        <v>5084</v>
      </c>
      <c r="R978" s="28">
        <v>1</v>
      </c>
      <c r="S978" s="28">
        <v>32</v>
      </c>
      <c r="T978" s="28">
        <v>2</v>
      </c>
      <c r="U978" s="28">
        <v>50</v>
      </c>
      <c r="V978" s="29" t="s">
        <v>2730</v>
      </c>
      <c r="W978" s="29" t="s">
        <v>7472</v>
      </c>
      <c r="X978" s="29" t="s">
        <v>7472</v>
      </c>
      <c r="Y978" s="29" t="s">
        <v>7472</v>
      </c>
      <c r="Z978" s="29" t="s">
        <v>7472</v>
      </c>
      <c r="AA978" s="29" t="s">
        <v>7478</v>
      </c>
      <c r="AB978" s="28">
        <v>90723</v>
      </c>
      <c r="AC978" s="27"/>
      <c r="AD978" s="27"/>
      <c r="AE978" s="27"/>
      <c r="AF978" s="29" t="s">
        <v>7472</v>
      </c>
      <c r="AG978" s="33" t="str">
        <f>IF(ISERROR(IF(VLOOKUP(B978,'SAS Stations'!$A$2:$G$307,6,)="YES", "YES", "NO"))=TRUE,"NO","YES")</f>
        <v>NO</v>
      </c>
      <c r="AH978" s="33" t="str">
        <f t="shared" si="15"/>
        <v>YES</v>
      </c>
      <c r="AI978" s="33" t="str">
        <f>IF(ISERROR(IF(VLOOKUP(B978,'Stations Modelled'!$A$2:$D$141,4,FALSE)=TRUE, "YES","NO")),"NO","YES")</f>
        <v>NO</v>
      </c>
    </row>
    <row r="979" spans="1:35" hidden="1">
      <c r="A979" s="29" t="s">
        <v>656</v>
      </c>
      <c r="B979" s="28">
        <v>574</v>
      </c>
      <c r="C979" s="28">
        <v>5518</v>
      </c>
      <c r="D979" s="30" t="s">
        <v>4919</v>
      </c>
      <c r="E979" s="29">
        <v>49963</v>
      </c>
      <c r="F979" s="28">
        <v>66</v>
      </c>
      <c r="G979" s="28">
        <v>12</v>
      </c>
      <c r="H979" s="28">
        <v>5052</v>
      </c>
      <c r="I979" s="29" t="s">
        <v>357</v>
      </c>
      <c r="J979" s="28">
        <v>14</v>
      </c>
      <c r="K979" s="29" t="s">
        <v>940</v>
      </c>
      <c r="L979" s="28">
        <v>5054</v>
      </c>
      <c r="M979" s="29" t="s">
        <v>940</v>
      </c>
      <c r="N979" s="29" t="s">
        <v>7471</v>
      </c>
      <c r="O979" s="31">
        <v>18264</v>
      </c>
      <c r="P979" s="31" t="s">
        <v>7472</v>
      </c>
      <c r="Q979" s="29" t="s">
        <v>7473</v>
      </c>
      <c r="R979" s="28">
        <v>5</v>
      </c>
      <c r="S979" s="28">
        <v>36</v>
      </c>
      <c r="T979" s="28">
        <v>3</v>
      </c>
      <c r="U979" s="28">
        <v>25</v>
      </c>
      <c r="V979" s="29" t="s">
        <v>2730</v>
      </c>
      <c r="W979" s="29" t="s">
        <v>5146</v>
      </c>
      <c r="X979" s="29" t="s">
        <v>3259</v>
      </c>
      <c r="Y979" s="29" t="s">
        <v>5153</v>
      </c>
      <c r="Z979" s="29" t="s">
        <v>745</v>
      </c>
      <c r="AA979" s="29" t="s">
        <v>7478</v>
      </c>
      <c r="AB979" s="28">
        <v>93550</v>
      </c>
      <c r="AC979" s="32">
        <v>34.615665999999997</v>
      </c>
      <c r="AD979" s="32">
        <v>-117.967944</v>
      </c>
      <c r="AE979" s="34" t="s">
        <v>7494</v>
      </c>
      <c r="AF979" s="29" t="s">
        <v>7472</v>
      </c>
      <c r="AG979" s="33" t="str">
        <f>IF(ISERROR(IF(VLOOKUP(B979,'SAS Stations'!$A$2:$G$307,6,)="YES", "YES", "NO"))=TRUE,"NO","YES")</f>
        <v>YES</v>
      </c>
      <c r="AH979" s="33" t="str">
        <f t="shared" si="15"/>
        <v>NO</v>
      </c>
      <c r="AI979" s="33" t="str">
        <f>IF(ISERROR(IF(VLOOKUP(B979,'Stations Modelled'!$A$2:$D$141,4,FALSE)=TRUE, "YES","NO")),"NO","YES")</f>
        <v>NO</v>
      </c>
    </row>
    <row r="980" spans="1:35" hidden="1">
      <c r="A980" s="29" t="s">
        <v>297</v>
      </c>
      <c r="B980" s="28">
        <v>1199</v>
      </c>
      <c r="C980" s="28">
        <v>7470</v>
      </c>
      <c r="D980" s="30"/>
      <c r="E980" s="29"/>
      <c r="F980" s="28">
        <v>16</v>
      </c>
      <c r="G980" s="28">
        <v>4</v>
      </c>
      <c r="H980" s="28">
        <v>5051</v>
      </c>
      <c r="I980" s="29" t="s">
        <v>362</v>
      </c>
      <c r="J980" s="28">
        <v>13</v>
      </c>
      <c r="K980" s="29" t="s">
        <v>362</v>
      </c>
      <c r="L980" s="28">
        <v>5056</v>
      </c>
      <c r="M980" s="29" t="s">
        <v>698</v>
      </c>
      <c r="N980" s="29" t="s">
        <v>7471</v>
      </c>
      <c r="O980" s="31">
        <v>18264</v>
      </c>
      <c r="P980" s="31" t="s">
        <v>7472</v>
      </c>
      <c r="Q980" s="29" t="s">
        <v>5084</v>
      </c>
      <c r="R980" s="28">
        <v>5</v>
      </c>
      <c r="S980" s="28">
        <v>59</v>
      </c>
      <c r="T980" s="28">
        <v>3</v>
      </c>
      <c r="U980" s="28">
        <v>60</v>
      </c>
      <c r="V980" s="29" t="s">
        <v>1290</v>
      </c>
      <c r="W980" s="29" t="s">
        <v>7472</v>
      </c>
      <c r="X980" s="29" t="s">
        <v>7472</v>
      </c>
      <c r="Y980" s="29" t="s">
        <v>7472</v>
      </c>
      <c r="Z980" s="29" t="s">
        <v>7472</v>
      </c>
      <c r="AA980" s="29" t="s">
        <v>7478</v>
      </c>
      <c r="AB980" s="28">
        <v>91342</v>
      </c>
      <c r="AC980" s="27"/>
      <c r="AD980" s="27"/>
      <c r="AE980" s="27"/>
      <c r="AF980" s="29" t="s">
        <v>7472</v>
      </c>
      <c r="AG980" s="33" t="str">
        <f>IF(ISERROR(IF(VLOOKUP(B980,'SAS Stations'!$A$2:$G$307,6,)="YES", "YES", "NO"))=TRUE,"NO","YES")</f>
        <v>NO</v>
      </c>
      <c r="AH980" s="33" t="str">
        <f t="shared" si="15"/>
        <v>YES</v>
      </c>
      <c r="AI980" s="33" t="str">
        <f>IF(ISERROR(IF(VLOOKUP(B980,'Stations Modelled'!$A$2:$D$141,4,FALSE)=TRUE, "YES","NO")),"NO","YES")</f>
        <v>NO</v>
      </c>
    </row>
    <row r="981" spans="1:35" hidden="1">
      <c r="A981" s="29" t="s">
        <v>657</v>
      </c>
      <c r="B981" s="28">
        <v>648</v>
      </c>
      <c r="C981" s="28">
        <v>5611</v>
      </c>
      <c r="D981" s="30" t="s">
        <v>7528</v>
      </c>
      <c r="E981" s="29">
        <v>17450</v>
      </c>
      <c r="F981" s="28">
        <v>66</v>
      </c>
      <c r="G981" s="28">
        <v>12</v>
      </c>
      <c r="H981" s="28">
        <v>5045</v>
      </c>
      <c r="I981" s="29" t="s">
        <v>3810</v>
      </c>
      <c r="J981" s="28">
        <v>4</v>
      </c>
      <c r="K981" s="29" t="s">
        <v>448</v>
      </c>
      <c r="L981" s="28">
        <v>5069</v>
      </c>
      <c r="M981" s="29" t="s">
        <v>687</v>
      </c>
      <c r="N981" s="29" t="s">
        <v>7471</v>
      </c>
      <c r="O981" s="31">
        <v>23894</v>
      </c>
      <c r="P981" s="31" t="s">
        <v>7472</v>
      </c>
      <c r="Q981" s="29" t="s">
        <v>7473</v>
      </c>
      <c r="R981" s="28">
        <v>1</v>
      </c>
      <c r="S981" s="28">
        <v>26</v>
      </c>
      <c r="T981" s="28">
        <v>3</v>
      </c>
      <c r="U981" s="28">
        <v>6</v>
      </c>
      <c r="V981" s="29" t="s">
        <v>7531</v>
      </c>
      <c r="W981" s="29" t="s">
        <v>3272</v>
      </c>
      <c r="X981" s="29" t="s">
        <v>3273</v>
      </c>
      <c r="Y981" s="29" t="s">
        <v>3274</v>
      </c>
      <c r="Z981" s="29" t="s">
        <v>3809</v>
      </c>
      <c r="AA981" s="29" t="s">
        <v>7478</v>
      </c>
      <c r="AB981" s="28">
        <v>91711</v>
      </c>
      <c r="AC981" s="32">
        <v>34.120891</v>
      </c>
      <c r="AD981" s="32">
        <v>-117.73248</v>
      </c>
      <c r="AE981" s="34" t="s">
        <v>7503</v>
      </c>
      <c r="AF981" s="29" t="s">
        <v>7472</v>
      </c>
      <c r="AG981" s="33" t="str">
        <f>IF(ISERROR(IF(VLOOKUP(B981,'SAS Stations'!$A$2:$G$307,6,)="YES", "YES", "NO"))=TRUE,"NO","YES")</f>
        <v>YES</v>
      </c>
      <c r="AH981" s="33" t="str">
        <f t="shared" si="15"/>
        <v>NO</v>
      </c>
      <c r="AI981" s="33" t="str">
        <f>IF(ISERROR(IF(VLOOKUP(B981,'Stations Modelled'!$A$2:$D$141,4,FALSE)=TRUE, "YES","NO")),"NO","YES")</f>
        <v>NO</v>
      </c>
    </row>
    <row r="982" spans="1:35" hidden="1">
      <c r="A982" s="29" t="s">
        <v>298</v>
      </c>
      <c r="B982" s="28">
        <v>1192</v>
      </c>
      <c r="C982" s="28">
        <v>7464</v>
      </c>
      <c r="D982" s="30"/>
      <c r="E982" s="29"/>
      <c r="F982" s="28">
        <v>12</v>
      </c>
      <c r="G982" s="28">
        <v>4.8</v>
      </c>
      <c r="H982" s="28">
        <v>5067</v>
      </c>
      <c r="I982" s="29" t="s">
        <v>389</v>
      </c>
      <c r="J982" s="28">
        <v>6</v>
      </c>
      <c r="K982" s="29" t="s">
        <v>389</v>
      </c>
      <c r="L982" s="28">
        <v>5067</v>
      </c>
      <c r="M982" s="29" t="s">
        <v>389</v>
      </c>
      <c r="N982" s="29" t="s">
        <v>7471</v>
      </c>
      <c r="O982" s="31">
        <v>27303</v>
      </c>
      <c r="P982" s="31" t="s">
        <v>7472</v>
      </c>
      <c r="Q982" s="29" t="s">
        <v>5084</v>
      </c>
      <c r="R982" s="28">
        <v>3</v>
      </c>
      <c r="S982" s="28">
        <v>79</v>
      </c>
      <c r="T982" s="28">
        <v>4</v>
      </c>
      <c r="U982" s="28">
        <v>20</v>
      </c>
      <c r="V982" s="29" t="s">
        <v>7472</v>
      </c>
      <c r="W982" s="29" t="s">
        <v>7472</v>
      </c>
      <c r="X982" s="29" t="s">
        <v>7472</v>
      </c>
      <c r="Y982" s="29" t="s">
        <v>7472</v>
      </c>
      <c r="Z982" s="29" t="s">
        <v>7472</v>
      </c>
      <c r="AA982" s="29" t="s">
        <v>7478</v>
      </c>
      <c r="AB982" s="28">
        <v>92260</v>
      </c>
      <c r="AC982" s="27"/>
      <c r="AD982" s="27"/>
      <c r="AE982" s="27"/>
      <c r="AF982" s="29" t="s">
        <v>7472</v>
      </c>
      <c r="AG982" s="33" t="str">
        <f>IF(ISERROR(IF(VLOOKUP(B982,'SAS Stations'!$A$2:$G$307,6,)="YES", "YES", "NO"))=TRUE,"NO","YES")</f>
        <v>NO</v>
      </c>
      <c r="AH982" s="33" t="str">
        <f t="shared" si="15"/>
        <v>YES</v>
      </c>
      <c r="AI982" s="33" t="str">
        <f>IF(ISERROR(IF(VLOOKUP(B982,'Stations Modelled'!$A$2:$D$141,4,FALSE)=TRUE, "YES","NO")),"NO","YES")</f>
        <v>NO</v>
      </c>
    </row>
    <row r="983" spans="1:35" hidden="1">
      <c r="A983" s="29" t="s">
        <v>299</v>
      </c>
      <c r="B983" s="28">
        <v>1711</v>
      </c>
      <c r="C983" s="28">
        <v>5363</v>
      </c>
      <c r="D983" s="30"/>
      <c r="E983" s="29"/>
      <c r="F983" s="28">
        <v>66</v>
      </c>
      <c r="G983" s="28">
        <v>12</v>
      </c>
      <c r="H983" s="28">
        <v>5052</v>
      </c>
      <c r="I983" s="29" t="s">
        <v>357</v>
      </c>
      <c r="J983" s="28">
        <v>14</v>
      </c>
      <c r="K983" s="29" t="s">
        <v>940</v>
      </c>
      <c r="L983" s="28">
        <v>5054</v>
      </c>
      <c r="M983" s="29" t="s">
        <v>940</v>
      </c>
      <c r="N983" s="29" t="s">
        <v>7496</v>
      </c>
      <c r="O983" s="31">
        <v>38353</v>
      </c>
      <c r="P983" s="31" t="s">
        <v>7472</v>
      </c>
      <c r="Q983" s="29" t="s">
        <v>10579</v>
      </c>
      <c r="R983" s="28">
        <v>5</v>
      </c>
      <c r="S983" s="28">
        <v>36</v>
      </c>
      <c r="T983" s="28">
        <v>3</v>
      </c>
      <c r="U983" s="28">
        <v>40</v>
      </c>
      <c r="V983" s="29" t="s">
        <v>7472</v>
      </c>
      <c r="W983" s="29" t="s">
        <v>7472</v>
      </c>
      <c r="X983" s="29" t="s">
        <v>7472</v>
      </c>
      <c r="Y983" s="29" t="s">
        <v>7472</v>
      </c>
      <c r="Z983" s="29" t="s">
        <v>7472</v>
      </c>
      <c r="AA983" s="29" t="s">
        <v>7478</v>
      </c>
      <c r="AB983" s="28" t="s">
        <v>7472</v>
      </c>
      <c r="AC983" s="27"/>
      <c r="AD983" s="27"/>
      <c r="AE983" s="27"/>
      <c r="AF983" s="29" t="s">
        <v>7472</v>
      </c>
      <c r="AG983" s="33" t="str">
        <f>IF(ISERROR(IF(VLOOKUP(B983,'SAS Stations'!$A$2:$G$307,6,)="YES", "YES", "NO"))=TRUE,"NO","YES")</f>
        <v>NO</v>
      </c>
      <c r="AH983" s="33" t="str">
        <f t="shared" si="15"/>
        <v>YES</v>
      </c>
      <c r="AI983" s="33" t="str">
        <f>IF(ISERROR(IF(VLOOKUP(B983,'Stations Modelled'!$A$2:$D$141,4,FALSE)=TRUE, "YES","NO")),"NO","YES")</f>
        <v>NO</v>
      </c>
    </row>
    <row r="984" spans="1:35" hidden="1">
      <c r="A984" s="29" t="s">
        <v>300</v>
      </c>
      <c r="B984" s="28">
        <v>1205</v>
      </c>
      <c r="C984" s="28">
        <v>7483</v>
      </c>
      <c r="D984" s="30"/>
      <c r="E984" s="29"/>
      <c r="F984" s="28">
        <v>16</v>
      </c>
      <c r="G984" s="28">
        <v>2.4</v>
      </c>
      <c r="H984" s="28">
        <v>5021</v>
      </c>
      <c r="I984" s="29" t="s">
        <v>625</v>
      </c>
      <c r="J984" s="28">
        <v>8</v>
      </c>
      <c r="K984" s="29" t="s">
        <v>337</v>
      </c>
      <c r="L984" s="28">
        <v>5023</v>
      </c>
      <c r="M984" s="29" t="s">
        <v>337</v>
      </c>
      <c r="N984" s="29" t="s">
        <v>7471</v>
      </c>
      <c r="O984" s="31">
        <v>27395</v>
      </c>
      <c r="P984" s="31" t="s">
        <v>7472</v>
      </c>
      <c r="Q984" s="29" t="s">
        <v>5084</v>
      </c>
      <c r="R984" s="28">
        <v>5</v>
      </c>
      <c r="S984" s="28">
        <v>44</v>
      </c>
      <c r="T984" s="28">
        <v>1</v>
      </c>
      <c r="U984" s="28">
        <v>50</v>
      </c>
      <c r="V984" s="29" t="s">
        <v>2730</v>
      </c>
      <c r="W984" s="29" t="s">
        <v>301</v>
      </c>
      <c r="X984" s="29" t="s">
        <v>560</v>
      </c>
      <c r="Y984" s="29" t="s">
        <v>302</v>
      </c>
      <c r="Z984" s="29" t="s">
        <v>4580</v>
      </c>
      <c r="AA984" s="29" t="s">
        <v>7478</v>
      </c>
      <c r="AB984" s="28">
        <v>90275</v>
      </c>
      <c r="AC984" s="27"/>
      <c r="AD984" s="27"/>
      <c r="AE984" s="27"/>
      <c r="AF984" s="29" t="s">
        <v>7472</v>
      </c>
      <c r="AG984" s="33" t="str">
        <f>IF(ISERROR(IF(VLOOKUP(B984,'SAS Stations'!$A$2:$G$307,6,)="YES", "YES", "NO"))=TRUE,"NO","YES")</f>
        <v>NO</v>
      </c>
      <c r="AH984" s="33" t="str">
        <f t="shared" si="15"/>
        <v>YES</v>
      </c>
      <c r="AI984" s="33" t="str">
        <f>IF(ISERROR(IF(VLOOKUP(B984,'Stations Modelled'!$A$2:$D$141,4,FALSE)=TRUE, "YES","NO")),"NO","YES")</f>
        <v>NO</v>
      </c>
    </row>
    <row r="985" spans="1:35" hidden="1">
      <c r="A985" s="29" t="s">
        <v>658</v>
      </c>
      <c r="B985" s="28">
        <v>619</v>
      </c>
      <c r="C985" s="28">
        <v>5568</v>
      </c>
      <c r="D985" s="30" t="s">
        <v>4936</v>
      </c>
      <c r="E985" s="29"/>
      <c r="F985" s="28">
        <v>66</v>
      </c>
      <c r="G985" s="28">
        <v>12</v>
      </c>
      <c r="H985" s="28">
        <v>5051</v>
      </c>
      <c r="I985" s="29" t="s">
        <v>362</v>
      </c>
      <c r="J985" s="28">
        <v>13</v>
      </c>
      <c r="K985" s="29" t="s">
        <v>362</v>
      </c>
      <c r="L985" s="28">
        <v>5056</v>
      </c>
      <c r="M985" s="29" t="s">
        <v>698</v>
      </c>
      <c r="N985" s="29" t="s">
        <v>7471</v>
      </c>
      <c r="O985" s="31">
        <v>22007</v>
      </c>
      <c r="P985" s="31" t="s">
        <v>7472</v>
      </c>
      <c r="Q985" s="29" t="s">
        <v>7530</v>
      </c>
      <c r="R985" s="28">
        <v>5</v>
      </c>
      <c r="S985" s="28">
        <v>59</v>
      </c>
      <c r="T985" s="28">
        <v>3</v>
      </c>
      <c r="U985" s="28">
        <v>62</v>
      </c>
      <c r="V985" s="29" t="s">
        <v>2730</v>
      </c>
      <c r="W985" s="29" t="s">
        <v>7472</v>
      </c>
      <c r="X985" s="29" t="s">
        <v>7472</v>
      </c>
      <c r="Y985" s="29" t="s">
        <v>5154</v>
      </c>
      <c r="Z985" s="29" t="s">
        <v>362</v>
      </c>
      <c r="AA985" s="29" t="s">
        <v>7478</v>
      </c>
      <c r="AB985" s="28">
        <v>91355</v>
      </c>
      <c r="AC985" s="32">
        <v>34.457461000000002</v>
      </c>
      <c r="AD985" s="32">
        <v>-118.579261</v>
      </c>
      <c r="AE985" s="34" t="s">
        <v>7494</v>
      </c>
      <c r="AF985" s="29" t="s">
        <v>7472</v>
      </c>
      <c r="AG985" s="33" t="str">
        <f>IF(ISERROR(IF(VLOOKUP(B985,'SAS Stations'!$A$2:$G$307,6,)="YES", "YES", "NO"))=TRUE,"NO","YES")</f>
        <v>NO</v>
      </c>
      <c r="AH985" s="33" t="str">
        <f t="shared" si="15"/>
        <v>YES</v>
      </c>
      <c r="AI985" s="33" t="str">
        <f>IF(ISERROR(IF(VLOOKUP(B985,'Stations Modelled'!$A$2:$D$141,4,FALSE)=TRUE, "YES","NO")),"NO","YES")</f>
        <v>NO</v>
      </c>
    </row>
    <row r="986" spans="1:35" hidden="1">
      <c r="A986" s="29" t="s">
        <v>658</v>
      </c>
      <c r="B986" s="28">
        <v>1946</v>
      </c>
      <c r="C986" s="28">
        <v>5568</v>
      </c>
      <c r="D986" s="30" t="s">
        <v>4936</v>
      </c>
      <c r="E986" s="29"/>
      <c r="F986" s="28">
        <v>66</v>
      </c>
      <c r="G986" s="28">
        <v>16</v>
      </c>
      <c r="H986" s="28">
        <v>5051</v>
      </c>
      <c r="I986" s="29" t="s">
        <v>362</v>
      </c>
      <c r="J986" s="28">
        <v>13</v>
      </c>
      <c r="K986" s="29" t="s">
        <v>362</v>
      </c>
      <c r="L986" s="28">
        <v>5056</v>
      </c>
      <c r="M986" s="29" t="s">
        <v>698</v>
      </c>
      <c r="N986" s="29" t="s">
        <v>7471</v>
      </c>
      <c r="O986" s="31">
        <v>35913</v>
      </c>
      <c r="P986" s="31" t="s">
        <v>7472</v>
      </c>
      <c r="Q986" s="29" t="s">
        <v>7506</v>
      </c>
      <c r="R986" s="28">
        <v>5</v>
      </c>
      <c r="S986" s="28">
        <v>59</v>
      </c>
      <c r="T986" s="28">
        <v>3</v>
      </c>
      <c r="U986" s="28">
        <v>62</v>
      </c>
      <c r="V986" s="29" t="s">
        <v>2730</v>
      </c>
      <c r="W986" s="29" t="s">
        <v>7472</v>
      </c>
      <c r="X986" s="29" t="s">
        <v>7472</v>
      </c>
      <c r="Y986" s="29" t="s">
        <v>5154</v>
      </c>
      <c r="Z986" s="29" t="s">
        <v>362</v>
      </c>
      <c r="AA986" s="29" t="s">
        <v>7478</v>
      </c>
      <c r="AB986" s="28">
        <v>91355</v>
      </c>
      <c r="AC986" s="27"/>
      <c r="AD986" s="27"/>
      <c r="AE986" s="27"/>
      <c r="AF986" s="29" t="s">
        <v>7472</v>
      </c>
      <c r="AG986" s="33" t="str">
        <f>IF(ISERROR(IF(VLOOKUP(B986,'SAS Stations'!$A$2:$G$307,6,)="YES", "YES", "NO"))=TRUE,"NO","YES")</f>
        <v>NO</v>
      </c>
      <c r="AH986" s="33" t="str">
        <f t="shared" si="15"/>
        <v>YES</v>
      </c>
      <c r="AI986" s="33" t="str">
        <f>IF(ISERROR(IF(VLOOKUP(B986,'Stations Modelled'!$A$2:$D$141,4,FALSE)=TRUE, "YES","NO")),"NO","YES")</f>
        <v>NO</v>
      </c>
    </row>
    <row r="987" spans="1:35" hidden="1">
      <c r="A987" s="29" t="s">
        <v>659</v>
      </c>
      <c r="B987" s="28">
        <v>747</v>
      </c>
      <c r="C987" s="28">
        <v>5735</v>
      </c>
      <c r="D987" s="30" t="s">
        <v>2815</v>
      </c>
      <c r="E987" s="29"/>
      <c r="F987" s="28">
        <v>12</v>
      </c>
      <c r="G987" s="28">
        <v>4</v>
      </c>
      <c r="H987" s="28">
        <v>5071</v>
      </c>
      <c r="I987" s="29" t="s">
        <v>339</v>
      </c>
      <c r="J987" s="28">
        <v>9</v>
      </c>
      <c r="K987" s="29" t="s">
        <v>652</v>
      </c>
      <c r="L987" s="28">
        <v>5073</v>
      </c>
      <c r="M987" s="29" t="s">
        <v>652</v>
      </c>
      <c r="N987" s="29" t="s">
        <v>7471</v>
      </c>
      <c r="O987" s="31">
        <v>9802</v>
      </c>
      <c r="P987" s="31" t="s">
        <v>7472</v>
      </c>
      <c r="Q987" s="29" t="s">
        <v>7506</v>
      </c>
      <c r="R987" s="28">
        <v>1</v>
      </c>
      <c r="S987" s="28">
        <v>46</v>
      </c>
      <c r="T987" s="28">
        <v>1</v>
      </c>
      <c r="U987" s="28">
        <v>51</v>
      </c>
      <c r="V987" s="29" t="s">
        <v>3386</v>
      </c>
      <c r="W987" s="29" t="s">
        <v>1635</v>
      </c>
      <c r="X987" s="29" t="s">
        <v>3324</v>
      </c>
      <c r="Y987" s="29" t="s">
        <v>1250</v>
      </c>
      <c r="Z987" s="29" t="s">
        <v>660</v>
      </c>
      <c r="AA987" s="29" t="s">
        <v>7478</v>
      </c>
      <c r="AB987" s="28">
        <v>90813</v>
      </c>
      <c r="AC987" s="32">
        <v>33.783158</v>
      </c>
      <c r="AD987" s="32">
        <v>-118.19128000000001</v>
      </c>
      <c r="AE987" s="34" t="s">
        <v>7494</v>
      </c>
      <c r="AF987" s="29" t="s">
        <v>7472</v>
      </c>
      <c r="AG987" s="33" t="str">
        <f>IF(ISERROR(IF(VLOOKUP(B987,'SAS Stations'!$A$2:$G$307,6,)="YES", "YES", "NO"))=TRUE,"NO","YES")</f>
        <v>NO</v>
      </c>
      <c r="AH987" s="33" t="str">
        <f t="shared" si="15"/>
        <v>YES</v>
      </c>
      <c r="AI987" s="33" t="str">
        <f>IF(ISERROR(IF(VLOOKUP(B987,'Stations Modelled'!$A$2:$D$141,4,FALSE)=TRUE, "YES","NO")),"NO","YES")</f>
        <v>YES</v>
      </c>
    </row>
    <row r="988" spans="1:35" hidden="1">
      <c r="A988" s="29" t="s">
        <v>303</v>
      </c>
      <c r="B988" s="28">
        <v>936</v>
      </c>
      <c r="C988" s="28">
        <v>6127</v>
      </c>
      <c r="D988" s="30"/>
      <c r="E988" s="29"/>
      <c r="F988" s="28">
        <v>12</v>
      </c>
      <c r="G988" s="28">
        <v>0.5</v>
      </c>
      <c r="H988" s="28">
        <v>1990</v>
      </c>
      <c r="I988" s="29" t="s">
        <v>7480</v>
      </c>
      <c r="J988" s="28">
        <v>5</v>
      </c>
      <c r="K988" s="29" t="s">
        <v>375</v>
      </c>
      <c r="L988" s="28">
        <v>5064</v>
      </c>
      <c r="M988" s="29" t="s">
        <v>375</v>
      </c>
      <c r="N988" s="29" t="s">
        <v>7471</v>
      </c>
      <c r="O988" s="31">
        <v>18264</v>
      </c>
      <c r="P988" s="31" t="s">
        <v>7472</v>
      </c>
      <c r="Q988" s="29" t="s">
        <v>981</v>
      </c>
      <c r="R988" s="28">
        <v>3</v>
      </c>
      <c r="S988" s="28">
        <v>31</v>
      </c>
      <c r="T988" s="28">
        <v>3</v>
      </c>
      <c r="U988" s="28">
        <v>20</v>
      </c>
      <c r="V988" s="29" t="s">
        <v>7474</v>
      </c>
      <c r="W988" s="29" t="s">
        <v>7472</v>
      </c>
      <c r="X988" s="29" t="s">
        <v>7472</v>
      </c>
      <c r="Y988" s="29" t="s">
        <v>7472</v>
      </c>
      <c r="Z988" s="29" t="s">
        <v>7472</v>
      </c>
      <c r="AA988" s="29" t="s">
        <v>7478</v>
      </c>
      <c r="AB988" s="28" t="s">
        <v>7472</v>
      </c>
      <c r="AC988" s="32">
        <v>34.004683999999997</v>
      </c>
      <c r="AD988" s="32">
        <v>-117.557316</v>
      </c>
      <c r="AE988" s="34" t="s">
        <v>7503</v>
      </c>
      <c r="AF988" s="29" t="s">
        <v>7472</v>
      </c>
      <c r="AG988" s="33" t="str">
        <f>IF(ISERROR(IF(VLOOKUP(B988,'SAS Stations'!$A$2:$G$307,6,)="YES", "YES", "NO"))=TRUE,"NO","YES")</f>
        <v>NO</v>
      </c>
      <c r="AH988" s="33" t="str">
        <f t="shared" si="15"/>
        <v>YES</v>
      </c>
      <c r="AI988" s="33" t="str">
        <f>IF(ISERROR(IF(VLOOKUP(B988,'Stations Modelled'!$A$2:$D$141,4,FALSE)=TRUE, "YES","NO")),"NO","YES")</f>
        <v>NO</v>
      </c>
    </row>
    <row r="989" spans="1:35" hidden="1">
      <c r="A989" s="29" t="s">
        <v>304</v>
      </c>
      <c r="B989" s="28">
        <v>1206</v>
      </c>
      <c r="C989" s="28">
        <v>7486</v>
      </c>
      <c r="D989" s="30"/>
      <c r="E989" s="29"/>
      <c r="F989" s="28">
        <v>16</v>
      </c>
      <c r="G989" s="28">
        <v>2.4</v>
      </c>
      <c r="H989" s="28">
        <v>5053</v>
      </c>
      <c r="I989" s="29" t="s">
        <v>833</v>
      </c>
      <c r="J989" s="28">
        <v>12</v>
      </c>
      <c r="K989" s="29" t="s">
        <v>833</v>
      </c>
      <c r="L989" s="28">
        <v>5056</v>
      </c>
      <c r="M989" s="29" t="s">
        <v>698</v>
      </c>
      <c r="N989" s="29" t="s">
        <v>7471</v>
      </c>
      <c r="O989" s="31">
        <v>25965</v>
      </c>
      <c r="P989" s="31" t="s">
        <v>7472</v>
      </c>
      <c r="Q989" s="29" t="s">
        <v>5084</v>
      </c>
      <c r="R989" s="28">
        <v>5</v>
      </c>
      <c r="S989" s="28">
        <v>39</v>
      </c>
      <c r="T989" s="28">
        <v>1</v>
      </c>
      <c r="U989" s="28">
        <v>60</v>
      </c>
      <c r="V989" s="29" t="s">
        <v>4972</v>
      </c>
      <c r="W989" s="29" t="s">
        <v>7472</v>
      </c>
      <c r="X989" s="29" t="s">
        <v>7472</v>
      </c>
      <c r="Y989" s="29" t="s">
        <v>7472</v>
      </c>
      <c r="Z989" s="29" t="s">
        <v>7472</v>
      </c>
      <c r="AA989" s="29" t="s">
        <v>7478</v>
      </c>
      <c r="AB989" s="28">
        <v>93003</v>
      </c>
      <c r="AC989" s="27"/>
      <c r="AD989" s="27"/>
      <c r="AE989" s="27"/>
      <c r="AF989" s="29" t="s">
        <v>7472</v>
      </c>
      <c r="AG989" s="33" t="str">
        <f>IF(ISERROR(IF(VLOOKUP(B989,'SAS Stations'!$A$2:$G$307,6,)="YES", "YES", "NO"))=TRUE,"NO","YES")</f>
        <v>NO</v>
      </c>
      <c r="AH989" s="33" t="str">
        <f t="shared" si="15"/>
        <v>YES</v>
      </c>
      <c r="AI989" s="33" t="str">
        <f>IF(ISERROR(IF(VLOOKUP(B989,'Stations Modelled'!$A$2:$D$141,4,FALSE)=TRUE, "YES","NO")),"NO","YES")</f>
        <v>NO</v>
      </c>
    </row>
    <row r="990" spans="1:35" hidden="1">
      <c r="A990" s="29" t="s">
        <v>305</v>
      </c>
      <c r="B990" s="28">
        <v>1721</v>
      </c>
      <c r="C990" s="28">
        <v>5177</v>
      </c>
      <c r="D990" s="30"/>
      <c r="E990" s="29"/>
      <c r="F990" s="28">
        <v>66</v>
      </c>
      <c r="G990" s="28">
        <v>12</v>
      </c>
      <c r="H990" s="28">
        <v>5084</v>
      </c>
      <c r="I990" s="29" t="s">
        <v>3790</v>
      </c>
      <c r="J990" s="28">
        <v>9</v>
      </c>
      <c r="K990" s="29" t="s">
        <v>652</v>
      </c>
      <c r="L990" s="28">
        <v>5073</v>
      </c>
      <c r="M990" s="29" t="s">
        <v>652</v>
      </c>
      <c r="N990" s="29" t="s">
        <v>7496</v>
      </c>
      <c r="O990" s="31">
        <v>38353</v>
      </c>
      <c r="P990" s="31" t="s">
        <v>7472</v>
      </c>
      <c r="Q990" s="29" t="s">
        <v>10579</v>
      </c>
      <c r="R990" s="28">
        <v>1</v>
      </c>
      <c r="S990" s="28">
        <v>47</v>
      </c>
      <c r="T990" s="28">
        <v>2</v>
      </c>
      <c r="U990" s="28">
        <v>80</v>
      </c>
      <c r="V990" s="29" t="s">
        <v>2730</v>
      </c>
      <c r="W990" s="29" t="s">
        <v>7472</v>
      </c>
      <c r="X990" s="29" t="s">
        <v>7472</v>
      </c>
      <c r="Y990" s="29" t="s">
        <v>7472</v>
      </c>
      <c r="Z990" s="29" t="s">
        <v>7820</v>
      </c>
      <c r="AA990" s="29" t="s">
        <v>7478</v>
      </c>
      <c r="AB990" s="28" t="s">
        <v>7472</v>
      </c>
      <c r="AC990" s="27"/>
      <c r="AD990" s="27"/>
      <c r="AE990" s="27"/>
      <c r="AF990" s="29" t="s">
        <v>7472</v>
      </c>
      <c r="AG990" s="33" t="str">
        <f>IF(ISERROR(IF(VLOOKUP(B990,'SAS Stations'!$A$2:$G$307,6,)="YES", "YES", "NO"))=TRUE,"NO","YES")</f>
        <v>NO</v>
      </c>
      <c r="AH990" s="33" t="str">
        <f t="shared" si="15"/>
        <v>YES</v>
      </c>
      <c r="AI990" s="33" t="str">
        <f>IF(ISERROR(IF(VLOOKUP(B990,'Stations Modelled'!$A$2:$D$141,4,FALSE)=TRUE, "YES","NO")),"NO","YES")</f>
        <v>NO</v>
      </c>
    </row>
    <row r="991" spans="1:35" hidden="1">
      <c r="A991" s="29" t="s">
        <v>660</v>
      </c>
      <c r="B991" s="28">
        <v>86</v>
      </c>
      <c r="C991" s="28">
        <v>1113</v>
      </c>
      <c r="D991" s="30" t="s">
        <v>2815</v>
      </c>
      <c r="E991" s="29" t="s">
        <v>1251</v>
      </c>
      <c r="F991" s="28">
        <v>220</v>
      </c>
      <c r="G991" s="28">
        <v>12</v>
      </c>
      <c r="H991" s="28">
        <v>5000</v>
      </c>
      <c r="I991" s="29" t="s">
        <v>7485</v>
      </c>
      <c r="J991" s="28">
        <v>9</v>
      </c>
      <c r="K991" s="29" t="s">
        <v>652</v>
      </c>
      <c r="L991" s="28">
        <v>5073</v>
      </c>
      <c r="M991" s="29" t="s">
        <v>652</v>
      </c>
      <c r="N991" s="29" t="s">
        <v>7471</v>
      </c>
      <c r="O991" s="31">
        <v>10228</v>
      </c>
      <c r="P991" s="31" t="s">
        <v>7472</v>
      </c>
      <c r="Q991" s="29" t="s">
        <v>7514</v>
      </c>
      <c r="R991" s="28">
        <v>1</v>
      </c>
      <c r="S991" s="28">
        <v>46</v>
      </c>
      <c r="T991" s="28">
        <v>1</v>
      </c>
      <c r="U991" s="28">
        <v>51</v>
      </c>
      <c r="V991" s="29" t="s">
        <v>3386</v>
      </c>
      <c r="W991" s="29" t="s">
        <v>4565</v>
      </c>
      <c r="X991" s="29" t="s">
        <v>527</v>
      </c>
      <c r="Y991" s="29" t="s">
        <v>1252</v>
      </c>
      <c r="Z991" s="29" t="s">
        <v>660</v>
      </c>
      <c r="AA991" s="29" t="s">
        <v>7478</v>
      </c>
      <c r="AB991" s="28">
        <v>90822</v>
      </c>
      <c r="AC991" s="32">
        <v>33.765453000000001</v>
      </c>
      <c r="AD991" s="32">
        <v>-118.225089</v>
      </c>
      <c r="AE991" s="34" t="s">
        <v>7494</v>
      </c>
      <c r="AF991" s="29" t="s">
        <v>7472</v>
      </c>
      <c r="AG991" s="33" t="str">
        <f>IF(ISERROR(IF(VLOOKUP(B991,'SAS Stations'!$A$2:$G$307,6,)="YES", "YES", "NO"))=TRUE,"NO","YES")</f>
        <v>NO</v>
      </c>
      <c r="AH991" s="33" t="str">
        <f t="shared" si="15"/>
        <v>YES</v>
      </c>
      <c r="AI991" s="33" t="str">
        <f>IF(ISERROR(IF(VLOOKUP(B991,'Stations Modelled'!$A$2:$D$141,4,FALSE)=TRUE, "YES","NO")),"NO","YES")</f>
        <v>NO</v>
      </c>
    </row>
    <row r="992" spans="1:35" hidden="1">
      <c r="A992" s="29" t="s">
        <v>660</v>
      </c>
      <c r="B992" s="28">
        <v>1620</v>
      </c>
      <c r="C992" s="28">
        <v>1113</v>
      </c>
      <c r="D992" s="30" t="s">
        <v>2815</v>
      </c>
      <c r="E992" s="29" t="s">
        <v>1251</v>
      </c>
      <c r="F992" s="28">
        <v>66</v>
      </c>
      <c r="G992" s="28">
        <v>12</v>
      </c>
      <c r="H992" s="28">
        <v>5071</v>
      </c>
      <c r="I992" s="29" t="s">
        <v>339</v>
      </c>
      <c r="J992" s="28">
        <v>9</v>
      </c>
      <c r="K992" s="29" t="s">
        <v>652</v>
      </c>
      <c r="L992" s="28">
        <v>5073</v>
      </c>
      <c r="M992" s="29" t="s">
        <v>652</v>
      </c>
      <c r="N992" s="29" t="s">
        <v>7471</v>
      </c>
      <c r="O992" s="31">
        <v>9498</v>
      </c>
      <c r="P992" s="31" t="s">
        <v>7472</v>
      </c>
      <c r="Q992" s="29" t="s">
        <v>7514</v>
      </c>
      <c r="R992" s="28">
        <v>1</v>
      </c>
      <c r="S992" s="28">
        <v>46</v>
      </c>
      <c r="T992" s="28">
        <v>1</v>
      </c>
      <c r="U992" s="28">
        <v>51</v>
      </c>
      <c r="V992" s="29" t="s">
        <v>3386</v>
      </c>
      <c r="W992" s="29" t="s">
        <v>4565</v>
      </c>
      <c r="X992" s="29" t="s">
        <v>527</v>
      </c>
      <c r="Y992" s="29" t="s">
        <v>1252</v>
      </c>
      <c r="Z992" s="29" t="s">
        <v>660</v>
      </c>
      <c r="AA992" s="29" t="s">
        <v>7478</v>
      </c>
      <c r="AB992" s="28">
        <v>90822</v>
      </c>
      <c r="AC992" s="32">
        <v>33.765453000000001</v>
      </c>
      <c r="AD992" s="32">
        <v>-118.225089</v>
      </c>
      <c r="AE992" s="34" t="s">
        <v>7494</v>
      </c>
      <c r="AF992" s="29" t="s">
        <v>7472</v>
      </c>
      <c r="AG992" s="33" t="str">
        <f>IF(ISERROR(IF(VLOOKUP(B992,'SAS Stations'!$A$2:$G$307,6,)="YES", "YES", "NO"))=TRUE,"NO","YES")</f>
        <v>NO</v>
      </c>
      <c r="AH992" s="33" t="str">
        <f t="shared" si="15"/>
        <v>YES</v>
      </c>
      <c r="AI992" s="33" t="str">
        <f>IF(ISERROR(IF(VLOOKUP(B992,'Stations Modelled'!$A$2:$D$141,4,FALSE)=TRUE, "YES","NO")),"NO","YES")</f>
        <v>NO</v>
      </c>
    </row>
    <row r="993" spans="1:35" hidden="1">
      <c r="A993" s="29" t="s">
        <v>660</v>
      </c>
      <c r="B993" s="28">
        <v>1988</v>
      </c>
      <c r="C993" s="28">
        <v>1113</v>
      </c>
      <c r="D993" s="30" t="s">
        <v>2815</v>
      </c>
      <c r="E993" s="29" t="s">
        <v>1251</v>
      </c>
      <c r="F993" s="28">
        <v>12</v>
      </c>
      <c r="G993" s="28">
        <v>66</v>
      </c>
      <c r="H993" s="28">
        <v>5071</v>
      </c>
      <c r="I993" s="29" t="s">
        <v>339</v>
      </c>
      <c r="J993" s="28">
        <v>9</v>
      </c>
      <c r="K993" s="29" t="s">
        <v>652</v>
      </c>
      <c r="L993" s="28">
        <v>5073</v>
      </c>
      <c r="M993" s="29" t="s">
        <v>652</v>
      </c>
      <c r="N993" s="29" t="s">
        <v>7471</v>
      </c>
      <c r="O993" s="31">
        <v>18264</v>
      </c>
      <c r="P993" s="31" t="s">
        <v>7472</v>
      </c>
      <c r="Q993" s="29" t="s">
        <v>7473</v>
      </c>
      <c r="R993" s="28">
        <v>1</v>
      </c>
      <c r="S993" s="28">
        <v>46</v>
      </c>
      <c r="T993" s="28">
        <v>1</v>
      </c>
      <c r="U993" s="28">
        <v>51</v>
      </c>
      <c r="V993" s="29" t="s">
        <v>3386</v>
      </c>
      <c r="W993" s="29" t="s">
        <v>4565</v>
      </c>
      <c r="X993" s="29" t="s">
        <v>527</v>
      </c>
      <c r="Y993" s="29" t="s">
        <v>1252</v>
      </c>
      <c r="Z993" s="29" t="s">
        <v>660</v>
      </c>
      <c r="AA993" s="29" t="s">
        <v>7478</v>
      </c>
      <c r="AB993" s="28">
        <v>90822</v>
      </c>
      <c r="AC993" s="32">
        <v>33.765453000000001</v>
      </c>
      <c r="AD993" s="32">
        <v>-118.225089</v>
      </c>
      <c r="AE993" s="34" t="s">
        <v>7494</v>
      </c>
      <c r="AF993" s="29" t="s">
        <v>7472</v>
      </c>
      <c r="AG993" s="33" t="str">
        <f>IF(ISERROR(IF(VLOOKUP(B993,'SAS Stations'!$A$2:$G$307,6,)="YES", "YES", "NO"))=TRUE,"NO","YES")</f>
        <v>NO</v>
      </c>
      <c r="AH993" s="33" t="str">
        <f t="shared" si="15"/>
        <v>YES</v>
      </c>
      <c r="AI993" s="33" t="str">
        <f>IF(ISERROR(IF(VLOOKUP(B993,'Stations Modelled'!$A$2:$D$141,4,FALSE)=TRUE, "YES","NO")),"NO","YES")</f>
        <v>NO</v>
      </c>
    </row>
    <row r="994" spans="1:35" hidden="1">
      <c r="A994" s="29" t="s">
        <v>306</v>
      </c>
      <c r="B994" s="28">
        <v>85</v>
      </c>
      <c r="C994" s="28">
        <v>1112</v>
      </c>
      <c r="D994" s="30"/>
      <c r="E994" s="29" t="s">
        <v>1251</v>
      </c>
      <c r="F994" s="28">
        <v>66</v>
      </c>
      <c r="G994" s="28">
        <v>12</v>
      </c>
      <c r="H994" s="28">
        <v>5071</v>
      </c>
      <c r="I994" s="29" t="s">
        <v>339</v>
      </c>
      <c r="J994" s="28">
        <v>9</v>
      </c>
      <c r="K994" s="29" t="s">
        <v>652</v>
      </c>
      <c r="L994" s="28">
        <v>5073</v>
      </c>
      <c r="M994" s="29" t="s">
        <v>652</v>
      </c>
      <c r="N994" s="29" t="s">
        <v>7471</v>
      </c>
      <c r="O994" s="31">
        <v>9498</v>
      </c>
      <c r="P994" s="31" t="s">
        <v>7472</v>
      </c>
      <c r="Q994" s="29" t="s">
        <v>7514</v>
      </c>
      <c r="R994" s="28">
        <v>1</v>
      </c>
      <c r="S994" s="28">
        <v>46</v>
      </c>
      <c r="T994" s="28" t="s">
        <v>7472</v>
      </c>
      <c r="U994" s="28">
        <v>51</v>
      </c>
      <c r="V994" s="29" t="s">
        <v>307</v>
      </c>
      <c r="W994" s="29" t="s">
        <v>4600</v>
      </c>
      <c r="X994" s="29" t="s">
        <v>497</v>
      </c>
      <c r="Y994" s="29" t="s">
        <v>1252</v>
      </c>
      <c r="Z994" s="29" t="s">
        <v>660</v>
      </c>
      <c r="AA994" s="29" t="s">
        <v>7478</v>
      </c>
      <c r="AB994" s="28">
        <v>90822</v>
      </c>
      <c r="AC994" s="32">
        <v>33.765453000000001</v>
      </c>
      <c r="AD994" s="32">
        <v>-118.225089</v>
      </c>
      <c r="AE994" s="34" t="s">
        <v>7494</v>
      </c>
      <c r="AF994" s="29" t="s">
        <v>7472</v>
      </c>
      <c r="AG994" s="33" t="str">
        <f>IF(ISERROR(IF(VLOOKUP(B994,'SAS Stations'!$A$2:$G$307,6,)="YES", "YES", "NO"))=TRUE,"NO","YES")</f>
        <v>NO</v>
      </c>
      <c r="AH994" s="33" t="str">
        <f t="shared" si="15"/>
        <v>YES</v>
      </c>
      <c r="AI994" s="33" t="str">
        <f>IF(ISERROR(IF(VLOOKUP(B994,'Stations Modelled'!$A$2:$D$141,4,FALSE)=TRUE, "YES","NO")),"NO","YES")</f>
        <v>NO</v>
      </c>
    </row>
    <row r="995" spans="1:35" hidden="1">
      <c r="A995" s="29" t="s">
        <v>308</v>
      </c>
      <c r="B995" s="28">
        <v>748</v>
      </c>
      <c r="C995" s="28">
        <v>5736</v>
      </c>
      <c r="D995" s="30"/>
      <c r="E995" s="29" t="s">
        <v>1251</v>
      </c>
      <c r="F995" s="28">
        <v>12</v>
      </c>
      <c r="G995" s="28">
        <v>66</v>
      </c>
      <c r="H995" s="28">
        <v>5071</v>
      </c>
      <c r="I995" s="29" t="s">
        <v>339</v>
      </c>
      <c r="J995" s="28">
        <v>9</v>
      </c>
      <c r="K995" s="29" t="s">
        <v>652</v>
      </c>
      <c r="L995" s="28">
        <v>5073</v>
      </c>
      <c r="M995" s="29" t="s">
        <v>652</v>
      </c>
      <c r="N995" s="29" t="s">
        <v>7521</v>
      </c>
      <c r="O995" s="31">
        <v>18264</v>
      </c>
      <c r="P995" s="31">
        <v>36908</v>
      </c>
      <c r="Q995" s="29" t="s">
        <v>7473</v>
      </c>
      <c r="R995" s="28">
        <v>1</v>
      </c>
      <c r="S995" s="28">
        <v>46</v>
      </c>
      <c r="T995" s="28" t="s">
        <v>7472</v>
      </c>
      <c r="U995" s="28">
        <v>51</v>
      </c>
      <c r="V995" s="29" t="s">
        <v>307</v>
      </c>
      <c r="W995" s="29" t="s">
        <v>4600</v>
      </c>
      <c r="X995" s="29" t="s">
        <v>497</v>
      </c>
      <c r="Y995" s="29" t="s">
        <v>1252</v>
      </c>
      <c r="Z995" s="29" t="s">
        <v>660</v>
      </c>
      <c r="AA995" s="29" t="s">
        <v>7478</v>
      </c>
      <c r="AB995" s="28">
        <v>90822</v>
      </c>
      <c r="AC995" s="27"/>
      <c r="AD995" s="27"/>
      <c r="AE995" s="27"/>
      <c r="AF995" s="29" t="s">
        <v>7472</v>
      </c>
      <c r="AG995" s="33" t="str">
        <f>IF(ISERROR(IF(VLOOKUP(B995,'SAS Stations'!$A$2:$G$307,6,)="YES", "YES", "NO"))=TRUE,"NO","YES")</f>
        <v>NO</v>
      </c>
      <c r="AH995" s="33" t="str">
        <f t="shared" si="15"/>
        <v>YES</v>
      </c>
      <c r="AI995" s="33" t="str">
        <f>IF(ISERROR(IF(VLOOKUP(B995,'Stations Modelled'!$A$2:$D$141,4,FALSE)=TRUE, "YES","NO")),"NO","YES")</f>
        <v>NO</v>
      </c>
    </row>
    <row r="996" spans="1:35" hidden="1">
      <c r="A996" s="29" t="s">
        <v>1253</v>
      </c>
      <c r="B996" s="28">
        <v>785</v>
      </c>
      <c r="C996" s="28">
        <v>5774</v>
      </c>
      <c r="D996" s="30" t="s">
        <v>2815</v>
      </c>
      <c r="E996" s="29"/>
      <c r="F996" s="28">
        <v>16</v>
      </c>
      <c r="G996" s="28">
        <v>4</v>
      </c>
      <c r="H996" s="28">
        <v>5073</v>
      </c>
      <c r="I996" s="29" t="s">
        <v>652</v>
      </c>
      <c r="J996" s="28">
        <v>9</v>
      </c>
      <c r="K996" s="29" t="s">
        <v>652</v>
      </c>
      <c r="L996" s="28">
        <v>5073</v>
      </c>
      <c r="M996" s="29" t="s">
        <v>652</v>
      </c>
      <c r="N996" s="29" t="s">
        <v>7471</v>
      </c>
      <c r="O996" s="31">
        <v>17472</v>
      </c>
      <c r="P996" s="31" t="s">
        <v>7472</v>
      </c>
      <c r="Q996" s="29" t="s">
        <v>7506</v>
      </c>
      <c r="R996" s="28">
        <v>1</v>
      </c>
      <c r="S996" s="28">
        <v>32</v>
      </c>
      <c r="T996" s="28">
        <v>2</v>
      </c>
      <c r="U996" s="28">
        <v>57</v>
      </c>
      <c r="V996" s="29" t="s">
        <v>2730</v>
      </c>
      <c r="W996" s="29" t="s">
        <v>7472</v>
      </c>
      <c r="X996" s="29" t="s">
        <v>7472</v>
      </c>
      <c r="Y996" s="29" t="s">
        <v>1254</v>
      </c>
      <c r="Z996" s="29" t="s">
        <v>3820</v>
      </c>
      <c r="AA996" s="29" t="s">
        <v>7478</v>
      </c>
      <c r="AB996" s="28">
        <v>90805</v>
      </c>
      <c r="AC996" s="32">
        <v>33.881731000000002</v>
      </c>
      <c r="AD996" s="32">
        <v>-118.195705</v>
      </c>
      <c r="AE996" s="34" t="s">
        <v>7494</v>
      </c>
      <c r="AF996" s="29" t="s">
        <v>7472</v>
      </c>
      <c r="AG996" s="33" t="str">
        <f>IF(ISERROR(IF(VLOOKUP(B996,'SAS Stations'!$A$2:$G$307,6,)="YES", "YES", "NO"))=TRUE,"NO","YES")</f>
        <v>NO</v>
      </c>
      <c r="AH996" s="33" t="str">
        <f t="shared" si="15"/>
        <v>YES</v>
      </c>
      <c r="AI996" s="33" t="str">
        <f>IF(ISERROR(IF(VLOOKUP(B996,'Stations Modelled'!$A$2:$D$141,4,FALSE)=TRUE, "YES","NO")),"NO","YES")</f>
        <v>NO</v>
      </c>
    </row>
    <row r="997" spans="1:35" hidden="1">
      <c r="A997" s="29" t="s">
        <v>1253</v>
      </c>
      <c r="B997" s="28">
        <v>1768</v>
      </c>
      <c r="C997" s="28">
        <v>5774</v>
      </c>
      <c r="D997" s="30" t="s">
        <v>2815</v>
      </c>
      <c r="E997" s="29"/>
      <c r="F997" s="28">
        <v>66</v>
      </c>
      <c r="G997" s="28">
        <v>16</v>
      </c>
      <c r="H997" s="28">
        <v>5073</v>
      </c>
      <c r="I997" s="29" t="s">
        <v>652</v>
      </c>
      <c r="J997" s="28">
        <v>9</v>
      </c>
      <c r="K997" s="29" t="s">
        <v>652</v>
      </c>
      <c r="L997" s="28">
        <v>5073</v>
      </c>
      <c r="M997" s="29" t="s">
        <v>652</v>
      </c>
      <c r="N997" s="29" t="s">
        <v>7496</v>
      </c>
      <c r="O997" s="31">
        <v>40179</v>
      </c>
      <c r="P997" s="31" t="s">
        <v>7472</v>
      </c>
      <c r="Q997" s="29" t="s">
        <v>7473</v>
      </c>
      <c r="R997" s="28">
        <v>1</v>
      </c>
      <c r="S997" s="28">
        <v>32</v>
      </c>
      <c r="T997" s="28">
        <v>2</v>
      </c>
      <c r="U997" s="28">
        <v>57</v>
      </c>
      <c r="V997" s="29" t="s">
        <v>2730</v>
      </c>
      <c r="W997" s="29" t="s">
        <v>7472</v>
      </c>
      <c r="X997" s="29" t="s">
        <v>7472</v>
      </c>
      <c r="Y997" s="29" t="s">
        <v>1254</v>
      </c>
      <c r="Z997" s="29" t="s">
        <v>3820</v>
      </c>
      <c r="AA997" s="29" t="s">
        <v>7478</v>
      </c>
      <c r="AB997" s="28">
        <v>90805</v>
      </c>
      <c r="AC997" s="32">
        <v>33.881731000000002</v>
      </c>
      <c r="AD997" s="32">
        <v>-118.195705</v>
      </c>
      <c r="AE997" s="34" t="s">
        <v>7494</v>
      </c>
      <c r="AF997" s="29" t="s">
        <v>7472</v>
      </c>
      <c r="AG997" s="33" t="str">
        <f>IF(ISERROR(IF(VLOOKUP(B997,'SAS Stations'!$A$2:$G$307,6,)="YES", "YES", "NO"))=TRUE,"NO","YES")</f>
        <v>NO</v>
      </c>
      <c r="AH997" s="33" t="str">
        <f t="shared" si="15"/>
        <v>YES</v>
      </c>
      <c r="AI997" s="33" t="str">
        <f>IF(ISERROR(IF(VLOOKUP(B997,'Stations Modelled'!$A$2:$D$141,4,FALSE)=TRUE, "YES","NO")),"NO","YES")</f>
        <v>NO</v>
      </c>
    </row>
    <row r="998" spans="1:35" hidden="1">
      <c r="A998" s="29" t="s">
        <v>309</v>
      </c>
      <c r="B998" s="28">
        <v>1201</v>
      </c>
      <c r="C998" s="28">
        <v>7473</v>
      </c>
      <c r="D998" s="30"/>
      <c r="E998" s="29"/>
      <c r="F998" s="28">
        <v>12</v>
      </c>
      <c r="G998" s="28">
        <v>2.4</v>
      </c>
      <c r="H998" s="28">
        <v>5052</v>
      </c>
      <c r="I998" s="29" t="s">
        <v>357</v>
      </c>
      <c r="J998" s="28">
        <v>14</v>
      </c>
      <c r="K998" s="29" t="s">
        <v>940</v>
      </c>
      <c r="L998" s="28">
        <v>5033</v>
      </c>
      <c r="M998" s="29" t="s">
        <v>397</v>
      </c>
      <c r="N998" s="29" t="s">
        <v>7471</v>
      </c>
      <c r="O998" s="31">
        <v>18264</v>
      </c>
      <c r="P998" s="31" t="s">
        <v>7472</v>
      </c>
      <c r="Q998" s="29" t="s">
        <v>5084</v>
      </c>
      <c r="R998" s="28">
        <v>5</v>
      </c>
      <c r="S998" s="28">
        <v>53</v>
      </c>
      <c r="T998" s="28">
        <v>3</v>
      </c>
      <c r="U998" s="28">
        <v>40</v>
      </c>
      <c r="V998" s="29" t="s">
        <v>4926</v>
      </c>
      <c r="W998" s="29" t="s">
        <v>7472</v>
      </c>
      <c r="X998" s="29" t="s">
        <v>7472</v>
      </c>
      <c r="Y998" s="29" t="s">
        <v>7472</v>
      </c>
      <c r="Z998" s="29" t="s">
        <v>7472</v>
      </c>
      <c r="AA998" s="29" t="s">
        <v>7478</v>
      </c>
      <c r="AB998" s="28" t="s">
        <v>7472</v>
      </c>
      <c r="AC998" s="27"/>
      <c r="AD998" s="27"/>
      <c r="AE998" s="27"/>
      <c r="AF998" s="29" t="s">
        <v>7472</v>
      </c>
      <c r="AG998" s="33" t="str">
        <f>IF(ISERROR(IF(VLOOKUP(B998,'SAS Stations'!$A$2:$G$307,6,)="YES", "YES", "NO"))=TRUE,"NO","YES")</f>
        <v>NO</v>
      </c>
      <c r="AH998" s="33" t="str">
        <f t="shared" si="15"/>
        <v>YES</v>
      </c>
      <c r="AI998" s="33" t="str">
        <f>IF(ISERROR(IF(VLOOKUP(B998,'Stations Modelled'!$A$2:$D$141,4,FALSE)=TRUE, "YES","NO")),"NO","YES")</f>
        <v>NO</v>
      </c>
    </row>
    <row r="999" spans="1:35" hidden="1">
      <c r="A999" s="29" t="s">
        <v>661</v>
      </c>
      <c r="B999" s="28">
        <v>515</v>
      </c>
      <c r="C999" s="28">
        <v>5318</v>
      </c>
      <c r="D999" s="30" t="s">
        <v>4954</v>
      </c>
      <c r="E999" s="29"/>
      <c r="F999" s="28">
        <v>66</v>
      </c>
      <c r="G999" s="28">
        <v>12</v>
      </c>
      <c r="H999" s="28">
        <v>5052</v>
      </c>
      <c r="I999" s="29" t="s">
        <v>357</v>
      </c>
      <c r="J999" s="28">
        <v>14</v>
      </c>
      <c r="K999" s="29" t="s">
        <v>940</v>
      </c>
      <c r="L999" s="28">
        <v>5033</v>
      </c>
      <c r="M999" s="29" t="s">
        <v>397</v>
      </c>
      <c r="N999" s="29" t="s">
        <v>7471</v>
      </c>
      <c r="O999" s="31">
        <v>18264</v>
      </c>
      <c r="P999" s="31" t="s">
        <v>7472</v>
      </c>
      <c r="Q999" s="29" t="s">
        <v>7473</v>
      </c>
      <c r="R999" s="28">
        <v>5</v>
      </c>
      <c r="S999" s="28">
        <v>52</v>
      </c>
      <c r="T999" s="28">
        <v>3</v>
      </c>
      <c r="U999" s="28">
        <v>31</v>
      </c>
      <c r="V999" s="29" t="s">
        <v>4926</v>
      </c>
      <c r="W999" s="29" t="s">
        <v>1726</v>
      </c>
      <c r="X999" s="29" t="s">
        <v>5155</v>
      </c>
      <c r="Y999" s="29" t="s">
        <v>5156</v>
      </c>
      <c r="Z999" s="29" t="s">
        <v>661</v>
      </c>
      <c r="AA999" s="29" t="s">
        <v>7478</v>
      </c>
      <c r="AB999" s="28">
        <v>93518</v>
      </c>
      <c r="AC999" s="32">
        <v>35.308295000000001</v>
      </c>
      <c r="AD999" s="32">
        <v>-118.42481600000001</v>
      </c>
      <c r="AE999" s="34" t="s">
        <v>7494</v>
      </c>
      <c r="AF999" s="29" t="s">
        <v>7472</v>
      </c>
      <c r="AG999" s="33" t="str">
        <f>IF(ISERROR(IF(VLOOKUP(B999,'SAS Stations'!$A$2:$G$307,6,)="YES", "YES", "NO"))=TRUE,"NO","YES")</f>
        <v>NO</v>
      </c>
      <c r="AH999" s="33" t="str">
        <f t="shared" si="15"/>
        <v>YES</v>
      </c>
      <c r="AI999" s="33" t="str">
        <f>IF(ISERROR(IF(VLOOKUP(B999,'Stations Modelled'!$A$2:$D$141,4,FALSE)=TRUE, "YES","NO")),"NO","YES")</f>
        <v>NO</v>
      </c>
    </row>
    <row r="1000" spans="1:35" hidden="1">
      <c r="A1000" s="29" t="s">
        <v>662</v>
      </c>
      <c r="B1000" s="28">
        <v>749</v>
      </c>
      <c r="C1000" s="28">
        <v>5738</v>
      </c>
      <c r="D1000" s="30" t="s">
        <v>2822</v>
      </c>
      <c r="E1000" s="29"/>
      <c r="F1000" s="28">
        <v>12</v>
      </c>
      <c r="G1000" s="28">
        <v>4</v>
      </c>
      <c r="H1000" s="28">
        <v>5071</v>
      </c>
      <c r="I1000" s="29" t="s">
        <v>339</v>
      </c>
      <c r="J1000" s="28">
        <v>9</v>
      </c>
      <c r="K1000" s="29" t="s">
        <v>652</v>
      </c>
      <c r="L1000" s="28">
        <v>5073</v>
      </c>
      <c r="M1000" s="29" t="s">
        <v>652</v>
      </c>
      <c r="N1000" s="29" t="s">
        <v>7471</v>
      </c>
      <c r="O1000" s="31">
        <v>8706</v>
      </c>
      <c r="P1000" s="31" t="s">
        <v>7472</v>
      </c>
      <c r="Q1000" s="29" t="s">
        <v>7506</v>
      </c>
      <c r="R1000" s="28">
        <v>1</v>
      </c>
      <c r="S1000" s="28">
        <v>46</v>
      </c>
      <c r="T1000" s="28">
        <v>2</v>
      </c>
      <c r="U1000" s="28">
        <v>51</v>
      </c>
      <c r="V1000" s="29" t="s">
        <v>3386</v>
      </c>
      <c r="W1000" s="29" t="s">
        <v>1635</v>
      </c>
      <c r="X1000" s="29" t="s">
        <v>7540</v>
      </c>
      <c r="Y1000" s="29" t="s">
        <v>1255</v>
      </c>
      <c r="Z1000" s="29" t="s">
        <v>660</v>
      </c>
      <c r="AA1000" s="29" t="s">
        <v>7478</v>
      </c>
      <c r="AB1000" s="28">
        <v>90806</v>
      </c>
      <c r="AC1000" s="32">
        <v>33.811196000000002</v>
      </c>
      <c r="AD1000" s="32">
        <v>-118.190206</v>
      </c>
      <c r="AE1000" s="34" t="s">
        <v>7494</v>
      </c>
      <c r="AF1000" s="29" t="s">
        <v>7472</v>
      </c>
      <c r="AG1000" s="33" t="str">
        <f>IF(ISERROR(IF(VLOOKUP(B1000,'SAS Stations'!$A$2:$G$307,6,)="YES", "YES", "NO"))=TRUE,"NO","YES")</f>
        <v>NO</v>
      </c>
      <c r="AH1000" s="33" t="str">
        <f t="shared" si="15"/>
        <v>YES</v>
      </c>
      <c r="AI1000" s="33" t="str">
        <f>IF(ISERROR(IF(VLOOKUP(B1000,'Stations Modelled'!$A$2:$D$141,4,FALSE)=TRUE, "YES","NO")),"NO","YES")</f>
        <v>NO</v>
      </c>
    </row>
    <row r="1001" spans="1:35" hidden="1">
      <c r="A1001" s="29" t="s">
        <v>662</v>
      </c>
      <c r="B1001" s="28">
        <v>750</v>
      </c>
      <c r="C1001" s="28">
        <v>5738</v>
      </c>
      <c r="D1001" s="30" t="s">
        <v>2822</v>
      </c>
      <c r="E1001" s="29"/>
      <c r="F1001" s="28">
        <v>66</v>
      </c>
      <c r="G1001" s="28">
        <v>12</v>
      </c>
      <c r="H1001" s="28">
        <v>5071</v>
      </c>
      <c r="I1001" s="29" t="s">
        <v>339</v>
      </c>
      <c r="J1001" s="28">
        <v>9</v>
      </c>
      <c r="K1001" s="29" t="s">
        <v>652</v>
      </c>
      <c r="L1001" s="28">
        <v>5073</v>
      </c>
      <c r="M1001" s="29" t="s">
        <v>652</v>
      </c>
      <c r="N1001" s="29" t="s">
        <v>7471</v>
      </c>
      <c r="O1001" s="31">
        <v>26481</v>
      </c>
      <c r="P1001" s="31" t="s">
        <v>7472</v>
      </c>
      <c r="Q1001" s="29" t="s">
        <v>7473</v>
      </c>
      <c r="R1001" s="28">
        <v>1</v>
      </c>
      <c r="S1001" s="28">
        <v>46</v>
      </c>
      <c r="T1001" s="28">
        <v>2</v>
      </c>
      <c r="U1001" s="28">
        <v>51</v>
      </c>
      <c r="V1001" s="29" t="s">
        <v>3386</v>
      </c>
      <c r="W1001" s="29" t="s">
        <v>1635</v>
      </c>
      <c r="X1001" s="29" t="s">
        <v>7540</v>
      </c>
      <c r="Y1001" s="29" t="s">
        <v>1255</v>
      </c>
      <c r="Z1001" s="29" t="s">
        <v>660</v>
      </c>
      <c r="AA1001" s="29" t="s">
        <v>7478</v>
      </c>
      <c r="AB1001" s="28">
        <v>90806</v>
      </c>
      <c r="AC1001" s="32">
        <v>33.811196000000002</v>
      </c>
      <c r="AD1001" s="32">
        <v>-118.190206</v>
      </c>
      <c r="AE1001" s="34" t="s">
        <v>7494</v>
      </c>
      <c r="AF1001" s="29" t="s">
        <v>7472</v>
      </c>
      <c r="AG1001" s="33" t="str">
        <f>IF(ISERROR(IF(VLOOKUP(B1001,'SAS Stations'!$A$2:$G$307,6,)="YES", "YES", "NO"))=TRUE,"NO","YES")</f>
        <v>YES</v>
      </c>
      <c r="AH1001" s="33" t="str">
        <f t="shared" si="15"/>
        <v>NO</v>
      </c>
      <c r="AI1001" s="33" t="str">
        <f>IF(ISERROR(IF(VLOOKUP(B1001,'Stations Modelled'!$A$2:$D$141,4,FALSE)=TRUE, "YES","NO")),"NO","YES")</f>
        <v>YES</v>
      </c>
    </row>
    <row r="1002" spans="1:35" hidden="1">
      <c r="A1002" s="29" t="s">
        <v>310</v>
      </c>
      <c r="B1002" s="28">
        <v>380</v>
      </c>
      <c r="C1002" s="28">
        <v>5163</v>
      </c>
      <c r="D1002" s="30"/>
      <c r="E1002" s="29"/>
      <c r="F1002" s="28">
        <v>16</v>
      </c>
      <c r="G1002" s="28">
        <v>4</v>
      </c>
      <c r="H1002" s="28">
        <v>5012</v>
      </c>
      <c r="I1002" s="29" t="s">
        <v>3869</v>
      </c>
      <c r="J1002" s="28">
        <v>3</v>
      </c>
      <c r="K1002" s="29" t="s">
        <v>7529</v>
      </c>
      <c r="L1002" s="28">
        <v>5012</v>
      </c>
      <c r="M1002" s="29" t="s">
        <v>3869</v>
      </c>
      <c r="N1002" s="29" t="s">
        <v>7521</v>
      </c>
      <c r="O1002" s="31">
        <v>18264</v>
      </c>
      <c r="P1002" s="31">
        <v>31321</v>
      </c>
      <c r="Q1002" s="29" t="s">
        <v>7506</v>
      </c>
      <c r="R1002" s="28">
        <v>1</v>
      </c>
      <c r="S1002" s="28">
        <v>22</v>
      </c>
      <c r="T1002" s="28">
        <v>3</v>
      </c>
      <c r="U1002" s="28">
        <v>5</v>
      </c>
      <c r="V1002" s="29" t="s">
        <v>7472</v>
      </c>
      <c r="W1002" s="29" t="s">
        <v>7472</v>
      </c>
      <c r="X1002" s="29" t="s">
        <v>7472</v>
      </c>
      <c r="Y1002" s="29" t="s">
        <v>7472</v>
      </c>
      <c r="Z1002" s="29" t="s">
        <v>7472</v>
      </c>
      <c r="AA1002" s="29" t="s">
        <v>7478</v>
      </c>
      <c r="AB1002" s="28" t="s">
        <v>7472</v>
      </c>
      <c r="AC1002" s="27"/>
      <c r="AD1002" s="27"/>
      <c r="AE1002" s="27"/>
      <c r="AF1002" s="29" t="s">
        <v>7472</v>
      </c>
      <c r="AG1002" s="33" t="str">
        <f>IF(ISERROR(IF(VLOOKUP(B1002,'SAS Stations'!$A$2:$G$307,6,)="YES", "YES", "NO"))=TRUE,"NO","YES")</f>
        <v>NO</v>
      </c>
      <c r="AH1002" s="33" t="str">
        <f t="shared" si="15"/>
        <v>YES</v>
      </c>
      <c r="AI1002" s="33" t="str">
        <f>IF(ISERROR(IF(VLOOKUP(B1002,'Stations Modelled'!$A$2:$D$141,4,FALSE)=TRUE, "YES","NO")),"NO","YES")</f>
        <v>NO</v>
      </c>
    </row>
    <row r="1003" spans="1:35" hidden="1">
      <c r="A1003" s="29" t="s">
        <v>311</v>
      </c>
      <c r="B1003" s="28">
        <v>1203</v>
      </c>
      <c r="C1003" s="28">
        <v>7477</v>
      </c>
      <c r="D1003" s="30"/>
      <c r="E1003" s="29"/>
      <c r="F1003" s="28">
        <v>16</v>
      </c>
      <c r="G1003" s="28">
        <v>4</v>
      </c>
      <c r="H1003" s="28">
        <v>5051</v>
      </c>
      <c r="I1003" s="29" t="s">
        <v>362</v>
      </c>
      <c r="J1003" s="28">
        <v>13</v>
      </c>
      <c r="K1003" s="29" t="s">
        <v>362</v>
      </c>
      <c r="L1003" s="28">
        <v>5056</v>
      </c>
      <c r="M1003" s="29" t="s">
        <v>698</v>
      </c>
      <c r="N1003" s="29" t="s">
        <v>7521</v>
      </c>
      <c r="O1003" s="31">
        <v>25173</v>
      </c>
      <c r="P1003" s="31">
        <v>34450</v>
      </c>
      <c r="Q1003" s="29" t="s">
        <v>5084</v>
      </c>
      <c r="R1003" s="28">
        <v>5</v>
      </c>
      <c r="S1003" s="28">
        <v>35</v>
      </c>
      <c r="T1003" s="28">
        <v>3</v>
      </c>
      <c r="U1003" s="28">
        <v>60</v>
      </c>
      <c r="V1003" s="29" t="s">
        <v>7472</v>
      </c>
      <c r="W1003" s="29" t="s">
        <v>7472</v>
      </c>
      <c r="X1003" s="29" t="s">
        <v>7472</v>
      </c>
      <c r="Y1003" s="29" t="s">
        <v>7472</v>
      </c>
      <c r="Z1003" s="29" t="s">
        <v>7472</v>
      </c>
      <c r="AA1003" s="29" t="s">
        <v>7478</v>
      </c>
      <c r="AB1003" s="28" t="s">
        <v>7472</v>
      </c>
      <c r="AC1003" s="27"/>
      <c r="AD1003" s="27"/>
      <c r="AE1003" s="27"/>
      <c r="AF1003" s="29" t="s">
        <v>7472</v>
      </c>
      <c r="AG1003" s="33" t="str">
        <f>IF(ISERROR(IF(VLOOKUP(B1003,'SAS Stations'!$A$2:$G$307,6,)="YES", "YES", "NO"))=TRUE,"NO","YES")</f>
        <v>NO</v>
      </c>
      <c r="AH1003" s="33" t="str">
        <f t="shared" si="15"/>
        <v>YES</v>
      </c>
      <c r="AI1003" s="33" t="str">
        <f>IF(ISERROR(IF(VLOOKUP(B1003,'Stations Modelled'!$A$2:$D$141,4,FALSE)=TRUE, "YES","NO")),"NO","YES")</f>
        <v>NO</v>
      </c>
    </row>
    <row r="1004" spans="1:35" hidden="1">
      <c r="A1004" s="29" t="s">
        <v>663</v>
      </c>
      <c r="B1004" s="28">
        <v>1009</v>
      </c>
      <c r="C1004" s="28">
        <v>6221</v>
      </c>
      <c r="D1004" s="30" t="s">
        <v>2821</v>
      </c>
      <c r="E1004" s="29" t="s">
        <v>1256</v>
      </c>
      <c r="F1004" s="28">
        <v>66</v>
      </c>
      <c r="G1004" s="28">
        <v>12</v>
      </c>
      <c r="H1004" s="28">
        <v>6007</v>
      </c>
      <c r="I1004" s="29" t="s">
        <v>3800</v>
      </c>
      <c r="J1004" s="28">
        <v>8</v>
      </c>
      <c r="K1004" s="29" t="s">
        <v>337</v>
      </c>
      <c r="L1004" s="28">
        <v>5023</v>
      </c>
      <c r="M1004" s="29" t="s">
        <v>337</v>
      </c>
      <c r="N1004" s="29" t="s">
        <v>7471</v>
      </c>
      <c r="O1004" s="31">
        <v>27607</v>
      </c>
      <c r="P1004" s="31" t="s">
        <v>7472</v>
      </c>
      <c r="Q1004" s="29" t="s">
        <v>7530</v>
      </c>
      <c r="R1004" s="28">
        <v>5</v>
      </c>
      <c r="S1004" s="28">
        <v>44</v>
      </c>
      <c r="T1004" s="28">
        <v>1</v>
      </c>
      <c r="U1004" s="28">
        <v>53</v>
      </c>
      <c r="V1004" s="29" t="s">
        <v>2730</v>
      </c>
      <c r="W1004" s="29" t="s">
        <v>1718</v>
      </c>
      <c r="X1004" s="29" t="s">
        <v>7482</v>
      </c>
      <c r="Y1004" s="29" t="s">
        <v>1257</v>
      </c>
      <c r="Z1004" s="29" t="s">
        <v>3873</v>
      </c>
      <c r="AA1004" s="29" t="s">
        <v>7478</v>
      </c>
      <c r="AB1004" s="28">
        <v>90245</v>
      </c>
      <c r="AC1004" s="32">
        <v>33.915925000000001</v>
      </c>
      <c r="AD1004" s="32">
        <v>-118.409858</v>
      </c>
      <c r="AE1004" s="34" t="s">
        <v>7494</v>
      </c>
      <c r="AF1004" s="29" t="s">
        <v>7472</v>
      </c>
      <c r="AG1004" s="33" t="str">
        <f>IF(ISERROR(IF(VLOOKUP(B1004,'SAS Stations'!$A$2:$G$307,6,)="YES", "YES", "NO"))=TRUE,"NO","YES")</f>
        <v>NO</v>
      </c>
      <c r="AH1004" s="33" t="str">
        <f t="shared" si="15"/>
        <v>YES</v>
      </c>
      <c r="AI1004" s="33" t="str">
        <f>IF(ISERROR(IF(VLOOKUP(B1004,'Stations Modelled'!$A$2:$D$141,4,FALSE)=TRUE, "YES","NO")),"NO","YES")</f>
        <v>NO</v>
      </c>
    </row>
    <row r="1005" spans="1:35" hidden="1">
      <c r="A1005" s="29" t="s">
        <v>312</v>
      </c>
      <c r="B1005" s="28">
        <v>1207</v>
      </c>
      <c r="C1005" s="28">
        <v>7487</v>
      </c>
      <c r="D1005" s="30"/>
      <c r="E1005" s="29"/>
      <c r="F1005" s="28">
        <v>16</v>
      </c>
      <c r="G1005" s="28">
        <v>12</v>
      </c>
      <c r="H1005" s="28">
        <v>5051</v>
      </c>
      <c r="I1005" s="29" t="s">
        <v>362</v>
      </c>
      <c r="J1005" s="28">
        <v>13</v>
      </c>
      <c r="K1005" s="29" t="s">
        <v>362</v>
      </c>
      <c r="L1005" s="28">
        <v>5056</v>
      </c>
      <c r="M1005" s="29" t="s">
        <v>698</v>
      </c>
      <c r="N1005" s="29" t="s">
        <v>7521</v>
      </c>
      <c r="O1005" s="31">
        <v>32629</v>
      </c>
      <c r="P1005" s="31">
        <v>35033</v>
      </c>
      <c r="Q1005" s="29" t="s">
        <v>5084</v>
      </c>
      <c r="R1005" s="28">
        <v>5</v>
      </c>
      <c r="S1005" s="28">
        <v>59</v>
      </c>
      <c r="T1005" s="28">
        <v>3</v>
      </c>
      <c r="U1005" s="28">
        <v>60</v>
      </c>
      <c r="V1005" s="29" t="s">
        <v>1290</v>
      </c>
      <c r="W1005" s="29" t="s">
        <v>7472</v>
      </c>
      <c r="X1005" s="29" t="s">
        <v>7472</v>
      </c>
      <c r="Y1005" s="29" t="s">
        <v>7472</v>
      </c>
      <c r="Z1005" s="29" t="s">
        <v>7472</v>
      </c>
      <c r="AA1005" s="29" t="s">
        <v>7478</v>
      </c>
      <c r="AB1005" s="28" t="s">
        <v>7472</v>
      </c>
      <c r="AC1005" s="27"/>
      <c r="AD1005" s="27"/>
      <c r="AE1005" s="27"/>
      <c r="AF1005" s="29" t="s">
        <v>7472</v>
      </c>
      <c r="AG1005" s="33" t="str">
        <f>IF(ISERROR(IF(VLOOKUP(B1005,'SAS Stations'!$A$2:$G$307,6,)="YES", "YES", "NO"))=TRUE,"NO","YES")</f>
        <v>NO</v>
      </c>
      <c r="AH1005" s="33" t="str">
        <f t="shared" si="15"/>
        <v>YES</v>
      </c>
      <c r="AI1005" s="33" t="str">
        <f>IF(ISERROR(IF(VLOOKUP(B1005,'Stations Modelled'!$A$2:$D$141,4,FALSE)=TRUE, "YES","NO")),"NO","YES")</f>
        <v>NO</v>
      </c>
    </row>
    <row r="1006" spans="1:35" hidden="1">
      <c r="A1006" s="29" t="s">
        <v>664</v>
      </c>
      <c r="B1006" s="28">
        <v>1044</v>
      </c>
      <c r="C1006" s="28">
        <v>6280</v>
      </c>
      <c r="D1006" s="30" t="s">
        <v>4949</v>
      </c>
      <c r="E1006" s="29"/>
      <c r="F1006" s="28">
        <v>66</v>
      </c>
      <c r="G1006" s="28">
        <v>4</v>
      </c>
      <c r="H1006" s="28">
        <v>5033</v>
      </c>
      <c r="I1006" s="29" t="s">
        <v>397</v>
      </c>
      <c r="J1006" s="28">
        <v>17</v>
      </c>
      <c r="K1006" s="29" t="s">
        <v>4950</v>
      </c>
      <c r="L1006" s="28">
        <v>5033</v>
      </c>
      <c r="M1006" s="29" t="s">
        <v>397</v>
      </c>
      <c r="N1006" s="29" t="s">
        <v>7471</v>
      </c>
      <c r="O1006" s="31">
        <v>32478</v>
      </c>
      <c r="P1006" s="31" t="s">
        <v>7472</v>
      </c>
      <c r="Q1006" s="29" t="s">
        <v>7530</v>
      </c>
      <c r="R1006" s="28">
        <v>5</v>
      </c>
      <c r="S1006" s="28">
        <v>51</v>
      </c>
      <c r="T1006" s="28">
        <v>2</v>
      </c>
      <c r="U1006" s="28">
        <v>32</v>
      </c>
      <c r="V1006" s="29" t="s">
        <v>4926</v>
      </c>
      <c r="W1006" s="29" t="s">
        <v>5114</v>
      </c>
      <c r="X1006" s="29" t="s">
        <v>7825</v>
      </c>
      <c r="Y1006" s="29" t="s">
        <v>5157</v>
      </c>
      <c r="Z1006" s="29" t="s">
        <v>920</v>
      </c>
      <c r="AA1006" s="29" t="s">
        <v>7478</v>
      </c>
      <c r="AB1006" s="28" t="s">
        <v>7472</v>
      </c>
      <c r="AC1006" s="32">
        <v>36.130915999999999</v>
      </c>
      <c r="AD1006" s="32">
        <v>-119.327797</v>
      </c>
      <c r="AE1006" s="34" t="s">
        <v>7494</v>
      </c>
      <c r="AF1006" s="29" t="s">
        <v>7472</v>
      </c>
      <c r="AG1006" s="33" t="str">
        <f>IF(ISERROR(IF(VLOOKUP(B1006,'SAS Stations'!$A$2:$G$307,6,)="YES", "YES", "NO"))=TRUE,"NO","YES")</f>
        <v>NO</v>
      </c>
      <c r="AH1006" s="33" t="str">
        <f t="shared" si="15"/>
        <v>YES</v>
      </c>
      <c r="AI1006" s="33" t="str">
        <f>IF(ISERROR(IF(VLOOKUP(B1006,'Stations Modelled'!$A$2:$D$141,4,FALSE)=TRUE, "YES","NO")),"NO","YES")</f>
        <v>NO</v>
      </c>
    </row>
    <row r="1007" spans="1:35" hidden="1">
      <c r="A1007" s="29" t="s">
        <v>313</v>
      </c>
      <c r="B1007" s="28"/>
      <c r="C1007" s="28"/>
      <c r="D1007" s="30"/>
      <c r="E1007" s="29"/>
      <c r="F1007" s="28"/>
      <c r="G1007" s="28"/>
      <c r="H1007" s="28"/>
      <c r="I1007" s="29"/>
      <c r="J1007" s="28"/>
      <c r="K1007" s="29"/>
      <c r="L1007" s="28"/>
      <c r="M1007" s="29"/>
      <c r="N1007" s="29"/>
      <c r="O1007" s="31"/>
      <c r="P1007" s="31"/>
      <c r="Q1007" s="29"/>
      <c r="R1007" s="28"/>
      <c r="S1007" s="28"/>
      <c r="T1007" s="28"/>
      <c r="U1007" s="28"/>
      <c r="V1007" s="29"/>
      <c r="W1007" s="29"/>
      <c r="X1007" s="29"/>
      <c r="Y1007" s="29"/>
      <c r="Z1007" s="29"/>
      <c r="AA1007" s="29"/>
      <c r="AB1007" s="28"/>
      <c r="AC1007" s="32">
        <v>34.238573000000002</v>
      </c>
      <c r="AD1007" s="32">
        <v>-118.682872</v>
      </c>
      <c r="AE1007" s="34" t="s">
        <v>7494</v>
      </c>
      <c r="AF1007" s="29"/>
      <c r="AG1007" s="33" t="str">
        <f>IF(ISERROR(IF(VLOOKUP(B1007,'SAS Stations'!$A$2:$G$307,6,)="YES", "YES", "NO"))=TRUE,"NO","YES")</f>
        <v>NO</v>
      </c>
      <c r="AH1007" s="33" t="str">
        <f t="shared" si="15"/>
        <v>YES</v>
      </c>
      <c r="AI1007" s="33" t="str">
        <f>IF(ISERROR(IF(VLOOKUP(B1007,'Stations Modelled'!$A$2:$D$141,4,FALSE)=TRUE, "YES","NO")),"NO","YES")</f>
        <v>NO</v>
      </c>
    </row>
    <row r="1008" spans="1:35" hidden="1">
      <c r="A1008" s="29" t="s">
        <v>314</v>
      </c>
      <c r="B1008" s="28">
        <v>1632</v>
      </c>
      <c r="C1008" s="28">
        <v>4251</v>
      </c>
      <c r="D1008" s="30"/>
      <c r="E1008" s="29"/>
      <c r="F1008" s="28">
        <v>220</v>
      </c>
      <c r="G1008" s="28">
        <v>220</v>
      </c>
      <c r="H1008" s="28">
        <v>8016</v>
      </c>
      <c r="I1008" s="29" t="s">
        <v>385</v>
      </c>
      <c r="J1008" s="28">
        <v>15</v>
      </c>
      <c r="K1008" s="29" t="s">
        <v>666</v>
      </c>
      <c r="L1008" s="28">
        <v>5061</v>
      </c>
      <c r="M1008" s="29" t="s">
        <v>666</v>
      </c>
      <c r="N1008" s="29" t="s">
        <v>7471</v>
      </c>
      <c r="O1008" s="31">
        <v>32843</v>
      </c>
      <c r="P1008" s="31" t="s">
        <v>7472</v>
      </c>
      <c r="Q1008" s="29" t="s">
        <v>525</v>
      </c>
      <c r="R1008" s="28">
        <v>3</v>
      </c>
      <c r="S1008" s="28">
        <v>86</v>
      </c>
      <c r="T1008" s="28">
        <v>4</v>
      </c>
      <c r="U1008" s="28">
        <v>0</v>
      </c>
      <c r="V1008" s="29" t="s">
        <v>7472</v>
      </c>
      <c r="W1008" s="29" t="s">
        <v>7472</v>
      </c>
      <c r="X1008" s="29" t="s">
        <v>7472</v>
      </c>
      <c r="Y1008" s="29" t="s">
        <v>7472</v>
      </c>
      <c r="Z1008" s="29" t="s">
        <v>7472</v>
      </c>
      <c r="AA1008" s="29" t="s">
        <v>7478</v>
      </c>
      <c r="AB1008" s="28" t="s">
        <v>7472</v>
      </c>
      <c r="AC1008" s="27"/>
      <c r="AD1008" s="27"/>
      <c r="AE1008" s="27"/>
      <c r="AF1008" s="29" t="s">
        <v>7472</v>
      </c>
      <c r="AG1008" s="33" t="str">
        <f>IF(ISERROR(IF(VLOOKUP(B1008,'SAS Stations'!$A$2:$G$307,6,)="YES", "YES", "NO"))=TRUE,"NO","YES")</f>
        <v>NO</v>
      </c>
      <c r="AH1008" s="33" t="str">
        <f t="shared" si="15"/>
        <v>YES</v>
      </c>
      <c r="AI1008" s="33" t="str">
        <f>IF(ISERROR(IF(VLOOKUP(B1008,'Stations Modelled'!$A$2:$D$141,4,FALSE)=TRUE, "YES","NO")),"NO","YES")</f>
        <v>NO</v>
      </c>
    </row>
    <row r="1009" spans="1:35" hidden="1">
      <c r="A1009" s="29" t="s">
        <v>665</v>
      </c>
      <c r="B1009" s="28">
        <v>781</v>
      </c>
      <c r="C1009" s="28">
        <v>5771</v>
      </c>
      <c r="D1009" s="30" t="s">
        <v>2822</v>
      </c>
      <c r="E1009" s="29">
        <v>37458</v>
      </c>
      <c r="F1009" s="28">
        <v>66</v>
      </c>
      <c r="G1009" s="28">
        <v>4</v>
      </c>
      <c r="H1009" s="28">
        <v>5085</v>
      </c>
      <c r="I1009" s="29" t="s">
        <v>3849</v>
      </c>
      <c r="J1009" s="28">
        <v>9</v>
      </c>
      <c r="K1009" s="29" t="s">
        <v>652</v>
      </c>
      <c r="L1009" s="28">
        <v>5073</v>
      </c>
      <c r="M1009" s="29" t="s">
        <v>652</v>
      </c>
      <c r="N1009" s="29" t="s">
        <v>7471</v>
      </c>
      <c r="O1009" s="31">
        <v>18537</v>
      </c>
      <c r="P1009" s="31" t="s">
        <v>7472</v>
      </c>
      <c r="Q1009" s="29" t="s">
        <v>7473</v>
      </c>
      <c r="R1009" s="28">
        <v>1</v>
      </c>
      <c r="S1009" s="28">
        <v>46</v>
      </c>
      <c r="T1009" s="28">
        <v>2</v>
      </c>
      <c r="U1009" s="28">
        <v>52</v>
      </c>
      <c r="V1009" s="29" t="s">
        <v>3386</v>
      </c>
      <c r="W1009" s="29" t="s">
        <v>1681</v>
      </c>
      <c r="X1009" s="29" t="s">
        <v>7558</v>
      </c>
      <c r="Y1009" s="29" t="s">
        <v>1258</v>
      </c>
      <c r="Z1009" s="29" t="s">
        <v>633</v>
      </c>
      <c r="AA1009" s="29" t="s">
        <v>7478</v>
      </c>
      <c r="AB1009" s="28">
        <v>90713</v>
      </c>
      <c r="AC1009" s="32">
        <v>33.842277000000003</v>
      </c>
      <c r="AD1009" s="32">
        <v>-118.118656</v>
      </c>
      <c r="AE1009" s="34" t="s">
        <v>7494</v>
      </c>
      <c r="AF1009" s="29" t="s">
        <v>7472</v>
      </c>
      <c r="AG1009" s="33" t="str">
        <f>IF(ISERROR(IF(VLOOKUP(B1009,'SAS Stations'!$A$2:$G$307,6,)="YES", "YES", "NO"))=TRUE,"NO","YES")</f>
        <v>NO</v>
      </c>
      <c r="AH1009" s="33" t="str">
        <f t="shared" si="15"/>
        <v>YES</v>
      </c>
      <c r="AI1009" s="33" t="str">
        <f>IF(ISERROR(IF(VLOOKUP(B1009,'Stations Modelled'!$A$2:$D$141,4,FALSE)=TRUE, "YES","NO")),"NO","YES")</f>
        <v>NO</v>
      </c>
    </row>
    <row r="1010" spans="1:35" hidden="1">
      <c r="A1010" s="29" t="s">
        <v>665</v>
      </c>
      <c r="B1010" s="28">
        <v>782</v>
      </c>
      <c r="C1010" s="28">
        <v>5771</v>
      </c>
      <c r="D1010" s="30" t="s">
        <v>2822</v>
      </c>
      <c r="E1010" s="29">
        <v>37458</v>
      </c>
      <c r="F1010" s="28">
        <v>66</v>
      </c>
      <c r="G1010" s="28">
        <v>12</v>
      </c>
      <c r="H1010" s="28">
        <v>5085</v>
      </c>
      <c r="I1010" s="29" t="s">
        <v>3849</v>
      </c>
      <c r="J1010" s="28">
        <v>9</v>
      </c>
      <c r="K1010" s="29" t="s">
        <v>652</v>
      </c>
      <c r="L1010" s="28">
        <v>5073</v>
      </c>
      <c r="M1010" s="29" t="s">
        <v>652</v>
      </c>
      <c r="N1010" s="29" t="s">
        <v>7471</v>
      </c>
      <c r="O1010" s="31">
        <v>18264</v>
      </c>
      <c r="P1010" s="31" t="s">
        <v>7472</v>
      </c>
      <c r="Q1010" s="29" t="s">
        <v>7473</v>
      </c>
      <c r="R1010" s="28">
        <v>1</v>
      </c>
      <c r="S1010" s="28">
        <v>46</v>
      </c>
      <c r="T1010" s="28">
        <v>2</v>
      </c>
      <c r="U1010" s="28">
        <v>52</v>
      </c>
      <c r="V1010" s="29" t="s">
        <v>3386</v>
      </c>
      <c r="W1010" s="29" t="s">
        <v>1681</v>
      </c>
      <c r="X1010" s="29" t="s">
        <v>7558</v>
      </c>
      <c r="Y1010" s="29" t="s">
        <v>1258</v>
      </c>
      <c r="Z1010" s="29" t="s">
        <v>633</v>
      </c>
      <c r="AA1010" s="29" t="s">
        <v>7478</v>
      </c>
      <c r="AB1010" s="28">
        <v>90713</v>
      </c>
      <c r="AC1010" s="32">
        <v>33.842277000000003</v>
      </c>
      <c r="AD1010" s="32">
        <v>-118.118656</v>
      </c>
      <c r="AE1010" s="34" t="s">
        <v>7494</v>
      </c>
      <c r="AF1010" s="29" t="s">
        <v>7472</v>
      </c>
      <c r="AG1010" s="33" t="str">
        <f>IF(ISERROR(IF(VLOOKUP(B1010,'SAS Stations'!$A$2:$G$307,6,)="YES", "YES", "NO"))=TRUE,"NO","YES")</f>
        <v>YES</v>
      </c>
      <c r="AH1010" s="33" t="str">
        <f t="shared" si="15"/>
        <v>NO</v>
      </c>
      <c r="AI1010" s="33" t="str">
        <f>IF(ISERROR(IF(VLOOKUP(B1010,'Stations Modelled'!$A$2:$D$141,4,FALSE)=TRUE, "YES","NO")),"NO","YES")</f>
        <v>YES</v>
      </c>
    </row>
    <row r="1011" spans="1:35" hidden="1">
      <c r="A1011" s="29" t="s">
        <v>5158</v>
      </c>
      <c r="B1011" s="28">
        <v>1415</v>
      </c>
      <c r="C1011" s="28">
        <v>8183</v>
      </c>
      <c r="D1011" s="30" t="s">
        <v>4923</v>
      </c>
      <c r="E1011" s="29"/>
      <c r="F1011" s="28">
        <v>33</v>
      </c>
      <c r="G1011" s="28">
        <v>12</v>
      </c>
      <c r="H1011" s="28">
        <v>8027</v>
      </c>
      <c r="I1011" s="29" t="s">
        <v>365</v>
      </c>
      <c r="J1011" s="28">
        <v>15</v>
      </c>
      <c r="K1011" s="29" t="s">
        <v>666</v>
      </c>
      <c r="L1011" s="28">
        <v>5061</v>
      </c>
      <c r="M1011" s="29" t="s">
        <v>666</v>
      </c>
      <c r="N1011" s="29" t="s">
        <v>7471</v>
      </c>
      <c r="O1011" s="31">
        <v>24685</v>
      </c>
      <c r="P1011" s="31" t="s">
        <v>7472</v>
      </c>
      <c r="Q1011" s="29" t="s">
        <v>7506</v>
      </c>
      <c r="R1011" s="28">
        <v>3</v>
      </c>
      <c r="S1011" s="28">
        <v>73</v>
      </c>
      <c r="T1011" s="28">
        <v>4</v>
      </c>
      <c r="U1011" s="28">
        <v>23</v>
      </c>
      <c r="V1011" s="29" t="s">
        <v>7474</v>
      </c>
      <c r="W1011" s="29" t="s">
        <v>3418</v>
      </c>
      <c r="X1011" s="29" t="s">
        <v>7553</v>
      </c>
      <c r="Y1011" s="29" t="s">
        <v>5159</v>
      </c>
      <c r="Z1011" s="29" t="s">
        <v>5009</v>
      </c>
      <c r="AA1011" s="29" t="s">
        <v>7478</v>
      </c>
      <c r="AB1011" s="28">
        <v>92356</v>
      </c>
      <c r="AC1011" s="32">
        <v>34.458300999999999</v>
      </c>
      <c r="AD1011" s="32">
        <v>-116.94473000000001</v>
      </c>
      <c r="AE1011" s="34" t="s">
        <v>7494</v>
      </c>
      <c r="AF1011" s="29" t="s">
        <v>7472</v>
      </c>
      <c r="AG1011" s="33" t="str">
        <f>IF(ISERROR(IF(VLOOKUP(B1011,'SAS Stations'!$A$2:$G$307,6,)="YES", "YES", "NO"))=TRUE,"NO","YES")</f>
        <v>NO</v>
      </c>
      <c r="AH1011" s="33" t="str">
        <f t="shared" si="15"/>
        <v>YES</v>
      </c>
      <c r="AI1011" s="33" t="str">
        <f>IF(ISERROR(IF(VLOOKUP(B1011,'Stations Modelled'!$A$2:$D$141,4,FALSE)=TRUE, "YES","NO")),"NO","YES")</f>
        <v>NO</v>
      </c>
    </row>
    <row r="1012" spans="1:35" hidden="1">
      <c r="A1012" s="29" t="s">
        <v>5160</v>
      </c>
      <c r="B1012" s="28">
        <v>301</v>
      </c>
      <c r="C1012" s="28">
        <v>5061</v>
      </c>
      <c r="D1012" s="30" t="s">
        <v>4923</v>
      </c>
      <c r="E1012" s="29" t="s">
        <v>5161</v>
      </c>
      <c r="F1012" s="28">
        <v>500</v>
      </c>
      <c r="G1012" s="28">
        <v>220</v>
      </c>
      <c r="H1012" s="28">
        <v>5000</v>
      </c>
      <c r="I1012" s="29" t="s">
        <v>7485</v>
      </c>
      <c r="J1012" s="28">
        <v>15</v>
      </c>
      <c r="K1012" s="29" t="s">
        <v>666</v>
      </c>
      <c r="L1012" s="28">
        <v>5061</v>
      </c>
      <c r="M1012" s="29" t="s">
        <v>666</v>
      </c>
      <c r="N1012" s="29" t="s">
        <v>7471</v>
      </c>
      <c r="O1012" s="31">
        <v>25051</v>
      </c>
      <c r="P1012" s="31" t="s">
        <v>7472</v>
      </c>
      <c r="Q1012" s="29" t="s">
        <v>7486</v>
      </c>
      <c r="R1012" s="28">
        <v>3</v>
      </c>
      <c r="S1012" s="28">
        <v>73</v>
      </c>
      <c r="T1012" s="28">
        <v>3</v>
      </c>
      <c r="U1012" s="28">
        <v>23</v>
      </c>
      <c r="V1012" s="29" t="s">
        <v>7474</v>
      </c>
      <c r="W1012" s="29" t="s">
        <v>7472</v>
      </c>
      <c r="X1012" s="29" t="s">
        <v>7472</v>
      </c>
      <c r="Y1012" s="29" t="s">
        <v>5162</v>
      </c>
      <c r="Z1012" s="29" t="s">
        <v>585</v>
      </c>
      <c r="AA1012" s="29" t="s">
        <v>7478</v>
      </c>
      <c r="AB1012" s="28">
        <v>92345</v>
      </c>
      <c r="AC1012" s="32">
        <v>34.366714999999999</v>
      </c>
      <c r="AD1012" s="32">
        <v>-117.368835</v>
      </c>
      <c r="AE1012" s="34" t="s">
        <v>7494</v>
      </c>
      <c r="AF1012" s="29" t="s">
        <v>7472</v>
      </c>
      <c r="AG1012" s="33" t="str">
        <f>IF(ISERROR(IF(VLOOKUP(B1012,'SAS Stations'!$A$2:$G$307,6,)="YES", "YES", "NO"))=TRUE,"NO","YES")</f>
        <v>NO</v>
      </c>
      <c r="AH1012" s="33" t="str">
        <f t="shared" si="15"/>
        <v>YES</v>
      </c>
      <c r="AI1012" s="33" t="str">
        <f>IF(ISERROR(IF(VLOOKUP(B1012,'Stations Modelled'!$A$2:$D$141,4,FALSE)=TRUE, "YES","NO")),"NO","YES")</f>
        <v>NO</v>
      </c>
    </row>
    <row r="1013" spans="1:35" hidden="1">
      <c r="A1013" s="29" t="s">
        <v>5163</v>
      </c>
      <c r="B1013" s="28">
        <v>301</v>
      </c>
      <c r="C1013" s="28">
        <v>5061</v>
      </c>
      <c r="D1013" s="30" t="s">
        <v>4923</v>
      </c>
      <c r="E1013" s="29" t="s">
        <v>5161</v>
      </c>
      <c r="F1013" s="28">
        <v>500</v>
      </c>
      <c r="G1013" s="28">
        <v>220</v>
      </c>
      <c r="H1013" s="28">
        <v>5000</v>
      </c>
      <c r="I1013" s="29" t="s">
        <v>7485</v>
      </c>
      <c r="J1013" s="28">
        <v>15</v>
      </c>
      <c r="K1013" s="29" t="s">
        <v>666</v>
      </c>
      <c r="L1013" s="28">
        <v>5061</v>
      </c>
      <c r="M1013" s="29" t="s">
        <v>666</v>
      </c>
      <c r="N1013" s="29" t="s">
        <v>7471</v>
      </c>
      <c r="O1013" s="31">
        <v>25051</v>
      </c>
      <c r="P1013" s="31" t="s">
        <v>7472</v>
      </c>
      <c r="Q1013" s="29" t="s">
        <v>7486</v>
      </c>
      <c r="R1013" s="28">
        <v>3</v>
      </c>
      <c r="S1013" s="28">
        <v>73</v>
      </c>
      <c r="T1013" s="28">
        <v>3</v>
      </c>
      <c r="U1013" s="28">
        <v>23</v>
      </c>
      <c r="V1013" s="29" t="s">
        <v>7474</v>
      </c>
      <c r="W1013" s="29" t="s">
        <v>7472</v>
      </c>
      <c r="X1013" s="29" t="s">
        <v>7472</v>
      </c>
      <c r="Y1013" s="29" t="s">
        <v>5162</v>
      </c>
      <c r="Z1013" s="29" t="s">
        <v>585</v>
      </c>
      <c r="AA1013" s="29" t="s">
        <v>7478</v>
      </c>
      <c r="AB1013" s="28">
        <v>92345</v>
      </c>
      <c r="AC1013" s="32">
        <v>34.366714999999999</v>
      </c>
      <c r="AD1013" s="32">
        <v>-117.368835</v>
      </c>
      <c r="AE1013" s="34" t="s">
        <v>7494</v>
      </c>
      <c r="AF1013" s="29" t="s">
        <v>7472</v>
      </c>
      <c r="AG1013" s="33" t="str">
        <f>IF(ISERROR(IF(VLOOKUP(B1013,'SAS Stations'!$A$2:$G$307,6,)="YES", "YES", "NO"))=TRUE,"NO","YES")</f>
        <v>NO</v>
      </c>
      <c r="AH1013" s="33" t="str">
        <f t="shared" si="15"/>
        <v>YES</v>
      </c>
      <c r="AI1013" s="33" t="str">
        <f>IF(ISERROR(IF(VLOOKUP(B1013,'Stations Modelled'!$A$2:$D$141,4,FALSE)=TRUE, "YES","NO")),"NO","YES")</f>
        <v>NO</v>
      </c>
    </row>
    <row r="1014" spans="1:35" hidden="1">
      <c r="A1014" s="29" t="s">
        <v>315</v>
      </c>
      <c r="B1014" s="28">
        <v>1686</v>
      </c>
      <c r="C1014" s="28">
        <v>9966</v>
      </c>
      <c r="D1014" s="30"/>
      <c r="E1014" s="29"/>
      <c r="F1014" s="28">
        <v>12</v>
      </c>
      <c r="G1014" s="28">
        <v>0.5</v>
      </c>
      <c r="H1014" s="28">
        <v>9010</v>
      </c>
      <c r="I1014" s="29" t="s">
        <v>2406</v>
      </c>
      <c r="J1014" s="28" t="s">
        <v>7472</v>
      </c>
      <c r="K1014" s="29" t="s">
        <v>7472</v>
      </c>
      <c r="L1014" s="28">
        <v>9010</v>
      </c>
      <c r="M1014" s="29" t="s">
        <v>2406</v>
      </c>
      <c r="N1014" s="29" t="s">
        <v>7471</v>
      </c>
      <c r="O1014" s="31">
        <v>33970</v>
      </c>
      <c r="P1014" s="31" t="s">
        <v>7472</v>
      </c>
      <c r="Q1014" s="29" t="s">
        <v>5084</v>
      </c>
      <c r="R1014" s="28">
        <v>9</v>
      </c>
      <c r="S1014" s="28">
        <v>99</v>
      </c>
      <c r="T1014" s="28">
        <v>2</v>
      </c>
      <c r="U1014" s="28">
        <v>0</v>
      </c>
      <c r="V1014" s="29" t="s">
        <v>7472</v>
      </c>
      <c r="W1014" s="29" t="s">
        <v>7472</v>
      </c>
      <c r="X1014" s="29" t="s">
        <v>7472</v>
      </c>
      <c r="Y1014" s="29" t="s">
        <v>2407</v>
      </c>
      <c r="Z1014" s="29" t="s">
        <v>348</v>
      </c>
      <c r="AA1014" s="29" t="s">
        <v>7478</v>
      </c>
      <c r="AB1014" s="28">
        <v>91801</v>
      </c>
      <c r="AC1014" s="27"/>
      <c r="AD1014" s="27"/>
      <c r="AE1014" s="27"/>
      <c r="AF1014" s="29" t="s">
        <v>7472</v>
      </c>
      <c r="AG1014" s="33" t="str">
        <f>IF(ISERROR(IF(VLOOKUP(B1014,'SAS Stations'!$A$2:$G$307,6,)="YES", "YES", "NO"))=TRUE,"NO","YES")</f>
        <v>NO</v>
      </c>
      <c r="AH1014" s="33" t="str">
        <f t="shared" si="15"/>
        <v>YES</v>
      </c>
      <c r="AI1014" s="33" t="str">
        <f>IF(ISERROR(IF(VLOOKUP(B1014,'Stations Modelled'!$A$2:$D$141,4,FALSE)=TRUE, "YES","NO")),"NO","YES")</f>
        <v>NO</v>
      </c>
    </row>
    <row r="1015" spans="1:35" hidden="1">
      <c r="A1015" s="29" t="s">
        <v>1025</v>
      </c>
      <c r="B1015" s="28">
        <v>474</v>
      </c>
      <c r="C1015" s="28">
        <v>5255</v>
      </c>
      <c r="D1015" s="30"/>
      <c r="E1015" s="29"/>
      <c r="F1015" s="28">
        <v>16</v>
      </c>
      <c r="G1015" s="28">
        <v>4</v>
      </c>
      <c r="H1015" s="28">
        <v>5021</v>
      </c>
      <c r="I1015" s="29" t="s">
        <v>625</v>
      </c>
      <c r="J1015" s="28">
        <v>8</v>
      </c>
      <c r="K1015" s="29" t="s">
        <v>337</v>
      </c>
      <c r="L1015" s="28">
        <v>5023</v>
      </c>
      <c r="M1015" s="29" t="s">
        <v>337</v>
      </c>
      <c r="N1015" s="29" t="s">
        <v>7471</v>
      </c>
      <c r="O1015" s="31">
        <v>18264</v>
      </c>
      <c r="P1015" s="31" t="s">
        <v>7472</v>
      </c>
      <c r="Q1015" s="29" t="s">
        <v>7506</v>
      </c>
      <c r="R1015" s="28">
        <v>5</v>
      </c>
      <c r="S1015" s="28">
        <v>44</v>
      </c>
      <c r="T1015" s="28">
        <v>1</v>
      </c>
      <c r="U1015" s="28">
        <v>56</v>
      </c>
      <c r="V1015" s="29" t="s">
        <v>2730</v>
      </c>
      <c r="W1015" s="29" t="s">
        <v>7507</v>
      </c>
      <c r="X1015" s="29" t="s">
        <v>3326</v>
      </c>
      <c r="Y1015" s="29" t="s">
        <v>1259</v>
      </c>
      <c r="Z1015" s="29" t="s">
        <v>1038</v>
      </c>
      <c r="AA1015" s="29" t="s">
        <v>7478</v>
      </c>
      <c r="AB1015" s="28">
        <v>90274</v>
      </c>
      <c r="AC1015" s="32">
        <v>33.760795000000002</v>
      </c>
      <c r="AD1015" s="32">
        <v>-118.377594</v>
      </c>
      <c r="AE1015" s="34" t="s">
        <v>7494</v>
      </c>
      <c r="AF1015" s="29" t="s">
        <v>7472</v>
      </c>
      <c r="AG1015" s="33" t="str">
        <f>IF(ISERROR(IF(VLOOKUP(B1015,'SAS Stations'!$A$2:$G$307,6,)="YES", "YES", "NO"))=TRUE,"NO","YES")</f>
        <v>YES</v>
      </c>
      <c r="AH1015" s="33" t="str">
        <f t="shared" si="15"/>
        <v>NO</v>
      </c>
      <c r="AI1015" s="33" t="str">
        <f>IF(ISERROR(IF(VLOOKUP(B1015,'Stations Modelled'!$A$2:$D$141,4,FALSE)=TRUE, "YES","NO")),"NO","YES")</f>
        <v>NO</v>
      </c>
    </row>
    <row r="1016" spans="1:35" hidden="1">
      <c r="A1016" s="29" t="s">
        <v>316</v>
      </c>
      <c r="B1016" s="28">
        <v>553</v>
      </c>
      <c r="C1016" s="28">
        <v>5360</v>
      </c>
      <c r="D1016" s="30"/>
      <c r="E1016" s="29"/>
      <c r="F1016" s="28">
        <v>33</v>
      </c>
      <c r="G1016" s="28">
        <v>12</v>
      </c>
      <c r="H1016" s="28">
        <v>2202</v>
      </c>
      <c r="I1016" s="29" t="s">
        <v>2380</v>
      </c>
      <c r="J1016" s="28">
        <v>17</v>
      </c>
      <c r="K1016" s="29" t="s">
        <v>4950</v>
      </c>
      <c r="L1016" s="28">
        <v>5033</v>
      </c>
      <c r="M1016" s="29" t="s">
        <v>397</v>
      </c>
      <c r="N1016" s="29" t="s">
        <v>7471</v>
      </c>
      <c r="O1016" s="31">
        <v>29799</v>
      </c>
      <c r="P1016" s="31" t="s">
        <v>7472</v>
      </c>
      <c r="Q1016" s="29" t="s">
        <v>7506</v>
      </c>
      <c r="R1016" s="28">
        <v>5</v>
      </c>
      <c r="S1016" s="28">
        <v>50</v>
      </c>
      <c r="T1016" s="28">
        <v>2</v>
      </c>
      <c r="U1016" s="28">
        <v>32</v>
      </c>
      <c r="V1016" s="29" t="s">
        <v>4926</v>
      </c>
      <c r="W1016" s="29" t="s">
        <v>5098</v>
      </c>
      <c r="X1016" s="29" t="s">
        <v>1744</v>
      </c>
      <c r="Y1016" s="29" t="s">
        <v>317</v>
      </c>
      <c r="Z1016" s="29" t="s">
        <v>294</v>
      </c>
      <c r="AA1016" s="29" t="s">
        <v>7478</v>
      </c>
      <c r="AB1016" s="28">
        <v>93629</v>
      </c>
      <c r="AC1016" s="32">
        <v>37.257460999999999</v>
      </c>
      <c r="AD1016" s="32">
        <v>-119.161205</v>
      </c>
      <c r="AE1016" s="34" t="s">
        <v>7494</v>
      </c>
      <c r="AF1016" s="29" t="s">
        <v>7472</v>
      </c>
      <c r="AG1016" s="33" t="str">
        <f>IF(ISERROR(IF(VLOOKUP(B1016,'SAS Stations'!$A$2:$G$307,6,)="YES", "YES", "NO"))=TRUE,"NO","YES")</f>
        <v>NO</v>
      </c>
      <c r="AH1016" s="33" t="str">
        <f t="shared" si="15"/>
        <v>YES</v>
      </c>
      <c r="AI1016" s="33" t="str">
        <f>IF(ISERROR(IF(VLOOKUP(B1016,'Stations Modelled'!$A$2:$D$141,4,FALSE)=TRUE, "YES","NO")),"NO","YES")</f>
        <v>NO</v>
      </c>
    </row>
    <row r="1017" spans="1:35" hidden="1">
      <c r="A1017" s="29" t="s">
        <v>667</v>
      </c>
      <c r="B1017" s="28">
        <v>171</v>
      </c>
      <c r="C1017" s="28">
        <v>2560</v>
      </c>
      <c r="D1017" s="30"/>
      <c r="E1017" s="29"/>
      <c r="F1017" s="28">
        <v>55</v>
      </c>
      <c r="G1017" s="28">
        <v>16</v>
      </c>
      <c r="H1017" s="28">
        <v>8015</v>
      </c>
      <c r="I1017" s="29" t="s">
        <v>5394</v>
      </c>
      <c r="J1017" s="28">
        <v>15</v>
      </c>
      <c r="K1017" s="29" t="s">
        <v>666</v>
      </c>
      <c r="L1017" s="28">
        <v>2556</v>
      </c>
      <c r="M1017" s="29" t="s">
        <v>3822</v>
      </c>
      <c r="N1017" s="29" t="s">
        <v>7471</v>
      </c>
      <c r="O1017" s="31">
        <v>18264</v>
      </c>
      <c r="P1017" s="31" t="s">
        <v>7472</v>
      </c>
      <c r="Q1017" s="29" t="s">
        <v>7506</v>
      </c>
      <c r="R1017" s="28">
        <v>3</v>
      </c>
      <c r="S1017" s="28">
        <v>85</v>
      </c>
      <c r="T1017" s="28">
        <v>2</v>
      </c>
      <c r="U1017" s="28">
        <v>92</v>
      </c>
      <c r="V1017" s="29" t="s">
        <v>7498</v>
      </c>
      <c r="W1017" s="29" t="s">
        <v>2422</v>
      </c>
      <c r="X1017" s="29" t="s">
        <v>527</v>
      </c>
      <c r="Y1017" s="29" t="s">
        <v>318</v>
      </c>
      <c r="Z1017" s="29" t="s">
        <v>645</v>
      </c>
      <c r="AA1017" s="29" t="s">
        <v>7478</v>
      </c>
      <c r="AB1017" s="28">
        <v>93541</v>
      </c>
      <c r="AC1017" s="32">
        <v>38.043016999999999</v>
      </c>
      <c r="AD1017" s="32">
        <v>-119.17148299999999</v>
      </c>
      <c r="AE1017" s="34" t="s">
        <v>7494</v>
      </c>
      <c r="AF1017" s="29" t="s">
        <v>7472</v>
      </c>
      <c r="AG1017" s="33" t="str">
        <f>IF(ISERROR(IF(VLOOKUP(B1017,'SAS Stations'!$A$2:$G$307,6,)="YES", "YES", "NO"))=TRUE,"NO","YES")</f>
        <v>NO</v>
      </c>
      <c r="AH1017" s="33" t="str">
        <f t="shared" si="15"/>
        <v>YES</v>
      </c>
      <c r="AI1017" s="33" t="str">
        <f>IF(ISERROR(IF(VLOOKUP(B1017,'Stations Modelled'!$A$2:$D$141,4,FALSE)=TRUE, "YES","NO")),"NO","YES")</f>
        <v>YES</v>
      </c>
    </row>
    <row r="1018" spans="1:35" hidden="1">
      <c r="A1018" s="29" t="s">
        <v>319</v>
      </c>
      <c r="B1018" s="28">
        <v>155</v>
      </c>
      <c r="C1018" s="28">
        <v>2501</v>
      </c>
      <c r="D1018" s="30"/>
      <c r="E1018" s="29"/>
      <c r="F1018" s="28">
        <v>2.4</v>
      </c>
      <c r="G1018" s="28">
        <v>55</v>
      </c>
      <c r="H1018" s="28">
        <v>8015</v>
      </c>
      <c r="I1018" s="29" t="s">
        <v>5394</v>
      </c>
      <c r="J1018" s="28">
        <v>15</v>
      </c>
      <c r="K1018" s="29" t="s">
        <v>666</v>
      </c>
      <c r="L1018" s="28">
        <v>2556</v>
      </c>
      <c r="M1018" s="29" t="s">
        <v>3822</v>
      </c>
      <c r="N1018" s="29" t="s">
        <v>7471</v>
      </c>
      <c r="O1018" s="31">
        <v>18264</v>
      </c>
      <c r="P1018" s="31" t="s">
        <v>7472</v>
      </c>
      <c r="Q1018" s="29" t="s">
        <v>2384</v>
      </c>
      <c r="R1018" s="28">
        <v>3</v>
      </c>
      <c r="S1018" s="28">
        <v>85</v>
      </c>
      <c r="T1018" s="28">
        <v>2</v>
      </c>
      <c r="U1018" s="28">
        <v>92</v>
      </c>
      <c r="V1018" s="29" t="s">
        <v>7498</v>
      </c>
      <c r="W1018" s="29" t="s">
        <v>2422</v>
      </c>
      <c r="X1018" s="29" t="s">
        <v>527</v>
      </c>
      <c r="Y1018" s="29" t="s">
        <v>318</v>
      </c>
      <c r="Z1018" s="29" t="s">
        <v>645</v>
      </c>
      <c r="AA1018" s="29" t="s">
        <v>7478</v>
      </c>
      <c r="AB1018" s="28">
        <v>93541</v>
      </c>
      <c r="AC1018" s="32">
        <v>38.043016999999999</v>
      </c>
      <c r="AD1018" s="32">
        <v>-119.171094</v>
      </c>
      <c r="AE1018" s="34" t="s">
        <v>7494</v>
      </c>
      <c r="AF1018" s="29" t="s">
        <v>7472</v>
      </c>
      <c r="AG1018" s="33" t="str">
        <f>IF(ISERROR(IF(VLOOKUP(B1018,'SAS Stations'!$A$2:$G$307,6,)="YES", "YES", "NO"))=TRUE,"NO","YES")</f>
        <v>NO</v>
      </c>
      <c r="AH1018" s="33" t="str">
        <f t="shared" si="15"/>
        <v>YES</v>
      </c>
      <c r="AI1018" s="33" t="str">
        <f>IF(ISERROR(IF(VLOOKUP(B1018,'Stations Modelled'!$A$2:$D$141,4,FALSE)=TRUE, "YES","NO")),"NO","YES")</f>
        <v>NO</v>
      </c>
    </row>
    <row r="1019" spans="1:35" hidden="1">
      <c r="A1019" s="29" t="s">
        <v>320</v>
      </c>
      <c r="B1019" s="28">
        <v>1200</v>
      </c>
      <c r="C1019" s="28">
        <v>7472</v>
      </c>
      <c r="D1019" s="30"/>
      <c r="E1019" s="29"/>
      <c r="F1019" s="28">
        <v>12</v>
      </c>
      <c r="G1019" s="28">
        <v>2.4</v>
      </c>
      <c r="H1019" s="28">
        <v>5064</v>
      </c>
      <c r="I1019" s="29" t="s">
        <v>375</v>
      </c>
      <c r="J1019" s="28">
        <v>5</v>
      </c>
      <c r="K1019" s="29" t="s">
        <v>375</v>
      </c>
      <c r="L1019" s="28">
        <v>5064</v>
      </c>
      <c r="M1019" s="29" t="s">
        <v>375</v>
      </c>
      <c r="N1019" s="29" t="s">
        <v>7471</v>
      </c>
      <c r="O1019" s="31">
        <v>23132</v>
      </c>
      <c r="P1019" s="31" t="s">
        <v>7472</v>
      </c>
      <c r="Q1019" s="29" t="s">
        <v>5084</v>
      </c>
      <c r="R1019" s="28">
        <v>3</v>
      </c>
      <c r="S1019" s="28">
        <v>40</v>
      </c>
      <c r="T1019" s="28">
        <v>2</v>
      </c>
      <c r="U1019" s="28">
        <v>40</v>
      </c>
      <c r="V1019" s="29" t="s">
        <v>7474</v>
      </c>
      <c r="W1019" s="29" t="s">
        <v>7472</v>
      </c>
      <c r="X1019" s="29" t="s">
        <v>7472</v>
      </c>
      <c r="Y1019" s="29" t="s">
        <v>7472</v>
      </c>
      <c r="Z1019" s="29" t="s">
        <v>7472</v>
      </c>
      <c r="AA1019" s="29" t="s">
        <v>7478</v>
      </c>
      <c r="AB1019" s="28">
        <v>92382</v>
      </c>
      <c r="AC1019" s="27"/>
      <c r="AD1019" s="27"/>
      <c r="AE1019" s="27"/>
      <c r="AF1019" s="29" t="s">
        <v>7472</v>
      </c>
      <c r="AG1019" s="33" t="str">
        <f>IF(ISERROR(IF(VLOOKUP(B1019,'SAS Stations'!$A$2:$G$307,6,)="YES", "YES", "NO"))=TRUE,"NO","YES")</f>
        <v>NO</v>
      </c>
      <c r="AH1019" s="33" t="str">
        <f t="shared" si="15"/>
        <v>YES</v>
      </c>
      <c r="AI1019" s="33" t="str">
        <f>IF(ISERROR(IF(VLOOKUP(B1019,'Stations Modelled'!$A$2:$D$141,4,FALSE)=TRUE, "YES","NO")),"NO","YES")</f>
        <v>NO</v>
      </c>
    </row>
    <row r="1020" spans="1:35" hidden="1">
      <c r="A1020" s="29" t="s">
        <v>668</v>
      </c>
      <c r="B1020" s="28">
        <v>743</v>
      </c>
      <c r="C1020" s="28">
        <v>5731</v>
      </c>
      <c r="D1020" s="30" t="s">
        <v>2815</v>
      </c>
      <c r="E1020" s="29">
        <v>37704</v>
      </c>
      <c r="F1020" s="28">
        <v>16</v>
      </c>
      <c r="G1020" s="28">
        <v>4</v>
      </c>
      <c r="H1020" s="28">
        <v>5073</v>
      </c>
      <c r="I1020" s="29" t="s">
        <v>652</v>
      </c>
      <c r="J1020" s="28">
        <v>9</v>
      </c>
      <c r="K1020" s="29" t="s">
        <v>652</v>
      </c>
      <c r="L1020" s="28">
        <v>5073</v>
      </c>
      <c r="M1020" s="29" t="s">
        <v>652</v>
      </c>
      <c r="N1020" s="29" t="s">
        <v>7471</v>
      </c>
      <c r="O1020" s="31">
        <v>8767</v>
      </c>
      <c r="P1020" s="31" t="s">
        <v>7472</v>
      </c>
      <c r="Q1020" s="29" t="s">
        <v>7506</v>
      </c>
      <c r="R1020" s="28">
        <v>1</v>
      </c>
      <c r="S1020" s="28">
        <v>32</v>
      </c>
      <c r="T1020" s="28">
        <v>2</v>
      </c>
      <c r="U1020" s="28">
        <v>57</v>
      </c>
      <c r="V1020" s="29" t="s">
        <v>3386</v>
      </c>
      <c r="W1020" s="29" t="s">
        <v>4581</v>
      </c>
      <c r="X1020" s="29" t="s">
        <v>7523</v>
      </c>
      <c r="Y1020" s="29" t="s">
        <v>1260</v>
      </c>
      <c r="Z1020" s="29" t="s">
        <v>668</v>
      </c>
      <c r="AA1020" s="29" t="s">
        <v>7478</v>
      </c>
      <c r="AB1020" s="28">
        <v>90262</v>
      </c>
      <c r="AC1020" s="32">
        <v>33.927317000000002</v>
      </c>
      <c r="AD1020" s="32">
        <v>-118.211894</v>
      </c>
      <c r="AE1020" s="34" t="s">
        <v>7494</v>
      </c>
      <c r="AF1020" s="29" t="s">
        <v>7472</v>
      </c>
      <c r="AG1020" s="33" t="str">
        <f>IF(ISERROR(IF(VLOOKUP(B1020,'SAS Stations'!$A$2:$G$307,6,)="YES", "YES", "NO"))=TRUE,"NO","YES")</f>
        <v>YES</v>
      </c>
      <c r="AH1020" s="33" t="str">
        <f t="shared" si="15"/>
        <v>NO</v>
      </c>
      <c r="AI1020" s="33" t="str">
        <f>IF(ISERROR(IF(VLOOKUP(B1020,'Stations Modelled'!$A$2:$D$141,4,FALSE)=TRUE, "YES","NO")),"NO","YES")</f>
        <v>YES</v>
      </c>
    </row>
    <row r="1021" spans="1:35" hidden="1">
      <c r="A1021" s="29" t="s">
        <v>321</v>
      </c>
      <c r="B1021" s="28">
        <v>143</v>
      </c>
      <c r="C1021" s="28">
        <v>2320</v>
      </c>
      <c r="D1021" s="30"/>
      <c r="E1021" s="29"/>
      <c r="F1021" s="28">
        <v>12</v>
      </c>
      <c r="G1021" s="28">
        <v>2.4</v>
      </c>
      <c r="H1021" s="28">
        <v>5045</v>
      </c>
      <c r="I1021" s="29" t="s">
        <v>3810</v>
      </c>
      <c r="J1021" s="28">
        <v>4</v>
      </c>
      <c r="K1021" s="29" t="s">
        <v>448</v>
      </c>
      <c r="L1021" s="28">
        <v>5069</v>
      </c>
      <c r="M1021" s="29" t="s">
        <v>687</v>
      </c>
      <c r="N1021" s="29" t="s">
        <v>7471</v>
      </c>
      <c r="O1021" s="31">
        <v>1614</v>
      </c>
      <c r="P1021" s="31" t="s">
        <v>7472</v>
      </c>
      <c r="Q1021" s="29" t="s">
        <v>2384</v>
      </c>
      <c r="R1021" s="28">
        <v>3</v>
      </c>
      <c r="S1021" s="28">
        <v>30</v>
      </c>
      <c r="T1021" s="28">
        <v>4</v>
      </c>
      <c r="U1021" s="28">
        <v>91</v>
      </c>
      <c r="V1021" s="29" t="s">
        <v>7474</v>
      </c>
      <c r="W1021" s="29" t="s">
        <v>10599</v>
      </c>
      <c r="X1021" s="29" t="s">
        <v>5088</v>
      </c>
      <c r="Y1021" s="29" t="s">
        <v>322</v>
      </c>
      <c r="Z1021" s="29" t="s">
        <v>3409</v>
      </c>
      <c r="AA1021" s="29" t="s">
        <v>7478</v>
      </c>
      <c r="AB1021" s="28">
        <v>92376</v>
      </c>
      <c r="AC1021" s="32">
        <v>34.204405999999999</v>
      </c>
      <c r="AD1021" s="32">
        <v>-117.44565</v>
      </c>
      <c r="AE1021" s="34" t="s">
        <v>7503</v>
      </c>
      <c r="AF1021" s="29" t="s">
        <v>7472</v>
      </c>
      <c r="AG1021" s="33" t="str">
        <f>IF(ISERROR(IF(VLOOKUP(B1021,'SAS Stations'!$A$2:$G$307,6,)="YES", "YES", "NO"))=TRUE,"NO","YES")</f>
        <v>NO</v>
      </c>
      <c r="AH1021" s="33" t="str">
        <f t="shared" si="15"/>
        <v>YES</v>
      </c>
      <c r="AI1021" s="33" t="str">
        <f>IF(ISERROR(IF(VLOOKUP(B1021,'Stations Modelled'!$A$2:$D$141,4,FALSE)=TRUE, "YES","NO")),"NO","YES")</f>
        <v>NO</v>
      </c>
    </row>
    <row r="1022" spans="1:35" hidden="1">
      <c r="A1022" s="29" t="s">
        <v>669</v>
      </c>
      <c r="B1022" s="28">
        <v>871</v>
      </c>
      <c r="C1022" s="28">
        <v>5874</v>
      </c>
      <c r="D1022" s="30" t="s">
        <v>7564</v>
      </c>
      <c r="E1022" s="29">
        <v>37567</v>
      </c>
      <c r="F1022" s="28">
        <v>66</v>
      </c>
      <c r="G1022" s="28">
        <v>12</v>
      </c>
      <c r="H1022" s="28">
        <v>5088</v>
      </c>
      <c r="I1022" s="29" t="s">
        <v>838</v>
      </c>
      <c r="J1022" s="28">
        <v>2</v>
      </c>
      <c r="K1022" s="29" t="s">
        <v>394</v>
      </c>
      <c r="L1022" s="28">
        <v>5086</v>
      </c>
      <c r="M1022" s="29" t="s">
        <v>394</v>
      </c>
      <c r="N1022" s="29" t="s">
        <v>7471</v>
      </c>
      <c r="O1022" s="31">
        <v>25508</v>
      </c>
      <c r="P1022" s="31" t="s">
        <v>7472</v>
      </c>
      <c r="Q1022" s="29" t="s">
        <v>7473</v>
      </c>
      <c r="R1022" s="28">
        <v>1</v>
      </c>
      <c r="S1022" s="28">
        <v>33</v>
      </c>
      <c r="T1022" s="28">
        <v>1</v>
      </c>
      <c r="U1022" s="28">
        <v>44</v>
      </c>
      <c r="V1022" s="29" t="s">
        <v>7556</v>
      </c>
      <c r="W1022" s="29" t="s">
        <v>489</v>
      </c>
      <c r="X1022" s="29" t="s">
        <v>562</v>
      </c>
      <c r="Y1022" s="29" t="s">
        <v>3275</v>
      </c>
      <c r="Z1022" s="29" t="s">
        <v>503</v>
      </c>
      <c r="AA1022" s="29" t="s">
        <v>7478</v>
      </c>
      <c r="AB1022" s="28">
        <v>92625</v>
      </c>
      <c r="AC1022" s="32">
        <v>33.638536000000002</v>
      </c>
      <c r="AD1022" s="32">
        <v>-117.866044</v>
      </c>
      <c r="AE1022" s="34" t="s">
        <v>7503</v>
      </c>
      <c r="AF1022" s="29" t="s">
        <v>7472</v>
      </c>
      <c r="AG1022" s="33" t="str">
        <f>IF(ISERROR(IF(VLOOKUP(B1022,'SAS Stations'!$A$2:$G$307,6,)="YES", "YES", "NO"))=TRUE,"NO","YES")</f>
        <v>YES</v>
      </c>
      <c r="AH1022" s="33" t="str">
        <f t="shared" si="15"/>
        <v>NO</v>
      </c>
      <c r="AI1022" s="33" t="str">
        <f>IF(ISERROR(IF(VLOOKUP(B1022,'Stations Modelled'!$A$2:$D$141,4,FALSE)=TRUE, "YES","NO")),"NO","YES")</f>
        <v>NO</v>
      </c>
    </row>
    <row r="1023" spans="1:35" hidden="1">
      <c r="A1023" s="29" t="s">
        <v>323</v>
      </c>
      <c r="B1023" s="28">
        <v>1208</v>
      </c>
      <c r="C1023" s="28">
        <v>7505</v>
      </c>
      <c r="D1023" s="30"/>
      <c r="E1023" s="29"/>
      <c r="F1023" s="28">
        <v>33</v>
      </c>
      <c r="G1023" s="28">
        <v>4.8</v>
      </c>
      <c r="H1023" s="28">
        <v>5070</v>
      </c>
      <c r="I1023" s="29" t="s">
        <v>347</v>
      </c>
      <c r="J1023" s="28">
        <v>7</v>
      </c>
      <c r="K1023" s="29" t="s">
        <v>347</v>
      </c>
      <c r="L1023" s="28">
        <v>5070</v>
      </c>
      <c r="M1023" s="29" t="s">
        <v>347</v>
      </c>
      <c r="N1023" s="29" t="s">
        <v>7521</v>
      </c>
      <c r="O1023" s="31">
        <v>31686</v>
      </c>
      <c r="P1023" s="31">
        <v>36585</v>
      </c>
      <c r="Q1023" s="29" t="s">
        <v>5084</v>
      </c>
      <c r="R1023" s="28">
        <v>3</v>
      </c>
      <c r="S1023" s="28">
        <v>77</v>
      </c>
      <c r="T1023" s="28">
        <v>4</v>
      </c>
      <c r="U1023" s="28">
        <v>20</v>
      </c>
      <c r="V1023" s="29" t="s">
        <v>7472</v>
      </c>
      <c r="W1023" s="29" t="s">
        <v>7472</v>
      </c>
      <c r="X1023" s="29" t="s">
        <v>7472</v>
      </c>
      <c r="Y1023" s="29" t="s">
        <v>7472</v>
      </c>
      <c r="Z1023" s="29" t="s">
        <v>7472</v>
      </c>
      <c r="AA1023" s="29" t="s">
        <v>7478</v>
      </c>
      <c r="AB1023" s="28" t="s">
        <v>7472</v>
      </c>
      <c r="AC1023" s="27"/>
      <c r="AD1023" s="27"/>
      <c r="AE1023" s="27"/>
      <c r="AF1023" s="29" t="s">
        <v>7472</v>
      </c>
      <c r="AG1023" s="33" t="str">
        <f>IF(ISERROR(IF(VLOOKUP(B1023,'SAS Stations'!$A$2:$G$307,6,)="YES", "YES", "NO"))=TRUE,"NO","YES")</f>
        <v>NO</v>
      </c>
      <c r="AH1023" s="33" t="str">
        <f t="shared" si="15"/>
        <v>YES</v>
      </c>
      <c r="AI1023" s="33" t="str">
        <f>IF(ISERROR(IF(VLOOKUP(B1023,'Stations Modelled'!$A$2:$D$141,4,FALSE)=TRUE, "YES","NO")),"NO","YES")</f>
        <v>NO</v>
      </c>
    </row>
    <row r="1024" spans="1:35" hidden="1">
      <c r="A1024" s="29" t="s">
        <v>5164</v>
      </c>
      <c r="B1024" s="28">
        <v>602</v>
      </c>
      <c r="C1024" s="28">
        <v>5551</v>
      </c>
      <c r="D1024" s="30" t="s">
        <v>4936</v>
      </c>
      <c r="E1024" s="29">
        <v>30349</v>
      </c>
      <c r="F1024" s="28">
        <v>66</v>
      </c>
      <c r="G1024" s="28">
        <v>16</v>
      </c>
      <c r="H1024" s="28">
        <v>5011</v>
      </c>
      <c r="I1024" s="29" t="s">
        <v>3865</v>
      </c>
      <c r="J1024" s="28">
        <v>3</v>
      </c>
      <c r="K1024" s="29" t="s">
        <v>7529</v>
      </c>
      <c r="L1024" s="28">
        <v>5012</v>
      </c>
      <c r="M1024" s="29" t="s">
        <v>3869</v>
      </c>
      <c r="N1024" s="29" t="s">
        <v>7471</v>
      </c>
      <c r="O1024" s="31">
        <v>18264</v>
      </c>
      <c r="P1024" s="31" t="s">
        <v>7472</v>
      </c>
      <c r="Q1024" s="29" t="s">
        <v>7473</v>
      </c>
      <c r="R1024" s="28">
        <v>5</v>
      </c>
      <c r="S1024" s="28">
        <v>59</v>
      </c>
      <c r="T1024" s="28">
        <v>3</v>
      </c>
      <c r="U1024" s="28">
        <v>62</v>
      </c>
      <c r="V1024" s="29" t="s">
        <v>7531</v>
      </c>
      <c r="W1024" s="29" t="s">
        <v>1274</v>
      </c>
      <c r="X1024" s="29" t="s">
        <v>7540</v>
      </c>
      <c r="Y1024" s="29" t="s">
        <v>5165</v>
      </c>
      <c r="Z1024" s="29" t="s">
        <v>5166</v>
      </c>
      <c r="AA1024" s="29" t="s">
        <v>7478</v>
      </c>
      <c r="AB1024" s="28" t="s">
        <v>7472</v>
      </c>
      <c r="AC1024" s="32">
        <v>34.172305000000001</v>
      </c>
      <c r="AD1024" s="32">
        <v>-118.34730500000001</v>
      </c>
      <c r="AE1024" s="34" t="s">
        <v>7503</v>
      </c>
      <c r="AF1024" s="29" t="s">
        <v>7472</v>
      </c>
      <c r="AG1024" s="33" t="str">
        <f>IF(ISERROR(IF(VLOOKUP(B1024,'SAS Stations'!$A$2:$G$307,6,)="YES", "YES", "NO"))=TRUE,"NO","YES")</f>
        <v>NO</v>
      </c>
      <c r="AH1024" s="33" t="str">
        <f t="shared" si="15"/>
        <v>YES</v>
      </c>
      <c r="AI1024" s="33" t="str">
        <f>IF(ISERROR(IF(VLOOKUP(B1024,'Stations Modelled'!$A$2:$D$141,4,FALSE)=TRUE, "YES","NO")),"NO","YES")</f>
        <v>NO</v>
      </c>
    </row>
    <row r="1025" spans="1:35" hidden="1">
      <c r="A1025" s="29" t="s">
        <v>1026</v>
      </c>
      <c r="B1025" s="28">
        <v>428</v>
      </c>
      <c r="C1025" s="28">
        <v>5215</v>
      </c>
      <c r="D1025" s="30"/>
      <c r="E1025" s="29"/>
      <c r="F1025" s="28">
        <v>16</v>
      </c>
      <c r="G1025" s="28">
        <v>4</v>
      </c>
      <c r="H1025" s="28">
        <v>5021</v>
      </c>
      <c r="I1025" s="29" t="s">
        <v>625</v>
      </c>
      <c r="J1025" s="28">
        <v>8</v>
      </c>
      <c r="K1025" s="29" t="s">
        <v>337</v>
      </c>
      <c r="L1025" s="28">
        <v>5023</v>
      </c>
      <c r="M1025" s="29" t="s">
        <v>337</v>
      </c>
      <c r="N1025" s="29" t="s">
        <v>7471</v>
      </c>
      <c r="O1025" s="31">
        <v>18264</v>
      </c>
      <c r="P1025" s="31" t="s">
        <v>7472</v>
      </c>
      <c r="Q1025" s="29" t="s">
        <v>7506</v>
      </c>
      <c r="R1025" s="28">
        <v>5</v>
      </c>
      <c r="S1025" s="28">
        <v>44</v>
      </c>
      <c r="T1025" s="28">
        <v>2</v>
      </c>
      <c r="U1025" s="28">
        <v>56</v>
      </c>
      <c r="V1025" s="29" t="s">
        <v>3386</v>
      </c>
      <c r="W1025" s="29" t="s">
        <v>2817</v>
      </c>
      <c r="X1025" s="29" t="s">
        <v>519</v>
      </c>
      <c r="Y1025" s="29" t="s">
        <v>1261</v>
      </c>
      <c r="Z1025" s="29" t="s">
        <v>913</v>
      </c>
      <c r="AA1025" s="29" t="s">
        <v>7478</v>
      </c>
      <c r="AB1025" s="28">
        <v>90501</v>
      </c>
      <c r="AC1025" s="32">
        <v>33.836350000000003</v>
      </c>
      <c r="AD1025" s="32">
        <v>-118.323983</v>
      </c>
      <c r="AE1025" s="34" t="s">
        <v>7494</v>
      </c>
      <c r="AF1025" s="29" t="s">
        <v>7472</v>
      </c>
      <c r="AG1025" s="33" t="str">
        <f>IF(ISERROR(IF(VLOOKUP(B1025,'SAS Stations'!$A$2:$G$307,6,)="YES", "YES", "NO"))=TRUE,"NO","YES")</f>
        <v>YES</v>
      </c>
      <c r="AH1025" s="33" t="str">
        <f t="shared" si="15"/>
        <v>NO</v>
      </c>
      <c r="AI1025" s="33" t="str">
        <f>IF(ISERROR(IF(VLOOKUP(B1025,'Stations Modelled'!$A$2:$D$141,4,FALSE)=TRUE, "YES","NO")),"NO","YES")</f>
        <v>NO</v>
      </c>
    </row>
    <row r="1026" spans="1:35" hidden="1">
      <c r="A1026" s="29" t="s">
        <v>324</v>
      </c>
      <c r="B1026" s="28">
        <v>45</v>
      </c>
      <c r="C1026" s="28">
        <v>1046</v>
      </c>
      <c r="D1026" s="30"/>
      <c r="E1026" s="29"/>
      <c r="F1026" s="28">
        <v>115</v>
      </c>
      <c r="G1026" s="28">
        <v>12</v>
      </c>
      <c r="H1026" s="28">
        <v>5067</v>
      </c>
      <c r="I1026" s="29" t="s">
        <v>389</v>
      </c>
      <c r="J1026" s="28">
        <v>6</v>
      </c>
      <c r="K1026" s="29" t="s">
        <v>389</v>
      </c>
      <c r="L1026" s="28">
        <v>5067</v>
      </c>
      <c r="M1026" s="29" t="s">
        <v>389</v>
      </c>
      <c r="N1026" s="29" t="s">
        <v>7521</v>
      </c>
      <c r="O1026" s="31">
        <v>30682</v>
      </c>
      <c r="P1026" s="31">
        <v>32051</v>
      </c>
      <c r="Q1026" s="29" t="s">
        <v>7530</v>
      </c>
      <c r="R1026" s="28">
        <v>3</v>
      </c>
      <c r="S1026" s="28">
        <v>79</v>
      </c>
      <c r="T1026" s="28">
        <v>4</v>
      </c>
      <c r="U1026" s="28">
        <v>13</v>
      </c>
      <c r="V1026" s="29" t="s">
        <v>7472</v>
      </c>
      <c r="W1026" s="29" t="s">
        <v>7472</v>
      </c>
      <c r="X1026" s="29" t="s">
        <v>7472</v>
      </c>
      <c r="Y1026" s="29" t="s">
        <v>7472</v>
      </c>
      <c r="Z1026" s="29" t="s">
        <v>7472</v>
      </c>
      <c r="AA1026" s="29" t="s">
        <v>7478</v>
      </c>
      <c r="AB1026" s="28" t="s">
        <v>7472</v>
      </c>
      <c r="AC1026" s="27"/>
      <c r="AD1026" s="27"/>
      <c r="AE1026" s="27"/>
      <c r="AF1026" s="29" t="s">
        <v>7472</v>
      </c>
      <c r="AG1026" s="33" t="str">
        <f>IF(ISERROR(IF(VLOOKUP(B1026,'SAS Stations'!$A$2:$G$307,6,)="YES", "YES", "NO"))=TRUE,"NO","YES")</f>
        <v>NO</v>
      </c>
      <c r="AH1026" s="33" t="str">
        <f t="shared" si="15"/>
        <v>YES</v>
      </c>
      <c r="AI1026" s="33" t="str">
        <f>IF(ISERROR(IF(VLOOKUP(B1026,'Stations Modelled'!$A$2:$D$141,4,FALSE)=TRUE, "YES","NO")),"NO","YES")</f>
        <v>NO</v>
      </c>
    </row>
    <row r="1027" spans="1:35" hidden="1">
      <c r="A1027" s="29" t="s">
        <v>325</v>
      </c>
      <c r="B1027" s="28">
        <v>64</v>
      </c>
      <c r="C1027" s="28">
        <v>1072</v>
      </c>
      <c r="D1027" s="30"/>
      <c r="E1027" s="29"/>
      <c r="F1027" s="28">
        <v>33</v>
      </c>
      <c r="G1027" s="28">
        <v>4</v>
      </c>
      <c r="H1027" s="28">
        <v>8015</v>
      </c>
      <c r="I1027" s="29" t="s">
        <v>5394</v>
      </c>
      <c r="J1027" s="28">
        <v>15</v>
      </c>
      <c r="K1027" s="29" t="s">
        <v>666</v>
      </c>
      <c r="L1027" s="28">
        <v>2556</v>
      </c>
      <c r="M1027" s="29" t="s">
        <v>3822</v>
      </c>
      <c r="N1027" s="29" t="s">
        <v>7471</v>
      </c>
      <c r="O1027" s="31">
        <v>30834</v>
      </c>
      <c r="P1027" s="31" t="s">
        <v>7472</v>
      </c>
      <c r="Q1027" s="29" t="s">
        <v>525</v>
      </c>
      <c r="R1027" s="28">
        <v>3</v>
      </c>
      <c r="S1027" s="28">
        <v>85</v>
      </c>
      <c r="T1027" s="28">
        <v>2</v>
      </c>
      <c r="U1027" s="28">
        <v>92</v>
      </c>
      <c r="V1027" s="29" t="s">
        <v>7498</v>
      </c>
      <c r="W1027" s="29" t="s">
        <v>4583</v>
      </c>
      <c r="X1027" s="29" t="s">
        <v>477</v>
      </c>
      <c r="Y1027" s="29" t="s">
        <v>326</v>
      </c>
      <c r="Z1027" s="29" t="s">
        <v>3190</v>
      </c>
      <c r="AA1027" s="29" t="s">
        <v>7478</v>
      </c>
      <c r="AB1027" s="28">
        <v>93546</v>
      </c>
      <c r="AC1027" s="27"/>
      <c r="AD1027" s="27"/>
      <c r="AE1027" s="27"/>
      <c r="AF1027" s="29" t="s">
        <v>7472</v>
      </c>
      <c r="AG1027" s="33" t="str">
        <f>IF(ISERROR(IF(VLOOKUP(B1027,'SAS Stations'!$A$2:$G$307,6,)="YES", "YES", "NO"))=TRUE,"NO","YES")</f>
        <v>NO</v>
      </c>
      <c r="AH1027" s="33" t="str">
        <f t="shared" ref="AH1027:AH1090" si="16">IF(AG1027="YES", "NO", "YES")</f>
        <v>YES</v>
      </c>
      <c r="AI1027" s="33" t="str">
        <f>IF(ISERROR(IF(VLOOKUP(B1027,'Stations Modelled'!$A$2:$D$141,4,FALSE)=TRUE, "YES","NO")),"NO","YES")</f>
        <v>NO</v>
      </c>
    </row>
    <row r="1028" spans="1:35" hidden="1">
      <c r="A1028" s="29" t="s">
        <v>327</v>
      </c>
      <c r="B1028" s="28">
        <v>1212</v>
      </c>
      <c r="C1028" s="28">
        <v>7513</v>
      </c>
      <c r="D1028" s="30"/>
      <c r="E1028" s="29"/>
      <c r="F1028" s="28">
        <v>33</v>
      </c>
      <c r="G1028" s="28">
        <v>4</v>
      </c>
      <c r="H1028" s="28">
        <v>5070</v>
      </c>
      <c r="I1028" s="29" t="s">
        <v>347</v>
      </c>
      <c r="J1028" s="28">
        <v>7</v>
      </c>
      <c r="K1028" s="29" t="s">
        <v>347</v>
      </c>
      <c r="L1028" s="28">
        <v>5070</v>
      </c>
      <c r="M1028" s="29" t="s">
        <v>347</v>
      </c>
      <c r="N1028" s="29" t="s">
        <v>7521</v>
      </c>
      <c r="O1028" s="31">
        <v>26390</v>
      </c>
      <c r="P1028" s="31">
        <v>33743</v>
      </c>
      <c r="Q1028" s="29" t="s">
        <v>5084</v>
      </c>
      <c r="R1028" s="28">
        <v>3</v>
      </c>
      <c r="S1028" s="28">
        <v>77</v>
      </c>
      <c r="T1028" s="28">
        <v>4</v>
      </c>
      <c r="U1028" s="28">
        <v>20</v>
      </c>
      <c r="V1028" s="29" t="s">
        <v>7472</v>
      </c>
      <c r="W1028" s="29" t="s">
        <v>7472</v>
      </c>
      <c r="X1028" s="29" t="s">
        <v>7472</v>
      </c>
      <c r="Y1028" s="29" t="s">
        <v>7472</v>
      </c>
      <c r="Z1028" s="29" t="s">
        <v>7472</v>
      </c>
      <c r="AA1028" s="29" t="s">
        <v>7478</v>
      </c>
      <c r="AB1028" s="28" t="s">
        <v>7472</v>
      </c>
      <c r="AC1028" s="27"/>
      <c r="AD1028" s="27"/>
      <c r="AE1028" s="27"/>
      <c r="AF1028" s="29" t="s">
        <v>7472</v>
      </c>
      <c r="AG1028" s="33" t="str">
        <f>IF(ISERROR(IF(VLOOKUP(B1028,'SAS Stations'!$A$2:$G$307,6,)="YES", "YES", "NO"))=TRUE,"NO","YES")</f>
        <v>NO</v>
      </c>
      <c r="AH1028" s="33" t="str">
        <f t="shared" si="16"/>
        <v>YES</v>
      </c>
      <c r="AI1028" s="33" t="str">
        <f>IF(ISERROR(IF(VLOOKUP(B1028,'Stations Modelled'!$A$2:$D$141,4,FALSE)=TRUE, "YES","NO")),"NO","YES")</f>
        <v>NO</v>
      </c>
    </row>
    <row r="1029" spans="1:35" hidden="1">
      <c r="A1029" s="29" t="s">
        <v>328</v>
      </c>
      <c r="B1029" s="28">
        <v>1769</v>
      </c>
      <c r="C1029" s="28">
        <v>5748</v>
      </c>
      <c r="D1029" s="30"/>
      <c r="E1029" s="29"/>
      <c r="F1029" s="28">
        <v>66</v>
      </c>
      <c r="G1029" s="28">
        <v>12</v>
      </c>
      <c r="H1029" s="28">
        <v>5073</v>
      </c>
      <c r="I1029" s="29" t="s">
        <v>652</v>
      </c>
      <c r="J1029" s="28">
        <v>9</v>
      </c>
      <c r="K1029" s="29" t="s">
        <v>652</v>
      </c>
      <c r="L1029" s="28">
        <v>5073</v>
      </c>
      <c r="M1029" s="29" t="s">
        <v>652</v>
      </c>
      <c r="N1029" s="29" t="s">
        <v>7496</v>
      </c>
      <c r="O1029" s="31">
        <v>38353</v>
      </c>
      <c r="P1029" s="31" t="s">
        <v>7472</v>
      </c>
      <c r="Q1029" s="29" t="s">
        <v>10579</v>
      </c>
      <c r="R1029" s="28">
        <v>1</v>
      </c>
      <c r="S1029" s="28">
        <v>46</v>
      </c>
      <c r="T1029" s="28">
        <v>1</v>
      </c>
      <c r="U1029" s="28">
        <v>50</v>
      </c>
      <c r="V1029" s="29" t="s">
        <v>2730</v>
      </c>
      <c r="W1029" s="29" t="s">
        <v>7472</v>
      </c>
      <c r="X1029" s="29" t="s">
        <v>7472</v>
      </c>
      <c r="Y1029" s="29" t="s">
        <v>7472</v>
      </c>
      <c r="Z1029" s="29" t="s">
        <v>7472</v>
      </c>
      <c r="AA1029" s="29" t="s">
        <v>7478</v>
      </c>
      <c r="AB1029" s="28" t="s">
        <v>7472</v>
      </c>
      <c r="AC1029" s="27"/>
      <c r="AD1029" s="27"/>
      <c r="AE1029" s="27"/>
      <c r="AF1029" s="29" t="s">
        <v>7472</v>
      </c>
      <c r="AG1029" s="33" t="str">
        <f>IF(ISERROR(IF(VLOOKUP(B1029,'SAS Stations'!$A$2:$G$307,6,)="YES", "YES", "NO"))=TRUE,"NO","YES")</f>
        <v>NO</v>
      </c>
      <c r="AH1029" s="33" t="str">
        <f t="shared" si="16"/>
        <v>YES</v>
      </c>
      <c r="AI1029" s="33" t="str">
        <f>IF(ISERROR(IF(VLOOKUP(B1029,'Stations Modelled'!$A$2:$D$141,4,FALSE)=TRUE, "YES","NO")),"NO","YES")</f>
        <v>NO</v>
      </c>
    </row>
    <row r="1030" spans="1:35" hidden="1">
      <c r="A1030" s="29" t="s">
        <v>670</v>
      </c>
      <c r="B1030" s="28">
        <v>278</v>
      </c>
      <c r="C1030" s="28">
        <v>5031</v>
      </c>
      <c r="D1030" s="30" t="s">
        <v>4954</v>
      </c>
      <c r="E1030" s="29">
        <v>74413</v>
      </c>
      <c r="F1030" s="28">
        <v>220</v>
      </c>
      <c r="G1030" s="28">
        <v>220</v>
      </c>
      <c r="H1030" s="28">
        <v>5000</v>
      </c>
      <c r="I1030" s="29" t="s">
        <v>7485</v>
      </c>
      <c r="J1030" s="28">
        <v>17</v>
      </c>
      <c r="K1030" s="29" t="s">
        <v>4950</v>
      </c>
      <c r="L1030" s="28">
        <v>5033</v>
      </c>
      <c r="M1030" s="29" t="s">
        <v>397</v>
      </c>
      <c r="N1030" s="29" t="s">
        <v>7471</v>
      </c>
      <c r="O1030" s="31">
        <v>18264</v>
      </c>
      <c r="P1030" s="31" t="s">
        <v>7472</v>
      </c>
      <c r="Q1030" s="29" t="s">
        <v>7496</v>
      </c>
      <c r="R1030" s="28">
        <v>5</v>
      </c>
      <c r="S1030" s="28">
        <v>51</v>
      </c>
      <c r="T1030" s="28">
        <v>3</v>
      </c>
      <c r="U1030" s="28">
        <v>31</v>
      </c>
      <c r="V1030" s="29" t="s">
        <v>4926</v>
      </c>
      <c r="W1030" s="29" t="s">
        <v>5167</v>
      </c>
      <c r="X1030" s="29" t="s">
        <v>519</v>
      </c>
      <c r="Y1030" s="29" t="s">
        <v>5168</v>
      </c>
      <c r="Z1030" s="29" t="s">
        <v>5169</v>
      </c>
      <c r="AA1030" s="29" t="s">
        <v>7478</v>
      </c>
      <c r="AB1030" s="28">
        <v>93306</v>
      </c>
      <c r="AC1030" s="32">
        <v>35.361141000000003</v>
      </c>
      <c r="AD1030" s="32">
        <v>-118.921949</v>
      </c>
      <c r="AE1030" s="34" t="s">
        <v>7494</v>
      </c>
      <c r="AF1030" s="29" t="s">
        <v>7472</v>
      </c>
      <c r="AG1030" s="33" t="str">
        <f>IF(ISERROR(IF(VLOOKUP(B1030,'SAS Stations'!$A$2:$G$307,6,)="YES", "YES", "NO"))=TRUE,"NO","YES")</f>
        <v>NO</v>
      </c>
      <c r="AH1030" s="33" t="str">
        <f t="shared" si="16"/>
        <v>YES</v>
      </c>
      <c r="AI1030" s="33" t="str">
        <f>IF(ISERROR(IF(VLOOKUP(B1030,'Stations Modelled'!$A$2:$D$141,4,FALSE)=TRUE, "YES","NO")),"NO","YES")</f>
        <v>NO</v>
      </c>
    </row>
    <row r="1031" spans="1:35" hidden="1">
      <c r="A1031" s="29" t="s">
        <v>671</v>
      </c>
      <c r="B1031" s="28">
        <v>575</v>
      </c>
      <c r="C1031" s="28">
        <v>5519</v>
      </c>
      <c r="D1031" s="30" t="s">
        <v>4971</v>
      </c>
      <c r="E1031" s="29" t="s">
        <v>5170</v>
      </c>
      <c r="F1031" s="28">
        <v>66</v>
      </c>
      <c r="G1031" s="28">
        <v>16</v>
      </c>
      <c r="H1031" s="28">
        <v>5056</v>
      </c>
      <c r="I1031" s="29" t="s">
        <v>698</v>
      </c>
      <c r="J1031" s="28">
        <v>11</v>
      </c>
      <c r="K1031" s="29" t="s">
        <v>698</v>
      </c>
      <c r="L1031" s="28">
        <v>5056</v>
      </c>
      <c r="M1031" s="29" t="s">
        <v>698</v>
      </c>
      <c r="N1031" s="29" t="s">
        <v>7471</v>
      </c>
      <c r="O1031" s="31">
        <v>24139</v>
      </c>
      <c r="P1031" s="31" t="s">
        <v>7472</v>
      </c>
      <c r="Q1031" s="29" t="s">
        <v>7473</v>
      </c>
      <c r="R1031" s="28">
        <v>5</v>
      </c>
      <c r="S1031" s="28">
        <v>35</v>
      </c>
      <c r="T1031" s="28">
        <v>2</v>
      </c>
      <c r="U1031" s="28">
        <v>61</v>
      </c>
      <c r="V1031" s="29" t="s">
        <v>2730</v>
      </c>
      <c r="W1031" s="29" t="s">
        <v>5171</v>
      </c>
      <c r="X1031" s="29" t="s">
        <v>465</v>
      </c>
      <c r="Y1031" s="29" t="s">
        <v>5172</v>
      </c>
      <c r="Z1031" s="29" t="s">
        <v>5013</v>
      </c>
      <c r="AA1031" s="29" t="s">
        <v>7478</v>
      </c>
      <c r="AB1031" s="28">
        <v>91301</v>
      </c>
      <c r="AC1031" s="32">
        <v>34.147716000000003</v>
      </c>
      <c r="AD1031" s="32">
        <v>-118.761594</v>
      </c>
      <c r="AE1031" s="34" t="s">
        <v>7494</v>
      </c>
      <c r="AF1031" s="29" t="s">
        <v>7472</v>
      </c>
      <c r="AG1031" s="33" t="str">
        <f>IF(ISERROR(IF(VLOOKUP(B1031,'SAS Stations'!$A$2:$G$307,6,)="YES", "YES", "NO"))=TRUE,"NO","YES")</f>
        <v>NO</v>
      </c>
      <c r="AH1031" s="33" t="str">
        <f t="shared" si="16"/>
        <v>YES</v>
      </c>
      <c r="AI1031" s="33" t="str">
        <f>IF(ISERROR(IF(VLOOKUP(B1031,'Stations Modelled'!$A$2:$D$141,4,FALSE)=TRUE, "YES","NO")),"NO","YES")</f>
        <v>NO</v>
      </c>
    </row>
    <row r="1032" spans="1:35" hidden="1">
      <c r="A1032" s="29" t="s">
        <v>672</v>
      </c>
      <c r="B1032" s="28">
        <v>134</v>
      </c>
      <c r="C1032" s="28">
        <v>2238</v>
      </c>
      <c r="D1032" s="30"/>
      <c r="E1032" s="29"/>
      <c r="F1032" s="28">
        <v>12</v>
      </c>
      <c r="G1032" s="28">
        <v>220</v>
      </c>
      <c r="H1032" s="28">
        <v>2202</v>
      </c>
      <c r="I1032" s="29" t="s">
        <v>2380</v>
      </c>
      <c r="J1032" s="28">
        <v>17</v>
      </c>
      <c r="K1032" s="29" t="s">
        <v>4950</v>
      </c>
      <c r="L1032" s="28">
        <v>5033</v>
      </c>
      <c r="M1032" s="29" t="s">
        <v>397</v>
      </c>
      <c r="N1032" s="29" t="s">
        <v>7471</v>
      </c>
      <c r="O1032" s="31">
        <v>22098</v>
      </c>
      <c r="P1032" s="31" t="s">
        <v>7472</v>
      </c>
      <c r="Q1032" s="29" t="s">
        <v>7514</v>
      </c>
      <c r="R1032" s="28">
        <v>5</v>
      </c>
      <c r="S1032" s="28">
        <v>50</v>
      </c>
      <c r="T1032" s="28">
        <v>2</v>
      </c>
      <c r="U1032" s="28">
        <v>90</v>
      </c>
      <c r="V1032" s="29" t="s">
        <v>4926</v>
      </c>
      <c r="W1032" s="29" t="s">
        <v>7472</v>
      </c>
      <c r="X1032" s="29" t="s">
        <v>7472</v>
      </c>
      <c r="Y1032" s="29" t="s">
        <v>329</v>
      </c>
      <c r="Z1032" s="29" t="s">
        <v>2391</v>
      </c>
      <c r="AA1032" s="29" t="s">
        <v>7478</v>
      </c>
      <c r="AB1032" s="28" t="s">
        <v>7472</v>
      </c>
      <c r="AC1032" s="32">
        <v>37.220956999999999</v>
      </c>
      <c r="AD1032" s="32">
        <v>-119.338149</v>
      </c>
      <c r="AE1032" s="34" t="s">
        <v>7494</v>
      </c>
      <c r="AF1032" s="29" t="s">
        <v>7472</v>
      </c>
      <c r="AG1032" s="33" t="str">
        <f>IF(ISERROR(IF(VLOOKUP(B1032,'SAS Stations'!$A$2:$G$307,6,)="YES", "YES", "NO"))=TRUE,"NO","YES")</f>
        <v>NO</v>
      </c>
      <c r="AH1032" s="33" t="str">
        <f t="shared" si="16"/>
        <v>YES</v>
      </c>
      <c r="AI1032" s="33" t="str">
        <f>IF(ISERROR(IF(VLOOKUP(B1032,'Stations Modelled'!$A$2:$D$141,4,FALSE)=TRUE, "YES","NO")),"NO","YES")</f>
        <v>NO</v>
      </c>
    </row>
    <row r="1033" spans="1:35" hidden="1">
      <c r="A1033" s="29" t="s">
        <v>330</v>
      </c>
      <c r="B1033" s="28">
        <v>1216</v>
      </c>
      <c r="C1033" s="28">
        <v>7524</v>
      </c>
      <c r="D1033" s="30"/>
      <c r="E1033" s="29"/>
      <c r="F1033" s="28">
        <v>12</v>
      </c>
      <c r="G1033" s="28">
        <v>2.4</v>
      </c>
      <c r="H1033" s="28">
        <v>3002</v>
      </c>
      <c r="I1033" s="29" t="s">
        <v>1664</v>
      </c>
      <c r="J1033" s="28">
        <v>9</v>
      </c>
      <c r="K1033" s="29" t="s">
        <v>652</v>
      </c>
      <c r="L1033" s="28">
        <v>5073</v>
      </c>
      <c r="M1033" s="29" t="s">
        <v>652</v>
      </c>
      <c r="N1033" s="29" t="s">
        <v>7521</v>
      </c>
      <c r="O1033" s="31">
        <v>25143</v>
      </c>
      <c r="P1033" s="31">
        <v>31686</v>
      </c>
      <c r="Q1033" s="29" t="s">
        <v>5084</v>
      </c>
      <c r="R1033" s="28">
        <v>1</v>
      </c>
      <c r="S1033" s="28">
        <v>61</v>
      </c>
      <c r="T1033" s="28">
        <v>1</v>
      </c>
      <c r="U1033" s="28">
        <v>50</v>
      </c>
      <c r="V1033" s="29" t="s">
        <v>3386</v>
      </c>
      <c r="W1033" s="29" t="s">
        <v>4545</v>
      </c>
      <c r="X1033" s="29" t="s">
        <v>7472</v>
      </c>
      <c r="Y1033" s="29" t="s">
        <v>4546</v>
      </c>
      <c r="Z1033" s="29" t="s">
        <v>7472</v>
      </c>
      <c r="AA1033" s="29" t="s">
        <v>7478</v>
      </c>
      <c r="AB1033" s="28">
        <v>90704</v>
      </c>
      <c r="AC1033" s="27"/>
      <c r="AD1033" s="27"/>
      <c r="AE1033" s="27"/>
      <c r="AF1033" s="29" t="s">
        <v>7472</v>
      </c>
      <c r="AG1033" s="33" t="str">
        <f>IF(ISERROR(IF(VLOOKUP(B1033,'SAS Stations'!$A$2:$G$307,6,)="YES", "YES", "NO"))=TRUE,"NO","YES")</f>
        <v>NO</v>
      </c>
      <c r="AH1033" s="33" t="str">
        <f t="shared" si="16"/>
        <v>YES</v>
      </c>
      <c r="AI1033" s="33" t="str">
        <f>IF(ISERROR(IF(VLOOKUP(B1033,'Stations Modelled'!$A$2:$D$141,4,FALSE)=TRUE, "YES","NO")),"NO","YES")</f>
        <v>NO</v>
      </c>
    </row>
    <row r="1034" spans="1:35" hidden="1">
      <c r="A1034" s="29" t="s">
        <v>673</v>
      </c>
      <c r="B1034" s="28">
        <v>1611</v>
      </c>
      <c r="C1034" s="28">
        <v>1710</v>
      </c>
      <c r="D1034" s="30" t="s">
        <v>4981</v>
      </c>
      <c r="E1034" s="29">
        <v>70201</v>
      </c>
      <c r="F1034" s="28">
        <v>220</v>
      </c>
      <c r="G1034" s="28">
        <v>12</v>
      </c>
      <c r="H1034" s="28">
        <v>5000</v>
      </c>
      <c r="I1034" s="29" t="s">
        <v>7485</v>
      </c>
      <c r="J1034" s="28">
        <v>12</v>
      </c>
      <c r="K1034" s="29" t="s">
        <v>833</v>
      </c>
      <c r="L1034" s="28">
        <v>5056</v>
      </c>
      <c r="M1034" s="29" t="s">
        <v>698</v>
      </c>
      <c r="N1034" s="29" t="s">
        <v>7471</v>
      </c>
      <c r="O1034" s="31">
        <v>21551</v>
      </c>
      <c r="P1034" s="31" t="s">
        <v>7472</v>
      </c>
      <c r="Q1034" s="29" t="s">
        <v>7514</v>
      </c>
      <c r="R1034" s="28">
        <v>5</v>
      </c>
      <c r="S1034" s="28">
        <v>39</v>
      </c>
      <c r="T1034" s="28">
        <v>1</v>
      </c>
      <c r="U1034" s="28">
        <v>64</v>
      </c>
      <c r="V1034" s="29" t="s">
        <v>4972</v>
      </c>
      <c r="W1034" s="29" t="s">
        <v>2817</v>
      </c>
      <c r="X1034" s="29" t="s">
        <v>569</v>
      </c>
      <c r="Y1034" s="29" t="s">
        <v>5173</v>
      </c>
      <c r="Z1034" s="29" t="s">
        <v>742</v>
      </c>
      <c r="AA1034" s="29" t="s">
        <v>7478</v>
      </c>
      <c r="AB1034" s="28">
        <v>93035</v>
      </c>
      <c r="AC1034" s="32">
        <v>34.208311000000002</v>
      </c>
      <c r="AD1034" s="32">
        <v>-119.247805</v>
      </c>
      <c r="AE1034" s="34" t="s">
        <v>7494</v>
      </c>
      <c r="AF1034" s="29" t="s">
        <v>7472</v>
      </c>
      <c r="AG1034" s="33" t="str">
        <f>IF(ISERROR(IF(VLOOKUP(B1034,'SAS Stations'!$A$2:$G$307,6,)="YES", "YES", "NO"))=TRUE,"NO","YES")</f>
        <v>NO</v>
      </c>
      <c r="AH1034" s="33" t="str">
        <f t="shared" si="16"/>
        <v>YES</v>
      </c>
      <c r="AI1034" s="33" t="str">
        <f>IF(ISERROR(IF(VLOOKUP(B1034,'Stations Modelled'!$A$2:$D$141,4,FALSE)=TRUE, "YES","NO")),"NO","YES")</f>
        <v>NO</v>
      </c>
    </row>
    <row r="1035" spans="1:35" hidden="1">
      <c r="A1035" s="29" t="s">
        <v>673</v>
      </c>
      <c r="B1035" s="28">
        <v>102</v>
      </c>
      <c r="C1035" s="28">
        <v>1710</v>
      </c>
      <c r="D1035" s="30"/>
      <c r="E1035" s="29">
        <v>70201</v>
      </c>
      <c r="F1035" s="28">
        <v>66</v>
      </c>
      <c r="G1035" s="28">
        <v>12</v>
      </c>
      <c r="H1035" s="28">
        <v>5053</v>
      </c>
      <c r="I1035" s="29" t="s">
        <v>833</v>
      </c>
      <c r="J1035" s="28">
        <v>12</v>
      </c>
      <c r="K1035" s="29" t="s">
        <v>833</v>
      </c>
      <c r="L1035" s="28">
        <v>5056</v>
      </c>
      <c r="M1035" s="29" t="s">
        <v>698</v>
      </c>
      <c r="N1035" s="29" t="s">
        <v>7471</v>
      </c>
      <c r="O1035" s="31">
        <v>21551</v>
      </c>
      <c r="P1035" s="31" t="s">
        <v>7472</v>
      </c>
      <c r="Q1035" s="29" t="s">
        <v>7473</v>
      </c>
      <c r="R1035" s="28">
        <v>5</v>
      </c>
      <c r="S1035" s="28">
        <v>39</v>
      </c>
      <c r="T1035" s="28">
        <v>1</v>
      </c>
      <c r="U1035" s="28">
        <v>64</v>
      </c>
      <c r="V1035" s="29" t="s">
        <v>4972</v>
      </c>
      <c r="W1035" s="29" t="s">
        <v>2817</v>
      </c>
      <c r="X1035" s="29" t="s">
        <v>569</v>
      </c>
      <c r="Y1035" s="29" t="s">
        <v>5173</v>
      </c>
      <c r="Z1035" s="29" t="s">
        <v>742</v>
      </c>
      <c r="AA1035" s="29" t="s">
        <v>7478</v>
      </c>
      <c r="AB1035" s="28">
        <v>93035</v>
      </c>
      <c r="AC1035" s="32">
        <v>34.208311000000002</v>
      </c>
      <c r="AD1035" s="32">
        <v>-119.247805</v>
      </c>
      <c r="AE1035" s="34" t="s">
        <v>7494</v>
      </c>
      <c r="AF1035" s="29" t="s">
        <v>7472</v>
      </c>
      <c r="AG1035" s="33" t="str">
        <f>IF(ISERROR(IF(VLOOKUP(B1035,'SAS Stations'!$A$2:$G$307,6,)="YES", "YES", "NO"))=TRUE,"NO","YES")</f>
        <v>NO</v>
      </c>
      <c r="AH1035" s="33" t="str">
        <f t="shared" si="16"/>
        <v>YES</v>
      </c>
      <c r="AI1035" s="33" t="str">
        <f>IF(ISERROR(IF(VLOOKUP(B1035,'Stations Modelled'!$A$2:$D$141,4,FALSE)=TRUE, "YES","NO")),"NO","YES")</f>
        <v>NO</v>
      </c>
    </row>
    <row r="1036" spans="1:35" hidden="1">
      <c r="A1036" s="29" t="s">
        <v>1027</v>
      </c>
      <c r="B1036" s="28">
        <v>429</v>
      </c>
      <c r="C1036" s="28">
        <v>5216</v>
      </c>
      <c r="D1036" s="30"/>
      <c r="E1036" s="29"/>
      <c r="F1036" s="28">
        <v>16</v>
      </c>
      <c r="G1036" s="28">
        <v>4</v>
      </c>
      <c r="H1036" s="28">
        <v>5021</v>
      </c>
      <c r="I1036" s="29" t="s">
        <v>625</v>
      </c>
      <c r="J1036" s="28">
        <v>8</v>
      </c>
      <c r="K1036" s="29" t="s">
        <v>337</v>
      </c>
      <c r="L1036" s="28">
        <v>5023</v>
      </c>
      <c r="M1036" s="29" t="s">
        <v>337</v>
      </c>
      <c r="N1036" s="29" t="s">
        <v>7471</v>
      </c>
      <c r="O1036" s="31">
        <v>18264</v>
      </c>
      <c r="P1036" s="31" t="s">
        <v>7472</v>
      </c>
      <c r="Q1036" s="29" t="s">
        <v>7506</v>
      </c>
      <c r="R1036" s="28">
        <v>5</v>
      </c>
      <c r="S1036" s="28">
        <v>44</v>
      </c>
      <c r="T1036" s="28">
        <v>1</v>
      </c>
      <c r="U1036" s="28">
        <v>53</v>
      </c>
      <c r="V1036" s="29" t="s">
        <v>1614</v>
      </c>
      <c r="W1036" s="29" t="s">
        <v>4552</v>
      </c>
      <c r="X1036" s="29" t="s">
        <v>7533</v>
      </c>
      <c r="Y1036" s="29" t="s">
        <v>1262</v>
      </c>
      <c r="Z1036" s="29" t="s">
        <v>4610</v>
      </c>
      <c r="AA1036" s="29" t="s">
        <v>7478</v>
      </c>
      <c r="AB1036" s="28">
        <v>90266</v>
      </c>
      <c r="AC1036" s="32">
        <v>33.879406000000003</v>
      </c>
      <c r="AD1036" s="32">
        <v>-118.398427</v>
      </c>
      <c r="AE1036" s="34" t="s">
        <v>7494</v>
      </c>
      <c r="AF1036" s="29" t="s">
        <v>7472</v>
      </c>
      <c r="AG1036" s="33" t="str">
        <f>IF(ISERROR(IF(VLOOKUP(B1036,'SAS Stations'!$A$2:$G$307,6,)="YES", "YES", "NO"))=TRUE,"NO","YES")</f>
        <v>YES</v>
      </c>
      <c r="AH1036" s="33" t="str">
        <f t="shared" si="16"/>
        <v>NO</v>
      </c>
      <c r="AI1036" s="33" t="str">
        <f>IF(ISERROR(IF(VLOOKUP(B1036,'Stations Modelled'!$A$2:$D$141,4,FALSE)=TRUE, "YES","NO")),"NO","YES")</f>
        <v>NO</v>
      </c>
    </row>
    <row r="1037" spans="1:35" hidden="1">
      <c r="A1037" s="29" t="s">
        <v>674</v>
      </c>
      <c r="B1037" s="28">
        <v>1528</v>
      </c>
      <c r="C1037" s="28">
        <v>8305</v>
      </c>
      <c r="D1037" s="30" t="s">
        <v>3405</v>
      </c>
      <c r="E1037" s="29">
        <v>49934</v>
      </c>
      <c r="F1037" s="28">
        <v>115</v>
      </c>
      <c r="G1037" s="28">
        <v>12</v>
      </c>
      <c r="H1037" s="28">
        <v>5064</v>
      </c>
      <c r="I1037" s="29" t="s">
        <v>375</v>
      </c>
      <c r="J1037" s="28">
        <v>5</v>
      </c>
      <c r="K1037" s="29" t="s">
        <v>375</v>
      </c>
      <c r="L1037" s="28">
        <v>5064</v>
      </c>
      <c r="M1037" s="29" t="s">
        <v>375</v>
      </c>
      <c r="N1037" s="29" t="s">
        <v>7471</v>
      </c>
      <c r="O1037" s="31">
        <v>25538</v>
      </c>
      <c r="P1037" s="31" t="s">
        <v>7472</v>
      </c>
      <c r="Q1037" s="29" t="s">
        <v>7473</v>
      </c>
      <c r="R1037" s="28">
        <v>3</v>
      </c>
      <c r="S1037" s="28">
        <v>31</v>
      </c>
      <c r="T1037" s="28">
        <v>3</v>
      </c>
      <c r="U1037" s="28">
        <v>17</v>
      </c>
      <c r="V1037" s="29" t="s">
        <v>3438</v>
      </c>
      <c r="W1037" s="29" t="s">
        <v>5016</v>
      </c>
      <c r="X1037" s="29" t="s">
        <v>7582</v>
      </c>
      <c r="Y1037" s="29" t="s">
        <v>1759</v>
      </c>
      <c r="Z1037" s="29" t="s">
        <v>5015</v>
      </c>
      <c r="AA1037" s="29" t="s">
        <v>7478</v>
      </c>
      <c r="AB1037" s="28">
        <v>92223</v>
      </c>
      <c r="AC1037" s="32">
        <v>33.925556</v>
      </c>
      <c r="AD1037" s="32">
        <v>-116.98611099999999</v>
      </c>
      <c r="AE1037" s="34" t="s">
        <v>7503</v>
      </c>
      <c r="AF1037" s="29" t="s">
        <v>7472</v>
      </c>
      <c r="AG1037" s="33" t="str">
        <f>IF(ISERROR(IF(VLOOKUP(B1037,'SAS Stations'!$A$2:$G$307,6,)="YES", "YES", "NO"))=TRUE,"NO","YES")</f>
        <v>YES</v>
      </c>
      <c r="AH1037" s="33" t="str">
        <f t="shared" si="16"/>
        <v>NO</v>
      </c>
      <c r="AI1037" s="33" t="str">
        <f>IF(ISERROR(IF(VLOOKUP(B1037,'Stations Modelled'!$A$2:$D$141,4,FALSE)=TRUE, "YES","NO")),"NO","YES")</f>
        <v>NO</v>
      </c>
    </row>
    <row r="1038" spans="1:35" hidden="1">
      <c r="A1038" s="29" t="s">
        <v>2772</v>
      </c>
      <c r="B1038" s="28">
        <v>1416</v>
      </c>
      <c r="C1038" s="28">
        <v>8186</v>
      </c>
      <c r="D1038" s="30"/>
      <c r="E1038" s="29"/>
      <c r="F1038" s="28">
        <v>33</v>
      </c>
      <c r="G1038" s="28">
        <v>33</v>
      </c>
      <c r="H1038" s="28">
        <v>5070</v>
      </c>
      <c r="I1038" s="29" t="s">
        <v>347</v>
      </c>
      <c r="J1038" s="28">
        <v>7</v>
      </c>
      <c r="K1038" s="29" t="s">
        <v>347</v>
      </c>
      <c r="L1038" s="28">
        <v>5070</v>
      </c>
      <c r="M1038" s="29" t="s">
        <v>347</v>
      </c>
      <c r="N1038" s="29" t="s">
        <v>7471</v>
      </c>
      <c r="O1038" s="31">
        <v>18264</v>
      </c>
      <c r="P1038" s="31" t="s">
        <v>7472</v>
      </c>
      <c r="Q1038" s="29" t="s">
        <v>981</v>
      </c>
      <c r="R1038" s="28">
        <v>3</v>
      </c>
      <c r="S1038" s="28">
        <v>77</v>
      </c>
      <c r="T1038" s="28">
        <v>4</v>
      </c>
      <c r="U1038" s="28">
        <v>20</v>
      </c>
      <c r="V1038" s="29" t="s">
        <v>7472</v>
      </c>
      <c r="W1038" s="29" t="s">
        <v>7472</v>
      </c>
      <c r="X1038" s="29" t="s">
        <v>7472</v>
      </c>
      <c r="Y1038" s="29" t="s">
        <v>7472</v>
      </c>
      <c r="Z1038" s="29" t="s">
        <v>7472</v>
      </c>
      <c r="AA1038" s="29" t="s">
        <v>7478</v>
      </c>
      <c r="AB1038" s="28" t="s">
        <v>7472</v>
      </c>
      <c r="AC1038" s="27"/>
      <c r="AD1038" s="27"/>
      <c r="AE1038" s="27"/>
      <c r="AF1038" s="29" t="s">
        <v>7472</v>
      </c>
      <c r="AG1038" s="33" t="str">
        <f>IF(ISERROR(IF(VLOOKUP(B1038,'SAS Stations'!$A$2:$G$307,6,)="YES", "YES", "NO"))=TRUE,"NO","YES")</f>
        <v>NO</v>
      </c>
      <c r="AH1038" s="33" t="str">
        <f t="shared" si="16"/>
        <v>YES</v>
      </c>
      <c r="AI1038" s="33" t="str">
        <f>IF(ISERROR(IF(VLOOKUP(B1038,'Stations Modelled'!$A$2:$D$141,4,FALSE)=TRUE, "YES","NO")),"NO","YES")</f>
        <v>NO</v>
      </c>
    </row>
    <row r="1039" spans="1:35" hidden="1">
      <c r="A1039" s="29" t="s">
        <v>331</v>
      </c>
      <c r="B1039" s="28">
        <v>1209</v>
      </c>
      <c r="C1039" s="28">
        <v>7508</v>
      </c>
      <c r="D1039" s="30"/>
      <c r="E1039" s="29"/>
      <c r="F1039" s="28">
        <v>33</v>
      </c>
      <c r="G1039" s="28">
        <v>4.8</v>
      </c>
      <c r="H1039" s="28">
        <v>5070</v>
      </c>
      <c r="I1039" s="29" t="s">
        <v>347</v>
      </c>
      <c r="J1039" s="28">
        <v>7</v>
      </c>
      <c r="K1039" s="29" t="s">
        <v>347</v>
      </c>
      <c r="L1039" s="28">
        <v>5070</v>
      </c>
      <c r="M1039" s="29" t="s">
        <v>347</v>
      </c>
      <c r="N1039" s="29" t="s">
        <v>7471</v>
      </c>
      <c r="O1039" s="31">
        <v>25569</v>
      </c>
      <c r="P1039" s="31" t="s">
        <v>7472</v>
      </c>
      <c r="Q1039" s="29" t="s">
        <v>5084</v>
      </c>
      <c r="R1039" s="28">
        <v>3</v>
      </c>
      <c r="S1039" s="28">
        <v>77</v>
      </c>
      <c r="T1039" s="28">
        <v>4</v>
      </c>
      <c r="U1039" s="28">
        <v>20</v>
      </c>
      <c r="V1039" s="29" t="s">
        <v>7472</v>
      </c>
      <c r="W1039" s="29" t="s">
        <v>7472</v>
      </c>
      <c r="X1039" s="29" t="s">
        <v>7472</v>
      </c>
      <c r="Y1039" s="29" t="s">
        <v>7472</v>
      </c>
      <c r="Z1039" s="29" t="s">
        <v>7472</v>
      </c>
      <c r="AA1039" s="29" t="s">
        <v>7478</v>
      </c>
      <c r="AB1039" s="28">
        <v>92570</v>
      </c>
      <c r="AC1039" s="27"/>
      <c r="AD1039" s="27"/>
      <c r="AE1039" s="27"/>
      <c r="AF1039" s="29" t="s">
        <v>7472</v>
      </c>
      <c r="AG1039" s="33" t="str">
        <f>IF(ISERROR(IF(VLOOKUP(B1039,'SAS Stations'!$A$2:$G$307,6,)="YES", "YES", "NO"))=TRUE,"NO","YES")</f>
        <v>NO</v>
      </c>
      <c r="AH1039" s="33" t="str">
        <f t="shared" si="16"/>
        <v>YES</v>
      </c>
      <c r="AI1039" s="33" t="str">
        <f>IF(ISERROR(IF(VLOOKUP(B1039,'Stations Modelled'!$A$2:$D$141,4,FALSE)=TRUE, "YES","NO")),"NO","YES")</f>
        <v>NO</v>
      </c>
    </row>
    <row r="1040" spans="1:35" hidden="1">
      <c r="A1040" s="29" t="s">
        <v>3445</v>
      </c>
      <c r="B1040" s="28">
        <v>1558</v>
      </c>
      <c r="C1040" s="28">
        <v>7509</v>
      </c>
      <c r="D1040" s="30"/>
      <c r="E1040" s="29"/>
      <c r="F1040" s="28">
        <v>33</v>
      </c>
      <c r="G1040" s="28">
        <v>12</v>
      </c>
      <c r="H1040" s="28">
        <v>8027</v>
      </c>
      <c r="I1040" s="29" t="s">
        <v>365</v>
      </c>
      <c r="J1040" s="28">
        <v>15</v>
      </c>
      <c r="K1040" s="29" t="s">
        <v>666</v>
      </c>
      <c r="L1040" s="28">
        <v>5061</v>
      </c>
      <c r="M1040" s="29" t="s">
        <v>666</v>
      </c>
      <c r="N1040" s="29" t="s">
        <v>7521</v>
      </c>
      <c r="O1040" s="31">
        <v>33218</v>
      </c>
      <c r="P1040" s="31">
        <v>34789</v>
      </c>
      <c r="Q1040" s="29" t="s">
        <v>5084</v>
      </c>
      <c r="R1040" s="28">
        <v>3</v>
      </c>
      <c r="S1040" s="28">
        <v>73</v>
      </c>
      <c r="T1040" s="28">
        <v>4</v>
      </c>
      <c r="U1040" s="28">
        <v>30</v>
      </c>
      <c r="V1040" s="29" t="s">
        <v>7474</v>
      </c>
      <c r="W1040" s="29" t="s">
        <v>7472</v>
      </c>
      <c r="X1040" s="29" t="s">
        <v>7472</v>
      </c>
      <c r="Y1040" s="29" t="s">
        <v>7472</v>
      </c>
      <c r="Z1040" s="29" t="s">
        <v>7472</v>
      </c>
      <c r="AA1040" s="29" t="s">
        <v>7478</v>
      </c>
      <c r="AB1040" s="28" t="s">
        <v>7472</v>
      </c>
      <c r="AC1040" s="27"/>
      <c r="AD1040" s="27"/>
      <c r="AE1040" s="27"/>
      <c r="AF1040" s="29" t="s">
        <v>7472</v>
      </c>
      <c r="AG1040" s="33" t="str">
        <f>IF(ISERROR(IF(VLOOKUP(B1040,'SAS Stations'!$A$2:$G$307,6,)="YES", "YES", "NO"))=TRUE,"NO","YES")</f>
        <v>NO</v>
      </c>
      <c r="AH1040" s="33" t="str">
        <f t="shared" si="16"/>
        <v>YES</v>
      </c>
      <c r="AI1040" s="33" t="str">
        <f>IF(ISERROR(IF(VLOOKUP(B1040,'Stations Modelled'!$A$2:$D$141,4,FALSE)=TRUE, "YES","NO")),"NO","YES")</f>
        <v>NO</v>
      </c>
    </row>
    <row r="1041" spans="1:35" hidden="1">
      <c r="A1041" s="29" t="s">
        <v>3446</v>
      </c>
      <c r="B1041" s="28">
        <v>1210</v>
      </c>
      <c r="C1041" s="28">
        <v>7511</v>
      </c>
      <c r="D1041" s="30"/>
      <c r="E1041" s="29"/>
      <c r="F1041" s="28">
        <v>12</v>
      </c>
      <c r="G1041" s="28">
        <v>4</v>
      </c>
      <c r="H1041" s="28">
        <v>1410</v>
      </c>
      <c r="I1041" s="29" t="s">
        <v>340</v>
      </c>
      <c r="J1041" s="28">
        <v>9</v>
      </c>
      <c r="K1041" s="29" t="s">
        <v>652</v>
      </c>
      <c r="L1041" s="28">
        <v>5073</v>
      </c>
      <c r="M1041" s="29" t="s">
        <v>652</v>
      </c>
      <c r="N1041" s="29" t="s">
        <v>7471</v>
      </c>
      <c r="O1041" s="31">
        <v>27820</v>
      </c>
      <c r="P1041" s="31" t="s">
        <v>7472</v>
      </c>
      <c r="Q1041" s="29" t="s">
        <v>5084</v>
      </c>
      <c r="R1041" s="28">
        <v>1</v>
      </c>
      <c r="S1041" s="28">
        <v>46</v>
      </c>
      <c r="T1041" s="28">
        <v>1</v>
      </c>
      <c r="U1041" s="28">
        <v>50</v>
      </c>
      <c r="V1041" s="29" t="s">
        <v>2730</v>
      </c>
      <c r="W1041" s="29" t="s">
        <v>7472</v>
      </c>
      <c r="X1041" s="29" t="s">
        <v>7472</v>
      </c>
      <c r="Y1041" s="29" t="s">
        <v>7472</v>
      </c>
      <c r="Z1041" s="29" t="s">
        <v>7472</v>
      </c>
      <c r="AA1041" s="29" t="s">
        <v>7478</v>
      </c>
      <c r="AB1041" s="28">
        <v>90803</v>
      </c>
      <c r="AC1041" s="27"/>
      <c r="AD1041" s="27"/>
      <c r="AE1041" s="27"/>
      <c r="AF1041" s="29" t="s">
        <v>7472</v>
      </c>
      <c r="AG1041" s="33" t="str">
        <f>IF(ISERROR(IF(VLOOKUP(B1041,'SAS Stations'!$A$2:$G$307,6,)="YES", "YES", "NO"))=TRUE,"NO","YES")</f>
        <v>NO</v>
      </c>
      <c r="AH1041" s="33" t="str">
        <f t="shared" si="16"/>
        <v>YES</v>
      </c>
      <c r="AI1041" s="33" t="str">
        <f>IF(ISERROR(IF(VLOOKUP(B1041,'Stations Modelled'!$A$2:$D$141,4,FALSE)=TRUE, "YES","NO")),"NO","YES")</f>
        <v>NO</v>
      </c>
    </row>
    <row r="1042" spans="1:35" hidden="1">
      <c r="A1042" s="29" t="s">
        <v>675</v>
      </c>
      <c r="B1042" s="28">
        <v>430</v>
      </c>
      <c r="C1042" s="28">
        <v>5217</v>
      </c>
      <c r="D1042" s="30" t="s">
        <v>2821</v>
      </c>
      <c r="E1042" s="29" t="s">
        <v>1263</v>
      </c>
      <c r="F1042" s="28">
        <v>66</v>
      </c>
      <c r="G1042" s="28">
        <v>16</v>
      </c>
      <c r="H1042" s="28">
        <v>5029</v>
      </c>
      <c r="I1042" s="29" t="s">
        <v>624</v>
      </c>
      <c r="J1042" s="28">
        <v>8</v>
      </c>
      <c r="K1042" s="29" t="s">
        <v>337</v>
      </c>
      <c r="L1042" s="28">
        <v>5023</v>
      </c>
      <c r="M1042" s="29" t="s">
        <v>337</v>
      </c>
      <c r="N1042" s="29" t="s">
        <v>7471</v>
      </c>
      <c r="O1042" s="31">
        <v>18264</v>
      </c>
      <c r="P1042" s="31" t="s">
        <v>7472</v>
      </c>
      <c r="Q1042" s="29" t="s">
        <v>7473</v>
      </c>
      <c r="R1042" s="28">
        <v>5</v>
      </c>
      <c r="S1042" s="28">
        <v>42</v>
      </c>
      <c r="T1042" s="28">
        <v>1</v>
      </c>
      <c r="U1042" s="28">
        <v>54</v>
      </c>
      <c r="V1042" s="29" t="s">
        <v>2730</v>
      </c>
      <c r="W1042" s="29" t="s">
        <v>4562</v>
      </c>
      <c r="X1042" s="29" t="s">
        <v>3324</v>
      </c>
      <c r="Y1042" s="29" t="s">
        <v>1264</v>
      </c>
      <c r="Z1042" s="29" t="s">
        <v>834</v>
      </c>
      <c r="AA1042" s="29" t="s">
        <v>7478</v>
      </c>
      <c r="AB1042" s="28">
        <v>90405</v>
      </c>
      <c r="AC1042" s="32">
        <v>34.007061</v>
      </c>
      <c r="AD1042" s="32">
        <v>-118.46611799999999</v>
      </c>
      <c r="AE1042" s="34" t="s">
        <v>7494</v>
      </c>
      <c r="AF1042" s="29" t="s">
        <v>7472</v>
      </c>
      <c r="AG1042" s="33" t="str">
        <f>IF(ISERROR(IF(VLOOKUP(B1042,'SAS Stations'!$A$2:$G$307,6,)="YES", "YES", "NO"))=TRUE,"NO","YES")</f>
        <v>NO</v>
      </c>
      <c r="AH1042" s="33" t="str">
        <f t="shared" si="16"/>
        <v>YES</v>
      </c>
      <c r="AI1042" s="33" t="str">
        <f>IF(ISERROR(IF(VLOOKUP(B1042,'Stations Modelled'!$A$2:$D$141,4,FALSE)=TRUE, "YES","NO")),"NO","YES")</f>
        <v>YES</v>
      </c>
    </row>
    <row r="1043" spans="1:35" hidden="1">
      <c r="A1043" s="29" t="s">
        <v>676</v>
      </c>
      <c r="B1043" s="28">
        <v>863</v>
      </c>
      <c r="C1043" s="28">
        <v>5866</v>
      </c>
      <c r="D1043" s="30" t="s">
        <v>7555</v>
      </c>
      <c r="E1043" s="29">
        <v>53994</v>
      </c>
      <c r="F1043" s="28">
        <v>66</v>
      </c>
      <c r="G1043" s="28">
        <v>12</v>
      </c>
      <c r="H1043" s="28">
        <v>5081</v>
      </c>
      <c r="I1043" s="29" t="s">
        <v>360</v>
      </c>
      <c r="J1043" s="28">
        <v>1</v>
      </c>
      <c r="K1043" s="29" t="s">
        <v>939</v>
      </c>
      <c r="L1043" s="28">
        <v>5082</v>
      </c>
      <c r="M1043" s="29" t="s">
        <v>939</v>
      </c>
      <c r="N1043" s="29" t="s">
        <v>7471</v>
      </c>
      <c r="O1043" s="31">
        <v>24412</v>
      </c>
      <c r="P1043" s="31" t="s">
        <v>7472</v>
      </c>
      <c r="Q1043" s="29" t="s">
        <v>7473</v>
      </c>
      <c r="R1043" s="28">
        <v>1</v>
      </c>
      <c r="S1043" s="28">
        <v>48</v>
      </c>
      <c r="T1043" s="28">
        <v>2</v>
      </c>
      <c r="U1043" s="28">
        <v>41</v>
      </c>
      <c r="V1043" s="29" t="s">
        <v>7556</v>
      </c>
      <c r="W1043" s="29" t="s">
        <v>3276</v>
      </c>
      <c r="X1043" s="29" t="s">
        <v>7816</v>
      </c>
      <c r="Y1043" s="29" t="s">
        <v>3277</v>
      </c>
      <c r="Z1043" s="29" t="s">
        <v>3844</v>
      </c>
      <c r="AA1043" s="29" t="s">
        <v>7478</v>
      </c>
      <c r="AB1043" s="28">
        <v>90630</v>
      </c>
      <c r="AC1043" s="32">
        <v>33.817459999999997</v>
      </c>
      <c r="AD1043" s="32">
        <v>-118.02681</v>
      </c>
      <c r="AE1043" s="34" t="s">
        <v>7503</v>
      </c>
      <c r="AF1043" s="29" t="s">
        <v>7472</v>
      </c>
      <c r="AG1043" s="33" t="str">
        <f>IF(ISERROR(IF(VLOOKUP(B1043,'SAS Stations'!$A$2:$G$307,6,)="YES", "YES", "NO"))=TRUE,"NO","YES")</f>
        <v>YES</v>
      </c>
      <c r="AH1043" s="33" t="str">
        <f t="shared" si="16"/>
        <v>NO</v>
      </c>
      <c r="AI1043" s="33" t="str">
        <f>IF(ISERROR(IF(VLOOKUP(B1043,'Stations Modelled'!$A$2:$D$141,4,FALSE)=TRUE, "YES","NO")),"NO","YES")</f>
        <v>NO</v>
      </c>
    </row>
    <row r="1044" spans="1:35" hidden="1">
      <c r="A1044" s="29" t="s">
        <v>677</v>
      </c>
      <c r="B1044" s="28">
        <v>516</v>
      </c>
      <c r="C1044" s="28">
        <v>5319</v>
      </c>
      <c r="D1044" s="30" t="s">
        <v>4954</v>
      </c>
      <c r="E1044" s="29"/>
      <c r="F1044" s="28">
        <v>66</v>
      </c>
      <c r="G1044" s="28">
        <v>12</v>
      </c>
      <c r="H1044" s="28">
        <v>5035</v>
      </c>
      <c r="I1044" s="29" t="s">
        <v>423</v>
      </c>
      <c r="J1044" s="28">
        <v>17</v>
      </c>
      <c r="K1044" s="29" t="s">
        <v>4950</v>
      </c>
      <c r="L1044" s="28">
        <v>5033</v>
      </c>
      <c r="M1044" s="29" t="s">
        <v>397</v>
      </c>
      <c r="N1044" s="29" t="s">
        <v>7471</v>
      </c>
      <c r="O1044" s="31">
        <v>16589</v>
      </c>
      <c r="P1044" s="31" t="s">
        <v>7472</v>
      </c>
      <c r="Q1044" s="29" t="s">
        <v>7473</v>
      </c>
      <c r="R1044" s="28">
        <v>5</v>
      </c>
      <c r="S1044" s="28">
        <v>51</v>
      </c>
      <c r="T1044" s="28">
        <v>3</v>
      </c>
      <c r="U1044" s="28">
        <v>33</v>
      </c>
      <c r="V1044" s="29" t="s">
        <v>4926</v>
      </c>
      <c r="W1044" s="29" t="s">
        <v>5046</v>
      </c>
      <c r="X1044" s="29" t="s">
        <v>4586</v>
      </c>
      <c r="Y1044" s="29" t="s">
        <v>5174</v>
      </c>
      <c r="Z1044" s="29" t="s">
        <v>5175</v>
      </c>
      <c r="AA1044" s="29" t="s">
        <v>7478</v>
      </c>
      <c r="AB1044" s="28">
        <v>93261</v>
      </c>
      <c r="AC1044" s="32">
        <v>35.805557999999998</v>
      </c>
      <c r="AD1044" s="32">
        <v>-119.160567</v>
      </c>
      <c r="AE1044" s="34" t="s">
        <v>7494</v>
      </c>
      <c r="AF1044" s="29" t="s">
        <v>7472</v>
      </c>
      <c r="AG1044" s="33" t="str">
        <f>IF(ISERROR(IF(VLOOKUP(B1044,'SAS Stations'!$A$2:$G$307,6,)="YES", "YES", "NO"))=TRUE,"NO","YES")</f>
        <v>NO</v>
      </c>
      <c r="AH1044" s="33" t="str">
        <f t="shared" si="16"/>
        <v>YES</v>
      </c>
      <c r="AI1044" s="33" t="str">
        <f>IF(ISERROR(IF(VLOOKUP(B1044,'Stations Modelled'!$A$2:$D$141,4,FALSE)=TRUE, "YES","NO")),"NO","YES")</f>
        <v>NO</v>
      </c>
    </row>
    <row r="1045" spans="1:35" hidden="1">
      <c r="A1045" s="29" t="s">
        <v>3447</v>
      </c>
      <c r="B1045" s="28">
        <v>1921</v>
      </c>
      <c r="C1045" s="28">
        <v>4100</v>
      </c>
      <c r="D1045" s="30"/>
      <c r="E1045" s="29"/>
      <c r="F1045" s="28">
        <v>500</v>
      </c>
      <c r="G1045" s="28">
        <v>500</v>
      </c>
      <c r="H1045" s="28">
        <v>4000</v>
      </c>
      <c r="I1045" s="29" t="s">
        <v>7495</v>
      </c>
      <c r="J1045" s="28">
        <v>15</v>
      </c>
      <c r="K1045" s="29" t="s">
        <v>666</v>
      </c>
      <c r="L1045" s="28">
        <v>4000</v>
      </c>
      <c r="M1045" s="29" t="s">
        <v>7495</v>
      </c>
      <c r="N1045" s="29" t="s">
        <v>7471</v>
      </c>
      <c r="O1045" s="31">
        <v>35961</v>
      </c>
      <c r="P1045" s="31" t="s">
        <v>7472</v>
      </c>
      <c r="Q1045" s="29" t="s">
        <v>7496</v>
      </c>
      <c r="R1045" s="28">
        <v>9</v>
      </c>
      <c r="S1045" s="28">
        <v>73</v>
      </c>
      <c r="T1045" s="28">
        <v>4</v>
      </c>
      <c r="U1045" s="28">
        <v>0</v>
      </c>
      <c r="V1045" s="29" t="s">
        <v>7498</v>
      </c>
      <c r="W1045" s="29" t="s">
        <v>7472</v>
      </c>
      <c r="X1045" s="29" t="s">
        <v>7472</v>
      </c>
      <c r="Y1045" s="29" t="s">
        <v>3448</v>
      </c>
      <c r="Z1045" s="29" t="s">
        <v>7492</v>
      </c>
      <c r="AA1045" s="29" t="s">
        <v>7493</v>
      </c>
      <c r="AB1045" s="28" t="s">
        <v>7472</v>
      </c>
      <c r="AC1045" s="27"/>
      <c r="AD1045" s="27"/>
      <c r="AE1045" s="27"/>
      <c r="AF1045" s="29" t="s">
        <v>7472</v>
      </c>
      <c r="AG1045" s="33" t="str">
        <f>IF(ISERROR(IF(VLOOKUP(B1045,'SAS Stations'!$A$2:$G$307,6,)="YES", "YES", "NO"))=TRUE,"NO","YES")</f>
        <v>NO</v>
      </c>
      <c r="AH1045" s="33" t="str">
        <f t="shared" si="16"/>
        <v>YES</v>
      </c>
      <c r="AI1045" s="33" t="str">
        <f>IF(ISERROR(IF(VLOOKUP(B1045,'Stations Modelled'!$A$2:$D$141,4,FALSE)=TRUE, "YES","NO")),"NO","YES")</f>
        <v>NO</v>
      </c>
    </row>
    <row r="1046" spans="1:35" hidden="1">
      <c r="A1046" s="29" t="s">
        <v>3449</v>
      </c>
      <c r="B1046" s="28">
        <v>1214</v>
      </c>
      <c r="C1046" s="28">
        <v>7517</v>
      </c>
      <c r="D1046" s="30"/>
      <c r="E1046" s="29"/>
      <c r="F1046" s="28">
        <v>16</v>
      </c>
      <c r="G1046" s="28">
        <v>4</v>
      </c>
      <c r="H1046" s="28">
        <v>5053</v>
      </c>
      <c r="I1046" s="29" t="s">
        <v>833</v>
      </c>
      <c r="J1046" s="28">
        <v>12</v>
      </c>
      <c r="K1046" s="29" t="s">
        <v>833</v>
      </c>
      <c r="L1046" s="28">
        <v>5056</v>
      </c>
      <c r="M1046" s="29" t="s">
        <v>698</v>
      </c>
      <c r="N1046" s="29" t="s">
        <v>7521</v>
      </c>
      <c r="O1046" s="31">
        <v>26665</v>
      </c>
      <c r="P1046" s="31">
        <v>33208</v>
      </c>
      <c r="Q1046" s="29" t="s">
        <v>5084</v>
      </c>
      <c r="R1046" s="28">
        <v>5</v>
      </c>
      <c r="S1046" s="28">
        <v>39</v>
      </c>
      <c r="T1046" s="28">
        <v>2</v>
      </c>
      <c r="U1046" s="28">
        <v>60</v>
      </c>
      <c r="V1046" s="29" t="s">
        <v>4972</v>
      </c>
      <c r="W1046" s="29" t="s">
        <v>7472</v>
      </c>
      <c r="X1046" s="29" t="s">
        <v>7472</v>
      </c>
      <c r="Y1046" s="29" t="s">
        <v>7472</v>
      </c>
      <c r="Z1046" s="29" t="s">
        <v>7472</v>
      </c>
      <c r="AA1046" s="29" t="s">
        <v>7478</v>
      </c>
      <c r="AB1046" s="28" t="s">
        <v>7472</v>
      </c>
      <c r="AC1046" s="27"/>
      <c r="AD1046" s="27"/>
      <c r="AE1046" s="27"/>
      <c r="AF1046" s="29" t="s">
        <v>7472</v>
      </c>
      <c r="AG1046" s="33" t="str">
        <f>IF(ISERROR(IF(VLOOKUP(B1046,'SAS Stations'!$A$2:$G$307,6,)="YES", "YES", "NO"))=TRUE,"NO","YES")</f>
        <v>NO</v>
      </c>
      <c r="AH1046" s="33" t="str">
        <f t="shared" si="16"/>
        <v>YES</v>
      </c>
      <c r="AI1046" s="33" t="str">
        <f>IF(ISERROR(IF(VLOOKUP(B1046,'Stations Modelled'!$A$2:$D$141,4,FALSE)=TRUE, "YES","NO")),"NO","YES")</f>
        <v>NO</v>
      </c>
    </row>
    <row r="1047" spans="1:35" hidden="1">
      <c r="A1047" s="29" t="s">
        <v>3450</v>
      </c>
      <c r="B1047" s="28">
        <v>931</v>
      </c>
      <c r="C1047" s="28">
        <v>6120</v>
      </c>
      <c r="D1047" s="30"/>
      <c r="E1047" s="29"/>
      <c r="F1047" s="28">
        <v>33</v>
      </c>
      <c r="G1047" s="28">
        <v>4</v>
      </c>
      <c r="H1047" s="28">
        <v>8016</v>
      </c>
      <c r="I1047" s="29" t="s">
        <v>385</v>
      </c>
      <c r="J1047" s="28">
        <v>15</v>
      </c>
      <c r="K1047" s="29" t="s">
        <v>666</v>
      </c>
      <c r="L1047" s="28">
        <v>5090</v>
      </c>
      <c r="M1047" s="29" t="s">
        <v>3806</v>
      </c>
      <c r="N1047" s="29" t="s">
        <v>7471</v>
      </c>
      <c r="O1047" s="31">
        <v>24381</v>
      </c>
      <c r="P1047" s="31" t="s">
        <v>7472</v>
      </c>
      <c r="Q1047" s="29" t="s">
        <v>981</v>
      </c>
      <c r="R1047" s="28">
        <v>3</v>
      </c>
      <c r="S1047" s="28">
        <v>72</v>
      </c>
      <c r="T1047" s="28">
        <v>4</v>
      </c>
      <c r="U1047" s="28">
        <v>30</v>
      </c>
      <c r="V1047" s="29" t="s">
        <v>7474</v>
      </c>
      <c r="W1047" s="29" t="s">
        <v>7472</v>
      </c>
      <c r="X1047" s="29" t="s">
        <v>7472</v>
      </c>
      <c r="Y1047" s="29" t="s">
        <v>7472</v>
      </c>
      <c r="Z1047" s="29" t="s">
        <v>7472</v>
      </c>
      <c r="AA1047" s="29" t="s">
        <v>7478</v>
      </c>
      <c r="AB1047" s="28" t="s">
        <v>7472</v>
      </c>
      <c r="AC1047" s="27"/>
      <c r="AD1047" s="27"/>
      <c r="AE1047" s="27"/>
      <c r="AF1047" s="29" t="s">
        <v>7472</v>
      </c>
      <c r="AG1047" s="33" t="str">
        <f>IF(ISERROR(IF(VLOOKUP(B1047,'SAS Stations'!$A$2:$G$307,6,)="YES", "YES", "NO"))=TRUE,"NO","YES")</f>
        <v>NO</v>
      </c>
      <c r="AH1047" s="33" t="str">
        <f t="shared" si="16"/>
        <v>YES</v>
      </c>
      <c r="AI1047" s="33" t="str">
        <f>IF(ISERROR(IF(VLOOKUP(B1047,'Stations Modelled'!$A$2:$D$141,4,FALSE)=TRUE, "YES","NO")),"NO","YES")</f>
        <v>NO</v>
      </c>
    </row>
    <row r="1048" spans="1:35" hidden="1">
      <c r="A1048" s="29" t="s">
        <v>3451</v>
      </c>
      <c r="B1048" s="28">
        <v>1881</v>
      </c>
      <c r="C1048" s="28">
        <v>8202</v>
      </c>
      <c r="D1048" s="30"/>
      <c r="E1048" s="29"/>
      <c r="F1048" s="28">
        <v>33</v>
      </c>
      <c r="G1048" s="28">
        <v>12</v>
      </c>
      <c r="H1048" s="28">
        <v>5070</v>
      </c>
      <c r="I1048" s="29" t="s">
        <v>347</v>
      </c>
      <c r="J1048" s="28">
        <v>7</v>
      </c>
      <c r="K1048" s="29" t="s">
        <v>347</v>
      </c>
      <c r="L1048" s="28">
        <v>5070</v>
      </c>
      <c r="M1048" s="29" t="s">
        <v>347</v>
      </c>
      <c r="N1048" s="29" t="s">
        <v>7496</v>
      </c>
      <c r="O1048" s="31">
        <v>38353</v>
      </c>
      <c r="P1048" s="31" t="s">
        <v>7472</v>
      </c>
      <c r="Q1048" s="29" t="s">
        <v>10579</v>
      </c>
      <c r="R1048" s="28">
        <v>3</v>
      </c>
      <c r="S1048" s="28">
        <v>77</v>
      </c>
      <c r="T1048" s="28">
        <v>4</v>
      </c>
      <c r="U1048" s="28">
        <v>20</v>
      </c>
      <c r="V1048" s="29" t="s">
        <v>3438</v>
      </c>
      <c r="W1048" s="29" t="s">
        <v>3431</v>
      </c>
      <c r="X1048" s="29" t="s">
        <v>7558</v>
      </c>
      <c r="Y1048" s="29" t="s">
        <v>3452</v>
      </c>
      <c r="Z1048" s="29" t="s">
        <v>3453</v>
      </c>
      <c r="AA1048" s="29" t="s">
        <v>7478</v>
      </c>
      <c r="AB1048" s="28">
        <v>92396</v>
      </c>
      <c r="AC1048" s="27"/>
      <c r="AD1048" s="27"/>
      <c r="AE1048" s="27"/>
      <c r="AF1048" s="29" t="s">
        <v>7472</v>
      </c>
      <c r="AG1048" s="33" t="str">
        <f>IF(ISERROR(IF(VLOOKUP(B1048,'SAS Stations'!$A$2:$G$307,6,)="YES", "YES", "NO"))=TRUE,"NO","YES")</f>
        <v>NO</v>
      </c>
      <c r="AH1048" s="33" t="str">
        <f t="shared" si="16"/>
        <v>YES</v>
      </c>
      <c r="AI1048" s="33" t="str">
        <f>IF(ISERROR(IF(VLOOKUP(B1048,'Stations Modelled'!$A$2:$D$141,4,FALSE)=TRUE, "YES","NO")),"NO","YES")</f>
        <v>NO</v>
      </c>
    </row>
    <row r="1049" spans="1:35" hidden="1">
      <c r="A1049" s="29" t="s">
        <v>678</v>
      </c>
      <c r="B1049" s="28">
        <v>492</v>
      </c>
      <c r="C1049" s="28">
        <v>5275</v>
      </c>
      <c r="D1049" s="30"/>
      <c r="E1049" s="29"/>
      <c r="F1049" s="28">
        <v>66</v>
      </c>
      <c r="G1049" s="28">
        <v>16</v>
      </c>
      <c r="H1049" s="28">
        <v>5021</v>
      </c>
      <c r="I1049" s="29" t="s">
        <v>625</v>
      </c>
      <c r="J1049" s="28">
        <v>8</v>
      </c>
      <c r="K1049" s="29" t="s">
        <v>337</v>
      </c>
      <c r="L1049" s="28">
        <v>5023</v>
      </c>
      <c r="M1049" s="29" t="s">
        <v>337</v>
      </c>
      <c r="N1049" s="29" t="s">
        <v>7471</v>
      </c>
      <c r="O1049" s="31">
        <v>26451</v>
      </c>
      <c r="P1049" s="31" t="s">
        <v>7472</v>
      </c>
      <c r="Q1049" s="29" t="s">
        <v>7473</v>
      </c>
      <c r="R1049" s="28">
        <v>5</v>
      </c>
      <c r="S1049" s="28">
        <v>44</v>
      </c>
      <c r="T1049" s="28">
        <v>1</v>
      </c>
      <c r="U1049" s="28">
        <v>56</v>
      </c>
      <c r="V1049" s="29" t="s">
        <v>3386</v>
      </c>
      <c r="W1049" s="29" t="s">
        <v>1265</v>
      </c>
      <c r="X1049" s="29" t="s">
        <v>477</v>
      </c>
      <c r="Y1049" s="29" t="s">
        <v>1266</v>
      </c>
      <c r="Z1049" s="29" t="s">
        <v>1038</v>
      </c>
      <c r="AA1049" s="29" t="s">
        <v>7478</v>
      </c>
      <c r="AB1049" s="28">
        <v>90275</v>
      </c>
      <c r="AC1049" s="32">
        <v>33.747332</v>
      </c>
      <c r="AD1049" s="32">
        <v>-118.38848</v>
      </c>
      <c r="AE1049" s="34" t="s">
        <v>7494</v>
      </c>
      <c r="AF1049" s="29" t="s">
        <v>7472</v>
      </c>
      <c r="AG1049" s="33" t="str">
        <f>IF(ISERROR(IF(VLOOKUP(B1049,'SAS Stations'!$A$2:$G$307,6,)="YES", "YES", "NO"))=TRUE,"NO","YES")</f>
        <v>NO</v>
      </c>
      <c r="AH1049" s="33" t="str">
        <f t="shared" si="16"/>
        <v>YES</v>
      </c>
      <c r="AI1049" s="33" t="str">
        <f>IF(ISERROR(IF(VLOOKUP(B1049,'Stations Modelled'!$A$2:$D$141,4,FALSE)=TRUE, "YES","NO")),"NO","YES")</f>
        <v>YES</v>
      </c>
    </row>
    <row r="1050" spans="1:35" hidden="1">
      <c r="A1050" s="29" t="s">
        <v>679</v>
      </c>
      <c r="B1050" s="28">
        <v>1409</v>
      </c>
      <c r="C1050" s="28">
        <v>8175</v>
      </c>
      <c r="D1050" s="30" t="s">
        <v>3410</v>
      </c>
      <c r="E1050" s="29">
        <v>17526</v>
      </c>
      <c r="F1050" s="28">
        <v>115</v>
      </c>
      <c r="G1050" s="28">
        <v>12</v>
      </c>
      <c r="H1050" s="28">
        <v>5064</v>
      </c>
      <c r="I1050" s="29" t="s">
        <v>375</v>
      </c>
      <c r="J1050" s="28">
        <v>7</v>
      </c>
      <c r="K1050" s="29" t="s">
        <v>347</v>
      </c>
      <c r="L1050" s="28">
        <v>5070</v>
      </c>
      <c r="M1050" s="29" t="s">
        <v>347</v>
      </c>
      <c r="N1050" s="29" t="s">
        <v>7471</v>
      </c>
      <c r="O1050" s="31">
        <v>29707</v>
      </c>
      <c r="P1050" s="31" t="s">
        <v>7472</v>
      </c>
      <c r="Q1050" s="29" t="s">
        <v>7473</v>
      </c>
      <c r="R1050" s="28">
        <v>3</v>
      </c>
      <c r="S1050" s="28">
        <v>77</v>
      </c>
      <c r="T1050" s="28">
        <v>4</v>
      </c>
      <c r="U1050" s="28">
        <v>16</v>
      </c>
      <c r="V1050" s="29" t="s">
        <v>3411</v>
      </c>
      <c r="W1050" s="29" t="s">
        <v>5046</v>
      </c>
      <c r="X1050" s="29" t="s">
        <v>519</v>
      </c>
      <c r="Y1050" s="29" t="s">
        <v>1760</v>
      </c>
      <c r="Z1050" s="29" t="s">
        <v>3414</v>
      </c>
      <c r="AA1050" s="29" t="s">
        <v>7478</v>
      </c>
      <c r="AB1050" s="28">
        <v>92388</v>
      </c>
      <c r="AC1050" s="32">
        <v>33.94717</v>
      </c>
      <c r="AD1050" s="32">
        <v>-117.24330399999999</v>
      </c>
      <c r="AE1050" s="34" t="s">
        <v>7503</v>
      </c>
      <c r="AF1050" s="29" t="s">
        <v>7472</v>
      </c>
      <c r="AG1050" s="33" t="str">
        <f>IF(ISERROR(IF(VLOOKUP(B1050,'SAS Stations'!$A$2:$G$307,6,)="YES", "YES", "NO"))=TRUE,"NO","YES")</f>
        <v>YES</v>
      </c>
      <c r="AH1050" s="33" t="str">
        <f t="shared" si="16"/>
        <v>NO</v>
      </c>
      <c r="AI1050" s="33" t="str">
        <f>IF(ISERROR(IF(VLOOKUP(B1050,'Stations Modelled'!$A$2:$D$141,4,FALSE)=TRUE, "YES","NO")),"NO","YES")</f>
        <v>NO</v>
      </c>
    </row>
    <row r="1051" spans="1:35" hidden="1">
      <c r="A1051" s="29" t="s">
        <v>680</v>
      </c>
      <c r="B1051" s="28">
        <v>1341</v>
      </c>
      <c r="C1051" s="28">
        <v>8101</v>
      </c>
      <c r="D1051" s="30" t="s">
        <v>3410</v>
      </c>
      <c r="E1051" s="29">
        <v>17547</v>
      </c>
      <c r="F1051" s="28">
        <v>115</v>
      </c>
      <c r="G1051" s="28">
        <v>12</v>
      </c>
      <c r="H1051" s="28">
        <v>5070</v>
      </c>
      <c r="I1051" s="29" t="s">
        <v>347</v>
      </c>
      <c r="J1051" s="28">
        <v>7</v>
      </c>
      <c r="K1051" s="29" t="s">
        <v>347</v>
      </c>
      <c r="L1051" s="28">
        <v>5070</v>
      </c>
      <c r="M1051" s="29" t="s">
        <v>347</v>
      </c>
      <c r="N1051" s="29" t="s">
        <v>7471</v>
      </c>
      <c r="O1051" s="31">
        <v>26816</v>
      </c>
      <c r="P1051" s="31" t="s">
        <v>7472</v>
      </c>
      <c r="Q1051" s="29" t="s">
        <v>7473</v>
      </c>
      <c r="R1051" s="28">
        <v>3</v>
      </c>
      <c r="S1051" s="28">
        <v>77</v>
      </c>
      <c r="T1051" s="28">
        <v>4</v>
      </c>
      <c r="U1051" s="28">
        <v>16</v>
      </c>
      <c r="V1051" s="29" t="s">
        <v>3411</v>
      </c>
      <c r="W1051" s="29" t="s">
        <v>1761</v>
      </c>
      <c r="X1051" s="29" t="s">
        <v>523</v>
      </c>
      <c r="Y1051" s="29" t="s">
        <v>2630</v>
      </c>
      <c r="Z1051" s="29" t="s">
        <v>1717</v>
      </c>
      <c r="AA1051" s="29" t="s">
        <v>7478</v>
      </c>
      <c r="AB1051" s="28">
        <v>92343</v>
      </c>
      <c r="AC1051" s="32">
        <v>33.736325999999998</v>
      </c>
      <c r="AD1051" s="32">
        <v>-116.91983500000001</v>
      </c>
      <c r="AE1051" s="34" t="s">
        <v>7503</v>
      </c>
      <c r="AF1051" s="29" t="s">
        <v>7472</v>
      </c>
      <c r="AG1051" s="33" t="str">
        <f>IF(ISERROR(IF(VLOOKUP(B1051,'SAS Stations'!$A$2:$G$307,6,)="YES", "YES", "NO"))=TRUE,"NO","YES")</f>
        <v>YES</v>
      </c>
      <c r="AH1051" s="33" t="str">
        <f t="shared" si="16"/>
        <v>NO</v>
      </c>
      <c r="AI1051" s="33" t="str">
        <f>IF(ISERROR(IF(VLOOKUP(B1051,'Stations Modelled'!$A$2:$D$141,4,FALSE)=TRUE, "YES","NO")),"NO","YES")</f>
        <v>NO</v>
      </c>
    </row>
    <row r="1052" spans="1:35" hidden="1">
      <c r="A1052" s="29" t="s">
        <v>1028</v>
      </c>
      <c r="B1052" s="28">
        <v>384</v>
      </c>
      <c r="C1052" s="28">
        <v>5167</v>
      </c>
      <c r="D1052" s="30" t="s">
        <v>7535</v>
      </c>
      <c r="E1052" s="29">
        <v>37613</v>
      </c>
      <c r="F1052" s="28">
        <v>16</v>
      </c>
      <c r="G1052" s="28">
        <v>4</v>
      </c>
      <c r="H1052" s="28">
        <v>5013</v>
      </c>
      <c r="I1052" s="29" t="s">
        <v>812</v>
      </c>
      <c r="J1052" s="28">
        <v>3</v>
      </c>
      <c r="K1052" s="29" t="s">
        <v>7529</v>
      </c>
      <c r="L1052" s="28">
        <v>5014</v>
      </c>
      <c r="M1052" s="29" t="s">
        <v>3869</v>
      </c>
      <c r="N1052" s="29" t="s">
        <v>7471</v>
      </c>
      <c r="O1052" s="31">
        <v>18264</v>
      </c>
      <c r="P1052" s="31" t="s">
        <v>7472</v>
      </c>
      <c r="Q1052" s="29" t="s">
        <v>7506</v>
      </c>
      <c r="R1052" s="28">
        <v>1</v>
      </c>
      <c r="S1052" s="28">
        <v>27</v>
      </c>
      <c r="T1052" s="28">
        <v>3</v>
      </c>
      <c r="U1052" s="28">
        <v>3</v>
      </c>
      <c r="V1052" s="29" t="s">
        <v>7531</v>
      </c>
      <c r="W1052" s="29" t="s">
        <v>7544</v>
      </c>
      <c r="X1052" s="29" t="s">
        <v>530</v>
      </c>
      <c r="Y1052" s="29" t="s">
        <v>3278</v>
      </c>
      <c r="Z1052" s="29" t="s">
        <v>368</v>
      </c>
      <c r="AA1052" s="29" t="s">
        <v>7478</v>
      </c>
      <c r="AB1052" s="28">
        <v>91006</v>
      </c>
      <c r="AC1052" s="32">
        <v>34.119128000000003</v>
      </c>
      <c r="AD1052" s="32">
        <v>-118.007316</v>
      </c>
      <c r="AE1052" s="34" t="s">
        <v>7503</v>
      </c>
      <c r="AF1052" s="29" t="s">
        <v>7472</v>
      </c>
      <c r="AG1052" s="33" t="str">
        <f>IF(ISERROR(IF(VLOOKUP(B1052,'SAS Stations'!$A$2:$G$307,6,)="YES", "YES", "NO"))=TRUE,"NO","YES")</f>
        <v>YES</v>
      </c>
      <c r="AH1052" s="33" t="str">
        <f t="shared" si="16"/>
        <v>NO</v>
      </c>
      <c r="AI1052" s="33" t="str">
        <f>IF(ISERROR(IF(VLOOKUP(B1052,'Stations Modelled'!$A$2:$D$141,4,FALSE)=TRUE, "YES","NO")),"NO","YES")</f>
        <v>NO</v>
      </c>
    </row>
    <row r="1053" spans="1:35" hidden="1">
      <c r="A1053" s="29" t="s">
        <v>1029</v>
      </c>
      <c r="B1053" s="28">
        <v>744</v>
      </c>
      <c r="C1053" s="28">
        <v>5732</v>
      </c>
      <c r="D1053" s="30" t="s">
        <v>7584</v>
      </c>
      <c r="E1053" s="29">
        <v>37701</v>
      </c>
      <c r="F1053" s="28">
        <v>16</v>
      </c>
      <c r="G1053" s="28">
        <v>4</v>
      </c>
      <c r="H1053" s="28">
        <v>5074</v>
      </c>
      <c r="I1053" s="29" t="s">
        <v>631</v>
      </c>
      <c r="J1053" s="28">
        <v>9</v>
      </c>
      <c r="K1053" s="29" t="s">
        <v>652</v>
      </c>
      <c r="L1053" s="28">
        <v>5073</v>
      </c>
      <c r="M1053" s="29" t="s">
        <v>652</v>
      </c>
      <c r="N1053" s="29" t="s">
        <v>7471</v>
      </c>
      <c r="O1053" s="31">
        <v>18264</v>
      </c>
      <c r="P1053" s="31" t="s">
        <v>7472</v>
      </c>
      <c r="Q1053" s="29" t="s">
        <v>7506</v>
      </c>
      <c r="R1053" s="28">
        <v>1</v>
      </c>
      <c r="S1053" s="28">
        <v>32</v>
      </c>
      <c r="T1053" s="28">
        <v>2</v>
      </c>
      <c r="U1053" s="28">
        <v>57</v>
      </c>
      <c r="V1053" s="29" t="s">
        <v>7531</v>
      </c>
      <c r="W1053" s="29" t="s">
        <v>7585</v>
      </c>
      <c r="X1053" s="29" t="s">
        <v>7508</v>
      </c>
      <c r="Y1053" s="29" t="s">
        <v>1267</v>
      </c>
      <c r="Z1053" s="29" t="s">
        <v>1268</v>
      </c>
      <c r="AA1053" s="29" t="s">
        <v>7478</v>
      </c>
      <c r="AB1053" s="28">
        <v>90201</v>
      </c>
      <c r="AC1053" s="32">
        <v>33.980195999999999</v>
      </c>
      <c r="AD1053" s="32">
        <v>-118.185056</v>
      </c>
      <c r="AE1053" s="34" t="s">
        <v>7494</v>
      </c>
      <c r="AF1053" s="29" t="s">
        <v>7472</v>
      </c>
      <c r="AG1053" s="33" t="str">
        <f>IF(ISERROR(IF(VLOOKUP(B1053,'SAS Stations'!$A$2:$G$307,6,)="YES", "YES", "NO"))=TRUE,"NO","YES")</f>
        <v>YES</v>
      </c>
      <c r="AH1053" s="33" t="str">
        <f t="shared" si="16"/>
        <v>NO</v>
      </c>
      <c r="AI1053" s="33" t="str">
        <f>IF(ISERROR(IF(VLOOKUP(B1053,'Stations Modelled'!$A$2:$D$141,4,FALSE)=TRUE, "YES","NO")),"NO","YES")</f>
        <v>NO</v>
      </c>
    </row>
    <row r="1054" spans="1:35" hidden="1">
      <c r="A1054" s="29" t="s">
        <v>3454</v>
      </c>
      <c r="B1054" s="28">
        <v>1215</v>
      </c>
      <c r="C1054" s="28">
        <v>7520</v>
      </c>
      <c r="D1054" s="30"/>
      <c r="E1054" s="29"/>
      <c r="F1054" s="28">
        <v>33</v>
      </c>
      <c r="G1054" s="28">
        <v>4.8</v>
      </c>
      <c r="H1054" s="28">
        <v>5070</v>
      </c>
      <c r="I1054" s="29" t="s">
        <v>347</v>
      </c>
      <c r="J1054" s="28">
        <v>7</v>
      </c>
      <c r="K1054" s="29" t="s">
        <v>347</v>
      </c>
      <c r="L1054" s="28">
        <v>5070</v>
      </c>
      <c r="M1054" s="29" t="s">
        <v>347</v>
      </c>
      <c r="N1054" s="29" t="s">
        <v>7471</v>
      </c>
      <c r="O1054" s="31">
        <v>24442</v>
      </c>
      <c r="P1054" s="31" t="s">
        <v>7472</v>
      </c>
      <c r="Q1054" s="29" t="s">
        <v>5084</v>
      </c>
      <c r="R1054" s="28">
        <v>3</v>
      </c>
      <c r="S1054" s="28">
        <v>77</v>
      </c>
      <c r="T1054" s="28">
        <v>4</v>
      </c>
      <c r="U1054" s="28">
        <v>20</v>
      </c>
      <c r="V1054" s="29" t="s">
        <v>7472</v>
      </c>
      <c r="W1054" s="29" t="s">
        <v>7472</v>
      </c>
      <c r="X1054" s="29" t="s">
        <v>7472</v>
      </c>
      <c r="Y1054" s="29" t="s">
        <v>7472</v>
      </c>
      <c r="Z1054" s="29" t="s">
        <v>7472</v>
      </c>
      <c r="AA1054" s="29" t="s">
        <v>7478</v>
      </c>
      <c r="AB1054" s="28">
        <v>92587</v>
      </c>
      <c r="AC1054" s="27"/>
      <c r="AD1054" s="27"/>
      <c r="AE1054" s="27"/>
      <c r="AF1054" s="29" t="s">
        <v>7472</v>
      </c>
      <c r="AG1054" s="33" t="str">
        <f>IF(ISERROR(IF(VLOOKUP(B1054,'SAS Stations'!$A$2:$G$307,6,)="YES", "YES", "NO"))=TRUE,"NO","YES")</f>
        <v>NO</v>
      </c>
      <c r="AH1054" s="33" t="str">
        <f t="shared" si="16"/>
        <v>YES</v>
      </c>
      <c r="AI1054" s="33" t="str">
        <f>IF(ISERROR(IF(VLOOKUP(B1054,'Stations Modelled'!$A$2:$D$141,4,FALSE)=TRUE, "YES","NO")),"NO","YES")</f>
        <v>NO</v>
      </c>
    </row>
    <row r="1055" spans="1:35" hidden="1">
      <c r="A1055" s="29" t="s">
        <v>3455</v>
      </c>
      <c r="B1055" s="28">
        <v>1211</v>
      </c>
      <c r="C1055" s="28">
        <v>7512</v>
      </c>
      <c r="D1055" s="30"/>
      <c r="E1055" s="29"/>
      <c r="F1055" s="28">
        <v>33</v>
      </c>
      <c r="G1055" s="28">
        <v>4</v>
      </c>
      <c r="H1055" s="28">
        <v>8027</v>
      </c>
      <c r="I1055" s="29" t="s">
        <v>365</v>
      </c>
      <c r="J1055" s="28">
        <v>15</v>
      </c>
      <c r="K1055" s="29" t="s">
        <v>666</v>
      </c>
      <c r="L1055" s="28">
        <v>5061</v>
      </c>
      <c r="M1055" s="29" t="s">
        <v>666</v>
      </c>
      <c r="N1055" s="29" t="s">
        <v>7471</v>
      </c>
      <c r="O1055" s="31">
        <v>27515</v>
      </c>
      <c r="P1055" s="31" t="s">
        <v>7472</v>
      </c>
      <c r="Q1055" s="29" t="s">
        <v>5084</v>
      </c>
      <c r="R1055" s="28">
        <v>3</v>
      </c>
      <c r="S1055" s="28">
        <v>73</v>
      </c>
      <c r="T1055" s="28">
        <v>4</v>
      </c>
      <c r="U1055" s="28">
        <v>30</v>
      </c>
      <c r="V1055" s="29" t="s">
        <v>7474</v>
      </c>
      <c r="W1055" s="29" t="s">
        <v>7472</v>
      </c>
      <c r="X1055" s="29" t="s">
        <v>7472</v>
      </c>
      <c r="Y1055" s="29" t="s">
        <v>7472</v>
      </c>
      <c r="Z1055" s="29" t="s">
        <v>7472</v>
      </c>
      <c r="AA1055" s="29" t="s">
        <v>7478</v>
      </c>
      <c r="AB1055" s="28">
        <v>92342</v>
      </c>
      <c r="AC1055" s="27"/>
      <c r="AD1055" s="27"/>
      <c r="AE1055" s="27"/>
      <c r="AF1055" s="29" t="s">
        <v>7472</v>
      </c>
      <c r="AG1055" s="33" t="str">
        <f>IF(ISERROR(IF(VLOOKUP(B1055,'SAS Stations'!$A$2:$G$307,6,)="YES", "YES", "NO"))=TRUE,"NO","YES")</f>
        <v>NO</v>
      </c>
      <c r="AH1055" s="33" t="str">
        <f t="shared" si="16"/>
        <v>YES</v>
      </c>
      <c r="AI1055" s="33" t="str">
        <f>IF(ISERROR(IF(VLOOKUP(B1055,'Stations Modelled'!$A$2:$D$141,4,FALSE)=TRUE, "YES","NO")),"NO","YES")</f>
        <v>NO</v>
      </c>
    </row>
    <row r="1056" spans="1:35" hidden="1">
      <c r="A1056" s="29" t="s">
        <v>3456</v>
      </c>
      <c r="B1056" s="28">
        <v>1719</v>
      </c>
      <c r="C1056" s="28">
        <v>6264</v>
      </c>
      <c r="D1056" s="30"/>
      <c r="E1056" s="29"/>
      <c r="F1056" s="28">
        <v>66</v>
      </c>
      <c r="G1056" s="28">
        <v>12</v>
      </c>
      <c r="H1056" s="28">
        <v>5081</v>
      </c>
      <c r="I1056" s="29" t="s">
        <v>360</v>
      </c>
      <c r="J1056" s="28">
        <v>1</v>
      </c>
      <c r="K1056" s="29" t="s">
        <v>939</v>
      </c>
      <c r="L1056" s="28">
        <v>5082</v>
      </c>
      <c r="M1056" s="29" t="s">
        <v>939</v>
      </c>
      <c r="N1056" s="29" t="s">
        <v>7496</v>
      </c>
      <c r="O1056" s="31">
        <v>40179</v>
      </c>
      <c r="P1056" s="31" t="s">
        <v>7472</v>
      </c>
      <c r="Q1056" s="29" t="s">
        <v>7530</v>
      </c>
      <c r="R1056" s="28">
        <v>1</v>
      </c>
      <c r="S1056" s="28">
        <v>48</v>
      </c>
      <c r="T1056" s="28">
        <v>2</v>
      </c>
      <c r="U1056" s="28">
        <v>50</v>
      </c>
      <c r="V1056" s="29" t="s">
        <v>7472</v>
      </c>
      <c r="W1056" s="29" t="s">
        <v>7472</v>
      </c>
      <c r="X1056" s="29" t="s">
        <v>7472</v>
      </c>
      <c r="Y1056" s="29" t="s">
        <v>7472</v>
      </c>
      <c r="Z1056" s="29" t="s">
        <v>7472</v>
      </c>
      <c r="AA1056" s="29" t="s">
        <v>7478</v>
      </c>
      <c r="AB1056" s="28" t="s">
        <v>7472</v>
      </c>
      <c r="AC1056" s="27"/>
      <c r="AD1056" s="27"/>
      <c r="AE1056" s="27"/>
      <c r="AF1056" s="29" t="s">
        <v>7472</v>
      </c>
      <c r="AG1056" s="33" t="str">
        <f>IF(ISERROR(IF(VLOOKUP(B1056,'SAS Stations'!$A$2:$G$307,6,)="YES", "YES", "NO"))=TRUE,"NO","YES")</f>
        <v>NO</v>
      </c>
      <c r="AH1056" s="33" t="str">
        <f t="shared" si="16"/>
        <v>YES</v>
      </c>
      <c r="AI1056" s="33" t="str">
        <f>IF(ISERROR(IF(VLOOKUP(B1056,'Stations Modelled'!$A$2:$D$141,4,FALSE)=TRUE, "YES","NO")),"NO","YES")</f>
        <v>NO</v>
      </c>
    </row>
    <row r="1057" spans="1:35" hidden="1">
      <c r="A1057" s="29" t="s">
        <v>3457</v>
      </c>
      <c r="B1057" s="28">
        <v>1227</v>
      </c>
      <c r="C1057" s="28">
        <v>7546</v>
      </c>
      <c r="D1057" s="30"/>
      <c r="E1057" s="29"/>
      <c r="F1057" s="28">
        <v>12</v>
      </c>
      <c r="G1057" s="28">
        <v>2.4</v>
      </c>
      <c r="H1057" s="28">
        <v>5035</v>
      </c>
      <c r="I1057" s="29" t="s">
        <v>423</v>
      </c>
      <c r="J1057" s="28">
        <v>17</v>
      </c>
      <c r="K1057" s="29" t="s">
        <v>4950</v>
      </c>
      <c r="L1057" s="28">
        <v>5033</v>
      </c>
      <c r="M1057" s="29" t="s">
        <v>397</v>
      </c>
      <c r="N1057" s="29" t="s">
        <v>7471</v>
      </c>
      <c r="O1057" s="31">
        <v>31138</v>
      </c>
      <c r="P1057" s="31" t="s">
        <v>7472</v>
      </c>
      <c r="Q1057" s="29" t="s">
        <v>5084</v>
      </c>
      <c r="R1057" s="28">
        <v>5</v>
      </c>
      <c r="S1057" s="28">
        <v>53</v>
      </c>
      <c r="T1057" s="28">
        <v>3</v>
      </c>
      <c r="U1057" s="28">
        <v>40</v>
      </c>
      <c r="V1057" s="29" t="s">
        <v>4926</v>
      </c>
      <c r="W1057" s="29" t="s">
        <v>7472</v>
      </c>
      <c r="X1057" s="29" t="s">
        <v>7472</v>
      </c>
      <c r="Y1057" s="29" t="s">
        <v>7472</v>
      </c>
      <c r="Z1057" s="29" t="s">
        <v>7472</v>
      </c>
      <c r="AA1057" s="29" t="s">
        <v>7478</v>
      </c>
      <c r="AB1057" s="28">
        <v>92386</v>
      </c>
      <c r="AC1057" s="27"/>
      <c r="AD1057" s="27"/>
      <c r="AE1057" s="27"/>
      <c r="AF1057" s="29" t="s">
        <v>7472</v>
      </c>
      <c r="AG1057" s="33" t="str">
        <f>IF(ISERROR(IF(VLOOKUP(B1057,'SAS Stations'!$A$2:$G$307,6,)="YES", "YES", "NO"))=TRUE,"NO","YES")</f>
        <v>NO</v>
      </c>
      <c r="AH1057" s="33" t="str">
        <f t="shared" si="16"/>
        <v>YES</v>
      </c>
      <c r="AI1057" s="33" t="str">
        <f>IF(ISERROR(IF(VLOOKUP(B1057,'Stations Modelled'!$A$2:$D$141,4,FALSE)=TRUE, "YES","NO")),"NO","YES")</f>
        <v>NO</v>
      </c>
    </row>
    <row r="1058" spans="1:35" hidden="1">
      <c r="A1058" s="29" t="s">
        <v>3458</v>
      </c>
      <c r="B1058" s="28">
        <v>1876</v>
      </c>
      <c r="C1058" s="28">
        <v>5593</v>
      </c>
      <c r="D1058" s="30"/>
      <c r="E1058" s="29"/>
      <c r="F1058" s="28">
        <v>66</v>
      </c>
      <c r="G1058" s="28">
        <v>16</v>
      </c>
      <c r="H1058" s="28">
        <v>5056</v>
      </c>
      <c r="I1058" s="29" t="s">
        <v>698</v>
      </c>
      <c r="J1058" s="28">
        <v>11</v>
      </c>
      <c r="K1058" s="29" t="s">
        <v>698</v>
      </c>
      <c r="L1058" s="28">
        <v>5056</v>
      </c>
      <c r="M1058" s="29" t="s">
        <v>698</v>
      </c>
      <c r="N1058" s="29" t="s">
        <v>7496</v>
      </c>
      <c r="O1058" s="31">
        <v>38353</v>
      </c>
      <c r="P1058" s="31" t="s">
        <v>7472</v>
      </c>
      <c r="Q1058" s="29" t="s">
        <v>10579</v>
      </c>
      <c r="R1058" s="28">
        <v>5</v>
      </c>
      <c r="S1058" s="28">
        <v>35</v>
      </c>
      <c r="T1058" s="28">
        <v>3</v>
      </c>
      <c r="U1058" s="28">
        <v>60</v>
      </c>
      <c r="V1058" s="29" t="s">
        <v>4972</v>
      </c>
      <c r="W1058" s="29" t="s">
        <v>4570</v>
      </c>
      <c r="X1058" s="29" t="s">
        <v>519</v>
      </c>
      <c r="Y1058" s="29" t="s">
        <v>3459</v>
      </c>
      <c r="Z1058" s="29" t="s">
        <v>698</v>
      </c>
      <c r="AA1058" s="29" t="s">
        <v>7478</v>
      </c>
      <c r="AB1058" s="28">
        <v>93021</v>
      </c>
      <c r="AC1058" s="27"/>
      <c r="AD1058" s="27"/>
      <c r="AE1058" s="27"/>
      <c r="AF1058" s="29" t="s">
        <v>7472</v>
      </c>
      <c r="AG1058" s="33" t="str">
        <f>IF(ISERROR(IF(VLOOKUP(B1058,'SAS Stations'!$A$2:$G$307,6,)="YES", "YES", "NO"))=TRUE,"NO","YES")</f>
        <v>NO</v>
      </c>
      <c r="AH1058" s="33" t="str">
        <f t="shared" si="16"/>
        <v>YES</v>
      </c>
      <c r="AI1058" s="33" t="str">
        <f>IF(ISERROR(IF(VLOOKUP(B1058,'Stations Modelled'!$A$2:$D$141,4,FALSE)=TRUE, "YES","NO")),"NO","YES")</f>
        <v>NO</v>
      </c>
    </row>
    <row r="1059" spans="1:35" hidden="1">
      <c r="A1059" s="29" t="s">
        <v>3460</v>
      </c>
      <c r="B1059" s="28">
        <v>231</v>
      </c>
      <c r="C1059" s="28">
        <v>4091</v>
      </c>
      <c r="D1059" s="30"/>
      <c r="E1059" s="29"/>
      <c r="F1059" s="28">
        <v>500</v>
      </c>
      <c r="G1059" s="28">
        <v>220</v>
      </c>
      <c r="H1059" s="28">
        <v>4090</v>
      </c>
      <c r="I1059" s="29" t="s">
        <v>5151</v>
      </c>
      <c r="J1059" s="28">
        <v>15</v>
      </c>
      <c r="K1059" s="29" t="s">
        <v>666</v>
      </c>
      <c r="L1059" s="28">
        <v>4000</v>
      </c>
      <c r="M1059" s="29" t="s">
        <v>7495</v>
      </c>
      <c r="N1059" s="29" t="s">
        <v>7471</v>
      </c>
      <c r="O1059" s="31">
        <v>25842</v>
      </c>
      <c r="P1059" s="31" t="s">
        <v>7472</v>
      </c>
      <c r="Q1059" s="29" t="s">
        <v>7496</v>
      </c>
      <c r="R1059" s="28">
        <v>9</v>
      </c>
      <c r="S1059" s="28">
        <v>99</v>
      </c>
      <c r="T1059" s="28">
        <v>4</v>
      </c>
      <c r="U1059" s="28">
        <v>0</v>
      </c>
      <c r="V1059" s="29" t="s">
        <v>7472</v>
      </c>
      <c r="W1059" s="29" t="s">
        <v>7472</v>
      </c>
      <c r="X1059" s="29" t="s">
        <v>7472</v>
      </c>
      <c r="Y1059" s="29" t="s">
        <v>7472</v>
      </c>
      <c r="Z1059" s="29" t="s">
        <v>7472</v>
      </c>
      <c r="AA1059" s="29" t="s">
        <v>7472</v>
      </c>
      <c r="AB1059" s="28" t="s">
        <v>7472</v>
      </c>
      <c r="AC1059" s="27"/>
      <c r="AD1059" s="27"/>
      <c r="AE1059" s="27"/>
      <c r="AF1059" s="29" t="s">
        <v>7472</v>
      </c>
      <c r="AG1059" s="33" t="str">
        <f>IF(ISERROR(IF(VLOOKUP(B1059,'SAS Stations'!$A$2:$G$307,6,)="YES", "YES", "NO"))=TRUE,"NO","YES")</f>
        <v>NO</v>
      </c>
      <c r="AH1059" s="33" t="str">
        <f t="shared" si="16"/>
        <v>YES</v>
      </c>
      <c r="AI1059" s="33" t="str">
        <f>IF(ISERROR(IF(VLOOKUP(B1059,'Stations Modelled'!$A$2:$D$141,4,FALSE)=TRUE, "YES","NO")),"NO","YES")</f>
        <v>NO</v>
      </c>
    </row>
    <row r="1060" spans="1:35" hidden="1">
      <c r="A1060" s="29" t="s">
        <v>681</v>
      </c>
      <c r="B1060" s="28">
        <v>22</v>
      </c>
      <c r="C1060" s="28">
        <v>1023</v>
      </c>
      <c r="D1060" s="30" t="s">
        <v>4923</v>
      </c>
      <c r="E1060" s="29">
        <v>13341</v>
      </c>
      <c r="F1060" s="28">
        <v>115</v>
      </c>
      <c r="G1060" s="28">
        <v>12</v>
      </c>
      <c r="H1060" s="28">
        <v>8016</v>
      </c>
      <c r="I1060" s="29" t="s">
        <v>385</v>
      </c>
      <c r="J1060" s="28">
        <v>15</v>
      </c>
      <c r="K1060" s="29" t="s">
        <v>666</v>
      </c>
      <c r="L1060" s="28">
        <v>5061</v>
      </c>
      <c r="M1060" s="29" t="s">
        <v>666</v>
      </c>
      <c r="N1060" s="29" t="s">
        <v>7471</v>
      </c>
      <c r="O1060" s="31">
        <v>32843</v>
      </c>
      <c r="P1060" s="31" t="s">
        <v>7472</v>
      </c>
      <c r="Q1060" s="29" t="s">
        <v>525</v>
      </c>
      <c r="R1060" s="28">
        <v>3</v>
      </c>
      <c r="S1060" s="28">
        <v>86</v>
      </c>
      <c r="T1060" s="28">
        <v>4</v>
      </c>
      <c r="U1060" s="28">
        <v>24</v>
      </c>
      <c r="V1060" s="29" t="s">
        <v>7474</v>
      </c>
      <c r="W1060" s="29" t="s">
        <v>10323</v>
      </c>
      <c r="X1060" s="29" t="s">
        <v>7540</v>
      </c>
      <c r="Y1060" s="29" t="s">
        <v>5176</v>
      </c>
      <c r="Z1060" s="29" t="s">
        <v>5177</v>
      </c>
      <c r="AA1060" s="29" t="s">
        <v>7478</v>
      </c>
      <c r="AB1060" s="28">
        <v>93562</v>
      </c>
      <c r="AC1060" s="32">
        <v>35.766269000000001</v>
      </c>
      <c r="AD1060" s="32">
        <v>-117.38327700000001</v>
      </c>
      <c r="AE1060" s="34" t="s">
        <v>7494</v>
      </c>
      <c r="AF1060" s="29" t="s">
        <v>7472</v>
      </c>
      <c r="AG1060" s="33" t="str">
        <f>IF(ISERROR(IF(VLOOKUP(B1060,'SAS Stations'!$A$2:$G$307,6,)="YES", "YES", "NO"))=TRUE,"NO","YES")</f>
        <v>NO</v>
      </c>
      <c r="AH1060" s="33" t="str">
        <f t="shared" si="16"/>
        <v>YES</v>
      </c>
      <c r="AI1060" s="33" t="str">
        <f>IF(ISERROR(IF(VLOOKUP(B1060,'Stations Modelled'!$A$2:$D$141,4,FALSE)=TRUE, "YES","NO")),"NO","YES")</f>
        <v>NO</v>
      </c>
    </row>
    <row r="1061" spans="1:35" hidden="1">
      <c r="A1061" s="29" t="s">
        <v>3461</v>
      </c>
      <c r="B1061" s="28">
        <v>1796</v>
      </c>
      <c r="C1061" s="28">
        <v>5415</v>
      </c>
      <c r="D1061" s="30"/>
      <c r="E1061" s="29"/>
      <c r="F1061" s="28">
        <v>66</v>
      </c>
      <c r="G1061" s="28">
        <v>16</v>
      </c>
      <c r="H1061" s="28">
        <v>5053</v>
      </c>
      <c r="I1061" s="29" t="s">
        <v>833</v>
      </c>
      <c r="J1061" s="28">
        <v>12</v>
      </c>
      <c r="K1061" s="29" t="s">
        <v>833</v>
      </c>
      <c r="L1061" s="28">
        <v>5056</v>
      </c>
      <c r="M1061" s="29" t="s">
        <v>698</v>
      </c>
      <c r="N1061" s="29" t="s">
        <v>7496</v>
      </c>
      <c r="O1061" s="31">
        <v>38353</v>
      </c>
      <c r="P1061" s="31" t="s">
        <v>7472</v>
      </c>
      <c r="Q1061" s="29" t="s">
        <v>10579</v>
      </c>
      <c r="R1061" s="28">
        <v>5</v>
      </c>
      <c r="S1061" s="28">
        <v>39</v>
      </c>
      <c r="T1061" s="28">
        <v>1</v>
      </c>
      <c r="U1061" s="28">
        <v>60</v>
      </c>
      <c r="V1061" s="29" t="s">
        <v>4972</v>
      </c>
      <c r="W1061" s="29" t="s">
        <v>7522</v>
      </c>
      <c r="X1061" s="29" t="s">
        <v>3324</v>
      </c>
      <c r="Y1061" s="29" t="s">
        <v>3462</v>
      </c>
      <c r="Z1061" s="29" t="s">
        <v>742</v>
      </c>
      <c r="AA1061" s="29" t="s">
        <v>7478</v>
      </c>
      <c r="AB1061" s="28" t="s">
        <v>7472</v>
      </c>
      <c r="AC1061" s="27"/>
      <c r="AD1061" s="27"/>
      <c r="AE1061" s="27"/>
      <c r="AF1061" s="29" t="s">
        <v>7472</v>
      </c>
      <c r="AG1061" s="33" t="str">
        <f>IF(ISERROR(IF(VLOOKUP(B1061,'SAS Stations'!$A$2:$G$307,6,)="YES", "YES", "NO"))=TRUE,"NO","YES")</f>
        <v>NO</v>
      </c>
      <c r="AH1061" s="33" t="str">
        <f t="shared" si="16"/>
        <v>YES</v>
      </c>
      <c r="AI1061" s="33" t="str">
        <f>IF(ISERROR(IF(VLOOKUP(B1061,'Stations Modelled'!$A$2:$D$141,4,FALSE)=TRUE, "YES","NO")),"NO","YES")</f>
        <v>NO</v>
      </c>
    </row>
    <row r="1062" spans="1:35" hidden="1">
      <c r="A1062" s="29" t="s">
        <v>3463</v>
      </c>
      <c r="B1062" s="28">
        <v>1630</v>
      </c>
      <c r="C1062" s="28">
        <v>7510</v>
      </c>
      <c r="D1062" s="30"/>
      <c r="E1062" s="29"/>
      <c r="F1062" s="28">
        <v>16</v>
      </c>
      <c r="G1062" s="28">
        <v>4</v>
      </c>
      <c r="H1062" s="28">
        <v>5053</v>
      </c>
      <c r="I1062" s="29" t="s">
        <v>833</v>
      </c>
      <c r="J1062" s="28">
        <v>12</v>
      </c>
      <c r="K1062" s="29" t="s">
        <v>833</v>
      </c>
      <c r="L1062" s="28">
        <v>5056</v>
      </c>
      <c r="M1062" s="29" t="s">
        <v>698</v>
      </c>
      <c r="N1062" s="29" t="s">
        <v>7471</v>
      </c>
      <c r="O1062" s="31">
        <v>33015</v>
      </c>
      <c r="P1062" s="31" t="s">
        <v>7472</v>
      </c>
      <c r="Q1062" s="29" t="s">
        <v>5084</v>
      </c>
      <c r="R1062" s="28">
        <v>5</v>
      </c>
      <c r="S1062" s="28">
        <v>39</v>
      </c>
      <c r="T1062" s="28">
        <v>1</v>
      </c>
      <c r="U1062" s="28">
        <v>60</v>
      </c>
      <c r="V1062" s="29" t="s">
        <v>4972</v>
      </c>
      <c r="W1062" s="29" t="s">
        <v>7472</v>
      </c>
      <c r="X1062" s="29" t="s">
        <v>7472</v>
      </c>
      <c r="Y1062" s="29" t="s">
        <v>7472</v>
      </c>
      <c r="Z1062" s="29" t="s">
        <v>7472</v>
      </c>
      <c r="AA1062" s="29" t="s">
        <v>7478</v>
      </c>
      <c r="AB1062" s="28">
        <v>93060</v>
      </c>
      <c r="AC1062" s="27"/>
      <c r="AD1062" s="27"/>
      <c r="AE1062" s="27"/>
      <c r="AF1062" s="29" t="s">
        <v>7472</v>
      </c>
      <c r="AG1062" s="33" t="str">
        <f>IF(ISERROR(IF(VLOOKUP(B1062,'SAS Stations'!$A$2:$G$307,6,)="YES", "YES", "NO"))=TRUE,"NO","YES")</f>
        <v>NO</v>
      </c>
      <c r="AH1062" s="33" t="str">
        <f t="shared" si="16"/>
        <v>YES</v>
      </c>
      <c r="AI1062" s="33" t="str">
        <f>IF(ISERROR(IF(VLOOKUP(B1062,'Stations Modelled'!$A$2:$D$141,4,FALSE)=TRUE, "YES","NO")),"NO","YES")</f>
        <v>NO</v>
      </c>
    </row>
    <row r="1063" spans="1:35" hidden="1">
      <c r="A1063" s="29" t="s">
        <v>3464</v>
      </c>
      <c r="B1063" s="28">
        <v>334</v>
      </c>
      <c r="C1063" s="28">
        <v>5091</v>
      </c>
      <c r="D1063" s="30"/>
      <c r="E1063" s="29"/>
      <c r="F1063" s="28">
        <v>220</v>
      </c>
      <c r="G1063" s="28">
        <v>220</v>
      </c>
      <c r="H1063" s="28">
        <v>4060</v>
      </c>
      <c r="I1063" s="29" t="s">
        <v>7479</v>
      </c>
      <c r="J1063" s="28">
        <v>6</v>
      </c>
      <c r="K1063" s="29" t="s">
        <v>389</v>
      </c>
      <c r="L1063" s="28">
        <v>4000</v>
      </c>
      <c r="M1063" s="29" t="s">
        <v>7495</v>
      </c>
      <c r="N1063" s="29" t="s">
        <v>7471</v>
      </c>
      <c r="O1063" s="31">
        <v>25355</v>
      </c>
      <c r="P1063" s="31" t="s">
        <v>7472</v>
      </c>
      <c r="Q1063" s="29" t="s">
        <v>7496</v>
      </c>
      <c r="R1063" s="28">
        <v>9</v>
      </c>
      <c r="S1063" s="28">
        <v>73</v>
      </c>
      <c r="T1063" s="28">
        <v>4</v>
      </c>
      <c r="U1063" s="28">
        <v>0</v>
      </c>
      <c r="V1063" s="29" t="s">
        <v>7498</v>
      </c>
      <c r="W1063" s="29" t="s">
        <v>7472</v>
      </c>
      <c r="X1063" s="29" t="s">
        <v>7472</v>
      </c>
      <c r="Y1063" s="29" t="s">
        <v>3465</v>
      </c>
      <c r="Z1063" s="29" t="s">
        <v>7492</v>
      </c>
      <c r="AA1063" s="29" t="s">
        <v>7493</v>
      </c>
      <c r="AB1063" s="28" t="s">
        <v>7472</v>
      </c>
      <c r="AC1063" s="32">
        <v>35.926073000000002</v>
      </c>
      <c r="AD1063" s="32">
        <v>-114.832038</v>
      </c>
      <c r="AE1063" s="34" t="s">
        <v>5182</v>
      </c>
      <c r="AF1063" s="29" t="s">
        <v>7472</v>
      </c>
      <c r="AG1063" s="33" t="str">
        <f>IF(ISERROR(IF(VLOOKUP(B1063,'SAS Stations'!$A$2:$G$307,6,)="YES", "YES", "NO"))=TRUE,"NO","YES")</f>
        <v>NO</v>
      </c>
      <c r="AH1063" s="33" t="str">
        <f t="shared" si="16"/>
        <v>YES</v>
      </c>
      <c r="AI1063" s="33" t="str">
        <f>IF(ISERROR(IF(VLOOKUP(B1063,'Stations Modelled'!$A$2:$D$141,4,FALSE)=TRUE, "YES","NO")),"NO","YES")</f>
        <v>NO</v>
      </c>
    </row>
    <row r="1064" spans="1:35" hidden="1">
      <c r="A1064" s="29" t="s">
        <v>3466</v>
      </c>
      <c r="B1064" s="28">
        <v>1220</v>
      </c>
      <c r="C1064" s="28">
        <v>7530</v>
      </c>
      <c r="D1064" s="30"/>
      <c r="E1064" s="29"/>
      <c r="F1064" s="28">
        <v>2.4</v>
      </c>
      <c r="G1064" s="28">
        <v>12</v>
      </c>
      <c r="H1064" s="28">
        <v>5052</v>
      </c>
      <c r="I1064" s="29" t="s">
        <v>357</v>
      </c>
      <c r="J1064" s="28">
        <v>14</v>
      </c>
      <c r="K1064" s="29" t="s">
        <v>940</v>
      </c>
      <c r="L1064" s="28">
        <v>5054</v>
      </c>
      <c r="M1064" s="29" t="s">
        <v>940</v>
      </c>
      <c r="N1064" s="29" t="s">
        <v>7471</v>
      </c>
      <c r="O1064" s="31">
        <v>25477</v>
      </c>
      <c r="P1064" s="31" t="s">
        <v>7472</v>
      </c>
      <c r="Q1064" s="29" t="s">
        <v>5084</v>
      </c>
      <c r="R1064" s="28">
        <v>5</v>
      </c>
      <c r="S1064" s="28">
        <v>53</v>
      </c>
      <c r="T1064" s="28">
        <v>3</v>
      </c>
      <c r="U1064" s="28">
        <v>40</v>
      </c>
      <c r="V1064" s="29" t="s">
        <v>4926</v>
      </c>
      <c r="W1064" s="29" t="s">
        <v>7472</v>
      </c>
      <c r="X1064" s="29" t="s">
        <v>7472</v>
      </c>
      <c r="Y1064" s="29" t="s">
        <v>7472</v>
      </c>
      <c r="Z1064" s="29" t="s">
        <v>7472</v>
      </c>
      <c r="AA1064" s="29" t="s">
        <v>7478</v>
      </c>
      <c r="AB1064" s="28">
        <v>93301</v>
      </c>
      <c r="AC1064" s="27"/>
      <c r="AD1064" s="27"/>
      <c r="AE1064" s="27"/>
      <c r="AF1064" s="29" t="s">
        <v>7472</v>
      </c>
      <c r="AG1064" s="33" t="str">
        <f>IF(ISERROR(IF(VLOOKUP(B1064,'SAS Stations'!$A$2:$G$307,6,)="YES", "YES", "NO"))=TRUE,"NO","YES")</f>
        <v>NO</v>
      </c>
      <c r="AH1064" s="33" t="str">
        <f t="shared" si="16"/>
        <v>YES</v>
      </c>
      <c r="AI1064" s="33" t="str">
        <f>IF(ISERROR(IF(VLOOKUP(B1064,'Stations Modelled'!$A$2:$D$141,4,FALSE)=TRUE, "YES","NO")),"NO","YES")</f>
        <v>NO</v>
      </c>
    </row>
    <row r="1065" spans="1:35" hidden="1">
      <c r="A1065" s="29" t="s">
        <v>682</v>
      </c>
      <c r="B1065" s="28">
        <v>1442</v>
      </c>
      <c r="C1065" s="28">
        <v>8218</v>
      </c>
      <c r="D1065" s="30" t="s">
        <v>3405</v>
      </c>
      <c r="E1065" s="29"/>
      <c r="F1065" s="28">
        <v>115</v>
      </c>
      <c r="G1065" s="28">
        <v>12</v>
      </c>
      <c r="H1065" s="28">
        <v>5064</v>
      </c>
      <c r="I1065" s="29" t="s">
        <v>375</v>
      </c>
      <c r="J1065" s="28">
        <v>5</v>
      </c>
      <c r="K1065" s="29" t="s">
        <v>375</v>
      </c>
      <c r="L1065" s="28">
        <v>5064</v>
      </c>
      <c r="M1065" s="29" t="s">
        <v>375</v>
      </c>
      <c r="N1065" s="29" t="s">
        <v>7471</v>
      </c>
      <c r="O1065" s="31">
        <v>32295</v>
      </c>
      <c r="P1065" s="31" t="s">
        <v>7472</v>
      </c>
      <c r="Q1065" s="29" t="s">
        <v>7473</v>
      </c>
      <c r="R1065" s="28">
        <v>3</v>
      </c>
      <c r="S1065" s="28">
        <v>31</v>
      </c>
      <c r="T1065" s="28">
        <v>4</v>
      </c>
      <c r="U1065" s="28">
        <v>17</v>
      </c>
      <c r="V1065" s="29" t="s">
        <v>7474</v>
      </c>
      <c r="W1065" s="29" t="s">
        <v>5043</v>
      </c>
      <c r="X1065" s="29" t="s">
        <v>5041</v>
      </c>
      <c r="Y1065" s="29" t="s">
        <v>2631</v>
      </c>
      <c r="Z1065" s="29" t="s">
        <v>682</v>
      </c>
      <c r="AA1065" s="29" t="s">
        <v>7478</v>
      </c>
      <c r="AB1065" s="28">
        <v>92359</v>
      </c>
      <c r="AC1065" s="32">
        <v>34.063245000000002</v>
      </c>
      <c r="AD1065" s="32">
        <v>-117.12093900000001</v>
      </c>
      <c r="AE1065" s="34" t="s">
        <v>7503</v>
      </c>
      <c r="AF1065" s="29" t="s">
        <v>7472</v>
      </c>
      <c r="AG1065" s="33" t="str">
        <f>IF(ISERROR(IF(VLOOKUP(B1065,'SAS Stations'!$A$2:$G$307,6,)="YES", "YES", "NO"))=TRUE,"NO","YES")</f>
        <v>NO</v>
      </c>
      <c r="AH1065" s="33" t="str">
        <f t="shared" si="16"/>
        <v>YES</v>
      </c>
      <c r="AI1065" s="33" t="str">
        <f>IF(ISERROR(IF(VLOOKUP(B1065,'Stations Modelled'!$A$2:$D$141,4,FALSE)=TRUE, "YES","NO")),"NO","YES")</f>
        <v>NO</v>
      </c>
    </row>
    <row r="1066" spans="1:35" hidden="1">
      <c r="A1066" s="29" t="s">
        <v>683</v>
      </c>
      <c r="B1066" s="28">
        <v>405</v>
      </c>
      <c r="C1066" s="28">
        <v>5193</v>
      </c>
      <c r="D1066" s="30" t="s">
        <v>7528</v>
      </c>
      <c r="E1066" s="29">
        <v>37784</v>
      </c>
      <c r="F1066" s="28">
        <v>66</v>
      </c>
      <c r="G1066" s="28">
        <v>12</v>
      </c>
      <c r="H1066" s="28">
        <v>5014</v>
      </c>
      <c r="I1066" s="29" t="s">
        <v>392</v>
      </c>
      <c r="J1066" s="28">
        <v>4</v>
      </c>
      <c r="K1066" s="29" t="s">
        <v>448</v>
      </c>
      <c r="L1066" s="28">
        <v>5014</v>
      </c>
      <c r="M1066" s="29" t="s">
        <v>687</v>
      </c>
      <c r="N1066" s="29" t="s">
        <v>7471</v>
      </c>
      <c r="O1066" s="31">
        <v>21763</v>
      </c>
      <c r="P1066" s="31" t="s">
        <v>7472</v>
      </c>
      <c r="Q1066" s="29" t="s">
        <v>7473</v>
      </c>
      <c r="R1066" s="28">
        <v>1</v>
      </c>
      <c r="S1066" s="28">
        <v>26</v>
      </c>
      <c r="T1066" s="28">
        <v>3</v>
      </c>
      <c r="U1066" s="28">
        <v>6</v>
      </c>
      <c r="V1066" s="29" t="s">
        <v>7531</v>
      </c>
      <c r="W1066" s="29" t="s">
        <v>449</v>
      </c>
      <c r="X1066" s="29" t="s">
        <v>7825</v>
      </c>
      <c r="Y1066" s="29" t="s">
        <v>3279</v>
      </c>
      <c r="Z1066" s="29" t="s">
        <v>7580</v>
      </c>
      <c r="AA1066" s="29" t="s">
        <v>7478</v>
      </c>
      <c r="AB1066" s="28">
        <v>91790</v>
      </c>
      <c r="AC1066" s="32">
        <v>34.049627000000001</v>
      </c>
      <c r="AD1066" s="32">
        <v>-117.90522199999999</v>
      </c>
      <c r="AE1066" s="34" t="s">
        <v>7503</v>
      </c>
      <c r="AF1066" s="29" t="s">
        <v>7472</v>
      </c>
      <c r="AG1066" s="33" t="str">
        <f>IF(ISERROR(IF(VLOOKUP(B1066,'SAS Stations'!$A$2:$G$307,6,)="YES", "YES", "NO"))=TRUE,"NO","YES")</f>
        <v>YES</v>
      </c>
      <c r="AH1066" s="33" t="str">
        <f t="shared" si="16"/>
        <v>NO</v>
      </c>
      <c r="AI1066" s="33" t="str">
        <f>IF(ISERROR(IF(VLOOKUP(B1066,'Stations Modelled'!$A$2:$D$141,4,FALSE)=TRUE, "YES","NO")),"NO","YES")</f>
        <v>NO</v>
      </c>
    </row>
    <row r="1067" spans="1:35" hidden="1">
      <c r="A1067" s="29" t="s">
        <v>3467</v>
      </c>
      <c r="B1067" s="28">
        <v>1219</v>
      </c>
      <c r="C1067" s="28">
        <v>7529</v>
      </c>
      <c r="D1067" s="30"/>
      <c r="E1067" s="29"/>
      <c r="F1067" s="28">
        <v>12</v>
      </c>
      <c r="G1067" s="28">
        <v>4</v>
      </c>
      <c r="H1067" s="28">
        <v>5088</v>
      </c>
      <c r="I1067" s="29" t="s">
        <v>838</v>
      </c>
      <c r="J1067" s="28">
        <v>2</v>
      </c>
      <c r="K1067" s="29" t="s">
        <v>394</v>
      </c>
      <c r="L1067" s="28">
        <v>5082</v>
      </c>
      <c r="M1067" s="29" t="s">
        <v>939</v>
      </c>
      <c r="N1067" s="29" t="s">
        <v>7521</v>
      </c>
      <c r="O1067" s="31">
        <v>32599</v>
      </c>
      <c r="P1067" s="31">
        <v>34700</v>
      </c>
      <c r="Q1067" s="29" t="s">
        <v>5084</v>
      </c>
      <c r="R1067" s="28">
        <v>1</v>
      </c>
      <c r="S1067" s="28">
        <v>43</v>
      </c>
      <c r="T1067" s="28">
        <v>1</v>
      </c>
      <c r="U1067" s="28">
        <v>80</v>
      </c>
      <c r="V1067" s="29" t="s">
        <v>7848</v>
      </c>
      <c r="W1067" s="29" t="s">
        <v>7472</v>
      </c>
      <c r="X1067" s="29" t="s">
        <v>7472</v>
      </c>
      <c r="Y1067" s="29" t="s">
        <v>7472</v>
      </c>
      <c r="Z1067" s="29" t="s">
        <v>7472</v>
      </c>
      <c r="AA1067" s="29" t="s">
        <v>7478</v>
      </c>
      <c r="AB1067" s="28" t="s">
        <v>7472</v>
      </c>
      <c r="AC1067" s="27"/>
      <c r="AD1067" s="27"/>
      <c r="AE1067" s="27"/>
      <c r="AF1067" s="29" t="s">
        <v>7472</v>
      </c>
      <c r="AG1067" s="33" t="str">
        <f>IF(ISERROR(IF(VLOOKUP(B1067,'SAS Stations'!$A$2:$G$307,6,)="YES", "YES", "NO"))=TRUE,"NO","YES")</f>
        <v>NO</v>
      </c>
      <c r="AH1067" s="33" t="str">
        <f t="shared" si="16"/>
        <v>YES</v>
      </c>
      <c r="AI1067" s="33" t="str">
        <f>IF(ISERROR(IF(VLOOKUP(B1067,'Stations Modelled'!$A$2:$D$141,4,FALSE)=TRUE, "YES","NO")),"NO","YES")</f>
        <v>NO</v>
      </c>
    </row>
    <row r="1068" spans="1:35" hidden="1">
      <c r="A1068" s="29" t="s">
        <v>3468</v>
      </c>
      <c r="B1068" s="28">
        <v>1213</v>
      </c>
      <c r="C1068" s="28">
        <v>7514</v>
      </c>
      <c r="D1068" s="30"/>
      <c r="E1068" s="29"/>
      <c r="F1068" s="28">
        <v>12</v>
      </c>
      <c r="G1068" s="28">
        <v>4</v>
      </c>
      <c r="H1068" s="28">
        <v>5070</v>
      </c>
      <c r="I1068" s="29" t="s">
        <v>347</v>
      </c>
      <c r="J1068" s="28">
        <v>7</v>
      </c>
      <c r="K1068" s="29" t="s">
        <v>347</v>
      </c>
      <c r="L1068" s="28">
        <v>5070</v>
      </c>
      <c r="M1068" s="29" t="s">
        <v>347</v>
      </c>
      <c r="N1068" s="29" t="s">
        <v>7521</v>
      </c>
      <c r="O1068" s="31">
        <v>26573</v>
      </c>
      <c r="P1068" s="31">
        <v>32905</v>
      </c>
      <c r="Q1068" s="29" t="s">
        <v>5084</v>
      </c>
      <c r="R1068" s="28">
        <v>3</v>
      </c>
      <c r="S1068" s="28">
        <v>77</v>
      </c>
      <c r="T1068" s="28">
        <v>4</v>
      </c>
      <c r="U1068" s="28">
        <v>20</v>
      </c>
      <c r="V1068" s="29" t="s">
        <v>7472</v>
      </c>
      <c r="W1068" s="29" t="s">
        <v>7472</v>
      </c>
      <c r="X1068" s="29" t="s">
        <v>7472</v>
      </c>
      <c r="Y1068" s="29" t="s">
        <v>7472</v>
      </c>
      <c r="Z1068" s="29" t="s">
        <v>7472</v>
      </c>
      <c r="AA1068" s="29" t="s">
        <v>7478</v>
      </c>
      <c r="AB1068" s="28" t="s">
        <v>7472</v>
      </c>
      <c r="AC1068" s="27"/>
      <c r="AD1068" s="27"/>
      <c r="AE1068" s="27"/>
      <c r="AF1068" s="29" t="s">
        <v>7472</v>
      </c>
      <c r="AG1068" s="33" t="str">
        <f>IF(ISERROR(IF(VLOOKUP(B1068,'SAS Stations'!$A$2:$G$307,6,)="YES", "YES", "NO"))=TRUE,"NO","YES")</f>
        <v>NO</v>
      </c>
      <c r="AH1068" s="33" t="str">
        <f t="shared" si="16"/>
        <v>YES</v>
      </c>
      <c r="AI1068" s="33" t="str">
        <f>IF(ISERROR(IF(VLOOKUP(B1068,'Stations Modelled'!$A$2:$D$141,4,FALSE)=TRUE, "YES","NO")),"NO","YES")</f>
        <v>NO</v>
      </c>
    </row>
    <row r="1069" spans="1:35" hidden="1">
      <c r="A1069" s="29" t="s">
        <v>3869</v>
      </c>
      <c r="B1069" s="28">
        <v>261</v>
      </c>
      <c r="C1069" s="28">
        <v>5012</v>
      </c>
      <c r="D1069" s="30" t="s">
        <v>7535</v>
      </c>
      <c r="E1069" s="29" t="s">
        <v>3280</v>
      </c>
      <c r="F1069" s="28">
        <v>66</v>
      </c>
      <c r="G1069" s="28">
        <v>16</v>
      </c>
      <c r="H1069" s="28">
        <v>5012</v>
      </c>
      <c r="I1069" s="29" t="s">
        <v>3869</v>
      </c>
      <c r="J1069" s="28">
        <v>3</v>
      </c>
      <c r="K1069" s="29" t="s">
        <v>7529</v>
      </c>
      <c r="L1069" s="28">
        <v>5012</v>
      </c>
      <c r="M1069" s="29" t="s">
        <v>3869</v>
      </c>
      <c r="N1069" s="29" t="s">
        <v>7471</v>
      </c>
      <c r="O1069" s="31">
        <v>26785</v>
      </c>
      <c r="P1069" s="31" t="s">
        <v>7472</v>
      </c>
      <c r="Q1069" s="29" t="s">
        <v>7473</v>
      </c>
      <c r="R1069" s="28">
        <v>1</v>
      </c>
      <c r="S1069" s="28">
        <v>22</v>
      </c>
      <c r="T1069" s="28">
        <v>2</v>
      </c>
      <c r="U1069" s="28">
        <v>3</v>
      </c>
      <c r="V1069" s="29" t="s">
        <v>7531</v>
      </c>
      <c r="W1069" s="29" t="s">
        <v>572</v>
      </c>
      <c r="X1069" s="29" t="s">
        <v>7562</v>
      </c>
      <c r="Y1069" s="29" t="s">
        <v>3281</v>
      </c>
      <c r="Z1069" s="29" t="s">
        <v>3282</v>
      </c>
      <c r="AA1069" s="29" t="s">
        <v>7478</v>
      </c>
      <c r="AB1069" s="28">
        <v>91754</v>
      </c>
      <c r="AC1069" s="32">
        <v>34.036270000000002</v>
      </c>
      <c r="AD1069" s="32">
        <v>-118.110893</v>
      </c>
      <c r="AE1069" s="34" t="s">
        <v>7503</v>
      </c>
      <c r="AF1069" s="29" t="s">
        <v>7472</v>
      </c>
      <c r="AG1069" s="33" t="str">
        <f>IF(ISERROR(IF(VLOOKUP(B1069,'SAS Stations'!$A$2:$G$307,6,)="YES", "YES", "NO"))=TRUE,"NO","YES")</f>
        <v>NO</v>
      </c>
      <c r="AH1069" s="33" t="str">
        <f t="shared" si="16"/>
        <v>YES</v>
      </c>
      <c r="AI1069" s="33" t="str">
        <f>IF(ISERROR(IF(VLOOKUP(B1069,'Stations Modelled'!$A$2:$D$141,4,FALSE)=TRUE, "YES","NO")),"NO","YES")</f>
        <v>NO</v>
      </c>
    </row>
    <row r="1070" spans="1:35" hidden="1">
      <c r="A1070" s="29" t="s">
        <v>3869</v>
      </c>
      <c r="B1070" s="28">
        <v>262</v>
      </c>
      <c r="C1070" s="28">
        <v>5012</v>
      </c>
      <c r="D1070" s="30" t="s">
        <v>7535</v>
      </c>
      <c r="E1070" s="29" t="s">
        <v>3280</v>
      </c>
      <c r="F1070" s="28">
        <v>220</v>
      </c>
      <c r="G1070" s="28">
        <v>66</v>
      </c>
      <c r="H1070" s="28">
        <v>5000</v>
      </c>
      <c r="I1070" s="29" t="s">
        <v>7485</v>
      </c>
      <c r="J1070" s="28">
        <v>3</v>
      </c>
      <c r="K1070" s="29" t="s">
        <v>7529</v>
      </c>
      <c r="L1070" s="28">
        <v>5012</v>
      </c>
      <c r="M1070" s="29" t="s">
        <v>3869</v>
      </c>
      <c r="N1070" s="29" t="s">
        <v>7471</v>
      </c>
      <c r="O1070" s="31">
        <v>18264</v>
      </c>
      <c r="P1070" s="31" t="s">
        <v>7472</v>
      </c>
      <c r="Q1070" s="29" t="s">
        <v>7486</v>
      </c>
      <c r="R1070" s="28">
        <v>1</v>
      </c>
      <c r="S1070" s="28">
        <v>22</v>
      </c>
      <c r="T1070" s="28">
        <v>2</v>
      </c>
      <c r="U1070" s="28">
        <v>3</v>
      </c>
      <c r="V1070" s="29" t="s">
        <v>7531</v>
      </c>
      <c r="W1070" s="29" t="s">
        <v>572</v>
      </c>
      <c r="X1070" s="29" t="s">
        <v>7562</v>
      </c>
      <c r="Y1070" s="29" t="s">
        <v>3281</v>
      </c>
      <c r="Z1070" s="29" t="s">
        <v>3282</v>
      </c>
      <c r="AA1070" s="29" t="s">
        <v>7478</v>
      </c>
      <c r="AB1070" s="28">
        <v>91754</v>
      </c>
      <c r="AC1070" s="32">
        <v>34.036270000000002</v>
      </c>
      <c r="AD1070" s="32">
        <v>-118.110893</v>
      </c>
      <c r="AE1070" s="34" t="s">
        <v>7503</v>
      </c>
      <c r="AF1070" s="29" t="s">
        <v>7472</v>
      </c>
      <c r="AG1070" s="33" t="str">
        <f>IF(ISERROR(IF(VLOOKUP(B1070,'SAS Stations'!$A$2:$G$307,6,)="YES", "YES", "NO"))=TRUE,"NO","YES")</f>
        <v>NO</v>
      </c>
      <c r="AH1070" s="33" t="str">
        <f t="shared" si="16"/>
        <v>YES</v>
      </c>
      <c r="AI1070" s="33" t="str">
        <f>IF(ISERROR(IF(VLOOKUP(B1070,'Stations Modelled'!$A$2:$D$141,4,FALSE)=TRUE, "YES","NO")),"NO","YES")</f>
        <v>NO</v>
      </c>
    </row>
    <row r="1071" spans="1:35" hidden="1">
      <c r="A1071" s="29" t="s">
        <v>3469</v>
      </c>
      <c r="B1071" s="28">
        <v>249</v>
      </c>
      <c r="C1071" s="28">
        <v>4183</v>
      </c>
      <c r="D1071" s="30"/>
      <c r="E1071" s="29"/>
      <c r="F1071" s="28">
        <v>138</v>
      </c>
      <c r="G1071" s="28">
        <v>12</v>
      </c>
      <c r="H1071" s="28">
        <v>4080</v>
      </c>
      <c r="I1071" s="29" t="s">
        <v>2503</v>
      </c>
      <c r="J1071" s="28">
        <v>2</v>
      </c>
      <c r="K1071" s="29" t="s">
        <v>394</v>
      </c>
      <c r="L1071" s="28">
        <v>4000</v>
      </c>
      <c r="M1071" s="29" t="s">
        <v>7495</v>
      </c>
      <c r="N1071" s="29" t="s">
        <v>7471</v>
      </c>
      <c r="O1071" s="31">
        <v>18264</v>
      </c>
      <c r="P1071" s="31" t="s">
        <v>7472</v>
      </c>
      <c r="Q1071" s="29" t="s">
        <v>7496</v>
      </c>
      <c r="R1071" s="28">
        <v>9</v>
      </c>
      <c r="S1071" s="28">
        <v>99</v>
      </c>
      <c r="T1071" s="28" t="s">
        <v>7472</v>
      </c>
      <c r="U1071" s="28">
        <v>0</v>
      </c>
      <c r="V1071" s="29" t="s">
        <v>7472</v>
      </c>
      <c r="W1071" s="29" t="s">
        <v>7472</v>
      </c>
      <c r="X1071" s="29" t="s">
        <v>7472</v>
      </c>
      <c r="Y1071" s="29" t="s">
        <v>7472</v>
      </c>
      <c r="Z1071" s="29" t="s">
        <v>7472</v>
      </c>
      <c r="AA1071" s="29" t="s">
        <v>7472</v>
      </c>
      <c r="AB1071" s="28" t="s">
        <v>7472</v>
      </c>
      <c r="AC1071" s="27"/>
      <c r="AD1071" s="27"/>
      <c r="AE1071" s="27"/>
      <c r="AF1071" s="29" t="s">
        <v>7472</v>
      </c>
      <c r="AG1071" s="33" t="str">
        <f>IF(ISERROR(IF(VLOOKUP(B1071,'SAS Stations'!$A$2:$G$307,6,)="YES", "YES", "NO"))=TRUE,"NO","YES")</f>
        <v>NO</v>
      </c>
      <c r="AH1071" s="33" t="str">
        <f t="shared" si="16"/>
        <v>YES</v>
      </c>
      <c r="AI1071" s="33" t="str">
        <f>IF(ISERROR(IF(VLOOKUP(B1071,'Stations Modelled'!$A$2:$D$141,4,FALSE)=TRUE, "YES","NO")),"NO","YES")</f>
        <v>NO</v>
      </c>
    </row>
    <row r="1072" spans="1:35" hidden="1">
      <c r="A1072" s="29" t="s">
        <v>3470</v>
      </c>
      <c r="B1072" s="28">
        <v>1224</v>
      </c>
      <c r="C1072" s="28">
        <v>7542</v>
      </c>
      <c r="D1072" s="30"/>
      <c r="E1072" s="29"/>
      <c r="F1072" s="28">
        <v>33</v>
      </c>
      <c r="G1072" s="28">
        <v>4.8</v>
      </c>
      <c r="H1072" s="28">
        <v>5067</v>
      </c>
      <c r="I1072" s="29" t="s">
        <v>389</v>
      </c>
      <c r="J1072" s="28">
        <v>6</v>
      </c>
      <c r="K1072" s="29" t="s">
        <v>389</v>
      </c>
      <c r="L1072" s="28">
        <v>5067</v>
      </c>
      <c r="M1072" s="29" t="s">
        <v>389</v>
      </c>
      <c r="N1072" s="29" t="s">
        <v>7471</v>
      </c>
      <c r="O1072" s="31">
        <v>25204</v>
      </c>
      <c r="P1072" s="31" t="s">
        <v>7472</v>
      </c>
      <c r="Q1072" s="29" t="s">
        <v>5084</v>
      </c>
      <c r="R1072" s="28">
        <v>3</v>
      </c>
      <c r="S1072" s="28">
        <v>84</v>
      </c>
      <c r="T1072" s="28" t="s">
        <v>7472</v>
      </c>
      <c r="U1072" s="28">
        <v>40</v>
      </c>
      <c r="V1072" s="29" t="s">
        <v>7480</v>
      </c>
      <c r="W1072" s="29" t="s">
        <v>3471</v>
      </c>
      <c r="X1072" s="29" t="s">
        <v>519</v>
      </c>
      <c r="Y1072" s="29" t="s">
        <v>3472</v>
      </c>
      <c r="Z1072" s="29" t="s">
        <v>3473</v>
      </c>
      <c r="AA1072" s="29" t="s">
        <v>7478</v>
      </c>
      <c r="AB1072" s="28">
        <v>92256</v>
      </c>
      <c r="AC1072" s="27"/>
      <c r="AD1072" s="27"/>
      <c r="AE1072" s="27"/>
      <c r="AF1072" s="29" t="s">
        <v>7472</v>
      </c>
      <c r="AG1072" s="33" t="str">
        <f>IF(ISERROR(IF(VLOOKUP(B1072,'SAS Stations'!$A$2:$G$307,6,)="YES", "YES", "NO"))=TRUE,"NO","YES")</f>
        <v>NO</v>
      </c>
      <c r="AH1072" s="33" t="str">
        <f t="shared" si="16"/>
        <v>YES</v>
      </c>
      <c r="AI1072" s="33" t="str">
        <f>IF(ISERROR(IF(VLOOKUP(B1072,'Stations Modelled'!$A$2:$D$141,4,FALSE)=TRUE, "YES","NO")),"NO","YES")</f>
        <v>NO</v>
      </c>
    </row>
    <row r="1073" spans="1:35" hidden="1">
      <c r="A1073" s="29" t="s">
        <v>3474</v>
      </c>
      <c r="B1073" s="28">
        <v>978</v>
      </c>
      <c r="C1073" s="28">
        <v>6181</v>
      </c>
      <c r="D1073" s="30"/>
      <c r="E1073" s="29"/>
      <c r="F1073" s="28">
        <v>66</v>
      </c>
      <c r="G1073" s="28">
        <v>16</v>
      </c>
      <c r="H1073" s="28">
        <v>5011</v>
      </c>
      <c r="I1073" s="29" t="s">
        <v>3865</v>
      </c>
      <c r="J1073" s="28">
        <v>3</v>
      </c>
      <c r="K1073" s="29" t="s">
        <v>7529</v>
      </c>
      <c r="L1073" s="28">
        <v>5012</v>
      </c>
      <c r="M1073" s="29" t="s">
        <v>3869</v>
      </c>
      <c r="N1073" s="29" t="s">
        <v>7521</v>
      </c>
      <c r="O1073" s="31">
        <v>26512</v>
      </c>
      <c r="P1073" s="31">
        <v>30987</v>
      </c>
      <c r="Q1073" s="29" t="s">
        <v>7530</v>
      </c>
      <c r="R1073" s="28">
        <v>1</v>
      </c>
      <c r="S1073" s="28">
        <v>22</v>
      </c>
      <c r="T1073" s="28">
        <v>2</v>
      </c>
      <c r="U1073" s="28">
        <v>3</v>
      </c>
      <c r="V1073" s="29" t="s">
        <v>7472</v>
      </c>
      <c r="W1073" s="29" t="s">
        <v>7472</v>
      </c>
      <c r="X1073" s="29" t="s">
        <v>7472</v>
      </c>
      <c r="Y1073" s="29" t="s">
        <v>7472</v>
      </c>
      <c r="Z1073" s="29" t="s">
        <v>7472</v>
      </c>
      <c r="AA1073" s="29" t="s">
        <v>7478</v>
      </c>
      <c r="AB1073" s="28" t="s">
        <v>7472</v>
      </c>
      <c r="AC1073" s="27"/>
      <c r="AD1073" s="27"/>
      <c r="AE1073" s="27"/>
      <c r="AF1073" s="29" t="s">
        <v>7472</v>
      </c>
      <c r="AG1073" s="33" t="str">
        <f>IF(ISERROR(IF(VLOOKUP(B1073,'SAS Stations'!$A$2:$G$307,6,)="YES", "YES", "NO"))=TRUE,"NO","YES")</f>
        <v>NO</v>
      </c>
      <c r="AH1073" s="33" t="str">
        <f t="shared" si="16"/>
        <v>YES</v>
      </c>
      <c r="AI1073" s="33" t="str">
        <f>IF(ISERROR(IF(VLOOKUP(B1073,'Stations Modelled'!$A$2:$D$141,4,FALSE)=TRUE, "YES","NO")),"NO","YES")</f>
        <v>NO</v>
      </c>
    </row>
    <row r="1074" spans="1:35" hidden="1">
      <c r="A1074" s="29" t="s">
        <v>684</v>
      </c>
      <c r="B1074" s="28">
        <v>1858</v>
      </c>
      <c r="C1074" s="28">
        <v>6323</v>
      </c>
      <c r="D1074" s="30" t="s">
        <v>3420</v>
      </c>
      <c r="E1074" s="29"/>
      <c r="F1074" s="28">
        <v>66</v>
      </c>
      <c r="G1074" s="28">
        <v>12</v>
      </c>
      <c r="H1074" s="28">
        <v>5069</v>
      </c>
      <c r="I1074" s="29" t="s">
        <v>687</v>
      </c>
      <c r="J1074" s="28">
        <v>4</v>
      </c>
      <c r="K1074" s="29" t="s">
        <v>448</v>
      </c>
      <c r="L1074" s="28">
        <v>5069</v>
      </c>
      <c r="M1074" s="29" t="s">
        <v>687</v>
      </c>
      <c r="N1074" s="29" t="s">
        <v>7471</v>
      </c>
      <c r="O1074" s="31">
        <v>34536</v>
      </c>
      <c r="P1074" s="31" t="s">
        <v>7472</v>
      </c>
      <c r="Q1074" s="29" t="s">
        <v>7530</v>
      </c>
      <c r="R1074" s="28">
        <v>3</v>
      </c>
      <c r="S1074" s="28">
        <v>30</v>
      </c>
      <c r="T1074" s="28">
        <v>3</v>
      </c>
      <c r="U1074" s="28">
        <v>14</v>
      </c>
      <c r="V1074" s="29" t="s">
        <v>3438</v>
      </c>
      <c r="W1074" s="29" t="s">
        <v>2632</v>
      </c>
      <c r="X1074" s="29" t="s">
        <v>2633</v>
      </c>
      <c r="Y1074" s="29" t="s">
        <v>2634</v>
      </c>
      <c r="Z1074" s="29" t="s">
        <v>687</v>
      </c>
      <c r="AA1074" s="29" t="s">
        <v>7478</v>
      </c>
      <c r="AB1074" s="28">
        <v>91752</v>
      </c>
      <c r="AC1074" s="32">
        <v>34.033154000000003</v>
      </c>
      <c r="AD1074" s="32">
        <v>-117.523506</v>
      </c>
      <c r="AE1074" s="34" t="s">
        <v>7503</v>
      </c>
      <c r="AF1074" s="29" t="s">
        <v>7472</v>
      </c>
      <c r="AG1074" s="33" t="str">
        <f>IF(ISERROR(IF(VLOOKUP(B1074,'SAS Stations'!$A$2:$G$307,6,)="YES", "YES", "NO"))=TRUE,"NO","YES")</f>
        <v>NO</v>
      </c>
      <c r="AH1074" s="33" t="str">
        <f t="shared" si="16"/>
        <v>YES</v>
      </c>
      <c r="AI1074" s="33" t="str">
        <f>IF(ISERROR(IF(VLOOKUP(B1074,'Stations Modelled'!$A$2:$D$141,4,FALSE)=TRUE, "YES","NO")),"NO","YES")</f>
        <v>NO</v>
      </c>
    </row>
    <row r="1075" spans="1:35" hidden="1">
      <c r="A1075" s="29" t="s">
        <v>1030</v>
      </c>
      <c r="B1075" s="28">
        <v>357</v>
      </c>
      <c r="C1075" s="28">
        <v>5133</v>
      </c>
      <c r="D1075" s="30" t="s">
        <v>7535</v>
      </c>
      <c r="E1075" s="29"/>
      <c r="F1075" s="28">
        <v>16</v>
      </c>
      <c r="G1075" s="28">
        <v>4</v>
      </c>
      <c r="H1075" s="28">
        <v>5012</v>
      </c>
      <c r="I1075" s="29" t="s">
        <v>3869</v>
      </c>
      <c r="J1075" s="28">
        <v>3</v>
      </c>
      <c r="K1075" s="29" t="s">
        <v>7529</v>
      </c>
      <c r="L1075" s="28">
        <v>5012</v>
      </c>
      <c r="M1075" s="29" t="s">
        <v>3869</v>
      </c>
      <c r="N1075" s="29" t="s">
        <v>7471</v>
      </c>
      <c r="O1075" s="31">
        <v>18264</v>
      </c>
      <c r="P1075" s="31" t="s">
        <v>7472</v>
      </c>
      <c r="Q1075" s="29" t="s">
        <v>7506</v>
      </c>
      <c r="R1075" s="28">
        <v>1</v>
      </c>
      <c r="S1075" s="28">
        <v>27</v>
      </c>
      <c r="T1075" s="28">
        <v>3</v>
      </c>
      <c r="U1075" s="28">
        <v>3</v>
      </c>
      <c r="V1075" s="29" t="s">
        <v>7531</v>
      </c>
      <c r="W1075" s="29" t="s">
        <v>7539</v>
      </c>
      <c r="X1075" s="29" t="s">
        <v>3283</v>
      </c>
      <c r="Y1075" s="29" t="s">
        <v>3284</v>
      </c>
      <c r="Z1075" s="29" t="s">
        <v>368</v>
      </c>
      <c r="AA1075" s="29" t="s">
        <v>7478</v>
      </c>
      <c r="AB1075" s="28">
        <v>91006</v>
      </c>
      <c r="AC1075" s="32">
        <v>34.128295000000001</v>
      </c>
      <c r="AD1075" s="32">
        <v>-118.06731600000001</v>
      </c>
      <c r="AE1075" s="34" t="s">
        <v>7503</v>
      </c>
      <c r="AF1075" s="29" t="s">
        <v>7472</v>
      </c>
      <c r="AG1075" s="33" t="str">
        <f>IF(ISERROR(IF(VLOOKUP(B1075,'SAS Stations'!$A$2:$G$307,6,)="YES", "YES", "NO"))=TRUE,"NO","YES")</f>
        <v>YES</v>
      </c>
      <c r="AH1075" s="33" t="str">
        <f t="shared" si="16"/>
        <v>NO</v>
      </c>
      <c r="AI1075" s="33" t="str">
        <f>IF(ISERROR(IF(VLOOKUP(B1075,'Stations Modelled'!$A$2:$D$141,4,FALSE)=TRUE, "YES","NO")),"NO","YES")</f>
        <v>NO</v>
      </c>
    </row>
    <row r="1076" spans="1:35" hidden="1">
      <c r="A1076" s="34" t="s">
        <v>3475</v>
      </c>
      <c r="B1076" s="28"/>
      <c r="C1076" s="28"/>
      <c r="D1076" s="30"/>
      <c r="E1076" s="29"/>
      <c r="F1076" s="28"/>
      <c r="G1076" s="28"/>
      <c r="H1076" s="28"/>
      <c r="I1076" s="29"/>
      <c r="J1076" s="28"/>
      <c r="K1076" s="29"/>
      <c r="L1076" s="28"/>
      <c r="M1076" s="29"/>
      <c r="N1076" s="29"/>
      <c r="O1076" s="31"/>
      <c r="P1076" s="31"/>
      <c r="Q1076" s="29"/>
      <c r="R1076" s="28"/>
      <c r="S1076" s="28"/>
      <c r="T1076" s="28"/>
      <c r="U1076" s="28"/>
      <c r="V1076" s="29"/>
      <c r="W1076" s="29"/>
      <c r="X1076" s="29"/>
      <c r="Y1076" s="29"/>
      <c r="Z1076" s="29"/>
      <c r="AA1076" s="29"/>
      <c r="AB1076" s="28"/>
      <c r="AC1076" s="32">
        <v>33.354405999999997</v>
      </c>
      <c r="AD1076" s="32">
        <v>-118.439261</v>
      </c>
      <c r="AE1076" s="34" t="s">
        <v>7494</v>
      </c>
      <c r="AF1076" s="29"/>
      <c r="AG1076" s="33" t="str">
        <f>IF(ISERROR(IF(VLOOKUP(B1076,'SAS Stations'!$A$2:$G$307,6,)="YES", "YES", "NO"))=TRUE,"NO","YES")</f>
        <v>NO</v>
      </c>
      <c r="AH1076" s="33" t="str">
        <f t="shared" si="16"/>
        <v>YES</v>
      </c>
      <c r="AI1076" s="33" t="str">
        <f>IF(ISERROR(IF(VLOOKUP(B1076,'Stations Modelled'!$A$2:$D$141,4,FALSE)=TRUE, "YES","NO")),"NO","YES")</f>
        <v>NO</v>
      </c>
    </row>
    <row r="1077" spans="1:35" hidden="1">
      <c r="A1077" s="29" t="s">
        <v>5178</v>
      </c>
      <c r="B1077" s="28">
        <v>215</v>
      </c>
      <c r="C1077" s="28">
        <v>4032</v>
      </c>
      <c r="D1077" s="30" t="s">
        <v>4954</v>
      </c>
      <c r="E1077" s="29"/>
      <c r="F1077" s="28">
        <v>500</v>
      </c>
      <c r="G1077" s="28">
        <v>220</v>
      </c>
      <c r="H1077" s="28">
        <v>4030</v>
      </c>
      <c r="I1077" s="29" t="s">
        <v>5179</v>
      </c>
      <c r="J1077" s="28">
        <v>14</v>
      </c>
      <c r="K1077" s="29" t="s">
        <v>940</v>
      </c>
      <c r="L1077" s="28">
        <v>4000</v>
      </c>
      <c r="M1077" s="29" t="s">
        <v>7495</v>
      </c>
      <c r="N1077" s="29" t="s">
        <v>7471</v>
      </c>
      <c r="O1077" s="31">
        <v>18264</v>
      </c>
      <c r="P1077" s="31" t="s">
        <v>7472</v>
      </c>
      <c r="Q1077" s="29" t="s">
        <v>7496</v>
      </c>
      <c r="R1077" s="28">
        <v>9</v>
      </c>
      <c r="S1077" s="28">
        <v>99</v>
      </c>
      <c r="T1077" s="28">
        <v>3</v>
      </c>
      <c r="U1077" s="28">
        <v>0</v>
      </c>
      <c r="V1077" s="29" t="s">
        <v>7498</v>
      </c>
      <c r="W1077" s="29" t="s">
        <v>4868</v>
      </c>
      <c r="X1077" s="29" t="s">
        <v>564</v>
      </c>
      <c r="Y1077" s="29" t="s">
        <v>5180</v>
      </c>
      <c r="Z1077" s="29" t="s">
        <v>5181</v>
      </c>
      <c r="AA1077" s="29" t="s">
        <v>7478</v>
      </c>
      <c r="AB1077" s="28">
        <v>93206</v>
      </c>
      <c r="AC1077" s="32">
        <v>35.404406000000002</v>
      </c>
      <c r="AD1077" s="32">
        <v>-119.45009400000001</v>
      </c>
      <c r="AE1077" s="34" t="s">
        <v>5182</v>
      </c>
      <c r="AF1077" s="29" t="s">
        <v>7472</v>
      </c>
      <c r="AG1077" s="33" t="str">
        <f>IF(ISERROR(IF(VLOOKUP(B1077,'SAS Stations'!$A$2:$G$307,6,)="YES", "YES", "NO"))=TRUE,"NO","YES")</f>
        <v>NO</v>
      </c>
      <c r="AH1077" s="33" t="str">
        <f t="shared" si="16"/>
        <v>YES</v>
      </c>
      <c r="AI1077" s="33" t="str">
        <f>IF(ISERROR(IF(VLOOKUP(B1077,'Stations Modelled'!$A$2:$D$141,4,FALSE)=TRUE, "YES","NO")),"NO","YES")</f>
        <v>NO</v>
      </c>
    </row>
    <row r="1078" spans="1:35" hidden="1">
      <c r="A1078" s="29" t="s">
        <v>685</v>
      </c>
      <c r="B1078" s="28">
        <v>60</v>
      </c>
      <c r="C1078" s="28">
        <v>1066</v>
      </c>
      <c r="D1078" s="30" t="s">
        <v>4919</v>
      </c>
      <c r="E1078" s="29"/>
      <c r="F1078" s="28">
        <v>66</v>
      </c>
      <c r="G1078" s="28">
        <v>12</v>
      </c>
      <c r="H1078" s="28">
        <v>5052</v>
      </c>
      <c r="I1078" s="29" t="s">
        <v>357</v>
      </c>
      <c r="J1078" s="28">
        <v>14</v>
      </c>
      <c r="K1078" s="29" t="s">
        <v>940</v>
      </c>
      <c r="L1078" s="28">
        <v>5054</v>
      </c>
      <c r="M1078" s="29" t="s">
        <v>940</v>
      </c>
      <c r="N1078" s="29" t="s">
        <v>7471</v>
      </c>
      <c r="O1078" s="31">
        <v>32021</v>
      </c>
      <c r="P1078" s="31" t="s">
        <v>7472</v>
      </c>
      <c r="Q1078" s="29" t="s">
        <v>525</v>
      </c>
      <c r="R1078" s="28">
        <v>5</v>
      </c>
      <c r="S1078" s="28">
        <v>52</v>
      </c>
      <c r="T1078" s="28">
        <v>4</v>
      </c>
      <c r="U1078" s="28">
        <v>22</v>
      </c>
      <c r="V1078" s="29" t="s">
        <v>4926</v>
      </c>
      <c r="W1078" s="29" t="s">
        <v>1741</v>
      </c>
      <c r="X1078" s="29" t="s">
        <v>519</v>
      </c>
      <c r="Y1078" s="29" t="s">
        <v>5183</v>
      </c>
      <c r="Z1078" s="29" t="s">
        <v>10281</v>
      </c>
      <c r="AA1078" s="29" t="s">
        <v>7478</v>
      </c>
      <c r="AB1078" s="28">
        <v>93561</v>
      </c>
      <c r="AC1078" s="32">
        <v>35.056050999999997</v>
      </c>
      <c r="AD1078" s="32">
        <v>-118.34823299999999</v>
      </c>
      <c r="AE1078" s="34" t="s">
        <v>7494</v>
      </c>
      <c r="AF1078" s="29" t="s">
        <v>7472</v>
      </c>
      <c r="AG1078" s="33" t="str">
        <f>IF(ISERROR(IF(VLOOKUP(B1078,'SAS Stations'!$A$2:$G$307,6,)="YES", "YES", "NO"))=TRUE,"NO","YES")</f>
        <v>NO</v>
      </c>
      <c r="AH1078" s="33" t="str">
        <f t="shared" si="16"/>
        <v>YES</v>
      </c>
      <c r="AI1078" s="33" t="str">
        <f>IF(ISERROR(IF(VLOOKUP(B1078,'Stations Modelled'!$A$2:$D$141,4,FALSE)=TRUE, "YES","NO")),"NO","YES")</f>
        <v>NO</v>
      </c>
    </row>
    <row r="1079" spans="1:35" hidden="1">
      <c r="A1079" s="29" t="s">
        <v>3476</v>
      </c>
      <c r="B1079" s="28">
        <v>1225</v>
      </c>
      <c r="C1079" s="28">
        <v>7544</v>
      </c>
      <c r="D1079" s="30"/>
      <c r="E1079" s="29"/>
      <c r="F1079" s="28">
        <v>25</v>
      </c>
      <c r="G1079" s="28">
        <v>12</v>
      </c>
      <c r="H1079" s="28">
        <v>5067</v>
      </c>
      <c r="I1079" s="29" t="s">
        <v>389</v>
      </c>
      <c r="J1079" s="28">
        <v>6</v>
      </c>
      <c r="K1079" s="29" t="s">
        <v>389</v>
      </c>
      <c r="L1079" s="28">
        <v>5067</v>
      </c>
      <c r="M1079" s="29" t="s">
        <v>389</v>
      </c>
      <c r="N1079" s="29" t="s">
        <v>7521</v>
      </c>
      <c r="O1079" s="31">
        <v>25812</v>
      </c>
      <c r="P1079" s="31">
        <v>36364</v>
      </c>
      <c r="Q1079" s="29" t="s">
        <v>5084</v>
      </c>
      <c r="R1079" s="28">
        <v>3</v>
      </c>
      <c r="S1079" s="28">
        <v>84</v>
      </c>
      <c r="T1079" s="28" t="s">
        <v>7472</v>
      </c>
      <c r="U1079" s="28">
        <v>40</v>
      </c>
      <c r="V1079" s="29" t="s">
        <v>7480</v>
      </c>
      <c r="W1079" s="29" t="s">
        <v>3477</v>
      </c>
      <c r="X1079" s="29" t="s">
        <v>472</v>
      </c>
      <c r="Y1079" s="29" t="s">
        <v>3478</v>
      </c>
      <c r="Z1079" s="29" t="s">
        <v>2679</v>
      </c>
      <c r="AA1079" s="29" t="s">
        <v>7478</v>
      </c>
      <c r="AB1079" s="28">
        <v>92284</v>
      </c>
      <c r="AC1079" s="27"/>
      <c r="AD1079" s="27"/>
      <c r="AE1079" s="27"/>
      <c r="AF1079" s="29" t="s">
        <v>7472</v>
      </c>
      <c r="AG1079" s="33" t="str">
        <f>IF(ISERROR(IF(VLOOKUP(B1079,'SAS Stations'!$A$2:$G$307,6,)="YES", "YES", "NO"))=TRUE,"NO","YES")</f>
        <v>NO</v>
      </c>
      <c r="AH1079" s="33" t="str">
        <f t="shared" si="16"/>
        <v>YES</v>
      </c>
      <c r="AI1079" s="33" t="str">
        <f>IF(ISERROR(IF(VLOOKUP(B1079,'Stations Modelled'!$A$2:$D$141,4,FALSE)=TRUE, "YES","NO")),"NO","YES")</f>
        <v>NO</v>
      </c>
    </row>
    <row r="1080" spans="1:35" hidden="1">
      <c r="A1080" s="29" t="s">
        <v>5184</v>
      </c>
      <c r="B1080" s="28">
        <v>1591</v>
      </c>
      <c r="C1080" s="28">
        <v>6294</v>
      </c>
      <c r="D1080" s="30" t="s">
        <v>4923</v>
      </c>
      <c r="E1080" s="29"/>
      <c r="F1080" s="28">
        <v>33</v>
      </c>
      <c r="G1080" s="28">
        <v>12</v>
      </c>
      <c r="H1080" s="28">
        <v>8016</v>
      </c>
      <c r="I1080" s="29" t="s">
        <v>385</v>
      </c>
      <c r="J1080" s="28">
        <v>15</v>
      </c>
      <c r="K1080" s="29" t="s">
        <v>666</v>
      </c>
      <c r="L1080" s="28">
        <v>5090</v>
      </c>
      <c r="M1080" s="29" t="s">
        <v>3806</v>
      </c>
      <c r="N1080" s="29" t="s">
        <v>7471</v>
      </c>
      <c r="O1080" s="31">
        <v>33478</v>
      </c>
      <c r="P1080" s="31" t="s">
        <v>7472</v>
      </c>
      <c r="Q1080" s="29" t="s">
        <v>981</v>
      </c>
      <c r="R1080" s="28">
        <v>3</v>
      </c>
      <c r="S1080" s="28">
        <v>72</v>
      </c>
      <c r="T1080" s="28">
        <v>4</v>
      </c>
      <c r="U1080" s="28">
        <v>24</v>
      </c>
      <c r="V1080" s="29" t="s">
        <v>7474</v>
      </c>
      <c r="W1080" s="29" t="s">
        <v>7472</v>
      </c>
      <c r="X1080" s="29" t="s">
        <v>7472</v>
      </c>
      <c r="Y1080" s="29" t="s">
        <v>7472</v>
      </c>
      <c r="Z1080" s="29" t="s">
        <v>7472</v>
      </c>
      <c r="AA1080" s="29" t="s">
        <v>7478</v>
      </c>
      <c r="AB1080" s="28" t="s">
        <v>7472</v>
      </c>
      <c r="AC1080" s="32">
        <v>35.260773999999998</v>
      </c>
      <c r="AD1080" s="32">
        <v>-116.689763</v>
      </c>
      <c r="AE1080" s="34" t="s">
        <v>7494</v>
      </c>
      <c r="AF1080" s="29" t="s">
        <v>7472</v>
      </c>
      <c r="AG1080" s="33" t="str">
        <f>IF(ISERROR(IF(VLOOKUP(B1080,'SAS Stations'!$A$2:$G$307,6,)="YES", "YES", "NO"))=TRUE,"NO","YES")</f>
        <v>NO</v>
      </c>
      <c r="AH1080" s="33" t="str">
        <f t="shared" si="16"/>
        <v>YES</v>
      </c>
      <c r="AI1080" s="33" t="str">
        <f>IF(ISERROR(IF(VLOOKUP(B1080,'Stations Modelled'!$A$2:$D$141,4,FALSE)=TRUE, "YES","NO")),"NO","YES")</f>
        <v>NO</v>
      </c>
    </row>
    <row r="1081" spans="1:35" hidden="1">
      <c r="A1081" s="29" t="s">
        <v>3479</v>
      </c>
      <c r="B1081" s="28">
        <v>141</v>
      </c>
      <c r="C1081" s="28">
        <v>2318</v>
      </c>
      <c r="D1081" s="30"/>
      <c r="E1081" s="29">
        <v>16758</v>
      </c>
      <c r="F1081" s="28">
        <v>0.5</v>
      </c>
      <c r="G1081" s="28">
        <v>12</v>
      </c>
      <c r="H1081" s="28">
        <v>5064</v>
      </c>
      <c r="I1081" s="29" t="s">
        <v>375</v>
      </c>
      <c r="J1081" s="28">
        <v>5</v>
      </c>
      <c r="K1081" s="29" t="s">
        <v>375</v>
      </c>
      <c r="L1081" s="28">
        <v>5064</v>
      </c>
      <c r="M1081" s="29" t="s">
        <v>375</v>
      </c>
      <c r="N1081" s="29" t="s">
        <v>7471</v>
      </c>
      <c r="O1081" s="31">
        <v>12936</v>
      </c>
      <c r="P1081" s="31" t="s">
        <v>7472</v>
      </c>
      <c r="Q1081" s="29" t="s">
        <v>2384</v>
      </c>
      <c r="R1081" s="28">
        <v>3</v>
      </c>
      <c r="S1081" s="28">
        <v>31</v>
      </c>
      <c r="T1081" s="28">
        <v>3</v>
      </c>
      <c r="U1081" s="28">
        <v>91</v>
      </c>
      <c r="V1081" s="29" t="s">
        <v>7480</v>
      </c>
      <c r="W1081" s="29" t="s">
        <v>5043</v>
      </c>
      <c r="X1081" s="29" t="s">
        <v>7540</v>
      </c>
      <c r="Y1081" s="29" t="s">
        <v>3480</v>
      </c>
      <c r="Z1081" s="29" t="s">
        <v>682</v>
      </c>
      <c r="AA1081" s="29" t="s">
        <v>7478</v>
      </c>
      <c r="AB1081" s="28">
        <v>92359</v>
      </c>
      <c r="AC1081" s="32">
        <v>34.078017000000003</v>
      </c>
      <c r="AD1081" s="32">
        <v>-117.06731600000001</v>
      </c>
      <c r="AE1081" s="34" t="s">
        <v>7503</v>
      </c>
      <c r="AF1081" s="29" t="s">
        <v>7472</v>
      </c>
      <c r="AG1081" s="33" t="str">
        <f>IF(ISERROR(IF(VLOOKUP(B1081,'SAS Stations'!$A$2:$G$307,6,)="YES", "YES", "NO"))=TRUE,"NO","YES")</f>
        <v>NO</v>
      </c>
      <c r="AH1081" s="33" t="str">
        <f t="shared" si="16"/>
        <v>YES</v>
      </c>
      <c r="AI1081" s="33" t="str">
        <f>IF(ISERROR(IF(VLOOKUP(B1081,'Stations Modelled'!$A$2:$D$141,4,FALSE)=TRUE, "YES","NO")),"NO","YES")</f>
        <v>NO</v>
      </c>
    </row>
    <row r="1082" spans="1:35" hidden="1">
      <c r="A1082" s="29" t="s">
        <v>3481</v>
      </c>
      <c r="B1082" s="28">
        <v>142</v>
      </c>
      <c r="C1082" s="28">
        <v>2319</v>
      </c>
      <c r="D1082" s="30"/>
      <c r="E1082" s="29">
        <v>16758</v>
      </c>
      <c r="F1082" s="28">
        <v>0.5</v>
      </c>
      <c r="G1082" s="28">
        <v>12</v>
      </c>
      <c r="H1082" s="28">
        <v>1990</v>
      </c>
      <c r="I1082" s="29" t="s">
        <v>7480</v>
      </c>
      <c r="J1082" s="28">
        <v>5</v>
      </c>
      <c r="K1082" s="29" t="s">
        <v>375</v>
      </c>
      <c r="L1082" s="28">
        <v>5064</v>
      </c>
      <c r="M1082" s="29" t="s">
        <v>375</v>
      </c>
      <c r="N1082" s="29" t="s">
        <v>7471</v>
      </c>
      <c r="O1082" s="31">
        <v>1614</v>
      </c>
      <c r="P1082" s="31" t="s">
        <v>7472</v>
      </c>
      <c r="Q1082" s="29" t="s">
        <v>2384</v>
      </c>
      <c r="R1082" s="28">
        <v>3</v>
      </c>
      <c r="S1082" s="28">
        <v>31</v>
      </c>
      <c r="T1082" s="28">
        <v>3</v>
      </c>
      <c r="U1082" s="28">
        <v>91</v>
      </c>
      <c r="V1082" s="29" t="s">
        <v>7480</v>
      </c>
      <c r="W1082" s="29" t="s">
        <v>5043</v>
      </c>
      <c r="X1082" s="29" t="s">
        <v>7540</v>
      </c>
      <c r="Y1082" s="29" t="s">
        <v>3482</v>
      </c>
      <c r="Z1082" s="29" t="s">
        <v>682</v>
      </c>
      <c r="AA1082" s="29" t="s">
        <v>7478</v>
      </c>
      <c r="AB1082" s="28">
        <v>92359</v>
      </c>
      <c r="AC1082" s="32">
        <v>34.088572999999997</v>
      </c>
      <c r="AD1082" s="32">
        <v>-117.03870499999999</v>
      </c>
      <c r="AE1082" s="34" t="s">
        <v>7503</v>
      </c>
      <c r="AF1082" s="29" t="s">
        <v>7472</v>
      </c>
      <c r="AG1082" s="33" t="str">
        <f>IF(ISERROR(IF(VLOOKUP(B1082,'SAS Stations'!$A$2:$G$307,6,)="YES", "YES", "NO"))=TRUE,"NO","YES")</f>
        <v>NO</v>
      </c>
      <c r="AH1082" s="33" t="str">
        <f t="shared" si="16"/>
        <v>YES</v>
      </c>
      <c r="AI1082" s="33" t="str">
        <f>IF(ISERROR(IF(VLOOKUP(B1082,'Stations Modelled'!$A$2:$D$141,4,FALSE)=TRUE, "YES","NO")),"NO","YES")</f>
        <v>NO</v>
      </c>
    </row>
    <row r="1083" spans="1:35" hidden="1">
      <c r="A1083" s="29" t="s">
        <v>686</v>
      </c>
      <c r="B1083" s="28">
        <v>1698</v>
      </c>
      <c r="C1083" s="28">
        <v>5694</v>
      </c>
      <c r="D1083" s="30" t="s">
        <v>3420</v>
      </c>
      <c r="E1083" s="29">
        <v>17835</v>
      </c>
      <c r="F1083" s="28">
        <v>66</v>
      </c>
      <c r="G1083" s="28">
        <v>12</v>
      </c>
      <c r="H1083" s="28">
        <v>5069</v>
      </c>
      <c r="I1083" s="29" t="s">
        <v>687</v>
      </c>
      <c r="J1083" s="28">
        <v>4</v>
      </c>
      <c r="K1083" s="29" t="s">
        <v>448</v>
      </c>
      <c r="L1083" s="28">
        <v>5069</v>
      </c>
      <c r="M1083" s="29" t="s">
        <v>687</v>
      </c>
      <c r="N1083" s="29" t="s">
        <v>7471</v>
      </c>
      <c r="O1083" s="31">
        <v>34114</v>
      </c>
      <c r="P1083" s="31" t="s">
        <v>7472</v>
      </c>
      <c r="Q1083" s="29" t="s">
        <v>7473</v>
      </c>
      <c r="R1083" s="28">
        <v>3</v>
      </c>
      <c r="S1083" s="28">
        <v>34</v>
      </c>
      <c r="T1083" s="28">
        <v>3</v>
      </c>
      <c r="U1083" s="28">
        <v>14</v>
      </c>
      <c r="V1083" s="29" t="s">
        <v>7474</v>
      </c>
      <c r="W1083" s="29" t="s">
        <v>1741</v>
      </c>
      <c r="X1083" s="29" t="s">
        <v>7558</v>
      </c>
      <c r="Y1083" s="29" t="s">
        <v>2635</v>
      </c>
      <c r="Z1083" s="29" t="s">
        <v>735</v>
      </c>
      <c r="AA1083" s="29" t="s">
        <v>7478</v>
      </c>
      <c r="AB1083" s="28">
        <v>91761</v>
      </c>
      <c r="AC1083" s="32">
        <v>34.047119000000002</v>
      </c>
      <c r="AD1083" s="32">
        <v>-117.568062</v>
      </c>
      <c r="AE1083" s="34" t="s">
        <v>7503</v>
      </c>
      <c r="AF1083" s="29" t="s">
        <v>7472</v>
      </c>
      <c r="AG1083" s="33" t="str">
        <f>IF(ISERROR(IF(VLOOKUP(B1083,'SAS Stations'!$A$2:$G$307,6,)="YES", "YES", "NO"))=TRUE,"NO","YES")</f>
        <v>NO</v>
      </c>
      <c r="AH1083" s="33" t="str">
        <f t="shared" si="16"/>
        <v>YES</v>
      </c>
      <c r="AI1083" s="33" t="str">
        <f>IF(ISERROR(IF(VLOOKUP(B1083,'Stations Modelled'!$A$2:$D$141,4,FALSE)=TRUE, "YES","NO")),"NO","YES")</f>
        <v>NO</v>
      </c>
    </row>
    <row r="1084" spans="1:35" hidden="1">
      <c r="A1084" s="29" t="s">
        <v>3483</v>
      </c>
      <c r="B1084" s="28">
        <v>1681</v>
      </c>
      <c r="C1084" s="28">
        <v>1999</v>
      </c>
      <c r="D1084" s="30"/>
      <c r="E1084" s="29"/>
      <c r="F1084" s="28">
        <v>220</v>
      </c>
      <c r="G1084" s="28">
        <v>66</v>
      </c>
      <c r="H1084" s="28">
        <v>9000</v>
      </c>
      <c r="I1084" s="29" t="s">
        <v>2433</v>
      </c>
      <c r="J1084" s="28" t="s">
        <v>7472</v>
      </c>
      <c r="K1084" s="29" t="s">
        <v>7472</v>
      </c>
      <c r="L1084" s="28">
        <v>9012</v>
      </c>
      <c r="M1084" s="29" t="s">
        <v>2432</v>
      </c>
      <c r="N1084" s="29" t="s">
        <v>7471</v>
      </c>
      <c r="O1084" s="31">
        <v>33970</v>
      </c>
      <c r="P1084" s="31" t="s">
        <v>7472</v>
      </c>
      <c r="Q1084" s="29" t="s">
        <v>7514</v>
      </c>
      <c r="R1084" s="28">
        <v>9</v>
      </c>
      <c r="S1084" s="28">
        <v>99</v>
      </c>
      <c r="T1084" s="28">
        <v>2</v>
      </c>
      <c r="U1084" s="28">
        <v>0</v>
      </c>
      <c r="V1084" s="29" t="s">
        <v>2468</v>
      </c>
      <c r="W1084" s="29" t="s">
        <v>7536</v>
      </c>
      <c r="X1084" s="29" t="s">
        <v>468</v>
      </c>
      <c r="Y1084" s="29" t="s">
        <v>2407</v>
      </c>
      <c r="Z1084" s="29" t="s">
        <v>348</v>
      </c>
      <c r="AA1084" s="29" t="s">
        <v>7478</v>
      </c>
      <c r="AB1084" s="28">
        <v>91801</v>
      </c>
      <c r="AC1084" s="27"/>
      <c r="AD1084" s="27"/>
      <c r="AE1084" s="27"/>
      <c r="AF1084" s="29" t="s">
        <v>7472</v>
      </c>
      <c r="AG1084" s="33" t="str">
        <f>IF(ISERROR(IF(VLOOKUP(B1084,'SAS Stations'!$A$2:$G$307,6,)="YES", "YES", "NO"))=TRUE,"NO","YES")</f>
        <v>NO</v>
      </c>
      <c r="AH1084" s="33" t="str">
        <f t="shared" si="16"/>
        <v>YES</v>
      </c>
      <c r="AI1084" s="33" t="str">
        <f>IF(ISERROR(IF(VLOOKUP(B1084,'Stations Modelled'!$A$2:$D$141,4,FALSE)=TRUE, "YES","NO")),"NO","YES")</f>
        <v>NO</v>
      </c>
    </row>
    <row r="1085" spans="1:35" hidden="1">
      <c r="A1085" s="29" t="s">
        <v>3484</v>
      </c>
      <c r="B1085" s="28">
        <v>192</v>
      </c>
      <c r="C1085" s="28">
        <v>2601</v>
      </c>
      <c r="D1085" s="30"/>
      <c r="E1085" s="29"/>
      <c r="F1085" s="28">
        <v>33</v>
      </c>
      <c r="G1085" s="28">
        <v>12</v>
      </c>
      <c r="H1085" s="28">
        <v>8015</v>
      </c>
      <c r="I1085" s="29" t="s">
        <v>5394</v>
      </c>
      <c r="J1085" s="28">
        <v>15</v>
      </c>
      <c r="K1085" s="29" t="s">
        <v>666</v>
      </c>
      <c r="L1085" s="28">
        <v>2556</v>
      </c>
      <c r="M1085" s="29" t="s">
        <v>3822</v>
      </c>
      <c r="N1085" s="29" t="s">
        <v>7471</v>
      </c>
      <c r="O1085" s="31">
        <v>24381</v>
      </c>
      <c r="P1085" s="31" t="s">
        <v>7472</v>
      </c>
      <c r="Q1085" s="29" t="s">
        <v>7506</v>
      </c>
      <c r="R1085" s="28">
        <v>3</v>
      </c>
      <c r="S1085" s="28">
        <v>85</v>
      </c>
      <c r="T1085" s="28">
        <v>2</v>
      </c>
      <c r="U1085" s="28">
        <v>92</v>
      </c>
      <c r="V1085" s="29" t="s">
        <v>7498</v>
      </c>
      <c r="W1085" s="29" t="s">
        <v>4583</v>
      </c>
      <c r="X1085" s="29" t="s">
        <v>477</v>
      </c>
      <c r="Y1085" s="29" t="s">
        <v>3485</v>
      </c>
      <c r="Z1085" s="29" t="s">
        <v>3190</v>
      </c>
      <c r="AA1085" s="29" t="s">
        <v>7478</v>
      </c>
      <c r="AB1085" s="28">
        <v>93546</v>
      </c>
      <c r="AC1085" s="27"/>
      <c r="AD1085" s="27"/>
      <c r="AE1085" s="27"/>
      <c r="AF1085" s="29" t="s">
        <v>7472</v>
      </c>
      <c r="AG1085" s="33" t="str">
        <f>IF(ISERROR(IF(VLOOKUP(B1085,'SAS Stations'!$A$2:$G$307,6,)="YES", "YES", "NO"))=TRUE,"NO","YES")</f>
        <v>NO</v>
      </c>
      <c r="AH1085" s="33" t="str">
        <f t="shared" si="16"/>
        <v>YES</v>
      </c>
      <c r="AI1085" s="33" t="str">
        <f>IF(ISERROR(IF(VLOOKUP(B1085,'Stations Modelled'!$A$2:$D$141,4,FALSE)=TRUE, "YES","NO")),"NO","YES")</f>
        <v>NO</v>
      </c>
    </row>
    <row r="1086" spans="1:35" hidden="1">
      <c r="A1086" s="29" t="s">
        <v>5185</v>
      </c>
      <c r="B1086" s="28">
        <v>1418</v>
      </c>
      <c r="C1086" s="28">
        <v>8190</v>
      </c>
      <c r="D1086" s="30" t="s">
        <v>4923</v>
      </c>
      <c r="E1086" s="29"/>
      <c r="F1086" s="28">
        <v>33</v>
      </c>
      <c r="G1086" s="28">
        <v>12</v>
      </c>
      <c r="H1086" s="28">
        <v>8016</v>
      </c>
      <c r="I1086" s="29" t="s">
        <v>385</v>
      </c>
      <c r="J1086" s="28">
        <v>15</v>
      </c>
      <c r="K1086" s="29" t="s">
        <v>666</v>
      </c>
      <c r="L1086" s="28">
        <v>5090</v>
      </c>
      <c r="M1086" s="29" t="s">
        <v>3806</v>
      </c>
      <c r="N1086" s="29" t="s">
        <v>7471</v>
      </c>
      <c r="O1086" s="31">
        <v>30437</v>
      </c>
      <c r="P1086" s="31" t="s">
        <v>7472</v>
      </c>
      <c r="Q1086" s="29" t="s">
        <v>7506</v>
      </c>
      <c r="R1086" s="28">
        <v>3</v>
      </c>
      <c r="S1086" s="28">
        <v>72</v>
      </c>
      <c r="T1086" s="28">
        <v>4</v>
      </c>
      <c r="U1086" s="28">
        <v>24</v>
      </c>
      <c r="V1086" s="29" t="s">
        <v>7472</v>
      </c>
      <c r="W1086" s="29" t="s">
        <v>7472</v>
      </c>
      <c r="X1086" s="29" t="s">
        <v>7472</v>
      </c>
      <c r="Y1086" s="29" t="s">
        <v>5186</v>
      </c>
      <c r="Z1086" s="29" t="s">
        <v>5003</v>
      </c>
      <c r="AA1086" s="29" t="s">
        <v>7478</v>
      </c>
      <c r="AB1086" s="28">
        <v>92365</v>
      </c>
      <c r="AC1086" s="32">
        <v>34.865051999999999</v>
      </c>
      <c r="AD1086" s="32">
        <v>-116.81657800000001</v>
      </c>
      <c r="AE1086" s="34" t="s">
        <v>7494</v>
      </c>
      <c r="AF1086" s="29" t="s">
        <v>7472</v>
      </c>
      <c r="AG1086" s="33" t="str">
        <f>IF(ISERROR(IF(VLOOKUP(B1086,'SAS Stations'!$A$2:$G$307,6,)="YES", "YES", "NO"))=TRUE,"NO","YES")</f>
        <v>NO</v>
      </c>
      <c r="AH1086" s="33" t="str">
        <f t="shared" si="16"/>
        <v>YES</v>
      </c>
      <c r="AI1086" s="33" t="str">
        <f>IF(ISERROR(IF(VLOOKUP(B1086,'Stations Modelled'!$A$2:$D$141,4,FALSE)=TRUE, "YES","NO")),"NO","YES")</f>
        <v>NO</v>
      </c>
    </row>
    <row r="1087" spans="1:35" hidden="1">
      <c r="A1087" s="29" t="s">
        <v>5185</v>
      </c>
      <c r="B1087" s="28">
        <v>1417</v>
      </c>
      <c r="C1087" s="28">
        <v>8190</v>
      </c>
      <c r="D1087" s="30"/>
      <c r="E1087" s="29"/>
      <c r="F1087" s="28">
        <v>33</v>
      </c>
      <c r="G1087" s="28">
        <v>4</v>
      </c>
      <c r="H1087" s="28">
        <v>8016</v>
      </c>
      <c r="I1087" s="29" t="s">
        <v>385</v>
      </c>
      <c r="J1087" s="28">
        <v>15</v>
      </c>
      <c r="K1087" s="29" t="s">
        <v>666</v>
      </c>
      <c r="L1087" s="28">
        <v>5090</v>
      </c>
      <c r="M1087" s="29" t="s">
        <v>3806</v>
      </c>
      <c r="N1087" s="29" t="s">
        <v>7521</v>
      </c>
      <c r="O1087" s="31">
        <v>18264</v>
      </c>
      <c r="P1087" s="31">
        <v>30317</v>
      </c>
      <c r="Q1087" s="29" t="s">
        <v>7506</v>
      </c>
      <c r="R1087" s="28">
        <v>3</v>
      </c>
      <c r="S1087" s="28">
        <v>72</v>
      </c>
      <c r="T1087" s="28">
        <v>4</v>
      </c>
      <c r="U1087" s="28">
        <v>24</v>
      </c>
      <c r="V1087" s="29" t="s">
        <v>7472</v>
      </c>
      <c r="W1087" s="29" t="s">
        <v>7472</v>
      </c>
      <c r="X1087" s="29" t="s">
        <v>7472</v>
      </c>
      <c r="Y1087" s="29" t="s">
        <v>5186</v>
      </c>
      <c r="Z1087" s="29" t="s">
        <v>5003</v>
      </c>
      <c r="AA1087" s="29" t="s">
        <v>7478</v>
      </c>
      <c r="AB1087" s="28">
        <v>92365</v>
      </c>
      <c r="AC1087" s="32">
        <v>34.865051999999999</v>
      </c>
      <c r="AD1087" s="32">
        <v>-116.81657800000001</v>
      </c>
      <c r="AE1087" s="34" t="s">
        <v>7494</v>
      </c>
      <c r="AF1087" s="29" t="s">
        <v>7472</v>
      </c>
      <c r="AG1087" s="33" t="str">
        <f>IF(ISERROR(IF(VLOOKUP(B1087,'SAS Stations'!$A$2:$G$307,6,)="YES", "YES", "NO"))=TRUE,"NO","YES")</f>
        <v>NO</v>
      </c>
      <c r="AH1087" s="33" t="str">
        <f t="shared" si="16"/>
        <v>YES</v>
      </c>
      <c r="AI1087" s="33" t="str">
        <f>IF(ISERROR(IF(VLOOKUP(B1087,'Stations Modelled'!$A$2:$D$141,4,FALSE)=TRUE, "YES","NO")),"NO","YES")</f>
        <v>NO</v>
      </c>
    </row>
    <row r="1088" spans="1:35" hidden="1">
      <c r="A1088" s="29" t="s">
        <v>3486</v>
      </c>
      <c r="B1088" s="28">
        <v>956</v>
      </c>
      <c r="C1088" s="28">
        <v>6148</v>
      </c>
      <c r="D1088" s="30"/>
      <c r="E1088" s="29"/>
      <c r="F1088" s="28">
        <v>33</v>
      </c>
      <c r="G1088" s="28">
        <v>0.5</v>
      </c>
      <c r="H1088" s="28">
        <v>5069</v>
      </c>
      <c r="I1088" s="29" t="s">
        <v>687</v>
      </c>
      <c r="J1088" s="28">
        <v>4</v>
      </c>
      <c r="K1088" s="29" t="s">
        <v>448</v>
      </c>
      <c r="L1088" s="28">
        <v>5069</v>
      </c>
      <c r="M1088" s="29" t="s">
        <v>687</v>
      </c>
      <c r="N1088" s="29" t="s">
        <v>7471</v>
      </c>
      <c r="O1088" s="31">
        <v>18264</v>
      </c>
      <c r="P1088" s="31" t="s">
        <v>7472</v>
      </c>
      <c r="Q1088" s="29" t="s">
        <v>981</v>
      </c>
      <c r="R1088" s="28">
        <v>3</v>
      </c>
      <c r="S1088" s="28">
        <v>34</v>
      </c>
      <c r="T1088" s="28">
        <v>3</v>
      </c>
      <c r="U1088" s="28">
        <v>10</v>
      </c>
      <c r="V1088" s="29" t="s">
        <v>3438</v>
      </c>
      <c r="W1088" s="29" t="s">
        <v>5076</v>
      </c>
      <c r="X1088" s="29" t="s">
        <v>7553</v>
      </c>
      <c r="Y1088" s="29" t="s">
        <v>3487</v>
      </c>
      <c r="Z1088" s="29" t="s">
        <v>3826</v>
      </c>
      <c r="AA1088" s="29" t="s">
        <v>7478</v>
      </c>
      <c r="AB1088" s="28">
        <v>91720</v>
      </c>
      <c r="AC1088" s="27"/>
      <c r="AD1088" s="27"/>
      <c r="AE1088" s="27"/>
      <c r="AF1088" s="29" t="s">
        <v>7472</v>
      </c>
      <c r="AG1088" s="33" t="str">
        <f>IF(ISERROR(IF(VLOOKUP(B1088,'SAS Stations'!$A$2:$G$307,6,)="YES", "YES", "NO"))=TRUE,"NO","YES")</f>
        <v>YES</v>
      </c>
      <c r="AH1088" s="33" t="str">
        <f t="shared" si="16"/>
        <v>NO</v>
      </c>
      <c r="AI1088" s="33" t="str">
        <f>IF(ISERROR(IF(VLOOKUP(B1088,'Stations Modelled'!$A$2:$D$141,4,FALSE)=TRUE, "YES","NO")),"NO","YES")</f>
        <v>YES</v>
      </c>
    </row>
    <row r="1089" spans="1:35" hidden="1">
      <c r="A1089" s="29" t="s">
        <v>2636</v>
      </c>
      <c r="B1089" s="28">
        <v>1969</v>
      </c>
      <c r="C1089" s="28">
        <v>5069</v>
      </c>
      <c r="D1089" s="30" t="s">
        <v>3420</v>
      </c>
      <c r="E1089" s="29" t="s">
        <v>2637</v>
      </c>
      <c r="F1089" s="28">
        <v>220</v>
      </c>
      <c r="G1089" s="28">
        <v>66</v>
      </c>
      <c r="H1089" s="28">
        <v>5069</v>
      </c>
      <c r="I1089" s="29" t="s">
        <v>687</v>
      </c>
      <c r="J1089" s="28">
        <v>4</v>
      </c>
      <c r="K1089" s="29" t="s">
        <v>448</v>
      </c>
      <c r="L1089" s="28">
        <v>5069</v>
      </c>
      <c r="M1089" s="29" t="s">
        <v>687</v>
      </c>
      <c r="N1089" s="29" t="s">
        <v>7471</v>
      </c>
      <c r="O1089" s="31">
        <v>36342</v>
      </c>
      <c r="P1089" s="31" t="s">
        <v>7472</v>
      </c>
      <c r="Q1089" s="29" t="s">
        <v>7473</v>
      </c>
      <c r="R1089" s="28">
        <v>3</v>
      </c>
      <c r="S1089" s="28">
        <v>34</v>
      </c>
      <c r="T1089" s="28">
        <v>3</v>
      </c>
      <c r="U1089" s="28">
        <v>14</v>
      </c>
      <c r="V1089" s="29" t="s">
        <v>7474</v>
      </c>
      <c r="W1089" s="29" t="s">
        <v>3423</v>
      </c>
      <c r="X1089" s="29" t="s">
        <v>7508</v>
      </c>
      <c r="Y1089" s="29" t="s">
        <v>2638</v>
      </c>
      <c r="Z1089" s="29" t="s">
        <v>735</v>
      </c>
      <c r="AA1089" s="29" t="s">
        <v>7478</v>
      </c>
      <c r="AB1089" s="28">
        <v>91760</v>
      </c>
      <c r="AC1089" s="32">
        <v>34.008448999999999</v>
      </c>
      <c r="AD1089" s="32">
        <v>-117.56508599999999</v>
      </c>
      <c r="AE1089" s="34" t="s">
        <v>7503</v>
      </c>
      <c r="AF1089" s="29" t="s">
        <v>7472</v>
      </c>
      <c r="AG1089" s="33" t="str">
        <f>IF(ISERROR(IF(VLOOKUP(B1089,'SAS Stations'!$A$2:$G$307,6,)="YES", "YES", "NO"))=TRUE,"NO","YES")</f>
        <v>NO</v>
      </c>
      <c r="AH1089" s="33" t="str">
        <f t="shared" si="16"/>
        <v>YES</v>
      </c>
      <c r="AI1089" s="33" t="str">
        <f>IF(ISERROR(IF(VLOOKUP(B1089,'Stations Modelled'!$A$2:$D$141,4,FALSE)=TRUE, "YES","NO")),"NO","YES")</f>
        <v>NO</v>
      </c>
    </row>
    <row r="1090" spans="1:35" hidden="1">
      <c r="A1090" s="29" t="s">
        <v>2639</v>
      </c>
      <c r="B1090" s="28">
        <v>310</v>
      </c>
      <c r="C1090" s="28">
        <v>5069</v>
      </c>
      <c r="D1090" s="30" t="s">
        <v>3420</v>
      </c>
      <c r="E1090" s="29" t="s">
        <v>2637</v>
      </c>
      <c r="F1090" s="28">
        <v>500</v>
      </c>
      <c r="G1090" s="28">
        <v>220</v>
      </c>
      <c r="H1090" s="28">
        <v>5000</v>
      </c>
      <c r="I1090" s="29" t="s">
        <v>7485</v>
      </c>
      <c r="J1090" s="28">
        <v>4</v>
      </c>
      <c r="K1090" s="29" t="s">
        <v>448</v>
      </c>
      <c r="L1090" s="28">
        <v>5069</v>
      </c>
      <c r="M1090" s="29" t="s">
        <v>687</v>
      </c>
      <c r="N1090" s="29" t="s">
        <v>7471</v>
      </c>
      <c r="O1090" s="31">
        <v>25689</v>
      </c>
      <c r="P1090" s="31" t="s">
        <v>7472</v>
      </c>
      <c r="Q1090" s="29" t="s">
        <v>7486</v>
      </c>
      <c r="R1090" s="28">
        <v>3</v>
      </c>
      <c r="S1090" s="28">
        <v>34</v>
      </c>
      <c r="T1090" s="28">
        <v>3</v>
      </c>
      <c r="U1090" s="28">
        <v>14</v>
      </c>
      <c r="V1090" s="29" t="s">
        <v>7474</v>
      </c>
      <c r="W1090" s="29" t="s">
        <v>3423</v>
      </c>
      <c r="X1090" s="29" t="s">
        <v>7508</v>
      </c>
      <c r="Y1090" s="29" t="s">
        <v>2638</v>
      </c>
      <c r="Z1090" s="29" t="s">
        <v>735</v>
      </c>
      <c r="AA1090" s="29" t="s">
        <v>7478</v>
      </c>
      <c r="AB1090" s="28">
        <v>91760</v>
      </c>
      <c r="AC1090" s="32">
        <v>34.008448999999999</v>
      </c>
      <c r="AD1090" s="32">
        <v>-117.56508599999999</v>
      </c>
      <c r="AE1090" s="34" t="s">
        <v>7503</v>
      </c>
      <c r="AF1090" s="29" t="s">
        <v>7472</v>
      </c>
      <c r="AG1090" s="33" t="str">
        <f>IF(ISERROR(IF(VLOOKUP(B1090,'SAS Stations'!$A$2:$G$307,6,)="YES", "YES", "NO"))=TRUE,"NO","YES")</f>
        <v>NO</v>
      </c>
      <c r="AH1090" s="33" t="str">
        <f t="shared" si="16"/>
        <v>YES</v>
      </c>
      <c r="AI1090" s="33" t="str">
        <f>IF(ISERROR(IF(VLOOKUP(B1090,'Stations Modelled'!$A$2:$D$141,4,FALSE)=TRUE, "YES","NO")),"NO","YES")</f>
        <v>NO</v>
      </c>
    </row>
    <row r="1091" spans="1:35" hidden="1">
      <c r="A1091" s="29" t="s">
        <v>2640</v>
      </c>
      <c r="B1091" s="28">
        <v>1969</v>
      </c>
      <c r="C1091" s="28">
        <v>5069</v>
      </c>
      <c r="D1091" s="30" t="s">
        <v>3420</v>
      </c>
      <c r="E1091" s="29" t="s">
        <v>2637</v>
      </c>
      <c r="F1091" s="28">
        <v>220</v>
      </c>
      <c r="G1091" s="28">
        <v>66</v>
      </c>
      <c r="H1091" s="28">
        <v>5069</v>
      </c>
      <c r="I1091" s="29" t="s">
        <v>687</v>
      </c>
      <c r="J1091" s="28">
        <v>4</v>
      </c>
      <c r="K1091" s="29" t="s">
        <v>448</v>
      </c>
      <c r="L1091" s="28">
        <v>5069</v>
      </c>
      <c r="M1091" s="29" t="s">
        <v>687</v>
      </c>
      <c r="N1091" s="29" t="s">
        <v>7471</v>
      </c>
      <c r="O1091" s="31">
        <v>36342</v>
      </c>
      <c r="P1091" s="31" t="s">
        <v>7472</v>
      </c>
      <c r="Q1091" s="29" t="s">
        <v>7473</v>
      </c>
      <c r="R1091" s="28">
        <v>3</v>
      </c>
      <c r="S1091" s="28">
        <v>34</v>
      </c>
      <c r="T1091" s="28">
        <v>3</v>
      </c>
      <c r="U1091" s="28">
        <v>14</v>
      </c>
      <c r="V1091" s="29" t="s">
        <v>7474</v>
      </c>
      <c r="W1091" s="29" t="s">
        <v>3423</v>
      </c>
      <c r="X1091" s="29" t="s">
        <v>7508</v>
      </c>
      <c r="Y1091" s="29" t="s">
        <v>2638</v>
      </c>
      <c r="Z1091" s="29" t="s">
        <v>735</v>
      </c>
      <c r="AA1091" s="29" t="s">
        <v>7478</v>
      </c>
      <c r="AB1091" s="28">
        <v>91760</v>
      </c>
      <c r="AC1091" s="32">
        <v>34.008448999999999</v>
      </c>
      <c r="AD1091" s="32">
        <v>-117.56508599999999</v>
      </c>
      <c r="AE1091" s="34" t="s">
        <v>7503</v>
      </c>
      <c r="AF1091" s="29" t="s">
        <v>7472</v>
      </c>
      <c r="AG1091" s="33" t="str">
        <f>IF(ISERROR(IF(VLOOKUP(B1091,'SAS Stations'!$A$2:$G$307,6,)="YES", "YES", "NO"))=TRUE,"NO","YES")</f>
        <v>NO</v>
      </c>
      <c r="AH1091" s="33" t="str">
        <f t="shared" ref="AH1091:AH1154" si="17">IF(AG1091="YES", "NO", "YES")</f>
        <v>YES</v>
      </c>
      <c r="AI1091" s="33" t="str">
        <f>IF(ISERROR(IF(VLOOKUP(B1091,'Stations Modelled'!$A$2:$D$141,4,FALSE)=TRUE, "YES","NO")),"NO","YES")</f>
        <v>NO</v>
      </c>
    </row>
    <row r="1092" spans="1:35" hidden="1">
      <c r="A1092" s="29" t="s">
        <v>688</v>
      </c>
      <c r="B1092" s="28">
        <v>1328</v>
      </c>
      <c r="C1092" s="28">
        <v>8012</v>
      </c>
      <c r="D1092" s="30" t="s">
        <v>3416</v>
      </c>
      <c r="E1092" s="29">
        <v>14740</v>
      </c>
      <c r="F1092" s="28">
        <v>220</v>
      </c>
      <c r="G1092" s="28">
        <v>115</v>
      </c>
      <c r="H1092" s="28">
        <v>5000</v>
      </c>
      <c r="I1092" s="29" t="s">
        <v>7485</v>
      </c>
      <c r="J1092" s="28">
        <v>6</v>
      </c>
      <c r="K1092" s="29" t="s">
        <v>389</v>
      </c>
      <c r="L1092" s="28">
        <v>5067</v>
      </c>
      <c r="M1092" s="29" t="s">
        <v>389</v>
      </c>
      <c r="N1092" s="29" t="s">
        <v>7471</v>
      </c>
      <c r="O1092" s="31">
        <v>31564</v>
      </c>
      <c r="P1092" s="31" t="s">
        <v>7472</v>
      </c>
      <c r="Q1092" s="29" t="s">
        <v>7486</v>
      </c>
      <c r="R1092" s="28">
        <v>3</v>
      </c>
      <c r="S1092" s="28">
        <v>79</v>
      </c>
      <c r="T1092" s="28">
        <v>4</v>
      </c>
      <c r="U1092" s="28">
        <v>13</v>
      </c>
      <c r="V1092" s="29" t="s">
        <v>3411</v>
      </c>
      <c r="W1092" s="29" t="s">
        <v>2641</v>
      </c>
      <c r="X1092" s="29" t="s">
        <v>517</v>
      </c>
      <c r="Y1092" s="29" t="s">
        <v>2642</v>
      </c>
      <c r="Z1092" s="29" t="s">
        <v>2643</v>
      </c>
      <c r="AA1092" s="29" t="s">
        <v>7478</v>
      </c>
      <c r="AB1092" s="28">
        <v>92276</v>
      </c>
      <c r="AC1092" s="32">
        <v>33.818055999999999</v>
      </c>
      <c r="AD1092" s="32">
        <v>-116.370833</v>
      </c>
      <c r="AE1092" s="34" t="s">
        <v>7503</v>
      </c>
      <c r="AF1092" s="29" t="s">
        <v>7472</v>
      </c>
      <c r="AG1092" s="33" t="str">
        <f>IF(ISERROR(IF(VLOOKUP(B1092,'SAS Stations'!$A$2:$G$307,6,)="YES", "YES", "NO"))=TRUE,"NO","YES")</f>
        <v>NO</v>
      </c>
      <c r="AH1092" s="33" t="str">
        <f t="shared" si="17"/>
        <v>YES</v>
      </c>
      <c r="AI1092" s="33" t="str">
        <f>IF(ISERROR(IF(VLOOKUP(B1092,'Stations Modelled'!$A$2:$D$141,4,FALSE)=TRUE, "YES","NO")),"NO","YES")</f>
        <v>NO</v>
      </c>
    </row>
    <row r="1093" spans="1:35" hidden="1">
      <c r="A1093" s="29" t="s">
        <v>688</v>
      </c>
      <c r="B1093" s="28">
        <v>1599</v>
      </c>
      <c r="C1093" s="28">
        <v>8012</v>
      </c>
      <c r="D1093" s="30" t="s">
        <v>3416</v>
      </c>
      <c r="E1093" s="29">
        <v>14740</v>
      </c>
      <c r="F1093" s="28">
        <v>115</v>
      </c>
      <c r="G1093" s="28">
        <v>92</v>
      </c>
      <c r="H1093" s="28">
        <v>5067</v>
      </c>
      <c r="I1093" s="29" t="s">
        <v>389</v>
      </c>
      <c r="J1093" s="28">
        <v>6</v>
      </c>
      <c r="K1093" s="29" t="s">
        <v>389</v>
      </c>
      <c r="L1093" s="28">
        <v>5067</v>
      </c>
      <c r="M1093" s="29" t="s">
        <v>389</v>
      </c>
      <c r="N1093" s="29" t="s">
        <v>7471</v>
      </c>
      <c r="O1093" s="31">
        <v>31195</v>
      </c>
      <c r="P1093" s="31" t="s">
        <v>7472</v>
      </c>
      <c r="Q1093" s="29" t="s">
        <v>7486</v>
      </c>
      <c r="R1093" s="28">
        <v>3</v>
      </c>
      <c r="S1093" s="28">
        <v>79</v>
      </c>
      <c r="T1093" s="28">
        <v>4</v>
      </c>
      <c r="U1093" s="28">
        <v>13</v>
      </c>
      <c r="V1093" s="29" t="s">
        <v>3411</v>
      </c>
      <c r="W1093" s="29" t="s">
        <v>2641</v>
      </c>
      <c r="X1093" s="29" t="s">
        <v>517</v>
      </c>
      <c r="Y1093" s="29" t="s">
        <v>2642</v>
      </c>
      <c r="Z1093" s="29" t="s">
        <v>2643</v>
      </c>
      <c r="AA1093" s="29" t="s">
        <v>7478</v>
      </c>
      <c r="AB1093" s="28">
        <v>92276</v>
      </c>
      <c r="AC1093" s="32">
        <v>33.818055999999999</v>
      </c>
      <c r="AD1093" s="32">
        <v>-116.370833</v>
      </c>
      <c r="AE1093" s="34" t="s">
        <v>7503</v>
      </c>
      <c r="AF1093" s="29" t="s">
        <v>7472</v>
      </c>
      <c r="AG1093" s="33" t="str">
        <f>IF(ISERROR(IF(VLOOKUP(B1093,'SAS Stations'!$A$2:$G$307,6,)="YES", "YES", "NO"))=TRUE,"NO","YES")</f>
        <v>NO</v>
      </c>
      <c r="AH1093" s="33" t="str">
        <f t="shared" si="17"/>
        <v>YES</v>
      </c>
      <c r="AI1093" s="33" t="str">
        <f>IF(ISERROR(IF(VLOOKUP(B1093,'Stations Modelled'!$A$2:$D$141,4,FALSE)=TRUE, "YES","NO")),"NO","YES")</f>
        <v>NO</v>
      </c>
    </row>
    <row r="1094" spans="1:35" hidden="1">
      <c r="A1094" s="29" t="s">
        <v>3488</v>
      </c>
      <c r="B1094" s="28">
        <v>1733</v>
      </c>
      <c r="C1094" s="28">
        <v>6304</v>
      </c>
      <c r="D1094" s="30"/>
      <c r="E1094" s="29"/>
      <c r="F1094" s="28">
        <v>115</v>
      </c>
      <c r="G1094" s="28">
        <v>33</v>
      </c>
      <c r="H1094" s="28">
        <v>5067</v>
      </c>
      <c r="I1094" s="29" t="s">
        <v>389</v>
      </c>
      <c r="J1094" s="28">
        <v>6</v>
      </c>
      <c r="K1094" s="29" t="s">
        <v>389</v>
      </c>
      <c r="L1094" s="28">
        <v>5067</v>
      </c>
      <c r="M1094" s="29" t="s">
        <v>389</v>
      </c>
      <c r="N1094" s="29" t="s">
        <v>7496</v>
      </c>
      <c r="O1094" s="31">
        <v>40179</v>
      </c>
      <c r="P1094" s="31" t="s">
        <v>7472</v>
      </c>
      <c r="Q1094" s="29" t="s">
        <v>10579</v>
      </c>
      <c r="R1094" s="28">
        <v>3</v>
      </c>
      <c r="S1094" s="28">
        <v>79</v>
      </c>
      <c r="T1094" s="28">
        <v>4</v>
      </c>
      <c r="U1094" s="28">
        <v>10</v>
      </c>
      <c r="V1094" s="29" t="s">
        <v>7472</v>
      </c>
      <c r="W1094" s="29" t="s">
        <v>7472</v>
      </c>
      <c r="X1094" s="29" t="s">
        <v>7472</v>
      </c>
      <c r="Y1094" s="29" t="s">
        <v>7472</v>
      </c>
      <c r="Z1094" s="29" t="s">
        <v>7472</v>
      </c>
      <c r="AA1094" s="29" t="s">
        <v>7478</v>
      </c>
      <c r="AB1094" s="28" t="s">
        <v>7472</v>
      </c>
      <c r="AC1094" s="27"/>
      <c r="AD1094" s="27"/>
      <c r="AE1094" s="27"/>
      <c r="AF1094" s="29" t="s">
        <v>7472</v>
      </c>
      <c r="AG1094" s="33" t="str">
        <f>IF(ISERROR(IF(VLOOKUP(B1094,'SAS Stations'!$A$2:$G$307,6,)="YES", "YES", "NO"))=TRUE,"NO","YES")</f>
        <v>NO</v>
      </c>
      <c r="AH1094" s="33" t="str">
        <f t="shared" si="17"/>
        <v>YES</v>
      </c>
      <c r="AI1094" s="33" t="str">
        <f>IF(ISERROR(IF(VLOOKUP(B1094,'Stations Modelled'!$A$2:$D$141,4,FALSE)=TRUE, "YES","NO")),"NO","YES")</f>
        <v>NO</v>
      </c>
    </row>
    <row r="1095" spans="1:35" hidden="1">
      <c r="A1095" s="29" t="s">
        <v>689</v>
      </c>
      <c r="B1095" s="28">
        <v>1797</v>
      </c>
      <c r="C1095" s="28">
        <v>6310</v>
      </c>
      <c r="D1095" s="30" t="s">
        <v>4971</v>
      </c>
      <c r="E1095" s="29"/>
      <c r="F1095" s="28">
        <v>66</v>
      </c>
      <c r="G1095" s="28">
        <v>16</v>
      </c>
      <c r="H1095" s="28">
        <v>5053</v>
      </c>
      <c r="I1095" s="29" t="s">
        <v>833</v>
      </c>
      <c r="J1095" s="28">
        <v>12</v>
      </c>
      <c r="K1095" s="29" t="s">
        <v>833</v>
      </c>
      <c r="L1095" s="28">
        <v>5056</v>
      </c>
      <c r="M1095" s="29" t="s">
        <v>698</v>
      </c>
      <c r="N1095" s="29" t="s">
        <v>7471</v>
      </c>
      <c r="O1095" s="31">
        <v>34717</v>
      </c>
      <c r="P1095" s="31" t="s">
        <v>7472</v>
      </c>
      <c r="Q1095" s="29" t="s">
        <v>7530</v>
      </c>
      <c r="R1095" s="28">
        <v>5</v>
      </c>
      <c r="S1095" s="28">
        <v>39</v>
      </c>
      <c r="T1095" s="28">
        <v>1</v>
      </c>
      <c r="U1095" s="28">
        <v>64</v>
      </c>
      <c r="V1095" s="29" t="s">
        <v>4972</v>
      </c>
      <c r="W1095" s="29" t="s">
        <v>4808</v>
      </c>
      <c r="X1095" s="29" t="s">
        <v>457</v>
      </c>
      <c r="Y1095" s="29" t="s">
        <v>5187</v>
      </c>
      <c r="Z1095" s="29" t="s">
        <v>5188</v>
      </c>
      <c r="AA1095" s="29" t="s">
        <v>7478</v>
      </c>
      <c r="AB1095" s="28" t="s">
        <v>7472</v>
      </c>
      <c r="AC1095" s="32">
        <v>34.115662</v>
      </c>
      <c r="AD1095" s="32">
        <v>-119.08613699999999</v>
      </c>
      <c r="AE1095" s="34" t="s">
        <v>7494</v>
      </c>
      <c r="AF1095" s="29" t="s">
        <v>7472</v>
      </c>
      <c r="AG1095" s="33" t="str">
        <f>IF(ISERROR(IF(VLOOKUP(B1095,'SAS Stations'!$A$2:$G$307,6,)="YES", "YES", "NO"))=TRUE,"NO","YES")</f>
        <v>NO</v>
      </c>
      <c r="AH1095" s="33" t="str">
        <f t="shared" si="17"/>
        <v>YES</v>
      </c>
      <c r="AI1095" s="33" t="str">
        <f>IF(ISERROR(IF(VLOOKUP(B1095,'Stations Modelled'!$A$2:$D$141,4,FALSE)=TRUE, "YES","NO")),"NO","YES")</f>
        <v>NO</v>
      </c>
    </row>
    <row r="1096" spans="1:35" hidden="1">
      <c r="A1096" s="29" t="s">
        <v>1104</v>
      </c>
      <c r="B1096" s="28">
        <v>226</v>
      </c>
      <c r="C1096" s="28">
        <v>4081</v>
      </c>
      <c r="D1096" s="30"/>
      <c r="E1096" s="29"/>
      <c r="F1096" s="28">
        <v>220</v>
      </c>
      <c r="G1096" s="28">
        <v>138</v>
      </c>
      <c r="H1096" s="28">
        <v>4080</v>
      </c>
      <c r="I1096" s="29" t="s">
        <v>2503</v>
      </c>
      <c r="J1096" s="28">
        <v>2</v>
      </c>
      <c r="K1096" s="29" t="s">
        <v>394</v>
      </c>
      <c r="L1096" s="28">
        <v>4000</v>
      </c>
      <c r="M1096" s="29" t="s">
        <v>7495</v>
      </c>
      <c r="N1096" s="29" t="s">
        <v>7471</v>
      </c>
      <c r="O1096" s="31">
        <v>26085</v>
      </c>
      <c r="P1096" s="31" t="s">
        <v>7472</v>
      </c>
      <c r="Q1096" s="29" t="s">
        <v>7496</v>
      </c>
      <c r="R1096" s="28">
        <v>9</v>
      </c>
      <c r="S1096" s="28">
        <v>99</v>
      </c>
      <c r="T1096" s="28">
        <v>2</v>
      </c>
      <c r="U1096" s="28">
        <v>0</v>
      </c>
      <c r="V1096" s="29" t="s">
        <v>7472</v>
      </c>
      <c r="W1096" s="29" t="s">
        <v>7472</v>
      </c>
      <c r="X1096" s="29" t="s">
        <v>7472</v>
      </c>
      <c r="Y1096" s="29" t="s">
        <v>7472</v>
      </c>
      <c r="Z1096" s="29" t="s">
        <v>7472</v>
      </c>
      <c r="AA1096" s="29" t="s">
        <v>7478</v>
      </c>
      <c r="AB1096" s="28" t="s">
        <v>7472</v>
      </c>
      <c r="AC1096" s="27"/>
      <c r="AD1096" s="27"/>
      <c r="AE1096" s="27"/>
      <c r="AF1096" s="29" t="s">
        <v>7472</v>
      </c>
      <c r="AG1096" s="33" t="str">
        <f>IF(ISERROR(IF(VLOOKUP(B1096,'SAS Stations'!$A$2:$G$307,6,)="YES", "YES", "NO"))=TRUE,"NO","YES")</f>
        <v>NO</v>
      </c>
      <c r="AH1096" s="33" t="str">
        <f t="shared" si="17"/>
        <v>YES</v>
      </c>
      <c r="AI1096" s="33" t="str">
        <f>IF(ISERROR(IF(VLOOKUP(B1096,'Stations Modelled'!$A$2:$D$141,4,FALSE)=TRUE, "YES","NO")),"NO","YES")</f>
        <v>NO</v>
      </c>
    </row>
    <row r="1097" spans="1:35" hidden="1">
      <c r="A1097" s="29" t="s">
        <v>1105</v>
      </c>
      <c r="B1097" s="28">
        <v>1222</v>
      </c>
      <c r="C1097" s="28">
        <v>7534</v>
      </c>
      <c r="D1097" s="30"/>
      <c r="E1097" s="29"/>
      <c r="F1097" s="28">
        <v>12</v>
      </c>
      <c r="G1097" s="28">
        <v>4</v>
      </c>
      <c r="H1097" s="28">
        <v>5045</v>
      </c>
      <c r="I1097" s="29" t="s">
        <v>3810</v>
      </c>
      <c r="J1097" s="28">
        <v>4</v>
      </c>
      <c r="K1097" s="29" t="s">
        <v>448</v>
      </c>
      <c r="L1097" s="28">
        <v>5069</v>
      </c>
      <c r="M1097" s="29" t="s">
        <v>687</v>
      </c>
      <c r="N1097" s="29" t="s">
        <v>7471</v>
      </c>
      <c r="O1097" s="31">
        <v>25173</v>
      </c>
      <c r="P1097" s="31" t="s">
        <v>7472</v>
      </c>
      <c r="Q1097" s="29" t="s">
        <v>5084</v>
      </c>
      <c r="R1097" s="28">
        <v>1</v>
      </c>
      <c r="S1097" s="28">
        <v>26</v>
      </c>
      <c r="T1097" s="28" t="s">
        <v>7472</v>
      </c>
      <c r="U1097" s="28">
        <v>10</v>
      </c>
      <c r="V1097" s="29" t="s">
        <v>7472</v>
      </c>
      <c r="W1097" s="29" t="s">
        <v>7472</v>
      </c>
      <c r="X1097" s="29" t="s">
        <v>7472</v>
      </c>
      <c r="Y1097" s="29" t="s">
        <v>7472</v>
      </c>
      <c r="Z1097" s="29" t="s">
        <v>7472</v>
      </c>
      <c r="AA1097" s="29" t="s">
        <v>7478</v>
      </c>
      <c r="AB1097" s="28">
        <v>91711</v>
      </c>
      <c r="AC1097" s="27"/>
      <c r="AD1097" s="27"/>
      <c r="AE1097" s="27"/>
      <c r="AF1097" s="29" t="s">
        <v>7472</v>
      </c>
      <c r="AG1097" s="33" t="str">
        <f>IF(ISERROR(IF(VLOOKUP(B1097,'SAS Stations'!$A$2:$G$307,6,)="YES", "YES", "NO"))=TRUE,"NO","YES")</f>
        <v>NO</v>
      </c>
      <c r="AH1097" s="33" t="str">
        <f t="shared" si="17"/>
        <v>YES</v>
      </c>
      <c r="AI1097" s="33" t="str">
        <f>IF(ISERROR(IF(VLOOKUP(B1097,'Stations Modelled'!$A$2:$D$141,4,FALSE)=TRUE, "YES","NO")),"NO","YES")</f>
        <v>NO</v>
      </c>
    </row>
    <row r="1098" spans="1:35" hidden="1">
      <c r="A1098" s="29" t="s">
        <v>1106</v>
      </c>
      <c r="B1098" s="28">
        <v>15</v>
      </c>
      <c r="C1098" s="28">
        <v>1015</v>
      </c>
      <c r="D1098" s="30"/>
      <c r="E1098" s="29"/>
      <c r="F1098" s="28">
        <v>66</v>
      </c>
      <c r="G1098" s="28">
        <v>12</v>
      </c>
      <c r="H1098" s="28">
        <v>5021</v>
      </c>
      <c r="I1098" s="29" t="s">
        <v>625</v>
      </c>
      <c r="J1098" s="28">
        <v>8</v>
      </c>
      <c r="K1098" s="29" t="s">
        <v>337</v>
      </c>
      <c r="L1098" s="28">
        <v>5023</v>
      </c>
      <c r="M1098" s="29" t="s">
        <v>337</v>
      </c>
      <c r="N1098" s="29" t="s">
        <v>7471</v>
      </c>
      <c r="O1098" s="31">
        <v>32295</v>
      </c>
      <c r="P1098" s="31" t="s">
        <v>7472</v>
      </c>
      <c r="Q1098" s="29" t="s">
        <v>525</v>
      </c>
      <c r="R1098" s="28">
        <v>5</v>
      </c>
      <c r="S1098" s="28">
        <v>44</v>
      </c>
      <c r="T1098" s="28">
        <v>1</v>
      </c>
      <c r="U1098" s="28">
        <v>56</v>
      </c>
      <c r="V1098" s="29" t="s">
        <v>2730</v>
      </c>
      <c r="W1098" s="29" t="s">
        <v>7472</v>
      </c>
      <c r="X1098" s="29" t="s">
        <v>7472</v>
      </c>
      <c r="Y1098" s="29" t="s">
        <v>7472</v>
      </c>
      <c r="Z1098" s="29" t="s">
        <v>7472</v>
      </c>
      <c r="AA1098" s="29" t="s">
        <v>7478</v>
      </c>
      <c r="AB1098" s="28" t="s">
        <v>7472</v>
      </c>
      <c r="AC1098" s="32">
        <v>33.853022000000003</v>
      </c>
      <c r="AD1098" s="32">
        <v>-118.335622</v>
      </c>
      <c r="AE1098" s="34" t="s">
        <v>7494</v>
      </c>
      <c r="AF1098" s="29" t="s">
        <v>7472</v>
      </c>
      <c r="AG1098" s="33" t="str">
        <f>IF(ISERROR(IF(VLOOKUP(B1098,'SAS Stations'!$A$2:$G$307,6,)="YES", "YES", "NO"))=TRUE,"NO","YES")</f>
        <v>NO</v>
      </c>
      <c r="AH1098" s="33" t="str">
        <f t="shared" si="17"/>
        <v>YES</v>
      </c>
      <c r="AI1098" s="33" t="str">
        <f>IF(ISERROR(IF(VLOOKUP(B1098,'Stations Modelled'!$A$2:$D$141,4,FALSE)=TRUE, "YES","NO")),"NO","YES")</f>
        <v>NO</v>
      </c>
    </row>
    <row r="1099" spans="1:35" hidden="1">
      <c r="A1099" s="29" t="s">
        <v>690</v>
      </c>
      <c r="B1099" s="28">
        <v>441</v>
      </c>
      <c r="C1099" s="28">
        <v>5229</v>
      </c>
      <c r="D1099" s="30"/>
      <c r="E1099" s="29">
        <v>33960</v>
      </c>
      <c r="F1099" s="28">
        <v>66</v>
      </c>
      <c r="G1099" s="28">
        <v>12</v>
      </c>
      <c r="H1099" s="28">
        <v>5021</v>
      </c>
      <c r="I1099" s="29" t="s">
        <v>625</v>
      </c>
      <c r="J1099" s="28">
        <v>8</v>
      </c>
      <c r="K1099" s="29" t="s">
        <v>337</v>
      </c>
      <c r="L1099" s="28">
        <v>5023</v>
      </c>
      <c r="M1099" s="29" t="s">
        <v>337</v>
      </c>
      <c r="N1099" s="29" t="s">
        <v>7471</v>
      </c>
      <c r="O1099" s="31">
        <v>24228</v>
      </c>
      <c r="P1099" s="31" t="s">
        <v>7472</v>
      </c>
      <c r="Q1099" s="29" t="s">
        <v>7530</v>
      </c>
      <c r="R1099" s="28">
        <v>5</v>
      </c>
      <c r="S1099" s="28">
        <v>44</v>
      </c>
      <c r="T1099" s="28">
        <v>2</v>
      </c>
      <c r="U1099" s="28">
        <v>56</v>
      </c>
      <c r="V1099" s="29" t="s">
        <v>7531</v>
      </c>
      <c r="W1099" s="29" t="s">
        <v>4568</v>
      </c>
      <c r="X1099" s="29" t="s">
        <v>7586</v>
      </c>
      <c r="Y1099" s="29" t="s">
        <v>4569</v>
      </c>
      <c r="Z1099" s="29" t="s">
        <v>913</v>
      </c>
      <c r="AA1099" s="29" t="s">
        <v>7478</v>
      </c>
      <c r="AB1099" s="28">
        <v>90503</v>
      </c>
      <c r="AC1099" s="32">
        <v>33.856729999999999</v>
      </c>
      <c r="AD1099" s="32">
        <v>-118.332448</v>
      </c>
      <c r="AE1099" s="34" t="s">
        <v>7494</v>
      </c>
      <c r="AF1099" s="29" t="s">
        <v>7472</v>
      </c>
      <c r="AG1099" s="33" t="str">
        <f>IF(ISERROR(IF(VLOOKUP(B1099,'SAS Stations'!$A$2:$G$307,6,)="YES", "YES", "NO"))=TRUE,"NO","YES")</f>
        <v>NO</v>
      </c>
      <c r="AH1099" s="33" t="str">
        <f t="shared" si="17"/>
        <v>YES</v>
      </c>
      <c r="AI1099" s="33" t="str">
        <f>IF(ISERROR(IF(VLOOKUP(B1099,'Stations Modelled'!$A$2:$D$141,4,FALSE)=TRUE, "YES","NO")),"NO","YES")</f>
        <v>NO</v>
      </c>
    </row>
    <row r="1100" spans="1:35" hidden="1">
      <c r="A1100" s="29" t="s">
        <v>1107</v>
      </c>
      <c r="B1100" s="28">
        <v>1666</v>
      </c>
      <c r="C1100" s="28">
        <v>7535</v>
      </c>
      <c r="D1100" s="30"/>
      <c r="E1100" s="29"/>
      <c r="F1100" s="28">
        <v>33</v>
      </c>
      <c r="G1100" s="28">
        <v>12</v>
      </c>
      <c r="H1100" s="28">
        <v>5067</v>
      </c>
      <c r="I1100" s="29" t="s">
        <v>389</v>
      </c>
      <c r="J1100" s="28">
        <v>6</v>
      </c>
      <c r="K1100" s="29" t="s">
        <v>389</v>
      </c>
      <c r="L1100" s="28">
        <v>5067</v>
      </c>
      <c r="M1100" s="29" t="s">
        <v>389</v>
      </c>
      <c r="N1100" s="29" t="s">
        <v>7521</v>
      </c>
      <c r="O1100" s="31">
        <v>33833</v>
      </c>
      <c r="P1100" s="31">
        <v>33981</v>
      </c>
      <c r="Q1100" s="29" t="s">
        <v>5084</v>
      </c>
      <c r="R1100" s="28">
        <v>3</v>
      </c>
      <c r="S1100" s="28">
        <v>79</v>
      </c>
      <c r="T1100" s="28">
        <v>4</v>
      </c>
      <c r="U1100" s="28">
        <v>20</v>
      </c>
      <c r="V1100" s="29" t="s">
        <v>7472</v>
      </c>
      <c r="W1100" s="29" t="s">
        <v>7472</v>
      </c>
      <c r="X1100" s="29" t="s">
        <v>7472</v>
      </c>
      <c r="Y1100" s="29" t="s">
        <v>7472</v>
      </c>
      <c r="Z1100" s="29" t="s">
        <v>7472</v>
      </c>
      <c r="AA1100" s="29" t="s">
        <v>7478</v>
      </c>
      <c r="AB1100" s="28" t="s">
        <v>7472</v>
      </c>
      <c r="AC1100" s="27"/>
      <c r="AD1100" s="27"/>
      <c r="AE1100" s="27"/>
      <c r="AF1100" s="29" t="s">
        <v>7472</v>
      </c>
      <c r="AG1100" s="33" t="str">
        <f>IF(ISERROR(IF(VLOOKUP(B1100,'SAS Stations'!$A$2:$G$307,6,)="YES", "YES", "NO"))=TRUE,"NO","YES")</f>
        <v>NO</v>
      </c>
      <c r="AH1100" s="33" t="str">
        <f t="shared" si="17"/>
        <v>YES</v>
      </c>
      <c r="AI1100" s="33" t="str">
        <f>IF(ISERROR(IF(VLOOKUP(B1100,'Stations Modelled'!$A$2:$D$141,4,FALSE)=TRUE, "YES","NO")),"NO","YES")</f>
        <v>NO</v>
      </c>
    </row>
    <row r="1101" spans="1:35" hidden="1">
      <c r="A1101" s="29" t="s">
        <v>1108</v>
      </c>
      <c r="B1101" s="28">
        <v>1226</v>
      </c>
      <c r="C1101" s="28">
        <v>7545</v>
      </c>
      <c r="D1101" s="30"/>
      <c r="E1101" s="29"/>
      <c r="F1101" s="28">
        <v>33</v>
      </c>
      <c r="G1101" s="28">
        <v>12</v>
      </c>
      <c r="H1101" s="28">
        <v>5067</v>
      </c>
      <c r="I1101" s="29" t="s">
        <v>389</v>
      </c>
      <c r="J1101" s="28">
        <v>6</v>
      </c>
      <c r="K1101" s="29" t="s">
        <v>389</v>
      </c>
      <c r="L1101" s="28">
        <v>5067</v>
      </c>
      <c r="M1101" s="29" t="s">
        <v>389</v>
      </c>
      <c r="N1101" s="29" t="s">
        <v>7471</v>
      </c>
      <c r="O1101" s="31">
        <v>26696</v>
      </c>
      <c r="P1101" s="31" t="s">
        <v>7472</v>
      </c>
      <c r="Q1101" s="29" t="s">
        <v>5084</v>
      </c>
      <c r="R1101" s="28">
        <v>3</v>
      </c>
      <c r="S1101" s="28">
        <v>84</v>
      </c>
      <c r="T1101" s="28" t="s">
        <v>7472</v>
      </c>
      <c r="U1101" s="28">
        <v>40</v>
      </c>
      <c r="V1101" s="29" t="s">
        <v>7480</v>
      </c>
      <c r="W1101" s="29" t="s">
        <v>3471</v>
      </c>
      <c r="X1101" s="29" t="s">
        <v>519</v>
      </c>
      <c r="Y1101" s="29" t="s">
        <v>1109</v>
      </c>
      <c r="Z1101" s="29" t="s">
        <v>3473</v>
      </c>
      <c r="AA1101" s="29" t="s">
        <v>7478</v>
      </c>
      <c r="AB1101" s="28">
        <v>92256</v>
      </c>
      <c r="AC1101" s="27"/>
      <c r="AD1101" s="27"/>
      <c r="AE1101" s="27"/>
      <c r="AF1101" s="29" t="s">
        <v>7472</v>
      </c>
      <c r="AG1101" s="33" t="str">
        <f>IF(ISERROR(IF(VLOOKUP(B1101,'SAS Stations'!$A$2:$G$307,6,)="YES", "YES", "NO"))=TRUE,"NO","YES")</f>
        <v>NO</v>
      </c>
      <c r="AH1101" s="33" t="str">
        <f t="shared" si="17"/>
        <v>YES</v>
      </c>
      <c r="AI1101" s="33" t="str">
        <f>IF(ISERROR(IF(VLOOKUP(B1101,'Stations Modelled'!$A$2:$D$141,4,FALSE)=TRUE, "YES","NO")),"NO","YES")</f>
        <v>NO</v>
      </c>
    </row>
    <row r="1102" spans="1:35" hidden="1">
      <c r="A1102" s="29" t="s">
        <v>691</v>
      </c>
      <c r="B1102" s="28">
        <v>802</v>
      </c>
      <c r="C1102" s="28">
        <v>5802</v>
      </c>
      <c r="D1102" s="30" t="s">
        <v>7573</v>
      </c>
      <c r="E1102" s="29">
        <v>55725</v>
      </c>
      <c r="F1102" s="28">
        <v>66</v>
      </c>
      <c r="G1102" s="28">
        <v>12</v>
      </c>
      <c r="H1102" s="28">
        <v>5082</v>
      </c>
      <c r="I1102" s="29" t="s">
        <v>939</v>
      </c>
      <c r="J1102" s="28">
        <v>1</v>
      </c>
      <c r="K1102" s="29" t="s">
        <v>939</v>
      </c>
      <c r="L1102" s="28">
        <v>5082</v>
      </c>
      <c r="M1102" s="29" t="s">
        <v>939</v>
      </c>
      <c r="N1102" s="29" t="s">
        <v>7471</v>
      </c>
      <c r="O1102" s="31">
        <v>24047</v>
      </c>
      <c r="P1102" s="31" t="s">
        <v>7472</v>
      </c>
      <c r="Q1102" s="29" t="s">
        <v>7473</v>
      </c>
      <c r="R1102" s="28">
        <v>1</v>
      </c>
      <c r="S1102" s="28">
        <v>29</v>
      </c>
      <c r="T1102" s="28">
        <v>2</v>
      </c>
      <c r="U1102" s="28">
        <v>45</v>
      </c>
      <c r="V1102" s="29" t="s">
        <v>7556</v>
      </c>
      <c r="W1102" s="29" t="s">
        <v>3285</v>
      </c>
      <c r="X1102" s="29" t="s">
        <v>450</v>
      </c>
      <c r="Y1102" s="29" t="s">
        <v>3286</v>
      </c>
      <c r="Z1102" s="29" t="s">
        <v>736</v>
      </c>
      <c r="AA1102" s="29" t="s">
        <v>7478</v>
      </c>
      <c r="AB1102" s="28">
        <v>92669</v>
      </c>
      <c r="AC1102" s="32">
        <v>33.788021000000001</v>
      </c>
      <c r="AD1102" s="32">
        <v>-117.80347399999999</v>
      </c>
      <c r="AE1102" s="34" t="s">
        <v>7503</v>
      </c>
      <c r="AF1102" s="29" t="s">
        <v>7472</v>
      </c>
      <c r="AG1102" s="33" t="str">
        <f>IF(ISERROR(IF(VLOOKUP(B1102,'SAS Stations'!$A$2:$G$307,6,)="YES", "YES", "NO"))=TRUE,"NO","YES")</f>
        <v>YES</v>
      </c>
      <c r="AH1102" s="33" t="str">
        <f t="shared" si="17"/>
        <v>NO</v>
      </c>
      <c r="AI1102" s="33" t="str">
        <f>IF(ISERROR(IF(VLOOKUP(B1102,'Stations Modelled'!$A$2:$D$141,4,FALSE)=TRUE, "YES","NO")),"NO","YES")</f>
        <v>YES</v>
      </c>
    </row>
    <row r="1103" spans="1:35" hidden="1">
      <c r="A1103" s="29" t="s">
        <v>1110</v>
      </c>
      <c r="B1103" s="28">
        <v>945</v>
      </c>
      <c r="C1103" s="28">
        <v>6136</v>
      </c>
      <c r="D1103" s="30"/>
      <c r="E1103" s="29"/>
      <c r="F1103" s="28">
        <v>33</v>
      </c>
      <c r="G1103" s="28">
        <v>0.5</v>
      </c>
      <c r="H1103" s="28">
        <v>4025</v>
      </c>
      <c r="I1103" s="29" t="s">
        <v>5024</v>
      </c>
      <c r="J1103" s="28">
        <v>6</v>
      </c>
      <c r="K1103" s="29" t="s">
        <v>389</v>
      </c>
      <c r="L1103" s="28">
        <v>5067</v>
      </c>
      <c r="M1103" s="29" t="s">
        <v>389</v>
      </c>
      <c r="N1103" s="29" t="s">
        <v>7521</v>
      </c>
      <c r="O1103" s="31">
        <v>18264</v>
      </c>
      <c r="P1103" s="31">
        <v>29830</v>
      </c>
      <c r="Q1103" s="29" t="s">
        <v>981</v>
      </c>
      <c r="R1103" s="28">
        <v>3</v>
      </c>
      <c r="S1103" s="28">
        <v>87</v>
      </c>
      <c r="T1103" s="28">
        <v>4</v>
      </c>
      <c r="U1103" s="28">
        <v>40</v>
      </c>
      <c r="V1103" s="29" t="s">
        <v>3438</v>
      </c>
      <c r="W1103" s="29" t="s">
        <v>7472</v>
      </c>
      <c r="X1103" s="29" t="s">
        <v>7472</v>
      </c>
      <c r="Y1103" s="29" t="s">
        <v>7472</v>
      </c>
      <c r="Z1103" s="29" t="s">
        <v>7472</v>
      </c>
      <c r="AA1103" s="29" t="s">
        <v>7478</v>
      </c>
      <c r="AB1103" s="28" t="s">
        <v>7472</v>
      </c>
      <c r="AC1103" s="27"/>
      <c r="AD1103" s="27"/>
      <c r="AE1103" s="27"/>
      <c r="AF1103" s="29" t="s">
        <v>7472</v>
      </c>
      <c r="AG1103" s="33" t="str">
        <f>IF(ISERROR(IF(VLOOKUP(B1103,'SAS Stations'!$A$2:$G$307,6,)="YES", "YES", "NO"))=TRUE,"NO","YES")</f>
        <v>NO</v>
      </c>
      <c r="AH1103" s="33" t="str">
        <f t="shared" si="17"/>
        <v>YES</v>
      </c>
      <c r="AI1103" s="33" t="str">
        <f>IF(ISERROR(IF(VLOOKUP(B1103,'Stations Modelled'!$A$2:$D$141,4,FALSE)=TRUE, "YES","NO")),"NO","YES")</f>
        <v>NO</v>
      </c>
    </row>
    <row r="1104" spans="1:35" hidden="1">
      <c r="A1104" s="29" t="s">
        <v>692</v>
      </c>
      <c r="B1104" s="28">
        <v>576</v>
      </c>
      <c r="C1104" s="28">
        <v>5520</v>
      </c>
      <c r="D1104" s="30" t="s">
        <v>4981</v>
      </c>
      <c r="E1104" s="29"/>
      <c r="F1104" s="28">
        <v>16</v>
      </c>
      <c r="G1104" s="28">
        <v>4</v>
      </c>
      <c r="H1104" s="28">
        <v>5055</v>
      </c>
      <c r="I1104" s="29" t="s">
        <v>446</v>
      </c>
      <c r="J1104" s="28">
        <v>10</v>
      </c>
      <c r="K1104" s="29" t="s">
        <v>446</v>
      </c>
      <c r="L1104" s="28">
        <v>5056</v>
      </c>
      <c r="M1104" s="29" t="s">
        <v>698</v>
      </c>
      <c r="N1104" s="29" t="s">
        <v>7471</v>
      </c>
      <c r="O1104" s="31">
        <v>18264</v>
      </c>
      <c r="P1104" s="31" t="s">
        <v>7472</v>
      </c>
      <c r="Q1104" s="29" t="s">
        <v>7506</v>
      </c>
      <c r="R1104" s="28">
        <v>5</v>
      </c>
      <c r="S1104" s="28">
        <v>49</v>
      </c>
      <c r="T1104" s="28">
        <v>1</v>
      </c>
      <c r="U1104" s="28">
        <v>63</v>
      </c>
      <c r="V1104" s="29" t="s">
        <v>4996</v>
      </c>
      <c r="W1104" s="29" t="s">
        <v>2741</v>
      </c>
      <c r="X1104" s="29" t="s">
        <v>7508</v>
      </c>
      <c r="Y1104" s="29" t="s">
        <v>5189</v>
      </c>
      <c r="Z1104" s="29" t="s">
        <v>1048</v>
      </c>
      <c r="AA1104" s="29" t="s">
        <v>7478</v>
      </c>
      <c r="AB1104" s="28">
        <v>93101</v>
      </c>
      <c r="AC1104" s="32">
        <v>34.430795000000003</v>
      </c>
      <c r="AD1104" s="32">
        <v>-119.71426099999999</v>
      </c>
      <c r="AE1104" s="34" t="s">
        <v>7494</v>
      </c>
      <c r="AF1104" s="29" t="s">
        <v>7472</v>
      </c>
      <c r="AG1104" s="33" t="str">
        <f>IF(ISERROR(IF(VLOOKUP(B1104,'SAS Stations'!$A$2:$G$307,6,)="YES", "YES", "NO"))=TRUE,"NO","YES")</f>
        <v>YES</v>
      </c>
      <c r="AH1104" s="33" t="str">
        <f t="shared" si="17"/>
        <v>NO</v>
      </c>
      <c r="AI1104" s="33" t="str">
        <f>IF(ISERROR(IF(VLOOKUP(B1104,'Stations Modelled'!$A$2:$D$141,4,FALSE)=TRUE, "YES","NO")),"NO","YES")</f>
        <v>YES</v>
      </c>
    </row>
    <row r="1105" spans="1:35" hidden="1">
      <c r="A1105" s="29" t="s">
        <v>1111</v>
      </c>
      <c r="B1105" s="28">
        <v>335</v>
      </c>
      <c r="C1105" s="28">
        <v>5092</v>
      </c>
      <c r="D1105" s="30"/>
      <c r="E1105" s="29"/>
      <c r="F1105" s="28">
        <v>500</v>
      </c>
      <c r="G1105" s="28">
        <v>220</v>
      </c>
      <c r="H1105" s="28">
        <v>4200</v>
      </c>
      <c r="I1105" s="29" t="s">
        <v>2851</v>
      </c>
      <c r="J1105" s="28">
        <v>16</v>
      </c>
      <c r="K1105" s="29" t="s">
        <v>3806</v>
      </c>
      <c r="L1105" s="28">
        <v>4000</v>
      </c>
      <c r="M1105" s="29" t="s">
        <v>7495</v>
      </c>
      <c r="N1105" s="29" t="s">
        <v>7471</v>
      </c>
      <c r="O1105" s="31">
        <v>25324</v>
      </c>
      <c r="P1105" s="31" t="s">
        <v>7472</v>
      </c>
      <c r="Q1105" s="29" t="s">
        <v>7496</v>
      </c>
      <c r="R1105" s="28">
        <v>9</v>
      </c>
      <c r="S1105" s="28">
        <v>99</v>
      </c>
      <c r="T1105" s="28" t="s">
        <v>7472</v>
      </c>
      <c r="U1105" s="28">
        <v>0</v>
      </c>
      <c r="V1105" s="29" t="s">
        <v>7472</v>
      </c>
      <c r="W1105" s="29" t="s">
        <v>7472</v>
      </c>
      <c r="X1105" s="29" t="s">
        <v>7472</v>
      </c>
      <c r="Y1105" s="29" t="s">
        <v>7472</v>
      </c>
      <c r="Z1105" s="29" t="s">
        <v>7472</v>
      </c>
      <c r="AA1105" s="29" t="s">
        <v>7472</v>
      </c>
      <c r="AB1105" s="28" t="s">
        <v>7472</v>
      </c>
      <c r="AC1105" s="32">
        <v>35.831073000000004</v>
      </c>
      <c r="AD1105" s="32">
        <v>-111.447316</v>
      </c>
      <c r="AE1105" s="34" t="s">
        <v>5182</v>
      </c>
      <c r="AF1105" s="29" t="s">
        <v>7472</v>
      </c>
      <c r="AG1105" s="33" t="str">
        <f>IF(ISERROR(IF(VLOOKUP(B1105,'SAS Stations'!$A$2:$G$307,6,)="YES", "YES", "NO"))=TRUE,"NO","YES")</f>
        <v>NO</v>
      </c>
      <c r="AH1105" s="33" t="str">
        <f t="shared" si="17"/>
        <v>YES</v>
      </c>
      <c r="AI1105" s="33" t="str">
        <f>IF(ISERROR(IF(VLOOKUP(B1105,'Stations Modelled'!$A$2:$D$141,4,FALSE)=TRUE, "YES","NO")),"NO","YES")</f>
        <v>NO</v>
      </c>
    </row>
    <row r="1106" spans="1:35" hidden="1">
      <c r="A1106" s="29" t="s">
        <v>693</v>
      </c>
      <c r="B1106" s="28">
        <v>1638</v>
      </c>
      <c r="C1106" s="28">
        <v>1092</v>
      </c>
      <c r="D1106" s="30"/>
      <c r="E1106" s="29"/>
      <c r="F1106" s="28">
        <v>115</v>
      </c>
      <c r="G1106" s="28">
        <v>12</v>
      </c>
      <c r="H1106" s="28">
        <v>8016</v>
      </c>
      <c r="I1106" s="29" t="s">
        <v>385</v>
      </c>
      <c r="J1106" s="28">
        <v>15</v>
      </c>
      <c r="K1106" s="29" t="s">
        <v>666</v>
      </c>
      <c r="L1106" s="28">
        <v>5061</v>
      </c>
      <c r="M1106" s="29" t="s">
        <v>666</v>
      </c>
      <c r="N1106" s="29" t="s">
        <v>7471</v>
      </c>
      <c r="O1106" s="31">
        <v>33086</v>
      </c>
      <c r="P1106" s="31" t="s">
        <v>7472</v>
      </c>
      <c r="Q1106" s="29" t="s">
        <v>525</v>
      </c>
      <c r="R1106" s="28">
        <v>3</v>
      </c>
      <c r="S1106" s="28">
        <v>86</v>
      </c>
      <c r="T1106" s="28">
        <v>4</v>
      </c>
      <c r="U1106" s="28">
        <v>24</v>
      </c>
      <c r="V1106" s="29" t="s">
        <v>7474</v>
      </c>
      <c r="W1106" s="29" t="s">
        <v>7472</v>
      </c>
      <c r="X1106" s="29" t="s">
        <v>7472</v>
      </c>
      <c r="Y1106" s="29" t="s">
        <v>7472</v>
      </c>
      <c r="Z1106" s="29" t="s">
        <v>7472</v>
      </c>
      <c r="AA1106" s="29" t="s">
        <v>7478</v>
      </c>
      <c r="AB1106" s="28" t="s">
        <v>7472</v>
      </c>
      <c r="AC1106" s="27"/>
      <c r="AD1106" s="27"/>
      <c r="AE1106" s="27"/>
      <c r="AF1106" s="29" t="s">
        <v>7472</v>
      </c>
      <c r="AG1106" s="33" t="str">
        <f>IF(ISERROR(IF(VLOOKUP(B1106,'SAS Stations'!$A$2:$G$307,6,)="YES", "YES", "NO"))=TRUE,"NO","YES")</f>
        <v>NO</v>
      </c>
      <c r="AH1106" s="33" t="str">
        <f t="shared" si="17"/>
        <v>YES</v>
      </c>
      <c r="AI1106" s="33" t="str">
        <f>IF(ISERROR(IF(VLOOKUP(B1106,'Stations Modelled'!$A$2:$D$141,4,FALSE)=TRUE, "YES","NO")),"NO","YES")</f>
        <v>NO</v>
      </c>
    </row>
    <row r="1107" spans="1:35" hidden="1">
      <c r="A1107" s="29" t="s">
        <v>694</v>
      </c>
      <c r="B1107" s="28">
        <v>94</v>
      </c>
      <c r="C1107" s="28">
        <v>1320</v>
      </c>
      <c r="D1107" s="30" t="s">
        <v>7470</v>
      </c>
      <c r="E1107" s="29">
        <v>19201</v>
      </c>
      <c r="F1107" s="28">
        <v>12</v>
      </c>
      <c r="G1107" s="28">
        <v>500</v>
      </c>
      <c r="H1107" s="28">
        <v>5000</v>
      </c>
      <c r="I1107" s="29" t="s">
        <v>7485</v>
      </c>
      <c r="J1107" s="28">
        <v>16</v>
      </c>
      <c r="K1107" s="29" t="s">
        <v>3806</v>
      </c>
      <c r="L1107" s="28">
        <v>5090</v>
      </c>
      <c r="M1107" s="29" t="s">
        <v>3806</v>
      </c>
      <c r="N1107" s="29" t="s">
        <v>7471</v>
      </c>
      <c r="O1107" s="31">
        <v>25569</v>
      </c>
      <c r="P1107" s="31" t="s">
        <v>7472</v>
      </c>
      <c r="Q1107" s="29" t="s">
        <v>7514</v>
      </c>
      <c r="R1107" s="28">
        <v>3</v>
      </c>
      <c r="S1107" s="28">
        <v>73</v>
      </c>
      <c r="T1107" s="28">
        <v>4</v>
      </c>
      <c r="U1107" s="28">
        <v>21</v>
      </c>
      <c r="V1107" s="29" t="s">
        <v>7472</v>
      </c>
      <c r="W1107" s="29" t="s">
        <v>7472</v>
      </c>
      <c r="X1107" s="29" t="s">
        <v>7472</v>
      </c>
      <c r="Y1107" s="29" t="s">
        <v>7515</v>
      </c>
      <c r="Z1107" s="29" t="s">
        <v>7516</v>
      </c>
      <c r="AA1107" s="29" t="s">
        <v>7493</v>
      </c>
      <c r="AB1107" s="28" t="s">
        <v>7472</v>
      </c>
      <c r="AC1107" s="32">
        <v>35.148294999999997</v>
      </c>
      <c r="AD1107" s="32">
        <v>-114.591483</v>
      </c>
      <c r="AE1107" s="34" t="s">
        <v>7494</v>
      </c>
      <c r="AF1107" s="29" t="s">
        <v>7472</v>
      </c>
      <c r="AG1107" s="33" t="str">
        <f>IF(ISERROR(IF(VLOOKUP(B1107,'SAS Stations'!$A$2:$G$307,6,)="YES", "YES", "NO"))=TRUE,"NO","YES")</f>
        <v>NO</v>
      </c>
      <c r="AH1107" s="33" t="str">
        <f t="shared" si="17"/>
        <v>YES</v>
      </c>
      <c r="AI1107" s="33" t="str">
        <f>IF(ISERROR(IF(VLOOKUP(B1107,'Stations Modelled'!$A$2:$D$141,4,FALSE)=TRUE, "YES","NO")),"NO","YES")</f>
        <v>NO</v>
      </c>
    </row>
    <row r="1108" spans="1:35" hidden="1">
      <c r="A1108" s="29" t="s">
        <v>1112</v>
      </c>
      <c r="B1108" s="28">
        <v>1916</v>
      </c>
      <c r="C1108" s="28">
        <v>4009</v>
      </c>
      <c r="D1108" s="30"/>
      <c r="E1108" s="29"/>
      <c r="F1108" s="28">
        <v>12</v>
      </c>
      <c r="G1108" s="28">
        <v>115</v>
      </c>
      <c r="H1108" s="28">
        <v>5064</v>
      </c>
      <c r="I1108" s="29" t="s">
        <v>375</v>
      </c>
      <c r="J1108" s="28">
        <v>5</v>
      </c>
      <c r="K1108" s="29" t="s">
        <v>375</v>
      </c>
      <c r="L1108" s="28">
        <v>5064</v>
      </c>
      <c r="M1108" s="29" t="s">
        <v>375</v>
      </c>
      <c r="N1108" s="29" t="s">
        <v>7471</v>
      </c>
      <c r="O1108" s="31">
        <v>34828</v>
      </c>
      <c r="P1108" s="31" t="s">
        <v>7472</v>
      </c>
      <c r="Q1108" s="29" t="s">
        <v>525</v>
      </c>
      <c r="R1108" s="28">
        <v>3</v>
      </c>
      <c r="S1108" s="28">
        <v>40</v>
      </c>
      <c r="T1108" s="28">
        <v>2</v>
      </c>
      <c r="U1108" s="28">
        <v>17</v>
      </c>
      <c r="V1108" s="29" t="s">
        <v>7480</v>
      </c>
      <c r="W1108" s="29" t="s">
        <v>7472</v>
      </c>
      <c r="X1108" s="29" t="s">
        <v>7472</v>
      </c>
      <c r="Y1108" s="29" t="s">
        <v>1113</v>
      </c>
      <c r="Z1108" s="29" t="s">
        <v>7472</v>
      </c>
      <c r="AA1108" s="29" t="s">
        <v>7478</v>
      </c>
      <c r="AB1108" s="28" t="s">
        <v>7472</v>
      </c>
      <c r="AC1108" s="32">
        <v>34.304150999999997</v>
      </c>
      <c r="AD1108" s="32">
        <v>-117.321101</v>
      </c>
      <c r="AE1108" s="34" t="s">
        <v>5182</v>
      </c>
      <c r="AF1108" s="29" t="s">
        <v>7472</v>
      </c>
      <c r="AG1108" s="33" t="str">
        <f>IF(ISERROR(IF(VLOOKUP(B1108,'SAS Stations'!$A$2:$G$307,6,)="YES", "YES", "NO"))=TRUE,"NO","YES")</f>
        <v>NO</v>
      </c>
      <c r="AH1108" s="33" t="str">
        <f t="shared" si="17"/>
        <v>YES</v>
      </c>
      <c r="AI1108" s="33" t="str">
        <f>IF(ISERROR(IF(VLOOKUP(B1108,'Stations Modelled'!$A$2:$D$141,4,FALSE)=TRUE, "YES","NO")),"NO","YES")</f>
        <v>NO</v>
      </c>
    </row>
    <row r="1109" spans="1:35" hidden="1">
      <c r="A1109" s="29" t="s">
        <v>1114</v>
      </c>
      <c r="B1109" s="28">
        <v>1218</v>
      </c>
      <c r="C1109" s="28">
        <v>7528</v>
      </c>
      <c r="D1109" s="30"/>
      <c r="E1109" s="29"/>
      <c r="F1109" s="28">
        <v>16</v>
      </c>
      <c r="G1109" s="28">
        <v>4</v>
      </c>
      <c r="H1109" s="28">
        <v>5021</v>
      </c>
      <c r="I1109" s="29" t="s">
        <v>625</v>
      </c>
      <c r="J1109" s="28">
        <v>8</v>
      </c>
      <c r="K1109" s="29" t="s">
        <v>337</v>
      </c>
      <c r="L1109" s="28">
        <v>5023</v>
      </c>
      <c r="M1109" s="29" t="s">
        <v>337</v>
      </c>
      <c r="N1109" s="29" t="s">
        <v>7471</v>
      </c>
      <c r="O1109" s="31">
        <v>24807</v>
      </c>
      <c r="P1109" s="31" t="s">
        <v>7472</v>
      </c>
      <c r="Q1109" s="29" t="s">
        <v>5084</v>
      </c>
      <c r="R1109" s="28">
        <v>5</v>
      </c>
      <c r="S1109" s="28">
        <v>44</v>
      </c>
      <c r="T1109" s="28">
        <v>1</v>
      </c>
      <c r="U1109" s="28">
        <v>50</v>
      </c>
      <c r="V1109" s="29" t="s">
        <v>2730</v>
      </c>
      <c r="W1109" s="29" t="s">
        <v>7472</v>
      </c>
      <c r="X1109" s="29" t="s">
        <v>7472</v>
      </c>
      <c r="Y1109" s="29" t="s">
        <v>7472</v>
      </c>
      <c r="Z1109" s="29" t="s">
        <v>7472</v>
      </c>
      <c r="AA1109" s="29" t="s">
        <v>7478</v>
      </c>
      <c r="AB1109" s="28">
        <v>90275</v>
      </c>
      <c r="AC1109" s="27"/>
      <c r="AD1109" s="27"/>
      <c r="AE1109" s="27"/>
      <c r="AF1109" s="29" t="s">
        <v>7472</v>
      </c>
      <c r="AG1109" s="33" t="str">
        <f>IF(ISERROR(IF(VLOOKUP(B1109,'SAS Stations'!$A$2:$G$307,6,)="YES", "YES", "NO"))=TRUE,"NO","YES")</f>
        <v>NO</v>
      </c>
      <c r="AH1109" s="33" t="str">
        <f t="shared" si="17"/>
        <v>YES</v>
      </c>
      <c r="AI1109" s="33" t="str">
        <f>IF(ISERROR(IF(VLOOKUP(B1109,'Stations Modelled'!$A$2:$D$141,4,FALSE)=TRUE, "YES","NO")),"NO","YES")</f>
        <v>NO</v>
      </c>
    </row>
    <row r="1110" spans="1:35" hidden="1">
      <c r="A1110" s="29" t="s">
        <v>1031</v>
      </c>
      <c r="B1110" s="28">
        <v>431</v>
      </c>
      <c r="C1110" s="28">
        <v>5218</v>
      </c>
      <c r="D1110" s="30"/>
      <c r="E1110" s="29"/>
      <c r="F1110" s="28">
        <v>16</v>
      </c>
      <c r="G1110" s="28">
        <v>4</v>
      </c>
      <c r="H1110" s="28">
        <v>5021</v>
      </c>
      <c r="I1110" s="29" t="s">
        <v>625</v>
      </c>
      <c r="J1110" s="28">
        <v>8</v>
      </c>
      <c r="K1110" s="29" t="s">
        <v>337</v>
      </c>
      <c r="L1110" s="28">
        <v>5023</v>
      </c>
      <c r="M1110" s="29" t="s">
        <v>337</v>
      </c>
      <c r="N1110" s="29" t="s">
        <v>7471</v>
      </c>
      <c r="O1110" s="31">
        <v>18264</v>
      </c>
      <c r="P1110" s="31" t="s">
        <v>7472</v>
      </c>
      <c r="Q1110" s="29" t="s">
        <v>7506</v>
      </c>
      <c r="R1110" s="28">
        <v>5</v>
      </c>
      <c r="S1110" s="28">
        <v>44</v>
      </c>
      <c r="T1110" s="28">
        <v>2</v>
      </c>
      <c r="U1110" s="28">
        <v>53</v>
      </c>
      <c r="V1110" s="29" t="s">
        <v>1269</v>
      </c>
      <c r="W1110" s="29" t="s">
        <v>1649</v>
      </c>
      <c r="X1110" s="29" t="s">
        <v>450</v>
      </c>
      <c r="Y1110" s="29" t="s">
        <v>1270</v>
      </c>
      <c r="Z1110" s="29" t="s">
        <v>1651</v>
      </c>
      <c r="AA1110" s="29" t="s">
        <v>7478</v>
      </c>
      <c r="AB1110" s="28">
        <v>90247</v>
      </c>
      <c r="AC1110" s="32">
        <v>33.883850000000002</v>
      </c>
      <c r="AD1110" s="32">
        <v>-118.30926100000001</v>
      </c>
      <c r="AE1110" s="34" t="s">
        <v>7494</v>
      </c>
      <c r="AF1110" s="29" t="s">
        <v>7472</v>
      </c>
      <c r="AG1110" s="33" t="str">
        <f>IF(ISERROR(IF(VLOOKUP(B1110,'SAS Stations'!$A$2:$G$307,6,)="YES", "YES", "NO"))=TRUE,"NO","YES")</f>
        <v>YES</v>
      </c>
      <c r="AH1110" s="33" t="str">
        <f t="shared" si="17"/>
        <v>NO</v>
      </c>
      <c r="AI1110" s="33" t="str">
        <f>IF(ISERROR(IF(VLOOKUP(B1110,'Stations Modelled'!$A$2:$D$141,4,FALSE)=TRUE, "YES","NO")),"NO","YES")</f>
        <v>NO</v>
      </c>
    </row>
    <row r="1111" spans="1:35" hidden="1">
      <c r="A1111" s="29" t="s">
        <v>1115</v>
      </c>
      <c r="B1111" s="28">
        <v>187</v>
      </c>
      <c r="C1111" s="28">
        <v>2591</v>
      </c>
      <c r="D1111" s="30"/>
      <c r="E1111" s="29"/>
      <c r="F1111" s="28">
        <v>55</v>
      </c>
      <c r="G1111" s="28">
        <v>7</v>
      </c>
      <c r="H1111" s="28">
        <v>8015</v>
      </c>
      <c r="I1111" s="29" t="s">
        <v>5394</v>
      </c>
      <c r="J1111" s="28">
        <v>15</v>
      </c>
      <c r="K1111" s="29" t="s">
        <v>666</v>
      </c>
      <c r="L1111" s="28">
        <v>2556</v>
      </c>
      <c r="M1111" s="29" t="s">
        <v>3822</v>
      </c>
      <c r="N1111" s="29" t="s">
        <v>7521</v>
      </c>
      <c r="O1111" s="31">
        <v>18264</v>
      </c>
      <c r="P1111" s="31">
        <v>36824</v>
      </c>
      <c r="Q1111" s="29" t="s">
        <v>7506</v>
      </c>
      <c r="R1111" s="28">
        <v>3</v>
      </c>
      <c r="S1111" s="28">
        <v>85</v>
      </c>
      <c r="T1111" s="28">
        <v>2</v>
      </c>
      <c r="U1111" s="28">
        <v>92</v>
      </c>
      <c r="V1111" s="29" t="s">
        <v>7498</v>
      </c>
      <c r="W1111" s="29" t="s">
        <v>2422</v>
      </c>
      <c r="X1111" s="29" t="s">
        <v>5088</v>
      </c>
      <c r="Y1111" s="29" t="s">
        <v>1116</v>
      </c>
      <c r="Z1111" s="29" t="s">
        <v>645</v>
      </c>
      <c r="AA1111" s="29" t="s">
        <v>7478</v>
      </c>
      <c r="AB1111" s="28">
        <v>93541</v>
      </c>
      <c r="AC1111" s="27"/>
      <c r="AD1111" s="27"/>
      <c r="AE1111" s="27"/>
      <c r="AF1111" s="29" t="s">
        <v>7472</v>
      </c>
      <c r="AG1111" s="33" t="str">
        <f>IF(ISERROR(IF(VLOOKUP(B1111,'SAS Stations'!$A$2:$G$307,6,)="YES", "YES", "NO"))=TRUE,"NO","YES")</f>
        <v>NO</v>
      </c>
      <c r="AH1111" s="33" t="str">
        <f t="shared" si="17"/>
        <v>YES</v>
      </c>
      <c r="AI1111" s="33" t="str">
        <f>IF(ISERROR(IF(VLOOKUP(B1111,'Stations Modelled'!$A$2:$D$141,4,FALSE)=TRUE, "YES","NO")),"NO","YES")</f>
        <v>NO</v>
      </c>
    </row>
    <row r="1112" spans="1:35" hidden="1">
      <c r="A1112" s="29" t="s">
        <v>695</v>
      </c>
      <c r="B1112" s="28">
        <v>577</v>
      </c>
      <c r="C1112" s="28">
        <v>5521</v>
      </c>
      <c r="D1112" s="30" t="s">
        <v>4919</v>
      </c>
      <c r="E1112" s="29">
        <v>41477</v>
      </c>
      <c r="F1112" s="28">
        <v>66</v>
      </c>
      <c r="G1112" s="28">
        <v>12</v>
      </c>
      <c r="H1112" s="28">
        <v>5052</v>
      </c>
      <c r="I1112" s="29" t="s">
        <v>357</v>
      </c>
      <c r="J1112" s="28">
        <v>14</v>
      </c>
      <c r="K1112" s="29" t="s">
        <v>940</v>
      </c>
      <c r="L1112" s="28">
        <v>5054</v>
      </c>
      <c r="M1112" s="29" t="s">
        <v>940</v>
      </c>
      <c r="N1112" s="29" t="s">
        <v>7471</v>
      </c>
      <c r="O1112" s="31">
        <v>18264</v>
      </c>
      <c r="P1112" s="31" t="s">
        <v>7472</v>
      </c>
      <c r="Q1112" s="29" t="s">
        <v>7530</v>
      </c>
      <c r="R1112" s="28">
        <v>5</v>
      </c>
      <c r="S1112" s="28">
        <v>52</v>
      </c>
      <c r="T1112" s="28">
        <v>3</v>
      </c>
      <c r="U1112" s="28">
        <v>22</v>
      </c>
      <c r="V1112" s="29" t="s">
        <v>4926</v>
      </c>
      <c r="W1112" s="29" t="s">
        <v>1741</v>
      </c>
      <c r="X1112" s="29" t="s">
        <v>7553</v>
      </c>
      <c r="Y1112" s="29" t="s">
        <v>5190</v>
      </c>
      <c r="Z1112" s="29" t="s">
        <v>695</v>
      </c>
      <c r="AA1112" s="29" t="s">
        <v>7478</v>
      </c>
      <c r="AB1112" s="28">
        <v>93561</v>
      </c>
      <c r="AC1112" s="32">
        <v>35.123468000000003</v>
      </c>
      <c r="AD1112" s="32">
        <v>-118.379649</v>
      </c>
      <c r="AE1112" s="34" t="s">
        <v>7494</v>
      </c>
      <c r="AF1112" s="29" t="s">
        <v>7472</v>
      </c>
      <c r="AG1112" s="33" t="str">
        <f>IF(ISERROR(IF(VLOOKUP(B1112,'SAS Stations'!$A$2:$G$307,6,)="YES", "YES", "NO"))=TRUE,"NO","YES")</f>
        <v>YES</v>
      </c>
      <c r="AH1112" s="33" t="str">
        <f t="shared" si="17"/>
        <v>NO</v>
      </c>
      <c r="AI1112" s="33" t="str">
        <f>IF(ISERROR(IF(VLOOKUP(B1112,'Stations Modelled'!$A$2:$D$141,4,FALSE)=TRUE, "YES","NO")),"NO","YES")</f>
        <v>NO</v>
      </c>
    </row>
    <row r="1113" spans="1:35" hidden="1">
      <c r="A1113" s="29" t="s">
        <v>1117</v>
      </c>
      <c r="B1113" s="28">
        <v>578</v>
      </c>
      <c r="C1113" s="28">
        <v>5522</v>
      </c>
      <c r="D1113" s="30"/>
      <c r="E1113" s="29"/>
      <c r="F1113" s="28">
        <v>66</v>
      </c>
      <c r="G1113" s="28">
        <v>2.4</v>
      </c>
      <c r="H1113" s="28">
        <v>5052</v>
      </c>
      <c r="I1113" s="29" t="s">
        <v>357</v>
      </c>
      <c r="J1113" s="28">
        <v>14</v>
      </c>
      <c r="K1113" s="29" t="s">
        <v>940</v>
      </c>
      <c r="L1113" s="28">
        <v>5054</v>
      </c>
      <c r="M1113" s="29" t="s">
        <v>940</v>
      </c>
      <c r="N1113" s="29" t="s">
        <v>7521</v>
      </c>
      <c r="O1113" s="31">
        <v>18264</v>
      </c>
      <c r="P1113" s="31">
        <v>31929</v>
      </c>
      <c r="Q1113" s="29" t="s">
        <v>7530</v>
      </c>
      <c r="R1113" s="28">
        <v>5</v>
      </c>
      <c r="S1113" s="28">
        <v>36</v>
      </c>
      <c r="T1113" s="28">
        <v>3</v>
      </c>
      <c r="U1113" s="28">
        <v>22</v>
      </c>
      <c r="V1113" s="29" t="s">
        <v>7472</v>
      </c>
      <c r="W1113" s="29" t="s">
        <v>7472</v>
      </c>
      <c r="X1113" s="29" t="s">
        <v>7472</v>
      </c>
      <c r="Y1113" s="29" t="s">
        <v>7472</v>
      </c>
      <c r="Z1113" s="29" t="s">
        <v>7472</v>
      </c>
      <c r="AA1113" s="29" t="s">
        <v>7478</v>
      </c>
      <c r="AB1113" s="28" t="s">
        <v>7472</v>
      </c>
      <c r="AC1113" s="27"/>
      <c r="AD1113" s="27"/>
      <c r="AE1113" s="27"/>
      <c r="AF1113" s="29" t="s">
        <v>7472</v>
      </c>
      <c r="AG1113" s="33" t="str">
        <f>IF(ISERROR(IF(VLOOKUP(B1113,'SAS Stations'!$A$2:$G$307,6,)="YES", "YES", "NO"))=TRUE,"NO","YES")</f>
        <v>NO</v>
      </c>
      <c r="AH1113" s="33" t="str">
        <f t="shared" si="17"/>
        <v>YES</v>
      </c>
      <c r="AI1113" s="33" t="str">
        <f>IF(ISERROR(IF(VLOOKUP(B1113,'Stations Modelled'!$A$2:$D$141,4,FALSE)=TRUE, "YES","NO")),"NO","YES")</f>
        <v>NO</v>
      </c>
    </row>
    <row r="1114" spans="1:35" hidden="1">
      <c r="A1114" s="29" t="s">
        <v>1032</v>
      </c>
      <c r="B1114" s="28">
        <v>358</v>
      </c>
      <c r="C1114" s="28">
        <v>5134</v>
      </c>
      <c r="D1114" s="30" t="s">
        <v>7535</v>
      </c>
      <c r="E1114" s="29"/>
      <c r="F1114" s="28">
        <v>16</v>
      </c>
      <c r="G1114" s="28">
        <v>4</v>
      </c>
      <c r="H1114" s="28">
        <v>5013</v>
      </c>
      <c r="I1114" s="29" t="s">
        <v>812</v>
      </c>
      <c r="J1114" s="28">
        <v>3</v>
      </c>
      <c r="K1114" s="29" t="s">
        <v>7529</v>
      </c>
      <c r="L1114" s="28">
        <v>5014</v>
      </c>
      <c r="M1114" s="29" t="s">
        <v>3869</v>
      </c>
      <c r="N1114" s="29" t="s">
        <v>7471</v>
      </c>
      <c r="O1114" s="31">
        <v>18264</v>
      </c>
      <c r="P1114" s="31" t="s">
        <v>7472</v>
      </c>
      <c r="Q1114" s="29" t="s">
        <v>7506</v>
      </c>
      <c r="R1114" s="28">
        <v>1</v>
      </c>
      <c r="S1114" s="28">
        <v>27</v>
      </c>
      <c r="T1114" s="28">
        <v>3</v>
      </c>
      <c r="U1114" s="28">
        <v>5</v>
      </c>
      <c r="V1114" s="29" t="s">
        <v>7531</v>
      </c>
      <c r="W1114" s="29" t="s">
        <v>7561</v>
      </c>
      <c r="X1114" s="29" t="s">
        <v>3259</v>
      </c>
      <c r="Y1114" s="29" t="s">
        <v>3287</v>
      </c>
      <c r="Z1114" s="29" t="s">
        <v>1032</v>
      </c>
      <c r="AA1114" s="29" t="s">
        <v>7478</v>
      </c>
      <c r="AB1114" s="28">
        <v>91010</v>
      </c>
      <c r="AC1114" s="32">
        <v>34.14385</v>
      </c>
      <c r="AD1114" s="32">
        <v>-118.00231599999999</v>
      </c>
      <c r="AE1114" s="34" t="s">
        <v>7503</v>
      </c>
      <c r="AF1114" s="29" t="s">
        <v>7472</v>
      </c>
      <c r="AG1114" s="33" t="str">
        <f>IF(ISERROR(IF(VLOOKUP(B1114,'SAS Stations'!$A$2:$G$307,6,)="YES", "YES", "NO"))=TRUE,"NO","YES")</f>
        <v>YES</v>
      </c>
      <c r="AH1114" s="33" t="str">
        <f t="shared" si="17"/>
        <v>NO</v>
      </c>
      <c r="AI1114" s="33" t="str">
        <f>IF(ISERROR(IF(VLOOKUP(B1114,'Stations Modelled'!$A$2:$D$141,4,FALSE)=TRUE, "YES","NO")),"NO","YES")</f>
        <v>NO</v>
      </c>
    </row>
    <row r="1115" spans="1:35" hidden="1">
      <c r="A1115" s="29" t="s">
        <v>1118</v>
      </c>
      <c r="B1115" s="28">
        <v>1798</v>
      </c>
      <c r="C1115" s="28">
        <v>5417</v>
      </c>
      <c r="D1115" s="30"/>
      <c r="E1115" s="29"/>
      <c r="F1115" s="28">
        <v>66</v>
      </c>
      <c r="G1115" s="28">
        <v>16</v>
      </c>
      <c r="H1115" s="28">
        <v>5055</v>
      </c>
      <c r="I1115" s="29" t="s">
        <v>446</v>
      </c>
      <c r="J1115" s="28">
        <v>10</v>
      </c>
      <c r="K1115" s="29" t="s">
        <v>446</v>
      </c>
      <c r="L1115" s="28">
        <v>5056</v>
      </c>
      <c r="M1115" s="29" t="s">
        <v>698</v>
      </c>
      <c r="N1115" s="29" t="s">
        <v>7496</v>
      </c>
      <c r="O1115" s="31">
        <v>38353</v>
      </c>
      <c r="P1115" s="31" t="s">
        <v>7472</v>
      </c>
      <c r="Q1115" s="29" t="s">
        <v>10579</v>
      </c>
      <c r="R1115" s="28">
        <v>5</v>
      </c>
      <c r="S1115" s="28">
        <v>49</v>
      </c>
      <c r="T1115" s="28">
        <v>1</v>
      </c>
      <c r="U1115" s="28">
        <v>60</v>
      </c>
      <c r="V1115" s="29" t="s">
        <v>4996</v>
      </c>
      <c r="W1115" s="29" t="s">
        <v>7472</v>
      </c>
      <c r="X1115" s="29" t="s">
        <v>7472</v>
      </c>
      <c r="Y1115" s="29" t="s">
        <v>7472</v>
      </c>
      <c r="Z1115" s="29" t="s">
        <v>7472</v>
      </c>
      <c r="AA1115" s="29" t="s">
        <v>7478</v>
      </c>
      <c r="AB1115" s="28" t="s">
        <v>7472</v>
      </c>
      <c r="AC1115" s="27"/>
      <c r="AD1115" s="27"/>
      <c r="AE1115" s="27"/>
      <c r="AF1115" s="29" t="s">
        <v>7472</v>
      </c>
      <c r="AG1115" s="33" t="str">
        <f>IF(ISERROR(IF(VLOOKUP(B1115,'SAS Stations'!$A$2:$G$307,6,)="YES", "YES", "NO"))=TRUE,"NO","YES")</f>
        <v>NO</v>
      </c>
      <c r="AH1115" s="33" t="str">
        <f t="shared" si="17"/>
        <v>YES</v>
      </c>
      <c r="AI1115" s="33" t="str">
        <f>IF(ISERROR(IF(VLOOKUP(B1115,'Stations Modelled'!$A$2:$D$141,4,FALSE)=TRUE, "YES","NO")),"NO","YES")</f>
        <v>NO</v>
      </c>
    </row>
    <row r="1116" spans="1:35" hidden="1">
      <c r="A1116" s="29" t="s">
        <v>7818</v>
      </c>
      <c r="B1116" s="28">
        <v>359</v>
      </c>
      <c r="C1116" s="28">
        <v>5135</v>
      </c>
      <c r="D1116" s="30" t="s">
        <v>7535</v>
      </c>
      <c r="E1116" s="29"/>
      <c r="F1116" s="28">
        <v>16</v>
      </c>
      <c r="G1116" s="28">
        <v>4</v>
      </c>
      <c r="H1116" s="28">
        <v>5074</v>
      </c>
      <c r="I1116" s="29" t="s">
        <v>631</v>
      </c>
      <c r="J1116" s="28">
        <v>9</v>
      </c>
      <c r="K1116" s="29" t="s">
        <v>652</v>
      </c>
      <c r="L1116" s="28">
        <v>5073</v>
      </c>
      <c r="M1116" s="29" t="s">
        <v>652</v>
      </c>
      <c r="N1116" s="29" t="s">
        <v>7471</v>
      </c>
      <c r="O1116" s="31">
        <v>10197</v>
      </c>
      <c r="P1116" s="31" t="s">
        <v>7472</v>
      </c>
      <c r="Q1116" s="29" t="s">
        <v>7506</v>
      </c>
      <c r="R1116" s="28">
        <v>1</v>
      </c>
      <c r="S1116" s="28">
        <v>32</v>
      </c>
      <c r="T1116" s="28">
        <v>2</v>
      </c>
      <c r="U1116" s="28">
        <v>2</v>
      </c>
      <c r="V1116" s="29" t="s">
        <v>7531</v>
      </c>
      <c r="W1116" s="29" t="s">
        <v>7815</v>
      </c>
      <c r="X1116" s="29" t="s">
        <v>7586</v>
      </c>
      <c r="Y1116" s="29" t="s">
        <v>1271</v>
      </c>
      <c r="Z1116" s="29" t="s">
        <v>7818</v>
      </c>
      <c r="AA1116" s="29" t="s">
        <v>7478</v>
      </c>
      <c r="AB1116" s="28">
        <v>90640</v>
      </c>
      <c r="AC1116" s="32">
        <v>34.006627999999999</v>
      </c>
      <c r="AD1116" s="32">
        <v>-118.12092699999999</v>
      </c>
      <c r="AE1116" s="34" t="s">
        <v>7494</v>
      </c>
      <c r="AF1116" s="29" t="s">
        <v>7472</v>
      </c>
      <c r="AG1116" s="33" t="str">
        <f>IF(ISERROR(IF(VLOOKUP(B1116,'SAS Stations'!$A$2:$G$307,6,)="YES", "YES", "NO"))=TRUE,"NO","YES")</f>
        <v>NO</v>
      </c>
      <c r="AH1116" s="33" t="str">
        <f t="shared" si="17"/>
        <v>YES</v>
      </c>
      <c r="AI1116" s="33" t="str">
        <f>IF(ISERROR(IF(VLOOKUP(B1116,'Stations Modelled'!$A$2:$D$141,4,FALSE)=TRUE, "YES","NO")),"NO","YES")</f>
        <v>NO</v>
      </c>
    </row>
    <row r="1117" spans="1:35" hidden="1">
      <c r="A1117" s="29" t="s">
        <v>696</v>
      </c>
      <c r="B1117" s="28">
        <v>579</v>
      </c>
      <c r="C1117" s="28">
        <v>5524</v>
      </c>
      <c r="D1117" s="30" t="s">
        <v>4981</v>
      </c>
      <c r="E1117" s="29">
        <v>76719</v>
      </c>
      <c r="F1117" s="28">
        <v>16</v>
      </c>
      <c r="G1117" s="28">
        <v>4</v>
      </c>
      <c r="H1117" s="28">
        <v>5055</v>
      </c>
      <c r="I1117" s="29" t="s">
        <v>446</v>
      </c>
      <c r="J1117" s="28">
        <v>10</v>
      </c>
      <c r="K1117" s="29" t="s">
        <v>446</v>
      </c>
      <c r="L1117" s="28">
        <v>5056</v>
      </c>
      <c r="M1117" s="29" t="s">
        <v>698</v>
      </c>
      <c r="N1117" s="29" t="s">
        <v>7471</v>
      </c>
      <c r="O1117" s="31">
        <v>18264</v>
      </c>
      <c r="P1117" s="31" t="s">
        <v>7472</v>
      </c>
      <c r="Q1117" s="29" t="s">
        <v>7506</v>
      </c>
      <c r="R1117" s="28">
        <v>5</v>
      </c>
      <c r="S1117" s="28">
        <v>49</v>
      </c>
      <c r="T1117" s="28">
        <v>1</v>
      </c>
      <c r="U1117" s="28">
        <v>63</v>
      </c>
      <c r="V1117" s="29" t="s">
        <v>4996</v>
      </c>
      <c r="W1117" s="29" t="s">
        <v>5087</v>
      </c>
      <c r="X1117" s="29" t="s">
        <v>530</v>
      </c>
      <c r="Y1117" s="29" t="s">
        <v>5191</v>
      </c>
      <c r="Z1117" s="29" t="s">
        <v>1048</v>
      </c>
      <c r="AA1117" s="29" t="s">
        <v>7478</v>
      </c>
      <c r="AB1117" s="28">
        <v>93108</v>
      </c>
      <c r="AC1117" s="32">
        <v>34.434128000000001</v>
      </c>
      <c r="AD1117" s="32">
        <v>-119.63203799999999</v>
      </c>
      <c r="AE1117" s="34" t="s">
        <v>7494</v>
      </c>
      <c r="AF1117" s="29" t="s">
        <v>7472</v>
      </c>
      <c r="AG1117" s="33" t="str">
        <f>IF(ISERROR(IF(VLOOKUP(B1117,'SAS Stations'!$A$2:$G$307,6,)="YES", "YES", "NO"))=TRUE,"NO","YES")</f>
        <v>YES</v>
      </c>
      <c r="AH1117" s="33" t="str">
        <f t="shared" si="17"/>
        <v>NO</v>
      </c>
      <c r="AI1117" s="33" t="str">
        <f>IF(ISERROR(IF(VLOOKUP(B1117,'Stations Modelled'!$A$2:$D$141,4,FALSE)=TRUE, "YES","NO")),"NO","YES")</f>
        <v>YES</v>
      </c>
    </row>
    <row r="1118" spans="1:35" hidden="1">
      <c r="A1118" s="29" t="s">
        <v>697</v>
      </c>
      <c r="B1118" s="28">
        <v>1922</v>
      </c>
      <c r="C1118" s="28">
        <v>6339</v>
      </c>
      <c r="D1118" s="30"/>
      <c r="E1118" s="29"/>
      <c r="F1118" s="28">
        <v>66</v>
      </c>
      <c r="G1118" s="28">
        <v>12</v>
      </c>
      <c r="H1118" s="28">
        <v>5021</v>
      </c>
      <c r="I1118" s="29" t="s">
        <v>625</v>
      </c>
      <c r="J1118" s="28">
        <v>8</v>
      </c>
      <c r="K1118" s="29" t="s">
        <v>337</v>
      </c>
      <c r="L1118" s="28">
        <v>5023</v>
      </c>
      <c r="M1118" s="29" t="s">
        <v>337</v>
      </c>
      <c r="N1118" s="29" t="s">
        <v>7471</v>
      </c>
      <c r="O1118" s="31">
        <v>35060</v>
      </c>
      <c r="P1118" s="31" t="s">
        <v>7472</v>
      </c>
      <c r="Q1118" s="29" t="s">
        <v>7530</v>
      </c>
      <c r="R1118" s="28">
        <v>5</v>
      </c>
      <c r="S1118" s="28">
        <v>44</v>
      </c>
      <c r="T1118" s="28">
        <v>1</v>
      </c>
      <c r="U1118" s="28">
        <v>56</v>
      </c>
      <c r="V1118" s="29" t="s">
        <v>4637</v>
      </c>
      <c r="W1118" s="29" t="s">
        <v>4568</v>
      </c>
      <c r="X1118" s="29" t="s">
        <v>560</v>
      </c>
      <c r="Y1118" s="29" t="s">
        <v>1272</v>
      </c>
      <c r="Z1118" s="29" t="s">
        <v>913</v>
      </c>
      <c r="AA1118" s="29" t="s">
        <v>7478</v>
      </c>
      <c r="AB1118" s="28">
        <v>90501</v>
      </c>
      <c r="AC1118" s="32">
        <v>33.848284999999997</v>
      </c>
      <c r="AD1118" s="32">
        <v>-118.31058899999999</v>
      </c>
      <c r="AE1118" s="34" t="s">
        <v>7494</v>
      </c>
      <c r="AF1118" s="29" t="s">
        <v>7472</v>
      </c>
      <c r="AG1118" s="33" t="str">
        <f>IF(ISERROR(IF(VLOOKUP(B1118,'SAS Stations'!$A$2:$G$307,6,)="YES", "YES", "NO"))=TRUE,"NO","YES")</f>
        <v>NO</v>
      </c>
      <c r="AH1118" s="33" t="str">
        <f t="shared" si="17"/>
        <v>YES</v>
      </c>
      <c r="AI1118" s="33" t="str">
        <f>IF(ISERROR(IF(VLOOKUP(B1118,'Stations Modelled'!$A$2:$D$141,4,FALSE)=TRUE, "YES","NO")),"NO","YES")</f>
        <v>NO</v>
      </c>
    </row>
    <row r="1119" spans="1:35" hidden="1">
      <c r="A1119" s="29" t="s">
        <v>5192</v>
      </c>
      <c r="B1119" s="28">
        <v>537</v>
      </c>
      <c r="C1119" s="28">
        <v>5338</v>
      </c>
      <c r="D1119" s="30" t="s">
        <v>4949</v>
      </c>
      <c r="E1119" s="29"/>
      <c r="F1119" s="28">
        <v>12</v>
      </c>
      <c r="G1119" s="28">
        <v>4</v>
      </c>
      <c r="H1119" s="28">
        <v>5033</v>
      </c>
      <c r="I1119" s="29" t="s">
        <v>397</v>
      </c>
      <c r="J1119" s="28">
        <v>17</v>
      </c>
      <c r="K1119" s="29" t="s">
        <v>4950</v>
      </c>
      <c r="L1119" s="28">
        <v>5033</v>
      </c>
      <c r="M1119" s="29" t="s">
        <v>397</v>
      </c>
      <c r="N1119" s="29" t="s">
        <v>7471</v>
      </c>
      <c r="O1119" s="31">
        <v>17715</v>
      </c>
      <c r="P1119" s="31" t="s">
        <v>7472</v>
      </c>
      <c r="Q1119" s="29" t="s">
        <v>7506</v>
      </c>
      <c r="R1119" s="28">
        <v>5</v>
      </c>
      <c r="S1119" s="28">
        <v>51</v>
      </c>
      <c r="T1119" s="28">
        <v>3</v>
      </c>
      <c r="U1119" s="28">
        <v>32</v>
      </c>
      <c r="V1119" s="29" t="s">
        <v>4926</v>
      </c>
      <c r="W1119" s="29" t="s">
        <v>7472</v>
      </c>
      <c r="X1119" s="29" t="s">
        <v>7472</v>
      </c>
      <c r="Y1119" s="29" t="s">
        <v>5193</v>
      </c>
      <c r="Z1119" s="29" t="s">
        <v>941</v>
      </c>
      <c r="AA1119" s="29" t="s">
        <v>7478</v>
      </c>
      <c r="AB1119" s="28">
        <v>93277</v>
      </c>
      <c r="AC1119" s="32">
        <v>36.318615000000001</v>
      </c>
      <c r="AD1119" s="32">
        <v>-119.311785</v>
      </c>
      <c r="AE1119" s="34" t="s">
        <v>7494</v>
      </c>
      <c r="AF1119" s="29" t="s">
        <v>7472</v>
      </c>
      <c r="AG1119" s="33" t="str">
        <f>IF(ISERROR(IF(VLOOKUP(B1119,'SAS Stations'!$A$2:$G$307,6,)="YES", "YES", "NO"))=TRUE,"NO","YES")</f>
        <v>NO</v>
      </c>
      <c r="AH1119" s="33" t="str">
        <f t="shared" si="17"/>
        <v>YES</v>
      </c>
      <c r="AI1119" s="33" t="str">
        <f>IF(ISERROR(IF(VLOOKUP(B1119,'Stations Modelled'!$A$2:$D$141,4,FALSE)=TRUE, "YES","NO")),"NO","YES")</f>
        <v>NO</v>
      </c>
    </row>
    <row r="1120" spans="1:35" hidden="1">
      <c r="A1120" s="29" t="s">
        <v>1119</v>
      </c>
      <c r="B1120" s="28">
        <v>1217</v>
      </c>
      <c r="C1120" s="28">
        <v>7527</v>
      </c>
      <c r="D1120" s="30"/>
      <c r="E1120" s="29"/>
      <c r="F1120" s="28">
        <v>16</v>
      </c>
      <c r="G1120" s="28">
        <v>4</v>
      </c>
      <c r="H1120" s="28">
        <v>5055</v>
      </c>
      <c r="I1120" s="29" t="s">
        <v>446</v>
      </c>
      <c r="J1120" s="28">
        <v>10</v>
      </c>
      <c r="K1120" s="29" t="s">
        <v>446</v>
      </c>
      <c r="L1120" s="28">
        <v>5056</v>
      </c>
      <c r="M1120" s="29" t="s">
        <v>698</v>
      </c>
      <c r="N1120" s="29" t="s">
        <v>7521</v>
      </c>
      <c r="O1120" s="31">
        <v>24898</v>
      </c>
      <c r="P1120" s="31">
        <v>30348</v>
      </c>
      <c r="Q1120" s="29" t="s">
        <v>5084</v>
      </c>
      <c r="R1120" s="28">
        <v>5</v>
      </c>
      <c r="S1120" s="28">
        <v>49</v>
      </c>
      <c r="T1120" s="28">
        <v>1</v>
      </c>
      <c r="U1120" s="28">
        <v>60</v>
      </c>
      <c r="V1120" s="29" t="s">
        <v>4996</v>
      </c>
      <c r="W1120" s="29" t="s">
        <v>7472</v>
      </c>
      <c r="X1120" s="29" t="s">
        <v>7472</v>
      </c>
      <c r="Y1120" s="29" t="s">
        <v>7472</v>
      </c>
      <c r="Z1120" s="29" t="s">
        <v>7472</v>
      </c>
      <c r="AA1120" s="29" t="s">
        <v>7478</v>
      </c>
      <c r="AB1120" s="28" t="s">
        <v>7472</v>
      </c>
      <c r="AC1120" s="27"/>
      <c r="AD1120" s="27"/>
      <c r="AE1120" s="27"/>
      <c r="AF1120" s="29" t="s">
        <v>7472</v>
      </c>
      <c r="AG1120" s="33" t="str">
        <f>IF(ISERROR(IF(VLOOKUP(B1120,'SAS Stations'!$A$2:$G$307,6,)="YES", "YES", "NO"))=TRUE,"NO","YES")</f>
        <v>NO</v>
      </c>
      <c r="AH1120" s="33" t="str">
        <f t="shared" si="17"/>
        <v>YES</v>
      </c>
      <c r="AI1120" s="33" t="str">
        <f>IF(ISERROR(IF(VLOOKUP(B1120,'Stations Modelled'!$A$2:$D$141,4,FALSE)=TRUE, "YES","NO")),"NO","YES")</f>
        <v>NO</v>
      </c>
    </row>
    <row r="1121" spans="1:35" hidden="1">
      <c r="A1121" s="29" t="s">
        <v>698</v>
      </c>
      <c r="B1121" s="28">
        <v>297</v>
      </c>
      <c r="C1121" s="28">
        <v>5056</v>
      </c>
      <c r="D1121" s="30" t="s">
        <v>4971</v>
      </c>
      <c r="E1121" s="29">
        <v>76927</v>
      </c>
      <c r="F1121" s="28">
        <v>66</v>
      </c>
      <c r="G1121" s="28">
        <v>16</v>
      </c>
      <c r="H1121" s="28">
        <v>5056</v>
      </c>
      <c r="I1121" s="29" t="s">
        <v>698</v>
      </c>
      <c r="J1121" s="28">
        <v>11</v>
      </c>
      <c r="K1121" s="29" t="s">
        <v>698</v>
      </c>
      <c r="L1121" s="28">
        <v>5056</v>
      </c>
      <c r="M1121" s="29" t="s">
        <v>698</v>
      </c>
      <c r="N1121" s="29" t="s">
        <v>7471</v>
      </c>
      <c r="O1121" s="31">
        <v>24838</v>
      </c>
      <c r="P1121" s="31" t="s">
        <v>7472</v>
      </c>
      <c r="Q1121" s="29" t="s">
        <v>7473</v>
      </c>
      <c r="R1121" s="28">
        <v>5</v>
      </c>
      <c r="S1121" s="28">
        <v>35</v>
      </c>
      <c r="T1121" s="28">
        <v>2</v>
      </c>
      <c r="U1121" s="28">
        <v>61</v>
      </c>
      <c r="V1121" s="29" t="s">
        <v>4972</v>
      </c>
      <c r="W1121" s="29" t="s">
        <v>2728</v>
      </c>
      <c r="X1121" s="29" t="s">
        <v>472</v>
      </c>
      <c r="Y1121" s="29" t="s">
        <v>5194</v>
      </c>
      <c r="Z1121" s="29" t="s">
        <v>698</v>
      </c>
      <c r="AA1121" s="29" t="s">
        <v>7478</v>
      </c>
      <c r="AB1121" s="28">
        <v>93021</v>
      </c>
      <c r="AC1121" s="32">
        <v>34.281162000000002</v>
      </c>
      <c r="AD1121" s="32">
        <v>-118.903183</v>
      </c>
      <c r="AE1121" s="34" t="s">
        <v>7494</v>
      </c>
      <c r="AF1121" s="29" t="s">
        <v>7472</v>
      </c>
      <c r="AG1121" s="33" t="str">
        <f>IF(ISERROR(IF(VLOOKUP(B1121,'SAS Stations'!$A$2:$G$307,6,)="YES", "YES", "NO"))=TRUE,"NO","YES")</f>
        <v>NO</v>
      </c>
      <c r="AH1121" s="33" t="str">
        <f t="shared" si="17"/>
        <v>YES</v>
      </c>
      <c r="AI1121" s="33" t="str">
        <f>IF(ISERROR(IF(VLOOKUP(B1121,'Stations Modelled'!$A$2:$D$141,4,FALSE)=TRUE, "YES","NO")),"NO","YES")</f>
        <v>NO</v>
      </c>
    </row>
    <row r="1122" spans="1:35" hidden="1">
      <c r="A1122" s="29" t="s">
        <v>698</v>
      </c>
      <c r="B1122" s="28">
        <v>298</v>
      </c>
      <c r="C1122" s="28">
        <v>5056</v>
      </c>
      <c r="D1122" s="30" t="s">
        <v>4971</v>
      </c>
      <c r="E1122" s="29">
        <v>76927</v>
      </c>
      <c r="F1122" s="28">
        <v>220</v>
      </c>
      <c r="G1122" s="28">
        <v>66</v>
      </c>
      <c r="H1122" s="28">
        <v>5000</v>
      </c>
      <c r="I1122" s="29" t="s">
        <v>7485</v>
      </c>
      <c r="J1122" s="28">
        <v>11</v>
      </c>
      <c r="K1122" s="29" t="s">
        <v>698</v>
      </c>
      <c r="L1122" s="28">
        <v>5056</v>
      </c>
      <c r="M1122" s="29" t="s">
        <v>698</v>
      </c>
      <c r="N1122" s="29" t="s">
        <v>7471</v>
      </c>
      <c r="O1122" s="31">
        <v>24838</v>
      </c>
      <c r="P1122" s="31" t="s">
        <v>7472</v>
      </c>
      <c r="Q1122" s="29" t="s">
        <v>7473</v>
      </c>
      <c r="R1122" s="28">
        <v>5</v>
      </c>
      <c r="S1122" s="28">
        <v>35</v>
      </c>
      <c r="T1122" s="28">
        <v>2</v>
      </c>
      <c r="U1122" s="28">
        <v>61</v>
      </c>
      <c r="V1122" s="29" t="s">
        <v>4972</v>
      </c>
      <c r="W1122" s="29" t="s">
        <v>2728</v>
      </c>
      <c r="X1122" s="29" t="s">
        <v>472</v>
      </c>
      <c r="Y1122" s="29" t="s">
        <v>5194</v>
      </c>
      <c r="Z1122" s="29" t="s">
        <v>698</v>
      </c>
      <c r="AA1122" s="29" t="s">
        <v>7478</v>
      </c>
      <c r="AB1122" s="28">
        <v>93021</v>
      </c>
      <c r="AC1122" s="32">
        <v>34.281162000000002</v>
      </c>
      <c r="AD1122" s="32">
        <v>-118.903183</v>
      </c>
      <c r="AE1122" s="34" t="s">
        <v>7494</v>
      </c>
      <c r="AF1122" s="29" t="s">
        <v>7472</v>
      </c>
      <c r="AG1122" s="33" t="str">
        <f>IF(ISERROR(IF(VLOOKUP(B1122,'SAS Stations'!$A$2:$G$307,6,)="YES", "YES", "NO"))=TRUE,"NO","YES")</f>
        <v>NO</v>
      </c>
      <c r="AH1122" s="33" t="str">
        <f t="shared" si="17"/>
        <v>YES</v>
      </c>
      <c r="AI1122" s="33" t="str">
        <f>IF(ISERROR(IF(VLOOKUP(B1122,'Stations Modelled'!$A$2:$D$141,4,FALSE)=TRUE, "YES","NO")),"NO","YES")</f>
        <v>YES</v>
      </c>
    </row>
    <row r="1123" spans="1:35" hidden="1">
      <c r="A1123" s="29" t="s">
        <v>699</v>
      </c>
      <c r="B1123" s="28">
        <v>1367</v>
      </c>
      <c r="C1123" s="28">
        <v>8127</v>
      </c>
      <c r="D1123" s="30" t="s">
        <v>3410</v>
      </c>
      <c r="E1123" s="29" t="s">
        <v>2644</v>
      </c>
      <c r="F1123" s="28">
        <v>115</v>
      </c>
      <c r="G1123" s="28">
        <v>12</v>
      </c>
      <c r="H1123" s="28">
        <v>5070</v>
      </c>
      <c r="I1123" s="29" t="s">
        <v>347</v>
      </c>
      <c r="J1123" s="28">
        <v>7</v>
      </c>
      <c r="K1123" s="29" t="s">
        <v>347</v>
      </c>
      <c r="L1123" s="28">
        <v>5070</v>
      </c>
      <c r="M1123" s="29" t="s">
        <v>347</v>
      </c>
      <c r="N1123" s="29" t="s">
        <v>7471</v>
      </c>
      <c r="O1123" s="31">
        <v>25051</v>
      </c>
      <c r="P1123" s="31" t="s">
        <v>7472</v>
      </c>
      <c r="Q1123" s="29" t="s">
        <v>7473</v>
      </c>
      <c r="R1123" s="28">
        <v>3</v>
      </c>
      <c r="S1123" s="28">
        <v>77</v>
      </c>
      <c r="T1123" s="28">
        <v>3</v>
      </c>
      <c r="U1123" s="28">
        <v>16</v>
      </c>
      <c r="V1123" s="29" t="s">
        <v>3411</v>
      </c>
      <c r="W1123" s="29" t="s">
        <v>2645</v>
      </c>
      <c r="X1123" s="29" t="s">
        <v>562</v>
      </c>
      <c r="Y1123" s="29" t="s">
        <v>2646</v>
      </c>
      <c r="Z1123" s="29" t="s">
        <v>2647</v>
      </c>
      <c r="AA1123" s="29" t="s">
        <v>7478</v>
      </c>
      <c r="AB1123" s="28">
        <v>92390</v>
      </c>
      <c r="AC1123" s="32">
        <v>33.503872000000001</v>
      </c>
      <c r="AD1123" s="32">
        <v>-117.140598</v>
      </c>
      <c r="AE1123" s="34" t="s">
        <v>7503</v>
      </c>
      <c r="AF1123" s="29" t="s">
        <v>7472</v>
      </c>
      <c r="AG1123" s="33" t="str">
        <f>IF(ISERROR(IF(VLOOKUP(B1123,'SAS Stations'!$A$2:$G$307,6,)="YES", "YES", "NO"))=TRUE,"NO","YES")</f>
        <v>NO</v>
      </c>
      <c r="AH1123" s="33" t="str">
        <f t="shared" si="17"/>
        <v>YES</v>
      </c>
      <c r="AI1123" s="33" t="str">
        <f>IF(ISERROR(IF(VLOOKUP(B1123,'Stations Modelled'!$A$2:$D$141,4,FALSE)=TRUE, "YES","NO")),"NO","YES")</f>
        <v>NO</v>
      </c>
    </row>
    <row r="1124" spans="1:35" hidden="1">
      <c r="A1124" s="29" t="s">
        <v>699</v>
      </c>
      <c r="B1124" s="28">
        <v>1368</v>
      </c>
      <c r="C1124" s="28">
        <v>8127</v>
      </c>
      <c r="D1124" s="30" t="s">
        <v>3410</v>
      </c>
      <c r="E1124" s="29" t="s">
        <v>2644</v>
      </c>
      <c r="F1124" s="28">
        <v>33</v>
      </c>
      <c r="G1124" s="28">
        <v>33</v>
      </c>
      <c r="H1124" s="28">
        <v>5070</v>
      </c>
      <c r="I1124" s="29" t="s">
        <v>347</v>
      </c>
      <c r="J1124" s="28">
        <v>7</v>
      </c>
      <c r="K1124" s="29" t="s">
        <v>347</v>
      </c>
      <c r="L1124" s="28">
        <v>5070</v>
      </c>
      <c r="M1124" s="29" t="s">
        <v>347</v>
      </c>
      <c r="N1124" s="29" t="s">
        <v>7471</v>
      </c>
      <c r="O1124" s="31">
        <v>25051</v>
      </c>
      <c r="P1124" s="31" t="s">
        <v>7472</v>
      </c>
      <c r="Q1124" s="29" t="s">
        <v>7506</v>
      </c>
      <c r="R1124" s="28">
        <v>3</v>
      </c>
      <c r="S1124" s="28">
        <v>77</v>
      </c>
      <c r="T1124" s="28">
        <v>3</v>
      </c>
      <c r="U1124" s="28">
        <v>16</v>
      </c>
      <c r="V1124" s="29" t="s">
        <v>3411</v>
      </c>
      <c r="W1124" s="29" t="s">
        <v>2645</v>
      </c>
      <c r="X1124" s="29" t="s">
        <v>562</v>
      </c>
      <c r="Y1124" s="29" t="s">
        <v>2646</v>
      </c>
      <c r="Z1124" s="29" t="s">
        <v>2647</v>
      </c>
      <c r="AA1124" s="29" t="s">
        <v>7478</v>
      </c>
      <c r="AB1124" s="28">
        <v>92390</v>
      </c>
      <c r="AC1124" s="32">
        <v>33.503872000000001</v>
      </c>
      <c r="AD1124" s="32">
        <v>-117.140598</v>
      </c>
      <c r="AE1124" s="34" t="s">
        <v>7503</v>
      </c>
      <c r="AF1124" s="29" t="s">
        <v>7472</v>
      </c>
      <c r="AG1124" s="33" t="str">
        <f>IF(ISERROR(IF(VLOOKUP(B1124,'SAS Stations'!$A$2:$G$307,6,)="YES", "YES", "NO"))=TRUE,"NO","YES")</f>
        <v>NO</v>
      </c>
      <c r="AH1124" s="33" t="str">
        <f t="shared" si="17"/>
        <v>YES</v>
      </c>
      <c r="AI1124" s="33" t="str">
        <f>IF(ISERROR(IF(VLOOKUP(B1124,'Stations Modelled'!$A$2:$D$141,4,FALSE)=TRUE, "YES","NO")),"NO","YES")</f>
        <v>NO</v>
      </c>
    </row>
    <row r="1125" spans="1:35" hidden="1">
      <c r="A1125" s="29" t="s">
        <v>699</v>
      </c>
      <c r="B1125" s="28">
        <v>1978</v>
      </c>
      <c r="C1125" s="28">
        <v>8127</v>
      </c>
      <c r="D1125" s="30" t="s">
        <v>3410</v>
      </c>
      <c r="E1125" s="29" t="s">
        <v>2644</v>
      </c>
      <c r="F1125" s="28">
        <v>115</v>
      </c>
      <c r="G1125" s="28">
        <v>115</v>
      </c>
      <c r="H1125" s="28">
        <v>5070</v>
      </c>
      <c r="I1125" s="29" t="s">
        <v>347</v>
      </c>
      <c r="J1125" s="28">
        <v>7</v>
      </c>
      <c r="K1125" s="29" t="s">
        <v>347</v>
      </c>
      <c r="L1125" s="28">
        <v>5070</v>
      </c>
      <c r="M1125" s="29" t="s">
        <v>347</v>
      </c>
      <c r="N1125" s="29" t="s">
        <v>7471</v>
      </c>
      <c r="O1125" s="31">
        <v>35979</v>
      </c>
      <c r="P1125" s="31" t="s">
        <v>7472</v>
      </c>
      <c r="Q1125" s="29" t="s">
        <v>7473</v>
      </c>
      <c r="R1125" s="28">
        <v>3</v>
      </c>
      <c r="S1125" s="28">
        <v>77</v>
      </c>
      <c r="T1125" s="28">
        <v>3</v>
      </c>
      <c r="U1125" s="28">
        <v>16</v>
      </c>
      <c r="V1125" s="29" t="s">
        <v>3411</v>
      </c>
      <c r="W1125" s="29" t="s">
        <v>2645</v>
      </c>
      <c r="X1125" s="29" t="s">
        <v>562</v>
      </c>
      <c r="Y1125" s="29" t="s">
        <v>2646</v>
      </c>
      <c r="Z1125" s="29" t="s">
        <v>2647</v>
      </c>
      <c r="AA1125" s="29" t="s">
        <v>7478</v>
      </c>
      <c r="AB1125" s="28">
        <v>92390</v>
      </c>
      <c r="AC1125" s="32">
        <v>33.503872000000001</v>
      </c>
      <c r="AD1125" s="32">
        <v>-117.140598</v>
      </c>
      <c r="AE1125" s="34" t="s">
        <v>7503</v>
      </c>
      <c r="AF1125" s="29" t="s">
        <v>7472</v>
      </c>
      <c r="AG1125" s="33" t="str">
        <f>IF(ISERROR(IF(VLOOKUP(B1125,'SAS Stations'!$A$2:$G$307,6,)="YES", "YES", "NO"))=TRUE,"NO","YES")</f>
        <v>YES</v>
      </c>
      <c r="AH1125" s="33" t="str">
        <f t="shared" si="17"/>
        <v>NO</v>
      </c>
      <c r="AI1125" s="33" t="str">
        <f>IF(ISERROR(IF(VLOOKUP(B1125,'Stations Modelled'!$A$2:$D$141,4,FALSE)=TRUE, "YES","NO")),"NO","YES")</f>
        <v>NO</v>
      </c>
    </row>
    <row r="1126" spans="1:35" hidden="1">
      <c r="A1126" s="29" t="s">
        <v>700</v>
      </c>
      <c r="B1126" s="28">
        <v>1571</v>
      </c>
      <c r="C1126" s="28">
        <v>8193</v>
      </c>
      <c r="D1126" s="30" t="s">
        <v>3410</v>
      </c>
      <c r="E1126" s="29"/>
      <c r="F1126" s="28">
        <v>115</v>
      </c>
      <c r="G1126" s="28">
        <v>12</v>
      </c>
      <c r="H1126" s="28">
        <v>5070</v>
      </c>
      <c r="I1126" s="29" t="s">
        <v>347</v>
      </c>
      <c r="J1126" s="28">
        <v>7</v>
      </c>
      <c r="K1126" s="29" t="s">
        <v>347</v>
      </c>
      <c r="L1126" s="28">
        <v>5070</v>
      </c>
      <c r="M1126" s="29" t="s">
        <v>347</v>
      </c>
      <c r="N1126" s="29" t="s">
        <v>7471</v>
      </c>
      <c r="O1126" s="31">
        <v>32295</v>
      </c>
      <c r="P1126" s="31" t="s">
        <v>7472</v>
      </c>
      <c r="Q1126" s="29" t="s">
        <v>7473</v>
      </c>
      <c r="R1126" s="28">
        <v>3</v>
      </c>
      <c r="S1126" s="28">
        <v>77</v>
      </c>
      <c r="T1126" s="28">
        <v>3</v>
      </c>
      <c r="U1126" s="28">
        <v>16</v>
      </c>
      <c r="V1126" s="29" t="s">
        <v>3411</v>
      </c>
      <c r="W1126" s="29" t="s">
        <v>2648</v>
      </c>
      <c r="X1126" s="29" t="s">
        <v>450</v>
      </c>
      <c r="Y1126" s="29" t="s">
        <v>2649</v>
      </c>
      <c r="Z1126" s="29" t="s">
        <v>700</v>
      </c>
      <c r="AA1126" s="29" t="s">
        <v>7478</v>
      </c>
      <c r="AB1126" s="28">
        <v>92388</v>
      </c>
      <c r="AC1126" s="32">
        <v>33.947018</v>
      </c>
      <c r="AD1126" s="32">
        <v>-117.17229399999999</v>
      </c>
      <c r="AE1126" s="34" t="s">
        <v>7503</v>
      </c>
      <c r="AF1126" s="29" t="s">
        <v>7472</v>
      </c>
      <c r="AG1126" s="33" t="str">
        <f>IF(ISERROR(IF(VLOOKUP(B1126,'SAS Stations'!$A$2:$G$307,6,)="YES", "YES", "NO"))=TRUE,"NO","YES")</f>
        <v>NO</v>
      </c>
      <c r="AH1126" s="33" t="str">
        <f t="shared" si="17"/>
        <v>YES</v>
      </c>
      <c r="AI1126" s="33" t="str">
        <f>IF(ISERROR(IF(VLOOKUP(B1126,'Stations Modelled'!$A$2:$D$141,4,FALSE)=TRUE, "YES","NO")),"NO","YES")</f>
        <v>NO</v>
      </c>
    </row>
    <row r="1127" spans="1:35" hidden="1">
      <c r="A1127" s="29" t="s">
        <v>1120</v>
      </c>
      <c r="B1127" s="28">
        <v>937</v>
      </c>
      <c r="C1127" s="28">
        <v>6128</v>
      </c>
      <c r="D1127" s="30"/>
      <c r="E1127" s="29"/>
      <c r="F1127" s="28">
        <v>55</v>
      </c>
      <c r="G1127" s="28">
        <v>12</v>
      </c>
      <c r="H1127" s="28">
        <v>8015</v>
      </c>
      <c r="I1127" s="29" t="s">
        <v>5394</v>
      </c>
      <c r="J1127" s="28">
        <v>15</v>
      </c>
      <c r="K1127" s="29" t="s">
        <v>666</v>
      </c>
      <c r="L1127" s="28">
        <v>2556</v>
      </c>
      <c r="M1127" s="29" t="s">
        <v>3822</v>
      </c>
      <c r="N1127" s="29" t="s">
        <v>7471</v>
      </c>
      <c r="O1127" s="31">
        <v>25051</v>
      </c>
      <c r="P1127" s="31" t="s">
        <v>7472</v>
      </c>
      <c r="Q1127" s="29" t="s">
        <v>7506</v>
      </c>
      <c r="R1127" s="28">
        <v>3</v>
      </c>
      <c r="S1127" s="28">
        <v>85</v>
      </c>
      <c r="T1127" s="28">
        <v>2</v>
      </c>
      <c r="U1127" s="28">
        <v>92</v>
      </c>
      <c r="V1127" s="29" t="s">
        <v>7498</v>
      </c>
      <c r="W1127" s="29" t="s">
        <v>5395</v>
      </c>
      <c r="X1127" s="29" t="s">
        <v>527</v>
      </c>
      <c r="Y1127" s="29" t="s">
        <v>1121</v>
      </c>
      <c r="Z1127" s="29" t="s">
        <v>5397</v>
      </c>
      <c r="AA1127" s="29" t="s">
        <v>7478</v>
      </c>
      <c r="AB1127" s="28">
        <v>93541</v>
      </c>
      <c r="AC1127" s="32">
        <v>37.359830000000002</v>
      </c>
      <c r="AD1127" s="32">
        <v>-118.70186200000001</v>
      </c>
      <c r="AE1127" s="34" t="s">
        <v>7494</v>
      </c>
      <c r="AF1127" s="29" t="s">
        <v>7472</v>
      </c>
      <c r="AG1127" s="33" t="str">
        <f>IF(ISERROR(IF(VLOOKUP(B1127,'SAS Stations'!$A$2:$G$307,6,)="YES", "YES", "NO"))=TRUE,"NO","YES")</f>
        <v>NO</v>
      </c>
      <c r="AH1127" s="33" t="str">
        <f t="shared" si="17"/>
        <v>YES</v>
      </c>
      <c r="AI1127" s="33" t="str">
        <f>IF(ISERROR(IF(VLOOKUP(B1127,'Stations Modelled'!$A$2:$D$141,4,FALSE)=TRUE, "YES","NO")),"NO","YES")</f>
        <v>NO</v>
      </c>
    </row>
    <row r="1128" spans="1:35" hidden="1">
      <c r="A1128" s="29" t="s">
        <v>1033</v>
      </c>
      <c r="B1128" s="28">
        <v>432</v>
      </c>
      <c r="C1128" s="28">
        <v>5219</v>
      </c>
      <c r="D1128" s="30" t="s">
        <v>2821</v>
      </c>
      <c r="E1128" s="29">
        <v>37531</v>
      </c>
      <c r="F1128" s="28">
        <v>16</v>
      </c>
      <c r="G1128" s="28">
        <v>4</v>
      </c>
      <c r="H1128" s="28">
        <v>5023</v>
      </c>
      <c r="I1128" s="29" t="s">
        <v>337</v>
      </c>
      <c r="J1128" s="28">
        <v>8</v>
      </c>
      <c r="K1128" s="29" t="s">
        <v>337</v>
      </c>
      <c r="L1128" s="28">
        <v>5023</v>
      </c>
      <c r="M1128" s="29" t="s">
        <v>337</v>
      </c>
      <c r="N1128" s="29" t="s">
        <v>7471</v>
      </c>
      <c r="O1128" s="31">
        <v>18264</v>
      </c>
      <c r="P1128" s="31" t="s">
        <v>7472</v>
      </c>
      <c r="Q1128" s="29" t="s">
        <v>7506</v>
      </c>
      <c r="R1128" s="28">
        <v>5</v>
      </c>
      <c r="S1128" s="28">
        <v>44</v>
      </c>
      <c r="T1128" s="28">
        <v>2</v>
      </c>
      <c r="U1128" s="28">
        <v>53</v>
      </c>
      <c r="V1128" s="29" t="s">
        <v>3386</v>
      </c>
      <c r="W1128" s="29" t="s">
        <v>1761</v>
      </c>
      <c r="X1128" s="29" t="s">
        <v>7540</v>
      </c>
      <c r="Y1128" s="29" t="s">
        <v>1273</v>
      </c>
      <c r="Z1128" s="29" t="s">
        <v>602</v>
      </c>
      <c r="AA1128" s="29" t="s">
        <v>7478</v>
      </c>
      <c r="AB1128" s="28">
        <v>90305</v>
      </c>
      <c r="AC1128" s="32">
        <v>33.960794999999997</v>
      </c>
      <c r="AD1128" s="32">
        <v>-118.33065000000001</v>
      </c>
      <c r="AE1128" s="34" t="s">
        <v>7494</v>
      </c>
      <c r="AF1128" s="29" t="s">
        <v>7472</v>
      </c>
      <c r="AG1128" s="33" t="str">
        <f>IF(ISERROR(IF(VLOOKUP(B1128,'SAS Stations'!$A$2:$G$307,6,)="YES", "YES", "NO"))=TRUE,"NO","YES")</f>
        <v>YES</v>
      </c>
      <c r="AH1128" s="33" t="str">
        <f t="shared" si="17"/>
        <v>NO</v>
      </c>
      <c r="AI1128" s="33" t="str">
        <f>IF(ISERROR(IF(VLOOKUP(B1128,'Stations Modelled'!$A$2:$D$141,4,FALSE)=TRUE, "YES","NO")),"NO","YES")</f>
        <v>YES</v>
      </c>
    </row>
    <row r="1129" spans="1:35" hidden="1">
      <c r="A1129" s="29" t="s">
        <v>1122</v>
      </c>
      <c r="B1129" s="28">
        <v>1734</v>
      </c>
      <c r="C1129" s="28">
        <v>8194</v>
      </c>
      <c r="D1129" s="30"/>
      <c r="E1129" s="29"/>
      <c r="F1129" s="28">
        <v>115</v>
      </c>
      <c r="G1129" s="28">
        <v>12</v>
      </c>
      <c r="H1129" s="28">
        <v>5067</v>
      </c>
      <c r="I1129" s="29" t="s">
        <v>389</v>
      </c>
      <c r="J1129" s="28">
        <v>6</v>
      </c>
      <c r="K1129" s="29" t="s">
        <v>389</v>
      </c>
      <c r="L1129" s="28">
        <v>5067</v>
      </c>
      <c r="M1129" s="29" t="s">
        <v>389</v>
      </c>
      <c r="N1129" s="29" t="s">
        <v>7496</v>
      </c>
      <c r="O1129" s="31">
        <v>38353</v>
      </c>
      <c r="P1129" s="31" t="s">
        <v>7472</v>
      </c>
      <c r="Q1129" s="29" t="s">
        <v>10579</v>
      </c>
      <c r="R1129" s="28">
        <v>3</v>
      </c>
      <c r="S1129" s="28">
        <v>79</v>
      </c>
      <c r="T1129" s="28">
        <v>4</v>
      </c>
      <c r="U1129" s="28">
        <v>10</v>
      </c>
      <c r="V1129" s="29" t="s">
        <v>7474</v>
      </c>
      <c r="W1129" s="29" t="s">
        <v>1123</v>
      </c>
      <c r="X1129" s="29" t="s">
        <v>569</v>
      </c>
      <c r="Y1129" s="29" t="s">
        <v>1124</v>
      </c>
      <c r="Z1129" s="29" t="s">
        <v>3473</v>
      </c>
      <c r="AA1129" s="29" t="s">
        <v>7478</v>
      </c>
      <c r="AB1129" s="28">
        <v>92256</v>
      </c>
      <c r="AC1129" s="27"/>
      <c r="AD1129" s="27"/>
      <c r="AE1129" s="27"/>
      <c r="AF1129" s="29" t="s">
        <v>7472</v>
      </c>
      <c r="AG1129" s="33" t="str">
        <f>IF(ISERROR(IF(VLOOKUP(B1129,'SAS Stations'!$A$2:$G$307,6,)="YES", "YES", "NO"))=TRUE,"NO","YES")</f>
        <v>NO</v>
      </c>
      <c r="AH1129" s="33" t="str">
        <f t="shared" si="17"/>
        <v>YES</v>
      </c>
      <c r="AI1129" s="33" t="str">
        <f>IF(ISERROR(IF(VLOOKUP(B1129,'Stations Modelled'!$A$2:$D$141,4,FALSE)=TRUE, "YES","NO")),"NO","YES")</f>
        <v>NO</v>
      </c>
    </row>
    <row r="1130" spans="1:35" hidden="1">
      <c r="A1130" s="29" t="s">
        <v>701</v>
      </c>
      <c r="B1130" s="28">
        <v>835</v>
      </c>
      <c r="C1130" s="28">
        <v>5836</v>
      </c>
      <c r="D1130" s="30" t="s">
        <v>7564</v>
      </c>
      <c r="E1130" s="29">
        <v>37573</v>
      </c>
      <c r="F1130" s="28">
        <v>66</v>
      </c>
      <c r="G1130" s="28">
        <v>12</v>
      </c>
      <c r="H1130" s="28">
        <v>5088</v>
      </c>
      <c r="I1130" s="29" t="s">
        <v>838</v>
      </c>
      <c r="J1130" s="28">
        <v>2</v>
      </c>
      <c r="K1130" s="29" t="s">
        <v>394</v>
      </c>
      <c r="L1130" s="28">
        <v>5086</v>
      </c>
      <c r="M1130" s="29" t="s">
        <v>394</v>
      </c>
      <c r="N1130" s="29" t="s">
        <v>7471</v>
      </c>
      <c r="O1130" s="31">
        <v>22068</v>
      </c>
      <c r="P1130" s="31" t="s">
        <v>7472</v>
      </c>
      <c r="Q1130" s="29" t="s">
        <v>7473</v>
      </c>
      <c r="R1130" s="28">
        <v>1</v>
      </c>
      <c r="S1130" s="28">
        <v>43</v>
      </c>
      <c r="T1130" s="28">
        <v>1</v>
      </c>
      <c r="U1130" s="28">
        <v>46</v>
      </c>
      <c r="V1130" s="29" t="s">
        <v>7556</v>
      </c>
      <c r="W1130" s="29" t="s">
        <v>7565</v>
      </c>
      <c r="X1130" s="29" t="s">
        <v>3288</v>
      </c>
      <c r="Y1130" s="29" t="s">
        <v>3289</v>
      </c>
      <c r="Z1130" s="29" t="s">
        <v>7568</v>
      </c>
      <c r="AA1130" s="29" t="s">
        <v>7478</v>
      </c>
      <c r="AB1130" s="28">
        <v>92651</v>
      </c>
      <c r="AC1130" s="32">
        <v>33.551929000000001</v>
      </c>
      <c r="AD1130" s="32">
        <v>-117.778885</v>
      </c>
      <c r="AE1130" s="34" t="s">
        <v>7503</v>
      </c>
      <c r="AF1130" s="29" t="s">
        <v>7472</v>
      </c>
      <c r="AG1130" s="33" t="str">
        <f>IF(ISERROR(IF(VLOOKUP(B1130,'SAS Stations'!$A$2:$G$307,6,)="YES", "YES", "NO"))=TRUE,"NO","YES")</f>
        <v>YES</v>
      </c>
      <c r="AH1130" s="33" t="str">
        <f t="shared" si="17"/>
        <v>NO</v>
      </c>
      <c r="AI1130" s="33" t="str">
        <f>IF(ISERROR(IF(VLOOKUP(B1130,'Stations Modelled'!$A$2:$D$141,4,FALSE)=TRUE, "YES","NO")),"NO","YES")</f>
        <v>NO</v>
      </c>
    </row>
    <row r="1131" spans="1:35" hidden="1">
      <c r="A1131" s="29" t="s">
        <v>702</v>
      </c>
      <c r="B1131" s="28">
        <v>61</v>
      </c>
      <c r="C1131" s="28">
        <v>1068</v>
      </c>
      <c r="D1131" s="30" t="s">
        <v>4919</v>
      </c>
      <c r="E1131" s="29"/>
      <c r="F1131" s="28">
        <v>66</v>
      </c>
      <c r="G1131" s="28">
        <v>0.5</v>
      </c>
      <c r="H1131" s="28">
        <v>5052</v>
      </c>
      <c r="I1131" s="29" t="s">
        <v>357</v>
      </c>
      <c r="J1131" s="28">
        <v>14</v>
      </c>
      <c r="K1131" s="29" t="s">
        <v>940</v>
      </c>
      <c r="L1131" s="28">
        <v>5054</v>
      </c>
      <c r="M1131" s="29" t="s">
        <v>940</v>
      </c>
      <c r="N1131" s="29" t="s">
        <v>7471</v>
      </c>
      <c r="O1131" s="31">
        <v>31472</v>
      </c>
      <c r="P1131" s="31" t="s">
        <v>7472</v>
      </c>
      <c r="Q1131" s="29" t="s">
        <v>525</v>
      </c>
      <c r="R1131" s="28">
        <v>5</v>
      </c>
      <c r="S1131" s="28">
        <v>52</v>
      </c>
      <c r="T1131" s="28">
        <v>4</v>
      </c>
      <c r="U1131" s="28">
        <v>22</v>
      </c>
      <c r="V1131" s="29" t="s">
        <v>4926</v>
      </c>
      <c r="W1131" s="29" t="s">
        <v>1741</v>
      </c>
      <c r="X1131" s="29" t="s">
        <v>7571</v>
      </c>
      <c r="Y1131" s="29" t="s">
        <v>5195</v>
      </c>
      <c r="Z1131" s="29" t="s">
        <v>4966</v>
      </c>
      <c r="AA1131" s="29" t="s">
        <v>7478</v>
      </c>
      <c r="AB1131" s="28">
        <v>93561</v>
      </c>
      <c r="AC1131" s="32">
        <v>35.058650999999998</v>
      </c>
      <c r="AD1131" s="32">
        <v>-118.269981</v>
      </c>
      <c r="AE1131" s="34" t="s">
        <v>7494</v>
      </c>
      <c r="AF1131" s="29" t="s">
        <v>7472</v>
      </c>
      <c r="AG1131" s="33" t="str">
        <f>IF(ISERROR(IF(VLOOKUP(B1131,'SAS Stations'!$A$2:$G$307,6,)="YES", "YES", "NO"))=TRUE,"NO","YES")</f>
        <v>NO</v>
      </c>
      <c r="AH1131" s="33" t="str">
        <f t="shared" si="17"/>
        <v>YES</v>
      </c>
      <c r="AI1131" s="33" t="str">
        <f>IF(ISERROR(IF(VLOOKUP(B1131,'Stations Modelled'!$A$2:$D$141,4,FALSE)=TRUE, "YES","NO")),"NO","YES")</f>
        <v>NO</v>
      </c>
    </row>
    <row r="1132" spans="1:35" hidden="1">
      <c r="A1132" s="29" t="s">
        <v>703</v>
      </c>
      <c r="B1132" s="28">
        <v>843</v>
      </c>
      <c r="C1132" s="28">
        <v>5845</v>
      </c>
      <c r="D1132" s="30" t="s">
        <v>7564</v>
      </c>
      <c r="E1132" s="29" t="s">
        <v>3290</v>
      </c>
      <c r="F1132" s="28">
        <v>66</v>
      </c>
      <c r="G1132" s="28">
        <v>12</v>
      </c>
      <c r="H1132" s="28">
        <v>5088</v>
      </c>
      <c r="I1132" s="29" t="s">
        <v>838</v>
      </c>
      <c r="J1132" s="28">
        <v>2</v>
      </c>
      <c r="K1132" s="29" t="s">
        <v>394</v>
      </c>
      <c r="L1132" s="28">
        <v>5086</v>
      </c>
      <c r="M1132" s="29" t="s">
        <v>394</v>
      </c>
      <c r="N1132" s="29" t="s">
        <v>7471</v>
      </c>
      <c r="O1132" s="31">
        <v>24077</v>
      </c>
      <c r="P1132" s="31" t="s">
        <v>7472</v>
      </c>
      <c r="Q1132" s="29" t="s">
        <v>7473</v>
      </c>
      <c r="R1132" s="28">
        <v>1</v>
      </c>
      <c r="S1132" s="28">
        <v>43</v>
      </c>
      <c r="T1132" s="28">
        <v>2</v>
      </c>
      <c r="U1132" s="28">
        <v>46</v>
      </c>
      <c r="V1132" s="29" t="s">
        <v>7556</v>
      </c>
      <c r="W1132" s="29" t="s">
        <v>3268</v>
      </c>
      <c r="X1132" s="29" t="s">
        <v>7549</v>
      </c>
      <c r="Y1132" s="29" t="s">
        <v>3291</v>
      </c>
      <c r="Z1132" s="29" t="s">
        <v>3270</v>
      </c>
      <c r="AA1132" s="29" t="s">
        <v>7478</v>
      </c>
      <c r="AB1132" s="28">
        <v>92630</v>
      </c>
      <c r="AC1132" s="32">
        <v>33.609414999999998</v>
      </c>
      <c r="AD1132" s="32">
        <v>-117.69866399999999</v>
      </c>
      <c r="AE1132" s="34" t="s">
        <v>7503</v>
      </c>
      <c r="AF1132" s="29" t="s">
        <v>7472</v>
      </c>
      <c r="AG1132" s="33" t="str">
        <f>IF(ISERROR(IF(VLOOKUP(B1132,'SAS Stations'!$A$2:$G$307,6,)="YES", "YES", "NO"))=TRUE,"NO","YES")</f>
        <v>YES</v>
      </c>
      <c r="AH1132" s="33" t="str">
        <f t="shared" si="17"/>
        <v>NO</v>
      </c>
      <c r="AI1132" s="33" t="str">
        <f>IF(ISERROR(IF(VLOOKUP(B1132,'Stations Modelled'!$A$2:$D$141,4,FALSE)=TRUE, "YES","NO")),"NO","YES")</f>
        <v>NO</v>
      </c>
    </row>
    <row r="1133" spans="1:35" hidden="1">
      <c r="A1133" s="29" t="s">
        <v>7517</v>
      </c>
      <c r="B1133" s="28">
        <v>1507</v>
      </c>
      <c r="C1133" s="28">
        <v>8285</v>
      </c>
      <c r="D1133" s="30" t="s">
        <v>7470</v>
      </c>
      <c r="E1133" s="29">
        <v>49930</v>
      </c>
      <c r="F1133" s="28">
        <v>33</v>
      </c>
      <c r="G1133" s="28">
        <v>12</v>
      </c>
      <c r="H1133" s="28">
        <v>5090</v>
      </c>
      <c r="I1133" s="29" t="s">
        <v>3806</v>
      </c>
      <c r="J1133" s="28">
        <v>16</v>
      </c>
      <c r="K1133" s="29" t="s">
        <v>3806</v>
      </c>
      <c r="L1133" s="28">
        <v>5090</v>
      </c>
      <c r="M1133" s="29" t="s">
        <v>3806</v>
      </c>
      <c r="N1133" s="29" t="s">
        <v>7471</v>
      </c>
      <c r="O1133" s="31">
        <v>18264</v>
      </c>
      <c r="P1133" s="31" t="s">
        <v>7472</v>
      </c>
      <c r="Q1133" s="29" t="s">
        <v>7506</v>
      </c>
      <c r="R1133" s="28">
        <v>3</v>
      </c>
      <c r="S1133" s="28">
        <v>72</v>
      </c>
      <c r="T1133" s="28">
        <v>4</v>
      </c>
      <c r="U1133" s="28">
        <v>21</v>
      </c>
      <c r="V1133" s="29" t="s">
        <v>7474</v>
      </c>
      <c r="W1133" s="29" t="s">
        <v>7518</v>
      </c>
      <c r="X1133" s="29" t="s">
        <v>7482</v>
      </c>
      <c r="Y1133" s="29" t="s">
        <v>7519</v>
      </c>
      <c r="Z1133" s="29" t="s">
        <v>7517</v>
      </c>
      <c r="AA1133" s="29" t="s">
        <v>7478</v>
      </c>
      <c r="AB1133" s="28">
        <v>92366</v>
      </c>
      <c r="AC1133" s="32">
        <v>35.499687999999999</v>
      </c>
      <c r="AD1133" s="32">
        <v>-115.56061800000001</v>
      </c>
      <c r="AE1133" s="34" t="s">
        <v>7494</v>
      </c>
      <c r="AF1133" s="29" t="s">
        <v>7472</v>
      </c>
      <c r="AG1133" s="33" t="str">
        <f>IF(ISERROR(IF(VLOOKUP(B1133,'SAS Stations'!$A$2:$G$307,6,)="YES", "YES", "NO"))=TRUE,"NO","YES")</f>
        <v>NO</v>
      </c>
      <c r="AH1133" s="33" t="str">
        <f t="shared" si="17"/>
        <v>YES</v>
      </c>
      <c r="AI1133" s="33" t="str">
        <f>IF(ISERROR(IF(VLOOKUP(B1133,'Stations Modelled'!$A$2:$D$141,4,FALSE)=TRUE, "YES","NO")),"NO","YES")</f>
        <v>NO</v>
      </c>
    </row>
    <row r="1134" spans="1:35" hidden="1">
      <c r="A1134" s="29" t="s">
        <v>7517</v>
      </c>
      <c r="B1134" s="28">
        <v>1508</v>
      </c>
      <c r="C1134" s="28">
        <v>8285</v>
      </c>
      <c r="D1134" s="30" t="s">
        <v>7470</v>
      </c>
      <c r="E1134" s="29">
        <v>49930</v>
      </c>
      <c r="F1134" s="28">
        <v>115</v>
      </c>
      <c r="G1134" s="28">
        <v>33</v>
      </c>
      <c r="H1134" s="28">
        <v>5090</v>
      </c>
      <c r="I1134" s="29" t="s">
        <v>3806</v>
      </c>
      <c r="J1134" s="28">
        <v>16</v>
      </c>
      <c r="K1134" s="29" t="s">
        <v>3806</v>
      </c>
      <c r="L1134" s="28">
        <v>5090</v>
      </c>
      <c r="M1134" s="29" t="s">
        <v>3806</v>
      </c>
      <c r="N1134" s="29" t="s">
        <v>7471</v>
      </c>
      <c r="O1134" s="31">
        <v>24959</v>
      </c>
      <c r="P1134" s="31" t="s">
        <v>7472</v>
      </c>
      <c r="Q1134" s="29" t="s">
        <v>7473</v>
      </c>
      <c r="R1134" s="28">
        <v>3</v>
      </c>
      <c r="S1134" s="28">
        <v>72</v>
      </c>
      <c r="T1134" s="28">
        <v>4</v>
      </c>
      <c r="U1134" s="28">
        <v>21</v>
      </c>
      <c r="V1134" s="29" t="s">
        <v>7474</v>
      </c>
      <c r="W1134" s="29" t="s">
        <v>7518</v>
      </c>
      <c r="X1134" s="29" t="s">
        <v>7482</v>
      </c>
      <c r="Y1134" s="29" t="s">
        <v>7519</v>
      </c>
      <c r="Z1134" s="29" t="s">
        <v>7517</v>
      </c>
      <c r="AA1134" s="29" t="s">
        <v>7478</v>
      </c>
      <c r="AB1134" s="28">
        <v>92366</v>
      </c>
      <c r="AC1134" s="32">
        <v>35.499687999999999</v>
      </c>
      <c r="AD1134" s="32">
        <v>-115.56061800000001</v>
      </c>
      <c r="AE1134" s="34" t="s">
        <v>7494</v>
      </c>
      <c r="AF1134" s="29" t="s">
        <v>7472</v>
      </c>
      <c r="AG1134" s="33" t="str">
        <f>IF(ISERROR(IF(VLOOKUP(B1134,'SAS Stations'!$A$2:$G$307,6,)="YES", "YES", "NO"))=TRUE,"NO","YES")</f>
        <v>NO</v>
      </c>
      <c r="AH1134" s="33" t="str">
        <f t="shared" si="17"/>
        <v>YES</v>
      </c>
      <c r="AI1134" s="33" t="str">
        <f>IF(ISERROR(IF(VLOOKUP(B1134,'Stations Modelled'!$A$2:$D$141,4,FALSE)=TRUE, "YES","NO")),"NO","YES")</f>
        <v>NO</v>
      </c>
    </row>
    <row r="1135" spans="1:35" hidden="1">
      <c r="A1135" s="29" t="s">
        <v>1125</v>
      </c>
      <c r="B1135" s="28">
        <v>1608</v>
      </c>
      <c r="C1135" s="28">
        <v>4229</v>
      </c>
      <c r="D1135" s="30"/>
      <c r="E1135" s="29"/>
      <c r="F1135" s="28">
        <v>66</v>
      </c>
      <c r="G1135" s="28">
        <v>0.5</v>
      </c>
      <c r="H1135" s="28">
        <v>5064</v>
      </c>
      <c r="I1135" s="29" t="s">
        <v>375</v>
      </c>
      <c r="J1135" s="28">
        <v>5</v>
      </c>
      <c r="K1135" s="29" t="s">
        <v>375</v>
      </c>
      <c r="L1135" s="28">
        <v>5064</v>
      </c>
      <c r="M1135" s="29" t="s">
        <v>375</v>
      </c>
      <c r="N1135" s="29" t="s">
        <v>7471</v>
      </c>
      <c r="O1135" s="31">
        <v>18264</v>
      </c>
      <c r="P1135" s="31" t="s">
        <v>7472</v>
      </c>
      <c r="Q1135" s="29" t="s">
        <v>7496</v>
      </c>
      <c r="R1135" s="28">
        <v>3</v>
      </c>
      <c r="S1135" s="28">
        <v>31</v>
      </c>
      <c r="T1135" s="28">
        <v>3</v>
      </c>
      <c r="U1135" s="28">
        <v>0</v>
      </c>
      <c r="V1135" s="29" t="s">
        <v>3438</v>
      </c>
      <c r="W1135" s="29" t="s">
        <v>7472</v>
      </c>
      <c r="X1135" s="29" t="s">
        <v>7472</v>
      </c>
      <c r="Y1135" s="29" t="s">
        <v>7472</v>
      </c>
      <c r="Z1135" s="29" t="s">
        <v>3411</v>
      </c>
      <c r="AA1135" s="29" t="s">
        <v>7478</v>
      </c>
      <c r="AB1135" s="28" t="s">
        <v>7472</v>
      </c>
      <c r="AC1135" s="32">
        <v>34.079329999999999</v>
      </c>
      <c r="AD1135" s="32">
        <v>-117.241043</v>
      </c>
      <c r="AE1135" s="34" t="s">
        <v>7503</v>
      </c>
      <c r="AF1135" s="29" t="s">
        <v>7472</v>
      </c>
      <c r="AG1135" s="33" t="str">
        <f>IF(ISERROR(IF(VLOOKUP(B1135,'SAS Stations'!$A$2:$G$307,6,)="YES", "YES", "NO"))=TRUE,"NO","YES")</f>
        <v>NO</v>
      </c>
      <c r="AH1135" s="33" t="str">
        <f t="shared" si="17"/>
        <v>YES</v>
      </c>
      <c r="AI1135" s="33" t="str">
        <f>IF(ISERROR(IF(VLOOKUP(B1135,'Stations Modelled'!$A$2:$D$141,4,FALSE)=TRUE, "YES","NO")),"NO","YES")</f>
        <v>NO</v>
      </c>
    </row>
    <row r="1136" spans="1:35" hidden="1">
      <c r="A1136" s="29" t="s">
        <v>2650</v>
      </c>
      <c r="B1136" s="28">
        <v>1985</v>
      </c>
      <c r="C1136" s="28">
        <v>1069</v>
      </c>
      <c r="D1136" s="30" t="s">
        <v>3416</v>
      </c>
      <c r="E1136" s="29"/>
      <c r="F1136" s="28">
        <v>115</v>
      </c>
      <c r="G1136" s="28">
        <v>115</v>
      </c>
      <c r="H1136" s="28">
        <v>5067</v>
      </c>
      <c r="I1136" s="29" t="s">
        <v>389</v>
      </c>
      <c r="J1136" s="28">
        <v>6</v>
      </c>
      <c r="K1136" s="29" t="s">
        <v>389</v>
      </c>
      <c r="L1136" s="28">
        <v>5067</v>
      </c>
      <c r="M1136" s="29" t="s">
        <v>389</v>
      </c>
      <c r="N1136" s="29" t="s">
        <v>7471</v>
      </c>
      <c r="O1136" s="31">
        <v>36976</v>
      </c>
      <c r="P1136" s="31" t="s">
        <v>7472</v>
      </c>
      <c r="Q1136" s="29" t="s">
        <v>525</v>
      </c>
      <c r="R1136" s="28">
        <v>3</v>
      </c>
      <c r="S1136" s="28">
        <v>79</v>
      </c>
      <c r="T1136" s="28">
        <v>4</v>
      </c>
      <c r="U1136" s="28">
        <v>13</v>
      </c>
      <c r="V1136" s="29" t="s">
        <v>3417</v>
      </c>
      <c r="W1136" s="29" t="s">
        <v>3418</v>
      </c>
      <c r="X1136" s="29" t="s">
        <v>7562</v>
      </c>
      <c r="Y1136" s="29" t="s">
        <v>2651</v>
      </c>
      <c r="Z1136" s="29" t="s">
        <v>3908</v>
      </c>
      <c r="AA1136" s="29" t="s">
        <v>7478</v>
      </c>
      <c r="AB1136" s="28">
        <v>92262</v>
      </c>
      <c r="AC1136" s="27"/>
      <c r="AD1136" s="27"/>
      <c r="AE1136" s="27"/>
      <c r="AF1136" s="29" t="s">
        <v>7472</v>
      </c>
      <c r="AG1136" s="33" t="str">
        <f>IF(ISERROR(IF(VLOOKUP(B1136,'SAS Stations'!$A$2:$G$307,6,)="YES", "YES", "NO"))=TRUE,"NO","YES")</f>
        <v>NO</v>
      </c>
      <c r="AH1136" s="33" t="str">
        <f t="shared" si="17"/>
        <v>YES</v>
      </c>
      <c r="AI1136" s="33" t="str">
        <f>IF(ISERROR(IF(VLOOKUP(B1136,'Stations Modelled'!$A$2:$D$141,4,FALSE)=TRUE, "YES","NO")),"NO","YES")</f>
        <v>NO</v>
      </c>
    </row>
    <row r="1137" spans="1:35" hidden="1">
      <c r="A1137" s="29" t="s">
        <v>704</v>
      </c>
      <c r="B1137" s="28">
        <v>466</v>
      </c>
      <c r="C1137" s="28">
        <v>5248</v>
      </c>
      <c r="D1137" s="30" t="s">
        <v>2821</v>
      </c>
      <c r="E1137" s="29">
        <v>37546</v>
      </c>
      <c r="F1137" s="28">
        <v>66</v>
      </c>
      <c r="G1137" s="28">
        <v>16</v>
      </c>
      <c r="H1137" s="28">
        <v>5029</v>
      </c>
      <c r="I1137" s="29" t="s">
        <v>624</v>
      </c>
      <c r="J1137" s="28">
        <v>8</v>
      </c>
      <c r="K1137" s="29" t="s">
        <v>337</v>
      </c>
      <c r="L1137" s="28">
        <v>5023</v>
      </c>
      <c r="M1137" s="29" t="s">
        <v>337</v>
      </c>
      <c r="N1137" s="29" t="s">
        <v>7471</v>
      </c>
      <c r="O1137" s="31">
        <v>31929</v>
      </c>
      <c r="P1137" s="31" t="s">
        <v>7472</v>
      </c>
      <c r="Q1137" s="29" t="s">
        <v>7473</v>
      </c>
      <c r="R1137" s="28">
        <v>5</v>
      </c>
      <c r="S1137" s="28">
        <v>42</v>
      </c>
      <c r="T1137" s="28">
        <v>2</v>
      </c>
      <c r="U1137" s="28">
        <v>54</v>
      </c>
      <c r="V1137" s="29" t="s">
        <v>7531</v>
      </c>
      <c r="W1137" s="29" t="s">
        <v>1274</v>
      </c>
      <c r="X1137" s="29" t="s">
        <v>7582</v>
      </c>
      <c r="Y1137" s="29" t="s">
        <v>1275</v>
      </c>
      <c r="Z1137" s="29" t="s">
        <v>4585</v>
      </c>
      <c r="AA1137" s="29" t="s">
        <v>7478</v>
      </c>
      <c r="AB1137" s="28">
        <v>90232</v>
      </c>
      <c r="AC1137" s="32">
        <v>33.990164999999998</v>
      </c>
      <c r="AD1137" s="32">
        <v>-118.39437700000001</v>
      </c>
      <c r="AE1137" s="34" t="s">
        <v>7494</v>
      </c>
      <c r="AF1137" s="29" t="s">
        <v>7472</v>
      </c>
      <c r="AG1137" s="33" t="str">
        <f>IF(ISERROR(IF(VLOOKUP(B1137,'SAS Stations'!$A$2:$G$307,6,)="YES", "YES", "NO"))=TRUE,"NO","YES")</f>
        <v>YES</v>
      </c>
      <c r="AH1137" s="33" t="str">
        <f t="shared" si="17"/>
        <v>NO</v>
      </c>
      <c r="AI1137" s="33" t="str">
        <f>IF(ISERROR(IF(VLOOKUP(B1137,'Stations Modelled'!$A$2:$D$141,4,FALSE)=TRUE, "YES","NO")),"NO","YES")</f>
        <v>NO</v>
      </c>
    </row>
    <row r="1138" spans="1:35" hidden="1">
      <c r="A1138" s="29" t="s">
        <v>1126</v>
      </c>
      <c r="B1138" s="28">
        <v>1223</v>
      </c>
      <c r="C1138" s="28">
        <v>7536</v>
      </c>
      <c r="D1138" s="30"/>
      <c r="E1138" s="29"/>
      <c r="F1138" s="28">
        <v>16</v>
      </c>
      <c r="G1138" s="28">
        <v>4</v>
      </c>
      <c r="H1138" s="28">
        <v>5029</v>
      </c>
      <c r="I1138" s="29" t="s">
        <v>624</v>
      </c>
      <c r="J1138" s="28">
        <v>8</v>
      </c>
      <c r="K1138" s="29" t="s">
        <v>337</v>
      </c>
      <c r="L1138" s="28">
        <v>5023</v>
      </c>
      <c r="M1138" s="29" t="s">
        <v>337</v>
      </c>
      <c r="N1138" s="29" t="s">
        <v>7471</v>
      </c>
      <c r="O1138" s="31">
        <v>23894</v>
      </c>
      <c r="P1138" s="31" t="s">
        <v>7472</v>
      </c>
      <c r="Q1138" s="29" t="s">
        <v>5084</v>
      </c>
      <c r="R1138" s="28">
        <v>5</v>
      </c>
      <c r="S1138" s="28">
        <v>42</v>
      </c>
      <c r="T1138" s="28">
        <v>2</v>
      </c>
      <c r="U1138" s="28">
        <v>60</v>
      </c>
      <c r="V1138" s="29" t="s">
        <v>1290</v>
      </c>
      <c r="W1138" s="29" t="s">
        <v>7472</v>
      </c>
      <c r="X1138" s="29" t="s">
        <v>7472</v>
      </c>
      <c r="Y1138" s="29" t="s">
        <v>7472</v>
      </c>
      <c r="Z1138" s="29" t="s">
        <v>7472</v>
      </c>
      <c r="AA1138" s="29" t="s">
        <v>7478</v>
      </c>
      <c r="AB1138" s="28">
        <v>90232</v>
      </c>
      <c r="AC1138" s="27"/>
      <c r="AD1138" s="27"/>
      <c r="AE1138" s="27"/>
      <c r="AF1138" s="29" t="s">
        <v>7472</v>
      </c>
      <c r="AG1138" s="33" t="str">
        <f>IF(ISERROR(IF(VLOOKUP(B1138,'SAS Stations'!$A$2:$G$307,6,)="YES", "YES", "NO"))=TRUE,"NO","YES")</f>
        <v>NO</v>
      </c>
      <c r="AH1138" s="33" t="str">
        <f t="shared" si="17"/>
        <v>YES</v>
      </c>
      <c r="AI1138" s="33" t="str">
        <f>IF(ISERROR(IF(VLOOKUP(B1138,'Stations Modelled'!$A$2:$D$141,4,FALSE)=TRUE, "YES","NO")),"NO","YES")</f>
        <v>NO</v>
      </c>
    </row>
    <row r="1139" spans="1:35" hidden="1">
      <c r="A1139" s="29" t="s">
        <v>1127</v>
      </c>
      <c r="B1139" s="28">
        <v>1221</v>
      </c>
      <c r="C1139" s="28">
        <v>7532</v>
      </c>
      <c r="D1139" s="30"/>
      <c r="E1139" s="29"/>
      <c r="F1139" s="28">
        <v>12</v>
      </c>
      <c r="G1139" s="28">
        <v>2.4</v>
      </c>
      <c r="H1139" s="28">
        <v>5064</v>
      </c>
      <c r="I1139" s="29" t="s">
        <v>375</v>
      </c>
      <c r="J1139" s="28">
        <v>5</v>
      </c>
      <c r="K1139" s="29" t="s">
        <v>375</v>
      </c>
      <c r="L1139" s="28">
        <v>5064</v>
      </c>
      <c r="M1139" s="29" t="s">
        <v>375</v>
      </c>
      <c r="N1139" s="29" t="s">
        <v>7521</v>
      </c>
      <c r="O1139" s="31">
        <v>18264</v>
      </c>
      <c r="P1139" s="31">
        <v>30437</v>
      </c>
      <c r="Q1139" s="29" t="s">
        <v>5084</v>
      </c>
      <c r="R1139" s="28">
        <v>3</v>
      </c>
      <c r="S1139" s="28">
        <v>31</v>
      </c>
      <c r="T1139" s="28">
        <v>3</v>
      </c>
      <c r="U1139" s="28">
        <v>20</v>
      </c>
      <c r="V1139" s="29" t="s">
        <v>7474</v>
      </c>
      <c r="W1139" s="29" t="s">
        <v>7472</v>
      </c>
      <c r="X1139" s="29" t="s">
        <v>7472</v>
      </c>
      <c r="Y1139" s="29" t="s">
        <v>7472</v>
      </c>
      <c r="Z1139" s="29" t="s">
        <v>7472</v>
      </c>
      <c r="AA1139" s="29" t="s">
        <v>7478</v>
      </c>
      <c r="AB1139" s="28" t="s">
        <v>7472</v>
      </c>
      <c r="AC1139" s="27"/>
      <c r="AD1139" s="27"/>
      <c r="AE1139" s="27"/>
      <c r="AF1139" s="29" t="s">
        <v>7472</v>
      </c>
      <c r="AG1139" s="33" t="str">
        <f>IF(ISERROR(IF(VLOOKUP(B1139,'SAS Stations'!$A$2:$G$307,6,)="YES", "YES", "NO"))=TRUE,"NO","YES")</f>
        <v>NO</v>
      </c>
      <c r="AH1139" s="33" t="str">
        <f t="shared" si="17"/>
        <v>YES</v>
      </c>
      <c r="AI1139" s="33" t="str">
        <f>IF(ISERROR(IF(VLOOKUP(B1139,'Stations Modelled'!$A$2:$D$141,4,FALSE)=TRUE, "YES","NO")),"NO","YES")</f>
        <v>NO</v>
      </c>
    </row>
    <row r="1140" spans="1:35" hidden="1">
      <c r="A1140" s="29" t="s">
        <v>1128</v>
      </c>
      <c r="B1140" s="28">
        <v>1228</v>
      </c>
      <c r="C1140" s="28">
        <v>7547</v>
      </c>
      <c r="D1140" s="30"/>
      <c r="E1140" s="29"/>
      <c r="F1140" s="28">
        <v>12</v>
      </c>
      <c r="G1140" s="28">
        <v>2.4</v>
      </c>
      <c r="H1140" s="28">
        <v>2202</v>
      </c>
      <c r="I1140" s="29" t="s">
        <v>2380</v>
      </c>
      <c r="J1140" s="28">
        <v>17</v>
      </c>
      <c r="K1140" s="29" t="s">
        <v>4950</v>
      </c>
      <c r="L1140" s="28">
        <v>5033</v>
      </c>
      <c r="M1140" s="29" t="s">
        <v>397</v>
      </c>
      <c r="N1140" s="29" t="s">
        <v>7471</v>
      </c>
      <c r="O1140" s="31">
        <v>29799</v>
      </c>
      <c r="P1140" s="31" t="s">
        <v>7472</v>
      </c>
      <c r="Q1140" s="29" t="s">
        <v>5084</v>
      </c>
      <c r="R1140" s="28">
        <v>5</v>
      </c>
      <c r="S1140" s="28">
        <v>50</v>
      </c>
      <c r="T1140" s="28">
        <v>2</v>
      </c>
      <c r="U1140" s="28">
        <v>40</v>
      </c>
      <c r="V1140" s="29" t="s">
        <v>4926</v>
      </c>
      <c r="W1140" s="29" t="s">
        <v>7472</v>
      </c>
      <c r="X1140" s="29" t="s">
        <v>7472</v>
      </c>
      <c r="Y1140" s="29" t="s">
        <v>7472</v>
      </c>
      <c r="Z1140" s="29" t="s">
        <v>7472</v>
      </c>
      <c r="AA1140" s="29" t="s">
        <v>7478</v>
      </c>
      <c r="AB1140" s="28">
        <v>93629</v>
      </c>
      <c r="AC1140" s="27"/>
      <c r="AD1140" s="27"/>
      <c r="AE1140" s="27"/>
      <c r="AF1140" s="29" t="s">
        <v>7472</v>
      </c>
      <c r="AG1140" s="33" t="str">
        <f>IF(ISERROR(IF(VLOOKUP(B1140,'SAS Stations'!$A$2:$G$307,6,)="YES", "YES", "NO"))=TRUE,"NO","YES")</f>
        <v>NO</v>
      </c>
      <c r="AH1140" s="33" t="str">
        <f t="shared" si="17"/>
        <v>YES</v>
      </c>
      <c r="AI1140" s="33" t="str">
        <f>IF(ISERROR(IF(VLOOKUP(B1140,'Stations Modelled'!$A$2:$D$141,4,FALSE)=TRUE, "YES","NO")),"NO","YES")</f>
        <v>NO</v>
      </c>
    </row>
    <row r="1141" spans="1:35" hidden="1">
      <c r="A1141" s="29" t="s">
        <v>1129</v>
      </c>
      <c r="B1141" s="28">
        <v>191</v>
      </c>
      <c r="C1141" s="28">
        <v>2598</v>
      </c>
      <c r="D1141" s="30"/>
      <c r="E1141" s="29"/>
      <c r="F1141" s="28">
        <v>55</v>
      </c>
      <c r="G1141" s="28">
        <v>12</v>
      </c>
      <c r="H1141" s="28">
        <v>8015</v>
      </c>
      <c r="I1141" s="29" t="s">
        <v>5394</v>
      </c>
      <c r="J1141" s="28">
        <v>15</v>
      </c>
      <c r="K1141" s="29" t="s">
        <v>666</v>
      </c>
      <c r="L1141" s="28">
        <v>2556</v>
      </c>
      <c r="M1141" s="29" t="s">
        <v>3822</v>
      </c>
      <c r="N1141" s="29" t="s">
        <v>7471</v>
      </c>
      <c r="O1141" s="31">
        <v>24289</v>
      </c>
      <c r="P1141" s="31" t="s">
        <v>7472</v>
      </c>
      <c r="Q1141" s="29" t="s">
        <v>7506</v>
      </c>
      <c r="R1141" s="28">
        <v>3</v>
      </c>
      <c r="S1141" s="28">
        <v>85</v>
      </c>
      <c r="T1141" s="28">
        <v>2</v>
      </c>
      <c r="U1141" s="28">
        <v>92</v>
      </c>
      <c r="V1141" s="29" t="s">
        <v>7498</v>
      </c>
      <c r="W1141" s="29" t="s">
        <v>5395</v>
      </c>
      <c r="X1141" s="29" t="s">
        <v>519</v>
      </c>
      <c r="Y1141" s="29" t="s">
        <v>1130</v>
      </c>
      <c r="Z1141" s="29" t="s">
        <v>5397</v>
      </c>
      <c r="AA1141" s="29" t="s">
        <v>7478</v>
      </c>
      <c r="AB1141" s="28">
        <v>93541</v>
      </c>
      <c r="AC1141" s="32">
        <v>37.349122999999999</v>
      </c>
      <c r="AD1141" s="32">
        <v>-118.466525</v>
      </c>
      <c r="AE1141" s="34" t="s">
        <v>7494</v>
      </c>
      <c r="AF1141" s="29" t="s">
        <v>7472</v>
      </c>
      <c r="AG1141" s="33" t="str">
        <f>IF(ISERROR(IF(VLOOKUP(B1141,'SAS Stations'!$A$2:$G$307,6,)="YES", "YES", "NO"))=TRUE,"NO","YES")</f>
        <v>NO</v>
      </c>
      <c r="AH1141" s="33" t="str">
        <f t="shared" si="17"/>
        <v>YES</v>
      </c>
      <c r="AI1141" s="33" t="str">
        <f>IF(ISERROR(IF(VLOOKUP(B1141,'Stations Modelled'!$A$2:$D$141,4,FALSE)=TRUE, "YES","NO")),"NO","YES")</f>
        <v>NO</v>
      </c>
    </row>
    <row r="1142" spans="1:35" hidden="1">
      <c r="A1142" s="29" t="s">
        <v>2652</v>
      </c>
      <c r="B1142" s="28">
        <v>683</v>
      </c>
      <c r="C1142" s="28">
        <v>5641</v>
      </c>
      <c r="D1142" s="30" t="s">
        <v>3405</v>
      </c>
      <c r="E1142" s="29"/>
      <c r="F1142" s="28">
        <v>33</v>
      </c>
      <c r="G1142" s="28">
        <v>4</v>
      </c>
      <c r="H1142" s="28">
        <v>5064</v>
      </c>
      <c r="I1142" s="29" t="s">
        <v>375</v>
      </c>
      <c r="J1142" s="28">
        <v>5</v>
      </c>
      <c r="K1142" s="29" t="s">
        <v>375</v>
      </c>
      <c r="L1142" s="28">
        <v>5064</v>
      </c>
      <c r="M1142" s="29" t="s">
        <v>375</v>
      </c>
      <c r="N1142" s="29" t="s">
        <v>7471</v>
      </c>
      <c r="O1142" s="31">
        <v>24716</v>
      </c>
      <c r="P1142" s="31" t="s">
        <v>7472</v>
      </c>
      <c r="Q1142" s="29" t="s">
        <v>7506</v>
      </c>
      <c r="R1142" s="28">
        <v>3</v>
      </c>
      <c r="S1142" s="28">
        <v>31</v>
      </c>
      <c r="T1142" s="28">
        <v>4</v>
      </c>
      <c r="U1142" s="28">
        <v>11</v>
      </c>
      <c r="V1142" s="29" t="s">
        <v>7474</v>
      </c>
      <c r="W1142" s="29" t="s">
        <v>5060</v>
      </c>
      <c r="X1142" s="29" t="s">
        <v>7540</v>
      </c>
      <c r="Y1142" s="29" t="s">
        <v>2653</v>
      </c>
      <c r="Z1142" s="29" t="s">
        <v>7480</v>
      </c>
      <c r="AA1142" s="29" t="s">
        <v>7478</v>
      </c>
      <c r="AB1142" s="28">
        <v>92402</v>
      </c>
      <c r="AC1142" s="32">
        <v>34.120918000000003</v>
      </c>
      <c r="AD1142" s="32">
        <v>-117.310391</v>
      </c>
      <c r="AE1142" s="34" t="s">
        <v>7503</v>
      </c>
      <c r="AF1142" s="29" t="s">
        <v>7472</v>
      </c>
      <c r="AG1142" s="33" t="str">
        <f>IF(ISERROR(IF(VLOOKUP(B1142,'SAS Stations'!$A$2:$G$307,6,)="YES", "YES", "NO"))=TRUE,"NO","YES")</f>
        <v>NO</v>
      </c>
      <c r="AH1142" s="33" t="str">
        <f t="shared" si="17"/>
        <v>YES</v>
      </c>
      <c r="AI1142" s="33" t="str">
        <f>IF(ISERROR(IF(VLOOKUP(B1142,'Stations Modelled'!$A$2:$D$141,4,FALSE)=TRUE, "YES","NO")),"NO","YES")</f>
        <v>NO</v>
      </c>
    </row>
    <row r="1143" spans="1:35" hidden="1">
      <c r="A1143" s="29" t="s">
        <v>3292</v>
      </c>
      <c r="B1143" s="28">
        <v>374</v>
      </c>
      <c r="C1143" s="28">
        <v>5157</v>
      </c>
      <c r="D1143" s="30" t="s">
        <v>7535</v>
      </c>
      <c r="E1143" s="29"/>
      <c r="F1143" s="28">
        <v>16</v>
      </c>
      <c r="G1143" s="28">
        <v>4</v>
      </c>
      <c r="H1143" s="28">
        <v>5012</v>
      </c>
      <c r="I1143" s="29" t="s">
        <v>3869</v>
      </c>
      <c r="J1143" s="28">
        <v>3</v>
      </c>
      <c r="K1143" s="29" t="s">
        <v>7529</v>
      </c>
      <c r="L1143" s="28">
        <v>5012</v>
      </c>
      <c r="M1143" s="29" t="s">
        <v>3869</v>
      </c>
      <c r="N1143" s="29" t="s">
        <v>7471</v>
      </c>
      <c r="O1143" s="31">
        <v>18264</v>
      </c>
      <c r="P1143" s="31" t="s">
        <v>7472</v>
      </c>
      <c r="Q1143" s="29" t="s">
        <v>7506</v>
      </c>
      <c r="R1143" s="28">
        <v>1</v>
      </c>
      <c r="S1143" s="28">
        <v>27</v>
      </c>
      <c r="T1143" s="28">
        <v>2</v>
      </c>
      <c r="U1143" s="28">
        <v>5</v>
      </c>
      <c r="V1143" s="29" t="s">
        <v>7531</v>
      </c>
      <c r="W1143" s="29" t="s">
        <v>3293</v>
      </c>
      <c r="X1143" s="29" t="s">
        <v>3283</v>
      </c>
      <c r="Y1143" s="29" t="s">
        <v>3294</v>
      </c>
      <c r="Z1143" s="29" t="s">
        <v>3292</v>
      </c>
      <c r="AA1143" s="29" t="s">
        <v>7478</v>
      </c>
      <c r="AB1143" s="28">
        <v>91023</v>
      </c>
      <c r="AC1143" s="32">
        <v>34.225517000000004</v>
      </c>
      <c r="AD1143" s="32">
        <v>-118.06398299999999</v>
      </c>
      <c r="AE1143" s="34" t="s">
        <v>7503</v>
      </c>
      <c r="AF1143" s="29" t="s">
        <v>7472</v>
      </c>
      <c r="AG1143" s="33" t="str">
        <f>IF(ISERROR(IF(VLOOKUP(B1143,'SAS Stations'!$A$2:$G$307,6,)="YES", "YES", "NO"))=TRUE,"NO","YES")</f>
        <v>NO</v>
      </c>
      <c r="AH1143" s="33" t="str">
        <f t="shared" si="17"/>
        <v>YES</v>
      </c>
      <c r="AI1143" s="33" t="str">
        <f>IF(ISERROR(IF(VLOOKUP(B1143,'Stations Modelled'!$A$2:$D$141,4,FALSE)=TRUE, "YES","NO")),"NO","YES")</f>
        <v>NO</v>
      </c>
    </row>
    <row r="1144" spans="1:35" hidden="1">
      <c r="A1144" s="29" t="s">
        <v>705</v>
      </c>
      <c r="B1144" s="28">
        <v>810</v>
      </c>
      <c r="C1144" s="28">
        <v>5812</v>
      </c>
      <c r="D1144" s="30" t="s">
        <v>7584</v>
      </c>
      <c r="E1144" s="29"/>
      <c r="F1144" s="28">
        <v>66</v>
      </c>
      <c r="G1144" s="28">
        <v>12</v>
      </c>
      <c r="H1144" s="28">
        <v>5084</v>
      </c>
      <c r="I1144" s="29" t="s">
        <v>3790</v>
      </c>
      <c r="J1144" s="28">
        <v>9</v>
      </c>
      <c r="K1144" s="29" t="s">
        <v>652</v>
      </c>
      <c r="L1144" s="28">
        <v>5073</v>
      </c>
      <c r="M1144" s="29" t="s">
        <v>652</v>
      </c>
      <c r="N1144" s="29" t="s">
        <v>7471</v>
      </c>
      <c r="O1144" s="31">
        <v>24351</v>
      </c>
      <c r="P1144" s="31" t="s">
        <v>7472</v>
      </c>
      <c r="Q1144" s="29" t="s">
        <v>7473</v>
      </c>
      <c r="R1144" s="28">
        <v>1</v>
      </c>
      <c r="S1144" s="28">
        <v>47</v>
      </c>
      <c r="T1144" s="28">
        <v>2</v>
      </c>
      <c r="U1144" s="28">
        <v>1</v>
      </c>
      <c r="V1144" s="29" t="s">
        <v>7531</v>
      </c>
      <c r="W1144" s="29" t="s">
        <v>4621</v>
      </c>
      <c r="X1144" s="29" t="s">
        <v>7553</v>
      </c>
      <c r="Y1144" s="29" t="s">
        <v>1276</v>
      </c>
      <c r="Z1144" s="29" t="s">
        <v>7820</v>
      </c>
      <c r="AA1144" s="29" t="s">
        <v>7478</v>
      </c>
      <c r="AB1144" s="28">
        <v>90602</v>
      </c>
      <c r="AC1144" s="32">
        <v>33.954295000000002</v>
      </c>
      <c r="AD1144" s="32">
        <v>-118.04283599999999</v>
      </c>
      <c r="AE1144" s="34" t="s">
        <v>7494</v>
      </c>
      <c r="AF1144" s="29" t="s">
        <v>7472</v>
      </c>
      <c r="AG1144" s="33" t="str">
        <f>IF(ISERROR(IF(VLOOKUP(B1144,'SAS Stations'!$A$2:$G$307,6,)="YES", "YES", "NO"))=TRUE,"NO","YES")</f>
        <v>YES</v>
      </c>
      <c r="AH1144" s="33" t="str">
        <f t="shared" si="17"/>
        <v>NO</v>
      </c>
      <c r="AI1144" s="33" t="str">
        <f>IF(ISERROR(IF(VLOOKUP(B1144,'Stations Modelled'!$A$2:$D$141,4,FALSE)=TRUE, "YES","NO")),"NO","YES")</f>
        <v>NO</v>
      </c>
    </row>
    <row r="1145" spans="1:35" hidden="1">
      <c r="A1145" s="29" t="s">
        <v>2654</v>
      </c>
      <c r="B1145" s="28">
        <v>1422</v>
      </c>
      <c r="C1145" s="28">
        <v>8196</v>
      </c>
      <c r="D1145" s="30" t="s">
        <v>3410</v>
      </c>
      <c r="E1145" s="29"/>
      <c r="F1145" s="28">
        <v>33</v>
      </c>
      <c r="G1145" s="28">
        <v>2.4</v>
      </c>
      <c r="H1145" s="28">
        <v>5070</v>
      </c>
      <c r="I1145" s="29" t="s">
        <v>347</v>
      </c>
      <c r="J1145" s="28">
        <v>7</v>
      </c>
      <c r="K1145" s="29" t="s">
        <v>347</v>
      </c>
      <c r="L1145" s="28">
        <v>5070</v>
      </c>
      <c r="M1145" s="29" t="s">
        <v>347</v>
      </c>
      <c r="N1145" s="29" t="s">
        <v>7521</v>
      </c>
      <c r="O1145" s="31">
        <v>18264</v>
      </c>
      <c r="P1145" s="31">
        <v>34535</v>
      </c>
      <c r="Q1145" s="29" t="s">
        <v>7506</v>
      </c>
      <c r="R1145" s="28">
        <v>3</v>
      </c>
      <c r="S1145" s="28">
        <v>77</v>
      </c>
      <c r="T1145" s="28">
        <v>3</v>
      </c>
      <c r="U1145" s="28">
        <v>16</v>
      </c>
      <c r="V1145" s="29" t="s">
        <v>3411</v>
      </c>
      <c r="W1145" s="29" t="s">
        <v>2655</v>
      </c>
      <c r="X1145" s="29" t="s">
        <v>569</v>
      </c>
      <c r="Y1145" s="29" t="s">
        <v>2656</v>
      </c>
      <c r="Z1145" s="29" t="s">
        <v>3436</v>
      </c>
      <c r="AA1145" s="29" t="s">
        <v>7478</v>
      </c>
      <c r="AB1145" s="28">
        <v>92362</v>
      </c>
      <c r="AC1145" s="27"/>
      <c r="AD1145" s="27"/>
      <c r="AE1145" s="27"/>
      <c r="AF1145" s="29" t="s">
        <v>7472</v>
      </c>
      <c r="AG1145" s="33" t="str">
        <f>IF(ISERROR(IF(VLOOKUP(B1145,'SAS Stations'!$A$2:$G$307,6,)="YES", "YES", "NO"))=TRUE,"NO","YES")</f>
        <v>NO</v>
      </c>
      <c r="AH1145" s="33" t="str">
        <f t="shared" si="17"/>
        <v>YES</v>
      </c>
      <c r="AI1145" s="33" t="str">
        <f>IF(ISERROR(IF(VLOOKUP(B1145,'Stations Modelled'!$A$2:$D$141,4,FALSE)=TRUE, "YES","NO")),"NO","YES")</f>
        <v>NO</v>
      </c>
    </row>
    <row r="1146" spans="1:35" hidden="1">
      <c r="A1146" s="29" t="s">
        <v>2657</v>
      </c>
      <c r="B1146" s="28">
        <v>1421</v>
      </c>
      <c r="C1146" s="28">
        <v>8195</v>
      </c>
      <c r="D1146" s="30" t="s">
        <v>3410</v>
      </c>
      <c r="E1146" s="29">
        <v>17542</v>
      </c>
      <c r="F1146" s="28">
        <v>33</v>
      </c>
      <c r="G1146" s="28">
        <v>12</v>
      </c>
      <c r="H1146" s="28">
        <v>5070</v>
      </c>
      <c r="I1146" s="29" t="s">
        <v>347</v>
      </c>
      <c r="J1146" s="28">
        <v>7</v>
      </c>
      <c r="K1146" s="29" t="s">
        <v>347</v>
      </c>
      <c r="L1146" s="28">
        <v>5070</v>
      </c>
      <c r="M1146" s="29" t="s">
        <v>347</v>
      </c>
      <c r="N1146" s="29" t="s">
        <v>7471</v>
      </c>
      <c r="O1146" s="31">
        <v>18264</v>
      </c>
      <c r="P1146" s="31" t="s">
        <v>7472</v>
      </c>
      <c r="Q1146" s="29" t="s">
        <v>7506</v>
      </c>
      <c r="R1146" s="28">
        <v>3</v>
      </c>
      <c r="S1146" s="28">
        <v>77</v>
      </c>
      <c r="T1146" s="28">
        <v>3</v>
      </c>
      <c r="U1146" s="28">
        <v>16</v>
      </c>
      <c r="V1146" s="29" t="s">
        <v>3411</v>
      </c>
      <c r="W1146" s="29" t="s">
        <v>2658</v>
      </c>
      <c r="X1146" s="29" t="s">
        <v>465</v>
      </c>
      <c r="Y1146" s="29" t="s">
        <v>2659</v>
      </c>
      <c r="Z1146" s="29" t="s">
        <v>3436</v>
      </c>
      <c r="AA1146" s="29" t="s">
        <v>7478</v>
      </c>
      <c r="AB1146" s="28">
        <v>92362</v>
      </c>
      <c r="AC1146" s="32">
        <v>33.539960999999998</v>
      </c>
      <c r="AD1146" s="32">
        <v>-117.187316</v>
      </c>
      <c r="AE1146" s="34" t="s">
        <v>7503</v>
      </c>
      <c r="AF1146" s="29" t="s">
        <v>7472</v>
      </c>
      <c r="AG1146" s="33" t="str">
        <f>IF(ISERROR(IF(VLOOKUP(B1146,'SAS Stations'!$A$2:$G$307,6,)="YES", "YES", "NO"))=TRUE,"NO","YES")</f>
        <v>NO</v>
      </c>
      <c r="AH1146" s="33" t="str">
        <f t="shared" si="17"/>
        <v>YES</v>
      </c>
      <c r="AI1146" s="33" t="str">
        <f>IF(ISERROR(IF(VLOOKUP(B1146,'Stations Modelled'!$A$2:$D$141,4,FALSE)=TRUE, "YES","NO")),"NO","YES")</f>
        <v>NO</v>
      </c>
    </row>
    <row r="1147" spans="1:35" hidden="1">
      <c r="A1147" s="29" t="s">
        <v>1131</v>
      </c>
      <c r="B1147" s="28">
        <v>1423</v>
      </c>
      <c r="C1147" s="28">
        <v>8197</v>
      </c>
      <c r="D1147" s="30"/>
      <c r="E1147" s="29"/>
      <c r="F1147" s="28">
        <v>33</v>
      </c>
      <c r="G1147" s="28">
        <v>2.4</v>
      </c>
      <c r="H1147" s="28">
        <v>5070</v>
      </c>
      <c r="I1147" s="29" t="s">
        <v>347</v>
      </c>
      <c r="J1147" s="28">
        <v>7</v>
      </c>
      <c r="K1147" s="29" t="s">
        <v>347</v>
      </c>
      <c r="L1147" s="28">
        <v>5070</v>
      </c>
      <c r="M1147" s="29" t="s">
        <v>347</v>
      </c>
      <c r="N1147" s="29" t="s">
        <v>7471</v>
      </c>
      <c r="O1147" s="31">
        <v>24898</v>
      </c>
      <c r="P1147" s="31" t="s">
        <v>7472</v>
      </c>
      <c r="Q1147" s="29" t="s">
        <v>981</v>
      </c>
      <c r="R1147" s="28">
        <v>3</v>
      </c>
      <c r="S1147" s="28">
        <v>77</v>
      </c>
      <c r="T1147" s="28">
        <v>4</v>
      </c>
      <c r="U1147" s="28">
        <v>16</v>
      </c>
      <c r="V1147" s="29" t="s">
        <v>7472</v>
      </c>
      <c r="W1147" s="29" t="s">
        <v>7472</v>
      </c>
      <c r="X1147" s="29" t="s">
        <v>7472</v>
      </c>
      <c r="Y1147" s="29" t="s">
        <v>7472</v>
      </c>
      <c r="Z1147" s="29" t="s">
        <v>7472</v>
      </c>
      <c r="AA1147" s="29" t="s">
        <v>7478</v>
      </c>
      <c r="AB1147" s="28" t="s">
        <v>7472</v>
      </c>
      <c r="AC1147" s="27"/>
      <c r="AD1147" s="27"/>
      <c r="AE1147" s="27"/>
      <c r="AF1147" s="29" t="s">
        <v>7472</v>
      </c>
      <c r="AG1147" s="33" t="str">
        <f>IF(ISERROR(IF(VLOOKUP(B1147,'SAS Stations'!$A$2:$G$307,6,)="YES", "YES", "NO"))=TRUE,"NO","YES")</f>
        <v>NO</v>
      </c>
      <c r="AH1147" s="33" t="str">
        <f t="shared" si="17"/>
        <v>YES</v>
      </c>
      <c r="AI1147" s="33" t="str">
        <f>IF(ISERROR(IF(VLOOKUP(B1147,'Stations Modelled'!$A$2:$D$141,4,FALSE)=TRUE, "YES","NO")),"NO","YES")</f>
        <v>NO</v>
      </c>
    </row>
    <row r="1148" spans="1:35" hidden="1">
      <c r="A1148" s="29" t="s">
        <v>2660</v>
      </c>
      <c r="B1148" s="28">
        <v>1424</v>
      </c>
      <c r="C1148" s="28">
        <v>8198</v>
      </c>
      <c r="D1148" s="30" t="s">
        <v>3405</v>
      </c>
      <c r="E1148" s="29"/>
      <c r="F1148" s="28">
        <v>33</v>
      </c>
      <c r="G1148" s="28">
        <v>4</v>
      </c>
      <c r="H1148" s="28">
        <v>5064</v>
      </c>
      <c r="I1148" s="29" t="s">
        <v>375</v>
      </c>
      <c r="J1148" s="28">
        <v>5</v>
      </c>
      <c r="K1148" s="29" t="s">
        <v>375</v>
      </c>
      <c r="L1148" s="28">
        <v>5064</v>
      </c>
      <c r="M1148" s="29" t="s">
        <v>375</v>
      </c>
      <c r="N1148" s="29" t="s">
        <v>7471</v>
      </c>
      <c r="O1148" s="31">
        <v>18264</v>
      </c>
      <c r="P1148" s="31" t="s">
        <v>7472</v>
      </c>
      <c r="Q1148" s="29" t="s">
        <v>7506</v>
      </c>
      <c r="R1148" s="28">
        <v>3</v>
      </c>
      <c r="S1148" s="28">
        <v>31</v>
      </c>
      <c r="T1148" s="28">
        <v>3</v>
      </c>
      <c r="U1148" s="28">
        <v>11</v>
      </c>
      <c r="V1148" s="29" t="s">
        <v>7480</v>
      </c>
      <c r="W1148" s="29" t="s">
        <v>1712</v>
      </c>
      <c r="X1148" s="29" t="s">
        <v>517</v>
      </c>
      <c r="Y1148" s="29" t="s">
        <v>2661</v>
      </c>
      <c r="Z1148" s="29" t="s">
        <v>2660</v>
      </c>
      <c r="AA1148" s="29" t="s">
        <v>7478</v>
      </c>
      <c r="AB1148" s="28">
        <v>92405</v>
      </c>
      <c r="AC1148" s="32">
        <v>34.157415999999998</v>
      </c>
      <c r="AD1148" s="32">
        <v>-117.339124</v>
      </c>
      <c r="AE1148" s="34" t="s">
        <v>7503</v>
      </c>
      <c r="AF1148" s="29" t="s">
        <v>7472</v>
      </c>
      <c r="AG1148" s="33" t="str">
        <f>IF(ISERROR(IF(VLOOKUP(B1148,'SAS Stations'!$A$2:$G$307,6,)="YES", "YES", "NO"))=TRUE,"NO","YES")</f>
        <v>NO</v>
      </c>
      <c r="AH1148" s="33" t="str">
        <f t="shared" si="17"/>
        <v>YES</v>
      </c>
      <c r="AI1148" s="33" t="str">
        <f>IF(ISERROR(IF(VLOOKUP(B1148,'Stations Modelled'!$A$2:$D$141,4,FALSE)=TRUE, "YES","NO")),"NO","YES")</f>
        <v>NO</v>
      </c>
    </row>
    <row r="1149" spans="1:35" hidden="1">
      <c r="A1149" s="29" t="s">
        <v>403</v>
      </c>
      <c r="B1149" s="28">
        <v>1547</v>
      </c>
      <c r="C1149" s="28">
        <v>8353</v>
      </c>
      <c r="D1149" s="30"/>
      <c r="E1149" s="29"/>
      <c r="F1149" s="28">
        <v>33</v>
      </c>
      <c r="G1149" s="28">
        <v>2.4</v>
      </c>
      <c r="H1149" s="28">
        <v>4027</v>
      </c>
      <c r="I1149" s="29" t="s">
        <v>7497</v>
      </c>
      <c r="J1149" s="28">
        <v>6</v>
      </c>
      <c r="K1149" s="29" t="s">
        <v>389</v>
      </c>
      <c r="L1149" s="28">
        <v>5067</v>
      </c>
      <c r="M1149" s="29" t="s">
        <v>389</v>
      </c>
      <c r="N1149" s="29" t="s">
        <v>7471</v>
      </c>
      <c r="O1149" s="31">
        <v>30895</v>
      </c>
      <c r="P1149" s="31" t="s">
        <v>7472</v>
      </c>
      <c r="Q1149" s="29" t="s">
        <v>7496</v>
      </c>
      <c r="R1149" s="28">
        <v>3</v>
      </c>
      <c r="S1149" s="28">
        <v>87</v>
      </c>
      <c r="T1149" s="28">
        <v>4</v>
      </c>
      <c r="U1149" s="28">
        <v>40</v>
      </c>
      <c r="V1149" s="29" t="s">
        <v>7472</v>
      </c>
      <c r="W1149" s="29" t="s">
        <v>7472</v>
      </c>
      <c r="X1149" s="29" t="s">
        <v>7472</v>
      </c>
      <c r="Y1149" s="29" t="s">
        <v>7472</v>
      </c>
      <c r="Z1149" s="29" t="s">
        <v>7472</v>
      </c>
      <c r="AA1149" s="29" t="s">
        <v>7472</v>
      </c>
      <c r="AB1149" s="28" t="s">
        <v>7472</v>
      </c>
      <c r="AC1149" s="32">
        <v>33.924942999999999</v>
      </c>
      <c r="AD1149" s="32">
        <v>-117.954539</v>
      </c>
      <c r="AE1149" s="34" t="s">
        <v>5182</v>
      </c>
      <c r="AF1149" s="29" t="s">
        <v>7472</v>
      </c>
      <c r="AG1149" s="33" t="str">
        <f>IF(ISERROR(IF(VLOOKUP(B1149,'SAS Stations'!$A$2:$G$307,6,)="YES", "YES", "NO"))=TRUE,"NO","YES")</f>
        <v>NO</v>
      </c>
      <c r="AH1149" s="33" t="str">
        <f t="shared" si="17"/>
        <v>YES</v>
      </c>
      <c r="AI1149" s="33" t="str">
        <f>IF(ISERROR(IF(VLOOKUP(B1149,'Stations Modelled'!$A$2:$D$141,4,FALSE)=TRUE, "YES","NO")),"NO","YES")</f>
        <v>NO</v>
      </c>
    </row>
    <row r="1150" spans="1:35" hidden="1">
      <c r="A1150" s="29" t="s">
        <v>1132</v>
      </c>
      <c r="B1150" s="28">
        <v>47</v>
      </c>
      <c r="C1150" s="28">
        <v>1048</v>
      </c>
      <c r="D1150" s="30"/>
      <c r="E1150" s="29"/>
      <c r="F1150" s="28">
        <v>4</v>
      </c>
      <c r="G1150" s="28">
        <v>12</v>
      </c>
      <c r="H1150" s="28">
        <v>5069</v>
      </c>
      <c r="I1150" s="29" t="s">
        <v>687</v>
      </c>
      <c r="J1150" s="28">
        <v>4</v>
      </c>
      <c r="K1150" s="29" t="s">
        <v>448</v>
      </c>
      <c r="L1150" s="28">
        <v>5069</v>
      </c>
      <c r="M1150" s="29" t="s">
        <v>687</v>
      </c>
      <c r="N1150" s="29" t="s">
        <v>7471</v>
      </c>
      <c r="O1150" s="31">
        <v>30498</v>
      </c>
      <c r="P1150" s="31" t="s">
        <v>7472</v>
      </c>
      <c r="Q1150" s="29" t="s">
        <v>525</v>
      </c>
      <c r="R1150" s="28">
        <v>3</v>
      </c>
      <c r="S1150" s="28">
        <v>34</v>
      </c>
      <c r="T1150" s="28">
        <v>3</v>
      </c>
      <c r="U1150" s="28">
        <v>20</v>
      </c>
      <c r="V1150" s="29" t="s">
        <v>3438</v>
      </c>
      <c r="W1150" s="29" t="s">
        <v>1133</v>
      </c>
      <c r="X1150" s="29" t="s">
        <v>517</v>
      </c>
      <c r="Y1150" s="29" t="s">
        <v>1134</v>
      </c>
      <c r="Z1150" s="29" t="s">
        <v>3826</v>
      </c>
      <c r="AA1150" s="29" t="s">
        <v>7478</v>
      </c>
      <c r="AB1150" s="28">
        <v>91720</v>
      </c>
      <c r="AC1150" s="32">
        <v>33.856825000000001</v>
      </c>
      <c r="AD1150" s="32">
        <v>-117.606594</v>
      </c>
      <c r="AE1150" s="34" t="s">
        <v>7503</v>
      </c>
      <c r="AF1150" s="29" t="s">
        <v>7472</v>
      </c>
      <c r="AG1150" s="33" t="str">
        <f>IF(ISERROR(IF(VLOOKUP(B1150,'SAS Stations'!$A$2:$G$307,6,)="YES", "YES", "NO"))=TRUE,"NO","YES")</f>
        <v>NO</v>
      </c>
      <c r="AH1150" s="33" t="str">
        <f t="shared" si="17"/>
        <v>YES</v>
      </c>
      <c r="AI1150" s="33" t="str">
        <f>IF(ISERROR(IF(VLOOKUP(B1150,'Stations Modelled'!$A$2:$D$141,4,FALSE)=TRUE, "YES","NO")),"NO","YES")</f>
        <v>NO</v>
      </c>
    </row>
    <row r="1151" spans="1:35" hidden="1">
      <c r="A1151" s="29" t="s">
        <v>1135</v>
      </c>
      <c r="B1151" s="28">
        <v>26</v>
      </c>
      <c r="C1151" s="28">
        <v>1027</v>
      </c>
      <c r="D1151" s="30"/>
      <c r="E1151" s="29"/>
      <c r="F1151" s="28">
        <v>66</v>
      </c>
      <c r="G1151" s="28">
        <v>4</v>
      </c>
      <c r="H1151" s="28">
        <v>5087</v>
      </c>
      <c r="I1151" s="29" t="s">
        <v>415</v>
      </c>
      <c r="J1151" s="28">
        <v>1</v>
      </c>
      <c r="K1151" s="29" t="s">
        <v>939</v>
      </c>
      <c r="L1151" s="28">
        <v>5082</v>
      </c>
      <c r="M1151" s="29" t="s">
        <v>939</v>
      </c>
      <c r="N1151" s="29" t="s">
        <v>7471</v>
      </c>
      <c r="O1151" s="31">
        <v>30803</v>
      </c>
      <c r="P1151" s="31" t="s">
        <v>7472</v>
      </c>
      <c r="Q1151" s="29" t="s">
        <v>525</v>
      </c>
      <c r="R1151" s="28">
        <v>1</v>
      </c>
      <c r="S1151" s="28">
        <v>48</v>
      </c>
      <c r="T1151" s="28">
        <v>2</v>
      </c>
      <c r="U1151" s="28">
        <v>41</v>
      </c>
      <c r="V1151" s="29" t="s">
        <v>7848</v>
      </c>
      <c r="W1151" s="29" t="s">
        <v>7472</v>
      </c>
      <c r="X1151" s="29" t="s">
        <v>7472</v>
      </c>
      <c r="Y1151" s="29" t="s">
        <v>7472</v>
      </c>
      <c r="Z1151" s="29" t="s">
        <v>7472</v>
      </c>
      <c r="AA1151" s="29" t="s">
        <v>7478</v>
      </c>
      <c r="AB1151" s="28" t="s">
        <v>7472</v>
      </c>
      <c r="AC1151" s="27"/>
      <c r="AD1151" s="27"/>
      <c r="AE1151" s="27"/>
      <c r="AF1151" s="29" t="s">
        <v>7472</v>
      </c>
      <c r="AG1151" s="33" t="str">
        <f>IF(ISERROR(IF(VLOOKUP(B1151,'SAS Stations'!$A$2:$G$307,6,)="YES", "YES", "NO"))=TRUE,"NO","YES")</f>
        <v>NO</v>
      </c>
      <c r="AH1151" s="33" t="str">
        <f t="shared" si="17"/>
        <v>YES</v>
      </c>
      <c r="AI1151" s="33" t="str">
        <f>IF(ISERROR(IF(VLOOKUP(B1151,'Stations Modelled'!$A$2:$D$141,4,FALSE)=TRUE, "YES","NO")),"NO","YES")</f>
        <v>NO</v>
      </c>
    </row>
    <row r="1152" spans="1:35" hidden="1">
      <c r="A1152" s="29" t="s">
        <v>1136</v>
      </c>
      <c r="B1152" s="28">
        <v>1892</v>
      </c>
      <c r="C1152" s="28">
        <v>1100</v>
      </c>
      <c r="D1152" s="30"/>
      <c r="E1152" s="29"/>
      <c r="F1152" s="28">
        <v>66</v>
      </c>
      <c r="G1152" s="28">
        <v>12</v>
      </c>
      <c r="H1152" s="28">
        <v>1310</v>
      </c>
      <c r="I1152" s="29" t="s">
        <v>3882</v>
      </c>
      <c r="J1152" s="28">
        <v>4</v>
      </c>
      <c r="K1152" s="29" t="s">
        <v>448</v>
      </c>
      <c r="L1152" s="28">
        <v>5069</v>
      </c>
      <c r="M1152" s="29" t="s">
        <v>687</v>
      </c>
      <c r="N1152" s="29" t="s">
        <v>7471</v>
      </c>
      <c r="O1152" s="31">
        <v>34499</v>
      </c>
      <c r="P1152" s="31" t="s">
        <v>7472</v>
      </c>
      <c r="Q1152" s="29" t="s">
        <v>7496</v>
      </c>
      <c r="R1152" s="28">
        <v>3</v>
      </c>
      <c r="S1152" s="28">
        <v>30</v>
      </c>
      <c r="T1152" s="28">
        <v>3</v>
      </c>
      <c r="U1152" s="28">
        <v>0</v>
      </c>
      <c r="V1152" s="29" t="s">
        <v>7472</v>
      </c>
      <c r="W1152" s="29" t="s">
        <v>7472</v>
      </c>
      <c r="X1152" s="29" t="s">
        <v>7472</v>
      </c>
      <c r="Y1152" s="29" t="s">
        <v>7472</v>
      </c>
      <c r="Z1152" s="29" t="s">
        <v>7472</v>
      </c>
      <c r="AA1152" s="29" t="s">
        <v>7478</v>
      </c>
      <c r="AB1152" s="28" t="s">
        <v>7472</v>
      </c>
      <c r="AC1152" s="27"/>
      <c r="AD1152" s="27"/>
      <c r="AE1152" s="27"/>
      <c r="AF1152" s="29" t="s">
        <v>7472</v>
      </c>
      <c r="AG1152" s="33" t="str">
        <f>IF(ISERROR(IF(VLOOKUP(B1152,'SAS Stations'!$A$2:$G$307,6,)="YES", "YES", "NO"))=TRUE,"NO","YES")</f>
        <v>NO</v>
      </c>
      <c r="AH1152" s="33" t="str">
        <f t="shared" si="17"/>
        <v>YES</v>
      </c>
      <c r="AI1152" s="33" t="str">
        <f>IF(ISERROR(IF(VLOOKUP(B1152,'Stations Modelled'!$A$2:$D$141,4,FALSE)=TRUE, "YES","NO")),"NO","YES")</f>
        <v>NO</v>
      </c>
    </row>
    <row r="1153" spans="1:35" hidden="1">
      <c r="A1153" s="29" t="s">
        <v>706</v>
      </c>
      <c r="B1153" s="28">
        <v>24</v>
      </c>
      <c r="C1153" s="28">
        <v>1025</v>
      </c>
      <c r="D1153" s="30"/>
      <c r="E1153" s="29"/>
      <c r="F1153" s="28">
        <v>4</v>
      </c>
      <c r="G1153" s="28">
        <v>66</v>
      </c>
      <c r="H1153" s="28">
        <v>5051</v>
      </c>
      <c r="I1153" s="29" t="s">
        <v>362</v>
      </c>
      <c r="J1153" s="28">
        <v>13</v>
      </c>
      <c r="K1153" s="29" t="s">
        <v>362</v>
      </c>
      <c r="L1153" s="28">
        <v>5056</v>
      </c>
      <c r="M1153" s="29" t="s">
        <v>698</v>
      </c>
      <c r="N1153" s="29" t="s">
        <v>7471</v>
      </c>
      <c r="O1153" s="31">
        <v>29587</v>
      </c>
      <c r="P1153" s="31" t="s">
        <v>7472</v>
      </c>
      <c r="Q1153" s="29" t="s">
        <v>525</v>
      </c>
      <c r="R1153" s="28">
        <v>5</v>
      </c>
      <c r="S1153" s="28">
        <v>59</v>
      </c>
      <c r="T1153" s="28">
        <v>3</v>
      </c>
      <c r="U1153" s="28">
        <v>62</v>
      </c>
      <c r="V1153" s="29" t="s">
        <v>1290</v>
      </c>
      <c r="W1153" s="29" t="s">
        <v>7472</v>
      </c>
      <c r="X1153" s="29" t="s">
        <v>7472</v>
      </c>
      <c r="Y1153" s="29" t="s">
        <v>7472</v>
      </c>
      <c r="Z1153" s="29" t="s">
        <v>7472</v>
      </c>
      <c r="AA1153" s="29" t="s">
        <v>7478</v>
      </c>
      <c r="AB1153" s="28" t="s">
        <v>7472</v>
      </c>
      <c r="AC1153" s="27"/>
      <c r="AD1153" s="27"/>
      <c r="AE1153" s="27"/>
      <c r="AF1153" s="29" t="s">
        <v>7472</v>
      </c>
      <c r="AG1153" s="33" t="str">
        <f>IF(ISERROR(IF(VLOOKUP(B1153,'SAS Stations'!$A$2:$G$307,6,)="YES", "YES", "NO"))=TRUE,"NO","YES")</f>
        <v>NO</v>
      </c>
      <c r="AH1153" s="33" t="str">
        <f t="shared" si="17"/>
        <v>YES</v>
      </c>
      <c r="AI1153" s="33" t="str">
        <f>IF(ISERROR(IF(VLOOKUP(B1153,'Stations Modelled'!$A$2:$D$141,4,FALSE)=TRUE, "YES","NO")),"NO","YES")</f>
        <v>NO</v>
      </c>
    </row>
    <row r="1154" spans="1:35" hidden="1">
      <c r="A1154" s="29" t="s">
        <v>1137</v>
      </c>
      <c r="B1154" s="28">
        <v>44</v>
      </c>
      <c r="C1154" s="28">
        <v>1045</v>
      </c>
      <c r="D1154" s="30"/>
      <c r="E1154" s="29"/>
      <c r="F1154" s="28">
        <v>4</v>
      </c>
      <c r="G1154" s="28">
        <v>33</v>
      </c>
      <c r="H1154" s="28">
        <v>5069</v>
      </c>
      <c r="I1154" s="29" t="s">
        <v>687</v>
      </c>
      <c r="J1154" s="28">
        <v>4</v>
      </c>
      <c r="K1154" s="29" t="s">
        <v>448</v>
      </c>
      <c r="L1154" s="28">
        <v>5069</v>
      </c>
      <c r="M1154" s="29" t="s">
        <v>687</v>
      </c>
      <c r="N1154" s="29" t="s">
        <v>7471</v>
      </c>
      <c r="O1154" s="31">
        <v>29403</v>
      </c>
      <c r="P1154" s="31" t="s">
        <v>7472</v>
      </c>
      <c r="Q1154" s="29" t="s">
        <v>525</v>
      </c>
      <c r="R1154" s="28">
        <v>3</v>
      </c>
      <c r="S1154" s="28">
        <v>34</v>
      </c>
      <c r="T1154" s="28">
        <v>3</v>
      </c>
      <c r="U1154" s="28">
        <v>20</v>
      </c>
      <c r="V1154" s="29" t="s">
        <v>3438</v>
      </c>
      <c r="W1154" s="29" t="s">
        <v>1678</v>
      </c>
      <c r="X1154" s="29" t="s">
        <v>7553</v>
      </c>
      <c r="Y1154" s="29" t="s">
        <v>1138</v>
      </c>
      <c r="Z1154" s="29" t="s">
        <v>3826</v>
      </c>
      <c r="AA1154" s="29" t="s">
        <v>7478</v>
      </c>
      <c r="AB1154" s="28" t="s">
        <v>7472</v>
      </c>
      <c r="AC1154" s="27"/>
      <c r="AD1154" s="27"/>
      <c r="AE1154" s="27"/>
      <c r="AF1154" s="29" t="s">
        <v>7472</v>
      </c>
      <c r="AG1154" s="33" t="str">
        <f>IF(ISERROR(IF(VLOOKUP(B1154,'SAS Stations'!$A$2:$G$307,6,)="YES", "YES", "NO"))=TRUE,"NO","YES")</f>
        <v>NO</v>
      </c>
      <c r="AH1154" s="33" t="str">
        <f t="shared" si="17"/>
        <v>YES</v>
      </c>
      <c r="AI1154" s="33" t="str">
        <f>IF(ISERROR(IF(VLOOKUP(B1154,'Stations Modelled'!$A$2:$D$141,4,FALSE)=TRUE, "YES","NO")),"NO","YES")</f>
        <v>NO</v>
      </c>
    </row>
    <row r="1155" spans="1:35" hidden="1">
      <c r="A1155" s="29" t="s">
        <v>1139</v>
      </c>
      <c r="B1155" s="28">
        <v>48</v>
      </c>
      <c r="C1155" s="28">
        <v>1049</v>
      </c>
      <c r="D1155" s="30"/>
      <c r="E1155" s="29"/>
      <c r="F1155" s="28">
        <v>33</v>
      </c>
      <c r="G1155" s="28">
        <v>4</v>
      </c>
      <c r="H1155" s="28">
        <v>5070</v>
      </c>
      <c r="I1155" s="29" t="s">
        <v>347</v>
      </c>
      <c r="J1155" s="28">
        <v>7</v>
      </c>
      <c r="K1155" s="29" t="s">
        <v>347</v>
      </c>
      <c r="L1155" s="28">
        <v>5070</v>
      </c>
      <c r="M1155" s="29" t="s">
        <v>347</v>
      </c>
      <c r="N1155" s="29" t="s">
        <v>7471</v>
      </c>
      <c r="O1155" s="31">
        <v>30376</v>
      </c>
      <c r="P1155" s="31" t="s">
        <v>7472</v>
      </c>
      <c r="Q1155" s="29" t="s">
        <v>525</v>
      </c>
      <c r="R1155" s="28">
        <v>3</v>
      </c>
      <c r="S1155" s="28">
        <v>77</v>
      </c>
      <c r="T1155" s="28">
        <v>4</v>
      </c>
      <c r="U1155" s="28">
        <v>10</v>
      </c>
      <c r="V1155" s="29" t="s">
        <v>7472</v>
      </c>
      <c r="W1155" s="29" t="s">
        <v>7472</v>
      </c>
      <c r="X1155" s="29" t="s">
        <v>7472</v>
      </c>
      <c r="Y1155" s="29" t="s">
        <v>7472</v>
      </c>
      <c r="Z1155" s="29" t="s">
        <v>7472</v>
      </c>
      <c r="AA1155" s="29" t="s">
        <v>7478</v>
      </c>
      <c r="AB1155" s="28" t="s">
        <v>7472</v>
      </c>
      <c r="AC1155" s="27"/>
      <c r="AD1155" s="27"/>
      <c r="AE1155" s="27"/>
      <c r="AF1155" s="29" t="s">
        <v>7472</v>
      </c>
      <c r="AG1155" s="33" t="str">
        <f>IF(ISERROR(IF(VLOOKUP(B1155,'SAS Stations'!$A$2:$G$307,6,)="YES", "YES", "NO"))=TRUE,"NO","YES")</f>
        <v>NO</v>
      </c>
      <c r="AH1155" s="33" t="str">
        <f t="shared" ref="AH1155:AH1218" si="18">IF(AG1155="YES", "NO", "YES")</f>
        <v>YES</v>
      </c>
      <c r="AI1155" s="33" t="str">
        <f>IF(ISERROR(IF(VLOOKUP(B1155,'Stations Modelled'!$A$2:$D$141,4,FALSE)=TRUE, "YES","NO")),"NO","YES")</f>
        <v>NO</v>
      </c>
    </row>
    <row r="1156" spans="1:35" hidden="1">
      <c r="A1156" s="29" t="s">
        <v>1140</v>
      </c>
      <c r="B1156" s="28">
        <v>36</v>
      </c>
      <c r="C1156" s="28">
        <v>1037</v>
      </c>
      <c r="D1156" s="30"/>
      <c r="E1156" s="29"/>
      <c r="F1156" s="28">
        <v>33</v>
      </c>
      <c r="G1156" s="28">
        <v>2.4</v>
      </c>
      <c r="H1156" s="28">
        <v>5070</v>
      </c>
      <c r="I1156" s="29" t="s">
        <v>347</v>
      </c>
      <c r="J1156" s="28">
        <v>7</v>
      </c>
      <c r="K1156" s="29" t="s">
        <v>347</v>
      </c>
      <c r="L1156" s="28">
        <v>5070</v>
      </c>
      <c r="M1156" s="29" t="s">
        <v>347</v>
      </c>
      <c r="N1156" s="29" t="s">
        <v>7471</v>
      </c>
      <c r="O1156" s="31">
        <v>31199</v>
      </c>
      <c r="P1156" s="31" t="s">
        <v>7472</v>
      </c>
      <c r="Q1156" s="29" t="s">
        <v>525</v>
      </c>
      <c r="R1156" s="28">
        <v>3</v>
      </c>
      <c r="S1156" s="28">
        <v>77</v>
      </c>
      <c r="T1156" s="28">
        <v>4</v>
      </c>
      <c r="U1156" s="28">
        <v>10</v>
      </c>
      <c r="V1156" s="29" t="s">
        <v>7472</v>
      </c>
      <c r="W1156" s="29" t="s">
        <v>7472</v>
      </c>
      <c r="X1156" s="29" t="s">
        <v>7472</v>
      </c>
      <c r="Y1156" s="29" t="s">
        <v>7472</v>
      </c>
      <c r="Z1156" s="29" t="s">
        <v>7472</v>
      </c>
      <c r="AA1156" s="29" t="s">
        <v>7478</v>
      </c>
      <c r="AB1156" s="28" t="s">
        <v>7472</v>
      </c>
      <c r="AC1156" s="32">
        <v>33.679029999999997</v>
      </c>
      <c r="AD1156" s="32">
        <v>-117.07243</v>
      </c>
      <c r="AE1156" s="34" t="s">
        <v>7503</v>
      </c>
      <c r="AF1156" s="29" t="s">
        <v>7472</v>
      </c>
      <c r="AG1156" s="33" t="str">
        <f>IF(ISERROR(IF(VLOOKUP(B1156,'SAS Stations'!$A$2:$G$307,6,)="YES", "YES", "NO"))=TRUE,"NO","YES")</f>
        <v>NO</v>
      </c>
      <c r="AH1156" s="33" t="str">
        <f t="shared" si="18"/>
        <v>YES</v>
      </c>
      <c r="AI1156" s="33" t="str">
        <f>IF(ISERROR(IF(VLOOKUP(B1156,'Stations Modelled'!$A$2:$D$141,4,FALSE)=TRUE, "YES","NO")),"NO","YES")</f>
        <v>NO</v>
      </c>
    </row>
    <row r="1157" spans="1:35" hidden="1">
      <c r="A1157" s="29" t="s">
        <v>1141</v>
      </c>
      <c r="B1157" s="28">
        <v>50</v>
      </c>
      <c r="C1157" s="28">
        <v>1051</v>
      </c>
      <c r="D1157" s="30"/>
      <c r="E1157" s="29"/>
      <c r="F1157" s="28">
        <v>4</v>
      </c>
      <c r="G1157" s="28">
        <v>12</v>
      </c>
      <c r="H1157" s="28">
        <v>5084</v>
      </c>
      <c r="I1157" s="29" t="s">
        <v>3790</v>
      </c>
      <c r="J1157" s="28">
        <v>9</v>
      </c>
      <c r="K1157" s="29" t="s">
        <v>652</v>
      </c>
      <c r="L1157" s="28">
        <v>5073</v>
      </c>
      <c r="M1157" s="29" t="s">
        <v>652</v>
      </c>
      <c r="N1157" s="29" t="s">
        <v>7471</v>
      </c>
      <c r="O1157" s="31">
        <v>30713</v>
      </c>
      <c r="P1157" s="31" t="s">
        <v>7472</v>
      </c>
      <c r="Q1157" s="29" t="s">
        <v>525</v>
      </c>
      <c r="R1157" s="28">
        <v>1</v>
      </c>
      <c r="S1157" s="28">
        <v>47</v>
      </c>
      <c r="T1157" s="28">
        <v>2</v>
      </c>
      <c r="U1157" s="28">
        <v>1</v>
      </c>
      <c r="V1157" s="29" t="s">
        <v>7472</v>
      </c>
      <c r="W1157" s="29" t="s">
        <v>7472</v>
      </c>
      <c r="X1157" s="29" t="s">
        <v>7472</v>
      </c>
      <c r="Y1157" s="29" t="s">
        <v>7472</v>
      </c>
      <c r="Z1157" s="29" t="s">
        <v>7472</v>
      </c>
      <c r="AA1157" s="29" t="s">
        <v>7478</v>
      </c>
      <c r="AB1157" s="28" t="s">
        <v>7472</v>
      </c>
      <c r="AC1157" s="27"/>
      <c r="AD1157" s="27"/>
      <c r="AE1157" s="27"/>
      <c r="AF1157" s="29" t="s">
        <v>7472</v>
      </c>
      <c r="AG1157" s="33" t="str">
        <f>IF(ISERROR(IF(VLOOKUP(B1157,'SAS Stations'!$A$2:$G$307,6,)="YES", "YES", "NO"))=TRUE,"NO","YES")</f>
        <v>NO</v>
      </c>
      <c r="AH1157" s="33" t="str">
        <f t="shared" si="18"/>
        <v>YES</v>
      </c>
      <c r="AI1157" s="33" t="str">
        <f>IF(ISERROR(IF(VLOOKUP(B1157,'Stations Modelled'!$A$2:$D$141,4,FALSE)=TRUE, "YES","NO")),"NO","YES")</f>
        <v>NO</v>
      </c>
    </row>
    <row r="1158" spans="1:35" hidden="1">
      <c r="A1158" s="29" t="s">
        <v>3295</v>
      </c>
      <c r="B1158" s="28">
        <v>39</v>
      </c>
      <c r="C1158" s="28">
        <v>1040</v>
      </c>
      <c r="D1158" s="30" t="s">
        <v>7584</v>
      </c>
      <c r="E1158" s="29"/>
      <c r="F1158" s="28">
        <v>4</v>
      </c>
      <c r="G1158" s="28">
        <v>66</v>
      </c>
      <c r="H1158" s="28">
        <v>5045</v>
      </c>
      <c r="I1158" s="29" t="s">
        <v>3810</v>
      </c>
      <c r="J1158" s="28">
        <v>4</v>
      </c>
      <c r="K1158" s="29" t="s">
        <v>448</v>
      </c>
      <c r="L1158" s="28">
        <v>5069</v>
      </c>
      <c r="M1158" s="29" t="s">
        <v>687</v>
      </c>
      <c r="N1158" s="29" t="s">
        <v>7471</v>
      </c>
      <c r="O1158" s="31">
        <v>29707</v>
      </c>
      <c r="P1158" s="31" t="s">
        <v>7472</v>
      </c>
      <c r="Q1158" s="29" t="s">
        <v>525</v>
      </c>
      <c r="R1158" s="28">
        <v>3</v>
      </c>
      <c r="S1158" s="28">
        <v>26</v>
      </c>
      <c r="T1158" s="28">
        <v>3</v>
      </c>
      <c r="U1158" s="28">
        <v>4</v>
      </c>
      <c r="V1158" s="29" t="s">
        <v>7531</v>
      </c>
      <c r="W1158" s="29" t="s">
        <v>3258</v>
      </c>
      <c r="X1158" s="29" t="s">
        <v>7500</v>
      </c>
      <c r="Y1158" s="29" t="s">
        <v>3296</v>
      </c>
      <c r="Z1158" s="29" t="s">
        <v>826</v>
      </c>
      <c r="AA1158" s="29" t="s">
        <v>7478</v>
      </c>
      <c r="AB1158" s="28">
        <v>91773</v>
      </c>
      <c r="AC1158" s="32">
        <v>34.117944999999999</v>
      </c>
      <c r="AD1158" s="32">
        <v>-117.807379</v>
      </c>
      <c r="AE1158" s="34" t="s">
        <v>7503</v>
      </c>
      <c r="AF1158" s="29" t="s">
        <v>7472</v>
      </c>
      <c r="AG1158" s="33" t="str">
        <f>IF(ISERROR(IF(VLOOKUP(B1158,'SAS Stations'!$A$2:$G$307,6,)="YES", "YES", "NO"))=TRUE,"NO","YES")</f>
        <v>NO</v>
      </c>
      <c r="AH1158" s="33" t="str">
        <f t="shared" si="18"/>
        <v>YES</v>
      </c>
      <c r="AI1158" s="33" t="str">
        <f>IF(ISERROR(IF(VLOOKUP(B1158,'Stations Modelled'!$A$2:$D$141,4,FALSE)=TRUE, "YES","NO")),"NO","YES")</f>
        <v>NO</v>
      </c>
    </row>
    <row r="1159" spans="1:35" hidden="1">
      <c r="A1159" s="29" t="s">
        <v>7479</v>
      </c>
      <c r="B1159" s="28">
        <v>219</v>
      </c>
      <c r="C1159" s="28">
        <v>4060</v>
      </c>
      <c r="D1159" s="30"/>
      <c r="E1159" s="29"/>
      <c r="F1159" s="28">
        <v>220</v>
      </c>
      <c r="G1159" s="28">
        <v>220</v>
      </c>
      <c r="H1159" s="28">
        <v>4000</v>
      </c>
      <c r="I1159" s="29" t="s">
        <v>7495</v>
      </c>
      <c r="J1159" s="28">
        <v>6</v>
      </c>
      <c r="K1159" s="29" t="s">
        <v>389</v>
      </c>
      <c r="L1159" s="28">
        <v>4000</v>
      </c>
      <c r="M1159" s="29" t="s">
        <v>7495</v>
      </c>
      <c r="N1159" s="29" t="s">
        <v>7471</v>
      </c>
      <c r="O1159" s="31">
        <v>18264</v>
      </c>
      <c r="P1159" s="31" t="s">
        <v>7472</v>
      </c>
      <c r="Q1159" s="29" t="s">
        <v>7496</v>
      </c>
      <c r="R1159" s="28">
        <v>9</v>
      </c>
      <c r="S1159" s="28">
        <v>99</v>
      </c>
      <c r="T1159" s="28" t="s">
        <v>7472</v>
      </c>
      <c r="U1159" s="28">
        <v>0</v>
      </c>
      <c r="V1159" s="29" t="s">
        <v>7472</v>
      </c>
      <c r="W1159" s="29" t="s">
        <v>7472</v>
      </c>
      <c r="X1159" s="29" t="s">
        <v>7472</v>
      </c>
      <c r="Y1159" s="29" t="s">
        <v>7472</v>
      </c>
      <c r="Z1159" s="29" t="s">
        <v>7472</v>
      </c>
      <c r="AA1159" s="29" t="s">
        <v>7472</v>
      </c>
      <c r="AB1159" s="28" t="s">
        <v>7472</v>
      </c>
      <c r="AC1159" s="27"/>
      <c r="AD1159" s="27"/>
      <c r="AE1159" s="27"/>
      <c r="AF1159" s="29" t="s">
        <v>7472</v>
      </c>
      <c r="AG1159" s="33" t="str">
        <f>IF(ISERROR(IF(VLOOKUP(B1159,'SAS Stations'!$A$2:$G$307,6,)="YES", "YES", "NO"))=TRUE,"NO","YES")</f>
        <v>NO</v>
      </c>
      <c r="AH1159" s="33" t="str">
        <f t="shared" si="18"/>
        <v>YES</v>
      </c>
      <c r="AI1159" s="33" t="str">
        <f>IF(ISERROR(IF(VLOOKUP(B1159,'Stations Modelled'!$A$2:$D$141,4,FALSE)=TRUE, "YES","NO")),"NO","YES")</f>
        <v>NO</v>
      </c>
    </row>
    <row r="1160" spans="1:35" hidden="1">
      <c r="A1160" s="29" t="s">
        <v>1142</v>
      </c>
      <c r="B1160" s="28">
        <v>52</v>
      </c>
      <c r="C1160" s="28">
        <v>1055</v>
      </c>
      <c r="D1160" s="30"/>
      <c r="E1160" s="29"/>
      <c r="F1160" s="28">
        <v>4</v>
      </c>
      <c r="G1160" s="28">
        <v>33</v>
      </c>
      <c r="H1160" s="28">
        <v>5069</v>
      </c>
      <c r="I1160" s="29" t="s">
        <v>687</v>
      </c>
      <c r="J1160" s="28">
        <v>4</v>
      </c>
      <c r="K1160" s="29" t="s">
        <v>448</v>
      </c>
      <c r="L1160" s="28">
        <v>5069</v>
      </c>
      <c r="M1160" s="29" t="s">
        <v>687</v>
      </c>
      <c r="N1160" s="29" t="s">
        <v>7471</v>
      </c>
      <c r="O1160" s="31">
        <v>30468</v>
      </c>
      <c r="P1160" s="31" t="s">
        <v>7472</v>
      </c>
      <c r="Q1160" s="29" t="s">
        <v>525</v>
      </c>
      <c r="R1160" s="28">
        <v>3</v>
      </c>
      <c r="S1160" s="28">
        <v>34</v>
      </c>
      <c r="T1160" s="28">
        <v>3</v>
      </c>
      <c r="U1160" s="28">
        <v>20</v>
      </c>
      <c r="V1160" s="29" t="s">
        <v>3411</v>
      </c>
      <c r="W1160" s="29" t="s">
        <v>5076</v>
      </c>
      <c r="X1160" s="29" t="s">
        <v>7482</v>
      </c>
      <c r="Y1160" s="29" t="s">
        <v>1143</v>
      </c>
      <c r="Z1160" s="29" t="s">
        <v>3826</v>
      </c>
      <c r="AA1160" s="29" t="s">
        <v>7478</v>
      </c>
      <c r="AB1160" s="28" t="s">
        <v>7472</v>
      </c>
      <c r="AC1160" s="27"/>
      <c r="AD1160" s="27"/>
      <c r="AE1160" s="27"/>
      <c r="AF1160" s="29" t="s">
        <v>7472</v>
      </c>
      <c r="AG1160" s="33" t="str">
        <f>IF(ISERROR(IF(VLOOKUP(B1160,'SAS Stations'!$A$2:$G$307,6,)="YES", "YES", "NO"))=TRUE,"NO","YES")</f>
        <v>NO</v>
      </c>
      <c r="AH1160" s="33" t="str">
        <f t="shared" si="18"/>
        <v>YES</v>
      </c>
      <c r="AI1160" s="33" t="str">
        <f>IF(ISERROR(IF(VLOOKUP(B1160,'Stations Modelled'!$A$2:$D$141,4,FALSE)=TRUE, "YES","NO")),"NO","YES")</f>
        <v>NO</v>
      </c>
    </row>
    <row r="1161" spans="1:35" hidden="1">
      <c r="A1161" s="29" t="s">
        <v>1144</v>
      </c>
      <c r="B1161" s="28">
        <v>51</v>
      </c>
      <c r="C1161" s="28">
        <v>1052</v>
      </c>
      <c r="D1161" s="30"/>
      <c r="E1161" s="29"/>
      <c r="F1161" s="28">
        <v>12</v>
      </c>
      <c r="G1161" s="28">
        <v>12</v>
      </c>
      <c r="H1161" s="28">
        <v>5087</v>
      </c>
      <c r="I1161" s="29" t="s">
        <v>415</v>
      </c>
      <c r="J1161" s="28">
        <v>1</v>
      </c>
      <c r="K1161" s="29" t="s">
        <v>939</v>
      </c>
      <c r="L1161" s="28">
        <v>5082</v>
      </c>
      <c r="M1161" s="29" t="s">
        <v>939</v>
      </c>
      <c r="N1161" s="29" t="s">
        <v>7471</v>
      </c>
      <c r="O1161" s="31">
        <v>31260</v>
      </c>
      <c r="P1161" s="31" t="s">
        <v>7472</v>
      </c>
      <c r="Q1161" s="29" t="s">
        <v>525</v>
      </c>
      <c r="R1161" s="28">
        <v>1</v>
      </c>
      <c r="S1161" s="28">
        <v>48</v>
      </c>
      <c r="T1161" s="28">
        <v>2</v>
      </c>
      <c r="U1161" s="28">
        <v>41</v>
      </c>
      <c r="V1161" s="29" t="s">
        <v>7848</v>
      </c>
      <c r="W1161" s="29" t="s">
        <v>7472</v>
      </c>
      <c r="X1161" s="29" t="s">
        <v>7472</v>
      </c>
      <c r="Y1161" s="29" t="s">
        <v>7472</v>
      </c>
      <c r="Z1161" s="29" t="s">
        <v>7472</v>
      </c>
      <c r="AA1161" s="29" t="s">
        <v>7478</v>
      </c>
      <c r="AB1161" s="28" t="s">
        <v>7472</v>
      </c>
      <c r="AC1161" s="27"/>
      <c r="AD1161" s="27"/>
      <c r="AE1161" s="27"/>
      <c r="AF1161" s="29" t="s">
        <v>7472</v>
      </c>
      <c r="AG1161" s="33" t="str">
        <f>IF(ISERROR(IF(VLOOKUP(B1161,'SAS Stations'!$A$2:$G$307,6,)="YES", "YES", "NO"))=TRUE,"NO","YES")</f>
        <v>NO</v>
      </c>
      <c r="AH1161" s="33" t="str">
        <f t="shared" si="18"/>
        <v>YES</v>
      </c>
      <c r="AI1161" s="33" t="str">
        <f>IF(ISERROR(IF(VLOOKUP(B1161,'Stations Modelled'!$A$2:$D$141,4,FALSE)=TRUE, "YES","NO")),"NO","YES")</f>
        <v>NO</v>
      </c>
    </row>
    <row r="1162" spans="1:35" hidden="1">
      <c r="A1162" s="29" t="s">
        <v>707</v>
      </c>
      <c r="B1162" s="28">
        <v>49</v>
      </c>
      <c r="C1162" s="28">
        <v>1050</v>
      </c>
      <c r="D1162" s="30"/>
      <c r="E1162" s="29"/>
      <c r="F1162" s="28">
        <v>66</v>
      </c>
      <c r="G1162" s="28">
        <v>4</v>
      </c>
      <c r="H1162" s="28">
        <v>5029</v>
      </c>
      <c r="I1162" s="29" t="s">
        <v>624</v>
      </c>
      <c r="J1162" s="28">
        <v>8</v>
      </c>
      <c r="K1162" s="29" t="s">
        <v>337</v>
      </c>
      <c r="L1162" s="28">
        <v>5023</v>
      </c>
      <c r="M1162" s="29" t="s">
        <v>337</v>
      </c>
      <c r="N1162" s="29" t="s">
        <v>7471</v>
      </c>
      <c r="O1162" s="31">
        <v>30103</v>
      </c>
      <c r="P1162" s="31" t="s">
        <v>7472</v>
      </c>
      <c r="Q1162" s="29" t="s">
        <v>525</v>
      </c>
      <c r="R1162" s="28">
        <v>5</v>
      </c>
      <c r="S1162" s="28">
        <v>42</v>
      </c>
      <c r="T1162" s="28">
        <v>2</v>
      </c>
      <c r="U1162" s="28">
        <v>30</v>
      </c>
      <c r="V1162" s="29" t="s">
        <v>1290</v>
      </c>
      <c r="W1162" s="29" t="s">
        <v>7472</v>
      </c>
      <c r="X1162" s="29" t="s">
        <v>7472</v>
      </c>
      <c r="Y1162" s="29" t="s">
        <v>1145</v>
      </c>
      <c r="Z1162" s="29" t="s">
        <v>7472</v>
      </c>
      <c r="AA1162" s="29" t="s">
        <v>7478</v>
      </c>
      <c r="AB1162" s="28" t="s">
        <v>7472</v>
      </c>
      <c r="AC1162" s="27"/>
      <c r="AD1162" s="27"/>
      <c r="AE1162" s="27"/>
      <c r="AF1162" s="29" t="s">
        <v>7472</v>
      </c>
      <c r="AG1162" s="33" t="str">
        <f>IF(ISERROR(IF(VLOOKUP(B1162,'SAS Stations'!$A$2:$G$307,6,)="YES", "YES", "NO"))=TRUE,"NO","YES")</f>
        <v>NO</v>
      </c>
      <c r="AH1162" s="33" t="str">
        <f t="shared" si="18"/>
        <v>YES</v>
      </c>
      <c r="AI1162" s="33" t="str">
        <f>IF(ISERROR(IF(VLOOKUP(B1162,'Stations Modelled'!$A$2:$D$141,4,FALSE)=TRUE, "YES","NO")),"NO","YES")</f>
        <v>NO</v>
      </c>
    </row>
    <row r="1163" spans="1:35" hidden="1">
      <c r="A1163" s="29" t="s">
        <v>1146</v>
      </c>
      <c r="B1163" s="28">
        <v>29</v>
      </c>
      <c r="C1163" s="28">
        <v>1030</v>
      </c>
      <c r="D1163" s="30"/>
      <c r="E1163" s="29"/>
      <c r="F1163" s="28">
        <v>4</v>
      </c>
      <c r="G1163" s="28">
        <v>66</v>
      </c>
      <c r="H1163" s="28">
        <v>5082</v>
      </c>
      <c r="I1163" s="29" t="s">
        <v>939</v>
      </c>
      <c r="J1163" s="28">
        <v>1</v>
      </c>
      <c r="K1163" s="29" t="s">
        <v>939</v>
      </c>
      <c r="L1163" s="28">
        <v>5082</v>
      </c>
      <c r="M1163" s="29" t="s">
        <v>939</v>
      </c>
      <c r="N1163" s="29" t="s">
        <v>7471</v>
      </c>
      <c r="O1163" s="31">
        <v>29860</v>
      </c>
      <c r="P1163" s="31" t="s">
        <v>7472</v>
      </c>
      <c r="Q1163" s="29" t="s">
        <v>525</v>
      </c>
      <c r="R1163" s="28">
        <v>1</v>
      </c>
      <c r="S1163" s="28">
        <v>48</v>
      </c>
      <c r="T1163" s="28">
        <v>2</v>
      </c>
      <c r="U1163" s="28">
        <v>45</v>
      </c>
      <c r="V1163" s="29" t="s">
        <v>7848</v>
      </c>
      <c r="W1163" s="29" t="s">
        <v>7472</v>
      </c>
      <c r="X1163" s="29" t="s">
        <v>7472</v>
      </c>
      <c r="Y1163" s="29" t="s">
        <v>7472</v>
      </c>
      <c r="Z1163" s="29" t="s">
        <v>7472</v>
      </c>
      <c r="AA1163" s="29" t="s">
        <v>7478</v>
      </c>
      <c r="AB1163" s="28" t="s">
        <v>7472</v>
      </c>
      <c r="AC1163" s="27"/>
      <c r="AD1163" s="27"/>
      <c r="AE1163" s="27"/>
      <c r="AF1163" s="29" t="s">
        <v>7472</v>
      </c>
      <c r="AG1163" s="33" t="str">
        <f>IF(ISERROR(IF(VLOOKUP(B1163,'SAS Stations'!$A$2:$G$307,6,)="YES", "YES", "NO"))=TRUE,"NO","YES")</f>
        <v>NO</v>
      </c>
      <c r="AH1163" s="33" t="str">
        <f t="shared" si="18"/>
        <v>YES</v>
      </c>
      <c r="AI1163" s="33" t="str">
        <f>IF(ISERROR(IF(VLOOKUP(B1163,'Stations Modelled'!$A$2:$D$141,4,FALSE)=TRUE, "YES","NO")),"NO","YES")</f>
        <v>NO</v>
      </c>
    </row>
    <row r="1164" spans="1:35" hidden="1">
      <c r="A1164" s="29" t="s">
        <v>1147</v>
      </c>
      <c r="B1164" s="28">
        <v>960</v>
      </c>
      <c r="C1164" s="28">
        <v>6152</v>
      </c>
      <c r="D1164" s="30"/>
      <c r="E1164" s="29"/>
      <c r="F1164" s="28">
        <v>33</v>
      </c>
      <c r="G1164" s="28">
        <v>0.5</v>
      </c>
      <c r="H1164" s="28">
        <v>8016</v>
      </c>
      <c r="I1164" s="29" t="s">
        <v>385</v>
      </c>
      <c r="J1164" s="28">
        <v>15</v>
      </c>
      <c r="K1164" s="29" t="s">
        <v>666</v>
      </c>
      <c r="L1164" s="28">
        <v>5061</v>
      </c>
      <c r="M1164" s="29" t="s">
        <v>666</v>
      </c>
      <c r="N1164" s="29" t="s">
        <v>7471</v>
      </c>
      <c r="O1164" s="31">
        <v>23559</v>
      </c>
      <c r="P1164" s="31" t="s">
        <v>7472</v>
      </c>
      <c r="Q1164" s="29" t="s">
        <v>981</v>
      </c>
      <c r="R1164" s="28">
        <v>3</v>
      </c>
      <c r="S1164" s="28">
        <v>86</v>
      </c>
      <c r="T1164" s="28">
        <v>4</v>
      </c>
      <c r="U1164" s="28">
        <v>40</v>
      </c>
      <c r="V1164" s="29" t="s">
        <v>7474</v>
      </c>
      <c r="W1164" s="29" t="s">
        <v>7472</v>
      </c>
      <c r="X1164" s="29" t="s">
        <v>7472</v>
      </c>
      <c r="Y1164" s="29" t="s">
        <v>7472</v>
      </c>
      <c r="Z1164" s="29" t="s">
        <v>7472</v>
      </c>
      <c r="AA1164" s="29" t="s">
        <v>7478</v>
      </c>
      <c r="AB1164" s="28" t="s">
        <v>7472</v>
      </c>
      <c r="AC1164" s="27"/>
      <c r="AD1164" s="27"/>
      <c r="AE1164" s="27"/>
      <c r="AF1164" s="29" t="s">
        <v>7472</v>
      </c>
      <c r="AG1164" s="33" t="str">
        <f>IF(ISERROR(IF(VLOOKUP(B1164,'SAS Stations'!$A$2:$G$307,6,)="YES", "YES", "NO"))=TRUE,"NO","YES")</f>
        <v>NO</v>
      </c>
      <c r="AH1164" s="33" t="str">
        <f t="shared" si="18"/>
        <v>YES</v>
      </c>
      <c r="AI1164" s="33" t="str">
        <f>IF(ISERROR(IF(VLOOKUP(B1164,'Stations Modelled'!$A$2:$D$141,4,FALSE)=TRUE, "YES","NO")),"NO","YES")</f>
        <v>NO</v>
      </c>
    </row>
    <row r="1165" spans="1:35" hidden="1">
      <c r="A1165" s="29" t="s">
        <v>1035</v>
      </c>
      <c r="B1165" s="28">
        <v>789</v>
      </c>
      <c r="C1165" s="28">
        <v>5780</v>
      </c>
      <c r="D1165" s="30" t="s">
        <v>2815</v>
      </c>
      <c r="E1165" s="29"/>
      <c r="F1165" s="28">
        <v>16</v>
      </c>
      <c r="G1165" s="28">
        <v>4</v>
      </c>
      <c r="H1165" s="28">
        <v>5074</v>
      </c>
      <c r="I1165" s="29" t="s">
        <v>631</v>
      </c>
      <c r="J1165" s="28">
        <v>9</v>
      </c>
      <c r="K1165" s="29" t="s">
        <v>652</v>
      </c>
      <c r="L1165" s="28">
        <v>5073</v>
      </c>
      <c r="M1165" s="29" t="s">
        <v>652</v>
      </c>
      <c r="N1165" s="29" t="s">
        <v>7471</v>
      </c>
      <c r="O1165" s="31">
        <v>17502</v>
      </c>
      <c r="P1165" s="31" t="s">
        <v>7472</v>
      </c>
      <c r="Q1165" s="29" t="s">
        <v>7506</v>
      </c>
      <c r="R1165" s="28">
        <v>1</v>
      </c>
      <c r="S1165" s="28">
        <v>32</v>
      </c>
      <c r="T1165" s="28">
        <v>2</v>
      </c>
      <c r="U1165" s="28">
        <v>57</v>
      </c>
      <c r="V1165" s="29" t="s">
        <v>3386</v>
      </c>
      <c r="W1165" s="29" t="s">
        <v>4651</v>
      </c>
      <c r="X1165" s="29" t="s">
        <v>7562</v>
      </c>
      <c r="Y1165" s="29" t="s">
        <v>1277</v>
      </c>
      <c r="Z1165" s="29" t="s">
        <v>1021</v>
      </c>
      <c r="AA1165" s="29" t="s">
        <v>7478</v>
      </c>
      <c r="AB1165" s="28">
        <v>90255</v>
      </c>
      <c r="AC1165" s="32">
        <v>33.976050000000001</v>
      </c>
      <c r="AD1165" s="32">
        <v>-118.248304</v>
      </c>
      <c r="AE1165" s="34" t="s">
        <v>7494</v>
      </c>
      <c r="AF1165" s="29" t="s">
        <v>7472</v>
      </c>
      <c r="AG1165" s="33" t="str">
        <f>IF(ISERROR(IF(VLOOKUP(B1165,'SAS Stations'!$A$2:$G$307,6,)="YES", "YES", "NO"))=TRUE,"NO","YES")</f>
        <v>YES</v>
      </c>
      <c r="AH1165" s="33" t="str">
        <f t="shared" si="18"/>
        <v>NO</v>
      </c>
      <c r="AI1165" s="33" t="str">
        <f>IF(ISERROR(IF(VLOOKUP(B1165,'Stations Modelled'!$A$2:$D$141,4,FALSE)=TRUE, "YES","NO")),"NO","YES")</f>
        <v>NO</v>
      </c>
    </row>
    <row r="1166" spans="1:35" hidden="1">
      <c r="A1166" s="29" t="s">
        <v>708</v>
      </c>
      <c r="B1166" s="28">
        <v>752</v>
      </c>
      <c r="C1166" s="28">
        <v>5740</v>
      </c>
      <c r="D1166" s="30" t="s">
        <v>2822</v>
      </c>
      <c r="E1166" s="29"/>
      <c r="F1166" s="28">
        <v>12</v>
      </c>
      <c r="G1166" s="28">
        <v>4</v>
      </c>
      <c r="H1166" s="28">
        <v>1410</v>
      </c>
      <c r="I1166" s="29" t="s">
        <v>340</v>
      </c>
      <c r="J1166" s="28">
        <v>9</v>
      </c>
      <c r="K1166" s="29" t="s">
        <v>652</v>
      </c>
      <c r="L1166" s="28">
        <v>5073</v>
      </c>
      <c r="M1166" s="29" t="s">
        <v>652</v>
      </c>
      <c r="N1166" s="29" t="s">
        <v>7471</v>
      </c>
      <c r="O1166" s="31">
        <v>11263</v>
      </c>
      <c r="P1166" s="31" t="s">
        <v>7472</v>
      </c>
      <c r="Q1166" s="29" t="s">
        <v>7506</v>
      </c>
      <c r="R1166" s="28">
        <v>1</v>
      </c>
      <c r="S1166" s="28">
        <v>46</v>
      </c>
      <c r="T1166" s="28">
        <v>1</v>
      </c>
      <c r="U1166" s="28">
        <v>51</v>
      </c>
      <c r="V1166" s="29" t="s">
        <v>3386</v>
      </c>
      <c r="W1166" s="29" t="s">
        <v>2824</v>
      </c>
      <c r="X1166" s="29" t="s">
        <v>7582</v>
      </c>
      <c r="Y1166" s="29" t="s">
        <v>1278</v>
      </c>
      <c r="Z1166" s="29" t="s">
        <v>660</v>
      </c>
      <c r="AA1166" s="29" t="s">
        <v>7478</v>
      </c>
      <c r="AB1166" s="28">
        <v>90814</v>
      </c>
      <c r="AC1166" s="32">
        <v>33.768591999999998</v>
      </c>
      <c r="AD1166" s="32">
        <v>-118.131894</v>
      </c>
      <c r="AE1166" s="34" t="s">
        <v>7494</v>
      </c>
      <c r="AF1166" s="29" t="s">
        <v>7472</v>
      </c>
      <c r="AG1166" s="33" t="str">
        <f>IF(ISERROR(IF(VLOOKUP(B1166,'SAS Stations'!$A$2:$G$307,6,)="YES", "YES", "NO"))=TRUE,"NO","YES")</f>
        <v>YES</v>
      </c>
      <c r="AH1166" s="33" t="str">
        <f t="shared" si="18"/>
        <v>NO</v>
      </c>
      <c r="AI1166" s="33" t="str">
        <f>IF(ISERROR(IF(VLOOKUP(B1166,'Stations Modelled'!$A$2:$D$141,4,FALSE)=TRUE, "YES","NO")),"NO","YES")</f>
        <v>YES</v>
      </c>
    </row>
    <row r="1167" spans="1:35" hidden="1">
      <c r="A1167" s="29" t="s">
        <v>1148</v>
      </c>
      <c r="B1167" s="28">
        <v>1232</v>
      </c>
      <c r="C1167" s="28">
        <v>7580</v>
      </c>
      <c r="D1167" s="30"/>
      <c r="E1167" s="29"/>
      <c r="F1167" s="28">
        <v>16</v>
      </c>
      <c r="G1167" s="28">
        <v>2.4</v>
      </c>
      <c r="H1167" s="28">
        <v>5021</v>
      </c>
      <c r="I1167" s="29" t="s">
        <v>625</v>
      </c>
      <c r="J1167" s="28">
        <v>8</v>
      </c>
      <c r="K1167" s="29" t="s">
        <v>337</v>
      </c>
      <c r="L1167" s="28">
        <v>5023</v>
      </c>
      <c r="M1167" s="29" t="s">
        <v>337</v>
      </c>
      <c r="N1167" s="29" t="s">
        <v>7521</v>
      </c>
      <c r="O1167" s="31">
        <v>27546</v>
      </c>
      <c r="P1167" s="31">
        <v>31260</v>
      </c>
      <c r="Q1167" s="29" t="s">
        <v>5084</v>
      </c>
      <c r="R1167" s="28">
        <v>5</v>
      </c>
      <c r="S1167" s="28">
        <v>44</v>
      </c>
      <c r="T1167" s="28">
        <v>1</v>
      </c>
      <c r="U1167" s="28">
        <v>50</v>
      </c>
      <c r="V1167" s="29" t="s">
        <v>2730</v>
      </c>
      <c r="W1167" s="29" t="s">
        <v>7472</v>
      </c>
      <c r="X1167" s="29" t="s">
        <v>7472</v>
      </c>
      <c r="Y1167" s="29" t="s">
        <v>7472</v>
      </c>
      <c r="Z1167" s="29" t="s">
        <v>7472</v>
      </c>
      <c r="AA1167" s="29" t="s">
        <v>7478</v>
      </c>
      <c r="AB1167" s="28" t="s">
        <v>7472</v>
      </c>
      <c r="AC1167" s="27"/>
      <c r="AD1167" s="27"/>
      <c r="AE1167" s="27"/>
      <c r="AF1167" s="29" t="s">
        <v>7472</v>
      </c>
      <c r="AG1167" s="33" t="str">
        <f>IF(ISERROR(IF(VLOOKUP(B1167,'SAS Stations'!$A$2:$G$307,6,)="YES", "YES", "NO"))=TRUE,"NO","YES")</f>
        <v>NO</v>
      </c>
      <c r="AH1167" s="33" t="str">
        <f t="shared" si="18"/>
        <v>YES</v>
      </c>
      <c r="AI1167" s="33" t="str">
        <f>IF(ISERROR(IF(VLOOKUP(B1167,'Stations Modelled'!$A$2:$D$141,4,FALSE)=TRUE, "YES","NO")),"NO","YES")</f>
        <v>NO</v>
      </c>
    </row>
    <row r="1168" spans="1:35" hidden="1">
      <c r="A1168" s="29" t="s">
        <v>709</v>
      </c>
      <c r="B1168" s="28">
        <v>690</v>
      </c>
      <c r="C1168" s="28">
        <v>5648</v>
      </c>
      <c r="D1168" s="30" t="s">
        <v>3420</v>
      </c>
      <c r="E1168" s="29">
        <v>17219</v>
      </c>
      <c r="F1168" s="28">
        <v>66</v>
      </c>
      <c r="G1168" s="28">
        <v>12</v>
      </c>
      <c r="H1168" s="28">
        <v>5062</v>
      </c>
      <c r="I1168" s="29" t="s">
        <v>3801</v>
      </c>
      <c r="J1168" s="28">
        <v>4</v>
      </c>
      <c r="K1168" s="29" t="s">
        <v>448</v>
      </c>
      <c r="L1168" s="28">
        <v>5069</v>
      </c>
      <c r="M1168" s="29" t="s">
        <v>687</v>
      </c>
      <c r="N1168" s="29" t="s">
        <v>7471</v>
      </c>
      <c r="O1168" s="31">
        <v>18264</v>
      </c>
      <c r="P1168" s="31" t="s">
        <v>7472</v>
      </c>
      <c r="Q1168" s="29" t="s">
        <v>7473</v>
      </c>
      <c r="R1168" s="28">
        <v>3</v>
      </c>
      <c r="S1168" s="28">
        <v>34</v>
      </c>
      <c r="T1168" s="28">
        <v>3</v>
      </c>
      <c r="U1168" s="28">
        <v>12</v>
      </c>
      <c r="V1168" s="29" t="s">
        <v>7474</v>
      </c>
      <c r="W1168" s="29" t="s">
        <v>2662</v>
      </c>
      <c r="X1168" s="29" t="s">
        <v>530</v>
      </c>
      <c r="Y1168" s="29" t="s">
        <v>2663</v>
      </c>
      <c r="Z1168" s="29" t="s">
        <v>735</v>
      </c>
      <c r="AA1168" s="29" t="s">
        <v>7478</v>
      </c>
      <c r="AB1168" s="28">
        <v>91762</v>
      </c>
      <c r="AC1168" s="32">
        <v>34.046937999999997</v>
      </c>
      <c r="AD1168" s="32">
        <v>-117.675524</v>
      </c>
      <c r="AE1168" s="34" t="s">
        <v>7503</v>
      </c>
      <c r="AF1168" s="29" t="s">
        <v>7472</v>
      </c>
      <c r="AG1168" s="33" t="str">
        <f>IF(ISERROR(IF(VLOOKUP(B1168,'SAS Stations'!$A$2:$G$307,6,)="YES", "YES", "NO"))=TRUE,"NO","YES")</f>
        <v>NO</v>
      </c>
      <c r="AH1168" s="33" t="str">
        <f t="shared" si="18"/>
        <v>YES</v>
      </c>
      <c r="AI1168" s="33" t="str">
        <f>IF(ISERROR(IF(VLOOKUP(B1168,'Stations Modelled'!$A$2:$D$141,4,FALSE)=TRUE, "YES","NO")),"NO","YES")</f>
        <v>YES</v>
      </c>
    </row>
    <row r="1169" spans="1:35" hidden="1">
      <c r="A1169" s="29" t="s">
        <v>710</v>
      </c>
      <c r="B1169" s="28">
        <v>838</v>
      </c>
      <c r="C1169" s="28">
        <v>5838</v>
      </c>
      <c r="D1169" s="30" t="s">
        <v>7584</v>
      </c>
      <c r="E1169" s="29">
        <v>45397</v>
      </c>
      <c r="F1169" s="28">
        <v>66</v>
      </c>
      <c r="G1169" s="28">
        <v>12</v>
      </c>
      <c r="H1169" s="28">
        <v>5012</v>
      </c>
      <c r="I1169" s="29" t="s">
        <v>3869</v>
      </c>
      <c r="J1169" s="28">
        <v>3</v>
      </c>
      <c r="K1169" s="29" t="s">
        <v>7529</v>
      </c>
      <c r="L1169" s="28">
        <v>5012</v>
      </c>
      <c r="M1169" s="29" t="s">
        <v>3869</v>
      </c>
      <c r="N1169" s="29" t="s">
        <v>7471</v>
      </c>
      <c r="O1169" s="31">
        <v>18264</v>
      </c>
      <c r="P1169" s="31" t="s">
        <v>7472</v>
      </c>
      <c r="Q1169" s="29" t="s">
        <v>7473</v>
      </c>
      <c r="R1169" s="28">
        <v>1</v>
      </c>
      <c r="S1169" s="28">
        <v>22</v>
      </c>
      <c r="T1169" s="28">
        <v>2</v>
      </c>
      <c r="U1169" s="28">
        <v>1</v>
      </c>
      <c r="V1169" s="29" t="s">
        <v>7531</v>
      </c>
      <c r="W1169" s="29" t="s">
        <v>7815</v>
      </c>
      <c r="X1169" s="29" t="s">
        <v>497</v>
      </c>
      <c r="Y1169" s="29" t="s">
        <v>3297</v>
      </c>
      <c r="Z1169" s="29" t="s">
        <v>3298</v>
      </c>
      <c r="AA1169" s="29" t="s">
        <v>7478</v>
      </c>
      <c r="AB1169" s="28">
        <v>90660</v>
      </c>
      <c r="AC1169" s="32">
        <v>34.005541999999998</v>
      </c>
      <c r="AD1169" s="32">
        <v>-118.068029</v>
      </c>
      <c r="AE1169" s="34" t="s">
        <v>7503</v>
      </c>
      <c r="AF1169" s="29" t="s">
        <v>7472</v>
      </c>
      <c r="AG1169" s="33" t="str">
        <f>IF(ISERROR(IF(VLOOKUP(B1169,'SAS Stations'!$A$2:$G$307,6,)="YES", "YES", "NO"))=TRUE,"NO","YES")</f>
        <v>YES</v>
      </c>
      <c r="AH1169" s="33" t="str">
        <f t="shared" si="18"/>
        <v>NO</v>
      </c>
      <c r="AI1169" s="33" t="str">
        <f>IF(ISERROR(IF(VLOOKUP(B1169,'Stations Modelled'!$A$2:$D$141,4,FALSE)=TRUE, "YES","NO")),"NO","YES")</f>
        <v>NO</v>
      </c>
    </row>
    <row r="1170" spans="1:35" hidden="1">
      <c r="A1170" s="29" t="s">
        <v>1149</v>
      </c>
      <c r="B1170" s="28">
        <v>451</v>
      </c>
      <c r="C1170" s="28">
        <v>5237</v>
      </c>
      <c r="D1170" s="30"/>
      <c r="E1170" s="29"/>
      <c r="F1170" s="28">
        <v>66</v>
      </c>
      <c r="G1170" s="28">
        <v>16</v>
      </c>
      <c r="H1170" s="28">
        <v>5021</v>
      </c>
      <c r="I1170" s="29" t="s">
        <v>625</v>
      </c>
      <c r="J1170" s="28">
        <v>8</v>
      </c>
      <c r="K1170" s="29" t="s">
        <v>337</v>
      </c>
      <c r="L1170" s="28">
        <v>5023</v>
      </c>
      <c r="M1170" s="29" t="s">
        <v>337</v>
      </c>
      <c r="N1170" s="29" t="s">
        <v>7521</v>
      </c>
      <c r="O1170" s="31">
        <v>18264</v>
      </c>
      <c r="P1170" s="31">
        <v>31382</v>
      </c>
      <c r="Q1170" s="29" t="s">
        <v>7530</v>
      </c>
      <c r="R1170" s="28">
        <v>5</v>
      </c>
      <c r="S1170" s="28">
        <v>44</v>
      </c>
      <c r="T1170" s="28">
        <v>2</v>
      </c>
      <c r="U1170" s="28">
        <v>56</v>
      </c>
      <c r="V1170" s="29" t="s">
        <v>2730</v>
      </c>
      <c r="W1170" s="29" t="s">
        <v>7472</v>
      </c>
      <c r="X1170" s="29" t="s">
        <v>7472</v>
      </c>
      <c r="Y1170" s="29" t="s">
        <v>7472</v>
      </c>
      <c r="Z1170" s="29" t="s">
        <v>7472</v>
      </c>
      <c r="AA1170" s="29" t="s">
        <v>7478</v>
      </c>
      <c r="AB1170" s="28" t="s">
        <v>7472</v>
      </c>
      <c r="AC1170" s="27"/>
      <c r="AD1170" s="27"/>
      <c r="AE1170" s="27"/>
      <c r="AF1170" s="29" t="s">
        <v>7472</v>
      </c>
      <c r="AG1170" s="33" t="str">
        <f>IF(ISERROR(IF(VLOOKUP(B1170,'SAS Stations'!$A$2:$G$307,6,)="YES", "YES", "NO"))=TRUE,"NO","YES")</f>
        <v>NO</v>
      </c>
      <c r="AH1170" s="33" t="str">
        <f t="shared" si="18"/>
        <v>YES</v>
      </c>
      <c r="AI1170" s="33" t="str">
        <f>IF(ISERROR(IF(VLOOKUP(B1170,'Stations Modelled'!$A$2:$D$141,4,FALSE)=TRUE, "YES","NO")),"NO","YES")</f>
        <v>NO</v>
      </c>
    </row>
    <row r="1171" spans="1:35" hidden="1">
      <c r="A1171" s="29" t="s">
        <v>1150</v>
      </c>
      <c r="B1171" s="28">
        <v>1749</v>
      </c>
      <c r="C1171" s="28">
        <v>5798</v>
      </c>
      <c r="D1171" s="30"/>
      <c r="E1171" s="29"/>
      <c r="F1171" s="28">
        <v>66</v>
      </c>
      <c r="G1171" s="28">
        <v>12</v>
      </c>
      <c r="H1171" s="28">
        <v>5073</v>
      </c>
      <c r="I1171" s="29" t="s">
        <v>652</v>
      </c>
      <c r="J1171" s="28">
        <v>9</v>
      </c>
      <c r="K1171" s="29" t="s">
        <v>652</v>
      </c>
      <c r="L1171" s="28">
        <v>5073</v>
      </c>
      <c r="M1171" s="29" t="s">
        <v>652</v>
      </c>
      <c r="N1171" s="29" t="s">
        <v>7496</v>
      </c>
      <c r="O1171" s="31">
        <v>38353</v>
      </c>
      <c r="P1171" s="31" t="s">
        <v>7472</v>
      </c>
      <c r="Q1171" s="29" t="s">
        <v>10579</v>
      </c>
      <c r="R1171" s="28">
        <v>1</v>
      </c>
      <c r="S1171" s="28">
        <v>46</v>
      </c>
      <c r="T1171" s="28">
        <v>1</v>
      </c>
      <c r="U1171" s="28">
        <v>50</v>
      </c>
      <c r="V1171" s="29" t="s">
        <v>2730</v>
      </c>
      <c r="W1171" s="29" t="s">
        <v>7472</v>
      </c>
      <c r="X1171" s="29" t="s">
        <v>7472</v>
      </c>
      <c r="Y1171" s="29" t="s">
        <v>7472</v>
      </c>
      <c r="Z1171" s="29" t="s">
        <v>7472</v>
      </c>
      <c r="AA1171" s="29" t="s">
        <v>7478</v>
      </c>
      <c r="AB1171" s="28" t="s">
        <v>7472</v>
      </c>
      <c r="AC1171" s="27"/>
      <c r="AD1171" s="27"/>
      <c r="AE1171" s="27"/>
      <c r="AF1171" s="29" t="s">
        <v>7472</v>
      </c>
      <c r="AG1171" s="33" t="str">
        <f>IF(ISERROR(IF(VLOOKUP(B1171,'SAS Stations'!$A$2:$G$307,6,)="YES", "YES", "NO"))=TRUE,"NO","YES")</f>
        <v>NO</v>
      </c>
      <c r="AH1171" s="33" t="str">
        <f t="shared" si="18"/>
        <v>YES</v>
      </c>
      <c r="AI1171" s="33" t="str">
        <f>IF(ISERROR(IF(VLOOKUP(B1171,'Stations Modelled'!$A$2:$D$141,4,FALSE)=TRUE, "YES","NO")),"NO","YES")</f>
        <v>NO</v>
      </c>
    </row>
    <row r="1172" spans="1:35" hidden="1">
      <c r="A1172" s="29" t="s">
        <v>1151</v>
      </c>
      <c r="B1172" s="28">
        <v>255</v>
      </c>
      <c r="C1172" s="28">
        <v>4201</v>
      </c>
      <c r="D1172" s="30"/>
      <c r="E1172" s="29"/>
      <c r="F1172" s="28">
        <v>25</v>
      </c>
      <c r="G1172" s="28">
        <v>500</v>
      </c>
      <c r="H1172" s="28">
        <v>4000</v>
      </c>
      <c r="I1172" s="29" t="s">
        <v>7495</v>
      </c>
      <c r="J1172" s="28">
        <v>6</v>
      </c>
      <c r="K1172" s="29" t="s">
        <v>389</v>
      </c>
      <c r="L1172" s="28">
        <v>4000</v>
      </c>
      <c r="M1172" s="29" t="s">
        <v>7495</v>
      </c>
      <c r="N1172" s="29" t="s">
        <v>7471</v>
      </c>
      <c r="O1172" s="31">
        <v>27150</v>
      </c>
      <c r="P1172" s="31" t="s">
        <v>7472</v>
      </c>
      <c r="Q1172" s="29" t="s">
        <v>7514</v>
      </c>
      <c r="R1172" s="28">
        <v>9</v>
      </c>
      <c r="S1172" s="28">
        <v>99</v>
      </c>
      <c r="T1172" s="28" t="s">
        <v>7472</v>
      </c>
      <c r="U1172" s="28">
        <v>0</v>
      </c>
      <c r="V1172" s="29" t="s">
        <v>7472</v>
      </c>
      <c r="W1172" s="29" t="s">
        <v>7472</v>
      </c>
      <c r="X1172" s="29" t="s">
        <v>7472</v>
      </c>
      <c r="Y1172" s="29" t="s">
        <v>7472</v>
      </c>
      <c r="Z1172" s="29" t="s">
        <v>1152</v>
      </c>
      <c r="AA1172" s="29" t="s">
        <v>7502</v>
      </c>
      <c r="AB1172" s="28" t="s">
        <v>7472</v>
      </c>
      <c r="AC1172" s="32">
        <v>36.900238999999999</v>
      </c>
      <c r="AD1172" s="32">
        <v>-111.375927</v>
      </c>
      <c r="AE1172" s="34" t="s">
        <v>5182</v>
      </c>
      <c r="AF1172" s="29" t="s">
        <v>7472</v>
      </c>
      <c r="AG1172" s="33" t="str">
        <f>IF(ISERROR(IF(VLOOKUP(B1172,'SAS Stations'!$A$2:$G$307,6,)="YES", "YES", "NO"))=TRUE,"NO","YES")</f>
        <v>NO</v>
      </c>
      <c r="AH1172" s="33" t="str">
        <f t="shared" si="18"/>
        <v>YES</v>
      </c>
      <c r="AI1172" s="33" t="str">
        <f>IF(ISERROR(IF(VLOOKUP(B1172,'Stations Modelled'!$A$2:$D$141,4,FALSE)=TRUE, "YES","NO")),"NO","YES")</f>
        <v>NO</v>
      </c>
    </row>
    <row r="1173" spans="1:35" hidden="1">
      <c r="A1173" s="29" t="s">
        <v>1153</v>
      </c>
      <c r="B1173" s="28">
        <v>96</v>
      </c>
      <c r="C1173" s="28">
        <v>1335</v>
      </c>
      <c r="D1173" s="30"/>
      <c r="E1173" s="29"/>
      <c r="F1173" s="28">
        <v>12</v>
      </c>
      <c r="G1173" s="28">
        <v>500</v>
      </c>
      <c r="H1173" s="28">
        <v>4000</v>
      </c>
      <c r="I1173" s="29" t="s">
        <v>7495</v>
      </c>
      <c r="J1173" s="28">
        <v>6</v>
      </c>
      <c r="K1173" s="29" t="s">
        <v>389</v>
      </c>
      <c r="L1173" s="28">
        <v>4000</v>
      </c>
      <c r="M1173" s="29" t="s">
        <v>7495</v>
      </c>
      <c r="N1173" s="29" t="s">
        <v>7471</v>
      </c>
      <c r="O1173" s="31">
        <v>27150</v>
      </c>
      <c r="P1173" s="31" t="s">
        <v>7472</v>
      </c>
      <c r="Q1173" s="29" t="s">
        <v>7496</v>
      </c>
      <c r="R1173" s="28">
        <v>9</v>
      </c>
      <c r="S1173" s="28">
        <v>99</v>
      </c>
      <c r="T1173" s="28" t="s">
        <v>7472</v>
      </c>
      <c r="U1173" s="28">
        <v>0</v>
      </c>
      <c r="V1173" s="29" t="s">
        <v>7472</v>
      </c>
      <c r="W1173" s="29" t="s">
        <v>7472</v>
      </c>
      <c r="X1173" s="29" t="s">
        <v>7472</v>
      </c>
      <c r="Y1173" s="29" t="s">
        <v>7472</v>
      </c>
      <c r="Z1173" s="29" t="s">
        <v>7472</v>
      </c>
      <c r="AA1173" s="29" t="s">
        <v>7472</v>
      </c>
      <c r="AB1173" s="28" t="s">
        <v>7472</v>
      </c>
      <c r="AC1173" s="27"/>
      <c r="AD1173" s="27"/>
      <c r="AE1173" s="27"/>
      <c r="AF1173" s="29" t="s">
        <v>7472</v>
      </c>
      <c r="AG1173" s="33" t="str">
        <f>IF(ISERROR(IF(VLOOKUP(B1173,'SAS Stations'!$A$2:$G$307,6,)="YES", "YES", "NO"))=TRUE,"NO","YES")</f>
        <v>NO</v>
      </c>
      <c r="AH1173" s="33" t="str">
        <f t="shared" si="18"/>
        <v>YES</v>
      </c>
      <c r="AI1173" s="33" t="str">
        <f>IF(ISERROR(IF(VLOOKUP(B1173,'Stations Modelled'!$A$2:$D$141,4,FALSE)=TRUE, "YES","NO")),"NO","YES")</f>
        <v>NO</v>
      </c>
    </row>
    <row r="1174" spans="1:35" hidden="1">
      <c r="A1174" s="29" t="s">
        <v>1154</v>
      </c>
      <c r="B1174" s="28">
        <v>1235</v>
      </c>
      <c r="C1174" s="28">
        <v>7583</v>
      </c>
      <c r="D1174" s="30"/>
      <c r="E1174" s="29"/>
      <c r="F1174" s="28">
        <v>16</v>
      </c>
      <c r="G1174" s="28">
        <v>4</v>
      </c>
      <c r="H1174" s="28">
        <v>5021</v>
      </c>
      <c r="I1174" s="29" t="s">
        <v>625</v>
      </c>
      <c r="J1174" s="28">
        <v>8</v>
      </c>
      <c r="K1174" s="29" t="s">
        <v>337</v>
      </c>
      <c r="L1174" s="28">
        <v>5023</v>
      </c>
      <c r="M1174" s="29" t="s">
        <v>337</v>
      </c>
      <c r="N1174" s="29" t="s">
        <v>7471</v>
      </c>
      <c r="O1174" s="31">
        <v>23012</v>
      </c>
      <c r="P1174" s="31" t="s">
        <v>7472</v>
      </c>
      <c r="Q1174" s="29" t="s">
        <v>5084</v>
      </c>
      <c r="R1174" s="28">
        <v>5</v>
      </c>
      <c r="S1174" s="28">
        <v>44</v>
      </c>
      <c r="T1174" s="28">
        <v>1</v>
      </c>
      <c r="U1174" s="28">
        <v>50</v>
      </c>
      <c r="V1174" s="29" t="s">
        <v>2730</v>
      </c>
      <c r="W1174" s="29" t="s">
        <v>7472</v>
      </c>
      <c r="X1174" s="29" t="s">
        <v>7472</v>
      </c>
      <c r="Y1174" s="29" t="s">
        <v>7472</v>
      </c>
      <c r="Z1174" s="29" t="s">
        <v>7472</v>
      </c>
      <c r="AA1174" s="29" t="s">
        <v>7478</v>
      </c>
      <c r="AB1174" s="28">
        <v>90275</v>
      </c>
      <c r="AC1174" s="27"/>
      <c r="AD1174" s="27"/>
      <c r="AE1174" s="27"/>
      <c r="AF1174" s="29" t="s">
        <v>7472</v>
      </c>
      <c r="AG1174" s="33" t="str">
        <f>IF(ISERROR(IF(VLOOKUP(B1174,'SAS Stations'!$A$2:$G$307,6,)="YES", "YES", "NO"))=TRUE,"NO","YES")</f>
        <v>NO</v>
      </c>
      <c r="AH1174" s="33" t="str">
        <f t="shared" si="18"/>
        <v>YES</v>
      </c>
      <c r="AI1174" s="33" t="str">
        <f>IF(ISERROR(IF(VLOOKUP(B1174,'Stations Modelled'!$A$2:$D$141,4,FALSE)=TRUE, "YES","NO")),"NO","YES")</f>
        <v>NO</v>
      </c>
    </row>
    <row r="1175" spans="1:35" hidden="1">
      <c r="A1175" s="29" t="s">
        <v>1279</v>
      </c>
      <c r="B1175" s="28">
        <v>984</v>
      </c>
      <c r="C1175" s="28">
        <v>6189</v>
      </c>
      <c r="D1175" s="30" t="s">
        <v>2815</v>
      </c>
      <c r="E1175" s="29"/>
      <c r="F1175" s="28">
        <v>66</v>
      </c>
      <c r="G1175" s="28">
        <v>12</v>
      </c>
      <c r="H1175" s="28">
        <v>5071</v>
      </c>
      <c r="I1175" s="29" t="s">
        <v>339</v>
      </c>
      <c r="J1175" s="28">
        <v>9</v>
      </c>
      <c r="K1175" s="29" t="s">
        <v>652</v>
      </c>
      <c r="L1175" s="28">
        <v>5073</v>
      </c>
      <c r="M1175" s="29" t="s">
        <v>652</v>
      </c>
      <c r="N1175" s="29" t="s">
        <v>7471</v>
      </c>
      <c r="O1175" s="31">
        <v>25538</v>
      </c>
      <c r="P1175" s="31" t="s">
        <v>7472</v>
      </c>
      <c r="Q1175" s="29" t="s">
        <v>7530</v>
      </c>
      <c r="R1175" s="28">
        <v>1</v>
      </c>
      <c r="S1175" s="28">
        <v>46</v>
      </c>
      <c r="T1175" s="28">
        <v>1</v>
      </c>
      <c r="U1175" s="28">
        <v>51</v>
      </c>
      <c r="V1175" s="29" t="s">
        <v>4567</v>
      </c>
      <c r="W1175" s="29" t="s">
        <v>4600</v>
      </c>
      <c r="X1175" s="29" t="s">
        <v>3313</v>
      </c>
      <c r="Y1175" s="29" t="s">
        <v>1280</v>
      </c>
      <c r="Z1175" s="29" t="s">
        <v>660</v>
      </c>
      <c r="AA1175" s="29" t="s">
        <v>7478</v>
      </c>
      <c r="AB1175" s="28">
        <v>90822</v>
      </c>
      <c r="AC1175" s="32">
        <v>33.743830000000003</v>
      </c>
      <c r="AD1175" s="32">
        <v>-118.22358800000001</v>
      </c>
      <c r="AE1175" s="34" t="s">
        <v>7494</v>
      </c>
      <c r="AF1175" s="29" t="s">
        <v>7472</v>
      </c>
      <c r="AG1175" s="33" t="str">
        <f>IF(ISERROR(IF(VLOOKUP(B1175,'SAS Stations'!$A$2:$G$307,6,)="YES", "YES", "NO"))=TRUE,"NO","YES")</f>
        <v>NO</v>
      </c>
      <c r="AH1175" s="33" t="str">
        <f t="shared" si="18"/>
        <v>YES</v>
      </c>
      <c r="AI1175" s="33" t="str">
        <f>IF(ISERROR(IF(VLOOKUP(B1175,'Stations Modelled'!$A$2:$D$141,4,FALSE)=TRUE, "YES","NO")),"NO","YES")</f>
        <v>NO</v>
      </c>
    </row>
    <row r="1176" spans="1:35" hidden="1">
      <c r="A1176" s="29" t="s">
        <v>1281</v>
      </c>
      <c r="B1176" s="28">
        <v>985</v>
      </c>
      <c r="C1176" s="28">
        <v>6190</v>
      </c>
      <c r="D1176" s="30" t="s">
        <v>2815</v>
      </c>
      <c r="E1176" s="29"/>
      <c r="F1176" s="28">
        <v>66</v>
      </c>
      <c r="G1176" s="28">
        <v>12</v>
      </c>
      <c r="H1176" s="28">
        <v>5071</v>
      </c>
      <c r="I1176" s="29" t="s">
        <v>339</v>
      </c>
      <c r="J1176" s="28">
        <v>9</v>
      </c>
      <c r="K1176" s="29" t="s">
        <v>652</v>
      </c>
      <c r="L1176" s="28">
        <v>5073</v>
      </c>
      <c r="M1176" s="29" t="s">
        <v>652</v>
      </c>
      <c r="N1176" s="29" t="s">
        <v>7521</v>
      </c>
      <c r="O1176" s="31">
        <v>25447</v>
      </c>
      <c r="P1176" s="31">
        <v>36817</v>
      </c>
      <c r="Q1176" s="29" t="s">
        <v>7530</v>
      </c>
      <c r="R1176" s="28">
        <v>1</v>
      </c>
      <c r="S1176" s="28">
        <v>46</v>
      </c>
      <c r="T1176" s="28">
        <v>1</v>
      </c>
      <c r="U1176" s="28">
        <v>51</v>
      </c>
      <c r="V1176" s="29" t="s">
        <v>3386</v>
      </c>
      <c r="W1176" s="29" t="s">
        <v>4600</v>
      </c>
      <c r="X1176" s="29" t="s">
        <v>3313</v>
      </c>
      <c r="Y1176" s="29" t="s">
        <v>1282</v>
      </c>
      <c r="Z1176" s="29" t="s">
        <v>660</v>
      </c>
      <c r="AA1176" s="29" t="s">
        <v>7478</v>
      </c>
      <c r="AB1176" s="28">
        <v>90822</v>
      </c>
      <c r="AC1176" s="27"/>
      <c r="AD1176" s="27"/>
      <c r="AE1176" s="27"/>
      <c r="AF1176" s="29" t="s">
        <v>7472</v>
      </c>
      <c r="AG1176" s="33" t="str">
        <f>IF(ISERROR(IF(VLOOKUP(B1176,'SAS Stations'!$A$2:$G$307,6,)="YES", "YES", "NO"))=TRUE,"NO","YES")</f>
        <v>NO</v>
      </c>
      <c r="AH1176" s="33" t="str">
        <f t="shared" si="18"/>
        <v>YES</v>
      </c>
      <c r="AI1176" s="33" t="str">
        <f>IF(ISERROR(IF(VLOOKUP(B1176,'Stations Modelled'!$A$2:$D$141,4,FALSE)=TRUE, "YES","NO")),"NO","YES")</f>
        <v>NO</v>
      </c>
    </row>
    <row r="1177" spans="1:35" hidden="1">
      <c r="A1177" s="29" t="s">
        <v>711</v>
      </c>
      <c r="B1177" s="28">
        <v>608</v>
      </c>
      <c r="C1177" s="28">
        <v>5556</v>
      </c>
      <c r="D1177" s="30" t="s">
        <v>4919</v>
      </c>
      <c r="E1177" s="29"/>
      <c r="F1177" s="28">
        <v>66</v>
      </c>
      <c r="G1177" s="28">
        <v>12</v>
      </c>
      <c r="H1177" s="28">
        <v>5052</v>
      </c>
      <c r="I1177" s="29" t="s">
        <v>357</v>
      </c>
      <c r="J1177" s="28">
        <v>14</v>
      </c>
      <c r="K1177" s="29" t="s">
        <v>940</v>
      </c>
      <c r="L1177" s="28">
        <v>5054</v>
      </c>
      <c r="M1177" s="29" t="s">
        <v>940</v>
      </c>
      <c r="N1177" s="29" t="s">
        <v>7471</v>
      </c>
      <c r="O1177" s="31">
        <v>18264</v>
      </c>
      <c r="P1177" s="31" t="s">
        <v>7472</v>
      </c>
      <c r="Q1177" s="29" t="s">
        <v>7473</v>
      </c>
      <c r="R1177" s="28">
        <v>5</v>
      </c>
      <c r="S1177" s="28">
        <v>36</v>
      </c>
      <c r="T1177" s="28">
        <v>3</v>
      </c>
      <c r="U1177" s="28">
        <v>22</v>
      </c>
      <c r="V1177" s="29" t="s">
        <v>7498</v>
      </c>
      <c r="W1177" s="29" t="s">
        <v>5196</v>
      </c>
      <c r="X1177" s="29" t="s">
        <v>5041</v>
      </c>
      <c r="Y1177" s="29" t="s">
        <v>5197</v>
      </c>
      <c r="Z1177" s="29" t="s">
        <v>711</v>
      </c>
      <c r="AA1177" s="29" t="s">
        <v>7478</v>
      </c>
      <c r="AB1177" s="28">
        <v>93536</v>
      </c>
      <c r="AC1177" s="32">
        <v>34.774838000000003</v>
      </c>
      <c r="AD1177" s="32">
        <v>-118.50124099999999</v>
      </c>
      <c r="AE1177" s="34" t="s">
        <v>7494</v>
      </c>
      <c r="AF1177" s="29" t="s">
        <v>7472</v>
      </c>
      <c r="AG1177" s="33" t="str">
        <f>IF(ISERROR(IF(VLOOKUP(B1177,'SAS Stations'!$A$2:$G$307,6,)="YES", "YES", "NO"))=TRUE,"NO","YES")</f>
        <v>NO</v>
      </c>
      <c r="AH1177" s="33" t="str">
        <f t="shared" si="18"/>
        <v>YES</v>
      </c>
      <c r="AI1177" s="33" t="str">
        <f>IF(ISERROR(IF(VLOOKUP(B1177,'Stations Modelled'!$A$2:$D$141,4,FALSE)=TRUE, "YES","NO")),"NO","YES")</f>
        <v>YES</v>
      </c>
    </row>
    <row r="1178" spans="1:35" hidden="1">
      <c r="A1178" s="29" t="s">
        <v>712</v>
      </c>
      <c r="B1178" s="28">
        <v>1519</v>
      </c>
      <c r="C1178" s="28">
        <v>8296</v>
      </c>
      <c r="D1178" s="30" t="s">
        <v>3410</v>
      </c>
      <c r="E1178" s="29"/>
      <c r="F1178" s="28">
        <v>115</v>
      </c>
      <c r="G1178" s="28">
        <v>12</v>
      </c>
      <c r="H1178" s="28">
        <v>5070</v>
      </c>
      <c r="I1178" s="29" t="s">
        <v>347</v>
      </c>
      <c r="J1178" s="28">
        <v>7</v>
      </c>
      <c r="K1178" s="29" t="s">
        <v>347</v>
      </c>
      <c r="L1178" s="28">
        <v>5070</v>
      </c>
      <c r="M1178" s="29" t="s">
        <v>347</v>
      </c>
      <c r="N1178" s="29" t="s">
        <v>7471</v>
      </c>
      <c r="O1178" s="31">
        <v>24746</v>
      </c>
      <c r="P1178" s="31" t="s">
        <v>7472</v>
      </c>
      <c r="Q1178" s="29" t="s">
        <v>7473</v>
      </c>
      <c r="R1178" s="28">
        <v>3</v>
      </c>
      <c r="S1178" s="28">
        <v>77</v>
      </c>
      <c r="T1178" s="28">
        <v>4</v>
      </c>
      <c r="U1178" s="28">
        <v>16</v>
      </c>
      <c r="V1178" s="29" t="s">
        <v>3411</v>
      </c>
      <c r="W1178" s="29" t="s">
        <v>2664</v>
      </c>
      <c r="X1178" s="29" t="s">
        <v>494</v>
      </c>
      <c r="Y1178" s="29" t="s">
        <v>2665</v>
      </c>
      <c r="Z1178" s="29" t="s">
        <v>1717</v>
      </c>
      <c r="AA1178" s="29" t="s">
        <v>7478</v>
      </c>
      <c r="AB1178" s="28">
        <v>92343</v>
      </c>
      <c r="AC1178" s="32">
        <v>33.772461</v>
      </c>
      <c r="AD1178" s="32">
        <v>-116.98815</v>
      </c>
      <c r="AE1178" s="34" t="s">
        <v>7503</v>
      </c>
      <c r="AF1178" s="29" t="s">
        <v>7472</v>
      </c>
      <c r="AG1178" s="33" t="str">
        <f>IF(ISERROR(IF(VLOOKUP(B1178,'SAS Stations'!$A$2:$G$307,6,)="YES", "YES", "NO"))=TRUE,"NO","YES")</f>
        <v>NO</v>
      </c>
      <c r="AH1178" s="33" t="str">
        <f t="shared" si="18"/>
        <v>YES</v>
      </c>
      <c r="AI1178" s="33" t="str">
        <f>IF(ISERROR(IF(VLOOKUP(B1178,'Stations Modelled'!$A$2:$D$141,4,FALSE)=TRUE, "YES","NO")),"NO","YES")</f>
        <v>NO</v>
      </c>
    </row>
    <row r="1179" spans="1:35" hidden="1">
      <c r="A1179" s="29" t="s">
        <v>712</v>
      </c>
      <c r="B1179" s="28">
        <v>1520</v>
      </c>
      <c r="C1179" s="28">
        <v>8296</v>
      </c>
      <c r="D1179" s="30" t="s">
        <v>3410</v>
      </c>
      <c r="E1179" s="29"/>
      <c r="F1179" s="28">
        <v>115</v>
      </c>
      <c r="G1179" s="28">
        <v>33</v>
      </c>
      <c r="H1179" s="28">
        <v>5070</v>
      </c>
      <c r="I1179" s="29" t="s">
        <v>347</v>
      </c>
      <c r="J1179" s="28">
        <v>7</v>
      </c>
      <c r="K1179" s="29" t="s">
        <v>347</v>
      </c>
      <c r="L1179" s="28">
        <v>5070</v>
      </c>
      <c r="M1179" s="29" t="s">
        <v>347</v>
      </c>
      <c r="N1179" s="29" t="s">
        <v>7471</v>
      </c>
      <c r="O1179" s="31">
        <v>26451</v>
      </c>
      <c r="P1179" s="31" t="s">
        <v>7472</v>
      </c>
      <c r="Q1179" s="29" t="s">
        <v>7473</v>
      </c>
      <c r="R1179" s="28">
        <v>3</v>
      </c>
      <c r="S1179" s="28">
        <v>77</v>
      </c>
      <c r="T1179" s="28">
        <v>4</v>
      </c>
      <c r="U1179" s="28">
        <v>16</v>
      </c>
      <c r="V1179" s="29" t="s">
        <v>3411</v>
      </c>
      <c r="W1179" s="29" t="s">
        <v>2664</v>
      </c>
      <c r="X1179" s="29" t="s">
        <v>494</v>
      </c>
      <c r="Y1179" s="29" t="s">
        <v>2665</v>
      </c>
      <c r="Z1179" s="29" t="s">
        <v>1717</v>
      </c>
      <c r="AA1179" s="29" t="s">
        <v>7478</v>
      </c>
      <c r="AB1179" s="28">
        <v>92343</v>
      </c>
      <c r="AC1179" s="32">
        <v>33.772461</v>
      </c>
      <c r="AD1179" s="32">
        <v>-116.98815</v>
      </c>
      <c r="AE1179" s="34" t="s">
        <v>7503</v>
      </c>
      <c r="AF1179" s="29" t="s">
        <v>7472</v>
      </c>
      <c r="AG1179" s="33" t="str">
        <f>IF(ISERROR(IF(VLOOKUP(B1179,'SAS Stations'!$A$2:$G$307,6,)="YES", "YES", "NO"))=TRUE,"NO","YES")</f>
        <v>YES</v>
      </c>
      <c r="AH1179" s="33" t="str">
        <f t="shared" si="18"/>
        <v>NO</v>
      </c>
      <c r="AI1179" s="33" t="str">
        <f>IF(ISERROR(IF(VLOOKUP(B1179,'Stations Modelled'!$A$2:$D$141,4,FALSE)=TRUE, "YES","NO")),"NO","YES")</f>
        <v>NO</v>
      </c>
    </row>
    <row r="1180" spans="1:35" hidden="1">
      <c r="A1180" s="29" t="s">
        <v>713</v>
      </c>
      <c r="B1180" s="28">
        <v>790</v>
      </c>
      <c r="C1180" s="28">
        <v>5781</v>
      </c>
      <c r="D1180" s="30"/>
      <c r="E1180" s="29"/>
      <c r="F1180" s="28">
        <v>66</v>
      </c>
      <c r="G1180" s="28">
        <v>4</v>
      </c>
      <c r="H1180" s="28">
        <v>5071</v>
      </c>
      <c r="I1180" s="29" t="s">
        <v>339</v>
      </c>
      <c r="J1180" s="28">
        <v>9</v>
      </c>
      <c r="K1180" s="29" t="s">
        <v>652</v>
      </c>
      <c r="L1180" s="28">
        <v>5073</v>
      </c>
      <c r="M1180" s="29" t="s">
        <v>652</v>
      </c>
      <c r="N1180" s="29" t="s">
        <v>7471</v>
      </c>
      <c r="O1180" s="31">
        <v>22890</v>
      </c>
      <c r="P1180" s="31" t="s">
        <v>7472</v>
      </c>
      <c r="Q1180" s="29" t="s">
        <v>7473</v>
      </c>
      <c r="R1180" s="28">
        <v>1</v>
      </c>
      <c r="S1180" s="28">
        <v>32</v>
      </c>
      <c r="T1180" s="28">
        <v>2</v>
      </c>
      <c r="U1180" s="28">
        <v>56</v>
      </c>
      <c r="V1180" s="29" t="s">
        <v>3386</v>
      </c>
      <c r="W1180" s="29" t="s">
        <v>2826</v>
      </c>
      <c r="X1180" s="29" t="s">
        <v>523</v>
      </c>
      <c r="Y1180" s="29" t="s">
        <v>1283</v>
      </c>
      <c r="Z1180" s="29" t="s">
        <v>3787</v>
      </c>
      <c r="AA1180" s="29" t="s">
        <v>7478</v>
      </c>
      <c r="AB1180" s="28">
        <v>90745</v>
      </c>
      <c r="AC1180" s="32">
        <v>33.827426000000003</v>
      </c>
      <c r="AD1180" s="32">
        <v>-118.26842000000001</v>
      </c>
      <c r="AE1180" s="34" t="s">
        <v>7494</v>
      </c>
      <c r="AF1180" s="29" t="s">
        <v>7472</v>
      </c>
      <c r="AG1180" s="33" t="str">
        <f>IF(ISERROR(IF(VLOOKUP(B1180,'SAS Stations'!$A$2:$G$307,6,)="YES", "YES", "NO"))=TRUE,"NO","YES")</f>
        <v>NO</v>
      </c>
      <c r="AH1180" s="33" t="str">
        <f t="shared" si="18"/>
        <v>YES</v>
      </c>
      <c r="AI1180" s="33" t="str">
        <f>IF(ISERROR(IF(VLOOKUP(B1180,'Stations Modelled'!$A$2:$D$141,4,FALSE)=TRUE, "YES","NO")),"NO","YES")</f>
        <v>NO</v>
      </c>
    </row>
    <row r="1181" spans="1:35" hidden="1">
      <c r="A1181" s="29" t="s">
        <v>713</v>
      </c>
      <c r="B1181" s="28">
        <v>791</v>
      </c>
      <c r="C1181" s="28">
        <v>5781</v>
      </c>
      <c r="D1181" s="30"/>
      <c r="E1181" s="29"/>
      <c r="F1181" s="28">
        <v>66</v>
      </c>
      <c r="G1181" s="28">
        <v>12</v>
      </c>
      <c r="H1181" s="28">
        <v>5071</v>
      </c>
      <c r="I1181" s="29" t="s">
        <v>339</v>
      </c>
      <c r="J1181" s="28">
        <v>9</v>
      </c>
      <c r="K1181" s="29" t="s">
        <v>652</v>
      </c>
      <c r="L1181" s="28">
        <v>5073</v>
      </c>
      <c r="M1181" s="29" t="s">
        <v>652</v>
      </c>
      <c r="N1181" s="29" t="s">
        <v>7471</v>
      </c>
      <c r="O1181" s="31">
        <v>22890</v>
      </c>
      <c r="P1181" s="31" t="s">
        <v>7472</v>
      </c>
      <c r="Q1181" s="29" t="s">
        <v>7473</v>
      </c>
      <c r="R1181" s="28">
        <v>1</v>
      </c>
      <c r="S1181" s="28">
        <v>32</v>
      </c>
      <c r="T1181" s="28">
        <v>2</v>
      </c>
      <c r="U1181" s="28">
        <v>56</v>
      </c>
      <c r="V1181" s="29" t="s">
        <v>3386</v>
      </c>
      <c r="W1181" s="29" t="s">
        <v>2826</v>
      </c>
      <c r="X1181" s="29" t="s">
        <v>523</v>
      </c>
      <c r="Y1181" s="29" t="s">
        <v>1283</v>
      </c>
      <c r="Z1181" s="29" t="s">
        <v>3787</v>
      </c>
      <c r="AA1181" s="29" t="s">
        <v>7478</v>
      </c>
      <c r="AB1181" s="28">
        <v>90745</v>
      </c>
      <c r="AC1181" s="32">
        <v>33.827426000000003</v>
      </c>
      <c r="AD1181" s="32">
        <v>-118.26842000000001</v>
      </c>
      <c r="AE1181" s="34" t="s">
        <v>7494</v>
      </c>
      <c r="AF1181" s="29" t="s">
        <v>7472</v>
      </c>
      <c r="AG1181" s="33" t="str">
        <f>IF(ISERROR(IF(VLOOKUP(B1181,'SAS Stations'!$A$2:$G$307,6,)="YES", "YES", "NO"))=TRUE,"NO","YES")</f>
        <v>YES</v>
      </c>
      <c r="AH1181" s="33" t="str">
        <f t="shared" si="18"/>
        <v>NO</v>
      </c>
      <c r="AI1181" s="33" t="str">
        <f>IF(ISERROR(IF(VLOOKUP(B1181,'Stations Modelled'!$A$2:$D$141,4,FALSE)=TRUE, "YES","NO")),"NO","YES")</f>
        <v>NO</v>
      </c>
    </row>
    <row r="1182" spans="1:35" hidden="1">
      <c r="A1182" s="29" t="s">
        <v>7505</v>
      </c>
      <c r="B1182" s="28">
        <v>1838</v>
      </c>
      <c r="C1182" s="28">
        <v>4020</v>
      </c>
      <c r="D1182" s="30" t="s">
        <v>7470</v>
      </c>
      <c r="E1182" s="29"/>
      <c r="F1182" s="28">
        <v>66</v>
      </c>
      <c r="G1182" s="28">
        <v>12</v>
      </c>
      <c r="H1182" s="28">
        <v>4000</v>
      </c>
      <c r="I1182" s="29" t="s">
        <v>7495</v>
      </c>
      <c r="J1182" s="28">
        <v>16</v>
      </c>
      <c r="K1182" s="29" t="s">
        <v>3806</v>
      </c>
      <c r="L1182" s="28">
        <v>5090</v>
      </c>
      <c r="M1182" s="29" t="s">
        <v>3806</v>
      </c>
      <c r="N1182" s="29" t="s">
        <v>7471</v>
      </c>
      <c r="O1182" s="31">
        <v>25569</v>
      </c>
      <c r="P1182" s="31" t="s">
        <v>7472</v>
      </c>
      <c r="Q1182" s="29" t="s">
        <v>7496</v>
      </c>
      <c r="R1182" s="28">
        <v>9</v>
      </c>
      <c r="S1182" s="28">
        <v>99</v>
      </c>
      <c r="T1182" s="28" t="s">
        <v>7472</v>
      </c>
      <c r="U1182" s="28">
        <v>0</v>
      </c>
      <c r="V1182" s="29" t="s">
        <v>7472</v>
      </c>
      <c r="W1182" s="29" t="s">
        <v>7472</v>
      </c>
      <c r="X1182" s="29" t="s">
        <v>7472</v>
      </c>
      <c r="Y1182" s="29" t="s">
        <v>7472</v>
      </c>
      <c r="Z1182" s="29" t="s">
        <v>7472</v>
      </c>
      <c r="AA1182" s="29" t="s">
        <v>7472</v>
      </c>
      <c r="AB1182" s="28" t="s">
        <v>7472</v>
      </c>
      <c r="AC1182" s="32">
        <v>35.160330000000002</v>
      </c>
      <c r="AD1182" s="32">
        <v>-114.587414</v>
      </c>
      <c r="AE1182" s="34" t="s">
        <v>7494</v>
      </c>
      <c r="AF1182" s="29" t="s">
        <v>7472</v>
      </c>
      <c r="AG1182" s="33" t="str">
        <f>IF(ISERROR(IF(VLOOKUP(B1182,'SAS Stations'!$A$2:$G$307,6,)="YES", "YES", "NO"))=TRUE,"NO","YES")</f>
        <v>NO</v>
      </c>
      <c r="AH1182" s="33" t="str">
        <f t="shared" si="18"/>
        <v>YES</v>
      </c>
      <c r="AI1182" s="33" t="str">
        <f>IF(ISERROR(IF(VLOOKUP(B1182,'Stations Modelled'!$A$2:$D$141,4,FALSE)=TRUE, "YES","NO")),"NO","YES")</f>
        <v>NO</v>
      </c>
    </row>
    <row r="1183" spans="1:35" hidden="1">
      <c r="A1183" s="29" t="s">
        <v>7505</v>
      </c>
      <c r="B1183" s="28">
        <v>207</v>
      </c>
      <c r="C1183" s="28">
        <v>4020</v>
      </c>
      <c r="D1183" s="30" t="s">
        <v>7470</v>
      </c>
      <c r="E1183" s="29"/>
      <c r="F1183" s="28">
        <v>25</v>
      </c>
      <c r="G1183" s="28">
        <v>25</v>
      </c>
      <c r="H1183" s="28">
        <v>4000</v>
      </c>
      <c r="I1183" s="29" t="s">
        <v>7495</v>
      </c>
      <c r="J1183" s="28">
        <v>16</v>
      </c>
      <c r="K1183" s="29" t="s">
        <v>3806</v>
      </c>
      <c r="L1183" s="28">
        <v>4000</v>
      </c>
      <c r="M1183" s="29" t="s">
        <v>7495</v>
      </c>
      <c r="N1183" s="29" t="s">
        <v>7471</v>
      </c>
      <c r="O1183" s="31">
        <v>18264</v>
      </c>
      <c r="P1183" s="31" t="s">
        <v>7472</v>
      </c>
      <c r="Q1183" s="29" t="s">
        <v>7496</v>
      </c>
      <c r="R1183" s="28">
        <v>9</v>
      </c>
      <c r="S1183" s="28">
        <v>99</v>
      </c>
      <c r="T1183" s="28" t="s">
        <v>7472</v>
      </c>
      <c r="U1183" s="28">
        <v>0</v>
      </c>
      <c r="V1183" s="29" t="s">
        <v>7472</v>
      </c>
      <c r="W1183" s="29" t="s">
        <v>7472</v>
      </c>
      <c r="X1183" s="29" t="s">
        <v>7472</v>
      </c>
      <c r="Y1183" s="29" t="s">
        <v>7472</v>
      </c>
      <c r="Z1183" s="29" t="s">
        <v>7472</v>
      </c>
      <c r="AA1183" s="29" t="s">
        <v>7472</v>
      </c>
      <c r="AB1183" s="28" t="s">
        <v>7472</v>
      </c>
      <c r="AC1183" s="32">
        <v>35.160330000000002</v>
      </c>
      <c r="AD1183" s="32">
        <v>-114.587414</v>
      </c>
      <c r="AE1183" s="34" t="s">
        <v>7494</v>
      </c>
      <c r="AF1183" s="29" t="s">
        <v>7472</v>
      </c>
      <c r="AG1183" s="33" t="str">
        <f>IF(ISERROR(IF(VLOOKUP(B1183,'SAS Stations'!$A$2:$G$307,6,)="YES", "YES", "NO"))=TRUE,"NO","YES")</f>
        <v>NO</v>
      </c>
      <c r="AH1183" s="33" t="str">
        <f t="shared" si="18"/>
        <v>YES</v>
      </c>
      <c r="AI1183" s="33" t="str">
        <f>IF(ISERROR(IF(VLOOKUP(B1183,'Stations Modelled'!$A$2:$D$141,4,FALSE)=TRUE, "YES","NO")),"NO","YES")</f>
        <v>NO</v>
      </c>
    </row>
    <row r="1184" spans="1:35" hidden="1">
      <c r="A1184" s="29" t="s">
        <v>714</v>
      </c>
      <c r="B1184" s="28">
        <v>609</v>
      </c>
      <c r="C1184" s="28">
        <v>5557</v>
      </c>
      <c r="D1184" s="30" t="s">
        <v>4971</v>
      </c>
      <c r="E1184" s="29">
        <v>76909</v>
      </c>
      <c r="F1184" s="28">
        <v>66</v>
      </c>
      <c r="G1184" s="28">
        <v>16</v>
      </c>
      <c r="H1184" s="28">
        <v>5056</v>
      </c>
      <c r="I1184" s="29" t="s">
        <v>698</v>
      </c>
      <c r="J1184" s="28">
        <v>11</v>
      </c>
      <c r="K1184" s="29" t="s">
        <v>698</v>
      </c>
      <c r="L1184" s="28">
        <v>5056</v>
      </c>
      <c r="M1184" s="29" t="s">
        <v>698</v>
      </c>
      <c r="N1184" s="29" t="s">
        <v>7471</v>
      </c>
      <c r="O1184" s="31">
        <v>22828</v>
      </c>
      <c r="P1184" s="31" t="s">
        <v>7472</v>
      </c>
      <c r="Q1184" s="29" t="s">
        <v>7473</v>
      </c>
      <c r="R1184" s="28">
        <v>5</v>
      </c>
      <c r="S1184" s="28">
        <v>35</v>
      </c>
      <c r="T1184" s="28">
        <v>2</v>
      </c>
      <c r="U1184" s="28">
        <v>61</v>
      </c>
      <c r="V1184" s="29" t="s">
        <v>2730</v>
      </c>
      <c r="W1184" s="29" t="s">
        <v>7472</v>
      </c>
      <c r="X1184" s="29" t="s">
        <v>7472</v>
      </c>
      <c r="Y1184" s="29" t="s">
        <v>5198</v>
      </c>
      <c r="Z1184" s="29" t="s">
        <v>5199</v>
      </c>
      <c r="AA1184" s="29" t="s">
        <v>7478</v>
      </c>
      <c r="AB1184" s="28">
        <v>91320</v>
      </c>
      <c r="AC1184" s="32">
        <v>34.195059000000001</v>
      </c>
      <c r="AD1184" s="32">
        <v>-118.930999</v>
      </c>
      <c r="AE1184" s="34" t="s">
        <v>7494</v>
      </c>
      <c r="AF1184" s="29" t="s">
        <v>7472</v>
      </c>
      <c r="AG1184" s="33" t="str">
        <f>IF(ISERROR(IF(VLOOKUP(B1184,'SAS Stations'!$A$2:$G$307,6,)="YES", "YES", "NO"))=TRUE,"NO","YES")</f>
        <v>YES</v>
      </c>
      <c r="AH1184" s="33" t="str">
        <f t="shared" si="18"/>
        <v>NO</v>
      </c>
      <c r="AI1184" s="33" t="str">
        <f>IF(ISERROR(IF(VLOOKUP(B1184,'Stations Modelled'!$A$2:$D$141,4,FALSE)=TRUE, "YES","NO")),"NO","YES")</f>
        <v>NO</v>
      </c>
    </row>
    <row r="1185" spans="1:35" hidden="1">
      <c r="A1185" s="29" t="s">
        <v>715</v>
      </c>
      <c r="B1185" s="28">
        <v>1535</v>
      </c>
      <c r="C1185" s="28">
        <v>8315</v>
      </c>
      <c r="D1185" s="30" t="s">
        <v>3410</v>
      </c>
      <c r="E1185" s="29"/>
      <c r="F1185" s="28">
        <v>115</v>
      </c>
      <c r="G1185" s="28">
        <v>12</v>
      </c>
      <c r="H1185" s="28">
        <v>5070</v>
      </c>
      <c r="I1185" s="29" t="s">
        <v>347</v>
      </c>
      <c r="J1185" s="28">
        <v>7</v>
      </c>
      <c r="K1185" s="29" t="s">
        <v>347</v>
      </c>
      <c r="L1185" s="28">
        <v>5070</v>
      </c>
      <c r="M1185" s="29" t="s">
        <v>347</v>
      </c>
      <c r="N1185" s="29" t="s">
        <v>7471</v>
      </c>
      <c r="O1185" s="31">
        <v>33028</v>
      </c>
      <c r="P1185" s="31" t="s">
        <v>7472</v>
      </c>
      <c r="Q1185" s="29" t="s">
        <v>7473</v>
      </c>
      <c r="R1185" s="28">
        <v>3</v>
      </c>
      <c r="S1185" s="28">
        <v>77</v>
      </c>
      <c r="T1185" s="28">
        <v>3</v>
      </c>
      <c r="U1185" s="28">
        <v>16</v>
      </c>
      <c r="V1185" s="29" t="s">
        <v>3411</v>
      </c>
      <c r="W1185" s="29" t="s">
        <v>7507</v>
      </c>
      <c r="X1185" s="29" t="s">
        <v>553</v>
      </c>
      <c r="Y1185" s="29" t="s">
        <v>2666</v>
      </c>
      <c r="Z1185" s="29" t="s">
        <v>5036</v>
      </c>
      <c r="AA1185" s="29" t="s">
        <v>7478</v>
      </c>
      <c r="AB1185" s="28">
        <v>92370</v>
      </c>
      <c r="AC1185" s="32">
        <v>33.687064999999997</v>
      </c>
      <c r="AD1185" s="32">
        <v>-117.2071</v>
      </c>
      <c r="AE1185" s="34" t="s">
        <v>7503</v>
      </c>
      <c r="AF1185" s="29" t="s">
        <v>7472</v>
      </c>
      <c r="AG1185" s="33" t="str">
        <f>IF(ISERROR(IF(VLOOKUP(B1185,'SAS Stations'!$A$2:$G$307,6,)="YES", "YES", "NO"))=TRUE,"NO","YES")</f>
        <v>YES</v>
      </c>
      <c r="AH1185" s="33" t="str">
        <f t="shared" si="18"/>
        <v>NO</v>
      </c>
      <c r="AI1185" s="33" t="str">
        <f>IF(ISERROR(IF(VLOOKUP(B1185,'Stations Modelled'!$A$2:$D$141,4,FALSE)=TRUE, "YES","NO")),"NO","YES")</f>
        <v>YES</v>
      </c>
    </row>
    <row r="1186" spans="1:35" hidden="1">
      <c r="A1186" s="29" t="s">
        <v>716</v>
      </c>
      <c r="B1186" s="28">
        <v>625</v>
      </c>
      <c r="C1186" s="28">
        <v>5576</v>
      </c>
      <c r="D1186" s="30" t="s">
        <v>4936</v>
      </c>
      <c r="E1186" s="29"/>
      <c r="F1186" s="28">
        <v>66</v>
      </c>
      <c r="G1186" s="28">
        <v>16</v>
      </c>
      <c r="H1186" s="28">
        <v>5051</v>
      </c>
      <c r="I1186" s="29" t="s">
        <v>362</v>
      </c>
      <c r="J1186" s="28">
        <v>13</v>
      </c>
      <c r="K1186" s="29" t="s">
        <v>362</v>
      </c>
      <c r="L1186" s="28">
        <v>5056</v>
      </c>
      <c r="M1186" s="29" t="s">
        <v>698</v>
      </c>
      <c r="N1186" s="29" t="s">
        <v>7471</v>
      </c>
      <c r="O1186" s="31">
        <v>24898</v>
      </c>
      <c r="P1186" s="31" t="s">
        <v>7472</v>
      </c>
      <c r="Q1186" s="29" t="s">
        <v>7473</v>
      </c>
      <c r="R1186" s="28">
        <v>5</v>
      </c>
      <c r="S1186" s="28">
        <v>59</v>
      </c>
      <c r="T1186" s="28">
        <v>3</v>
      </c>
      <c r="U1186" s="28">
        <v>62</v>
      </c>
      <c r="V1186" s="29" t="s">
        <v>2730</v>
      </c>
      <c r="W1186" s="29" t="s">
        <v>5076</v>
      </c>
      <c r="X1186" s="29" t="s">
        <v>465</v>
      </c>
      <c r="Y1186" s="29" t="s">
        <v>5200</v>
      </c>
      <c r="Z1186" s="29" t="s">
        <v>716</v>
      </c>
      <c r="AA1186" s="29" t="s">
        <v>7478</v>
      </c>
      <c r="AB1186" s="28">
        <v>91321</v>
      </c>
      <c r="AC1186" s="32">
        <v>34.379153000000002</v>
      </c>
      <c r="AD1186" s="32">
        <v>-118.55914</v>
      </c>
      <c r="AE1186" s="34" t="s">
        <v>7494</v>
      </c>
      <c r="AF1186" s="29" t="s">
        <v>7472</v>
      </c>
      <c r="AG1186" s="33" t="str">
        <f>IF(ISERROR(IF(VLOOKUP(B1186,'SAS Stations'!$A$2:$G$307,6,)="YES", "YES", "NO"))=TRUE,"NO","YES")</f>
        <v>NO</v>
      </c>
      <c r="AH1186" s="33" t="str">
        <f t="shared" si="18"/>
        <v>YES</v>
      </c>
      <c r="AI1186" s="33" t="str">
        <f>IF(ISERROR(IF(VLOOKUP(B1186,'Stations Modelled'!$A$2:$D$141,4,FALSE)=TRUE, "YES","NO")),"NO","YES")</f>
        <v>NO</v>
      </c>
    </row>
    <row r="1187" spans="1:35" hidden="1">
      <c r="A1187" s="29" t="s">
        <v>717</v>
      </c>
      <c r="B1187" s="28">
        <v>360</v>
      </c>
      <c r="C1187" s="28">
        <v>5136</v>
      </c>
      <c r="D1187" s="30" t="s">
        <v>7535</v>
      </c>
      <c r="E1187" s="29">
        <v>45783</v>
      </c>
      <c r="F1187" s="28">
        <v>66</v>
      </c>
      <c r="G1187" s="28">
        <v>4</v>
      </c>
      <c r="H1187" s="28">
        <v>5012</v>
      </c>
      <c r="I1187" s="29" t="s">
        <v>3869</v>
      </c>
      <c r="J1187" s="28">
        <v>3</v>
      </c>
      <c r="K1187" s="29" t="s">
        <v>7529</v>
      </c>
      <c r="L1187" s="28">
        <v>5012</v>
      </c>
      <c r="M1187" s="29" t="s">
        <v>3869</v>
      </c>
      <c r="N1187" s="29" t="s">
        <v>7471</v>
      </c>
      <c r="O1187" s="31">
        <v>18264</v>
      </c>
      <c r="P1187" s="31" t="s">
        <v>7472</v>
      </c>
      <c r="Q1187" s="29" t="s">
        <v>7473</v>
      </c>
      <c r="R1187" s="28">
        <v>1</v>
      </c>
      <c r="S1187" s="28">
        <v>22</v>
      </c>
      <c r="T1187" s="28">
        <v>2</v>
      </c>
      <c r="U1187" s="28">
        <v>3</v>
      </c>
      <c r="V1187" s="29" t="s">
        <v>7531</v>
      </c>
      <c r="W1187" s="29" t="s">
        <v>572</v>
      </c>
      <c r="X1187" s="29" t="s">
        <v>527</v>
      </c>
      <c r="Y1187" s="29" t="s">
        <v>3299</v>
      </c>
      <c r="Z1187" s="29" t="s">
        <v>3282</v>
      </c>
      <c r="AA1187" s="29" t="s">
        <v>7478</v>
      </c>
      <c r="AB1187" s="28">
        <v>91754</v>
      </c>
      <c r="AC1187" s="32">
        <v>34.045628999999998</v>
      </c>
      <c r="AD1187" s="32">
        <v>-118.129684</v>
      </c>
      <c r="AE1187" s="34" t="s">
        <v>7503</v>
      </c>
      <c r="AF1187" s="29" t="s">
        <v>7472</v>
      </c>
      <c r="AG1187" s="33" t="str">
        <f>IF(ISERROR(IF(VLOOKUP(B1187,'SAS Stations'!$A$2:$G$307,6,)="YES", "YES", "NO"))=TRUE,"NO","YES")</f>
        <v>NO</v>
      </c>
      <c r="AH1187" s="33" t="str">
        <f t="shared" si="18"/>
        <v>YES</v>
      </c>
      <c r="AI1187" s="33" t="str">
        <f>IF(ISERROR(IF(VLOOKUP(B1187,'Stations Modelled'!$A$2:$D$141,4,FALSE)=TRUE, "YES","NO")),"NO","YES")</f>
        <v>NO</v>
      </c>
    </row>
    <row r="1188" spans="1:35" hidden="1">
      <c r="A1188" s="29" t="s">
        <v>717</v>
      </c>
      <c r="B1188" s="28">
        <v>361</v>
      </c>
      <c r="C1188" s="28">
        <v>5136</v>
      </c>
      <c r="D1188" s="30" t="s">
        <v>7535</v>
      </c>
      <c r="E1188" s="29">
        <v>45783</v>
      </c>
      <c r="F1188" s="28">
        <v>66</v>
      </c>
      <c r="G1188" s="28">
        <v>16</v>
      </c>
      <c r="H1188" s="28">
        <v>5012</v>
      </c>
      <c r="I1188" s="29" t="s">
        <v>3869</v>
      </c>
      <c r="J1188" s="28">
        <v>3</v>
      </c>
      <c r="K1188" s="29" t="s">
        <v>7529</v>
      </c>
      <c r="L1188" s="28">
        <v>5012</v>
      </c>
      <c r="M1188" s="29" t="s">
        <v>3869</v>
      </c>
      <c r="N1188" s="29" t="s">
        <v>7471</v>
      </c>
      <c r="O1188" s="31">
        <v>18264</v>
      </c>
      <c r="P1188" s="31" t="s">
        <v>7472</v>
      </c>
      <c r="Q1188" s="29" t="s">
        <v>7473</v>
      </c>
      <c r="R1188" s="28">
        <v>1</v>
      </c>
      <c r="S1188" s="28">
        <v>22</v>
      </c>
      <c r="T1188" s="28">
        <v>2</v>
      </c>
      <c r="U1188" s="28">
        <v>3</v>
      </c>
      <c r="V1188" s="29" t="s">
        <v>7531</v>
      </c>
      <c r="W1188" s="29" t="s">
        <v>572</v>
      </c>
      <c r="X1188" s="29" t="s">
        <v>527</v>
      </c>
      <c r="Y1188" s="29" t="s">
        <v>3299</v>
      </c>
      <c r="Z1188" s="29" t="s">
        <v>3282</v>
      </c>
      <c r="AA1188" s="29" t="s">
        <v>7478</v>
      </c>
      <c r="AB1188" s="28">
        <v>91754</v>
      </c>
      <c r="AC1188" s="32">
        <v>34.045628999999998</v>
      </c>
      <c r="AD1188" s="32">
        <v>-118.129684</v>
      </c>
      <c r="AE1188" s="34" t="s">
        <v>7503</v>
      </c>
      <c r="AF1188" s="29" t="s">
        <v>7472</v>
      </c>
      <c r="AG1188" s="33" t="str">
        <f>IF(ISERROR(IF(VLOOKUP(B1188,'SAS Stations'!$A$2:$G$307,6,)="YES", "YES", "NO"))=TRUE,"NO","YES")</f>
        <v>YES</v>
      </c>
      <c r="AH1188" s="33" t="str">
        <f t="shared" si="18"/>
        <v>NO</v>
      </c>
      <c r="AI1188" s="33" t="str">
        <f>IF(ISERROR(IF(VLOOKUP(B1188,'Stations Modelled'!$A$2:$D$141,4,FALSE)=TRUE, "YES","NO")),"NO","YES")</f>
        <v>NO</v>
      </c>
    </row>
    <row r="1189" spans="1:35" hidden="1">
      <c r="A1189" s="29" t="s">
        <v>532</v>
      </c>
      <c r="B1189" s="28">
        <v>839</v>
      </c>
      <c r="C1189" s="28">
        <v>5839</v>
      </c>
      <c r="D1189" s="30" t="s">
        <v>7564</v>
      </c>
      <c r="E1189" s="29"/>
      <c r="F1189" s="28">
        <v>12</v>
      </c>
      <c r="G1189" s="28">
        <v>4</v>
      </c>
      <c r="H1189" s="28">
        <v>5086</v>
      </c>
      <c r="I1189" s="29" t="s">
        <v>394</v>
      </c>
      <c r="J1189" s="28">
        <v>2</v>
      </c>
      <c r="K1189" s="29" t="s">
        <v>394</v>
      </c>
      <c r="L1189" s="28">
        <v>5086</v>
      </c>
      <c r="M1189" s="29" t="s">
        <v>394</v>
      </c>
      <c r="N1189" s="29" t="s">
        <v>7471</v>
      </c>
      <c r="O1189" s="31">
        <v>18264</v>
      </c>
      <c r="P1189" s="31" t="s">
        <v>7472</v>
      </c>
      <c r="Q1189" s="29" t="s">
        <v>7506</v>
      </c>
      <c r="R1189" s="28">
        <v>1</v>
      </c>
      <c r="S1189" s="28">
        <v>33</v>
      </c>
      <c r="T1189" s="28">
        <v>1</v>
      </c>
      <c r="U1189" s="28">
        <v>42</v>
      </c>
      <c r="V1189" s="29" t="s">
        <v>7556</v>
      </c>
      <c r="W1189" s="29" t="s">
        <v>3300</v>
      </c>
      <c r="X1189" s="29" t="s">
        <v>3301</v>
      </c>
      <c r="Y1189" s="29" t="s">
        <v>3302</v>
      </c>
      <c r="Z1189" s="29" t="s">
        <v>503</v>
      </c>
      <c r="AA1189" s="29" t="s">
        <v>7478</v>
      </c>
      <c r="AB1189" s="28">
        <v>92663</v>
      </c>
      <c r="AC1189" s="32">
        <v>33.607277000000003</v>
      </c>
      <c r="AD1189" s="32">
        <v>-117.92174199999999</v>
      </c>
      <c r="AE1189" s="34" t="s">
        <v>7503</v>
      </c>
      <c r="AF1189" s="29" t="s">
        <v>7472</v>
      </c>
      <c r="AG1189" s="33" t="str">
        <f>IF(ISERROR(IF(VLOOKUP(B1189,'SAS Stations'!$A$2:$G$307,6,)="YES", "YES", "NO"))=TRUE,"NO","YES")</f>
        <v>NO</v>
      </c>
      <c r="AH1189" s="33" t="str">
        <f t="shared" si="18"/>
        <v>YES</v>
      </c>
      <c r="AI1189" s="33" t="str">
        <f>IF(ISERROR(IF(VLOOKUP(B1189,'Stations Modelled'!$A$2:$D$141,4,FALSE)=TRUE, "YES","NO")),"NO","YES")</f>
        <v>NO</v>
      </c>
    </row>
    <row r="1190" spans="1:35" hidden="1">
      <c r="A1190" s="29" t="s">
        <v>1155</v>
      </c>
      <c r="B1190" s="28">
        <v>1230</v>
      </c>
      <c r="C1190" s="28">
        <v>7576</v>
      </c>
      <c r="D1190" s="30"/>
      <c r="E1190" s="29"/>
      <c r="F1190" s="28">
        <v>16</v>
      </c>
      <c r="G1190" s="28">
        <v>2.4</v>
      </c>
      <c r="H1190" s="28">
        <v>5055</v>
      </c>
      <c r="I1190" s="29" t="s">
        <v>446</v>
      </c>
      <c r="J1190" s="28">
        <v>10</v>
      </c>
      <c r="K1190" s="29" t="s">
        <v>446</v>
      </c>
      <c r="L1190" s="28">
        <v>5056</v>
      </c>
      <c r="M1190" s="29" t="s">
        <v>698</v>
      </c>
      <c r="N1190" s="29" t="s">
        <v>7471</v>
      </c>
      <c r="O1190" s="31">
        <v>18264</v>
      </c>
      <c r="P1190" s="31" t="s">
        <v>7472</v>
      </c>
      <c r="Q1190" s="29" t="s">
        <v>5084</v>
      </c>
      <c r="R1190" s="28">
        <v>5</v>
      </c>
      <c r="S1190" s="28">
        <v>49</v>
      </c>
      <c r="T1190" s="28">
        <v>1</v>
      </c>
      <c r="U1190" s="28">
        <v>60</v>
      </c>
      <c r="V1190" s="29" t="s">
        <v>4996</v>
      </c>
      <c r="W1190" s="29" t="s">
        <v>7472</v>
      </c>
      <c r="X1190" s="29" t="s">
        <v>7472</v>
      </c>
      <c r="Y1190" s="29" t="s">
        <v>7472</v>
      </c>
      <c r="Z1190" s="29" t="s">
        <v>7472</v>
      </c>
      <c r="AA1190" s="29" t="s">
        <v>7478</v>
      </c>
      <c r="AB1190" s="28">
        <v>93013</v>
      </c>
      <c r="AC1190" s="27"/>
      <c r="AD1190" s="27"/>
      <c r="AE1190" s="27"/>
      <c r="AF1190" s="29" t="s">
        <v>7472</v>
      </c>
      <c r="AG1190" s="33" t="str">
        <f>IF(ISERROR(IF(VLOOKUP(B1190,'SAS Stations'!$A$2:$G$307,6,)="YES", "YES", "NO"))=TRUE,"NO","YES")</f>
        <v>NO</v>
      </c>
      <c r="AH1190" s="33" t="str">
        <f t="shared" si="18"/>
        <v>YES</v>
      </c>
      <c r="AI1190" s="33" t="str">
        <f>IF(ISERROR(IF(VLOOKUP(B1190,'Stations Modelled'!$A$2:$D$141,4,FALSE)=TRUE, "YES","NO")),"NO","YES")</f>
        <v>NO</v>
      </c>
    </row>
    <row r="1191" spans="1:35" hidden="1">
      <c r="A1191" s="29" t="s">
        <v>1156</v>
      </c>
      <c r="B1191" s="28">
        <v>1233</v>
      </c>
      <c r="C1191" s="28">
        <v>7581</v>
      </c>
      <c r="D1191" s="30"/>
      <c r="E1191" s="29"/>
      <c r="F1191" s="28">
        <v>33</v>
      </c>
      <c r="G1191" s="28">
        <v>12</v>
      </c>
      <c r="H1191" s="28">
        <v>8027</v>
      </c>
      <c r="I1191" s="29" t="s">
        <v>365</v>
      </c>
      <c r="J1191" s="28">
        <v>15</v>
      </c>
      <c r="K1191" s="29" t="s">
        <v>666</v>
      </c>
      <c r="L1191" s="28">
        <v>5061</v>
      </c>
      <c r="M1191" s="29" t="s">
        <v>666</v>
      </c>
      <c r="N1191" s="29" t="s">
        <v>7521</v>
      </c>
      <c r="O1191" s="31">
        <v>29738</v>
      </c>
      <c r="P1191" s="31">
        <v>31959</v>
      </c>
      <c r="Q1191" s="29" t="s">
        <v>5084</v>
      </c>
      <c r="R1191" s="28">
        <v>3</v>
      </c>
      <c r="S1191" s="28">
        <v>73</v>
      </c>
      <c r="T1191" s="28">
        <v>4</v>
      </c>
      <c r="U1191" s="28">
        <v>30</v>
      </c>
      <c r="V1191" s="29" t="s">
        <v>7474</v>
      </c>
      <c r="W1191" s="29" t="s">
        <v>7472</v>
      </c>
      <c r="X1191" s="29" t="s">
        <v>7472</v>
      </c>
      <c r="Y1191" s="29" t="s">
        <v>7472</v>
      </c>
      <c r="Z1191" s="29" t="s">
        <v>7472</v>
      </c>
      <c r="AA1191" s="29" t="s">
        <v>7478</v>
      </c>
      <c r="AB1191" s="28" t="s">
        <v>7472</v>
      </c>
      <c r="AC1191" s="27"/>
      <c r="AD1191" s="27"/>
      <c r="AE1191" s="27"/>
      <c r="AF1191" s="29" t="s">
        <v>7472</v>
      </c>
      <c r="AG1191" s="33" t="str">
        <f>IF(ISERROR(IF(VLOOKUP(B1191,'SAS Stations'!$A$2:$G$307,6,)="YES", "YES", "NO"))=TRUE,"NO","YES")</f>
        <v>NO</v>
      </c>
      <c r="AH1191" s="33" t="str">
        <f t="shared" si="18"/>
        <v>YES</v>
      </c>
      <c r="AI1191" s="33" t="str">
        <f>IF(ISERROR(IF(VLOOKUP(B1191,'Stations Modelled'!$A$2:$D$141,4,FALSE)=TRUE, "YES","NO")),"NO","YES")</f>
        <v>NO</v>
      </c>
    </row>
    <row r="1192" spans="1:35" hidden="1">
      <c r="A1192" s="29" t="s">
        <v>718</v>
      </c>
      <c r="B1192" s="28">
        <v>1559</v>
      </c>
      <c r="C1192" s="28">
        <v>6289</v>
      </c>
      <c r="D1192" s="30" t="s">
        <v>7584</v>
      </c>
      <c r="E1192" s="29"/>
      <c r="F1192" s="28">
        <v>66</v>
      </c>
      <c r="G1192" s="28">
        <v>12</v>
      </c>
      <c r="H1192" s="28">
        <v>5084</v>
      </c>
      <c r="I1192" s="29" t="s">
        <v>3790</v>
      </c>
      <c r="J1192" s="28">
        <v>9</v>
      </c>
      <c r="K1192" s="29" t="s">
        <v>652</v>
      </c>
      <c r="L1192" s="28">
        <v>5073</v>
      </c>
      <c r="M1192" s="29" t="s">
        <v>652</v>
      </c>
      <c r="N1192" s="29" t="s">
        <v>7471</v>
      </c>
      <c r="O1192" s="31">
        <v>33207</v>
      </c>
      <c r="P1192" s="31" t="s">
        <v>7472</v>
      </c>
      <c r="Q1192" s="29" t="s">
        <v>7530</v>
      </c>
      <c r="R1192" s="28">
        <v>1</v>
      </c>
      <c r="S1192" s="28">
        <v>47</v>
      </c>
      <c r="T1192" s="28">
        <v>2</v>
      </c>
      <c r="U1192" s="28">
        <v>4</v>
      </c>
      <c r="V1192" s="29" t="s">
        <v>7531</v>
      </c>
      <c r="W1192" s="29" t="s">
        <v>4621</v>
      </c>
      <c r="X1192" s="29" t="s">
        <v>7523</v>
      </c>
      <c r="Y1192" s="29" t="s">
        <v>1284</v>
      </c>
      <c r="Z1192" s="29" t="s">
        <v>1049</v>
      </c>
      <c r="AA1192" s="29" t="s">
        <v>7478</v>
      </c>
      <c r="AB1192" s="28" t="s">
        <v>7472</v>
      </c>
      <c r="AC1192" s="32">
        <v>33.937376</v>
      </c>
      <c r="AD1192" s="32">
        <v>-118.05866899999999</v>
      </c>
      <c r="AE1192" s="34" t="s">
        <v>7494</v>
      </c>
      <c r="AF1192" s="29" t="s">
        <v>7472</v>
      </c>
      <c r="AG1192" s="33" t="str">
        <f>IF(ISERROR(IF(VLOOKUP(B1192,'SAS Stations'!$A$2:$G$307,6,)="YES", "YES", "NO"))=TRUE,"NO","YES")</f>
        <v>NO</v>
      </c>
      <c r="AH1192" s="33" t="str">
        <f t="shared" si="18"/>
        <v>YES</v>
      </c>
      <c r="AI1192" s="33" t="str">
        <f>IF(ISERROR(IF(VLOOKUP(B1192,'Stations Modelled'!$A$2:$D$141,4,FALSE)=TRUE, "YES","NO")),"NO","YES")</f>
        <v>NO</v>
      </c>
    </row>
    <row r="1193" spans="1:35" hidden="1">
      <c r="A1193" s="29" t="s">
        <v>719</v>
      </c>
      <c r="B1193" s="28">
        <v>883</v>
      </c>
      <c r="C1193" s="28">
        <v>5887</v>
      </c>
      <c r="D1193" s="30" t="s">
        <v>7564</v>
      </c>
      <c r="E1193" s="29">
        <v>37579</v>
      </c>
      <c r="F1193" s="28">
        <v>66</v>
      </c>
      <c r="G1193" s="28">
        <v>12</v>
      </c>
      <c r="H1193" s="28">
        <v>5088</v>
      </c>
      <c r="I1193" s="29" t="s">
        <v>838</v>
      </c>
      <c r="J1193" s="28">
        <v>2</v>
      </c>
      <c r="K1193" s="29" t="s">
        <v>394</v>
      </c>
      <c r="L1193" s="28">
        <v>5086</v>
      </c>
      <c r="M1193" s="29" t="s">
        <v>394</v>
      </c>
      <c r="N1193" s="29" t="s">
        <v>7471</v>
      </c>
      <c r="O1193" s="31">
        <v>25355</v>
      </c>
      <c r="P1193" s="31" t="s">
        <v>7472</v>
      </c>
      <c r="Q1193" s="29" t="s">
        <v>7473</v>
      </c>
      <c r="R1193" s="28">
        <v>1</v>
      </c>
      <c r="S1193" s="28">
        <v>43</v>
      </c>
      <c r="T1193" s="28">
        <v>1</v>
      </c>
      <c r="U1193" s="28">
        <v>46</v>
      </c>
      <c r="V1193" s="29" t="s">
        <v>7556</v>
      </c>
      <c r="W1193" s="29" t="s">
        <v>464</v>
      </c>
      <c r="X1193" s="29" t="s">
        <v>465</v>
      </c>
      <c r="Y1193" s="29" t="s">
        <v>3303</v>
      </c>
      <c r="Z1193" s="29" t="s">
        <v>3304</v>
      </c>
      <c r="AA1193" s="29" t="s">
        <v>7478</v>
      </c>
      <c r="AB1193" s="28">
        <v>92677</v>
      </c>
      <c r="AC1193" s="32">
        <v>33.562584999999999</v>
      </c>
      <c r="AD1193" s="32">
        <v>-117.715126</v>
      </c>
      <c r="AE1193" s="34" t="s">
        <v>7503</v>
      </c>
      <c r="AF1193" s="29" t="s">
        <v>7472</v>
      </c>
      <c r="AG1193" s="33" t="str">
        <f>IF(ISERROR(IF(VLOOKUP(B1193,'SAS Stations'!$A$2:$G$307,6,)="YES", "YES", "NO"))=TRUE,"NO","YES")</f>
        <v>YES</v>
      </c>
      <c r="AH1193" s="33" t="str">
        <f t="shared" si="18"/>
        <v>NO</v>
      </c>
      <c r="AI1193" s="33" t="str">
        <f>IF(ISERROR(IF(VLOOKUP(B1193,'Stations Modelled'!$A$2:$D$141,4,FALSE)=TRUE, "YES","NO")),"NO","YES")</f>
        <v>NO</v>
      </c>
    </row>
    <row r="1194" spans="1:35" hidden="1">
      <c r="A1194" s="29" t="s">
        <v>1157</v>
      </c>
      <c r="B1194" s="28">
        <v>239</v>
      </c>
      <c r="C1194" s="28">
        <v>4118</v>
      </c>
      <c r="D1194" s="30"/>
      <c r="E1194" s="29"/>
      <c r="F1194" s="28">
        <v>161</v>
      </c>
      <c r="G1194" s="28">
        <v>161</v>
      </c>
      <c r="H1194" s="28">
        <v>4015</v>
      </c>
      <c r="I1194" s="29" t="s">
        <v>2866</v>
      </c>
      <c r="J1194" s="28">
        <v>6</v>
      </c>
      <c r="K1194" s="29" t="s">
        <v>389</v>
      </c>
      <c r="L1194" s="28">
        <v>4000</v>
      </c>
      <c r="M1194" s="29" t="s">
        <v>7495</v>
      </c>
      <c r="N1194" s="29" t="s">
        <v>7471</v>
      </c>
      <c r="O1194" s="31">
        <v>18264</v>
      </c>
      <c r="P1194" s="31" t="s">
        <v>7472</v>
      </c>
      <c r="Q1194" s="29" t="s">
        <v>7496</v>
      </c>
      <c r="R1194" s="28">
        <v>9</v>
      </c>
      <c r="S1194" s="28">
        <v>87</v>
      </c>
      <c r="T1194" s="28">
        <v>4</v>
      </c>
      <c r="U1194" s="28">
        <v>0</v>
      </c>
      <c r="V1194" s="29" t="s">
        <v>3438</v>
      </c>
      <c r="W1194" s="29" t="s">
        <v>7472</v>
      </c>
      <c r="X1194" s="29" t="s">
        <v>7472</v>
      </c>
      <c r="Y1194" s="29" t="s">
        <v>1158</v>
      </c>
      <c r="Z1194" s="29" t="s">
        <v>402</v>
      </c>
      <c r="AA1194" s="29" t="s">
        <v>7478</v>
      </c>
      <c r="AB1194" s="28" t="s">
        <v>7472</v>
      </c>
      <c r="AC1194" s="27"/>
      <c r="AD1194" s="27"/>
      <c r="AE1194" s="27"/>
      <c r="AF1194" s="29" t="s">
        <v>7472</v>
      </c>
      <c r="AG1194" s="33" t="str">
        <f>IF(ISERROR(IF(VLOOKUP(B1194,'SAS Stations'!$A$2:$G$307,6,)="YES", "YES", "NO"))=TRUE,"NO","YES")</f>
        <v>NO</v>
      </c>
      <c r="AH1194" s="33" t="str">
        <f t="shared" si="18"/>
        <v>YES</v>
      </c>
      <c r="AI1194" s="33" t="str">
        <f>IF(ISERROR(IF(VLOOKUP(B1194,'Stations Modelled'!$A$2:$D$141,4,FALSE)=TRUE, "YES","NO")),"NO","YES")</f>
        <v>NO</v>
      </c>
    </row>
    <row r="1195" spans="1:35" hidden="1">
      <c r="A1195" s="29" t="s">
        <v>1159</v>
      </c>
      <c r="B1195" s="28">
        <v>1781</v>
      </c>
      <c r="C1195" s="28">
        <v>5290</v>
      </c>
      <c r="D1195" s="30"/>
      <c r="E1195" s="29"/>
      <c r="F1195" s="28">
        <v>66</v>
      </c>
      <c r="G1195" s="28">
        <v>16</v>
      </c>
      <c r="H1195" s="28">
        <v>5056</v>
      </c>
      <c r="I1195" s="29" t="s">
        <v>698</v>
      </c>
      <c r="J1195" s="28">
        <v>11</v>
      </c>
      <c r="K1195" s="29" t="s">
        <v>698</v>
      </c>
      <c r="L1195" s="28">
        <v>5056</v>
      </c>
      <c r="M1195" s="29" t="s">
        <v>698</v>
      </c>
      <c r="N1195" s="29" t="s">
        <v>7496</v>
      </c>
      <c r="O1195" s="31">
        <v>38353</v>
      </c>
      <c r="P1195" s="31" t="s">
        <v>7472</v>
      </c>
      <c r="Q1195" s="29" t="s">
        <v>10579</v>
      </c>
      <c r="R1195" s="28">
        <v>5</v>
      </c>
      <c r="S1195" s="28">
        <v>35</v>
      </c>
      <c r="T1195" s="28">
        <v>3</v>
      </c>
      <c r="U1195" s="28">
        <v>60</v>
      </c>
      <c r="V1195" s="29" t="s">
        <v>7472</v>
      </c>
      <c r="W1195" s="29" t="s">
        <v>7472</v>
      </c>
      <c r="X1195" s="29" t="s">
        <v>7472</v>
      </c>
      <c r="Y1195" s="29" t="s">
        <v>7472</v>
      </c>
      <c r="Z1195" s="29" t="s">
        <v>7472</v>
      </c>
      <c r="AA1195" s="29" t="s">
        <v>7478</v>
      </c>
      <c r="AB1195" s="28" t="s">
        <v>7472</v>
      </c>
      <c r="AC1195" s="27"/>
      <c r="AD1195" s="27"/>
      <c r="AE1195" s="27"/>
      <c r="AF1195" s="29" t="s">
        <v>7472</v>
      </c>
      <c r="AG1195" s="33" t="str">
        <f>IF(ISERROR(IF(VLOOKUP(B1195,'SAS Stations'!$A$2:$G$307,6,)="YES", "YES", "NO"))=TRUE,"NO","YES")</f>
        <v>NO</v>
      </c>
      <c r="AH1195" s="33" t="str">
        <f t="shared" si="18"/>
        <v>YES</v>
      </c>
      <c r="AI1195" s="33" t="str">
        <f>IF(ISERROR(IF(VLOOKUP(B1195,'Stations Modelled'!$A$2:$D$141,4,FALSE)=TRUE, "YES","NO")),"NO","YES")</f>
        <v>NO</v>
      </c>
    </row>
    <row r="1196" spans="1:35" hidden="1">
      <c r="A1196" s="29" t="s">
        <v>1160</v>
      </c>
      <c r="B1196" s="28">
        <v>1229</v>
      </c>
      <c r="C1196" s="28">
        <v>7575</v>
      </c>
      <c r="D1196" s="30"/>
      <c r="E1196" s="29"/>
      <c r="F1196" s="28">
        <v>33</v>
      </c>
      <c r="G1196" s="28">
        <v>12</v>
      </c>
      <c r="H1196" s="28">
        <v>8016</v>
      </c>
      <c r="I1196" s="29" t="s">
        <v>385</v>
      </c>
      <c r="J1196" s="28">
        <v>15</v>
      </c>
      <c r="K1196" s="29" t="s">
        <v>666</v>
      </c>
      <c r="L1196" s="28">
        <v>5090</v>
      </c>
      <c r="M1196" s="29" t="s">
        <v>3806</v>
      </c>
      <c r="N1196" s="29" t="s">
        <v>7471</v>
      </c>
      <c r="O1196" s="31">
        <v>24654</v>
      </c>
      <c r="P1196" s="31" t="s">
        <v>7472</v>
      </c>
      <c r="Q1196" s="29" t="s">
        <v>5084</v>
      </c>
      <c r="R1196" s="28">
        <v>3</v>
      </c>
      <c r="S1196" s="28">
        <v>72</v>
      </c>
      <c r="T1196" s="28">
        <v>4</v>
      </c>
      <c r="U1196" s="28">
        <v>30</v>
      </c>
      <c r="V1196" s="29" t="s">
        <v>7474</v>
      </c>
      <c r="W1196" s="29" t="s">
        <v>7472</v>
      </c>
      <c r="X1196" s="29" t="s">
        <v>7472</v>
      </c>
      <c r="Y1196" s="29" t="s">
        <v>7472</v>
      </c>
      <c r="Z1196" s="29" t="s">
        <v>7472</v>
      </c>
      <c r="AA1196" s="29" t="s">
        <v>7478</v>
      </c>
      <c r="AB1196" s="28">
        <v>92311</v>
      </c>
      <c r="AC1196" s="27"/>
      <c r="AD1196" s="27"/>
      <c r="AE1196" s="27"/>
      <c r="AF1196" s="29" t="s">
        <v>7472</v>
      </c>
      <c r="AG1196" s="33" t="str">
        <f>IF(ISERROR(IF(VLOOKUP(B1196,'SAS Stations'!$A$2:$G$307,6,)="YES", "YES", "NO"))=TRUE,"NO","YES")</f>
        <v>NO</v>
      </c>
      <c r="AH1196" s="33" t="str">
        <f t="shared" si="18"/>
        <v>YES</v>
      </c>
      <c r="AI1196" s="33" t="str">
        <f>IF(ISERROR(IF(VLOOKUP(B1196,'Stations Modelled'!$A$2:$D$141,4,FALSE)=TRUE, "YES","NO")),"NO","YES")</f>
        <v>NO</v>
      </c>
    </row>
    <row r="1197" spans="1:35" hidden="1">
      <c r="A1197" s="29" t="s">
        <v>1161</v>
      </c>
      <c r="B1197" s="28">
        <v>1237</v>
      </c>
      <c r="C1197" s="28">
        <v>7585</v>
      </c>
      <c r="D1197" s="30"/>
      <c r="E1197" s="29"/>
      <c r="F1197" s="28">
        <v>16</v>
      </c>
      <c r="G1197" s="28">
        <v>4</v>
      </c>
      <c r="H1197" s="28">
        <v>5055</v>
      </c>
      <c r="I1197" s="29" t="s">
        <v>446</v>
      </c>
      <c r="J1197" s="28">
        <v>10</v>
      </c>
      <c r="K1197" s="29" t="s">
        <v>446</v>
      </c>
      <c r="L1197" s="28">
        <v>5056</v>
      </c>
      <c r="M1197" s="29" t="s">
        <v>698</v>
      </c>
      <c r="N1197" s="29" t="s">
        <v>7471</v>
      </c>
      <c r="O1197" s="31">
        <v>32629</v>
      </c>
      <c r="P1197" s="31" t="s">
        <v>7472</v>
      </c>
      <c r="Q1197" s="29" t="s">
        <v>5084</v>
      </c>
      <c r="R1197" s="28">
        <v>5</v>
      </c>
      <c r="S1197" s="28">
        <v>49</v>
      </c>
      <c r="T1197" s="28">
        <v>1</v>
      </c>
      <c r="U1197" s="28">
        <v>60</v>
      </c>
      <c r="V1197" s="29" t="s">
        <v>4996</v>
      </c>
      <c r="W1197" s="29" t="s">
        <v>7472</v>
      </c>
      <c r="X1197" s="29" t="s">
        <v>7472</v>
      </c>
      <c r="Y1197" s="29" t="s">
        <v>7472</v>
      </c>
      <c r="Z1197" s="29" t="s">
        <v>7472</v>
      </c>
      <c r="AA1197" s="29" t="s">
        <v>7478</v>
      </c>
      <c r="AB1197" s="28">
        <v>93110</v>
      </c>
      <c r="AC1197" s="27"/>
      <c r="AD1197" s="27"/>
      <c r="AE1197" s="27"/>
      <c r="AF1197" s="29" t="s">
        <v>7472</v>
      </c>
      <c r="AG1197" s="33" t="str">
        <f>IF(ISERROR(IF(VLOOKUP(B1197,'SAS Stations'!$A$2:$G$307,6,)="YES", "YES", "NO"))=TRUE,"NO","YES")</f>
        <v>NO</v>
      </c>
      <c r="AH1197" s="33" t="str">
        <f t="shared" si="18"/>
        <v>YES</v>
      </c>
      <c r="AI1197" s="33" t="str">
        <f>IF(ISERROR(IF(VLOOKUP(B1197,'Stations Modelled'!$A$2:$D$141,4,FALSE)=TRUE, "YES","NO")),"NO","YES")</f>
        <v>NO</v>
      </c>
    </row>
    <row r="1198" spans="1:35" hidden="1">
      <c r="A1198" s="29" t="s">
        <v>720</v>
      </c>
      <c r="B1198" s="28">
        <v>694</v>
      </c>
      <c r="C1198" s="28">
        <v>5655</v>
      </c>
      <c r="D1198" s="30" t="s">
        <v>7528</v>
      </c>
      <c r="E1198" s="29">
        <v>53965</v>
      </c>
      <c r="F1198" s="28">
        <v>66</v>
      </c>
      <c r="G1198" s="28">
        <v>12</v>
      </c>
      <c r="H1198" s="28">
        <v>5014</v>
      </c>
      <c r="I1198" s="29" t="s">
        <v>392</v>
      </c>
      <c r="J1198" s="28">
        <v>4</v>
      </c>
      <c r="K1198" s="29" t="s">
        <v>448</v>
      </c>
      <c r="L1198" s="28">
        <v>5014</v>
      </c>
      <c r="M1198" s="29" t="s">
        <v>687</v>
      </c>
      <c r="N1198" s="29" t="s">
        <v>7471</v>
      </c>
      <c r="O1198" s="31">
        <v>22586</v>
      </c>
      <c r="P1198" s="31" t="s">
        <v>7472</v>
      </c>
      <c r="Q1198" s="29" t="s">
        <v>7473</v>
      </c>
      <c r="R1198" s="28">
        <v>1</v>
      </c>
      <c r="S1198" s="28">
        <v>26</v>
      </c>
      <c r="T1198" s="28">
        <v>2</v>
      </c>
      <c r="U1198" s="28">
        <v>6</v>
      </c>
      <c r="V1198" s="29" t="s">
        <v>7531</v>
      </c>
      <c r="W1198" s="29" t="s">
        <v>3305</v>
      </c>
      <c r="X1198" s="29" t="s">
        <v>517</v>
      </c>
      <c r="Y1198" s="29" t="s">
        <v>3306</v>
      </c>
      <c r="Z1198" s="29" t="s">
        <v>392</v>
      </c>
      <c r="AA1198" s="29" t="s">
        <v>7478</v>
      </c>
      <c r="AB1198" s="28">
        <v>91789</v>
      </c>
      <c r="AC1198" s="32">
        <v>34.006982000000001</v>
      </c>
      <c r="AD1198" s="32">
        <v>-117.855194</v>
      </c>
      <c r="AE1198" s="34" t="s">
        <v>7503</v>
      </c>
      <c r="AF1198" s="29" t="s">
        <v>7472</v>
      </c>
      <c r="AG1198" s="33" t="str">
        <f>IF(ISERROR(IF(VLOOKUP(B1198,'SAS Stations'!$A$2:$G$307,6,)="YES", "YES", "NO"))=TRUE,"NO","YES")</f>
        <v>YES</v>
      </c>
      <c r="AH1198" s="33" t="str">
        <f t="shared" si="18"/>
        <v>NO</v>
      </c>
      <c r="AI1198" s="33" t="str">
        <f>IF(ISERROR(IF(VLOOKUP(B1198,'Stations Modelled'!$A$2:$D$141,4,FALSE)=TRUE, "YES","NO")),"NO","YES")</f>
        <v>NO</v>
      </c>
    </row>
    <row r="1199" spans="1:35" hidden="1">
      <c r="A1199" s="29" t="s">
        <v>721</v>
      </c>
      <c r="B1199" s="28">
        <v>774</v>
      </c>
      <c r="C1199" s="28">
        <v>5763</v>
      </c>
      <c r="D1199" s="30"/>
      <c r="E1199" s="29"/>
      <c r="F1199" s="28">
        <v>66</v>
      </c>
      <c r="G1199" s="28">
        <v>16</v>
      </c>
      <c r="H1199" s="28">
        <v>5073</v>
      </c>
      <c r="I1199" s="29" t="s">
        <v>652</v>
      </c>
      <c r="J1199" s="28">
        <v>9</v>
      </c>
      <c r="K1199" s="29" t="s">
        <v>652</v>
      </c>
      <c r="L1199" s="28">
        <v>5073</v>
      </c>
      <c r="M1199" s="29" t="s">
        <v>652</v>
      </c>
      <c r="N1199" s="29" t="s">
        <v>7471</v>
      </c>
      <c r="O1199" s="31">
        <v>30834</v>
      </c>
      <c r="P1199" s="31" t="s">
        <v>7472</v>
      </c>
      <c r="Q1199" s="29" t="s">
        <v>7473</v>
      </c>
      <c r="R1199" s="28">
        <v>1</v>
      </c>
      <c r="S1199" s="28">
        <v>32</v>
      </c>
      <c r="T1199" s="28">
        <v>2</v>
      </c>
      <c r="U1199" s="28">
        <v>56</v>
      </c>
      <c r="V1199" s="29" t="s">
        <v>2730</v>
      </c>
      <c r="W1199" s="29" t="s">
        <v>2826</v>
      </c>
      <c r="X1199" s="29" t="s">
        <v>7500</v>
      </c>
      <c r="Y1199" s="29" t="s">
        <v>1285</v>
      </c>
      <c r="Z1199" s="29" t="s">
        <v>3787</v>
      </c>
      <c r="AA1199" s="29" t="s">
        <v>7478</v>
      </c>
      <c r="AB1199" s="28">
        <v>90746</v>
      </c>
      <c r="AC1199" s="32">
        <v>33.859588000000002</v>
      </c>
      <c r="AD1199" s="32">
        <v>-118.27598</v>
      </c>
      <c r="AE1199" s="34" t="s">
        <v>7494</v>
      </c>
      <c r="AF1199" s="29" t="s">
        <v>7472</v>
      </c>
      <c r="AG1199" s="33" t="str">
        <f>IF(ISERROR(IF(VLOOKUP(B1199,'SAS Stations'!$A$2:$G$307,6,)="YES", "YES", "NO"))=TRUE,"NO","YES")</f>
        <v>YES</v>
      </c>
      <c r="AH1199" s="33" t="str">
        <f t="shared" si="18"/>
        <v>NO</v>
      </c>
      <c r="AI1199" s="33" t="str">
        <f>IF(ISERROR(IF(VLOOKUP(B1199,'Stations Modelled'!$A$2:$D$141,4,FALSE)=TRUE, "YES","NO")),"NO","YES")</f>
        <v>NO</v>
      </c>
    </row>
    <row r="1200" spans="1:35" hidden="1">
      <c r="A1200" s="29" t="s">
        <v>2667</v>
      </c>
      <c r="B1200" s="28">
        <v>664</v>
      </c>
      <c r="C1200" s="28">
        <v>5624</v>
      </c>
      <c r="D1200" s="30" t="s">
        <v>3420</v>
      </c>
      <c r="E1200" s="29"/>
      <c r="F1200" s="28">
        <v>12</v>
      </c>
      <c r="G1200" s="28">
        <v>4</v>
      </c>
      <c r="H1200" s="28">
        <v>5069</v>
      </c>
      <c r="I1200" s="29" t="s">
        <v>687</v>
      </c>
      <c r="J1200" s="28">
        <v>4</v>
      </c>
      <c r="K1200" s="29" t="s">
        <v>448</v>
      </c>
      <c r="L1200" s="28">
        <v>5069</v>
      </c>
      <c r="M1200" s="29" t="s">
        <v>687</v>
      </c>
      <c r="N1200" s="29" t="s">
        <v>7471</v>
      </c>
      <c r="O1200" s="31">
        <v>18264</v>
      </c>
      <c r="P1200" s="31" t="s">
        <v>7472</v>
      </c>
      <c r="Q1200" s="29" t="s">
        <v>7506</v>
      </c>
      <c r="R1200" s="28">
        <v>3</v>
      </c>
      <c r="S1200" s="28">
        <v>34</v>
      </c>
      <c r="T1200" s="28">
        <v>3</v>
      </c>
      <c r="U1200" s="28">
        <v>12</v>
      </c>
      <c r="V1200" s="29" t="s">
        <v>3438</v>
      </c>
      <c r="W1200" s="29" t="s">
        <v>2668</v>
      </c>
      <c r="X1200" s="29" t="s">
        <v>462</v>
      </c>
      <c r="Y1200" s="29" t="s">
        <v>2669</v>
      </c>
      <c r="Z1200" s="29" t="s">
        <v>2667</v>
      </c>
      <c r="AA1200" s="29" t="s">
        <v>7478</v>
      </c>
      <c r="AB1200" s="28">
        <v>91760</v>
      </c>
      <c r="AC1200" s="32">
        <v>33.931350000000002</v>
      </c>
      <c r="AD1200" s="32">
        <v>-117.555927</v>
      </c>
      <c r="AE1200" s="34" t="s">
        <v>7503</v>
      </c>
      <c r="AF1200" s="29" t="s">
        <v>7472</v>
      </c>
      <c r="AG1200" s="33" t="str">
        <f>IF(ISERROR(IF(VLOOKUP(B1200,'SAS Stations'!$A$2:$G$307,6,)="YES", "YES", "NO"))=TRUE,"NO","YES")</f>
        <v>NO</v>
      </c>
      <c r="AH1200" s="33" t="str">
        <f t="shared" si="18"/>
        <v>YES</v>
      </c>
      <c r="AI1200" s="33" t="str">
        <f>IF(ISERROR(IF(VLOOKUP(B1200,'Stations Modelled'!$A$2:$D$141,4,FALSE)=TRUE, "YES","NO")),"NO","YES")</f>
        <v>NO</v>
      </c>
    </row>
    <row r="1201" spans="1:35" hidden="1">
      <c r="A1201" s="29" t="s">
        <v>1162</v>
      </c>
      <c r="B1201" s="28">
        <v>1864</v>
      </c>
      <c r="C1201" s="28">
        <v>8341</v>
      </c>
      <c r="D1201" s="30"/>
      <c r="E1201" s="29"/>
      <c r="F1201" s="28">
        <v>115</v>
      </c>
      <c r="G1201" s="28">
        <v>12</v>
      </c>
      <c r="H1201" s="28">
        <v>5070</v>
      </c>
      <c r="I1201" s="29" t="s">
        <v>347</v>
      </c>
      <c r="J1201" s="28">
        <v>7</v>
      </c>
      <c r="K1201" s="29" t="s">
        <v>347</v>
      </c>
      <c r="L1201" s="28">
        <v>5070</v>
      </c>
      <c r="M1201" s="29" t="s">
        <v>347</v>
      </c>
      <c r="N1201" s="29" t="s">
        <v>7496</v>
      </c>
      <c r="O1201" s="31">
        <v>38353</v>
      </c>
      <c r="P1201" s="31" t="s">
        <v>7472</v>
      </c>
      <c r="Q1201" s="29" t="s">
        <v>10579</v>
      </c>
      <c r="R1201" s="28">
        <v>3</v>
      </c>
      <c r="S1201" s="28">
        <v>77</v>
      </c>
      <c r="T1201" s="28">
        <v>3</v>
      </c>
      <c r="U1201" s="28">
        <v>20</v>
      </c>
      <c r="V1201" s="29" t="s">
        <v>7472</v>
      </c>
      <c r="W1201" s="29" t="s">
        <v>7472</v>
      </c>
      <c r="X1201" s="29" t="s">
        <v>7472</v>
      </c>
      <c r="Y1201" s="29" t="s">
        <v>1163</v>
      </c>
      <c r="Z1201" s="29" t="s">
        <v>2734</v>
      </c>
      <c r="AA1201" s="29" t="s">
        <v>7478</v>
      </c>
      <c r="AB1201" s="28" t="s">
        <v>7472</v>
      </c>
      <c r="AC1201" s="27"/>
      <c r="AD1201" s="27"/>
      <c r="AE1201" s="27"/>
      <c r="AF1201" s="29" t="s">
        <v>7472</v>
      </c>
      <c r="AG1201" s="33" t="str">
        <f>IF(ISERROR(IF(VLOOKUP(B1201,'SAS Stations'!$A$2:$G$307,6,)="YES", "YES", "NO"))=TRUE,"NO","YES")</f>
        <v>NO</v>
      </c>
      <c r="AH1201" s="33" t="str">
        <f t="shared" si="18"/>
        <v>YES</v>
      </c>
      <c r="AI1201" s="33" t="str">
        <f>IF(ISERROR(IF(VLOOKUP(B1201,'Stations Modelled'!$A$2:$D$141,4,FALSE)=TRUE, "YES","NO")),"NO","YES")</f>
        <v>NO</v>
      </c>
    </row>
    <row r="1202" spans="1:35" hidden="1">
      <c r="A1202" s="29" t="s">
        <v>722</v>
      </c>
      <c r="B1202" s="28">
        <v>868</v>
      </c>
      <c r="C1202" s="28">
        <v>5871</v>
      </c>
      <c r="D1202" s="30" t="s">
        <v>2822</v>
      </c>
      <c r="E1202" s="29"/>
      <c r="F1202" s="28">
        <v>66</v>
      </c>
      <c r="G1202" s="28">
        <v>12</v>
      </c>
      <c r="H1202" s="28">
        <v>1410</v>
      </c>
      <c r="I1202" s="29" t="s">
        <v>340</v>
      </c>
      <c r="J1202" s="28">
        <v>9</v>
      </c>
      <c r="K1202" s="29" t="s">
        <v>652</v>
      </c>
      <c r="L1202" s="28">
        <v>5073</v>
      </c>
      <c r="M1202" s="29" t="s">
        <v>652</v>
      </c>
      <c r="N1202" s="29" t="s">
        <v>7471</v>
      </c>
      <c r="O1202" s="31">
        <v>24473</v>
      </c>
      <c r="P1202" s="31" t="s">
        <v>7472</v>
      </c>
      <c r="Q1202" s="29" t="s">
        <v>7530</v>
      </c>
      <c r="R1202" s="28">
        <v>1</v>
      </c>
      <c r="S1202" s="28">
        <v>33</v>
      </c>
      <c r="T1202" s="28">
        <v>1</v>
      </c>
      <c r="U1202" s="28">
        <v>0</v>
      </c>
      <c r="V1202" s="29" t="s">
        <v>7848</v>
      </c>
      <c r="W1202" s="29" t="s">
        <v>1286</v>
      </c>
      <c r="X1202" s="29" t="s">
        <v>546</v>
      </c>
      <c r="Y1202" s="29" t="s">
        <v>1287</v>
      </c>
      <c r="Z1202" s="29" t="s">
        <v>1288</v>
      </c>
      <c r="AA1202" s="29" t="s">
        <v>7478</v>
      </c>
      <c r="AB1202" s="28">
        <v>90740</v>
      </c>
      <c r="AC1202" s="32">
        <v>33.755558999999998</v>
      </c>
      <c r="AD1202" s="32">
        <v>-118.086975</v>
      </c>
      <c r="AE1202" s="34" t="s">
        <v>7494</v>
      </c>
      <c r="AF1202" s="29" t="s">
        <v>7472</v>
      </c>
      <c r="AG1202" s="33" t="str">
        <f>IF(ISERROR(IF(VLOOKUP(B1202,'SAS Stations'!$A$2:$G$307,6,)="YES", "YES", "NO"))=TRUE,"NO","YES")</f>
        <v>NO</v>
      </c>
      <c r="AH1202" s="33" t="str">
        <f t="shared" si="18"/>
        <v>YES</v>
      </c>
      <c r="AI1202" s="33" t="str">
        <f>IF(ISERROR(IF(VLOOKUP(B1202,'Stations Modelled'!$A$2:$D$141,4,FALSE)=TRUE, "YES","NO")),"NO","YES")</f>
        <v>NO</v>
      </c>
    </row>
    <row r="1203" spans="1:35" hidden="1">
      <c r="A1203" s="29" t="s">
        <v>1164</v>
      </c>
      <c r="B1203" s="28">
        <v>1764</v>
      </c>
      <c r="C1203" s="28">
        <v>6253</v>
      </c>
      <c r="D1203" s="30"/>
      <c r="E1203" s="29"/>
      <c r="F1203" s="28">
        <v>66</v>
      </c>
      <c r="G1203" s="28">
        <v>12</v>
      </c>
      <c r="H1203" s="28">
        <v>5021</v>
      </c>
      <c r="I1203" s="29" t="s">
        <v>625</v>
      </c>
      <c r="J1203" s="28">
        <v>8</v>
      </c>
      <c r="K1203" s="29" t="s">
        <v>337</v>
      </c>
      <c r="L1203" s="28">
        <v>5023</v>
      </c>
      <c r="M1203" s="29" t="s">
        <v>337</v>
      </c>
      <c r="N1203" s="29" t="s">
        <v>7496</v>
      </c>
      <c r="O1203" s="31">
        <v>40179</v>
      </c>
      <c r="P1203" s="31" t="s">
        <v>7472</v>
      </c>
      <c r="Q1203" s="29" t="s">
        <v>7530</v>
      </c>
      <c r="R1203" s="28">
        <v>5</v>
      </c>
      <c r="S1203" s="28">
        <v>44</v>
      </c>
      <c r="T1203" s="28">
        <v>1</v>
      </c>
      <c r="U1203" s="28">
        <v>70</v>
      </c>
      <c r="V1203" s="29" t="s">
        <v>2730</v>
      </c>
      <c r="W1203" s="29" t="s">
        <v>7472</v>
      </c>
      <c r="X1203" s="29" t="s">
        <v>7472</v>
      </c>
      <c r="Y1203" s="29" t="s">
        <v>7472</v>
      </c>
      <c r="Z1203" s="29" t="s">
        <v>7472</v>
      </c>
      <c r="AA1203" s="29" t="s">
        <v>7478</v>
      </c>
      <c r="AB1203" s="28" t="s">
        <v>7472</v>
      </c>
      <c r="AC1203" s="27"/>
      <c r="AD1203" s="27"/>
      <c r="AE1203" s="27"/>
      <c r="AF1203" s="29" t="s">
        <v>7472</v>
      </c>
      <c r="AG1203" s="33" t="str">
        <f>IF(ISERROR(IF(VLOOKUP(B1203,'SAS Stations'!$A$2:$G$307,6,)="YES", "YES", "NO"))=TRUE,"NO","YES")</f>
        <v>NO</v>
      </c>
      <c r="AH1203" s="33" t="str">
        <f t="shared" si="18"/>
        <v>YES</v>
      </c>
      <c r="AI1203" s="33" t="str">
        <f>IF(ISERROR(IF(VLOOKUP(B1203,'Stations Modelled'!$A$2:$D$141,4,FALSE)=TRUE, "YES","NO")),"NO","YES")</f>
        <v>NO</v>
      </c>
    </row>
    <row r="1204" spans="1:35" hidden="1">
      <c r="A1204" s="29" t="s">
        <v>1165</v>
      </c>
      <c r="B1204" s="28">
        <v>1231</v>
      </c>
      <c r="C1204" s="28">
        <v>7578</v>
      </c>
      <c r="D1204" s="30"/>
      <c r="E1204" s="29"/>
      <c r="F1204" s="28">
        <v>12</v>
      </c>
      <c r="G1204" s="28">
        <v>2.4</v>
      </c>
      <c r="H1204" s="28">
        <v>5064</v>
      </c>
      <c r="I1204" s="29" t="s">
        <v>375</v>
      </c>
      <c r="J1204" s="28">
        <v>5</v>
      </c>
      <c r="K1204" s="29" t="s">
        <v>375</v>
      </c>
      <c r="L1204" s="28">
        <v>5064</v>
      </c>
      <c r="M1204" s="29" t="s">
        <v>375</v>
      </c>
      <c r="N1204" s="29" t="s">
        <v>7471</v>
      </c>
      <c r="O1204" s="31">
        <v>18264</v>
      </c>
      <c r="P1204" s="31" t="s">
        <v>7472</v>
      </c>
      <c r="Q1204" s="29" t="s">
        <v>5084</v>
      </c>
      <c r="R1204" s="28">
        <v>3</v>
      </c>
      <c r="S1204" s="28">
        <v>40</v>
      </c>
      <c r="T1204" s="28">
        <v>2</v>
      </c>
      <c r="U1204" s="28">
        <v>40</v>
      </c>
      <c r="V1204" s="29" t="s">
        <v>7474</v>
      </c>
      <c r="W1204" s="29" t="s">
        <v>7472</v>
      </c>
      <c r="X1204" s="29" t="s">
        <v>7472</v>
      </c>
      <c r="Y1204" s="29" t="s">
        <v>7472</v>
      </c>
      <c r="Z1204" s="29" t="s">
        <v>7472</v>
      </c>
      <c r="AA1204" s="29" t="s">
        <v>7478</v>
      </c>
      <c r="AB1204" s="28">
        <v>92352</v>
      </c>
      <c r="AC1204" s="27"/>
      <c r="AD1204" s="27"/>
      <c r="AE1204" s="27"/>
      <c r="AF1204" s="29" t="s">
        <v>7472</v>
      </c>
      <c r="AG1204" s="33" t="str">
        <f>IF(ISERROR(IF(VLOOKUP(B1204,'SAS Stations'!$A$2:$G$307,6,)="YES", "YES", "NO"))=TRUE,"NO","YES")</f>
        <v>NO</v>
      </c>
      <c r="AH1204" s="33" t="str">
        <f t="shared" si="18"/>
        <v>YES</v>
      </c>
      <c r="AI1204" s="33" t="str">
        <f>IF(ISERROR(IF(VLOOKUP(B1204,'Stations Modelled'!$A$2:$D$141,4,FALSE)=TRUE, "YES","NO")),"NO","YES")</f>
        <v>NO</v>
      </c>
    </row>
    <row r="1205" spans="1:35" hidden="1">
      <c r="A1205" s="29" t="s">
        <v>2670</v>
      </c>
      <c r="B1205" s="28">
        <v>1427</v>
      </c>
      <c r="C1205" s="28">
        <v>8205</v>
      </c>
      <c r="D1205" s="30" t="s">
        <v>7470</v>
      </c>
      <c r="E1205" s="29"/>
      <c r="F1205" s="28">
        <v>33</v>
      </c>
      <c r="G1205" s="28">
        <v>12</v>
      </c>
      <c r="H1205" s="28">
        <v>4025</v>
      </c>
      <c r="I1205" s="29" t="s">
        <v>5024</v>
      </c>
      <c r="J1205" s="28">
        <v>6</v>
      </c>
      <c r="K1205" s="29" t="s">
        <v>389</v>
      </c>
      <c r="L1205" s="28">
        <v>5067</v>
      </c>
      <c r="M1205" s="29" t="s">
        <v>389</v>
      </c>
      <c r="N1205" s="29" t="s">
        <v>7471</v>
      </c>
      <c r="O1205" s="31">
        <v>18264</v>
      </c>
      <c r="P1205" s="31" t="s">
        <v>7472</v>
      </c>
      <c r="Q1205" s="29" t="s">
        <v>7506</v>
      </c>
      <c r="R1205" s="28">
        <v>3</v>
      </c>
      <c r="S1205" s="28">
        <v>87</v>
      </c>
      <c r="T1205" s="28">
        <v>4</v>
      </c>
      <c r="U1205" s="28">
        <v>13</v>
      </c>
      <c r="V1205" s="29" t="s">
        <v>3411</v>
      </c>
      <c r="W1205" s="29" t="s">
        <v>5028</v>
      </c>
      <c r="X1205" s="29" t="s">
        <v>2671</v>
      </c>
      <c r="Y1205" s="29" t="s">
        <v>2672</v>
      </c>
      <c r="Z1205" s="29" t="s">
        <v>402</v>
      </c>
      <c r="AA1205" s="29" t="s">
        <v>7478</v>
      </c>
      <c r="AB1205" s="28">
        <v>92225</v>
      </c>
      <c r="AC1205" s="32">
        <v>33.732183999999997</v>
      </c>
      <c r="AD1205" s="32">
        <v>-114.520094</v>
      </c>
      <c r="AE1205" s="34" t="s">
        <v>7503</v>
      </c>
      <c r="AF1205" s="29" t="s">
        <v>7472</v>
      </c>
      <c r="AG1205" s="33" t="str">
        <f>IF(ISERROR(IF(VLOOKUP(B1205,'SAS Stations'!$A$2:$G$307,6,)="YES", "YES", "NO"))=TRUE,"NO","YES")</f>
        <v>NO</v>
      </c>
      <c r="AH1205" s="33" t="str">
        <f t="shared" si="18"/>
        <v>YES</v>
      </c>
      <c r="AI1205" s="33" t="str">
        <f>IF(ISERROR(IF(VLOOKUP(B1205,'Stations Modelled'!$A$2:$D$141,4,FALSE)=TRUE, "YES","NO")),"NO","YES")</f>
        <v>NO</v>
      </c>
    </row>
    <row r="1206" spans="1:35" hidden="1">
      <c r="A1206" s="29" t="s">
        <v>5201</v>
      </c>
      <c r="B1206" s="28">
        <v>1428</v>
      </c>
      <c r="C1206" s="28">
        <v>8206</v>
      </c>
      <c r="D1206" s="30" t="s">
        <v>4923</v>
      </c>
      <c r="E1206" s="29"/>
      <c r="F1206" s="28">
        <v>33</v>
      </c>
      <c r="G1206" s="28">
        <v>12</v>
      </c>
      <c r="H1206" s="28">
        <v>8016</v>
      </c>
      <c r="I1206" s="29" t="s">
        <v>385</v>
      </c>
      <c r="J1206" s="28">
        <v>15</v>
      </c>
      <c r="K1206" s="29" t="s">
        <v>666</v>
      </c>
      <c r="L1206" s="28">
        <v>5061</v>
      </c>
      <c r="M1206" s="29" t="s">
        <v>666</v>
      </c>
      <c r="N1206" s="29" t="s">
        <v>7471</v>
      </c>
      <c r="O1206" s="31">
        <v>18264</v>
      </c>
      <c r="P1206" s="31" t="s">
        <v>7472</v>
      </c>
      <c r="Q1206" s="29" t="s">
        <v>7506</v>
      </c>
      <c r="R1206" s="28">
        <v>3</v>
      </c>
      <c r="S1206" s="28">
        <v>86</v>
      </c>
      <c r="T1206" s="28">
        <v>4</v>
      </c>
      <c r="U1206" s="28">
        <v>24</v>
      </c>
      <c r="V1206" s="29" t="s">
        <v>4926</v>
      </c>
      <c r="W1206" s="29" t="s">
        <v>1757</v>
      </c>
      <c r="X1206" s="29" t="s">
        <v>7523</v>
      </c>
      <c r="Y1206" s="29" t="s">
        <v>10560</v>
      </c>
      <c r="Z1206" s="29" t="s">
        <v>10561</v>
      </c>
      <c r="AA1206" s="29" t="s">
        <v>7478</v>
      </c>
      <c r="AB1206" s="28">
        <v>93523</v>
      </c>
      <c r="AC1206" s="32">
        <v>35.023896999999998</v>
      </c>
      <c r="AD1206" s="32">
        <v>-117.835894</v>
      </c>
      <c r="AE1206" s="34" t="s">
        <v>7494</v>
      </c>
      <c r="AF1206" s="29" t="s">
        <v>7472</v>
      </c>
      <c r="AG1206" s="33" t="str">
        <f>IF(ISERROR(IF(VLOOKUP(B1206,'SAS Stations'!$A$2:$G$307,6,)="YES", "YES", "NO"))=TRUE,"NO","YES")</f>
        <v>NO</v>
      </c>
      <c r="AH1206" s="33" t="str">
        <f t="shared" si="18"/>
        <v>YES</v>
      </c>
      <c r="AI1206" s="33" t="str">
        <f>IF(ISERROR(IF(VLOOKUP(B1206,'Stations Modelled'!$A$2:$D$141,4,FALSE)=TRUE, "YES","NO")),"NO","YES")</f>
        <v>NO</v>
      </c>
    </row>
    <row r="1207" spans="1:35" hidden="1">
      <c r="A1207" s="29" t="s">
        <v>723</v>
      </c>
      <c r="B1207" s="28">
        <v>550</v>
      </c>
      <c r="C1207" s="28">
        <v>5354</v>
      </c>
      <c r="D1207" s="30" t="s">
        <v>4936</v>
      </c>
      <c r="E1207" s="29"/>
      <c r="F1207" s="28">
        <v>66</v>
      </c>
      <c r="G1207" s="28">
        <v>16</v>
      </c>
      <c r="H1207" s="28">
        <v>5051</v>
      </c>
      <c r="I1207" s="29" t="s">
        <v>362</v>
      </c>
      <c r="J1207" s="28">
        <v>13</v>
      </c>
      <c r="K1207" s="29" t="s">
        <v>362</v>
      </c>
      <c r="L1207" s="28">
        <v>5056</v>
      </c>
      <c r="M1207" s="29" t="s">
        <v>698</v>
      </c>
      <c r="N1207" s="29" t="s">
        <v>7471</v>
      </c>
      <c r="O1207" s="31">
        <v>26115</v>
      </c>
      <c r="P1207" s="31" t="s">
        <v>7472</v>
      </c>
      <c r="Q1207" s="29" t="s">
        <v>7473</v>
      </c>
      <c r="R1207" s="28">
        <v>5</v>
      </c>
      <c r="S1207" s="28">
        <v>59</v>
      </c>
      <c r="T1207" s="28">
        <v>3</v>
      </c>
      <c r="U1207" s="28">
        <v>62</v>
      </c>
      <c r="V1207" s="29" t="s">
        <v>3386</v>
      </c>
      <c r="W1207" s="29" t="s">
        <v>2645</v>
      </c>
      <c r="X1207" s="29" t="s">
        <v>10562</v>
      </c>
      <c r="Y1207" s="29" t="s">
        <v>10563</v>
      </c>
      <c r="Z1207" s="29" t="s">
        <v>362</v>
      </c>
      <c r="AA1207" s="29" t="s">
        <v>7478</v>
      </c>
      <c r="AB1207" s="28">
        <v>91350</v>
      </c>
      <c r="AC1207" s="32">
        <v>34.416628000000003</v>
      </c>
      <c r="AD1207" s="32">
        <v>-118.451761</v>
      </c>
      <c r="AE1207" s="34" t="s">
        <v>7494</v>
      </c>
      <c r="AF1207" s="29" t="s">
        <v>7472</v>
      </c>
      <c r="AG1207" s="33" t="str">
        <f>IF(ISERROR(IF(VLOOKUP(B1207,'SAS Stations'!$A$2:$G$307,6,)="YES", "YES", "NO"))=TRUE,"NO","YES")</f>
        <v>NO</v>
      </c>
      <c r="AH1207" s="33" t="str">
        <f t="shared" si="18"/>
        <v>YES</v>
      </c>
      <c r="AI1207" s="33" t="str">
        <f>IF(ISERROR(IF(VLOOKUP(B1207,'Stations Modelled'!$A$2:$D$141,4,FALSE)=TRUE, "YES","NO")),"NO","YES")</f>
        <v>NO</v>
      </c>
    </row>
    <row r="1208" spans="1:35" hidden="1">
      <c r="A1208" s="29" t="s">
        <v>1166</v>
      </c>
      <c r="B1208" s="28">
        <v>1425</v>
      </c>
      <c r="C1208" s="28">
        <v>8203</v>
      </c>
      <c r="D1208" s="30"/>
      <c r="E1208" s="29"/>
      <c r="F1208" s="28">
        <v>33</v>
      </c>
      <c r="G1208" s="28">
        <v>4.8</v>
      </c>
      <c r="H1208" s="28">
        <v>4025</v>
      </c>
      <c r="I1208" s="29" t="s">
        <v>5024</v>
      </c>
      <c r="J1208" s="28">
        <v>6</v>
      </c>
      <c r="K1208" s="29" t="s">
        <v>389</v>
      </c>
      <c r="L1208" s="28">
        <v>5067</v>
      </c>
      <c r="M1208" s="29" t="s">
        <v>389</v>
      </c>
      <c r="N1208" s="29" t="s">
        <v>7521</v>
      </c>
      <c r="O1208" s="31">
        <v>18264</v>
      </c>
      <c r="P1208" s="31">
        <v>36140</v>
      </c>
      <c r="Q1208" s="29" t="s">
        <v>7506</v>
      </c>
      <c r="R1208" s="28">
        <v>3</v>
      </c>
      <c r="S1208" s="28">
        <v>87</v>
      </c>
      <c r="T1208" s="28">
        <v>4</v>
      </c>
      <c r="U1208" s="28">
        <v>13</v>
      </c>
      <c r="V1208" s="29" t="s">
        <v>3411</v>
      </c>
      <c r="W1208" s="29" t="s">
        <v>5025</v>
      </c>
      <c r="X1208" s="29" t="s">
        <v>519</v>
      </c>
      <c r="Y1208" s="29" t="s">
        <v>1167</v>
      </c>
      <c r="Z1208" s="29" t="s">
        <v>402</v>
      </c>
      <c r="AA1208" s="29" t="s">
        <v>7478</v>
      </c>
      <c r="AB1208" s="28">
        <v>92225</v>
      </c>
      <c r="AC1208" s="27"/>
      <c r="AD1208" s="27"/>
      <c r="AE1208" s="27"/>
      <c r="AF1208" s="29" t="s">
        <v>7472</v>
      </c>
      <c r="AG1208" s="33" t="str">
        <f>IF(ISERROR(IF(VLOOKUP(B1208,'SAS Stations'!$A$2:$G$307,6,)="YES", "YES", "NO"))=TRUE,"NO","YES")</f>
        <v>NO</v>
      </c>
      <c r="AH1208" s="33" t="str">
        <f t="shared" si="18"/>
        <v>YES</v>
      </c>
      <c r="AI1208" s="33" t="str">
        <f>IF(ISERROR(IF(VLOOKUP(B1208,'Stations Modelled'!$A$2:$D$141,4,FALSE)=TRUE, "YES","NO")),"NO","YES")</f>
        <v>NO</v>
      </c>
    </row>
    <row r="1209" spans="1:35" hidden="1">
      <c r="A1209" s="29" t="s">
        <v>724</v>
      </c>
      <c r="B1209" s="28">
        <v>1898</v>
      </c>
      <c r="C1209" s="28">
        <v>6229</v>
      </c>
      <c r="D1209" s="30"/>
      <c r="E1209" s="29">
        <v>33962</v>
      </c>
      <c r="F1209" s="28">
        <v>66</v>
      </c>
      <c r="G1209" s="28">
        <v>4</v>
      </c>
      <c r="H1209" s="28">
        <v>5021</v>
      </c>
      <c r="I1209" s="29" t="s">
        <v>625</v>
      </c>
      <c r="J1209" s="28">
        <v>8</v>
      </c>
      <c r="K1209" s="29" t="s">
        <v>337</v>
      </c>
      <c r="L1209" s="28">
        <v>5023</v>
      </c>
      <c r="M1209" s="29" t="s">
        <v>337</v>
      </c>
      <c r="N1209" s="29" t="s">
        <v>7471</v>
      </c>
      <c r="O1209" s="31">
        <v>34686</v>
      </c>
      <c r="P1209" s="31" t="s">
        <v>7472</v>
      </c>
      <c r="Q1209" s="29" t="s">
        <v>7530</v>
      </c>
      <c r="R1209" s="28">
        <v>5</v>
      </c>
      <c r="S1209" s="28">
        <v>44</v>
      </c>
      <c r="T1209" s="28">
        <v>1</v>
      </c>
      <c r="U1209" s="28">
        <v>50</v>
      </c>
      <c r="V1209" s="29" t="s">
        <v>541</v>
      </c>
      <c r="W1209" s="29" t="s">
        <v>7472</v>
      </c>
      <c r="X1209" s="29" t="s">
        <v>7472</v>
      </c>
      <c r="Y1209" s="29" t="s">
        <v>1289</v>
      </c>
      <c r="Z1209" s="29" t="s">
        <v>4577</v>
      </c>
      <c r="AA1209" s="29" t="s">
        <v>7478</v>
      </c>
      <c r="AB1209" s="28" t="s">
        <v>7472</v>
      </c>
      <c r="AC1209" s="32">
        <v>33.921238000000002</v>
      </c>
      <c r="AD1209" s="32">
        <v>-118.33604200000001</v>
      </c>
      <c r="AE1209" s="34" t="s">
        <v>7494</v>
      </c>
      <c r="AF1209" s="29" t="s">
        <v>7472</v>
      </c>
      <c r="AG1209" s="33" t="str">
        <f>IF(ISERROR(IF(VLOOKUP(B1209,'SAS Stations'!$A$2:$G$307,6,)="YES", "YES", "NO"))=TRUE,"NO","YES")</f>
        <v>NO</v>
      </c>
      <c r="AH1209" s="33" t="str">
        <f t="shared" si="18"/>
        <v>YES</v>
      </c>
      <c r="AI1209" s="33" t="str">
        <f>IF(ISERROR(IF(VLOOKUP(B1209,'Stations Modelled'!$A$2:$D$141,4,FALSE)=TRUE, "YES","NO")),"NO","YES")</f>
        <v>NO</v>
      </c>
    </row>
    <row r="1210" spans="1:35" hidden="1">
      <c r="A1210" s="29" t="s">
        <v>1168</v>
      </c>
      <c r="B1210" s="28">
        <v>1234</v>
      </c>
      <c r="C1210" s="28">
        <v>7582</v>
      </c>
      <c r="D1210" s="30"/>
      <c r="E1210" s="29"/>
      <c r="F1210" s="28">
        <v>33</v>
      </c>
      <c r="G1210" s="28">
        <v>12</v>
      </c>
      <c r="H1210" s="28">
        <v>5067</v>
      </c>
      <c r="I1210" s="29" t="s">
        <v>389</v>
      </c>
      <c r="J1210" s="28">
        <v>6</v>
      </c>
      <c r="K1210" s="29" t="s">
        <v>389</v>
      </c>
      <c r="L1210" s="28">
        <v>5067</v>
      </c>
      <c r="M1210" s="29" t="s">
        <v>389</v>
      </c>
      <c r="N1210" s="29" t="s">
        <v>7471</v>
      </c>
      <c r="O1210" s="31">
        <v>29830</v>
      </c>
      <c r="P1210" s="31" t="s">
        <v>7472</v>
      </c>
      <c r="Q1210" s="29" t="s">
        <v>5084</v>
      </c>
      <c r="R1210" s="28">
        <v>3</v>
      </c>
      <c r="S1210" s="28">
        <v>84</v>
      </c>
      <c r="T1210" s="28" t="s">
        <v>7472</v>
      </c>
      <c r="U1210" s="28">
        <v>40</v>
      </c>
      <c r="V1210" s="29" t="s">
        <v>7480</v>
      </c>
      <c r="W1210" s="29" t="s">
        <v>1123</v>
      </c>
      <c r="X1210" s="29" t="s">
        <v>569</v>
      </c>
      <c r="Y1210" s="29" t="s">
        <v>1169</v>
      </c>
      <c r="Z1210" s="29" t="s">
        <v>1170</v>
      </c>
      <c r="AA1210" s="29" t="s">
        <v>7478</v>
      </c>
      <c r="AB1210" s="28">
        <v>92256</v>
      </c>
      <c r="AC1210" s="27"/>
      <c r="AD1210" s="27"/>
      <c r="AE1210" s="27"/>
      <c r="AF1210" s="29" t="s">
        <v>7472</v>
      </c>
      <c r="AG1210" s="33" t="str">
        <f>IF(ISERROR(IF(VLOOKUP(B1210,'SAS Stations'!$A$2:$G$307,6,)="YES", "YES", "NO"))=TRUE,"NO","YES")</f>
        <v>NO</v>
      </c>
      <c r="AH1210" s="33" t="str">
        <f t="shared" si="18"/>
        <v>YES</v>
      </c>
      <c r="AI1210" s="33" t="str">
        <f>IF(ISERROR(IF(VLOOKUP(B1210,'Stations Modelled'!$A$2:$D$141,4,FALSE)=TRUE, "YES","NO")),"NO","YES")</f>
        <v>NO</v>
      </c>
    </row>
    <row r="1211" spans="1:35" hidden="1">
      <c r="A1211" s="29" t="s">
        <v>1066</v>
      </c>
      <c r="B1211" s="28">
        <v>62</v>
      </c>
      <c r="C1211" s="28">
        <v>1070</v>
      </c>
      <c r="D1211" s="30" t="s">
        <v>4919</v>
      </c>
      <c r="E1211" s="29"/>
      <c r="F1211" s="28">
        <v>66</v>
      </c>
      <c r="G1211" s="28">
        <v>12</v>
      </c>
      <c r="H1211" s="28">
        <v>5052</v>
      </c>
      <c r="I1211" s="29" t="s">
        <v>357</v>
      </c>
      <c r="J1211" s="28">
        <v>14</v>
      </c>
      <c r="K1211" s="29" t="s">
        <v>940</v>
      </c>
      <c r="L1211" s="28">
        <v>5054</v>
      </c>
      <c r="M1211" s="29" t="s">
        <v>940</v>
      </c>
      <c r="N1211" s="29" t="s">
        <v>7471</v>
      </c>
      <c r="O1211" s="31">
        <v>30286</v>
      </c>
      <c r="P1211" s="31" t="s">
        <v>7472</v>
      </c>
      <c r="Q1211" s="29" t="s">
        <v>525</v>
      </c>
      <c r="R1211" s="28">
        <v>5</v>
      </c>
      <c r="S1211" s="28">
        <v>52</v>
      </c>
      <c r="T1211" s="28">
        <v>3</v>
      </c>
      <c r="U1211" s="28">
        <v>22</v>
      </c>
      <c r="V1211" s="29" t="s">
        <v>4926</v>
      </c>
      <c r="W1211" s="29" t="s">
        <v>1741</v>
      </c>
      <c r="X1211" s="29" t="s">
        <v>519</v>
      </c>
      <c r="Y1211" s="29" t="s">
        <v>10564</v>
      </c>
      <c r="Z1211" s="29" t="s">
        <v>10281</v>
      </c>
      <c r="AA1211" s="29" t="s">
        <v>7478</v>
      </c>
      <c r="AB1211" s="28">
        <v>93561</v>
      </c>
      <c r="AC1211" s="32">
        <v>35.073059999999998</v>
      </c>
      <c r="AD1211" s="32">
        <v>-118.370903</v>
      </c>
      <c r="AE1211" s="34" t="s">
        <v>7494</v>
      </c>
      <c r="AF1211" s="29" t="s">
        <v>7472</v>
      </c>
      <c r="AG1211" s="33" t="str">
        <f>IF(ISERROR(IF(VLOOKUP(B1211,'SAS Stations'!$A$2:$G$307,6,)="YES", "YES", "NO"))=TRUE,"NO","YES")</f>
        <v>NO</v>
      </c>
      <c r="AH1211" s="33" t="str">
        <f t="shared" si="18"/>
        <v>YES</v>
      </c>
      <c r="AI1211" s="33" t="str">
        <f>IF(ISERROR(IF(VLOOKUP(B1211,'Stations Modelled'!$A$2:$D$141,4,FALSE)=TRUE, "YES","NO")),"NO","YES")</f>
        <v>NO</v>
      </c>
    </row>
    <row r="1212" spans="1:35" hidden="1">
      <c r="A1212" s="29" t="s">
        <v>1171</v>
      </c>
      <c r="B1212" s="28">
        <v>1430</v>
      </c>
      <c r="C1212" s="28">
        <v>8208</v>
      </c>
      <c r="D1212" s="30"/>
      <c r="E1212" s="29"/>
      <c r="F1212" s="28">
        <v>33</v>
      </c>
      <c r="G1212" s="28">
        <v>33</v>
      </c>
      <c r="H1212" s="28">
        <v>5064</v>
      </c>
      <c r="I1212" s="29" t="s">
        <v>375</v>
      </c>
      <c r="J1212" s="28">
        <v>5</v>
      </c>
      <c r="K1212" s="29" t="s">
        <v>375</v>
      </c>
      <c r="L1212" s="28">
        <v>5064</v>
      </c>
      <c r="M1212" s="29" t="s">
        <v>375</v>
      </c>
      <c r="N1212" s="29" t="s">
        <v>7471</v>
      </c>
      <c r="O1212" s="31">
        <v>18264</v>
      </c>
      <c r="P1212" s="31" t="s">
        <v>7472</v>
      </c>
      <c r="Q1212" s="29" t="s">
        <v>981</v>
      </c>
      <c r="R1212" s="28">
        <v>3</v>
      </c>
      <c r="S1212" s="28">
        <v>31</v>
      </c>
      <c r="T1212" s="28">
        <v>3</v>
      </c>
      <c r="U1212" s="28">
        <v>20</v>
      </c>
      <c r="V1212" s="29" t="s">
        <v>7474</v>
      </c>
      <c r="W1212" s="29" t="s">
        <v>7472</v>
      </c>
      <c r="X1212" s="29" t="s">
        <v>7472</v>
      </c>
      <c r="Y1212" s="29" t="s">
        <v>7472</v>
      </c>
      <c r="Z1212" s="29" t="s">
        <v>7472</v>
      </c>
      <c r="AA1212" s="29" t="s">
        <v>7478</v>
      </c>
      <c r="AB1212" s="28" t="s">
        <v>7472</v>
      </c>
      <c r="AC1212" s="27"/>
      <c r="AD1212" s="27"/>
      <c r="AE1212" s="27"/>
      <c r="AF1212" s="29" t="s">
        <v>7472</v>
      </c>
      <c r="AG1212" s="33" t="str">
        <f>IF(ISERROR(IF(VLOOKUP(B1212,'SAS Stations'!$A$2:$G$307,6,)="YES", "YES", "NO"))=TRUE,"NO","YES")</f>
        <v>NO</v>
      </c>
      <c r="AH1212" s="33" t="str">
        <f t="shared" si="18"/>
        <v>YES</v>
      </c>
      <c r="AI1212" s="33" t="str">
        <f>IF(ISERROR(IF(VLOOKUP(B1212,'Stations Modelled'!$A$2:$D$141,4,FALSE)=TRUE, "YES","NO")),"NO","YES")</f>
        <v>NO</v>
      </c>
    </row>
    <row r="1213" spans="1:35" hidden="1">
      <c r="A1213" s="29" t="s">
        <v>725</v>
      </c>
      <c r="B1213" s="28">
        <v>1021</v>
      </c>
      <c r="C1213" s="28">
        <v>6249</v>
      </c>
      <c r="D1213" s="30" t="s">
        <v>7573</v>
      </c>
      <c r="E1213" s="29"/>
      <c r="F1213" s="28">
        <v>66</v>
      </c>
      <c r="G1213" s="28">
        <v>12</v>
      </c>
      <c r="H1213" s="28">
        <v>5087</v>
      </c>
      <c r="I1213" s="29" t="s">
        <v>415</v>
      </c>
      <c r="J1213" s="28">
        <v>1</v>
      </c>
      <c r="K1213" s="29" t="s">
        <v>939</v>
      </c>
      <c r="L1213" s="28">
        <v>5082</v>
      </c>
      <c r="M1213" s="29" t="s">
        <v>939</v>
      </c>
      <c r="N1213" s="29" t="s">
        <v>7471</v>
      </c>
      <c r="O1213" s="31">
        <v>28946</v>
      </c>
      <c r="P1213" s="31" t="s">
        <v>7472</v>
      </c>
      <c r="Q1213" s="29" t="s">
        <v>7530</v>
      </c>
      <c r="R1213" s="28">
        <v>1</v>
      </c>
      <c r="S1213" s="28">
        <v>48</v>
      </c>
      <c r="T1213" s="28">
        <v>2</v>
      </c>
      <c r="U1213" s="28">
        <v>43</v>
      </c>
      <c r="V1213" s="29" t="s">
        <v>7556</v>
      </c>
      <c r="W1213" s="29" t="s">
        <v>7839</v>
      </c>
      <c r="X1213" s="29" t="s">
        <v>3283</v>
      </c>
      <c r="Y1213" s="29" t="s">
        <v>3307</v>
      </c>
      <c r="Z1213" s="29" t="s">
        <v>414</v>
      </c>
      <c r="AA1213" s="29" t="s">
        <v>7478</v>
      </c>
      <c r="AB1213" s="28">
        <v>92621</v>
      </c>
      <c r="AC1213" s="32">
        <v>33.919297</v>
      </c>
      <c r="AD1213" s="32">
        <v>-117.918396</v>
      </c>
      <c r="AE1213" s="34" t="s">
        <v>7503</v>
      </c>
      <c r="AF1213" s="29" t="s">
        <v>7472</v>
      </c>
      <c r="AG1213" s="33" t="str">
        <f>IF(ISERROR(IF(VLOOKUP(B1213,'SAS Stations'!$A$2:$G$307,6,)="YES", "YES", "NO"))=TRUE,"NO","YES")</f>
        <v>NO</v>
      </c>
      <c r="AH1213" s="33" t="str">
        <f t="shared" si="18"/>
        <v>YES</v>
      </c>
      <c r="AI1213" s="33" t="str">
        <f>IF(ISERROR(IF(VLOOKUP(B1213,'Stations Modelled'!$A$2:$D$141,4,FALSE)=TRUE, "YES","NO")),"NO","YES")</f>
        <v>NO</v>
      </c>
    </row>
    <row r="1214" spans="1:35" hidden="1">
      <c r="A1214" s="29" t="s">
        <v>2673</v>
      </c>
      <c r="B1214" s="28">
        <v>1431</v>
      </c>
      <c r="C1214" s="28">
        <v>8209</v>
      </c>
      <c r="D1214" s="30" t="s">
        <v>3410</v>
      </c>
      <c r="E1214" s="29"/>
      <c r="F1214" s="28">
        <v>33</v>
      </c>
      <c r="G1214" s="28">
        <v>12</v>
      </c>
      <c r="H1214" s="28">
        <v>5070</v>
      </c>
      <c r="I1214" s="29" t="s">
        <v>347</v>
      </c>
      <c r="J1214" s="28">
        <v>7</v>
      </c>
      <c r="K1214" s="29" t="s">
        <v>347</v>
      </c>
      <c r="L1214" s="28">
        <v>5070</v>
      </c>
      <c r="M1214" s="29" t="s">
        <v>347</v>
      </c>
      <c r="N1214" s="29" t="s">
        <v>7471</v>
      </c>
      <c r="O1214" s="31">
        <v>18264</v>
      </c>
      <c r="P1214" s="31" t="s">
        <v>7472</v>
      </c>
      <c r="Q1214" s="29" t="s">
        <v>7506</v>
      </c>
      <c r="R1214" s="28">
        <v>3</v>
      </c>
      <c r="S1214" s="28">
        <v>77</v>
      </c>
      <c r="T1214" s="28">
        <v>3</v>
      </c>
      <c r="U1214" s="28">
        <v>16</v>
      </c>
      <c r="V1214" s="29" t="s">
        <v>3411</v>
      </c>
      <c r="W1214" s="29" t="s">
        <v>2674</v>
      </c>
      <c r="X1214" s="29" t="s">
        <v>517</v>
      </c>
      <c r="Y1214" s="29" t="s">
        <v>2675</v>
      </c>
      <c r="Z1214" s="29" t="s">
        <v>2676</v>
      </c>
      <c r="AA1214" s="29" t="s">
        <v>7478</v>
      </c>
      <c r="AB1214" s="28">
        <v>92353</v>
      </c>
      <c r="AC1214" s="32">
        <v>33.838017000000001</v>
      </c>
      <c r="AD1214" s="32">
        <v>-117.12259400000001</v>
      </c>
      <c r="AE1214" s="34" t="s">
        <v>7503</v>
      </c>
      <c r="AF1214" s="29" t="s">
        <v>7472</v>
      </c>
      <c r="AG1214" s="33" t="str">
        <f>IF(ISERROR(IF(VLOOKUP(B1214,'SAS Stations'!$A$2:$G$307,6,)="YES", "YES", "NO"))=TRUE,"NO","YES")</f>
        <v>NO</v>
      </c>
      <c r="AH1214" s="33" t="str">
        <f t="shared" si="18"/>
        <v>YES</v>
      </c>
      <c r="AI1214" s="33" t="str">
        <f>IF(ISERROR(IF(VLOOKUP(B1214,'Stations Modelled'!$A$2:$D$141,4,FALSE)=TRUE, "YES","NO")),"NO","YES")</f>
        <v>NO</v>
      </c>
    </row>
    <row r="1215" spans="1:35" hidden="1">
      <c r="A1215" s="29" t="s">
        <v>726</v>
      </c>
      <c r="B1215" s="28">
        <v>1477</v>
      </c>
      <c r="C1215" s="28">
        <v>8258</v>
      </c>
      <c r="D1215" s="30" t="s">
        <v>3416</v>
      </c>
      <c r="E1215" s="29"/>
      <c r="F1215" s="28">
        <v>33</v>
      </c>
      <c r="G1215" s="28">
        <v>25</v>
      </c>
      <c r="H1215" s="28">
        <v>5067</v>
      </c>
      <c r="I1215" s="29" t="s">
        <v>389</v>
      </c>
      <c r="J1215" s="28">
        <v>6</v>
      </c>
      <c r="K1215" s="29" t="s">
        <v>389</v>
      </c>
      <c r="L1215" s="28">
        <v>5067</v>
      </c>
      <c r="M1215" s="29" t="s">
        <v>389</v>
      </c>
      <c r="N1215" s="29" t="s">
        <v>7471</v>
      </c>
      <c r="O1215" s="31">
        <v>26696</v>
      </c>
      <c r="P1215" s="31" t="s">
        <v>7472</v>
      </c>
      <c r="Q1215" s="29" t="s">
        <v>7506</v>
      </c>
      <c r="R1215" s="28">
        <v>3</v>
      </c>
      <c r="S1215" s="28">
        <v>84</v>
      </c>
      <c r="T1215" s="28">
        <v>4</v>
      </c>
      <c r="U1215" s="28">
        <v>13</v>
      </c>
      <c r="V1215" s="29" t="s">
        <v>7480</v>
      </c>
      <c r="W1215" s="29" t="s">
        <v>2677</v>
      </c>
      <c r="X1215" s="29" t="s">
        <v>477</v>
      </c>
      <c r="Y1215" s="29" t="s">
        <v>2678</v>
      </c>
      <c r="Z1215" s="29" t="s">
        <v>2679</v>
      </c>
      <c r="AA1215" s="29" t="s">
        <v>7478</v>
      </c>
      <c r="AB1215" s="28">
        <v>92284</v>
      </c>
      <c r="AC1215" s="32">
        <v>34.207447000000002</v>
      </c>
      <c r="AD1215" s="32">
        <v>-116.36902000000001</v>
      </c>
      <c r="AE1215" s="34" t="s">
        <v>7503</v>
      </c>
      <c r="AF1215" s="29" t="s">
        <v>7472</v>
      </c>
      <c r="AG1215" s="33" t="str">
        <f>IF(ISERROR(IF(VLOOKUP(B1215,'SAS Stations'!$A$2:$G$307,6,)="YES", "YES", "NO"))=TRUE,"NO","YES")</f>
        <v>NO</v>
      </c>
      <c r="AH1215" s="33" t="str">
        <f t="shared" si="18"/>
        <v>YES</v>
      </c>
      <c r="AI1215" s="33" t="str">
        <f>IF(ISERROR(IF(VLOOKUP(B1215,'Stations Modelled'!$A$2:$D$141,4,FALSE)=TRUE, "YES","NO")),"NO","YES")</f>
        <v>YES</v>
      </c>
    </row>
    <row r="1216" spans="1:35" hidden="1">
      <c r="A1216" s="29" t="s">
        <v>1172</v>
      </c>
      <c r="B1216" s="28">
        <v>1236</v>
      </c>
      <c r="C1216" s="28">
        <v>7584</v>
      </c>
      <c r="D1216" s="30"/>
      <c r="E1216" s="29"/>
      <c r="F1216" s="28">
        <v>16</v>
      </c>
      <c r="G1216" s="28">
        <v>4</v>
      </c>
      <c r="H1216" s="28">
        <v>5023</v>
      </c>
      <c r="I1216" s="29" t="s">
        <v>337</v>
      </c>
      <c r="J1216" s="28">
        <v>8</v>
      </c>
      <c r="K1216" s="29" t="s">
        <v>337</v>
      </c>
      <c r="L1216" s="28">
        <v>5023</v>
      </c>
      <c r="M1216" s="29" t="s">
        <v>337</v>
      </c>
      <c r="N1216" s="29" t="s">
        <v>7521</v>
      </c>
      <c r="O1216" s="31">
        <v>31017</v>
      </c>
      <c r="P1216" s="31">
        <v>35430</v>
      </c>
      <c r="Q1216" s="29" t="s">
        <v>5084</v>
      </c>
      <c r="R1216" s="28">
        <v>5</v>
      </c>
      <c r="S1216" s="28">
        <v>44</v>
      </c>
      <c r="T1216" s="28">
        <v>1</v>
      </c>
      <c r="U1216" s="28">
        <v>50</v>
      </c>
      <c r="V1216" s="29" t="s">
        <v>2730</v>
      </c>
      <c r="W1216" s="29" t="s">
        <v>7472</v>
      </c>
      <c r="X1216" s="29" t="s">
        <v>7472</v>
      </c>
      <c r="Y1216" s="29" t="s">
        <v>7472</v>
      </c>
      <c r="Z1216" s="29" t="s">
        <v>7472</v>
      </c>
      <c r="AA1216" s="29" t="s">
        <v>7478</v>
      </c>
      <c r="AB1216" s="28" t="s">
        <v>7472</v>
      </c>
      <c r="AC1216" s="27"/>
      <c r="AD1216" s="27"/>
      <c r="AE1216" s="27"/>
      <c r="AF1216" s="29" t="s">
        <v>7472</v>
      </c>
      <c r="AG1216" s="33" t="str">
        <f>IF(ISERROR(IF(VLOOKUP(B1216,'SAS Stations'!$A$2:$G$307,6,)="YES", "YES", "NO"))=TRUE,"NO","YES")</f>
        <v>NO</v>
      </c>
      <c r="AH1216" s="33" t="str">
        <f t="shared" si="18"/>
        <v>YES</v>
      </c>
      <c r="AI1216" s="33" t="str">
        <f>IF(ISERROR(IF(VLOOKUP(B1216,'Stations Modelled'!$A$2:$D$141,4,FALSE)=TRUE, "YES","NO")),"NO","YES")</f>
        <v>NO</v>
      </c>
    </row>
    <row r="1217" spans="1:35" hidden="1">
      <c r="A1217" s="29" t="s">
        <v>727</v>
      </c>
      <c r="B1217" s="28">
        <v>536</v>
      </c>
      <c r="C1217" s="28">
        <v>5337</v>
      </c>
      <c r="D1217" s="30" t="s">
        <v>4949</v>
      </c>
      <c r="E1217" s="29">
        <v>49906</v>
      </c>
      <c r="F1217" s="28">
        <v>66</v>
      </c>
      <c r="G1217" s="28">
        <v>12</v>
      </c>
      <c r="H1217" s="28">
        <v>5033</v>
      </c>
      <c r="I1217" s="29" t="s">
        <v>397</v>
      </c>
      <c r="J1217" s="28">
        <v>17</v>
      </c>
      <c r="K1217" s="29" t="s">
        <v>4950</v>
      </c>
      <c r="L1217" s="28">
        <v>5033</v>
      </c>
      <c r="M1217" s="29" t="s">
        <v>397</v>
      </c>
      <c r="N1217" s="29" t="s">
        <v>7471</v>
      </c>
      <c r="O1217" s="31">
        <v>17654</v>
      </c>
      <c r="P1217" s="31" t="s">
        <v>7472</v>
      </c>
      <c r="Q1217" s="29" t="s">
        <v>7473</v>
      </c>
      <c r="R1217" s="28">
        <v>5</v>
      </c>
      <c r="S1217" s="28">
        <v>51</v>
      </c>
      <c r="T1217" s="28">
        <v>2</v>
      </c>
      <c r="U1217" s="28">
        <v>32</v>
      </c>
      <c r="V1217" s="29" t="s">
        <v>4926</v>
      </c>
      <c r="W1217" s="29" t="s">
        <v>1685</v>
      </c>
      <c r="X1217" s="29" t="s">
        <v>10303</v>
      </c>
      <c r="Y1217" s="29" t="s">
        <v>10565</v>
      </c>
      <c r="Z1217" s="29" t="s">
        <v>941</v>
      </c>
      <c r="AA1217" s="29" t="s">
        <v>7478</v>
      </c>
      <c r="AB1217" s="28">
        <v>93277</v>
      </c>
      <c r="AC1217" s="32">
        <v>36.341721999999997</v>
      </c>
      <c r="AD1217" s="32">
        <v>-119.367193</v>
      </c>
      <c r="AE1217" s="34" t="s">
        <v>7494</v>
      </c>
      <c r="AF1217" s="29" t="s">
        <v>7472</v>
      </c>
      <c r="AG1217" s="33" t="str">
        <f>IF(ISERROR(IF(VLOOKUP(B1217,'SAS Stations'!$A$2:$G$307,6,)="YES", "YES", "NO"))=TRUE,"NO","YES")</f>
        <v>NO</v>
      </c>
      <c r="AH1217" s="33" t="str">
        <f t="shared" si="18"/>
        <v>YES</v>
      </c>
      <c r="AI1217" s="33" t="str">
        <f>IF(ISERROR(IF(VLOOKUP(B1217,'Stations Modelled'!$A$2:$D$141,4,FALSE)=TRUE, "YES","NO")),"NO","YES")</f>
        <v>NO</v>
      </c>
    </row>
    <row r="1218" spans="1:35" hidden="1">
      <c r="A1218" s="29" t="s">
        <v>1173</v>
      </c>
      <c r="B1218" s="28">
        <v>1240</v>
      </c>
      <c r="C1218" s="28">
        <v>7612</v>
      </c>
      <c r="D1218" s="30"/>
      <c r="E1218" s="29"/>
      <c r="F1218" s="28">
        <v>12</v>
      </c>
      <c r="G1218" s="28">
        <v>2.4</v>
      </c>
      <c r="H1218" s="28">
        <v>5064</v>
      </c>
      <c r="I1218" s="29" t="s">
        <v>375</v>
      </c>
      <c r="J1218" s="28">
        <v>5</v>
      </c>
      <c r="K1218" s="29" t="s">
        <v>375</v>
      </c>
      <c r="L1218" s="28">
        <v>5064</v>
      </c>
      <c r="M1218" s="29" t="s">
        <v>375</v>
      </c>
      <c r="N1218" s="29" t="s">
        <v>7471</v>
      </c>
      <c r="O1218" s="31">
        <v>23712</v>
      </c>
      <c r="P1218" s="31" t="s">
        <v>7472</v>
      </c>
      <c r="Q1218" s="29" t="s">
        <v>5084</v>
      </c>
      <c r="R1218" s="28">
        <v>3</v>
      </c>
      <c r="S1218" s="28">
        <v>40</v>
      </c>
      <c r="T1218" s="28">
        <v>2</v>
      </c>
      <c r="U1218" s="28">
        <v>40</v>
      </c>
      <c r="V1218" s="29" t="s">
        <v>7474</v>
      </c>
      <c r="W1218" s="29" t="s">
        <v>7472</v>
      </c>
      <c r="X1218" s="29" t="s">
        <v>7472</v>
      </c>
      <c r="Y1218" s="29" t="s">
        <v>7472</v>
      </c>
      <c r="Z1218" s="29" t="s">
        <v>7472</v>
      </c>
      <c r="AA1218" s="29" t="s">
        <v>7478</v>
      </c>
      <c r="AB1218" s="28">
        <v>92341</v>
      </c>
      <c r="AC1218" s="27"/>
      <c r="AD1218" s="27"/>
      <c r="AE1218" s="27"/>
      <c r="AF1218" s="29" t="s">
        <v>7472</v>
      </c>
      <c r="AG1218" s="33" t="str">
        <f>IF(ISERROR(IF(VLOOKUP(B1218,'SAS Stations'!$A$2:$G$307,6,)="YES", "YES", "NO"))=TRUE,"NO","YES")</f>
        <v>NO</v>
      </c>
      <c r="AH1218" s="33" t="str">
        <f t="shared" si="18"/>
        <v>YES</v>
      </c>
      <c r="AI1218" s="33" t="str">
        <f>IF(ISERROR(IF(VLOOKUP(B1218,'Stations Modelled'!$A$2:$D$141,4,FALSE)=TRUE, "YES","NO")),"NO","YES")</f>
        <v>NO</v>
      </c>
    </row>
    <row r="1219" spans="1:35" hidden="1">
      <c r="A1219" s="29" t="s">
        <v>728</v>
      </c>
      <c r="B1219" s="28">
        <v>494</v>
      </c>
      <c r="C1219" s="28">
        <v>5282</v>
      </c>
      <c r="D1219" s="30" t="s">
        <v>4971</v>
      </c>
      <c r="E1219" s="29">
        <v>76972</v>
      </c>
      <c r="F1219" s="28">
        <v>66</v>
      </c>
      <c r="G1219" s="28">
        <v>16</v>
      </c>
      <c r="H1219" s="28">
        <v>5056</v>
      </c>
      <c r="I1219" s="29" t="s">
        <v>698</v>
      </c>
      <c r="J1219" s="28">
        <v>11</v>
      </c>
      <c r="K1219" s="29" t="s">
        <v>698</v>
      </c>
      <c r="L1219" s="28">
        <v>5056</v>
      </c>
      <c r="M1219" s="29" t="s">
        <v>698</v>
      </c>
      <c r="N1219" s="29" t="s">
        <v>7471</v>
      </c>
      <c r="O1219" s="31">
        <v>30834</v>
      </c>
      <c r="P1219" s="31" t="s">
        <v>7472</v>
      </c>
      <c r="Q1219" s="29" t="s">
        <v>7473</v>
      </c>
      <c r="R1219" s="28">
        <v>5</v>
      </c>
      <c r="S1219" s="28">
        <v>35</v>
      </c>
      <c r="T1219" s="28">
        <v>2</v>
      </c>
      <c r="U1219" s="28">
        <v>61</v>
      </c>
      <c r="V1219" s="29" t="s">
        <v>4972</v>
      </c>
      <c r="W1219" s="29" t="s">
        <v>1635</v>
      </c>
      <c r="X1219" s="29" t="s">
        <v>7562</v>
      </c>
      <c r="Y1219" s="29" t="s">
        <v>10566</v>
      </c>
      <c r="Z1219" s="29" t="s">
        <v>1059</v>
      </c>
      <c r="AA1219" s="29" t="s">
        <v>7478</v>
      </c>
      <c r="AB1219" s="28">
        <v>91377</v>
      </c>
      <c r="AC1219" s="32">
        <v>34.185794999999999</v>
      </c>
      <c r="AD1219" s="32">
        <v>-118.784261</v>
      </c>
      <c r="AE1219" s="34" t="s">
        <v>7494</v>
      </c>
      <c r="AF1219" s="29" t="s">
        <v>7472</v>
      </c>
      <c r="AG1219" s="33" t="str">
        <f>IF(ISERROR(IF(VLOOKUP(B1219,'SAS Stations'!$A$2:$G$307,6,)="YES", "YES", "NO"))=TRUE,"NO","YES")</f>
        <v>YES</v>
      </c>
      <c r="AH1219" s="33" t="str">
        <f t="shared" ref="AH1219:AH1282" si="19">IF(AG1219="YES", "NO", "YES")</f>
        <v>NO</v>
      </c>
      <c r="AI1219" s="33" t="str">
        <f>IF(ISERROR(IF(VLOOKUP(B1219,'Stations Modelled'!$A$2:$D$141,4,FALSE)=TRUE, "YES","NO")),"NO","YES")</f>
        <v>NO</v>
      </c>
    </row>
    <row r="1220" spans="1:35" hidden="1">
      <c r="A1220" s="29" t="s">
        <v>1174</v>
      </c>
      <c r="B1220" s="28">
        <v>1537</v>
      </c>
      <c r="C1220" s="28">
        <v>8318</v>
      </c>
      <c r="D1220" s="30"/>
      <c r="E1220" s="29"/>
      <c r="F1220" s="28">
        <v>33</v>
      </c>
      <c r="G1220" s="28">
        <v>12</v>
      </c>
      <c r="H1220" s="28">
        <v>8027</v>
      </c>
      <c r="I1220" s="29" t="s">
        <v>365</v>
      </c>
      <c r="J1220" s="28">
        <v>15</v>
      </c>
      <c r="K1220" s="29" t="s">
        <v>666</v>
      </c>
      <c r="L1220" s="28">
        <v>5061</v>
      </c>
      <c r="M1220" s="29" t="s">
        <v>666</v>
      </c>
      <c r="N1220" s="29" t="s">
        <v>7471</v>
      </c>
      <c r="O1220" s="31">
        <v>28430</v>
      </c>
      <c r="P1220" s="31" t="s">
        <v>7472</v>
      </c>
      <c r="Q1220" s="29" t="s">
        <v>5084</v>
      </c>
      <c r="R1220" s="28">
        <v>3</v>
      </c>
      <c r="S1220" s="28">
        <v>73</v>
      </c>
      <c r="T1220" s="28">
        <v>4</v>
      </c>
      <c r="U1220" s="28">
        <v>30</v>
      </c>
      <c r="V1220" s="29" t="s">
        <v>7474</v>
      </c>
      <c r="W1220" s="29" t="s">
        <v>7472</v>
      </c>
      <c r="X1220" s="29" t="s">
        <v>7472</v>
      </c>
      <c r="Y1220" s="29" t="s">
        <v>7472</v>
      </c>
      <c r="Z1220" s="29" t="s">
        <v>7472</v>
      </c>
      <c r="AA1220" s="29" t="s">
        <v>7478</v>
      </c>
      <c r="AB1220" s="28">
        <v>92372</v>
      </c>
      <c r="AC1220" s="27"/>
      <c r="AD1220" s="27"/>
      <c r="AE1220" s="27"/>
      <c r="AF1220" s="29" t="s">
        <v>7472</v>
      </c>
      <c r="AG1220" s="33" t="str">
        <f>IF(ISERROR(IF(VLOOKUP(B1220,'SAS Stations'!$A$2:$G$307,6,)="YES", "YES", "NO"))=TRUE,"NO","YES")</f>
        <v>NO</v>
      </c>
      <c r="AH1220" s="33" t="str">
        <f t="shared" si="19"/>
        <v>YES</v>
      </c>
      <c r="AI1220" s="33" t="str">
        <f>IF(ISERROR(IF(VLOOKUP(B1220,'Stations Modelled'!$A$2:$D$141,4,FALSE)=TRUE, "YES","NO")),"NO","YES")</f>
        <v>NO</v>
      </c>
    </row>
    <row r="1221" spans="1:35" hidden="1">
      <c r="A1221" s="29" t="s">
        <v>1175</v>
      </c>
      <c r="B1221" s="28">
        <v>1244</v>
      </c>
      <c r="C1221" s="28">
        <v>7617</v>
      </c>
      <c r="D1221" s="30"/>
      <c r="E1221" s="29"/>
      <c r="F1221" s="28">
        <v>16</v>
      </c>
      <c r="G1221" s="28">
        <v>2.4</v>
      </c>
      <c r="H1221" s="28">
        <v>5015</v>
      </c>
      <c r="I1221" s="29" t="s">
        <v>377</v>
      </c>
      <c r="J1221" s="28">
        <v>3</v>
      </c>
      <c r="K1221" s="29" t="s">
        <v>7529</v>
      </c>
      <c r="L1221" s="28">
        <v>5012</v>
      </c>
      <c r="M1221" s="29" t="s">
        <v>3869</v>
      </c>
      <c r="N1221" s="29" t="s">
        <v>7471</v>
      </c>
      <c r="O1221" s="31">
        <v>32435</v>
      </c>
      <c r="P1221" s="31" t="s">
        <v>7472</v>
      </c>
      <c r="Q1221" s="29" t="s">
        <v>5084</v>
      </c>
      <c r="R1221" s="28">
        <v>1</v>
      </c>
      <c r="S1221" s="28">
        <v>27</v>
      </c>
      <c r="T1221" s="28">
        <v>3</v>
      </c>
      <c r="U1221" s="28">
        <v>10</v>
      </c>
      <c r="V1221" s="29" t="s">
        <v>7472</v>
      </c>
      <c r="W1221" s="29" t="s">
        <v>7472</v>
      </c>
      <c r="X1221" s="29" t="s">
        <v>7472</v>
      </c>
      <c r="Y1221" s="29" t="s">
        <v>7472</v>
      </c>
      <c r="Z1221" s="29" t="s">
        <v>7472</v>
      </c>
      <c r="AA1221" s="29" t="s">
        <v>7478</v>
      </c>
      <c r="AB1221" s="28">
        <v>91011</v>
      </c>
      <c r="AC1221" s="27"/>
      <c r="AD1221" s="27"/>
      <c r="AE1221" s="27"/>
      <c r="AF1221" s="29" t="s">
        <v>7472</v>
      </c>
      <c r="AG1221" s="33" t="str">
        <f>IF(ISERROR(IF(VLOOKUP(B1221,'SAS Stations'!$A$2:$G$307,6,)="YES", "YES", "NO"))=TRUE,"NO","YES")</f>
        <v>NO</v>
      </c>
      <c r="AH1221" s="33" t="str">
        <f t="shared" si="19"/>
        <v>YES</v>
      </c>
      <c r="AI1221" s="33" t="str">
        <f>IF(ISERROR(IF(VLOOKUP(B1221,'Stations Modelled'!$A$2:$D$141,4,FALSE)=TRUE, "YES","NO")),"NO","YES")</f>
        <v>NO</v>
      </c>
    </row>
    <row r="1222" spans="1:35" hidden="1">
      <c r="A1222" s="29" t="s">
        <v>10567</v>
      </c>
      <c r="B1222" s="28">
        <v>69</v>
      </c>
      <c r="C1222" s="28">
        <v>1078</v>
      </c>
      <c r="D1222" s="30" t="s">
        <v>4919</v>
      </c>
      <c r="E1222" s="29"/>
      <c r="F1222" s="28">
        <v>66</v>
      </c>
      <c r="G1222" s="28">
        <v>0.5</v>
      </c>
      <c r="H1222" s="28">
        <v>5052</v>
      </c>
      <c r="I1222" s="29" t="s">
        <v>357</v>
      </c>
      <c r="J1222" s="28">
        <v>14</v>
      </c>
      <c r="K1222" s="29" t="s">
        <v>940</v>
      </c>
      <c r="L1222" s="28">
        <v>5054</v>
      </c>
      <c r="M1222" s="29" t="s">
        <v>940</v>
      </c>
      <c r="N1222" s="29" t="s">
        <v>7471</v>
      </c>
      <c r="O1222" s="31">
        <v>31444</v>
      </c>
      <c r="P1222" s="31" t="s">
        <v>7472</v>
      </c>
      <c r="Q1222" s="29" t="s">
        <v>7530</v>
      </c>
      <c r="R1222" s="28">
        <v>5</v>
      </c>
      <c r="S1222" s="28">
        <v>52</v>
      </c>
      <c r="T1222" s="28">
        <v>4</v>
      </c>
      <c r="U1222" s="28">
        <v>22</v>
      </c>
      <c r="V1222" s="29" t="s">
        <v>4926</v>
      </c>
      <c r="W1222" s="29" t="s">
        <v>1741</v>
      </c>
      <c r="X1222" s="29" t="s">
        <v>519</v>
      </c>
      <c r="Y1222" s="29" t="s">
        <v>10568</v>
      </c>
      <c r="Z1222" s="29" t="s">
        <v>10281</v>
      </c>
      <c r="AA1222" s="29" t="s">
        <v>7478</v>
      </c>
      <c r="AB1222" s="28">
        <v>93561</v>
      </c>
      <c r="AC1222" s="32">
        <v>35.034961000000003</v>
      </c>
      <c r="AD1222" s="32">
        <v>-118.35382799999999</v>
      </c>
      <c r="AE1222" s="34" t="s">
        <v>7494</v>
      </c>
      <c r="AF1222" s="29" t="s">
        <v>7472</v>
      </c>
      <c r="AG1222" s="33" t="str">
        <f>IF(ISERROR(IF(VLOOKUP(B1222,'SAS Stations'!$A$2:$G$307,6,)="YES", "YES", "NO"))=TRUE,"NO","YES")</f>
        <v>NO</v>
      </c>
      <c r="AH1222" s="33" t="str">
        <f t="shared" si="19"/>
        <v>YES</v>
      </c>
      <c r="AI1222" s="33" t="str">
        <f>IF(ISERROR(IF(VLOOKUP(B1222,'Stations Modelled'!$A$2:$D$141,4,FALSE)=TRUE, "YES","NO")),"NO","YES")</f>
        <v>NO</v>
      </c>
    </row>
    <row r="1223" spans="1:35" hidden="1">
      <c r="A1223" s="29" t="s">
        <v>729</v>
      </c>
      <c r="B1223" s="28">
        <v>599</v>
      </c>
      <c r="C1223" s="28">
        <v>5548</v>
      </c>
      <c r="D1223" s="30" t="s">
        <v>4919</v>
      </c>
      <c r="E1223" s="29">
        <v>41448</v>
      </c>
      <c r="F1223" s="28">
        <v>66</v>
      </c>
      <c r="G1223" s="28">
        <v>12</v>
      </c>
      <c r="H1223" s="28">
        <v>5052</v>
      </c>
      <c r="I1223" s="29" t="s">
        <v>357</v>
      </c>
      <c r="J1223" s="28">
        <v>14</v>
      </c>
      <c r="K1223" s="29" t="s">
        <v>940</v>
      </c>
      <c r="L1223" s="28">
        <v>5054</v>
      </c>
      <c r="M1223" s="29" t="s">
        <v>940</v>
      </c>
      <c r="N1223" s="29" t="s">
        <v>7471</v>
      </c>
      <c r="O1223" s="31">
        <v>18264</v>
      </c>
      <c r="P1223" s="31" t="s">
        <v>7472</v>
      </c>
      <c r="Q1223" s="29" t="s">
        <v>7473</v>
      </c>
      <c r="R1223" s="28">
        <v>5</v>
      </c>
      <c r="S1223" s="28">
        <v>36</v>
      </c>
      <c r="T1223" s="28">
        <v>3</v>
      </c>
      <c r="U1223" s="28">
        <v>22</v>
      </c>
      <c r="V1223" s="29" t="s">
        <v>7498</v>
      </c>
      <c r="W1223" s="29" t="s">
        <v>10569</v>
      </c>
      <c r="X1223" s="29" t="s">
        <v>564</v>
      </c>
      <c r="Y1223" s="29" t="s">
        <v>10570</v>
      </c>
      <c r="Z1223" s="29" t="s">
        <v>636</v>
      </c>
      <c r="AA1223" s="29" t="s">
        <v>7478</v>
      </c>
      <c r="AB1223" s="28">
        <v>93535</v>
      </c>
      <c r="AC1223" s="32">
        <v>34.647343999999997</v>
      </c>
      <c r="AD1223" s="32">
        <v>-118.095823</v>
      </c>
      <c r="AE1223" s="34" t="s">
        <v>7494</v>
      </c>
      <c r="AF1223" s="29" t="s">
        <v>7472</v>
      </c>
      <c r="AG1223" s="33" t="str">
        <f>IF(ISERROR(IF(VLOOKUP(B1223,'SAS Stations'!$A$2:$G$307,6,)="YES", "YES", "NO"))=TRUE,"NO","YES")</f>
        <v>YES</v>
      </c>
      <c r="AH1223" s="33" t="str">
        <f t="shared" si="19"/>
        <v>NO</v>
      </c>
      <c r="AI1223" s="33" t="str">
        <f>IF(ISERROR(IF(VLOOKUP(B1223,'Stations Modelled'!$A$2:$D$141,4,FALSE)=TRUE, "YES","NO")),"NO","YES")</f>
        <v>NO</v>
      </c>
    </row>
    <row r="1224" spans="1:35" hidden="1">
      <c r="A1224" s="29" t="s">
        <v>1036</v>
      </c>
      <c r="B1224" s="28">
        <v>433</v>
      </c>
      <c r="C1224" s="28">
        <v>5221</v>
      </c>
      <c r="D1224" s="30" t="s">
        <v>2821</v>
      </c>
      <c r="E1224" s="29">
        <v>37591</v>
      </c>
      <c r="F1224" s="28">
        <v>16</v>
      </c>
      <c r="G1224" s="28">
        <v>4</v>
      </c>
      <c r="H1224" s="28">
        <v>5029</v>
      </c>
      <c r="I1224" s="29" t="s">
        <v>624</v>
      </c>
      <c r="J1224" s="28">
        <v>8</v>
      </c>
      <c r="K1224" s="29" t="s">
        <v>337</v>
      </c>
      <c r="L1224" s="28">
        <v>5023</v>
      </c>
      <c r="M1224" s="29" t="s">
        <v>337</v>
      </c>
      <c r="N1224" s="29" t="s">
        <v>7471</v>
      </c>
      <c r="O1224" s="31">
        <v>18264</v>
      </c>
      <c r="P1224" s="31" t="s">
        <v>7472</v>
      </c>
      <c r="Q1224" s="29" t="s">
        <v>7506</v>
      </c>
      <c r="R1224" s="28">
        <v>5</v>
      </c>
      <c r="S1224" s="28">
        <v>42</v>
      </c>
      <c r="T1224" s="28">
        <v>1</v>
      </c>
      <c r="U1224" s="28">
        <v>54</v>
      </c>
      <c r="V1224" s="29" t="s">
        <v>1290</v>
      </c>
      <c r="W1224" s="29" t="s">
        <v>4562</v>
      </c>
      <c r="X1224" s="29" t="s">
        <v>538</v>
      </c>
      <c r="Y1224" s="29" t="s">
        <v>1291</v>
      </c>
      <c r="Z1224" s="29" t="s">
        <v>834</v>
      </c>
      <c r="AA1224" s="29" t="s">
        <v>7478</v>
      </c>
      <c r="AB1224" s="28">
        <v>90405</v>
      </c>
      <c r="AC1224" s="32">
        <v>33.998849999999997</v>
      </c>
      <c r="AD1224" s="32">
        <v>-118.47815</v>
      </c>
      <c r="AE1224" s="34" t="s">
        <v>7494</v>
      </c>
      <c r="AF1224" s="29" t="s">
        <v>7472</v>
      </c>
      <c r="AG1224" s="33" t="str">
        <f>IF(ISERROR(IF(VLOOKUP(B1224,'SAS Stations'!$A$2:$G$307,6,)="YES", "YES", "NO"))=TRUE,"NO","YES")</f>
        <v>YES</v>
      </c>
      <c r="AH1224" s="33" t="str">
        <f t="shared" si="19"/>
        <v>NO</v>
      </c>
      <c r="AI1224" s="33" t="str">
        <f>IF(ISERROR(IF(VLOOKUP(B1224,'Stations Modelled'!$A$2:$D$141,4,FALSE)=TRUE, "YES","NO")),"NO","YES")</f>
        <v>NO</v>
      </c>
    </row>
    <row r="1225" spans="1:35" hidden="1">
      <c r="A1225" s="29" t="s">
        <v>1176</v>
      </c>
      <c r="B1225" s="28">
        <v>1239</v>
      </c>
      <c r="C1225" s="28">
        <v>7610</v>
      </c>
      <c r="D1225" s="30"/>
      <c r="E1225" s="29"/>
      <c r="F1225" s="28">
        <v>16</v>
      </c>
      <c r="G1225" s="28">
        <v>4</v>
      </c>
      <c r="H1225" s="28">
        <v>5021</v>
      </c>
      <c r="I1225" s="29" t="s">
        <v>625</v>
      </c>
      <c r="J1225" s="28">
        <v>8</v>
      </c>
      <c r="K1225" s="29" t="s">
        <v>337</v>
      </c>
      <c r="L1225" s="28">
        <v>5023</v>
      </c>
      <c r="M1225" s="29" t="s">
        <v>337</v>
      </c>
      <c r="N1225" s="29" t="s">
        <v>7521</v>
      </c>
      <c r="O1225" s="31">
        <v>24532</v>
      </c>
      <c r="P1225" s="31">
        <v>31533</v>
      </c>
      <c r="Q1225" s="29" t="s">
        <v>5084</v>
      </c>
      <c r="R1225" s="28">
        <v>5</v>
      </c>
      <c r="S1225" s="28">
        <v>44</v>
      </c>
      <c r="T1225" s="28">
        <v>1</v>
      </c>
      <c r="U1225" s="28">
        <v>50</v>
      </c>
      <c r="V1225" s="29" t="s">
        <v>2730</v>
      </c>
      <c r="W1225" s="29" t="s">
        <v>7472</v>
      </c>
      <c r="X1225" s="29" t="s">
        <v>7472</v>
      </c>
      <c r="Y1225" s="29" t="s">
        <v>7472</v>
      </c>
      <c r="Z1225" s="29" t="s">
        <v>7472</v>
      </c>
      <c r="AA1225" s="29" t="s">
        <v>7478</v>
      </c>
      <c r="AB1225" s="28" t="s">
        <v>7472</v>
      </c>
      <c r="AC1225" s="27"/>
      <c r="AD1225" s="27"/>
      <c r="AE1225" s="27"/>
      <c r="AF1225" s="29" t="s">
        <v>7472</v>
      </c>
      <c r="AG1225" s="33" t="str">
        <f>IF(ISERROR(IF(VLOOKUP(B1225,'SAS Stations'!$A$2:$G$307,6,)="YES", "YES", "NO"))=TRUE,"NO","YES")</f>
        <v>NO</v>
      </c>
      <c r="AH1225" s="33" t="str">
        <f t="shared" si="19"/>
        <v>YES</v>
      </c>
      <c r="AI1225" s="33" t="str">
        <f>IF(ISERROR(IF(VLOOKUP(B1225,'Stations Modelled'!$A$2:$D$141,4,FALSE)=TRUE, "YES","NO")),"NO","YES")</f>
        <v>NO</v>
      </c>
    </row>
    <row r="1226" spans="1:35" hidden="1">
      <c r="A1226" s="29" t="s">
        <v>1177</v>
      </c>
      <c r="B1226" s="28">
        <v>1238</v>
      </c>
      <c r="C1226" s="28">
        <v>7608</v>
      </c>
      <c r="D1226" s="30"/>
      <c r="E1226" s="29"/>
      <c r="F1226" s="28">
        <v>16</v>
      </c>
      <c r="G1226" s="28">
        <v>2.4</v>
      </c>
      <c r="H1226" s="28">
        <v>5055</v>
      </c>
      <c r="I1226" s="29" t="s">
        <v>446</v>
      </c>
      <c r="J1226" s="28">
        <v>10</v>
      </c>
      <c r="K1226" s="29" t="s">
        <v>446</v>
      </c>
      <c r="L1226" s="28">
        <v>5056</v>
      </c>
      <c r="M1226" s="29" t="s">
        <v>698</v>
      </c>
      <c r="N1226" s="29" t="s">
        <v>7471</v>
      </c>
      <c r="O1226" s="31">
        <v>26604</v>
      </c>
      <c r="P1226" s="31" t="s">
        <v>7472</v>
      </c>
      <c r="Q1226" s="29" t="s">
        <v>5084</v>
      </c>
      <c r="R1226" s="28">
        <v>5</v>
      </c>
      <c r="S1226" s="28">
        <v>49</v>
      </c>
      <c r="T1226" s="28">
        <v>1</v>
      </c>
      <c r="U1226" s="28">
        <v>60</v>
      </c>
      <c r="V1226" s="29" t="s">
        <v>4996</v>
      </c>
      <c r="W1226" s="29" t="s">
        <v>7472</v>
      </c>
      <c r="X1226" s="29" t="s">
        <v>7472</v>
      </c>
      <c r="Y1226" s="29" t="s">
        <v>7472</v>
      </c>
      <c r="Z1226" s="29" t="s">
        <v>7472</v>
      </c>
      <c r="AA1226" s="29" t="s">
        <v>7478</v>
      </c>
      <c r="AB1226" s="28">
        <v>93108</v>
      </c>
      <c r="AC1226" s="27"/>
      <c r="AD1226" s="27"/>
      <c r="AE1226" s="27"/>
      <c r="AF1226" s="29" t="s">
        <v>7472</v>
      </c>
      <c r="AG1226" s="33" t="str">
        <f>IF(ISERROR(IF(VLOOKUP(B1226,'SAS Stations'!$A$2:$G$307,6,)="YES", "YES", "NO"))=TRUE,"NO","YES")</f>
        <v>NO</v>
      </c>
      <c r="AH1226" s="33" t="str">
        <f t="shared" si="19"/>
        <v>YES</v>
      </c>
      <c r="AI1226" s="33" t="str">
        <f>IF(ISERROR(IF(VLOOKUP(B1226,'Stations Modelled'!$A$2:$D$141,4,FALSE)=TRUE, "YES","NO")),"NO","YES")</f>
        <v>NO</v>
      </c>
    </row>
    <row r="1227" spans="1:35" hidden="1">
      <c r="A1227" s="29" t="s">
        <v>730</v>
      </c>
      <c r="B1227" s="28">
        <v>840</v>
      </c>
      <c r="C1227" s="28">
        <v>5842</v>
      </c>
      <c r="D1227" s="30" t="s">
        <v>7555</v>
      </c>
      <c r="E1227" s="29">
        <v>37709</v>
      </c>
      <c r="F1227" s="28">
        <v>66</v>
      </c>
      <c r="G1227" s="28">
        <v>12</v>
      </c>
      <c r="H1227" s="28">
        <v>5086</v>
      </c>
      <c r="I1227" s="29" t="s">
        <v>394</v>
      </c>
      <c r="J1227" s="28">
        <v>2</v>
      </c>
      <c r="K1227" s="29" t="s">
        <v>394</v>
      </c>
      <c r="L1227" s="28">
        <v>5086</v>
      </c>
      <c r="M1227" s="29" t="s">
        <v>394</v>
      </c>
      <c r="N1227" s="29" t="s">
        <v>7471</v>
      </c>
      <c r="O1227" s="31">
        <v>18264</v>
      </c>
      <c r="P1227" s="31" t="s">
        <v>7472</v>
      </c>
      <c r="Q1227" s="29" t="s">
        <v>7473</v>
      </c>
      <c r="R1227" s="28">
        <v>1</v>
      </c>
      <c r="S1227" s="28">
        <v>33</v>
      </c>
      <c r="T1227" s="28">
        <v>1</v>
      </c>
      <c r="U1227" s="28">
        <v>41</v>
      </c>
      <c r="V1227" s="29" t="s">
        <v>7556</v>
      </c>
      <c r="W1227" s="29" t="s">
        <v>479</v>
      </c>
      <c r="X1227" s="29" t="s">
        <v>3308</v>
      </c>
      <c r="Y1227" s="29" t="s">
        <v>3309</v>
      </c>
      <c r="Z1227" s="29" t="s">
        <v>7560</v>
      </c>
      <c r="AA1227" s="29" t="s">
        <v>7478</v>
      </c>
      <c r="AB1227" s="28">
        <v>92647</v>
      </c>
      <c r="AC1227" s="32">
        <v>33.716597999999998</v>
      </c>
      <c r="AD1227" s="32">
        <v>-117.98751</v>
      </c>
      <c r="AE1227" s="34" t="s">
        <v>7503</v>
      </c>
      <c r="AF1227" s="29" t="s">
        <v>7472</v>
      </c>
      <c r="AG1227" s="33" t="str">
        <f>IF(ISERROR(IF(VLOOKUP(B1227,'SAS Stations'!$A$2:$G$307,6,)="YES", "YES", "NO"))=TRUE,"NO","YES")</f>
        <v>YES</v>
      </c>
      <c r="AH1227" s="33" t="str">
        <f t="shared" si="19"/>
        <v>NO</v>
      </c>
      <c r="AI1227" s="33" t="str">
        <f>IF(ISERROR(IF(VLOOKUP(B1227,'Stations Modelled'!$A$2:$D$141,4,FALSE)=TRUE, "YES","NO")),"NO","YES")</f>
        <v>NO</v>
      </c>
    </row>
    <row r="1228" spans="1:35" hidden="1">
      <c r="A1228" s="29" t="s">
        <v>1178</v>
      </c>
      <c r="B1228" s="28">
        <v>928</v>
      </c>
      <c r="C1228" s="28">
        <v>6111</v>
      </c>
      <c r="D1228" s="30"/>
      <c r="E1228" s="29"/>
      <c r="F1228" s="28">
        <v>33</v>
      </c>
      <c r="G1228" s="28">
        <v>4</v>
      </c>
      <c r="H1228" s="28">
        <v>5067</v>
      </c>
      <c r="I1228" s="29" t="s">
        <v>389</v>
      </c>
      <c r="J1228" s="28">
        <v>6</v>
      </c>
      <c r="K1228" s="29" t="s">
        <v>389</v>
      </c>
      <c r="L1228" s="28">
        <v>5067</v>
      </c>
      <c r="M1228" s="29" t="s">
        <v>389</v>
      </c>
      <c r="N1228" s="29" t="s">
        <v>7471</v>
      </c>
      <c r="O1228" s="31">
        <v>18264</v>
      </c>
      <c r="P1228" s="31" t="s">
        <v>7472</v>
      </c>
      <c r="Q1228" s="29" t="s">
        <v>981</v>
      </c>
      <c r="R1228" s="28">
        <v>3</v>
      </c>
      <c r="S1228" s="28">
        <v>84</v>
      </c>
      <c r="T1228" s="28">
        <v>4</v>
      </c>
      <c r="U1228" s="28">
        <v>40</v>
      </c>
      <c r="V1228" s="29" t="s">
        <v>7472</v>
      </c>
      <c r="W1228" s="29" t="s">
        <v>7472</v>
      </c>
      <c r="X1228" s="29" t="s">
        <v>7472</v>
      </c>
      <c r="Y1228" s="29" t="s">
        <v>7472</v>
      </c>
      <c r="Z1228" s="29" t="s">
        <v>7472</v>
      </c>
      <c r="AA1228" s="29" t="s">
        <v>7478</v>
      </c>
      <c r="AB1228" s="28" t="s">
        <v>7472</v>
      </c>
      <c r="AC1228" s="27"/>
      <c r="AD1228" s="27"/>
      <c r="AE1228" s="27"/>
      <c r="AF1228" s="29" t="s">
        <v>7472</v>
      </c>
      <c r="AG1228" s="33" t="str">
        <f>IF(ISERROR(IF(VLOOKUP(B1228,'SAS Stations'!$A$2:$G$307,6,)="YES", "YES", "NO"))=TRUE,"NO","YES")</f>
        <v>NO</v>
      </c>
      <c r="AH1228" s="33" t="str">
        <f t="shared" si="19"/>
        <v>YES</v>
      </c>
      <c r="AI1228" s="33" t="str">
        <f>IF(ISERROR(IF(VLOOKUP(B1228,'Stations Modelled'!$A$2:$D$141,4,FALSE)=TRUE, "YES","NO")),"NO","YES")</f>
        <v>NO</v>
      </c>
    </row>
    <row r="1229" spans="1:35" hidden="1">
      <c r="A1229" s="29" t="s">
        <v>731</v>
      </c>
      <c r="B1229" s="28">
        <v>517</v>
      </c>
      <c r="C1229" s="28">
        <v>5320</v>
      </c>
      <c r="D1229" s="30" t="s">
        <v>4949</v>
      </c>
      <c r="E1229" s="29">
        <v>49909</v>
      </c>
      <c r="F1229" s="28">
        <v>66</v>
      </c>
      <c r="G1229" s="28">
        <v>12</v>
      </c>
      <c r="H1229" s="28">
        <v>5033</v>
      </c>
      <c r="I1229" s="29" t="s">
        <v>397</v>
      </c>
      <c r="J1229" s="28">
        <v>17</v>
      </c>
      <c r="K1229" s="29" t="s">
        <v>4950</v>
      </c>
      <c r="L1229" s="28">
        <v>5033</v>
      </c>
      <c r="M1229" s="29" t="s">
        <v>397</v>
      </c>
      <c r="N1229" s="29" t="s">
        <v>7471</v>
      </c>
      <c r="O1229" s="31">
        <v>11049</v>
      </c>
      <c r="P1229" s="31" t="s">
        <v>7472</v>
      </c>
      <c r="Q1229" s="29" t="s">
        <v>7473</v>
      </c>
      <c r="R1229" s="28">
        <v>5</v>
      </c>
      <c r="S1229" s="28">
        <v>51</v>
      </c>
      <c r="T1229" s="28">
        <v>3</v>
      </c>
      <c r="U1229" s="28">
        <v>33</v>
      </c>
      <c r="V1229" s="29" t="s">
        <v>4926</v>
      </c>
      <c r="W1229" s="29" t="s">
        <v>5114</v>
      </c>
      <c r="X1229" s="29" t="s">
        <v>3313</v>
      </c>
      <c r="Y1229" s="29" t="s">
        <v>10571</v>
      </c>
      <c r="Z1229" s="29" t="s">
        <v>920</v>
      </c>
      <c r="AA1229" s="29" t="s">
        <v>7478</v>
      </c>
      <c r="AB1229" s="28">
        <v>93274</v>
      </c>
      <c r="AC1229" s="32">
        <v>36.124127999999999</v>
      </c>
      <c r="AD1229" s="32">
        <v>-119.39565</v>
      </c>
      <c r="AE1229" s="34" t="s">
        <v>7494</v>
      </c>
      <c r="AF1229" s="29" t="s">
        <v>7472</v>
      </c>
      <c r="AG1229" s="33" t="str">
        <f>IF(ISERROR(IF(VLOOKUP(B1229,'SAS Stations'!$A$2:$G$307,6,)="YES", "YES", "NO"))=TRUE,"NO","YES")</f>
        <v>NO</v>
      </c>
      <c r="AH1229" s="33" t="str">
        <f t="shared" si="19"/>
        <v>YES</v>
      </c>
      <c r="AI1229" s="33" t="str">
        <f>IF(ISERROR(IF(VLOOKUP(B1229,'Stations Modelled'!$A$2:$D$141,4,FALSE)=TRUE, "YES","NO")),"NO","YES")</f>
        <v>NO</v>
      </c>
    </row>
    <row r="1230" spans="1:35" hidden="1">
      <c r="A1230" s="29" t="s">
        <v>1179</v>
      </c>
      <c r="B1230" s="28">
        <v>1713</v>
      </c>
      <c r="C1230" s="28">
        <v>1022</v>
      </c>
      <c r="D1230" s="30"/>
      <c r="E1230" s="29"/>
      <c r="F1230" s="28">
        <v>66</v>
      </c>
      <c r="G1230" s="28">
        <v>12</v>
      </c>
      <c r="H1230" s="28">
        <v>5052</v>
      </c>
      <c r="I1230" s="29" t="s">
        <v>357</v>
      </c>
      <c r="J1230" s="28">
        <v>14</v>
      </c>
      <c r="K1230" s="29" t="s">
        <v>940</v>
      </c>
      <c r="L1230" s="28">
        <v>5054</v>
      </c>
      <c r="M1230" s="29" t="s">
        <v>940</v>
      </c>
      <c r="N1230" s="29" t="s">
        <v>7496</v>
      </c>
      <c r="O1230" s="31">
        <v>38353</v>
      </c>
      <c r="P1230" s="31" t="s">
        <v>7472</v>
      </c>
      <c r="Q1230" s="29" t="s">
        <v>525</v>
      </c>
      <c r="R1230" s="28">
        <v>5</v>
      </c>
      <c r="S1230" s="28">
        <v>36</v>
      </c>
      <c r="T1230" s="28">
        <v>4</v>
      </c>
      <c r="U1230" s="28">
        <v>40</v>
      </c>
      <c r="V1230" s="29" t="s">
        <v>7472</v>
      </c>
      <c r="W1230" s="29" t="s">
        <v>7472</v>
      </c>
      <c r="X1230" s="29" t="s">
        <v>7472</v>
      </c>
      <c r="Y1230" s="29" t="s">
        <v>7472</v>
      </c>
      <c r="Z1230" s="29" t="s">
        <v>7472</v>
      </c>
      <c r="AA1230" s="29" t="s">
        <v>7478</v>
      </c>
      <c r="AB1230" s="28" t="s">
        <v>7472</v>
      </c>
      <c r="AC1230" s="27"/>
      <c r="AD1230" s="27"/>
      <c r="AE1230" s="27"/>
      <c r="AF1230" s="29" t="s">
        <v>7472</v>
      </c>
      <c r="AG1230" s="33" t="str">
        <f>IF(ISERROR(IF(VLOOKUP(B1230,'SAS Stations'!$A$2:$G$307,6,)="YES", "YES", "NO"))=TRUE,"NO","YES")</f>
        <v>NO</v>
      </c>
      <c r="AH1230" s="33" t="str">
        <f t="shared" si="19"/>
        <v>YES</v>
      </c>
      <c r="AI1230" s="33" t="str">
        <f>IF(ISERROR(IF(VLOOKUP(B1230,'Stations Modelled'!$A$2:$D$141,4,FALSE)=TRUE, "YES","NO")),"NO","YES")</f>
        <v>NO</v>
      </c>
    </row>
    <row r="1231" spans="1:35" hidden="1">
      <c r="A1231" s="29" t="s">
        <v>1180</v>
      </c>
      <c r="B1231" s="28">
        <v>799</v>
      </c>
      <c r="C1231" s="28">
        <v>5793</v>
      </c>
      <c r="D1231" s="30"/>
      <c r="E1231" s="29"/>
      <c r="F1231" s="28">
        <v>66</v>
      </c>
      <c r="G1231" s="28">
        <v>12</v>
      </c>
      <c r="H1231" s="28">
        <v>5071</v>
      </c>
      <c r="I1231" s="29" t="s">
        <v>339</v>
      </c>
      <c r="J1231" s="28">
        <v>9</v>
      </c>
      <c r="K1231" s="29" t="s">
        <v>652</v>
      </c>
      <c r="L1231" s="28">
        <v>5073</v>
      </c>
      <c r="M1231" s="29" t="s">
        <v>652</v>
      </c>
      <c r="N1231" s="29" t="s">
        <v>7521</v>
      </c>
      <c r="O1231" s="31">
        <v>19694</v>
      </c>
      <c r="P1231" s="31">
        <v>32498</v>
      </c>
      <c r="Q1231" s="29" t="s">
        <v>7530</v>
      </c>
      <c r="R1231" s="28">
        <v>1</v>
      </c>
      <c r="S1231" s="28">
        <v>46</v>
      </c>
      <c r="T1231" s="28">
        <v>1</v>
      </c>
      <c r="U1231" s="28">
        <v>51</v>
      </c>
      <c r="V1231" s="29" t="s">
        <v>2730</v>
      </c>
      <c r="W1231" s="29" t="s">
        <v>7472</v>
      </c>
      <c r="X1231" s="29" t="s">
        <v>7472</v>
      </c>
      <c r="Y1231" s="29" t="s">
        <v>7472</v>
      </c>
      <c r="Z1231" s="29" t="s">
        <v>7472</v>
      </c>
      <c r="AA1231" s="29" t="s">
        <v>7478</v>
      </c>
      <c r="AB1231" s="28" t="s">
        <v>7472</v>
      </c>
      <c r="AC1231" s="27"/>
      <c r="AD1231" s="27"/>
      <c r="AE1231" s="27"/>
      <c r="AF1231" s="29" t="s">
        <v>7472</v>
      </c>
      <c r="AG1231" s="33" t="str">
        <f>IF(ISERROR(IF(VLOOKUP(B1231,'SAS Stations'!$A$2:$G$307,6,)="YES", "YES", "NO"))=TRUE,"NO","YES")</f>
        <v>NO</v>
      </c>
      <c r="AH1231" s="33" t="str">
        <f t="shared" si="19"/>
        <v>YES</v>
      </c>
      <c r="AI1231" s="33" t="str">
        <f>IF(ISERROR(IF(VLOOKUP(B1231,'Stations Modelled'!$A$2:$D$141,4,FALSE)=TRUE, "YES","NO")),"NO","YES")</f>
        <v>NO</v>
      </c>
    </row>
    <row r="1232" spans="1:35" hidden="1">
      <c r="A1232" s="29" t="s">
        <v>732</v>
      </c>
      <c r="B1232" s="28">
        <v>580</v>
      </c>
      <c r="C1232" s="28">
        <v>5526</v>
      </c>
      <c r="D1232" s="30" t="s">
        <v>4981</v>
      </c>
      <c r="E1232" s="29"/>
      <c r="F1232" s="28">
        <v>66</v>
      </c>
      <c r="G1232" s="28">
        <v>16</v>
      </c>
      <c r="H1232" s="28">
        <v>5053</v>
      </c>
      <c r="I1232" s="29" t="s">
        <v>833</v>
      </c>
      <c r="J1232" s="28">
        <v>12</v>
      </c>
      <c r="K1232" s="29" t="s">
        <v>833</v>
      </c>
      <c r="L1232" s="28">
        <v>5056</v>
      </c>
      <c r="M1232" s="29" t="s">
        <v>698</v>
      </c>
      <c r="N1232" s="29" t="s">
        <v>7471</v>
      </c>
      <c r="O1232" s="31">
        <v>24624</v>
      </c>
      <c r="P1232" s="31" t="s">
        <v>7472</v>
      </c>
      <c r="Q1232" s="29" t="s">
        <v>7473</v>
      </c>
      <c r="R1232" s="28">
        <v>5</v>
      </c>
      <c r="S1232" s="28">
        <v>39</v>
      </c>
      <c r="T1232" s="28">
        <v>3</v>
      </c>
      <c r="U1232" s="28">
        <v>64</v>
      </c>
      <c r="V1232" s="29" t="s">
        <v>935</v>
      </c>
      <c r="W1232" s="29" t="s">
        <v>5114</v>
      </c>
      <c r="X1232" s="29" t="s">
        <v>7571</v>
      </c>
      <c r="Y1232" s="29" t="s">
        <v>10572</v>
      </c>
      <c r="Z1232" s="29" t="s">
        <v>732</v>
      </c>
      <c r="AA1232" s="29" t="s">
        <v>7478</v>
      </c>
      <c r="AB1232" s="28">
        <v>93023</v>
      </c>
      <c r="AC1232" s="32">
        <v>34.446627999999997</v>
      </c>
      <c r="AD1232" s="32">
        <v>-119.240927</v>
      </c>
      <c r="AE1232" s="34" t="s">
        <v>7494</v>
      </c>
      <c r="AF1232" s="29" t="s">
        <v>7472</v>
      </c>
      <c r="AG1232" s="33" t="str">
        <f>IF(ISERROR(IF(VLOOKUP(B1232,'SAS Stations'!$A$2:$G$307,6,)="YES", "YES", "NO"))=TRUE,"NO","YES")</f>
        <v>NO</v>
      </c>
      <c r="AH1232" s="33" t="str">
        <f t="shared" si="19"/>
        <v>YES</v>
      </c>
      <c r="AI1232" s="33" t="str">
        <f>IF(ISERROR(IF(VLOOKUP(B1232,'Stations Modelled'!$A$2:$D$141,4,FALSE)=TRUE, "YES","NO")),"NO","YES")</f>
        <v>NO</v>
      </c>
    </row>
    <row r="1233" spans="1:35" hidden="1">
      <c r="A1233" s="29" t="s">
        <v>1292</v>
      </c>
      <c r="B1233" s="28">
        <v>755</v>
      </c>
      <c r="C1233" s="28">
        <v>5744</v>
      </c>
      <c r="D1233" s="30" t="s">
        <v>2822</v>
      </c>
      <c r="E1233" s="29"/>
      <c r="F1233" s="28">
        <v>12</v>
      </c>
      <c r="G1233" s="28">
        <v>4</v>
      </c>
      <c r="H1233" s="28">
        <v>5073</v>
      </c>
      <c r="I1233" s="29" t="s">
        <v>652</v>
      </c>
      <c r="J1233" s="28">
        <v>9</v>
      </c>
      <c r="K1233" s="29" t="s">
        <v>652</v>
      </c>
      <c r="L1233" s="28">
        <v>5073</v>
      </c>
      <c r="M1233" s="29" t="s">
        <v>652</v>
      </c>
      <c r="N1233" s="29" t="s">
        <v>7471</v>
      </c>
      <c r="O1233" s="31">
        <v>17137</v>
      </c>
      <c r="P1233" s="31" t="s">
        <v>7472</v>
      </c>
      <c r="Q1233" s="29" t="s">
        <v>7506</v>
      </c>
      <c r="R1233" s="28">
        <v>1</v>
      </c>
      <c r="S1233" s="28">
        <v>46</v>
      </c>
      <c r="T1233" s="28">
        <v>2</v>
      </c>
      <c r="U1233" s="28">
        <v>57</v>
      </c>
      <c r="V1233" s="29" t="s">
        <v>3386</v>
      </c>
      <c r="W1233" s="29" t="s">
        <v>1620</v>
      </c>
      <c r="X1233" s="29" t="s">
        <v>7558</v>
      </c>
      <c r="Y1233" s="29" t="s">
        <v>4794</v>
      </c>
      <c r="Z1233" s="29" t="s">
        <v>660</v>
      </c>
      <c r="AA1233" s="29" t="s">
        <v>7478</v>
      </c>
      <c r="AB1233" s="28">
        <v>90807</v>
      </c>
      <c r="AC1233" s="32">
        <v>33.847183999999999</v>
      </c>
      <c r="AD1233" s="32">
        <v>-118.176483</v>
      </c>
      <c r="AE1233" s="34" t="s">
        <v>7494</v>
      </c>
      <c r="AF1233" s="29" t="s">
        <v>7472</v>
      </c>
      <c r="AG1233" s="33" t="str">
        <f>IF(ISERROR(IF(VLOOKUP(B1233,'SAS Stations'!$A$2:$G$307,6,)="YES", "YES", "NO"))=TRUE,"NO","YES")</f>
        <v>NO</v>
      </c>
      <c r="AH1233" s="33" t="str">
        <f t="shared" si="19"/>
        <v>YES</v>
      </c>
      <c r="AI1233" s="33" t="str">
        <f>IF(ISERROR(IF(VLOOKUP(B1233,'Stations Modelled'!$A$2:$D$141,4,FALSE)=TRUE, "YES","NO")),"NO","YES")</f>
        <v>NO</v>
      </c>
    </row>
    <row r="1234" spans="1:35" hidden="1">
      <c r="A1234" s="29" t="s">
        <v>415</v>
      </c>
      <c r="B1234" s="28">
        <v>329</v>
      </c>
      <c r="C1234" s="28">
        <v>5087</v>
      </c>
      <c r="D1234" s="30" t="s">
        <v>7528</v>
      </c>
      <c r="E1234" s="29">
        <v>53253</v>
      </c>
      <c r="F1234" s="28">
        <v>66</v>
      </c>
      <c r="G1234" s="28">
        <v>12</v>
      </c>
      <c r="H1234" s="28">
        <v>5087</v>
      </c>
      <c r="I1234" s="29" t="s">
        <v>415</v>
      </c>
      <c r="J1234" s="28">
        <v>1</v>
      </c>
      <c r="K1234" s="29" t="s">
        <v>939</v>
      </c>
      <c r="L1234" s="28">
        <v>5082</v>
      </c>
      <c r="M1234" s="29" t="s">
        <v>939</v>
      </c>
      <c r="N1234" s="29" t="s">
        <v>7471</v>
      </c>
      <c r="O1234" s="31">
        <v>24259</v>
      </c>
      <c r="P1234" s="31" t="s">
        <v>7472</v>
      </c>
      <c r="Q1234" s="29" t="s">
        <v>7473</v>
      </c>
      <c r="R1234" s="28">
        <v>1</v>
      </c>
      <c r="S1234" s="28">
        <v>48</v>
      </c>
      <c r="T1234" s="28">
        <v>2</v>
      </c>
      <c r="U1234" s="28">
        <v>43</v>
      </c>
      <c r="V1234" s="29" t="s">
        <v>7556</v>
      </c>
      <c r="W1234" s="29" t="s">
        <v>7839</v>
      </c>
      <c r="X1234" s="29" t="s">
        <v>3310</v>
      </c>
      <c r="Y1234" s="29" t="s">
        <v>3311</v>
      </c>
      <c r="Z1234" s="29" t="s">
        <v>626</v>
      </c>
      <c r="AA1234" s="29" t="s">
        <v>7478</v>
      </c>
      <c r="AB1234" s="28">
        <v>90631</v>
      </c>
      <c r="AC1234" s="32">
        <v>33.946164000000003</v>
      </c>
      <c r="AD1234" s="32">
        <v>-117.92130299999999</v>
      </c>
      <c r="AE1234" s="34" t="s">
        <v>7503</v>
      </c>
      <c r="AF1234" s="29" t="s">
        <v>7472</v>
      </c>
      <c r="AG1234" s="33" t="str">
        <f>IF(ISERROR(IF(VLOOKUP(B1234,'SAS Stations'!$A$2:$G$307,6,)="YES", "YES", "NO"))=TRUE,"NO","YES")</f>
        <v>NO</v>
      </c>
      <c r="AH1234" s="33" t="str">
        <f t="shared" si="19"/>
        <v>YES</v>
      </c>
      <c r="AI1234" s="33" t="str">
        <f>IF(ISERROR(IF(VLOOKUP(B1234,'Stations Modelled'!$A$2:$D$141,4,FALSE)=TRUE, "YES","NO")),"NO","YES")</f>
        <v>NO</v>
      </c>
    </row>
    <row r="1235" spans="1:35" hidden="1">
      <c r="A1235" s="29" t="s">
        <v>415</v>
      </c>
      <c r="B1235" s="28">
        <v>330</v>
      </c>
      <c r="C1235" s="28">
        <v>5087</v>
      </c>
      <c r="D1235" s="30" t="s">
        <v>7528</v>
      </c>
      <c r="E1235" s="29">
        <v>53253</v>
      </c>
      <c r="F1235" s="28">
        <v>220</v>
      </c>
      <c r="G1235" s="28">
        <v>66</v>
      </c>
      <c r="H1235" s="28">
        <v>5000</v>
      </c>
      <c r="I1235" s="29" t="s">
        <v>7485</v>
      </c>
      <c r="J1235" s="28">
        <v>1</v>
      </c>
      <c r="K1235" s="29" t="s">
        <v>939</v>
      </c>
      <c r="L1235" s="28">
        <v>5082</v>
      </c>
      <c r="M1235" s="29" t="s">
        <v>939</v>
      </c>
      <c r="N1235" s="29" t="s">
        <v>7471</v>
      </c>
      <c r="O1235" s="31">
        <v>24259</v>
      </c>
      <c r="P1235" s="31" t="s">
        <v>7472</v>
      </c>
      <c r="Q1235" s="29" t="s">
        <v>7486</v>
      </c>
      <c r="R1235" s="28">
        <v>1</v>
      </c>
      <c r="S1235" s="28">
        <v>48</v>
      </c>
      <c r="T1235" s="28">
        <v>2</v>
      </c>
      <c r="U1235" s="28">
        <v>43</v>
      </c>
      <c r="V1235" s="29" t="s">
        <v>7556</v>
      </c>
      <c r="W1235" s="29" t="s">
        <v>7839</v>
      </c>
      <c r="X1235" s="29" t="s">
        <v>3310</v>
      </c>
      <c r="Y1235" s="29" t="s">
        <v>3311</v>
      </c>
      <c r="Z1235" s="29" t="s">
        <v>626</v>
      </c>
      <c r="AA1235" s="29" t="s">
        <v>7478</v>
      </c>
      <c r="AB1235" s="28">
        <v>90631</v>
      </c>
      <c r="AC1235" s="32">
        <v>33.946164000000003</v>
      </c>
      <c r="AD1235" s="32">
        <v>-117.92130299999999</v>
      </c>
      <c r="AE1235" s="34" t="s">
        <v>7503</v>
      </c>
      <c r="AF1235" s="29" t="s">
        <v>7472</v>
      </c>
      <c r="AG1235" s="33" t="str">
        <f>IF(ISERROR(IF(VLOOKUP(B1235,'SAS Stations'!$A$2:$G$307,6,)="YES", "YES", "NO"))=TRUE,"NO","YES")</f>
        <v>NO</v>
      </c>
      <c r="AH1235" s="33" t="str">
        <f t="shared" si="19"/>
        <v>YES</v>
      </c>
      <c r="AI1235" s="33" t="str">
        <f>IF(ISERROR(IF(VLOOKUP(B1235,'Stations Modelled'!$A$2:$D$141,4,FALSE)=TRUE, "YES","NO")),"NO","YES")</f>
        <v>NO</v>
      </c>
    </row>
    <row r="1236" spans="1:35" hidden="1">
      <c r="A1236" s="29" t="s">
        <v>1181</v>
      </c>
      <c r="B1236" s="28">
        <v>1832</v>
      </c>
      <c r="C1236" s="28">
        <v>8020</v>
      </c>
      <c r="D1236" s="30"/>
      <c r="E1236" s="29"/>
      <c r="F1236" s="28">
        <v>115</v>
      </c>
      <c r="G1236" s="28">
        <v>12</v>
      </c>
      <c r="H1236" s="28">
        <v>5062</v>
      </c>
      <c r="I1236" s="29" t="s">
        <v>3801</v>
      </c>
      <c r="J1236" s="28">
        <v>4</v>
      </c>
      <c r="K1236" s="29" t="s">
        <v>448</v>
      </c>
      <c r="L1236" s="28">
        <v>5069</v>
      </c>
      <c r="M1236" s="29" t="s">
        <v>687</v>
      </c>
      <c r="N1236" s="29" t="s">
        <v>7496</v>
      </c>
      <c r="O1236" s="31">
        <v>40179</v>
      </c>
      <c r="P1236" s="31" t="s">
        <v>7472</v>
      </c>
      <c r="Q1236" s="29" t="s">
        <v>10579</v>
      </c>
      <c r="R1236" s="28">
        <v>3</v>
      </c>
      <c r="S1236" s="28">
        <v>34</v>
      </c>
      <c r="T1236" s="28">
        <v>3</v>
      </c>
      <c r="U1236" s="28">
        <v>20</v>
      </c>
      <c r="V1236" s="29" t="s">
        <v>3438</v>
      </c>
      <c r="W1236" s="29" t="s">
        <v>2668</v>
      </c>
      <c r="X1236" s="29" t="s">
        <v>3343</v>
      </c>
      <c r="Y1236" s="29" t="s">
        <v>1182</v>
      </c>
      <c r="Z1236" s="29" t="s">
        <v>2667</v>
      </c>
      <c r="AA1236" s="29" t="s">
        <v>7478</v>
      </c>
      <c r="AB1236" s="28">
        <v>91760</v>
      </c>
      <c r="AC1236" s="27"/>
      <c r="AD1236" s="27"/>
      <c r="AE1236" s="27"/>
      <c r="AF1236" s="29" t="s">
        <v>7472</v>
      </c>
      <c r="AG1236" s="33" t="str">
        <f>IF(ISERROR(IF(VLOOKUP(B1236,'SAS Stations'!$A$2:$G$307,6,)="YES", "YES", "NO"))=TRUE,"NO","YES")</f>
        <v>NO</v>
      </c>
      <c r="AH1236" s="33" t="str">
        <f t="shared" si="19"/>
        <v>YES</v>
      </c>
      <c r="AI1236" s="33" t="str">
        <f>IF(ISERROR(IF(VLOOKUP(B1236,'Stations Modelled'!$A$2:$D$141,4,FALSE)=TRUE, "YES","NO")),"NO","YES")</f>
        <v>NO</v>
      </c>
    </row>
    <row r="1237" spans="1:35" hidden="1">
      <c r="A1237" s="29" t="s">
        <v>2680</v>
      </c>
      <c r="B1237" s="28">
        <v>1432</v>
      </c>
      <c r="C1237" s="28">
        <v>8210</v>
      </c>
      <c r="D1237" s="30" t="s">
        <v>7470</v>
      </c>
      <c r="E1237" s="29"/>
      <c r="F1237" s="28">
        <v>33</v>
      </c>
      <c r="G1237" s="28">
        <v>12</v>
      </c>
      <c r="H1237" s="28">
        <v>4025</v>
      </c>
      <c r="I1237" s="29" t="s">
        <v>5024</v>
      </c>
      <c r="J1237" s="28">
        <v>6</v>
      </c>
      <c r="K1237" s="29" t="s">
        <v>389</v>
      </c>
      <c r="L1237" s="28">
        <v>5067</v>
      </c>
      <c r="M1237" s="29" t="s">
        <v>389</v>
      </c>
      <c r="N1237" s="29" t="s">
        <v>7471</v>
      </c>
      <c r="O1237" s="31">
        <v>18264</v>
      </c>
      <c r="P1237" s="31" t="s">
        <v>7472</v>
      </c>
      <c r="Q1237" s="29" t="s">
        <v>7506</v>
      </c>
      <c r="R1237" s="28">
        <v>3</v>
      </c>
      <c r="S1237" s="28">
        <v>87</v>
      </c>
      <c r="T1237" s="28">
        <v>4</v>
      </c>
      <c r="U1237" s="28">
        <v>13</v>
      </c>
      <c r="V1237" s="29" t="s">
        <v>3411</v>
      </c>
      <c r="W1237" s="29" t="s">
        <v>5025</v>
      </c>
      <c r="X1237" s="29" t="s">
        <v>506</v>
      </c>
      <c r="Y1237" s="29" t="s">
        <v>2681</v>
      </c>
      <c r="Z1237" s="29" t="s">
        <v>402</v>
      </c>
      <c r="AA1237" s="29" t="s">
        <v>7478</v>
      </c>
      <c r="AB1237" s="28">
        <v>92225</v>
      </c>
      <c r="AC1237" s="32">
        <v>33.611905999999998</v>
      </c>
      <c r="AD1237" s="32">
        <v>-114.550372</v>
      </c>
      <c r="AE1237" s="34" t="s">
        <v>7503</v>
      </c>
      <c r="AF1237" s="29" t="s">
        <v>7472</v>
      </c>
      <c r="AG1237" s="33" t="str">
        <f>IF(ISERROR(IF(VLOOKUP(B1237,'SAS Stations'!$A$2:$G$307,6,)="YES", "YES", "NO"))=TRUE,"NO","YES")</f>
        <v>NO</v>
      </c>
      <c r="AH1237" s="33" t="str">
        <f t="shared" si="19"/>
        <v>YES</v>
      </c>
      <c r="AI1237" s="33" t="str">
        <f>IF(ISERROR(IF(VLOOKUP(B1237,'Stations Modelled'!$A$2:$D$141,4,FALSE)=TRUE, "YES","NO")),"NO","YES")</f>
        <v>NO</v>
      </c>
    </row>
    <row r="1238" spans="1:35" hidden="1">
      <c r="A1238" s="29" t="s">
        <v>382</v>
      </c>
      <c r="B1238" s="28">
        <v>434</v>
      </c>
      <c r="C1238" s="28">
        <v>5222</v>
      </c>
      <c r="D1238" s="30" t="s">
        <v>2821</v>
      </c>
      <c r="E1238" s="29">
        <v>37555</v>
      </c>
      <c r="F1238" s="28">
        <v>16</v>
      </c>
      <c r="G1238" s="28">
        <v>4</v>
      </c>
      <c r="H1238" s="28">
        <v>5029</v>
      </c>
      <c r="I1238" s="29" t="s">
        <v>624</v>
      </c>
      <c r="J1238" s="28">
        <v>8</v>
      </c>
      <c r="K1238" s="29" t="s">
        <v>337</v>
      </c>
      <c r="L1238" s="28">
        <v>5023</v>
      </c>
      <c r="M1238" s="29" t="s">
        <v>337</v>
      </c>
      <c r="N1238" s="29" t="s">
        <v>7471</v>
      </c>
      <c r="O1238" s="31">
        <v>18264</v>
      </c>
      <c r="P1238" s="31" t="s">
        <v>7472</v>
      </c>
      <c r="Q1238" s="29" t="s">
        <v>7506</v>
      </c>
      <c r="R1238" s="28">
        <v>5</v>
      </c>
      <c r="S1238" s="28">
        <v>42</v>
      </c>
      <c r="T1238" s="28">
        <v>2</v>
      </c>
      <c r="U1238" s="28">
        <v>54</v>
      </c>
      <c r="V1238" s="29" t="s">
        <v>1290</v>
      </c>
      <c r="W1238" s="29" t="s">
        <v>1723</v>
      </c>
      <c r="X1238" s="29" t="s">
        <v>477</v>
      </c>
      <c r="Y1238" s="29" t="s">
        <v>4795</v>
      </c>
      <c r="Z1238" s="29" t="s">
        <v>1630</v>
      </c>
      <c r="AA1238" s="29" t="s">
        <v>7478</v>
      </c>
      <c r="AB1238" s="28">
        <v>90210</v>
      </c>
      <c r="AC1238" s="32">
        <v>34.060794999999999</v>
      </c>
      <c r="AD1238" s="32">
        <v>-118.388705</v>
      </c>
      <c r="AE1238" s="34" t="s">
        <v>7494</v>
      </c>
      <c r="AF1238" s="29" t="s">
        <v>7472</v>
      </c>
      <c r="AG1238" s="33" t="str">
        <f>IF(ISERROR(IF(VLOOKUP(B1238,'SAS Stations'!$A$2:$G$307,6,)="YES", "YES", "NO"))=TRUE,"NO","YES")</f>
        <v>YES</v>
      </c>
      <c r="AH1238" s="33" t="str">
        <f t="shared" si="19"/>
        <v>NO</v>
      </c>
      <c r="AI1238" s="33" t="str">
        <f>IF(ISERROR(IF(VLOOKUP(B1238,'Stations Modelled'!$A$2:$D$141,4,FALSE)=TRUE, "YES","NO")),"NO","YES")</f>
        <v>NO</v>
      </c>
    </row>
    <row r="1239" spans="1:35" hidden="1">
      <c r="A1239" s="29" t="s">
        <v>733</v>
      </c>
      <c r="B1239" s="28">
        <v>1</v>
      </c>
      <c r="C1239" s="28">
        <v>1001</v>
      </c>
      <c r="D1239" s="30" t="s">
        <v>4954</v>
      </c>
      <c r="E1239" s="29">
        <v>74409</v>
      </c>
      <c r="F1239" s="28">
        <v>220</v>
      </c>
      <c r="G1239" s="28">
        <v>12</v>
      </c>
      <c r="H1239" s="28">
        <v>5000</v>
      </c>
      <c r="I1239" s="29" t="s">
        <v>7485</v>
      </c>
      <c r="J1239" s="28">
        <v>17</v>
      </c>
      <c r="K1239" s="29" t="s">
        <v>4950</v>
      </c>
      <c r="L1239" s="28">
        <v>5033</v>
      </c>
      <c r="M1239" s="29" t="s">
        <v>397</v>
      </c>
      <c r="N1239" s="29" t="s">
        <v>7471</v>
      </c>
      <c r="O1239" s="31">
        <v>31138</v>
      </c>
      <c r="P1239" s="31" t="s">
        <v>7472</v>
      </c>
      <c r="Q1239" s="29" t="s">
        <v>525</v>
      </c>
      <c r="R1239" s="28">
        <v>5</v>
      </c>
      <c r="S1239" s="28">
        <v>51</v>
      </c>
      <c r="T1239" s="28">
        <v>3</v>
      </c>
      <c r="U1239" s="28">
        <v>31</v>
      </c>
      <c r="V1239" s="29" t="s">
        <v>4926</v>
      </c>
      <c r="W1239" s="29" t="s">
        <v>7472</v>
      </c>
      <c r="X1239" s="29" t="s">
        <v>7472</v>
      </c>
      <c r="Y1239" s="29" t="s">
        <v>10573</v>
      </c>
      <c r="Z1239" s="29" t="s">
        <v>5169</v>
      </c>
      <c r="AA1239" s="29" t="s">
        <v>7478</v>
      </c>
      <c r="AB1239" s="28" t="s">
        <v>7472</v>
      </c>
      <c r="AC1239" s="32">
        <v>35.451847999999998</v>
      </c>
      <c r="AD1239" s="32">
        <v>-118.983462</v>
      </c>
      <c r="AE1239" s="34" t="s">
        <v>7494</v>
      </c>
      <c r="AF1239" s="29" t="s">
        <v>7472</v>
      </c>
      <c r="AG1239" s="33" t="str">
        <f>IF(ISERROR(IF(VLOOKUP(B1239,'SAS Stations'!$A$2:$G$307,6,)="YES", "YES", "NO"))=TRUE,"NO","YES")</f>
        <v>NO</v>
      </c>
      <c r="AH1239" s="33" t="str">
        <f t="shared" si="19"/>
        <v>YES</v>
      </c>
      <c r="AI1239" s="33" t="str">
        <f>IF(ISERROR(IF(VLOOKUP(B1239,'Stations Modelled'!$A$2:$D$141,4,FALSE)=TRUE, "YES","NO")),"NO","YES")</f>
        <v>NO</v>
      </c>
    </row>
    <row r="1240" spans="1:35" hidden="1">
      <c r="A1240" s="29" t="s">
        <v>1183</v>
      </c>
      <c r="B1240" s="28">
        <v>1241</v>
      </c>
      <c r="C1240" s="28">
        <v>7614</v>
      </c>
      <c r="D1240" s="30"/>
      <c r="E1240" s="29"/>
      <c r="F1240" s="28">
        <v>12</v>
      </c>
      <c r="G1240" s="28">
        <v>2.4</v>
      </c>
      <c r="H1240" s="28">
        <v>5071</v>
      </c>
      <c r="I1240" s="29" t="s">
        <v>339</v>
      </c>
      <c r="J1240" s="28">
        <v>9</v>
      </c>
      <c r="K1240" s="29" t="s">
        <v>652</v>
      </c>
      <c r="L1240" s="28">
        <v>5073</v>
      </c>
      <c r="M1240" s="29" t="s">
        <v>652</v>
      </c>
      <c r="N1240" s="29" t="s">
        <v>7521</v>
      </c>
      <c r="O1240" s="31">
        <v>24746</v>
      </c>
      <c r="P1240" s="31">
        <v>29556</v>
      </c>
      <c r="Q1240" s="29" t="s">
        <v>5084</v>
      </c>
      <c r="R1240" s="28">
        <v>1</v>
      </c>
      <c r="S1240" s="28">
        <v>46</v>
      </c>
      <c r="T1240" s="28">
        <v>1</v>
      </c>
      <c r="U1240" s="28">
        <v>50</v>
      </c>
      <c r="V1240" s="29" t="s">
        <v>2730</v>
      </c>
      <c r="W1240" s="29" t="s">
        <v>7472</v>
      </c>
      <c r="X1240" s="29" t="s">
        <v>7472</v>
      </c>
      <c r="Y1240" s="29" t="s">
        <v>7472</v>
      </c>
      <c r="Z1240" s="29" t="s">
        <v>7472</v>
      </c>
      <c r="AA1240" s="29" t="s">
        <v>7478</v>
      </c>
      <c r="AB1240" s="28" t="s">
        <v>7472</v>
      </c>
      <c r="AC1240" s="27"/>
      <c r="AD1240" s="27"/>
      <c r="AE1240" s="27"/>
      <c r="AF1240" s="29" t="s">
        <v>7472</v>
      </c>
      <c r="AG1240" s="33" t="str">
        <f>IF(ISERROR(IF(VLOOKUP(B1240,'SAS Stations'!$A$2:$G$307,6,)="YES", "YES", "NO"))=TRUE,"NO","YES")</f>
        <v>NO</v>
      </c>
      <c r="AH1240" s="33" t="str">
        <f t="shared" si="19"/>
        <v>YES</v>
      </c>
      <c r="AI1240" s="33" t="str">
        <f>IF(ISERROR(IF(VLOOKUP(B1240,'Stations Modelled'!$A$2:$D$141,4,FALSE)=TRUE, "YES","NO")),"NO","YES")</f>
        <v>NO</v>
      </c>
    </row>
    <row r="1241" spans="1:35" hidden="1">
      <c r="A1241" s="29" t="s">
        <v>1184</v>
      </c>
      <c r="B1241" s="28">
        <v>1243</v>
      </c>
      <c r="C1241" s="28">
        <v>7616</v>
      </c>
      <c r="D1241" s="30"/>
      <c r="E1241" s="29"/>
      <c r="F1241" s="28">
        <v>16</v>
      </c>
      <c r="G1241" s="28">
        <v>4</v>
      </c>
      <c r="H1241" s="28">
        <v>5053</v>
      </c>
      <c r="I1241" s="29" t="s">
        <v>833</v>
      </c>
      <c r="J1241" s="28">
        <v>12</v>
      </c>
      <c r="K1241" s="29" t="s">
        <v>833</v>
      </c>
      <c r="L1241" s="28">
        <v>5056</v>
      </c>
      <c r="M1241" s="29" t="s">
        <v>698</v>
      </c>
      <c r="N1241" s="29" t="s">
        <v>7521</v>
      </c>
      <c r="O1241" s="31">
        <v>25538</v>
      </c>
      <c r="P1241" s="31">
        <v>31017</v>
      </c>
      <c r="Q1241" s="29" t="s">
        <v>5084</v>
      </c>
      <c r="R1241" s="28">
        <v>5</v>
      </c>
      <c r="S1241" s="28">
        <v>39</v>
      </c>
      <c r="T1241" s="28">
        <v>1</v>
      </c>
      <c r="U1241" s="28">
        <v>60</v>
      </c>
      <c r="V1241" s="29" t="s">
        <v>4972</v>
      </c>
      <c r="W1241" s="29" t="s">
        <v>7472</v>
      </c>
      <c r="X1241" s="29" t="s">
        <v>7472</v>
      </c>
      <c r="Y1241" s="29" t="s">
        <v>7472</v>
      </c>
      <c r="Z1241" s="29" t="s">
        <v>7472</v>
      </c>
      <c r="AA1241" s="29" t="s">
        <v>7478</v>
      </c>
      <c r="AB1241" s="28" t="s">
        <v>7472</v>
      </c>
      <c r="AC1241" s="27"/>
      <c r="AD1241" s="27"/>
      <c r="AE1241" s="27"/>
      <c r="AF1241" s="29" t="s">
        <v>7472</v>
      </c>
      <c r="AG1241" s="33" t="str">
        <f>IF(ISERROR(IF(VLOOKUP(B1241,'SAS Stations'!$A$2:$G$307,6,)="YES", "YES", "NO"))=TRUE,"NO","YES")</f>
        <v>YES</v>
      </c>
      <c r="AH1241" s="33" t="str">
        <f t="shared" si="19"/>
        <v>NO</v>
      </c>
      <c r="AI1241" s="33" t="str">
        <f>IF(ISERROR(IF(VLOOKUP(B1241,'Stations Modelled'!$A$2:$D$141,4,FALSE)=TRUE, "YES","NO")),"NO","YES")</f>
        <v>NO</v>
      </c>
    </row>
    <row r="1242" spans="1:35" hidden="1">
      <c r="A1242" s="29" t="s">
        <v>3312</v>
      </c>
      <c r="B1242" s="28">
        <v>1699</v>
      </c>
      <c r="C1242" s="28">
        <v>5922</v>
      </c>
      <c r="D1242" s="30" t="s">
        <v>7564</v>
      </c>
      <c r="E1242" s="29">
        <v>52002</v>
      </c>
      <c r="F1242" s="28">
        <v>66</v>
      </c>
      <c r="G1242" s="28">
        <v>12</v>
      </c>
      <c r="H1242" s="28">
        <v>5088</v>
      </c>
      <c r="I1242" s="29" t="s">
        <v>838</v>
      </c>
      <c r="J1242" s="28">
        <v>2</v>
      </c>
      <c r="K1242" s="29" t="s">
        <v>394</v>
      </c>
      <c r="L1242" s="28">
        <v>5086</v>
      </c>
      <c r="M1242" s="29" t="s">
        <v>394</v>
      </c>
      <c r="N1242" s="29" t="s">
        <v>7471</v>
      </c>
      <c r="O1242" s="31">
        <v>34116</v>
      </c>
      <c r="P1242" s="31" t="s">
        <v>7472</v>
      </c>
      <c r="Q1242" s="29" t="s">
        <v>7473</v>
      </c>
      <c r="R1242" s="28">
        <v>1</v>
      </c>
      <c r="S1242" s="28">
        <v>43</v>
      </c>
      <c r="T1242" s="28">
        <v>2</v>
      </c>
      <c r="U1242" s="28">
        <v>46</v>
      </c>
      <c r="V1242" s="29" t="s">
        <v>7556</v>
      </c>
      <c r="W1242" s="29" t="s">
        <v>505</v>
      </c>
      <c r="X1242" s="29" t="s">
        <v>3313</v>
      </c>
      <c r="Y1242" s="29" t="s">
        <v>3314</v>
      </c>
      <c r="Z1242" s="29" t="s">
        <v>3315</v>
      </c>
      <c r="AA1242" s="29" t="s">
        <v>7478</v>
      </c>
      <c r="AB1242" s="28">
        <v>92688</v>
      </c>
      <c r="AC1242" s="32">
        <v>33.642229999999998</v>
      </c>
      <c r="AD1242" s="32">
        <v>-117.60563</v>
      </c>
      <c r="AE1242" s="34" t="s">
        <v>7503</v>
      </c>
      <c r="AF1242" s="29" t="s">
        <v>7472</v>
      </c>
      <c r="AG1242" s="33" t="str">
        <f>IF(ISERROR(IF(VLOOKUP(B1242,'SAS Stations'!$A$2:$G$307,6,)="YES", "YES", "NO"))=TRUE,"NO","YES")</f>
        <v>NO</v>
      </c>
      <c r="AH1242" s="33" t="str">
        <f t="shared" si="19"/>
        <v>YES</v>
      </c>
      <c r="AI1242" s="33" t="str">
        <f>IF(ISERROR(IF(VLOOKUP(B1242,'Stations Modelled'!$A$2:$D$141,4,FALSE)=TRUE, "YES","NO")),"NO","YES")</f>
        <v>NO</v>
      </c>
    </row>
    <row r="1243" spans="1:35" hidden="1">
      <c r="A1243" s="29" t="s">
        <v>734</v>
      </c>
      <c r="B1243" s="28">
        <v>1745</v>
      </c>
      <c r="C1243" s="28">
        <v>6315</v>
      </c>
      <c r="D1243" s="30"/>
      <c r="E1243" s="29"/>
      <c r="F1243" s="28">
        <v>66</v>
      </c>
      <c r="G1243" s="28">
        <v>12</v>
      </c>
      <c r="H1243" s="28">
        <v>5055</v>
      </c>
      <c r="I1243" s="29" t="s">
        <v>446</v>
      </c>
      <c r="J1243" s="28">
        <v>10</v>
      </c>
      <c r="K1243" s="29" t="s">
        <v>446</v>
      </c>
      <c r="L1243" s="28">
        <v>5056</v>
      </c>
      <c r="M1243" s="29" t="s">
        <v>698</v>
      </c>
      <c r="N1243" s="29" t="s">
        <v>7471</v>
      </c>
      <c r="O1243" s="31">
        <v>36526</v>
      </c>
      <c r="P1243" s="31" t="s">
        <v>7472</v>
      </c>
      <c r="Q1243" s="29" t="s">
        <v>10579</v>
      </c>
      <c r="R1243" s="28">
        <v>5</v>
      </c>
      <c r="S1243" s="28">
        <v>49</v>
      </c>
      <c r="T1243" s="28">
        <v>1</v>
      </c>
      <c r="U1243" s="28">
        <v>60</v>
      </c>
      <c r="V1243" s="29" t="s">
        <v>4996</v>
      </c>
      <c r="W1243" s="29" t="s">
        <v>1185</v>
      </c>
      <c r="X1243" s="29" t="s">
        <v>562</v>
      </c>
      <c r="Y1243" s="29" t="s">
        <v>1186</v>
      </c>
      <c r="Z1243" s="29" t="s">
        <v>3875</v>
      </c>
      <c r="AA1243" s="29" t="s">
        <v>7478</v>
      </c>
      <c r="AB1243" s="28">
        <v>91306</v>
      </c>
      <c r="AC1243" s="32">
        <v>34.431407</v>
      </c>
      <c r="AD1243" s="32">
        <v>-119.910448</v>
      </c>
      <c r="AE1243" s="34" t="s">
        <v>7494</v>
      </c>
      <c r="AF1243" s="29" t="s">
        <v>7472</v>
      </c>
      <c r="AG1243" s="33" t="str">
        <f>IF(ISERROR(IF(VLOOKUP(B1243,'SAS Stations'!$A$2:$G$307,6,)="YES", "YES", "NO"))=TRUE,"NO","YES")</f>
        <v>NO</v>
      </c>
      <c r="AH1243" s="33" t="str">
        <f t="shared" si="19"/>
        <v>YES</v>
      </c>
      <c r="AI1243" s="33" t="str">
        <f>IF(ISERROR(IF(VLOOKUP(B1243,'Stations Modelled'!$A$2:$D$141,4,FALSE)=TRUE, "YES","NO")),"NO","YES")</f>
        <v>NO</v>
      </c>
    </row>
    <row r="1244" spans="1:35" hidden="1">
      <c r="A1244" s="29" t="s">
        <v>735</v>
      </c>
      <c r="B1244" s="28">
        <v>665</v>
      </c>
      <c r="C1244" s="28">
        <v>5625</v>
      </c>
      <c r="D1244" s="30" t="s">
        <v>3420</v>
      </c>
      <c r="E1244" s="29" t="s">
        <v>2682</v>
      </c>
      <c r="F1244" s="28">
        <v>12</v>
      </c>
      <c r="G1244" s="28">
        <v>4</v>
      </c>
      <c r="H1244" s="28">
        <v>5062</v>
      </c>
      <c r="I1244" s="29" t="s">
        <v>3801</v>
      </c>
      <c r="J1244" s="28">
        <v>4</v>
      </c>
      <c r="K1244" s="29" t="s">
        <v>448</v>
      </c>
      <c r="L1244" s="28">
        <v>5069</v>
      </c>
      <c r="M1244" s="29" t="s">
        <v>687</v>
      </c>
      <c r="N1244" s="29" t="s">
        <v>7471</v>
      </c>
      <c r="O1244" s="31">
        <v>18264</v>
      </c>
      <c r="P1244" s="31" t="s">
        <v>7472</v>
      </c>
      <c r="Q1244" s="29" t="s">
        <v>7506</v>
      </c>
      <c r="R1244" s="28">
        <v>3</v>
      </c>
      <c r="S1244" s="28">
        <v>34</v>
      </c>
      <c r="T1244" s="28">
        <v>3</v>
      </c>
      <c r="U1244" s="28">
        <v>15</v>
      </c>
      <c r="V1244" s="29" t="s">
        <v>7474</v>
      </c>
      <c r="W1244" s="29" t="s">
        <v>1690</v>
      </c>
      <c r="X1244" s="29" t="s">
        <v>519</v>
      </c>
      <c r="Y1244" s="29" t="s">
        <v>2683</v>
      </c>
      <c r="Z1244" s="29" t="s">
        <v>735</v>
      </c>
      <c r="AA1244" s="29" t="s">
        <v>7478</v>
      </c>
      <c r="AB1244" s="28">
        <v>91761</v>
      </c>
      <c r="AC1244" s="32">
        <v>34.056547999999999</v>
      </c>
      <c r="AD1244" s="32">
        <v>-117.645749</v>
      </c>
      <c r="AE1244" s="34" t="s">
        <v>7503</v>
      </c>
      <c r="AF1244" s="29" t="s">
        <v>7472</v>
      </c>
      <c r="AG1244" s="33" t="str">
        <f>IF(ISERROR(IF(VLOOKUP(B1244,'SAS Stations'!$A$2:$G$307,6,)="YES", "YES", "NO"))=TRUE,"NO","YES")</f>
        <v>YES</v>
      </c>
      <c r="AH1244" s="33" t="str">
        <f t="shared" si="19"/>
        <v>NO</v>
      </c>
      <c r="AI1244" s="33" t="str">
        <f>IF(ISERROR(IF(VLOOKUP(B1244,'Stations Modelled'!$A$2:$D$141,4,FALSE)=TRUE, "YES","NO")),"NO","YES")</f>
        <v>YES</v>
      </c>
    </row>
    <row r="1245" spans="1:35" hidden="1">
      <c r="A1245" s="29" t="s">
        <v>1187</v>
      </c>
      <c r="B1245" s="28">
        <v>150</v>
      </c>
      <c r="C1245" s="28">
        <v>2331</v>
      </c>
      <c r="D1245" s="30"/>
      <c r="E1245" s="29"/>
      <c r="F1245" s="28">
        <v>12</v>
      </c>
      <c r="G1245" s="28">
        <v>12</v>
      </c>
      <c r="H1245" s="28">
        <v>5045</v>
      </c>
      <c r="I1245" s="29" t="s">
        <v>3810</v>
      </c>
      <c r="J1245" s="28">
        <v>4</v>
      </c>
      <c r="K1245" s="29" t="s">
        <v>448</v>
      </c>
      <c r="L1245" s="28">
        <v>5069</v>
      </c>
      <c r="M1245" s="29" t="s">
        <v>687</v>
      </c>
      <c r="N1245" s="29" t="s">
        <v>7471</v>
      </c>
      <c r="O1245" s="31">
        <v>791</v>
      </c>
      <c r="P1245" s="31" t="s">
        <v>7472</v>
      </c>
      <c r="Q1245" s="29" t="s">
        <v>2384</v>
      </c>
      <c r="R1245" s="28">
        <v>3</v>
      </c>
      <c r="S1245" s="28">
        <v>34</v>
      </c>
      <c r="T1245" s="28">
        <v>3</v>
      </c>
      <c r="U1245" s="28">
        <v>92</v>
      </c>
      <c r="V1245" s="29" t="s">
        <v>7474</v>
      </c>
      <c r="W1245" s="29" t="s">
        <v>10579</v>
      </c>
      <c r="X1245" s="29" t="s">
        <v>472</v>
      </c>
      <c r="Y1245" s="29" t="s">
        <v>1188</v>
      </c>
      <c r="Z1245" s="29" t="s">
        <v>927</v>
      </c>
      <c r="AA1245" s="29" t="s">
        <v>7478</v>
      </c>
      <c r="AB1245" s="28">
        <v>91786</v>
      </c>
      <c r="AC1245" s="32">
        <v>34.179406</v>
      </c>
      <c r="AD1245" s="32">
        <v>-117.67398300000001</v>
      </c>
      <c r="AE1245" s="34" t="s">
        <v>7503</v>
      </c>
      <c r="AF1245" s="29" t="s">
        <v>7472</v>
      </c>
      <c r="AG1245" s="33" t="str">
        <f>IF(ISERROR(IF(VLOOKUP(B1245,'SAS Stations'!$A$2:$G$307,6,)="YES", "YES", "NO"))=TRUE,"NO","YES")</f>
        <v>NO</v>
      </c>
      <c r="AH1245" s="33" t="str">
        <f t="shared" si="19"/>
        <v>YES</v>
      </c>
      <c r="AI1245" s="33" t="str">
        <f>IF(ISERROR(IF(VLOOKUP(B1245,'Stations Modelled'!$A$2:$D$141,4,FALSE)=TRUE, "YES","NO")),"NO","YES")</f>
        <v>NO</v>
      </c>
    </row>
    <row r="1246" spans="1:35" hidden="1">
      <c r="A1246" s="29" t="s">
        <v>1189</v>
      </c>
      <c r="B1246" s="28">
        <v>151</v>
      </c>
      <c r="C1246" s="28">
        <v>2332</v>
      </c>
      <c r="D1246" s="30"/>
      <c r="E1246" s="29"/>
      <c r="F1246" s="28">
        <v>12</v>
      </c>
      <c r="G1246" s="28">
        <v>12</v>
      </c>
      <c r="H1246" s="28">
        <v>5045</v>
      </c>
      <c r="I1246" s="29" t="s">
        <v>3810</v>
      </c>
      <c r="J1246" s="28">
        <v>4</v>
      </c>
      <c r="K1246" s="29" t="s">
        <v>448</v>
      </c>
      <c r="L1246" s="28">
        <v>5069</v>
      </c>
      <c r="M1246" s="29" t="s">
        <v>687</v>
      </c>
      <c r="N1246" s="29" t="s">
        <v>7471</v>
      </c>
      <c r="O1246" s="31">
        <v>23071</v>
      </c>
      <c r="P1246" s="31" t="s">
        <v>7472</v>
      </c>
      <c r="Q1246" s="29" t="s">
        <v>2384</v>
      </c>
      <c r="R1246" s="28">
        <v>3</v>
      </c>
      <c r="S1246" s="28">
        <v>34</v>
      </c>
      <c r="T1246" s="28">
        <v>3</v>
      </c>
      <c r="U1246" s="28">
        <v>91</v>
      </c>
      <c r="V1246" s="29" t="s">
        <v>7474</v>
      </c>
      <c r="W1246" s="29" t="s">
        <v>10579</v>
      </c>
      <c r="X1246" s="29" t="s">
        <v>553</v>
      </c>
      <c r="Y1246" s="29" t="s">
        <v>1190</v>
      </c>
      <c r="Z1246" s="29" t="s">
        <v>927</v>
      </c>
      <c r="AA1246" s="29" t="s">
        <v>7478</v>
      </c>
      <c r="AB1246" s="28">
        <v>91786</v>
      </c>
      <c r="AC1246" s="32">
        <v>34.223016999999999</v>
      </c>
      <c r="AD1246" s="32">
        <v>-117.666483</v>
      </c>
      <c r="AE1246" s="34" t="s">
        <v>7503</v>
      </c>
      <c r="AF1246" s="29" t="s">
        <v>7472</v>
      </c>
      <c r="AG1246" s="33" t="str">
        <f>IF(ISERROR(IF(VLOOKUP(B1246,'SAS Stations'!$A$2:$G$307,6,)="YES", "YES", "NO"))=TRUE,"NO","YES")</f>
        <v>NO</v>
      </c>
      <c r="AH1246" s="33" t="str">
        <f t="shared" si="19"/>
        <v>YES</v>
      </c>
      <c r="AI1246" s="33" t="str">
        <f>IF(ISERROR(IF(VLOOKUP(B1246,'Stations Modelled'!$A$2:$D$141,4,FALSE)=TRUE, "YES","NO")),"NO","YES")</f>
        <v>NO</v>
      </c>
    </row>
    <row r="1247" spans="1:35" hidden="1">
      <c r="A1247" s="29" t="s">
        <v>736</v>
      </c>
      <c r="B1247" s="28">
        <v>841</v>
      </c>
      <c r="C1247" s="28">
        <v>5843</v>
      </c>
      <c r="D1247" s="30" t="s">
        <v>7573</v>
      </c>
      <c r="E1247" s="29"/>
      <c r="F1247" s="28">
        <v>66</v>
      </c>
      <c r="G1247" s="28">
        <v>12</v>
      </c>
      <c r="H1247" s="28">
        <v>5082</v>
      </c>
      <c r="I1247" s="29" t="s">
        <v>939</v>
      </c>
      <c r="J1247" s="28">
        <v>1</v>
      </c>
      <c r="K1247" s="29" t="s">
        <v>939</v>
      </c>
      <c r="L1247" s="28">
        <v>5082</v>
      </c>
      <c r="M1247" s="29" t="s">
        <v>939</v>
      </c>
      <c r="N1247" s="29" t="s">
        <v>7471</v>
      </c>
      <c r="O1247" s="31">
        <v>24412</v>
      </c>
      <c r="P1247" s="31" t="s">
        <v>7472</v>
      </c>
      <c r="Q1247" s="29" t="s">
        <v>7473</v>
      </c>
      <c r="R1247" s="28">
        <v>1</v>
      </c>
      <c r="S1247" s="28">
        <v>29</v>
      </c>
      <c r="T1247" s="28">
        <v>2</v>
      </c>
      <c r="U1247" s="28">
        <v>45</v>
      </c>
      <c r="V1247" s="29" t="s">
        <v>7556</v>
      </c>
      <c r="W1247" s="29" t="s">
        <v>7843</v>
      </c>
      <c r="X1247" s="29" t="s">
        <v>506</v>
      </c>
      <c r="Y1247" s="29" t="s">
        <v>3316</v>
      </c>
      <c r="Z1247" s="29" t="s">
        <v>736</v>
      </c>
      <c r="AA1247" s="29" t="s">
        <v>7478</v>
      </c>
      <c r="AB1247" s="28">
        <v>92668</v>
      </c>
      <c r="AC1247" s="32">
        <v>33.790073999999997</v>
      </c>
      <c r="AD1247" s="32">
        <v>-117.861435</v>
      </c>
      <c r="AE1247" s="34" t="s">
        <v>7503</v>
      </c>
      <c r="AF1247" s="29" t="s">
        <v>7472</v>
      </c>
      <c r="AG1247" s="33" t="str">
        <f>IF(ISERROR(IF(VLOOKUP(B1247,'SAS Stations'!$A$2:$G$307,6,)="YES", "YES", "NO"))=TRUE,"NO","YES")</f>
        <v>YES</v>
      </c>
      <c r="AH1247" s="33" t="str">
        <f t="shared" si="19"/>
        <v>NO</v>
      </c>
      <c r="AI1247" s="33" t="str">
        <f>IF(ISERROR(IF(VLOOKUP(B1247,'Stations Modelled'!$A$2:$D$141,4,FALSE)=TRUE, "YES","NO")),"NO","YES")</f>
        <v>NO</v>
      </c>
    </row>
    <row r="1248" spans="1:35" hidden="1">
      <c r="A1248" s="29" t="s">
        <v>2684</v>
      </c>
      <c r="B1248" s="28">
        <v>971</v>
      </c>
      <c r="C1248" s="28">
        <v>6166</v>
      </c>
      <c r="D1248" s="30" t="s">
        <v>3420</v>
      </c>
      <c r="E1248" s="29"/>
      <c r="F1248" s="28">
        <v>66</v>
      </c>
      <c r="G1248" s="28">
        <v>4</v>
      </c>
      <c r="H1248" s="28">
        <v>5045</v>
      </c>
      <c r="I1248" s="29" t="s">
        <v>3810</v>
      </c>
      <c r="J1248" s="28">
        <v>4</v>
      </c>
      <c r="K1248" s="29" t="s">
        <v>448</v>
      </c>
      <c r="L1248" s="28">
        <v>5069</v>
      </c>
      <c r="M1248" s="29" t="s">
        <v>687</v>
      </c>
      <c r="N1248" s="29" t="s">
        <v>7471</v>
      </c>
      <c r="O1248" s="31">
        <v>25538</v>
      </c>
      <c r="P1248" s="31" t="s">
        <v>7472</v>
      </c>
      <c r="Q1248" s="29" t="s">
        <v>7530</v>
      </c>
      <c r="R1248" s="28">
        <v>3</v>
      </c>
      <c r="S1248" s="28">
        <v>34</v>
      </c>
      <c r="T1248" s="28">
        <v>3</v>
      </c>
      <c r="U1248" s="28">
        <v>15</v>
      </c>
      <c r="V1248" s="29" t="s">
        <v>7474</v>
      </c>
      <c r="W1248" s="29" t="s">
        <v>1690</v>
      </c>
      <c r="X1248" s="29" t="s">
        <v>7553</v>
      </c>
      <c r="Y1248" s="29" t="s">
        <v>2685</v>
      </c>
      <c r="Z1248" s="29" t="s">
        <v>735</v>
      </c>
      <c r="AA1248" s="29" t="s">
        <v>7478</v>
      </c>
      <c r="AB1248" s="28">
        <v>91761</v>
      </c>
      <c r="AC1248" s="32">
        <v>34.057183999999999</v>
      </c>
      <c r="AD1248" s="32">
        <v>-117.64315000000001</v>
      </c>
      <c r="AE1248" s="34" t="s">
        <v>7503</v>
      </c>
      <c r="AF1248" s="29" t="s">
        <v>7472</v>
      </c>
      <c r="AG1248" s="33" t="str">
        <f>IF(ISERROR(IF(VLOOKUP(B1248,'SAS Stations'!$A$2:$G$307,6,)="YES", "YES", "NO"))=TRUE,"NO","YES")</f>
        <v>NO</v>
      </c>
      <c r="AH1248" s="33" t="str">
        <f t="shared" si="19"/>
        <v>YES</v>
      </c>
      <c r="AI1248" s="33" t="str">
        <f>IF(ISERROR(IF(VLOOKUP(B1248,'Stations Modelled'!$A$2:$D$141,4,FALSE)=TRUE, "YES","NO")),"NO","YES")</f>
        <v>NO</v>
      </c>
    </row>
    <row r="1249" spans="1:35" hidden="1">
      <c r="A1249" s="29" t="s">
        <v>3317</v>
      </c>
      <c r="B1249" s="28">
        <v>994</v>
      </c>
      <c r="C1249" s="28">
        <v>6203</v>
      </c>
      <c r="D1249" s="30" t="s">
        <v>7555</v>
      </c>
      <c r="E1249" s="29"/>
      <c r="F1249" s="28">
        <v>66</v>
      </c>
      <c r="G1249" s="28">
        <v>2.4</v>
      </c>
      <c r="H1249" s="28">
        <v>5086</v>
      </c>
      <c r="I1249" s="29" t="s">
        <v>394</v>
      </c>
      <c r="J1249" s="28">
        <v>2</v>
      </c>
      <c r="K1249" s="29" t="s">
        <v>394</v>
      </c>
      <c r="L1249" s="28">
        <v>5086</v>
      </c>
      <c r="M1249" s="29" t="s">
        <v>394</v>
      </c>
      <c r="N1249" s="29" t="s">
        <v>7471</v>
      </c>
      <c r="O1249" s="31">
        <v>27030</v>
      </c>
      <c r="P1249" s="31" t="s">
        <v>7472</v>
      </c>
      <c r="Q1249" s="29" t="s">
        <v>7530</v>
      </c>
      <c r="R1249" s="28">
        <v>1</v>
      </c>
      <c r="S1249" s="28">
        <v>33</v>
      </c>
      <c r="T1249" s="28">
        <v>2</v>
      </c>
      <c r="U1249" s="28">
        <v>42</v>
      </c>
      <c r="V1249" s="29" t="s">
        <v>7556</v>
      </c>
      <c r="W1249" s="29" t="s">
        <v>552</v>
      </c>
      <c r="X1249" s="29" t="s">
        <v>562</v>
      </c>
      <c r="Y1249" s="29" t="s">
        <v>3318</v>
      </c>
      <c r="Z1249" s="29" t="s">
        <v>3319</v>
      </c>
      <c r="AA1249" s="29" t="s">
        <v>7478</v>
      </c>
      <c r="AB1249" s="28">
        <v>92708</v>
      </c>
      <c r="AC1249" s="32">
        <v>33.690739000000001</v>
      </c>
      <c r="AD1249" s="32">
        <v>-117.943794</v>
      </c>
      <c r="AE1249" s="34" t="s">
        <v>7503</v>
      </c>
      <c r="AF1249" s="29" t="s">
        <v>7472</v>
      </c>
      <c r="AG1249" s="33" t="str">
        <f>IF(ISERROR(IF(VLOOKUP(B1249,'SAS Stations'!$A$2:$G$307,6,)="YES", "YES", "NO"))=TRUE,"NO","YES")</f>
        <v>NO</v>
      </c>
      <c r="AH1249" s="33" t="str">
        <f t="shared" si="19"/>
        <v>YES</v>
      </c>
      <c r="AI1249" s="33" t="str">
        <f>IF(ISERROR(IF(VLOOKUP(B1249,'Stations Modelled'!$A$2:$D$141,4,FALSE)=TRUE, "YES","NO")),"NO","YES")</f>
        <v>NO</v>
      </c>
    </row>
    <row r="1250" spans="1:35" hidden="1">
      <c r="A1250" s="29" t="s">
        <v>1191</v>
      </c>
      <c r="B1250" s="28">
        <v>1242</v>
      </c>
      <c r="C1250" s="28">
        <v>7615</v>
      </c>
      <c r="D1250" s="30"/>
      <c r="E1250" s="29"/>
      <c r="F1250" s="28">
        <v>12</v>
      </c>
      <c r="G1250" s="28">
        <v>2.4</v>
      </c>
      <c r="H1250" s="28">
        <v>5081</v>
      </c>
      <c r="I1250" s="29" t="s">
        <v>360</v>
      </c>
      <c r="J1250" s="28">
        <v>1</v>
      </c>
      <c r="K1250" s="29" t="s">
        <v>939</v>
      </c>
      <c r="L1250" s="28">
        <v>5082</v>
      </c>
      <c r="M1250" s="29" t="s">
        <v>939</v>
      </c>
      <c r="N1250" s="29" t="s">
        <v>7521</v>
      </c>
      <c r="O1250" s="31">
        <v>24259</v>
      </c>
      <c r="P1250" s="31">
        <v>32295</v>
      </c>
      <c r="Q1250" s="29" t="s">
        <v>5084</v>
      </c>
      <c r="R1250" s="28">
        <v>1</v>
      </c>
      <c r="S1250" s="28">
        <v>29</v>
      </c>
      <c r="T1250" s="28">
        <v>2</v>
      </c>
      <c r="U1250" s="28">
        <v>80</v>
      </c>
      <c r="V1250" s="29" t="s">
        <v>7848</v>
      </c>
      <c r="W1250" s="29" t="s">
        <v>7472</v>
      </c>
      <c r="X1250" s="29" t="s">
        <v>7472</v>
      </c>
      <c r="Y1250" s="29" t="s">
        <v>7472</v>
      </c>
      <c r="Z1250" s="29" t="s">
        <v>7472</v>
      </c>
      <c r="AA1250" s="29" t="s">
        <v>7478</v>
      </c>
      <c r="AB1250" s="28" t="s">
        <v>7472</v>
      </c>
      <c r="AC1250" s="27"/>
      <c r="AD1250" s="27"/>
      <c r="AE1250" s="27"/>
      <c r="AF1250" s="29" t="s">
        <v>7472</v>
      </c>
      <c r="AG1250" s="33" t="str">
        <f>IF(ISERROR(IF(VLOOKUP(B1250,'SAS Stations'!$A$2:$G$307,6,)="YES", "YES", "NO"))=TRUE,"NO","YES")</f>
        <v>NO</v>
      </c>
      <c r="AH1250" s="33" t="str">
        <f t="shared" si="19"/>
        <v>YES</v>
      </c>
      <c r="AI1250" s="33" t="str">
        <f>IF(ISERROR(IF(VLOOKUP(B1250,'Stations Modelled'!$A$2:$D$141,4,FALSE)=TRUE, "YES","NO")),"NO","YES")</f>
        <v>NO</v>
      </c>
    </row>
    <row r="1251" spans="1:35" hidden="1">
      <c r="A1251" s="29" t="s">
        <v>737</v>
      </c>
      <c r="B1251" s="28">
        <v>21</v>
      </c>
      <c r="C1251" s="28">
        <v>1021</v>
      </c>
      <c r="D1251" s="30" t="s">
        <v>7555</v>
      </c>
      <c r="E1251" s="29"/>
      <c r="F1251" s="28">
        <v>66</v>
      </c>
      <c r="G1251" s="28">
        <v>12</v>
      </c>
      <c r="H1251" s="28">
        <v>5086</v>
      </c>
      <c r="I1251" s="29" t="s">
        <v>394</v>
      </c>
      <c r="J1251" s="28">
        <v>2</v>
      </c>
      <c r="K1251" s="29" t="s">
        <v>394</v>
      </c>
      <c r="L1251" s="28">
        <v>5086</v>
      </c>
      <c r="M1251" s="29" t="s">
        <v>394</v>
      </c>
      <c r="N1251" s="29" t="s">
        <v>7471</v>
      </c>
      <c r="O1251" s="31">
        <v>32417</v>
      </c>
      <c r="P1251" s="31" t="s">
        <v>7472</v>
      </c>
      <c r="Q1251" s="29" t="s">
        <v>525</v>
      </c>
      <c r="R1251" s="28">
        <v>1</v>
      </c>
      <c r="S1251" s="28">
        <v>33</v>
      </c>
      <c r="T1251" s="28">
        <v>1</v>
      </c>
      <c r="U1251" s="28">
        <v>42</v>
      </c>
      <c r="V1251" s="29" t="s">
        <v>7556</v>
      </c>
      <c r="W1251" s="29" t="s">
        <v>521</v>
      </c>
      <c r="X1251" s="29" t="s">
        <v>7586</v>
      </c>
      <c r="Y1251" s="29" t="s">
        <v>3320</v>
      </c>
      <c r="Z1251" s="29" t="s">
        <v>7560</v>
      </c>
      <c r="AA1251" s="29" t="s">
        <v>7478</v>
      </c>
      <c r="AB1251" s="28" t="s">
        <v>7472</v>
      </c>
      <c r="AC1251" s="32">
        <v>33.644961000000002</v>
      </c>
      <c r="AD1251" s="32">
        <v>-117.952316</v>
      </c>
      <c r="AE1251" s="34" t="s">
        <v>7503</v>
      </c>
      <c r="AF1251" s="29" t="s">
        <v>7472</v>
      </c>
      <c r="AG1251" s="33" t="str">
        <f>IF(ISERROR(IF(VLOOKUP(B1251,'SAS Stations'!$A$2:$G$307,6,)="YES", "YES", "NO"))=TRUE,"NO","YES")</f>
        <v>NO</v>
      </c>
      <c r="AH1251" s="33" t="str">
        <f t="shared" si="19"/>
        <v>YES</v>
      </c>
      <c r="AI1251" s="33" t="str">
        <f>IF(ISERROR(IF(VLOOKUP(B1251,'Stations Modelled'!$A$2:$D$141,4,FALSE)=TRUE, "YES","NO")),"NO","YES")</f>
        <v>NO</v>
      </c>
    </row>
    <row r="1252" spans="1:35" hidden="1">
      <c r="A1252" s="29" t="s">
        <v>10574</v>
      </c>
      <c r="B1252" s="28">
        <v>1433</v>
      </c>
      <c r="C1252" s="28">
        <v>8211</v>
      </c>
      <c r="D1252" s="30" t="s">
        <v>4923</v>
      </c>
      <c r="E1252" s="29"/>
      <c r="F1252" s="28">
        <v>33</v>
      </c>
      <c r="G1252" s="28">
        <v>12</v>
      </c>
      <c r="H1252" s="28">
        <v>8016</v>
      </c>
      <c r="I1252" s="29" t="s">
        <v>385</v>
      </c>
      <c r="J1252" s="28">
        <v>15</v>
      </c>
      <c r="K1252" s="29" t="s">
        <v>666</v>
      </c>
      <c r="L1252" s="28">
        <v>5090</v>
      </c>
      <c r="M1252" s="29" t="s">
        <v>3806</v>
      </c>
      <c r="N1252" s="29" t="s">
        <v>7471</v>
      </c>
      <c r="O1252" s="31">
        <v>18264</v>
      </c>
      <c r="P1252" s="31" t="s">
        <v>7472</v>
      </c>
      <c r="Q1252" s="29" t="s">
        <v>7506</v>
      </c>
      <c r="R1252" s="28">
        <v>3</v>
      </c>
      <c r="S1252" s="28">
        <v>72</v>
      </c>
      <c r="T1252" s="28">
        <v>4</v>
      </c>
      <c r="U1252" s="28">
        <v>24</v>
      </c>
      <c r="V1252" s="29" t="s">
        <v>7480</v>
      </c>
      <c r="W1252" s="29" t="s">
        <v>10575</v>
      </c>
      <c r="X1252" s="29" t="s">
        <v>506</v>
      </c>
      <c r="Y1252" s="29" t="s">
        <v>10576</v>
      </c>
      <c r="Z1252" s="29" t="s">
        <v>10577</v>
      </c>
      <c r="AA1252" s="29" t="s">
        <v>7478</v>
      </c>
      <c r="AB1252" s="28">
        <v>92311</v>
      </c>
      <c r="AC1252" s="32">
        <v>34.864843999999998</v>
      </c>
      <c r="AD1252" s="32">
        <v>-117.117677</v>
      </c>
      <c r="AE1252" s="34" t="s">
        <v>7494</v>
      </c>
      <c r="AF1252" s="29" t="s">
        <v>7472</v>
      </c>
      <c r="AG1252" s="33" t="str">
        <f>IF(ISERROR(IF(VLOOKUP(B1252,'SAS Stations'!$A$2:$G$307,6,)="YES", "YES", "NO"))=TRUE,"NO","YES")</f>
        <v>NO</v>
      </c>
      <c r="AH1252" s="33" t="str">
        <f t="shared" si="19"/>
        <v>YES</v>
      </c>
      <c r="AI1252" s="33" t="str">
        <f>IF(ISERROR(IF(VLOOKUP(B1252,'Stations Modelled'!$A$2:$D$141,4,FALSE)=TRUE, "YES","NO")),"NO","YES")</f>
        <v>NO</v>
      </c>
    </row>
    <row r="1253" spans="1:35" hidden="1">
      <c r="A1253" s="29" t="s">
        <v>10578</v>
      </c>
      <c r="B1253" s="28">
        <v>1765</v>
      </c>
      <c r="C1253" s="28">
        <v>5289</v>
      </c>
      <c r="D1253" s="30" t="s">
        <v>4971</v>
      </c>
      <c r="E1253" s="29"/>
      <c r="F1253" s="28">
        <v>66</v>
      </c>
      <c r="G1253" s="28">
        <v>12</v>
      </c>
      <c r="H1253" s="28">
        <v>5021</v>
      </c>
      <c r="I1253" s="29" t="s">
        <v>625</v>
      </c>
      <c r="J1253" s="28">
        <v>8</v>
      </c>
      <c r="K1253" s="29" t="s">
        <v>337</v>
      </c>
      <c r="L1253" s="28">
        <v>5023</v>
      </c>
      <c r="M1253" s="29" t="s">
        <v>337</v>
      </c>
      <c r="N1253" s="29" t="s">
        <v>7496</v>
      </c>
      <c r="O1253" s="31">
        <v>38353</v>
      </c>
      <c r="P1253" s="31" t="s">
        <v>7472</v>
      </c>
      <c r="Q1253" s="29" t="s">
        <v>10579</v>
      </c>
      <c r="R1253" s="28">
        <v>5</v>
      </c>
      <c r="S1253" s="28">
        <v>44</v>
      </c>
      <c r="T1253" s="28">
        <v>1</v>
      </c>
      <c r="U1253" s="28">
        <v>50</v>
      </c>
      <c r="V1253" s="29" t="s">
        <v>2730</v>
      </c>
      <c r="W1253" s="29" t="s">
        <v>7472</v>
      </c>
      <c r="X1253" s="29" t="s">
        <v>7472</v>
      </c>
      <c r="Y1253" s="29" t="s">
        <v>7472</v>
      </c>
      <c r="Z1253" s="29" t="s">
        <v>7472</v>
      </c>
      <c r="AA1253" s="29" t="s">
        <v>7478</v>
      </c>
      <c r="AB1253" s="28" t="s">
        <v>7472</v>
      </c>
      <c r="AC1253" s="27"/>
      <c r="AD1253" s="27"/>
      <c r="AE1253" s="27"/>
      <c r="AF1253" s="29" t="s">
        <v>7472</v>
      </c>
      <c r="AG1253" s="33" t="str">
        <f>IF(ISERROR(IF(VLOOKUP(B1253,'SAS Stations'!$A$2:$G$307,6,)="YES", "YES", "NO"))=TRUE,"NO","YES")</f>
        <v>NO</v>
      </c>
      <c r="AH1253" s="33" t="str">
        <f t="shared" si="19"/>
        <v>YES</v>
      </c>
      <c r="AI1253" s="33" t="str">
        <f>IF(ISERROR(IF(VLOOKUP(B1253,'Stations Modelled'!$A$2:$D$141,4,FALSE)=TRUE, "YES","NO")),"NO","YES")</f>
        <v>NO</v>
      </c>
    </row>
    <row r="1254" spans="1:35" hidden="1">
      <c r="A1254" s="29" t="s">
        <v>1192</v>
      </c>
      <c r="B1254" s="28">
        <v>103</v>
      </c>
      <c r="C1254" s="28">
        <v>1720</v>
      </c>
      <c r="D1254" s="30"/>
      <c r="E1254" s="29">
        <v>77201</v>
      </c>
      <c r="F1254" s="28">
        <v>220</v>
      </c>
      <c r="G1254" s="28">
        <v>12</v>
      </c>
      <c r="H1254" s="28">
        <v>5000</v>
      </c>
      <c r="I1254" s="29" t="s">
        <v>7485</v>
      </c>
      <c r="J1254" s="28">
        <v>11</v>
      </c>
      <c r="K1254" s="29" t="s">
        <v>698</v>
      </c>
      <c r="L1254" s="28">
        <v>5056</v>
      </c>
      <c r="M1254" s="29" t="s">
        <v>698</v>
      </c>
      <c r="N1254" s="29" t="s">
        <v>7471</v>
      </c>
      <c r="O1254" s="31">
        <v>27912</v>
      </c>
      <c r="P1254" s="31" t="s">
        <v>7472</v>
      </c>
      <c r="Q1254" s="29" t="s">
        <v>7514</v>
      </c>
      <c r="R1254" s="28">
        <v>5</v>
      </c>
      <c r="S1254" s="28">
        <v>39</v>
      </c>
      <c r="T1254" s="28">
        <v>1</v>
      </c>
      <c r="U1254" s="28">
        <v>64</v>
      </c>
      <c r="V1254" s="29" t="s">
        <v>4972</v>
      </c>
      <c r="W1254" s="29" t="s">
        <v>4868</v>
      </c>
      <c r="X1254" s="29" t="s">
        <v>506</v>
      </c>
      <c r="Y1254" s="29" t="s">
        <v>1193</v>
      </c>
      <c r="Z1254" s="29" t="s">
        <v>742</v>
      </c>
      <c r="AA1254" s="29" t="s">
        <v>7478</v>
      </c>
      <c r="AB1254" s="28">
        <v>93033</v>
      </c>
      <c r="AC1254" s="32">
        <v>34.128295000000001</v>
      </c>
      <c r="AD1254" s="32">
        <v>-119.166483</v>
      </c>
      <c r="AE1254" s="34" t="s">
        <v>7494</v>
      </c>
      <c r="AF1254" s="29" t="s">
        <v>7472</v>
      </c>
      <c r="AG1254" s="33" t="str">
        <f>IF(ISERROR(IF(VLOOKUP(B1254,'SAS Stations'!$A$2:$G$307,6,)="YES", "YES", "NO"))=TRUE,"NO","YES")</f>
        <v>NO</v>
      </c>
      <c r="AH1254" s="33" t="str">
        <f t="shared" si="19"/>
        <v>YES</v>
      </c>
      <c r="AI1254" s="33" t="str">
        <f>IF(ISERROR(IF(VLOOKUP(B1254,'Stations Modelled'!$A$2:$D$141,4,FALSE)=TRUE, "YES","NO")),"NO","YES")</f>
        <v>NO</v>
      </c>
    </row>
    <row r="1255" spans="1:35" hidden="1">
      <c r="A1255" s="29" t="s">
        <v>1192</v>
      </c>
      <c r="B1255" s="28">
        <v>1631</v>
      </c>
      <c r="C1255" s="28">
        <v>1720</v>
      </c>
      <c r="D1255" s="30"/>
      <c r="E1255" s="29">
        <v>77201</v>
      </c>
      <c r="F1255" s="28">
        <v>66</v>
      </c>
      <c r="G1255" s="28">
        <v>12</v>
      </c>
      <c r="H1255" s="28">
        <v>5056</v>
      </c>
      <c r="I1255" s="29" t="s">
        <v>698</v>
      </c>
      <c r="J1255" s="28">
        <v>11</v>
      </c>
      <c r="K1255" s="29" t="s">
        <v>698</v>
      </c>
      <c r="L1255" s="28">
        <v>5056</v>
      </c>
      <c r="M1255" s="29" t="s">
        <v>698</v>
      </c>
      <c r="N1255" s="29" t="s">
        <v>7471</v>
      </c>
      <c r="O1255" s="31">
        <v>27912</v>
      </c>
      <c r="P1255" s="31" t="s">
        <v>7472</v>
      </c>
      <c r="Q1255" s="29" t="s">
        <v>7473</v>
      </c>
      <c r="R1255" s="28">
        <v>5</v>
      </c>
      <c r="S1255" s="28">
        <v>39</v>
      </c>
      <c r="T1255" s="28">
        <v>1</v>
      </c>
      <c r="U1255" s="28">
        <v>64</v>
      </c>
      <c r="V1255" s="29" t="s">
        <v>4972</v>
      </c>
      <c r="W1255" s="29" t="s">
        <v>4868</v>
      </c>
      <c r="X1255" s="29" t="s">
        <v>506</v>
      </c>
      <c r="Y1255" s="29" t="s">
        <v>1193</v>
      </c>
      <c r="Z1255" s="29" t="s">
        <v>742</v>
      </c>
      <c r="AA1255" s="29" t="s">
        <v>7478</v>
      </c>
      <c r="AB1255" s="28">
        <v>93033</v>
      </c>
      <c r="AC1255" s="32">
        <v>34.128295000000001</v>
      </c>
      <c r="AD1255" s="32">
        <v>-119.166483</v>
      </c>
      <c r="AE1255" s="34" t="s">
        <v>7494</v>
      </c>
      <c r="AF1255" s="29" t="s">
        <v>7472</v>
      </c>
      <c r="AG1255" s="33" t="str">
        <f>IF(ISERROR(IF(VLOOKUP(B1255,'SAS Stations'!$A$2:$G$307,6,)="YES", "YES", "NO"))=TRUE,"NO","YES")</f>
        <v>NO</v>
      </c>
      <c r="AH1255" s="33" t="str">
        <f t="shared" si="19"/>
        <v>YES</v>
      </c>
      <c r="AI1255" s="33" t="str">
        <f>IF(ISERROR(IF(VLOOKUP(B1255,'Stations Modelled'!$A$2:$D$141,4,FALSE)=TRUE, "YES","NO")),"NO","YES")</f>
        <v>NO</v>
      </c>
    </row>
    <row r="1256" spans="1:35" hidden="1">
      <c r="A1256" s="29" t="s">
        <v>4959</v>
      </c>
      <c r="B1256" s="28">
        <v>1434</v>
      </c>
      <c r="C1256" s="28">
        <v>8212</v>
      </c>
      <c r="D1256" s="30" t="s">
        <v>4923</v>
      </c>
      <c r="E1256" s="29"/>
      <c r="F1256" s="28">
        <v>33</v>
      </c>
      <c r="G1256" s="28">
        <v>2.4</v>
      </c>
      <c r="H1256" s="28">
        <v>8027</v>
      </c>
      <c r="I1256" s="29" t="s">
        <v>365</v>
      </c>
      <c r="J1256" s="28">
        <v>15</v>
      </c>
      <c r="K1256" s="29" t="s">
        <v>666</v>
      </c>
      <c r="L1256" s="28">
        <v>5061</v>
      </c>
      <c r="M1256" s="29" t="s">
        <v>666</v>
      </c>
      <c r="N1256" s="29" t="s">
        <v>7521</v>
      </c>
      <c r="O1256" s="31">
        <v>18264</v>
      </c>
      <c r="P1256" s="31">
        <v>31291</v>
      </c>
      <c r="Q1256" s="29" t="s">
        <v>7506</v>
      </c>
      <c r="R1256" s="28">
        <v>3</v>
      </c>
      <c r="S1256" s="28">
        <v>73</v>
      </c>
      <c r="T1256" s="28">
        <v>4</v>
      </c>
      <c r="U1256" s="28">
        <v>24</v>
      </c>
      <c r="V1256" s="29" t="s">
        <v>7474</v>
      </c>
      <c r="W1256" s="29" t="s">
        <v>5118</v>
      </c>
      <c r="X1256" s="29" t="s">
        <v>564</v>
      </c>
      <c r="Y1256" s="29" t="s">
        <v>10580</v>
      </c>
      <c r="Z1256" s="29" t="s">
        <v>4959</v>
      </c>
      <c r="AA1256" s="29" t="s">
        <v>7478</v>
      </c>
      <c r="AB1256" s="28">
        <v>92368</v>
      </c>
      <c r="AC1256" s="32">
        <v>34.602184000000001</v>
      </c>
      <c r="AD1256" s="32">
        <v>-117.334261</v>
      </c>
      <c r="AE1256" s="34" t="s">
        <v>7494</v>
      </c>
      <c r="AF1256" s="29" t="s">
        <v>7472</v>
      </c>
      <c r="AG1256" s="33" t="str">
        <f>IF(ISERROR(IF(VLOOKUP(B1256,'SAS Stations'!$A$2:$G$307,6,)="YES", "YES", "NO"))=TRUE,"NO","YES")</f>
        <v>NO</v>
      </c>
      <c r="AH1256" s="33" t="str">
        <f t="shared" si="19"/>
        <v>YES</v>
      </c>
      <c r="AI1256" s="33" t="str">
        <f>IF(ISERROR(IF(VLOOKUP(B1256,'Stations Modelled'!$A$2:$D$141,4,FALSE)=TRUE, "YES","NO")),"NO","YES")</f>
        <v>NO</v>
      </c>
    </row>
    <row r="1257" spans="1:35" hidden="1">
      <c r="A1257" s="29" t="s">
        <v>4959</v>
      </c>
      <c r="B1257" s="28">
        <v>1435</v>
      </c>
      <c r="C1257" s="28">
        <v>8212</v>
      </c>
      <c r="D1257" s="30" t="s">
        <v>4923</v>
      </c>
      <c r="E1257" s="29"/>
      <c r="F1257" s="28">
        <v>33</v>
      </c>
      <c r="G1257" s="28">
        <v>12</v>
      </c>
      <c r="H1257" s="28">
        <v>8027</v>
      </c>
      <c r="I1257" s="29" t="s">
        <v>365</v>
      </c>
      <c r="J1257" s="28">
        <v>15</v>
      </c>
      <c r="K1257" s="29" t="s">
        <v>666</v>
      </c>
      <c r="L1257" s="28">
        <v>5061</v>
      </c>
      <c r="M1257" s="29" t="s">
        <v>666</v>
      </c>
      <c r="N1257" s="29" t="s">
        <v>7471</v>
      </c>
      <c r="O1257" s="31">
        <v>31352</v>
      </c>
      <c r="P1257" s="31" t="s">
        <v>7472</v>
      </c>
      <c r="Q1257" s="29" t="s">
        <v>7506</v>
      </c>
      <c r="R1257" s="28">
        <v>3</v>
      </c>
      <c r="S1257" s="28">
        <v>73</v>
      </c>
      <c r="T1257" s="28">
        <v>4</v>
      </c>
      <c r="U1257" s="28">
        <v>24</v>
      </c>
      <c r="V1257" s="29" t="s">
        <v>7474</v>
      </c>
      <c r="W1257" s="29" t="s">
        <v>5118</v>
      </c>
      <c r="X1257" s="29" t="s">
        <v>564</v>
      </c>
      <c r="Y1257" s="29" t="s">
        <v>10580</v>
      </c>
      <c r="Z1257" s="29" t="s">
        <v>4959</v>
      </c>
      <c r="AA1257" s="29" t="s">
        <v>7478</v>
      </c>
      <c r="AB1257" s="28">
        <v>92368</v>
      </c>
      <c r="AC1257" s="32">
        <v>34.602184000000001</v>
      </c>
      <c r="AD1257" s="32">
        <v>-117.334261</v>
      </c>
      <c r="AE1257" s="34" t="s">
        <v>7494</v>
      </c>
      <c r="AF1257" s="29" t="s">
        <v>7472</v>
      </c>
      <c r="AG1257" s="33" t="str">
        <f>IF(ISERROR(IF(VLOOKUP(B1257,'SAS Stations'!$A$2:$G$307,6,)="YES", "YES", "NO"))=TRUE,"NO","YES")</f>
        <v>NO</v>
      </c>
      <c r="AH1257" s="33" t="str">
        <f t="shared" si="19"/>
        <v>YES</v>
      </c>
      <c r="AI1257" s="33" t="str">
        <f>IF(ISERROR(IF(VLOOKUP(B1257,'Stations Modelled'!$A$2:$D$141,4,FALSE)=TRUE, "YES","NO")),"NO","YES")</f>
        <v>NO</v>
      </c>
    </row>
    <row r="1258" spans="1:35" hidden="1">
      <c r="A1258" s="29" t="s">
        <v>738</v>
      </c>
      <c r="B1258" s="28">
        <v>899</v>
      </c>
      <c r="C1258" s="28">
        <v>5912</v>
      </c>
      <c r="D1258" s="30" t="s">
        <v>4981</v>
      </c>
      <c r="E1258" s="29" t="s">
        <v>10581</v>
      </c>
      <c r="F1258" s="28">
        <v>66</v>
      </c>
      <c r="G1258" s="28">
        <v>33</v>
      </c>
      <c r="H1258" s="28">
        <v>5055</v>
      </c>
      <c r="I1258" s="29" t="s">
        <v>446</v>
      </c>
      <c r="J1258" s="28">
        <v>10</v>
      </c>
      <c r="K1258" s="29" t="s">
        <v>446</v>
      </c>
      <c r="L1258" s="28">
        <v>5056</v>
      </c>
      <c r="M1258" s="29" t="s">
        <v>698</v>
      </c>
      <c r="N1258" s="29" t="s">
        <v>7471</v>
      </c>
      <c r="O1258" s="31">
        <v>26268</v>
      </c>
      <c r="P1258" s="31" t="s">
        <v>7472</v>
      </c>
      <c r="Q1258" s="29" t="s">
        <v>7530</v>
      </c>
      <c r="R1258" s="28">
        <v>5</v>
      </c>
      <c r="S1258" s="28">
        <v>49</v>
      </c>
      <c r="T1258" s="28">
        <v>1</v>
      </c>
      <c r="U1258" s="28">
        <v>63</v>
      </c>
      <c r="V1258" s="29" t="s">
        <v>4996</v>
      </c>
      <c r="W1258" s="29" t="s">
        <v>2662</v>
      </c>
      <c r="X1258" s="29" t="s">
        <v>7558</v>
      </c>
      <c r="Y1258" s="29" t="s">
        <v>10582</v>
      </c>
      <c r="Z1258" s="29" t="s">
        <v>10583</v>
      </c>
      <c r="AA1258" s="29" t="s">
        <v>7478</v>
      </c>
      <c r="AB1258" s="28">
        <v>93067</v>
      </c>
      <c r="AC1258" s="32">
        <v>34.418573000000002</v>
      </c>
      <c r="AD1258" s="32">
        <v>-119.586761</v>
      </c>
      <c r="AE1258" s="34" t="s">
        <v>7494</v>
      </c>
      <c r="AF1258" s="29" t="s">
        <v>7472</v>
      </c>
      <c r="AG1258" s="33" t="str">
        <f>IF(ISERROR(IF(VLOOKUP(B1258,'SAS Stations'!$A$2:$G$307,6,)="YES", "YES", "NO"))=TRUE,"NO","YES")</f>
        <v>NO</v>
      </c>
      <c r="AH1258" s="33" t="str">
        <f t="shared" si="19"/>
        <v>YES</v>
      </c>
      <c r="AI1258" s="33" t="str">
        <f>IF(ISERROR(IF(VLOOKUP(B1258,'Stations Modelled'!$A$2:$D$141,4,FALSE)=TRUE, "YES","NO")),"NO","YES")</f>
        <v>NO</v>
      </c>
    </row>
    <row r="1259" spans="1:35" hidden="1">
      <c r="A1259" s="29" t="s">
        <v>739</v>
      </c>
      <c r="B1259" s="28">
        <v>557</v>
      </c>
      <c r="C1259" s="28">
        <v>5410</v>
      </c>
      <c r="D1259" s="30"/>
      <c r="E1259" s="29"/>
      <c r="F1259" s="28">
        <v>66</v>
      </c>
      <c r="G1259" s="28">
        <v>12</v>
      </c>
      <c r="H1259" s="28">
        <v>5057</v>
      </c>
      <c r="I1259" s="29" t="s">
        <v>343</v>
      </c>
      <c r="J1259" s="28">
        <v>14</v>
      </c>
      <c r="K1259" s="29" t="s">
        <v>940</v>
      </c>
      <c r="L1259" s="28">
        <v>5054</v>
      </c>
      <c r="M1259" s="29" t="s">
        <v>940</v>
      </c>
      <c r="N1259" s="29" t="s">
        <v>7471</v>
      </c>
      <c r="O1259" s="31">
        <v>26177</v>
      </c>
      <c r="P1259" s="31" t="s">
        <v>7472</v>
      </c>
      <c r="Q1259" s="29" t="s">
        <v>7496</v>
      </c>
      <c r="R1259" s="28">
        <v>5</v>
      </c>
      <c r="S1259" s="28">
        <v>36</v>
      </c>
      <c r="T1259" s="28">
        <v>4</v>
      </c>
      <c r="U1259" s="28">
        <v>56</v>
      </c>
      <c r="V1259" s="29" t="s">
        <v>7472</v>
      </c>
      <c r="W1259" s="29" t="s">
        <v>7472</v>
      </c>
      <c r="X1259" s="29" t="s">
        <v>7472</v>
      </c>
      <c r="Y1259" s="29" t="s">
        <v>7472</v>
      </c>
      <c r="Z1259" s="29" t="s">
        <v>7472</v>
      </c>
      <c r="AA1259" s="29" t="s">
        <v>7478</v>
      </c>
      <c r="AB1259" s="28" t="s">
        <v>7472</v>
      </c>
      <c r="AC1259" s="32">
        <v>34.807892000000002</v>
      </c>
      <c r="AD1259" s="32">
        <v>-118.719185</v>
      </c>
      <c r="AE1259" s="34" t="s">
        <v>7494</v>
      </c>
      <c r="AF1259" s="29" t="s">
        <v>7472</v>
      </c>
      <c r="AG1259" s="33" t="str">
        <f>IF(ISERROR(IF(VLOOKUP(B1259,'SAS Stations'!$A$2:$G$307,6,)="YES", "YES", "NO"))=TRUE,"NO","YES")</f>
        <v>NO</v>
      </c>
      <c r="AH1259" s="33" t="str">
        <f t="shared" si="19"/>
        <v>YES</v>
      </c>
      <c r="AI1259" s="33" t="str">
        <f>IF(ISERROR(IF(VLOOKUP(B1259,'Stations Modelled'!$A$2:$D$141,4,FALSE)=TRUE, "YES","NO")),"NO","YES")</f>
        <v>NO</v>
      </c>
    </row>
    <row r="1260" spans="1:35" hidden="1">
      <c r="A1260" s="29" t="s">
        <v>740</v>
      </c>
      <c r="B1260" s="28"/>
      <c r="C1260" s="28"/>
      <c r="D1260" s="30"/>
      <c r="E1260" s="29"/>
      <c r="F1260" s="28">
        <v>66</v>
      </c>
      <c r="G1260" s="28">
        <v>12</v>
      </c>
      <c r="H1260" s="28">
        <v>5021</v>
      </c>
      <c r="I1260" s="29" t="s">
        <v>625</v>
      </c>
      <c r="J1260" s="28">
        <v>8</v>
      </c>
      <c r="K1260" s="29" t="s">
        <v>337</v>
      </c>
      <c r="L1260" s="28">
        <v>5023</v>
      </c>
      <c r="M1260" s="29" t="s">
        <v>337</v>
      </c>
      <c r="N1260" s="29" t="s">
        <v>7521</v>
      </c>
      <c r="O1260" s="31">
        <v>37582</v>
      </c>
      <c r="P1260" s="31"/>
      <c r="Q1260" s="29" t="s">
        <v>7530</v>
      </c>
      <c r="R1260" s="28">
        <v>5</v>
      </c>
      <c r="S1260" s="28">
        <v>32</v>
      </c>
      <c r="T1260" s="28">
        <v>2</v>
      </c>
      <c r="U1260" s="28">
        <v>56</v>
      </c>
      <c r="V1260" s="29" t="s">
        <v>3386</v>
      </c>
      <c r="W1260" s="29" t="s">
        <v>3431</v>
      </c>
      <c r="X1260" s="29" t="s">
        <v>3343</v>
      </c>
      <c r="Y1260" s="29" t="s">
        <v>4796</v>
      </c>
      <c r="Z1260" s="29" t="s">
        <v>3787</v>
      </c>
      <c r="AA1260" s="29" t="s">
        <v>7478</v>
      </c>
      <c r="AB1260" s="28" t="s">
        <v>7472</v>
      </c>
      <c r="AC1260" s="27"/>
      <c r="AD1260" s="27"/>
      <c r="AE1260" s="27"/>
      <c r="AF1260" s="29" t="s">
        <v>7472</v>
      </c>
      <c r="AG1260" s="33" t="str">
        <f>IF(ISERROR(IF(VLOOKUP(B1260,'SAS Stations'!$A$2:$G$307,6,)="YES", "YES", "NO"))=TRUE,"NO","YES")</f>
        <v>NO</v>
      </c>
      <c r="AH1260" s="33" t="str">
        <f t="shared" si="19"/>
        <v>YES</v>
      </c>
      <c r="AI1260" s="33" t="str">
        <f>IF(ISERROR(IF(VLOOKUP(B1260,'Stations Modelled'!$A$2:$D$141,4,FALSE)=TRUE, "YES","NO")),"NO","YES")</f>
        <v>NO</v>
      </c>
    </row>
    <row r="1261" spans="1:35" hidden="1">
      <c r="A1261" s="29" t="s">
        <v>740</v>
      </c>
      <c r="B1261" s="28">
        <v>2004</v>
      </c>
      <c r="C1261" s="28">
        <v>6366</v>
      </c>
      <c r="D1261" s="30"/>
      <c r="E1261" s="29"/>
      <c r="F1261" s="28">
        <v>66</v>
      </c>
      <c r="G1261" s="28">
        <v>66</v>
      </c>
      <c r="H1261" s="28">
        <v>5021</v>
      </c>
      <c r="I1261" s="29" t="s">
        <v>625</v>
      </c>
      <c r="J1261" s="28">
        <v>8</v>
      </c>
      <c r="K1261" s="29" t="s">
        <v>337</v>
      </c>
      <c r="L1261" s="28">
        <v>5023</v>
      </c>
      <c r="M1261" s="29" t="s">
        <v>337</v>
      </c>
      <c r="N1261" s="29" t="s">
        <v>7471</v>
      </c>
      <c r="O1261" s="31">
        <v>37582</v>
      </c>
      <c r="P1261" s="31" t="s">
        <v>7472</v>
      </c>
      <c r="Q1261" s="29" t="s">
        <v>7530</v>
      </c>
      <c r="R1261" s="28">
        <v>5</v>
      </c>
      <c r="S1261" s="28">
        <v>44</v>
      </c>
      <c r="T1261" s="28">
        <v>2</v>
      </c>
      <c r="U1261" s="28">
        <v>0</v>
      </c>
      <c r="V1261" s="29" t="s">
        <v>43</v>
      </c>
      <c r="W1261" s="29" t="s">
        <v>1194</v>
      </c>
      <c r="X1261" s="29" t="s">
        <v>7553</v>
      </c>
      <c r="Y1261" s="29" t="s">
        <v>1195</v>
      </c>
      <c r="Z1261" s="29" t="s">
        <v>3787</v>
      </c>
      <c r="AA1261" s="29" t="s">
        <v>7478</v>
      </c>
      <c r="AB1261" s="28">
        <v>90745</v>
      </c>
      <c r="AC1261" s="27"/>
      <c r="AD1261" s="27"/>
      <c r="AE1261" s="27"/>
      <c r="AF1261" s="29" t="s">
        <v>7472</v>
      </c>
      <c r="AG1261" s="33" t="str">
        <f>IF(ISERROR(IF(VLOOKUP(B1261,'SAS Stations'!$A$2:$G$307,6,)="YES", "YES", "NO"))=TRUE,"NO","YES")</f>
        <v>NO</v>
      </c>
      <c r="AH1261" s="33" t="str">
        <f t="shared" si="19"/>
        <v>YES</v>
      </c>
      <c r="AI1261" s="33" t="str">
        <f>IF(ISERROR(IF(VLOOKUP(B1261,'Stations Modelled'!$A$2:$D$141,4,FALSE)=TRUE, "YES","NO")),"NO","YES")</f>
        <v>NO</v>
      </c>
    </row>
    <row r="1262" spans="1:35" hidden="1">
      <c r="A1262" s="29" t="s">
        <v>1196</v>
      </c>
      <c r="B1262" s="28">
        <v>1245</v>
      </c>
      <c r="C1262" s="28">
        <v>7619</v>
      </c>
      <c r="D1262" s="30"/>
      <c r="E1262" s="29"/>
      <c r="F1262" s="28">
        <v>33</v>
      </c>
      <c r="G1262" s="28">
        <v>12</v>
      </c>
      <c r="H1262" s="28">
        <v>5070</v>
      </c>
      <c r="I1262" s="29" t="s">
        <v>347</v>
      </c>
      <c r="J1262" s="28">
        <v>7</v>
      </c>
      <c r="K1262" s="29" t="s">
        <v>347</v>
      </c>
      <c r="L1262" s="28">
        <v>5070</v>
      </c>
      <c r="M1262" s="29" t="s">
        <v>347</v>
      </c>
      <c r="N1262" s="29" t="s">
        <v>7471</v>
      </c>
      <c r="O1262" s="31">
        <v>27211</v>
      </c>
      <c r="P1262" s="31" t="s">
        <v>7472</v>
      </c>
      <c r="Q1262" s="29" t="s">
        <v>5084</v>
      </c>
      <c r="R1262" s="28">
        <v>3</v>
      </c>
      <c r="S1262" s="28">
        <v>77</v>
      </c>
      <c r="T1262" s="28">
        <v>4</v>
      </c>
      <c r="U1262" s="28">
        <v>20</v>
      </c>
      <c r="V1262" s="29" t="s">
        <v>7472</v>
      </c>
      <c r="W1262" s="29" t="s">
        <v>7472</v>
      </c>
      <c r="X1262" s="29" t="s">
        <v>7472</v>
      </c>
      <c r="Y1262" s="29" t="s">
        <v>7472</v>
      </c>
      <c r="Z1262" s="29" t="s">
        <v>7472</v>
      </c>
      <c r="AA1262" s="29" t="s">
        <v>7478</v>
      </c>
      <c r="AB1262" s="28">
        <v>92553</v>
      </c>
      <c r="AC1262" s="27"/>
      <c r="AD1262" s="27"/>
      <c r="AE1262" s="27"/>
      <c r="AF1262" s="29" t="s">
        <v>7472</v>
      </c>
      <c r="AG1262" s="33" t="str">
        <f>IF(ISERROR(IF(VLOOKUP(B1262,'SAS Stations'!$A$2:$G$307,6,)="YES", "YES", "NO"))=TRUE,"NO","YES")</f>
        <v>NO</v>
      </c>
      <c r="AH1262" s="33" t="str">
        <f t="shared" si="19"/>
        <v>YES</v>
      </c>
      <c r="AI1262" s="33" t="str">
        <f>IF(ISERROR(IF(VLOOKUP(B1262,'Stations Modelled'!$A$2:$D$141,4,FALSE)=TRUE, "YES","NO")),"NO","YES")</f>
        <v>NO</v>
      </c>
    </row>
    <row r="1263" spans="1:35" hidden="1">
      <c r="A1263" s="29" t="s">
        <v>1197</v>
      </c>
      <c r="B1263" s="28">
        <v>1981</v>
      </c>
      <c r="C1263" s="28">
        <v>7620</v>
      </c>
      <c r="D1263" s="30"/>
      <c r="E1263" s="29"/>
      <c r="F1263" s="28">
        <v>33</v>
      </c>
      <c r="G1263" s="28">
        <v>12</v>
      </c>
      <c r="H1263" s="28">
        <v>5067</v>
      </c>
      <c r="I1263" s="29" t="s">
        <v>389</v>
      </c>
      <c r="J1263" s="28">
        <v>6</v>
      </c>
      <c r="K1263" s="29" t="s">
        <v>389</v>
      </c>
      <c r="L1263" s="28">
        <v>5067</v>
      </c>
      <c r="M1263" s="29" t="s">
        <v>389</v>
      </c>
      <c r="N1263" s="29" t="s">
        <v>7471</v>
      </c>
      <c r="O1263" s="31">
        <v>36678</v>
      </c>
      <c r="P1263" s="31" t="s">
        <v>7472</v>
      </c>
      <c r="Q1263" s="29" t="s">
        <v>5084</v>
      </c>
      <c r="R1263" s="28">
        <v>3</v>
      </c>
      <c r="S1263" s="28">
        <v>79</v>
      </c>
      <c r="T1263" s="28">
        <v>4</v>
      </c>
      <c r="U1263" s="28">
        <v>17</v>
      </c>
      <c r="V1263" s="29" t="s">
        <v>3417</v>
      </c>
      <c r="W1263" s="29" t="s">
        <v>5028</v>
      </c>
      <c r="X1263" s="29" t="s">
        <v>564</v>
      </c>
      <c r="Y1263" s="29" t="s">
        <v>1198</v>
      </c>
      <c r="Z1263" s="29" t="s">
        <v>5039</v>
      </c>
      <c r="AA1263" s="29" t="s">
        <v>7478</v>
      </c>
      <c r="AB1263" s="28">
        <v>92230</v>
      </c>
      <c r="AC1263" s="27"/>
      <c r="AD1263" s="27"/>
      <c r="AE1263" s="27"/>
      <c r="AF1263" s="29" t="s">
        <v>7472</v>
      </c>
      <c r="AG1263" s="33" t="str">
        <f>IF(ISERROR(IF(VLOOKUP(B1263,'SAS Stations'!$A$2:$G$307,6,)="YES", "YES", "NO"))=TRUE,"NO","YES")</f>
        <v>NO</v>
      </c>
      <c r="AH1263" s="33" t="str">
        <f t="shared" si="19"/>
        <v>YES</v>
      </c>
      <c r="AI1263" s="33" t="str">
        <f>IF(ISERROR(IF(VLOOKUP(B1263,'Stations Modelled'!$A$2:$D$141,4,FALSE)=TRUE, "YES","NO")),"NO","YES")</f>
        <v>NO</v>
      </c>
    </row>
    <row r="1264" spans="1:35" hidden="1">
      <c r="A1264" s="29" t="s">
        <v>1199</v>
      </c>
      <c r="B1264" s="28">
        <v>952</v>
      </c>
      <c r="C1264" s="28">
        <v>6143</v>
      </c>
      <c r="D1264" s="30"/>
      <c r="E1264" s="29"/>
      <c r="F1264" s="28">
        <v>33</v>
      </c>
      <c r="G1264" s="28">
        <v>0.5</v>
      </c>
      <c r="H1264" s="28">
        <v>5069</v>
      </c>
      <c r="I1264" s="29" t="s">
        <v>687</v>
      </c>
      <c r="J1264" s="28">
        <v>4</v>
      </c>
      <c r="K1264" s="29" t="s">
        <v>448</v>
      </c>
      <c r="L1264" s="28">
        <v>5069</v>
      </c>
      <c r="M1264" s="29" t="s">
        <v>687</v>
      </c>
      <c r="N1264" s="29" t="s">
        <v>7521</v>
      </c>
      <c r="O1264" s="31">
        <v>18264</v>
      </c>
      <c r="P1264" s="31">
        <v>33605</v>
      </c>
      <c r="Q1264" s="29" t="s">
        <v>981</v>
      </c>
      <c r="R1264" s="28">
        <v>3</v>
      </c>
      <c r="S1264" s="28">
        <v>34</v>
      </c>
      <c r="T1264" s="28">
        <v>3</v>
      </c>
      <c r="U1264" s="28">
        <v>10</v>
      </c>
      <c r="V1264" s="29" t="s">
        <v>3438</v>
      </c>
      <c r="W1264" s="29" t="s">
        <v>7472</v>
      </c>
      <c r="X1264" s="29" t="s">
        <v>7472</v>
      </c>
      <c r="Y1264" s="29" t="s">
        <v>7472</v>
      </c>
      <c r="Z1264" s="29" t="s">
        <v>3826</v>
      </c>
      <c r="AA1264" s="29" t="s">
        <v>7478</v>
      </c>
      <c r="AB1264" s="28" t="s">
        <v>7472</v>
      </c>
      <c r="AC1264" s="27"/>
      <c r="AD1264" s="27"/>
      <c r="AE1264" s="27"/>
      <c r="AF1264" s="29" t="s">
        <v>7472</v>
      </c>
      <c r="AG1264" s="33" t="str">
        <f>IF(ISERROR(IF(VLOOKUP(B1264,'SAS Stations'!$A$2:$G$307,6,)="YES", "YES", "NO"))=TRUE,"NO","YES")</f>
        <v>NO</v>
      </c>
      <c r="AH1264" s="33" t="str">
        <f t="shared" si="19"/>
        <v>YES</v>
      </c>
      <c r="AI1264" s="33" t="str">
        <f>IF(ISERROR(IF(VLOOKUP(B1264,'Stations Modelled'!$A$2:$D$141,4,FALSE)=TRUE, "YES","NO")),"NO","YES")</f>
        <v>NO</v>
      </c>
    </row>
    <row r="1265" spans="1:35" hidden="1">
      <c r="A1265" s="29" t="s">
        <v>1200</v>
      </c>
      <c r="B1265" s="28">
        <v>1038</v>
      </c>
      <c r="C1265" s="28">
        <v>6273</v>
      </c>
      <c r="D1265" s="30"/>
      <c r="E1265" s="29"/>
      <c r="F1265" s="28">
        <v>66</v>
      </c>
      <c r="G1265" s="28">
        <v>4</v>
      </c>
      <c r="H1265" s="28">
        <v>5074</v>
      </c>
      <c r="I1265" s="29" t="s">
        <v>631</v>
      </c>
      <c r="J1265" s="28">
        <v>9</v>
      </c>
      <c r="K1265" s="29" t="s">
        <v>652</v>
      </c>
      <c r="L1265" s="28">
        <v>4000</v>
      </c>
      <c r="M1265" s="29" t="s">
        <v>7495</v>
      </c>
      <c r="N1265" s="29" t="s">
        <v>7521</v>
      </c>
      <c r="O1265" s="31">
        <v>31168</v>
      </c>
      <c r="P1265" s="31">
        <v>32690</v>
      </c>
      <c r="Q1265" s="29" t="s">
        <v>7530</v>
      </c>
      <c r="R1265" s="28">
        <v>9</v>
      </c>
      <c r="S1265" s="28">
        <v>60</v>
      </c>
      <c r="T1265" s="28">
        <v>2</v>
      </c>
      <c r="U1265" s="28">
        <v>0</v>
      </c>
      <c r="V1265" s="29" t="s">
        <v>1290</v>
      </c>
      <c r="W1265" s="29" t="s">
        <v>7472</v>
      </c>
      <c r="X1265" s="29" t="s">
        <v>7472</v>
      </c>
      <c r="Y1265" s="29" t="s">
        <v>1201</v>
      </c>
      <c r="Z1265" s="29" t="s">
        <v>4627</v>
      </c>
      <c r="AA1265" s="29" t="s">
        <v>7478</v>
      </c>
      <c r="AB1265" s="28">
        <v>90058</v>
      </c>
      <c r="AC1265" s="27"/>
      <c r="AD1265" s="27"/>
      <c r="AE1265" s="27"/>
      <c r="AF1265" s="29" t="s">
        <v>7472</v>
      </c>
      <c r="AG1265" s="33" t="str">
        <f>IF(ISERROR(IF(VLOOKUP(B1265,'SAS Stations'!$A$2:$G$307,6,)="YES", "YES", "NO"))=TRUE,"NO","YES")</f>
        <v>NO</v>
      </c>
      <c r="AH1265" s="33" t="str">
        <f t="shared" si="19"/>
        <v>YES</v>
      </c>
      <c r="AI1265" s="33" t="str">
        <f>IF(ISERROR(IF(VLOOKUP(B1265,'Stations Modelled'!$A$2:$D$141,4,FALSE)=TRUE, "YES","NO")),"NO","YES")</f>
        <v>NO</v>
      </c>
    </row>
    <row r="1266" spans="1:35" hidden="1">
      <c r="A1266" s="29" t="s">
        <v>1202</v>
      </c>
      <c r="B1266" s="28">
        <v>916</v>
      </c>
      <c r="C1266" s="28">
        <v>6005</v>
      </c>
      <c r="D1266" s="30"/>
      <c r="E1266" s="29"/>
      <c r="F1266" s="28">
        <v>220</v>
      </c>
      <c r="G1266" s="28">
        <v>115</v>
      </c>
      <c r="H1266" s="28">
        <v>8015</v>
      </c>
      <c r="I1266" s="29" t="s">
        <v>5394</v>
      </c>
      <c r="J1266" s="28">
        <v>15</v>
      </c>
      <c r="K1266" s="29" t="s">
        <v>666</v>
      </c>
      <c r="L1266" s="28">
        <v>2556</v>
      </c>
      <c r="M1266" s="29" t="s">
        <v>3822</v>
      </c>
      <c r="N1266" s="29" t="s">
        <v>7471</v>
      </c>
      <c r="O1266" s="31">
        <v>32295</v>
      </c>
      <c r="P1266" s="31" t="s">
        <v>7472</v>
      </c>
      <c r="Q1266" s="29" t="s">
        <v>525</v>
      </c>
      <c r="R1266" s="28">
        <v>3</v>
      </c>
      <c r="S1266" s="28">
        <v>85</v>
      </c>
      <c r="T1266" s="28">
        <v>2</v>
      </c>
      <c r="U1266" s="28">
        <v>0</v>
      </c>
      <c r="V1266" s="29" t="s">
        <v>7498</v>
      </c>
      <c r="W1266" s="29" t="s">
        <v>7472</v>
      </c>
      <c r="X1266" s="29" t="s">
        <v>7472</v>
      </c>
      <c r="Y1266" s="29" t="s">
        <v>1203</v>
      </c>
      <c r="Z1266" s="29" t="s">
        <v>7472</v>
      </c>
      <c r="AA1266" s="29" t="s">
        <v>7478</v>
      </c>
      <c r="AB1266" s="28" t="s">
        <v>7472</v>
      </c>
      <c r="AC1266" s="32">
        <v>37.334595</v>
      </c>
      <c r="AD1266" s="32">
        <v>-118.480869</v>
      </c>
      <c r="AE1266" s="34" t="s">
        <v>7494</v>
      </c>
      <c r="AF1266" s="29" t="s">
        <v>7472</v>
      </c>
      <c r="AG1266" s="33" t="str">
        <f>IF(ISERROR(IF(VLOOKUP(B1266,'SAS Stations'!$A$2:$G$307,6,)="YES", "YES", "NO"))=TRUE,"NO","YES")</f>
        <v>NO</v>
      </c>
      <c r="AH1266" s="33" t="str">
        <f t="shared" si="19"/>
        <v>YES</v>
      </c>
      <c r="AI1266" s="33" t="str">
        <f>IF(ISERROR(IF(VLOOKUP(B1266,'Stations Modelled'!$A$2:$D$141,4,FALSE)=TRUE, "YES","NO")),"NO","YES")</f>
        <v>NO</v>
      </c>
    </row>
    <row r="1267" spans="1:35" hidden="1">
      <c r="A1267" s="29" t="s">
        <v>741</v>
      </c>
      <c r="B1267" s="28">
        <v>81</v>
      </c>
      <c r="C1267" s="28">
        <v>1091</v>
      </c>
      <c r="D1267" s="30" t="s">
        <v>4971</v>
      </c>
      <c r="E1267" s="29">
        <v>77373</v>
      </c>
      <c r="F1267" s="28">
        <v>66</v>
      </c>
      <c r="G1267" s="28">
        <v>12</v>
      </c>
      <c r="H1267" s="28">
        <v>5053</v>
      </c>
      <c r="I1267" s="29" t="s">
        <v>833</v>
      </c>
      <c r="J1267" s="28">
        <v>12</v>
      </c>
      <c r="K1267" s="29" t="s">
        <v>833</v>
      </c>
      <c r="L1267" s="28">
        <v>5056</v>
      </c>
      <c r="M1267" s="29" t="s">
        <v>698</v>
      </c>
      <c r="N1267" s="29" t="s">
        <v>7471</v>
      </c>
      <c r="O1267" s="31">
        <v>32933</v>
      </c>
      <c r="P1267" s="31" t="s">
        <v>7472</v>
      </c>
      <c r="Q1267" s="29" t="s">
        <v>525</v>
      </c>
      <c r="R1267" s="28">
        <v>5</v>
      </c>
      <c r="S1267" s="28">
        <v>39</v>
      </c>
      <c r="T1267" s="28">
        <v>1</v>
      </c>
      <c r="U1267" s="28">
        <v>64</v>
      </c>
      <c r="V1267" s="29" t="s">
        <v>4972</v>
      </c>
      <c r="W1267" s="29" t="s">
        <v>2826</v>
      </c>
      <c r="X1267" s="29" t="s">
        <v>562</v>
      </c>
      <c r="Y1267" s="29" t="s">
        <v>10584</v>
      </c>
      <c r="Z1267" s="29" t="s">
        <v>742</v>
      </c>
      <c r="AA1267" s="29" t="s">
        <v>7478</v>
      </c>
      <c r="AB1267" s="28" t="s">
        <v>7472</v>
      </c>
      <c r="AC1267" s="32">
        <v>34.194842000000001</v>
      </c>
      <c r="AD1267" s="32">
        <v>-119.16824099999999</v>
      </c>
      <c r="AE1267" s="34" t="s">
        <v>7494</v>
      </c>
      <c r="AF1267" s="29" t="s">
        <v>7472</v>
      </c>
      <c r="AG1267" s="33" t="str">
        <f>IF(ISERROR(IF(VLOOKUP(B1267,'SAS Stations'!$A$2:$G$307,6,)="YES", "YES", "NO"))=TRUE,"NO","YES")</f>
        <v>NO</v>
      </c>
      <c r="AH1267" s="33" t="str">
        <f t="shared" si="19"/>
        <v>YES</v>
      </c>
      <c r="AI1267" s="33" t="str">
        <f>IF(ISERROR(IF(VLOOKUP(B1267,'Stations Modelled'!$A$2:$D$141,4,FALSE)=TRUE, "YES","NO")),"NO","YES")</f>
        <v>NO</v>
      </c>
    </row>
    <row r="1268" spans="1:35" hidden="1">
      <c r="A1268" s="29" t="s">
        <v>742</v>
      </c>
      <c r="B1268" s="28">
        <v>581</v>
      </c>
      <c r="C1268" s="28">
        <v>5527</v>
      </c>
      <c r="D1268" s="30" t="s">
        <v>4971</v>
      </c>
      <c r="E1268" s="29">
        <v>76704</v>
      </c>
      <c r="F1268" s="28">
        <v>16</v>
      </c>
      <c r="G1268" s="28">
        <v>4</v>
      </c>
      <c r="H1268" s="28">
        <v>5053</v>
      </c>
      <c r="I1268" s="29" t="s">
        <v>833</v>
      </c>
      <c r="J1268" s="28">
        <v>12</v>
      </c>
      <c r="K1268" s="29" t="s">
        <v>833</v>
      </c>
      <c r="L1268" s="28">
        <v>5056</v>
      </c>
      <c r="M1268" s="29" t="s">
        <v>698</v>
      </c>
      <c r="N1268" s="29" t="s">
        <v>7471</v>
      </c>
      <c r="O1268" s="31">
        <v>18994</v>
      </c>
      <c r="P1268" s="31" t="s">
        <v>7472</v>
      </c>
      <c r="Q1268" s="29" t="s">
        <v>7506</v>
      </c>
      <c r="R1268" s="28">
        <v>5</v>
      </c>
      <c r="S1268" s="28">
        <v>39</v>
      </c>
      <c r="T1268" s="28">
        <v>1</v>
      </c>
      <c r="U1268" s="28">
        <v>64</v>
      </c>
      <c r="V1268" s="29" t="s">
        <v>4972</v>
      </c>
      <c r="W1268" s="29" t="s">
        <v>2826</v>
      </c>
      <c r="X1268" s="29" t="s">
        <v>7586</v>
      </c>
      <c r="Y1268" s="29" t="s">
        <v>10585</v>
      </c>
      <c r="Z1268" s="29" t="s">
        <v>742</v>
      </c>
      <c r="AA1268" s="29" t="s">
        <v>7478</v>
      </c>
      <c r="AB1268" s="28">
        <v>93030</v>
      </c>
      <c r="AC1268" s="32">
        <v>34.197336999999997</v>
      </c>
      <c r="AD1268" s="32">
        <v>-119.17443799999999</v>
      </c>
      <c r="AE1268" s="34" t="s">
        <v>7494</v>
      </c>
      <c r="AF1268" s="29" t="s">
        <v>7472</v>
      </c>
      <c r="AG1268" s="33" t="str">
        <f>IF(ISERROR(IF(VLOOKUP(B1268,'SAS Stations'!$A$2:$G$307,6,)="YES", "YES", "NO"))=TRUE,"NO","YES")</f>
        <v>YES</v>
      </c>
      <c r="AH1268" s="33" t="str">
        <f t="shared" si="19"/>
        <v>NO</v>
      </c>
      <c r="AI1268" s="33" t="str">
        <f>IF(ISERROR(IF(VLOOKUP(B1268,'Stations Modelled'!$A$2:$D$141,4,FALSE)=TRUE, "YES","NO")),"NO","YES")</f>
        <v>YES</v>
      </c>
    </row>
    <row r="1269" spans="1:35" hidden="1">
      <c r="A1269" s="29" t="s">
        <v>1204</v>
      </c>
      <c r="B1269" s="28">
        <v>1246</v>
      </c>
      <c r="C1269" s="28">
        <v>7640</v>
      </c>
      <c r="D1269" s="30"/>
      <c r="E1269" s="29"/>
      <c r="F1269" s="28">
        <v>33</v>
      </c>
      <c r="G1269" s="28">
        <v>12</v>
      </c>
      <c r="H1269" s="28">
        <v>5062</v>
      </c>
      <c r="I1269" s="29" t="s">
        <v>3801</v>
      </c>
      <c r="J1269" s="28">
        <v>4</v>
      </c>
      <c r="K1269" s="29" t="s">
        <v>448</v>
      </c>
      <c r="L1269" s="28">
        <v>5069</v>
      </c>
      <c r="M1269" s="29" t="s">
        <v>687</v>
      </c>
      <c r="N1269" s="29" t="s">
        <v>7521</v>
      </c>
      <c r="O1269" s="31">
        <v>30133</v>
      </c>
      <c r="P1269" s="31">
        <v>32295</v>
      </c>
      <c r="Q1269" s="29" t="s">
        <v>5084</v>
      </c>
      <c r="R1269" s="28">
        <v>3</v>
      </c>
      <c r="S1269" s="28">
        <v>34</v>
      </c>
      <c r="T1269" s="28">
        <v>3</v>
      </c>
      <c r="U1269" s="28">
        <v>10</v>
      </c>
      <c r="V1269" s="29" t="s">
        <v>3438</v>
      </c>
      <c r="W1269" s="29" t="s">
        <v>7472</v>
      </c>
      <c r="X1269" s="29" t="s">
        <v>7472</v>
      </c>
      <c r="Y1269" s="29" t="s">
        <v>7472</v>
      </c>
      <c r="Z1269" s="29" t="s">
        <v>7472</v>
      </c>
      <c r="AA1269" s="29" t="s">
        <v>7478</v>
      </c>
      <c r="AB1269" s="28" t="s">
        <v>7472</v>
      </c>
      <c r="AC1269" s="27"/>
      <c r="AD1269" s="27"/>
      <c r="AE1269" s="27"/>
      <c r="AF1269" s="29" t="s">
        <v>7472</v>
      </c>
      <c r="AG1269" s="33" t="str">
        <f>IF(ISERROR(IF(VLOOKUP(B1269,'SAS Stations'!$A$2:$G$307,6,)="YES", "YES", "NO"))=TRUE,"NO","YES")</f>
        <v>NO</v>
      </c>
      <c r="AH1269" s="33" t="str">
        <f t="shared" si="19"/>
        <v>YES</v>
      </c>
      <c r="AI1269" s="33" t="str">
        <f>IF(ISERROR(IF(VLOOKUP(B1269,'Stations Modelled'!$A$2:$D$141,4,FALSE)=TRUE, "YES","NO")),"NO","YES")</f>
        <v>NO</v>
      </c>
    </row>
    <row r="1270" spans="1:35" hidden="1">
      <c r="A1270" s="29" t="s">
        <v>1205</v>
      </c>
      <c r="B1270" s="28">
        <v>87</v>
      </c>
      <c r="C1270" s="28">
        <v>1150</v>
      </c>
      <c r="D1270" s="30"/>
      <c r="E1270" s="29"/>
      <c r="F1270" s="28">
        <v>12</v>
      </c>
      <c r="G1270" s="28">
        <v>0.5</v>
      </c>
      <c r="H1270" s="28">
        <v>5052</v>
      </c>
      <c r="I1270" s="29" t="s">
        <v>357</v>
      </c>
      <c r="J1270" s="28">
        <v>14</v>
      </c>
      <c r="K1270" s="29" t="s">
        <v>940</v>
      </c>
      <c r="L1270" s="28">
        <v>5054</v>
      </c>
      <c r="M1270" s="29" t="s">
        <v>940</v>
      </c>
      <c r="N1270" s="29" t="s">
        <v>7471</v>
      </c>
      <c r="O1270" s="31">
        <v>30286</v>
      </c>
      <c r="P1270" s="31" t="s">
        <v>7472</v>
      </c>
      <c r="Q1270" s="29" t="s">
        <v>525</v>
      </c>
      <c r="R1270" s="28">
        <v>5</v>
      </c>
      <c r="S1270" s="28">
        <v>52</v>
      </c>
      <c r="T1270" s="28">
        <v>3</v>
      </c>
      <c r="U1270" s="28">
        <v>40</v>
      </c>
      <c r="V1270" s="29" t="s">
        <v>7472</v>
      </c>
      <c r="W1270" s="29" t="s">
        <v>7472</v>
      </c>
      <c r="X1270" s="29" t="s">
        <v>7472</v>
      </c>
      <c r="Y1270" s="29" t="s">
        <v>7472</v>
      </c>
      <c r="Z1270" s="29" t="s">
        <v>7472</v>
      </c>
      <c r="AA1270" s="29" t="s">
        <v>7478</v>
      </c>
      <c r="AB1270" s="28" t="s">
        <v>7472</v>
      </c>
      <c r="AC1270" s="27"/>
      <c r="AD1270" s="27"/>
      <c r="AE1270" s="27"/>
      <c r="AF1270" s="29" t="s">
        <v>7472</v>
      </c>
      <c r="AG1270" s="33" t="str">
        <f>IF(ISERROR(IF(VLOOKUP(B1270,'SAS Stations'!$A$2:$G$307,6,)="YES", "YES", "NO"))=TRUE,"NO","YES")</f>
        <v>NO</v>
      </c>
      <c r="AH1270" s="33" t="str">
        <f t="shared" si="19"/>
        <v>YES</v>
      </c>
      <c r="AI1270" s="33" t="str">
        <f>IF(ISERROR(IF(VLOOKUP(B1270,'Stations Modelled'!$A$2:$D$141,4,FALSE)=TRUE, "YES","NO")),"NO","YES")</f>
        <v>NO</v>
      </c>
    </row>
    <row r="1271" spans="1:35" hidden="1">
      <c r="A1271" s="29" t="s">
        <v>743</v>
      </c>
      <c r="B1271" s="28">
        <v>1791</v>
      </c>
      <c r="C1271" s="28">
        <v>6309</v>
      </c>
      <c r="D1271" s="30" t="s">
        <v>7528</v>
      </c>
      <c r="E1271" s="29"/>
      <c r="F1271" s="28">
        <v>66</v>
      </c>
      <c r="G1271" s="28">
        <v>4</v>
      </c>
      <c r="H1271" s="28">
        <v>5013</v>
      </c>
      <c r="I1271" s="29" t="s">
        <v>812</v>
      </c>
      <c r="J1271" s="28">
        <v>3</v>
      </c>
      <c r="K1271" s="29" t="s">
        <v>7529</v>
      </c>
      <c r="L1271" s="28">
        <v>5014</v>
      </c>
      <c r="M1271" s="29" t="s">
        <v>3869</v>
      </c>
      <c r="N1271" s="29" t="s">
        <v>7471</v>
      </c>
      <c r="O1271" s="31">
        <v>34478</v>
      </c>
      <c r="P1271" s="31" t="s">
        <v>7472</v>
      </c>
      <c r="Q1271" s="29" t="s">
        <v>7530</v>
      </c>
      <c r="R1271" s="28">
        <v>1</v>
      </c>
      <c r="S1271" s="28">
        <v>27</v>
      </c>
      <c r="T1271" s="28">
        <v>2</v>
      </c>
      <c r="U1271" s="28">
        <v>4</v>
      </c>
      <c r="V1271" s="29" t="s">
        <v>7531</v>
      </c>
      <c r="W1271" s="29" t="s">
        <v>449</v>
      </c>
      <c r="X1271" s="29" t="s">
        <v>494</v>
      </c>
      <c r="Y1271" s="29" t="s">
        <v>3321</v>
      </c>
      <c r="Z1271" s="29" t="s">
        <v>601</v>
      </c>
      <c r="AA1271" s="29" t="s">
        <v>7478</v>
      </c>
      <c r="AB1271" s="28">
        <v>91746</v>
      </c>
      <c r="AC1271" s="32">
        <v>34.033937999999999</v>
      </c>
      <c r="AD1271" s="32">
        <v>-117.97912700000001</v>
      </c>
      <c r="AE1271" s="34" t="s">
        <v>7503</v>
      </c>
      <c r="AF1271" s="29" t="s">
        <v>7472</v>
      </c>
      <c r="AG1271" s="33" t="str">
        <f>IF(ISERROR(IF(VLOOKUP(B1271,'SAS Stations'!$A$2:$G$307,6,)="YES", "YES", "NO"))=TRUE,"NO","YES")</f>
        <v>NO</v>
      </c>
      <c r="AH1271" s="33" t="str">
        <f t="shared" si="19"/>
        <v>YES</v>
      </c>
      <c r="AI1271" s="33" t="str">
        <f>IF(ISERROR(IF(VLOOKUP(B1271,'Stations Modelled'!$A$2:$D$141,4,FALSE)=TRUE, "YES","NO")),"NO","YES")</f>
        <v>NO</v>
      </c>
    </row>
    <row r="1272" spans="1:35" hidden="1">
      <c r="A1272" s="29" t="s">
        <v>744</v>
      </c>
      <c r="B1272" s="28">
        <v>995</v>
      </c>
      <c r="C1272" s="28">
        <v>6204</v>
      </c>
      <c r="D1272" s="30" t="s">
        <v>2815</v>
      </c>
      <c r="E1272" s="29"/>
      <c r="F1272" s="28">
        <v>66</v>
      </c>
      <c r="G1272" s="28">
        <v>2.4</v>
      </c>
      <c r="H1272" s="28">
        <v>5073</v>
      </c>
      <c r="I1272" s="29" t="s">
        <v>652</v>
      </c>
      <c r="J1272" s="28">
        <v>9</v>
      </c>
      <c r="K1272" s="29" t="s">
        <v>652</v>
      </c>
      <c r="L1272" s="28">
        <v>5073</v>
      </c>
      <c r="M1272" s="29" t="s">
        <v>652</v>
      </c>
      <c r="N1272" s="29" t="s">
        <v>7471</v>
      </c>
      <c r="O1272" s="31">
        <v>26696</v>
      </c>
      <c r="P1272" s="31" t="s">
        <v>7472</v>
      </c>
      <c r="Q1272" s="29" t="s">
        <v>7530</v>
      </c>
      <c r="R1272" s="28">
        <v>1</v>
      </c>
      <c r="S1272" s="28">
        <v>32</v>
      </c>
      <c r="T1272" s="28">
        <v>2</v>
      </c>
      <c r="U1272" s="28">
        <v>57</v>
      </c>
      <c r="V1272" s="29" t="s">
        <v>3386</v>
      </c>
      <c r="W1272" s="29" t="s">
        <v>2826</v>
      </c>
      <c r="X1272" s="29" t="s">
        <v>7586</v>
      </c>
      <c r="Y1272" s="29" t="s">
        <v>4797</v>
      </c>
      <c r="Z1272" s="29" t="s">
        <v>3787</v>
      </c>
      <c r="AA1272" s="29" t="s">
        <v>7478</v>
      </c>
      <c r="AB1272" s="28" t="s">
        <v>7472</v>
      </c>
      <c r="AC1272" s="32">
        <v>33.846086999999997</v>
      </c>
      <c r="AD1272" s="32">
        <v>-118.233831</v>
      </c>
      <c r="AE1272" s="34" t="s">
        <v>7494</v>
      </c>
      <c r="AF1272" s="29" t="s">
        <v>7472</v>
      </c>
      <c r="AG1272" s="33" t="str">
        <f>IF(ISERROR(IF(VLOOKUP(B1272,'SAS Stations'!$A$2:$G$307,6,)="YES", "YES", "NO"))=TRUE,"NO","YES")</f>
        <v>NO</v>
      </c>
      <c r="AH1272" s="33" t="str">
        <f t="shared" si="19"/>
        <v>YES</v>
      </c>
      <c r="AI1272" s="33" t="str">
        <f>IF(ISERROR(IF(VLOOKUP(B1272,'Stations Modelled'!$A$2:$D$141,4,FALSE)=TRUE, "YES","NO")),"NO","YES")</f>
        <v>NO</v>
      </c>
    </row>
    <row r="1273" spans="1:35" hidden="1">
      <c r="A1273" s="29" t="s">
        <v>3810</v>
      </c>
      <c r="B1273" s="28">
        <v>288</v>
      </c>
      <c r="C1273" s="28">
        <v>5045</v>
      </c>
      <c r="D1273" s="30" t="s">
        <v>3420</v>
      </c>
      <c r="E1273" s="29" t="s">
        <v>2686</v>
      </c>
      <c r="F1273" s="28">
        <v>66</v>
      </c>
      <c r="G1273" s="28">
        <v>12</v>
      </c>
      <c r="H1273" s="28">
        <v>5045</v>
      </c>
      <c r="I1273" s="29" t="s">
        <v>3810</v>
      </c>
      <c r="J1273" s="28">
        <v>4</v>
      </c>
      <c r="K1273" s="29" t="s">
        <v>448</v>
      </c>
      <c r="L1273" s="28">
        <v>5069</v>
      </c>
      <c r="M1273" s="29" t="s">
        <v>687</v>
      </c>
      <c r="N1273" s="29" t="s">
        <v>7471</v>
      </c>
      <c r="O1273" s="31">
        <v>27515</v>
      </c>
      <c r="P1273" s="31" t="s">
        <v>7472</v>
      </c>
      <c r="Q1273" s="29" t="s">
        <v>7473</v>
      </c>
      <c r="R1273" s="28">
        <v>3</v>
      </c>
      <c r="S1273" s="28">
        <v>34</v>
      </c>
      <c r="T1273" s="28">
        <v>3</v>
      </c>
      <c r="U1273" s="28">
        <v>15</v>
      </c>
      <c r="V1273" s="29" t="s">
        <v>7474</v>
      </c>
      <c r="W1273" s="29" t="s">
        <v>1685</v>
      </c>
      <c r="X1273" s="29" t="s">
        <v>7540</v>
      </c>
      <c r="Y1273" s="29" t="s">
        <v>2687</v>
      </c>
      <c r="Z1273" s="29" t="s">
        <v>927</v>
      </c>
      <c r="AA1273" s="29" t="s">
        <v>7478</v>
      </c>
      <c r="AB1273" s="28">
        <v>91786</v>
      </c>
      <c r="AC1273" s="32">
        <v>34.120645000000003</v>
      </c>
      <c r="AD1273" s="32">
        <v>-117.63985</v>
      </c>
      <c r="AE1273" s="34" t="s">
        <v>7503</v>
      </c>
      <c r="AF1273" s="29" t="s">
        <v>7472</v>
      </c>
      <c r="AG1273" s="33" t="str">
        <f>IF(ISERROR(IF(VLOOKUP(B1273,'SAS Stations'!$A$2:$G$307,6,)="YES", "YES", "NO"))=TRUE,"NO","YES")</f>
        <v>NO</v>
      </c>
      <c r="AH1273" s="33" t="str">
        <f t="shared" si="19"/>
        <v>YES</v>
      </c>
      <c r="AI1273" s="33" t="str">
        <f>IF(ISERROR(IF(VLOOKUP(B1273,'Stations Modelled'!$A$2:$D$141,4,FALSE)=TRUE, "YES","NO")),"NO","YES")</f>
        <v>NO</v>
      </c>
    </row>
    <row r="1274" spans="1:35" hidden="1">
      <c r="A1274" s="29" t="s">
        <v>3810</v>
      </c>
      <c r="B1274" s="28">
        <v>289</v>
      </c>
      <c r="C1274" s="28">
        <v>5045</v>
      </c>
      <c r="D1274" s="30" t="s">
        <v>3420</v>
      </c>
      <c r="E1274" s="29" t="s">
        <v>2686</v>
      </c>
      <c r="F1274" s="28">
        <v>220</v>
      </c>
      <c r="G1274" s="28">
        <v>66</v>
      </c>
      <c r="H1274" s="28">
        <v>5000</v>
      </c>
      <c r="I1274" s="29" t="s">
        <v>7485</v>
      </c>
      <c r="J1274" s="28">
        <v>4</v>
      </c>
      <c r="K1274" s="29" t="s">
        <v>448</v>
      </c>
      <c r="L1274" s="28">
        <v>5069</v>
      </c>
      <c r="M1274" s="29" t="s">
        <v>687</v>
      </c>
      <c r="N1274" s="29" t="s">
        <v>7471</v>
      </c>
      <c r="O1274" s="31">
        <v>26177</v>
      </c>
      <c r="P1274" s="31" t="s">
        <v>7472</v>
      </c>
      <c r="Q1274" s="29" t="s">
        <v>7486</v>
      </c>
      <c r="R1274" s="28">
        <v>3</v>
      </c>
      <c r="S1274" s="28">
        <v>34</v>
      </c>
      <c r="T1274" s="28">
        <v>3</v>
      </c>
      <c r="U1274" s="28">
        <v>15</v>
      </c>
      <c r="V1274" s="29" t="s">
        <v>7474</v>
      </c>
      <c r="W1274" s="29" t="s">
        <v>1685</v>
      </c>
      <c r="X1274" s="29" t="s">
        <v>7540</v>
      </c>
      <c r="Y1274" s="29" t="s">
        <v>2687</v>
      </c>
      <c r="Z1274" s="29" t="s">
        <v>927</v>
      </c>
      <c r="AA1274" s="29" t="s">
        <v>7478</v>
      </c>
      <c r="AB1274" s="28">
        <v>91786</v>
      </c>
      <c r="AC1274" s="32">
        <v>34.120645000000003</v>
      </c>
      <c r="AD1274" s="32">
        <v>-117.63985</v>
      </c>
      <c r="AE1274" s="34" t="s">
        <v>7503</v>
      </c>
      <c r="AF1274" s="29" t="s">
        <v>7472</v>
      </c>
      <c r="AG1274" s="33" t="str">
        <f>IF(ISERROR(IF(VLOOKUP(B1274,'SAS Stations'!$A$2:$G$307,6,)="YES", "YES", "NO"))=TRUE,"NO","YES")</f>
        <v>YES</v>
      </c>
      <c r="AH1274" s="33" t="str">
        <f t="shared" si="19"/>
        <v>NO</v>
      </c>
      <c r="AI1274" s="33" t="str">
        <f>IF(ISERROR(IF(VLOOKUP(B1274,'Stations Modelled'!$A$2:$D$141,4,FALSE)=TRUE, "YES","NO")),"NO","YES")</f>
        <v>YES</v>
      </c>
    </row>
    <row r="1275" spans="1:35" hidden="1">
      <c r="A1275" s="29" t="s">
        <v>1206</v>
      </c>
      <c r="B1275" s="28">
        <v>1249</v>
      </c>
      <c r="C1275" s="28">
        <v>7654</v>
      </c>
      <c r="D1275" s="30"/>
      <c r="E1275" s="29"/>
      <c r="F1275" s="28">
        <v>16</v>
      </c>
      <c r="G1275" s="28">
        <v>2.4</v>
      </c>
      <c r="H1275" s="28">
        <v>5055</v>
      </c>
      <c r="I1275" s="29" t="s">
        <v>446</v>
      </c>
      <c r="J1275" s="28">
        <v>10</v>
      </c>
      <c r="K1275" s="29" t="s">
        <v>446</v>
      </c>
      <c r="L1275" s="28">
        <v>5056</v>
      </c>
      <c r="M1275" s="29" t="s">
        <v>698</v>
      </c>
      <c r="N1275" s="29" t="s">
        <v>7471</v>
      </c>
      <c r="O1275" s="31">
        <v>18264</v>
      </c>
      <c r="P1275" s="31" t="s">
        <v>7472</v>
      </c>
      <c r="Q1275" s="29" t="s">
        <v>5084</v>
      </c>
      <c r="R1275" s="28">
        <v>5</v>
      </c>
      <c r="S1275" s="28">
        <v>49</v>
      </c>
      <c r="T1275" s="28">
        <v>1</v>
      </c>
      <c r="U1275" s="28">
        <v>60</v>
      </c>
      <c r="V1275" s="29" t="s">
        <v>4996</v>
      </c>
      <c r="W1275" s="29" t="s">
        <v>7472</v>
      </c>
      <c r="X1275" s="29" t="s">
        <v>7472</v>
      </c>
      <c r="Y1275" s="29" t="s">
        <v>7472</v>
      </c>
      <c r="Z1275" s="29" t="s">
        <v>7472</v>
      </c>
      <c r="AA1275" s="29" t="s">
        <v>7478</v>
      </c>
      <c r="AB1275" s="28">
        <v>93105</v>
      </c>
      <c r="AC1275" s="27"/>
      <c r="AD1275" s="27"/>
      <c r="AE1275" s="27"/>
      <c r="AF1275" s="29" t="s">
        <v>7472</v>
      </c>
      <c r="AG1275" s="33" t="str">
        <f>IF(ISERROR(IF(VLOOKUP(B1275,'SAS Stations'!$A$2:$G$307,6,)="YES", "YES", "NO"))=TRUE,"NO","YES")</f>
        <v>NO</v>
      </c>
      <c r="AH1275" s="33" t="str">
        <f t="shared" si="19"/>
        <v>YES</v>
      </c>
      <c r="AI1275" s="33" t="str">
        <f>IF(ISERROR(IF(VLOOKUP(B1275,'Stations Modelled'!$A$2:$D$141,4,FALSE)=TRUE, "YES","NO")),"NO","YES")</f>
        <v>NO</v>
      </c>
    </row>
    <row r="1276" spans="1:35" hidden="1">
      <c r="A1276" s="29" t="s">
        <v>1207</v>
      </c>
      <c r="B1276" s="28">
        <v>1737</v>
      </c>
      <c r="C1276" s="28">
        <v>5419</v>
      </c>
      <c r="D1276" s="30"/>
      <c r="E1276" s="29"/>
      <c r="F1276" s="28">
        <v>66</v>
      </c>
      <c r="G1276" s="28">
        <v>16</v>
      </c>
      <c r="H1276" s="28">
        <v>5023</v>
      </c>
      <c r="I1276" s="29" t="s">
        <v>337</v>
      </c>
      <c r="J1276" s="28">
        <v>8</v>
      </c>
      <c r="K1276" s="29" t="s">
        <v>337</v>
      </c>
      <c r="L1276" s="28">
        <v>5023</v>
      </c>
      <c r="M1276" s="29" t="s">
        <v>337</v>
      </c>
      <c r="N1276" s="29" t="s">
        <v>7496</v>
      </c>
      <c r="O1276" s="31">
        <v>38353</v>
      </c>
      <c r="P1276" s="31" t="s">
        <v>7472</v>
      </c>
      <c r="Q1276" s="29" t="s">
        <v>10579</v>
      </c>
      <c r="R1276" s="28">
        <v>5</v>
      </c>
      <c r="S1276" s="28">
        <v>42</v>
      </c>
      <c r="T1276" s="28">
        <v>1</v>
      </c>
      <c r="U1276" s="28">
        <v>60</v>
      </c>
      <c r="V1276" s="29" t="s">
        <v>2730</v>
      </c>
      <c r="W1276" s="29" t="s">
        <v>4839</v>
      </c>
      <c r="X1276" s="29" t="s">
        <v>553</v>
      </c>
      <c r="Y1276" s="29" t="s">
        <v>4840</v>
      </c>
      <c r="Z1276" s="29" t="s">
        <v>834</v>
      </c>
      <c r="AA1276" s="29" t="s">
        <v>7478</v>
      </c>
      <c r="AB1276" s="28">
        <v>90403</v>
      </c>
      <c r="AC1276" s="27"/>
      <c r="AD1276" s="27"/>
      <c r="AE1276" s="27"/>
      <c r="AF1276" s="29" t="s">
        <v>7472</v>
      </c>
      <c r="AG1276" s="33" t="str">
        <f>IF(ISERROR(IF(VLOOKUP(B1276,'SAS Stations'!$A$2:$G$307,6,)="YES", "YES", "NO"))=TRUE,"NO","YES")</f>
        <v>NO</v>
      </c>
      <c r="AH1276" s="33" t="str">
        <f t="shared" si="19"/>
        <v>YES</v>
      </c>
      <c r="AI1276" s="33" t="str">
        <f>IF(ISERROR(IF(VLOOKUP(B1276,'Stations Modelled'!$A$2:$D$141,4,FALSE)=TRUE, "YES","NO")),"NO","YES")</f>
        <v>NO</v>
      </c>
    </row>
    <row r="1277" spans="1:35" hidden="1">
      <c r="A1277" s="29" t="s">
        <v>2688</v>
      </c>
      <c r="B1277" s="28">
        <v>1437</v>
      </c>
      <c r="C1277" s="28">
        <v>8214</v>
      </c>
      <c r="D1277" s="30" t="s">
        <v>3416</v>
      </c>
      <c r="E1277" s="29"/>
      <c r="F1277" s="28">
        <v>33</v>
      </c>
      <c r="G1277" s="28">
        <v>12</v>
      </c>
      <c r="H1277" s="28">
        <v>5067</v>
      </c>
      <c r="I1277" s="29" t="s">
        <v>389</v>
      </c>
      <c r="J1277" s="28">
        <v>6</v>
      </c>
      <c r="K1277" s="29" t="s">
        <v>389</v>
      </c>
      <c r="L1277" s="28">
        <v>5067</v>
      </c>
      <c r="M1277" s="29" t="s">
        <v>389</v>
      </c>
      <c r="N1277" s="29" t="s">
        <v>7471</v>
      </c>
      <c r="O1277" s="31">
        <v>24838</v>
      </c>
      <c r="P1277" s="31" t="s">
        <v>7472</v>
      </c>
      <c r="Q1277" s="29" t="s">
        <v>7506</v>
      </c>
      <c r="R1277" s="28">
        <v>3</v>
      </c>
      <c r="S1277" s="28">
        <v>79</v>
      </c>
      <c r="T1277" s="28">
        <v>4</v>
      </c>
      <c r="U1277" s="28">
        <v>13</v>
      </c>
      <c r="V1277" s="29" t="s">
        <v>3411</v>
      </c>
      <c r="W1277" s="29" t="s">
        <v>2641</v>
      </c>
      <c r="X1277" s="29" t="s">
        <v>506</v>
      </c>
      <c r="Y1277" s="29" t="s">
        <v>2689</v>
      </c>
      <c r="Z1277" s="29" t="s">
        <v>5021</v>
      </c>
      <c r="AA1277" s="29" t="s">
        <v>7478</v>
      </c>
      <c r="AB1277" s="28">
        <v>92262</v>
      </c>
      <c r="AC1277" s="32">
        <v>33.799128000000003</v>
      </c>
      <c r="AD1277" s="32">
        <v>-116.54426100000001</v>
      </c>
      <c r="AE1277" s="34" t="s">
        <v>7503</v>
      </c>
      <c r="AF1277" s="29" t="s">
        <v>7472</v>
      </c>
      <c r="AG1277" s="33" t="str">
        <f>IF(ISERROR(IF(VLOOKUP(B1277,'SAS Stations'!$A$2:$G$307,6,)="YES", "YES", "NO"))=TRUE,"NO","YES")</f>
        <v>NO</v>
      </c>
      <c r="AH1277" s="33" t="str">
        <f t="shared" si="19"/>
        <v>YES</v>
      </c>
      <c r="AI1277" s="33" t="str">
        <f>IF(ISERROR(IF(VLOOKUP(B1277,'Stations Modelled'!$A$2:$D$141,4,FALSE)=TRUE, "YES","NO")),"NO","YES")</f>
        <v>NO</v>
      </c>
    </row>
    <row r="1278" spans="1:35" hidden="1">
      <c r="A1278" s="29" t="s">
        <v>2688</v>
      </c>
      <c r="B1278" s="28">
        <v>1436</v>
      </c>
      <c r="C1278" s="28">
        <v>8214</v>
      </c>
      <c r="D1278" s="30"/>
      <c r="E1278" s="29"/>
      <c r="F1278" s="28">
        <v>33</v>
      </c>
      <c r="G1278" s="28">
        <v>4</v>
      </c>
      <c r="H1278" s="28">
        <v>5067</v>
      </c>
      <c r="I1278" s="29" t="s">
        <v>389</v>
      </c>
      <c r="J1278" s="28">
        <v>6</v>
      </c>
      <c r="K1278" s="29" t="s">
        <v>389</v>
      </c>
      <c r="L1278" s="28">
        <v>5067</v>
      </c>
      <c r="M1278" s="29" t="s">
        <v>389</v>
      </c>
      <c r="N1278" s="29" t="s">
        <v>7471</v>
      </c>
      <c r="O1278" s="31">
        <v>24838</v>
      </c>
      <c r="P1278" s="31" t="s">
        <v>7472</v>
      </c>
      <c r="Q1278" s="29" t="s">
        <v>7506</v>
      </c>
      <c r="R1278" s="28">
        <v>3</v>
      </c>
      <c r="S1278" s="28">
        <v>79</v>
      </c>
      <c r="T1278" s="28">
        <v>4</v>
      </c>
      <c r="U1278" s="28">
        <v>13</v>
      </c>
      <c r="V1278" s="29" t="s">
        <v>3411</v>
      </c>
      <c r="W1278" s="29" t="s">
        <v>2641</v>
      </c>
      <c r="X1278" s="29" t="s">
        <v>506</v>
      </c>
      <c r="Y1278" s="29" t="s">
        <v>2689</v>
      </c>
      <c r="Z1278" s="29" t="s">
        <v>5021</v>
      </c>
      <c r="AA1278" s="29" t="s">
        <v>7478</v>
      </c>
      <c r="AB1278" s="28">
        <v>92262</v>
      </c>
      <c r="AC1278" s="32">
        <v>33.799128000000003</v>
      </c>
      <c r="AD1278" s="32">
        <v>-116.54426100000001</v>
      </c>
      <c r="AE1278" s="34" t="s">
        <v>7503</v>
      </c>
      <c r="AF1278" s="29" t="s">
        <v>7472</v>
      </c>
      <c r="AG1278" s="33" t="str">
        <f>IF(ISERROR(IF(VLOOKUP(B1278,'SAS Stations'!$A$2:$G$307,6,)="YES", "YES", "NO"))=TRUE,"NO","YES")</f>
        <v>NO</v>
      </c>
      <c r="AH1278" s="33" t="str">
        <f t="shared" si="19"/>
        <v>YES</v>
      </c>
      <c r="AI1278" s="33" t="str">
        <f>IF(ISERROR(IF(VLOOKUP(B1278,'Stations Modelled'!$A$2:$D$141,4,FALSE)=TRUE, "YES","NO")),"NO","YES")</f>
        <v>NO</v>
      </c>
    </row>
    <row r="1279" spans="1:35" hidden="1">
      <c r="A1279" s="29" t="s">
        <v>5021</v>
      </c>
      <c r="B1279" s="28">
        <v>1365</v>
      </c>
      <c r="C1279" s="28">
        <v>8124</v>
      </c>
      <c r="D1279" s="30" t="s">
        <v>3416</v>
      </c>
      <c r="E1279" s="29"/>
      <c r="F1279" s="28">
        <v>33</v>
      </c>
      <c r="G1279" s="28">
        <v>4</v>
      </c>
      <c r="H1279" s="28">
        <v>5067</v>
      </c>
      <c r="I1279" s="29" t="s">
        <v>389</v>
      </c>
      <c r="J1279" s="28">
        <v>6</v>
      </c>
      <c r="K1279" s="29" t="s">
        <v>389</v>
      </c>
      <c r="L1279" s="28">
        <v>5067</v>
      </c>
      <c r="M1279" s="29" t="s">
        <v>389</v>
      </c>
      <c r="N1279" s="29" t="s">
        <v>7471</v>
      </c>
      <c r="O1279" s="31">
        <v>24320</v>
      </c>
      <c r="P1279" s="31" t="s">
        <v>7472</v>
      </c>
      <c r="Q1279" s="29" t="s">
        <v>7506</v>
      </c>
      <c r="R1279" s="28">
        <v>3</v>
      </c>
      <c r="S1279" s="28">
        <v>79</v>
      </c>
      <c r="T1279" s="28">
        <v>4</v>
      </c>
      <c r="U1279" s="28">
        <v>13</v>
      </c>
      <c r="V1279" s="29" t="s">
        <v>3411</v>
      </c>
      <c r="W1279" s="29" t="s">
        <v>2641</v>
      </c>
      <c r="X1279" s="29" t="s">
        <v>530</v>
      </c>
      <c r="Y1279" s="29" t="s">
        <v>2690</v>
      </c>
      <c r="Z1279" s="29" t="s">
        <v>5021</v>
      </c>
      <c r="AA1279" s="29" t="s">
        <v>7478</v>
      </c>
      <c r="AB1279" s="28">
        <v>92262</v>
      </c>
      <c r="AC1279" s="32">
        <v>33.792738999999997</v>
      </c>
      <c r="AD1279" s="32">
        <v>-116.545372</v>
      </c>
      <c r="AE1279" s="34" t="s">
        <v>7503</v>
      </c>
      <c r="AF1279" s="29" t="s">
        <v>7472</v>
      </c>
      <c r="AG1279" s="33" t="str">
        <f>IF(ISERROR(IF(VLOOKUP(B1279,'SAS Stations'!$A$2:$G$307,6,)="YES", "YES", "NO"))=TRUE,"NO","YES")</f>
        <v>NO</v>
      </c>
      <c r="AH1279" s="33" t="str">
        <f t="shared" si="19"/>
        <v>YES</v>
      </c>
      <c r="AI1279" s="33" t="str">
        <f>IF(ISERROR(IF(VLOOKUP(B1279,'Stations Modelled'!$A$2:$D$141,4,FALSE)=TRUE, "YES","NO")),"NO","YES")</f>
        <v>NO</v>
      </c>
    </row>
    <row r="1280" spans="1:35" hidden="1">
      <c r="A1280" s="29" t="s">
        <v>2691</v>
      </c>
      <c r="B1280" s="28">
        <v>1438</v>
      </c>
      <c r="C1280" s="28">
        <v>8215</v>
      </c>
      <c r="D1280" s="30" t="s">
        <v>3416</v>
      </c>
      <c r="E1280" s="29">
        <v>14762</v>
      </c>
      <c r="F1280" s="28">
        <v>33</v>
      </c>
      <c r="G1280" s="28">
        <v>4.8</v>
      </c>
      <c r="H1280" s="28">
        <v>5067</v>
      </c>
      <c r="I1280" s="29" t="s">
        <v>389</v>
      </c>
      <c r="J1280" s="28">
        <v>6</v>
      </c>
      <c r="K1280" s="29" t="s">
        <v>389</v>
      </c>
      <c r="L1280" s="28">
        <v>5067</v>
      </c>
      <c r="M1280" s="29" t="s">
        <v>389</v>
      </c>
      <c r="N1280" s="29" t="s">
        <v>7471</v>
      </c>
      <c r="O1280" s="31">
        <v>18264</v>
      </c>
      <c r="P1280" s="31" t="s">
        <v>7472</v>
      </c>
      <c r="Q1280" s="29" t="s">
        <v>7506</v>
      </c>
      <c r="R1280" s="28">
        <v>3</v>
      </c>
      <c r="S1280" s="28">
        <v>79</v>
      </c>
      <c r="T1280" s="28">
        <v>4</v>
      </c>
      <c r="U1280" s="28">
        <v>13</v>
      </c>
      <c r="V1280" s="29" t="s">
        <v>3411</v>
      </c>
      <c r="W1280" s="29" t="s">
        <v>7472</v>
      </c>
      <c r="X1280" s="29" t="s">
        <v>7472</v>
      </c>
      <c r="Y1280" s="29" t="s">
        <v>2692</v>
      </c>
      <c r="Z1280" s="29" t="s">
        <v>5082</v>
      </c>
      <c r="AA1280" s="29" t="s">
        <v>7478</v>
      </c>
      <c r="AB1280" s="28">
        <v>92260</v>
      </c>
      <c r="AC1280" s="32">
        <v>33.721628000000003</v>
      </c>
      <c r="AD1280" s="32">
        <v>-116.36315</v>
      </c>
      <c r="AE1280" s="34" t="s">
        <v>7503</v>
      </c>
      <c r="AF1280" s="29" t="s">
        <v>7472</v>
      </c>
      <c r="AG1280" s="33" t="str">
        <f>IF(ISERROR(IF(VLOOKUP(B1280,'SAS Stations'!$A$2:$G$307,6,)="YES", "YES", "NO"))=TRUE,"NO","YES")</f>
        <v>NO</v>
      </c>
      <c r="AH1280" s="33" t="str">
        <f t="shared" si="19"/>
        <v>YES</v>
      </c>
      <c r="AI1280" s="33" t="str">
        <f>IF(ISERROR(IF(VLOOKUP(B1280,'Stations Modelled'!$A$2:$D$141,4,FALSE)=TRUE, "YES","NO")),"NO","YES")</f>
        <v>NO</v>
      </c>
    </row>
    <row r="1281" spans="1:35" hidden="1">
      <c r="A1281" s="29" t="s">
        <v>2691</v>
      </c>
      <c r="B1281" s="28">
        <v>1439</v>
      </c>
      <c r="C1281" s="28">
        <v>8215</v>
      </c>
      <c r="D1281" s="30" t="s">
        <v>3416</v>
      </c>
      <c r="E1281" s="29">
        <v>14762</v>
      </c>
      <c r="F1281" s="28">
        <v>33</v>
      </c>
      <c r="G1281" s="28">
        <v>12</v>
      </c>
      <c r="H1281" s="28">
        <v>5067</v>
      </c>
      <c r="I1281" s="29" t="s">
        <v>389</v>
      </c>
      <c r="J1281" s="28">
        <v>6</v>
      </c>
      <c r="K1281" s="29" t="s">
        <v>389</v>
      </c>
      <c r="L1281" s="28">
        <v>5067</v>
      </c>
      <c r="M1281" s="29" t="s">
        <v>389</v>
      </c>
      <c r="N1281" s="29" t="s">
        <v>7471</v>
      </c>
      <c r="O1281" s="31">
        <v>29342</v>
      </c>
      <c r="P1281" s="31" t="s">
        <v>7472</v>
      </c>
      <c r="Q1281" s="29" t="s">
        <v>7506</v>
      </c>
      <c r="R1281" s="28">
        <v>3</v>
      </c>
      <c r="S1281" s="28">
        <v>79</v>
      </c>
      <c r="T1281" s="28">
        <v>4</v>
      </c>
      <c r="U1281" s="28">
        <v>13</v>
      </c>
      <c r="V1281" s="29" t="s">
        <v>3411</v>
      </c>
      <c r="W1281" s="29" t="s">
        <v>7472</v>
      </c>
      <c r="X1281" s="29" t="s">
        <v>7472</v>
      </c>
      <c r="Y1281" s="29" t="s">
        <v>2692</v>
      </c>
      <c r="Z1281" s="29" t="s">
        <v>5082</v>
      </c>
      <c r="AA1281" s="29" t="s">
        <v>7478</v>
      </c>
      <c r="AB1281" s="28">
        <v>92260</v>
      </c>
      <c r="AC1281" s="32">
        <v>33.721628000000003</v>
      </c>
      <c r="AD1281" s="32">
        <v>-116.36315</v>
      </c>
      <c r="AE1281" s="34" t="s">
        <v>7503</v>
      </c>
      <c r="AF1281" s="29" t="s">
        <v>7472</v>
      </c>
      <c r="AG1281" s="33" t="str">
        <f>IF(ISERROR(IF(VLOOKUP(B1281,'SAS Stations'!$A$2:$G$307,6,)="YES", "YES", "NO"))=TRUE,"NO","YES")</f>
        <v>NO</v>
      </c>
      <c r="AH1281" s="33" t="str">
        <f t="shared" si="19"/>
        <v>YES</v>
      </c>
      <c r="AI1281" s="33" t="str">
        <f>IF(ISERROR(IF(VLOOKUP(B1281,'Stations Modelled'!$A$2:$D$141,4,FALSE)=TRUE, "YES","NO")),"NO","YES")</f>
        <v>NO</v>
      </c>
    </row>
    <row r="1282" spans="1:35" hidden="1">
      <c r="A1282" s="29" t="s">
        <v>745</v>
      </c>
      <c r="B1282" s="28">
        <v>615</v>
      </c>
      <c r="C1282" s="28">
        <v>5564</v>
      </c>
      <c r="D1282" s="30" t="s">
        <v>4919</v>
      </c>
      <c r="E1282" s="29" t="s">
        <v>10586</v>
      </c>
      <c r="F1282" s="28">
        <v>66</v>
      </c>
      <c r="G1282" s="28">
        <v>12</v>
      </c>
      <c r="H1282" s="28">
        <v>5052</v>
      </c>
      <c r="I1282" s="29" t="s">
        <v>357</v>
      </c>
      <c r="J1282" s="28">
        <v>14</v>
      </c>
      <c r="K1282" s="29" t="s">
        <v>940</v>
      </c>
      <c r="L1282" s="28">
        <v>5054</v>
      </c>
      <c r="M1282" s="29" t="s">
        <v>940</v>
      </c>
      <c r="N1282" s="29" t="s">
        <v>7471</v>
      </c>
      <c r="O1282" s="31">
        <v>18264</v>
      </c>
      <c r="P1282" s="31" t="s">
        <v>7472</v>
      </c>
      <c r="Q1282" s="29" t="s">
        <v>7473</v>
      </c>
      <c r="R1282" s="28">
        <v>5</v>
      </c>
      <c r="S1282" s="28">
        <v>36</v>
      </c>
      <c r="T1282" s="28">
        <v>3</v>
      </c>
      <c r="U1282" s="28">
        <v>25</v>
      </c>
      <c r="V1282" s="29" t="s">
        <v>3386</v>
      </c>
      <c r="W1282" s="29" t="s">
        <v>3441</v>
      </c>
      <c r="X1282" s="29" t="s">
        <v>10303</v>
      </c>
      <c r="Y1282" s="29" t="s">
        <v>10587</v>
      </c>
      <c r="Z1282" s="29" t="s">
        <v>745</v>
      </c>
      <c r="AA1282" s="29" t="s">
        <v>7478</v>
      </c>
      <c r="AB1282" s="28">
        <v>93550</v>
      </c>
      <c r="AC1282" s="32">
        <v>34.566077999999997</v>
      </c>
      <c r="AD1282" s="32">
        <v>-118.059876</v>
      </c>
      <c r="AE1282" s="34" t="s">
        <v>7494</v>
      </c>
      <c r="AF1282" s="29" t="s">
        <v>7472</v>
      </c>
      <c r="AG1282" s="33" t="str">
        <f>IF(ISERROR(IF(VLOOKUP(B1282,'SAS Stations'!$A$2:$G$307,6,)="YES", "YES", "NO"))=TRUE,"NO","YES")</f>
        <v>YES</v>
      </c>
      <c r="AH1282" s="33" t="str">
        <f t="shared" si="19"/>
        <v>NO</v>
      </c>
      <c r="AI1282" s="33" t="str">
        <f>IF(ISERROR(IF(VLOOKUP(B1282,'Stations Modelled'!$A$2:$D$141,4,FALSE)=TRUE, "YES","NO")),"NO","YES")</f>
        <v>NO</v>
      </c>
    </row>
    <row r="1283" spans="1:35" hidden="1">
      <c r="A1283" s="29" t="s">
        <v>1208</v>
      </c>
      <c r="B1283" s="28">
        <v>258</v>
      </c>
      <c r="C1283" s="28">
        <v>4210</v>
      </c>
      <c r="D1283" s="30"/>
      <c r="E1283" s="29"/>
      <c r="F1283" s="28">
        <v>12</v>
      </c>
      <c r="G1283" s="28">
        <v>500</v>
      </c>
      <c r="H1283" s="28">
        <v>5000</v>
      </c>
      <c r="I1283" s="29" t="s">
        <v>7485</v>
      </c>
      <c r="J1283" s="28">
        <v>6</v>
      </c>
      <c r="K1283" s="29" t="s">
        <v>389</v>
      </c>
      <c r="L1283" s="28">
        <v>5067</v>
      </c>
      <c r="M1283" s="29" t="s">
        <v>389</v>
      </c>
      <c r="N1283" s="29" t="s">
        <v>7471</v>
      </c>
      <c r="O1283" s="31">
        <v>30011</v>
      </c>
      <c r="P1283" s="31" t="s">
        <v>7472</v>
      </c>
      <c r="Q1283" s="29" t="s">
        <v>7514</v>
      </c>
      <c r="R1283" s="28">
        <v>3</v>
      </c>
      <c r="S1283" s="28">
        <v>87</v>
      </c>
      <c r="T1283" s="28">
        <v>4</v>
      </c>
      <c r="U1283" s="28">
        <v>18</v>
      </c>
      <c r="V1283" s="29" t="s">
        <v>7472</v>
      </c>
      <c r="W1283" s="29" t="s">
        <v>7472</v>
      </c>
      <c r="X1283" s="29" t="s">
        <v>7472</v>
      </c>
      <c r="Y1283" s="29" t="s">
        <v>7472</v>
      </c>
      <c r="Z1283" s="29" t="s">
        <v>7472</v>
      </c>
      <c r="AA1283" s="29" t="s">
        <v>7502</v>
      </c>
      <c r="AB1283" s="28" t="s">
        <v>7472</v>
      </c>
      <c r="AC1283" s="32">
        <v>33.389704000000002</v>
      </c>
      <c r="AD1283" s="32">
        <v>-112.862352</v>
      </c>
      <c r="AE1283" s="34" t="s">
        <v>5182</v>
      </c>
      <c r="AF1283" s="29" t="s">
        <v>7472</v>
      </c>
      <c r="AG1283" s="33" t="str">
        <f>IF(ISERROR(IF(VLOOKUP(B1283,'SAS Stations'!$A$2:$G$307,6,)="YES", "YES", "NO"))=TRUE,"NO","YES")</f>
        <v>NO</v>
      </c>
      <c r="AH1283" s="33" t="str">
        <f t="shared" ref="AH1283:AH1346" si="20">IF(AG1283="YES", "NO", "YES")</f>
        <v>YES</v>
      </c>
      <c r="AI1283" s="33" t="str">
        <f>IF(ISERROR(IF(VLOOKUP(B1283,'Stations Modelled'!$A$2:$D$141,4,FALSE)=TRUE, "YES","NO")),"NO","YES")</f>
        <v>NO</v>
      </c>
    </row>
    <row r="1284" spans="1:35" hidden="1">
      <c r="A1284" s="29" t="s">
        <v>746</v>
      </c>
      <c r="B1284" s="28">
        <v>73</v>
      </c>
      <c r="C1284" s="28">
        <v>1083</v>
      </c>
      <c r="D1284" s="30"/>
      <c r="E1284" s="29"/>
      <c r="F1284" s="28">
        <v>66</v>
      </c>
      <c r="G1284" s="28">
        <v>12</v>
      </c>
      <c r="H1284" s="28">
        <v>5021</v>
      </c>
      <c r="I1284" s="29" t="s">
        <v>625</v>
      </c>
      <c r="J1284" s="28">
        <v>8</v>
      </c>
      <c r="K1284" s="29" t="s">
        <v>337</v>
      </c>
      <c r="L1284" s="28">
        <v>5023</v>
      </c>
      <c r="M1284" s="29" t="s">
        <v>337</v>
      </c>
      <c r="N1284" s="29" t="s">
        <v>7471</v>
      </c>
      <c r="O1284" s="31">
        <v>32051</v>
      </c>
      <c r="P1284" s="31" t="s">
        <v>7472</v>
      </c>
      <c r="Q1284" s="29" t="s">
        <v>525</v>
      </c>
      <c r="R1284" s="28">
        <v>5</v>
      </c>
      <c r="S1284" s="28">
        <v>44</v>
      </c>
      <c r="T1284" s="28">
        <v>1</v>
      </c>
      <c r="U1284" s="28">
        <v>56</v>
      </c>
      <c r="V1284" s="29" t="s">
        <v>2730</v>
      </c>
      <c r="W1284" s="29" t="s">
        <v>2767</v>
      </c>
      <c r="X1284" s="29" t="s">
        <v>564</v>
      </c>
      <c r="Y1284" s="29" t="s">
        <v>4798</v>
      </c>
      <c r="Z1284" s="29" t="s">
        <v>1043</v>
      </c>
      <c r="AA1284" s="29" t="s">
        <v>7478</v>
      </c>
      <c r="AB1284" s="28" t="s">
        <v>7472</v>
      </c>
      <c r="AC1284" s="32">
        <v>33.793016999999999</v>
      </c>
      <c r="AD1284" s="32">
        <v>-118.347872</v>
      </c>
      <c r="AE1284" s="34" t="s">
        <v>7494</v>
      </c>
      <c r="AF1284" s="29" t="s">
        <v>7472</v>
      </c>
      <c r="AG1284" s="33" t="str">
        <f>IF(ISERROR(IF(VLOOKUP(B1284,'SAS Stations'!$A$2:$G$307,6,)="YES", "YES", "NO"))=TRUE,"NO","YES")</f>
        <v>NO</v>
      </c>
      <c r="AH1284" s="33" t="str">
        <f t="shared" si="20"/>
        <v>YES</v>
      </c>
      <c r="AI1284" s="33" t="str">
        <f>IF(ISERROR(IF(VLOOKUP(B1284,'Stations Modelled'!$A$2:$D$141,4,FALSE)=TRUE, "YES","NO")),"NO","YES")</f>
        <v>NO</v>
      </c>
    </row>
    <row r="1285" spans="1:35" hidden="1">
      <c r="A1285" s="29" t="s">
        <v>1038</v>
      </c>
      <c r="B1285" s="28">
        <v>435</v>
      </c>
      <c r="C1285" s="28">
        <v>5223</v>
      </c>
      <c r="D1285" s="30"/>
      <c r="E1285" s="29"/>
      <c r="F1285" s="28">
        <v>16</v>
      </c>
      <c r="G1285" s="28">
        <v>4</v>
      </c>
      <c r="H1285" s="28">
        <v>5021</v>
      </c>
      <c r="I1285" s="29" t="s">
        <v>625</v>
      </c>
      <c r="J1285" s="28">
        <v>8</v>
      </c>
      <c r="K1285" s="29" t="s">
        <v>337</v>
      </c>
      <c r="L1285" s="28">
        <v>5023</v>
      </c>
      <c r="M1285" s="29" t="s">
        <v>337</v>
      </c>
      <c r="N1285" s="29" t="s">
        <v>7471</v>
      </c>
      <c r="O1285" s="31">
        <v>18264</v>
      </c>
      <c r="P1285" s="31" t="s">
        <v>7472</v>
      </c>
      <c r="Q1285" s="29" t="s">
        <v>7506</v>
      </c>
      <c r="R1285" s="28">
        <v>5</v>
      </c>
      <c r="S1285" s="28">
        <v>44</v>
      </c>
      <c r="T1285" s="28">
        <v>1</v>
      </c>
      <c r="U1285" s="28">
        <v>56</v>
      </c>
      <c r="V1285" s="29" t="s">
        <v>3386</v>
      </c>
      <c r="W1285" s="29" t="s">
        <v>7507</v>
      </c>
      <c r="X1285" s="29" t="s">
        <v>569</v>
      </c>
      <c r="Y1285" s="29" t="s">
        <v>4799</v>
      </c>
      <c r="Z1285" s="29" t="s">
        <v>1038</v>
      </c>
      <c r="AA1285" s="29" t="s">
        <v>7478</v>
      </c>
      <c r="AB1285" s="28">
        <v>90274</v>
      </c>
      <c r="AC1285" s="32">
        <v>33.804223999999998</v>
      </c>
      <c r="AD1285" s="32">
        <v>-118.37908</v>
      </c>
      <c r="AE1285" s="34" t="s">
        <v>7494</v>
      </c>
      <c r="AF1285" s="29" t="s">
        <v>7472</v>
      </c>
      <c r="AG1285" s="33" t="str">
        <f>IF(ISERROR(IF(VLOOKUP(B1285,'SAS Stations'!$A$2:$G$307,6,)="YES", "YES", "NO"))=TRUE,"NO","YES")</f>
        <v>YES</v>
      </c>
      <c r="AH1285" s="33" t="str">
        <f t="shared" si="20"/>
        <v>NO</v>
      </c>
      <c r="AI1285" s="33" t="str">
        <f>IF(ISERROR(IF(VLOOKUP(B1285,'Stations Modelled'!$A$2:$D$141,4,FALSE)=TRUE, "YES","NO")),"NO","YES")</f>
        <v>NO</v>
      </c>
    </row>
    <row r="1286" spans="1:35" hidden="1">
      <c r="A1286" s="29" t="s">
        <v>2693</v>
      </c>
      <c r="B1286" s="28">
        <v>46</v>
      </c>
      <c r="C1286" s="28">
        <v>1047</v>
      </c>
      <c r="D1286" s="30" t="s">
        <v>3416</v>
      </c>
      <c r="E1286" s="29"/>
      <c r="F1286" s="28">
        <v>115</v>
      </c>
      <c r="G1286" s="28">
        <v>12</v>
      </c>
      <c r="H1286" s="28">
        <v>5067</v>
      </c>
      <c r="I1286" s="29" t="s">
        <v>389</v>
      </c>
      <c r="J1286" s="28">
        <v>6</v>
      </c>
      <c r="K1286" s="29" t="s">
        <v>389</v>
      </c>
      <c r="L1286" s="28">
        <v>5067</v>
      </c>
      <c r="M1286" s="29" t="s">
        <v>389</v>
      </c>
      <c r="N1286" s="29" t="s">
        <v>7471</v>
      </c>
      <c r="O1286" s="31">
        <v>30987</v>
      </c>
      <c r="P1286" s="31" t="s">
        <v>7472</v>
      </c>
      <c r="Q1286" s="29" t="s">
        <v>7530</v>
      </c>
      <c r="R1286" s="28">
        <v>3</v>
      </c>
      <c r="S1286" s="28">
        <v>79</v>
      </c>
      <c r="T1286" s="28">
        <v>4</v>
      </c>
      <c r="U1286" s="28">
        <v>13</v>
      </c>
      <c r="V1286" s="29" t="s">
        <v>3411</v>
      </c>
      <c r="W1286" s="29" t="s">
        <v>7472</v>
      </c>
      <c r="X1286" s="29" t="s">
        <v>7472</v>
      </c>
      <c r="Y1286" s="29" t="s">
        <v>2694</v>
      </c>
      <c r="Z1286" s="29" t="s">
        <v>5021</v>
      </c>
      <c r="AA1286" s="29" t="s">
        <v>7478</v>
      </c>
      <c r="AB1286" s="28" t="s">
        <v>7472</v>
      </c>
      <c r="AC1286" s="32">
        <v>33.951703000000002</v>
      </c>
      <c r="AD1286" s="32">
        <v>-116.66906</v>
      </c>
      <c r="AE1286" s="34" t="s">
        <v>7503</v>
      </c>
      <c r="AF1286" s="29" t="s">
        <v>7472</v>
      </c>
      <c r="AG1286" s="33" t="str">
        <f>IF(ISERROR(IF(VLOOKUP(B1286,'SAS Stations'!$A$2:$G$307,6,)="YES", "YES", "NO"))=TRUE,"NO","YES")</f>
        <v>NO</v>
      </c>
      <c r="AH1286" s="33" t="str">
        <f t="shared" si="20"/>
        <v>YES</v>
      </c>
      <c r="AI1286" s="33" t="str">
        <f>IF(ISERROR(IF(VLOOKUP(B1286,'Stations Modelled'!$A$2:$D$141,4,FALSE)=TRUE, "YES","NO")),"NO","YES")</f>
        <v>NO</v>
      </c>
    </row>
    <row r="1287" spans="1:35" hidden="1">
      <c r="A1287" s="29" t="s">
        <v>747</v>
      </c>
      <c r="B1287" s="28">
        <v>1622</v>
      </c>
      <c r="C1287" s="28">
        <v>6236</v>
      </c>
      <c r="D1287" s="30" t="s">
        <v>4954</v>
      </c>
      <c r="E1287" s="29"/>
      <c r="F1287" s="28">
        <v>66</v>
      </c>
      <c r="G1287" s="28">
        <v>12</v>
      </c>
      <c r="H1287" s="28">
        <v>5035</v>
      </c>
      <c r="I1287" s="29" t="s">
        <v>423</v>
      </c>
      <c r="J1287" s="28">
        <v>17</v>
      </c>
      <c r="K1287" s="29" t="s">
        <v>4950</v>
      </c>
      <c r="L1287" s="28">
        <v>5033</v>
      </c>
      <c r="M1287" s="29" t="s">
        <v>397</v>
      </c>
      <c r="N1287" s="29" t="s">
        <v>7471</v>
      </c>
      <c r="O1287" s="31">
        <v>32787</v>
      </c>
      <c r="P1287" s="31" t="s">
        <v>7472</v>
      </c>
      <c r="Q1287" s="29" t="s">
        <v>525</v>
      </c>
      <c r="R1287" s="28">
        <v>5</v>
      </c>
      <c r="S1287" s="28">
        <v>51</v>
      </c>
      <c r="T1287" s="28">
        <v>2</v>
      </c>
      <c r="U1287" s="28">
        <v>31</v>
      </c>
      <c r="V1287" s="29" t="s">
        <v>4926</v>
      </c>
      <c r="W1287" s="29" t="s">
        <v>5056</v>
      </c>
      <c r="X1287" s="29" t="s">
        <v>10588</v>
      </c>
      <c r="Y1287" s="29" t="s">
        <v>10589</v>
      </c>
      <c r="Z1287" s="29" t="s">
        <v>10590</v>
      </c>
      <c r="AA1287" s="29" t="s">
        <v>7478</v>
      </c>
      <c r="AB1287" s="28" t="s">
        <v>7472</v>
      </c>
      <c r="AC1287" s="32">
        <v>35.720795000000003</v>
      </c>
      <c r="AD1287" s="32">
        <v>-119.23259400000001</v>
      </c>
      <c r="AE1287" s="34" t="s">
        <v>7494</v>
      </c>
      <c r="AF1287" s="29" t="s">
        <v>7472</v>
      </c>
      <c r="AG1287" s="33" t="str">
        <f>IF(ISERROR(IF(VLOOKUP(B1287,'SAS Stations'!$A$2:$G$307,6,)="YES", "YES", "NO"))=TRUE,"NO","YES")</f>
        <v>NO</v>
      </c>
      <c r="AH1287" s="33" t="str">
        <f t="shared" si="20"/>
        <v>YES</v>
      </c>
      <c r="AI1287" s="33" t="str">
        <f>IF(ISERROR(IF(VLOOKUP(B1287,'Stations Modelled'!$A$2:$D$141,4,FALSE)=TRUE, "YES","NO")),"NO","YES")</f>
        <v>NO</v>
      </c>
    </row>
    <row r="1288" spans="1:35" hidden="1">
      <c r="A1288" s="29" t="s">
        <v>748</v>
      </c>
      <c r="B1288" s="28">
        <v>813</v>
      </c>
      <c r="C1288" s="28">
        <v>5815</v>
      </c>
      <c r="D1288" s="30" t="s">
        <v>7573</v>
      </c>
      <c r="E1288" s="29"/>
      <c r="F1288" s="28">
        <v>66</v>
      </c>
      <c r="G1288" s="28">
        <v>4</v>
      </c>
      <c r="H1288" s="28">
        <v>5082</v>
      </c>
      <c r="I1288" s="29" t="s">
        <v>939</v>
      </c>
      <c r="J1288" s="28">
        <v>1</v>
      </c>
      <c r="K1288" s="29" t="s">
        <v>939</v>
      </c>
      <c r="L1288" s="28">
        <v>5082</v>
      </c>
      <c r="M1288" s="29" t="s">
        <v>939</v>
      </c>
      <c r="N1288" s="29" t="s">
        <v>7471</v>
      </c>
      <c r="O1288" s="31">
        <v>18264</v>
      </c>
      <c r="P1288" s="31" t="s">
        <v>7472</v>
      </c>
      <c r="Q1288" s="29" t="s">
        <v>7530</v>
      </c>
      <c r="R1288" s="28">
        <v>1</v>
      </c>
      <c r="S1288" s="28">
        <v>48</v>
      </c>
      <c r="T1288" s="28">
        <v>2</v>
      </c>
      <c r="U1288" s="28">
        <v>45</v>
      </c>
      <c r="V1288" s="29" t="s">
        <v>7556</v>
      </c>
      <c r="W1288" s="29" t="s">
        <v>486</v>
      </c>
      <c r="X1288" s="29" t="s">
        <v>7500</v>
      </c>
      <c r="Y1288" s="29" t="s">
        <v>3322</v>
      </c>
      <c r="Z1288" s="29" t="s">
        <v>3902</v>
      </c>
      <c r="AA1288" s="29" t="s">
        <v>7478</v>
      </c>
      <c r="AB1288" s="28">
        <v>92831</v>
      </c>
      <c r="AC1288" s="32">
        <v>33.860671000000004</v>
      </c>
      <c r="AD1288" s="32">
        <v>-117.893837</v>
      </c>
      <c r="AE1288" s="34" t="s">
        <v>7503</v>
      </c>
      <c r="AF1288" s="29" t="s">
        <v>7472</v>
      </c>
      <c r="AG1288" s="33" t="str">
        <f>IF(ISERROR(IF(VLOOKUP(B1288,'SAS Stations'!$A$2:$G$307,6,)="YES", "YES", "NO"))=TRUE,"NO","YES")</f>
        <v>NO</v>
      </c>
      <c r="AH1288" s="33" t="str">
        <f t="shared" si="20"/>
        <v>YES</v>
      </c>
      <c r="AI1288" s="33" t="str">
        <f>IF(ISERROR(IF(VLOOKUP(B1288,'Stations Modelled'!$A$2:$D$141,4,FALSE)=TRUE, "YES","NO")),"NO","YES")</f>
        <v>NO</v>
      </c>
    </row>
    <row r="1289" spans="1:35" hidden="1">
      <c r="A1289" s="29" t="s">
        <v>749</v>
      </c>
      <c r="B1289" s="28">
        <v>1905</v>
      </c>
      <c r="C1289" s="28">
        <v>6243</v>
      </c>
      <c r="D1289" s="30" t="s">
        <v>2821</v>
      </c>
      <c r="E1289" s="29"/>
      <c r="F1289" s="28">
        <v>66</v>
      </c>
      <c r="G1289" s="28">
        <v>16</v>
      </c>
      <c r="H1289" s="28">
        <v>5029</v>
      </c>
      <c r="I1289" s="29" t="s">
        <v>624</v>
      </c>
      <c r="J1289" s="28">
        <v>8</v>
      </c>
      <c r="K1289" s="29" t="s">
        <v>337</v>
      </c>
      <c r="L1289" s="28">
        <v>5023</v>
      </c>
      <c r="M1289" s="29" t="s">
        <v>337</v>
      </c>
      <c r="N1289" s="29" t="s">
        <v>7471</v>
      </c>
      <c r="O1289" s="31">
        <v>34983</v>
      </c>
      <c r="P1289" s="31" t="s">
        <v>7472</v>
      </c>
      <c r="Q1289" s="29" t="s">
        <v>7530</v>
      </c>
      <c r="R1289" s="28">
        <v>5</v>
      </c>
      <c r="S1289" s="28">
        <v>42</v>
      </c>
      <c r="T1289" s="28">
        <v>2</v>
      </c>
      <c r="U1289" s="28">
        <v>54</v>
      </c>
      <c r="V1289" s="29" t="s">
        <v>541</v>
      </c>
      <c r="W1289" s="29" t="s">
        <v>4800</v>
      </c>
      <c r="X1289" s="29" t="s">
        <v>3301</v>
      </c>
      <c r="Y1289" s="29" t="s">
        <v>4801</v>
      </c>
      <c r="Z1289" s="29" t="s">
        <v>834</v>
      </c>
      <c r="AA1289" s="29" t="s">
        <v>7478</v>
      </c>
      <c r="AB1289" s="28">
        <v>90404</v>
      </c>
      <c r="AC1289" s="32">
        <v>34.030059999999999</v>
      </c>
      <c r="AD1289" s="32">
        <v>-118.466589</v>
      </c>
      <c r="AE1289" s="34" t="s">
        <v>7494</v>
      </c>
      <c r="AF1289" s="29" t="s">
        <v>7472</v>
      </c>
      <c r="AG1289" s="33" t="str">
        <f>IF(ISERROR(IF(VLOOKUP(B1289,'SAS Stations'!$A$2:$G$307,6,)="YES", "YES", "NO"))=TRUE,"NO","YES")</f>
        <v>NO</v>
      </c>
      <c r="AH1289" s="33" t="str">
        <f t="shared" si="20"/>
        <v>YES</v>
      </c>
      <c r="AI1289" s="33" t="str">
        <f>IF(ISERROR(IF(VLOOKUP(B1289,'Stations Modelled'!$A$2:$D$141,4,FALSE)=TRUE, "YES","NO")),"NO","YES")</f>
        <v>NO</v>
      </c>
    </row>
    <row r="1290" spans="1:35" hidden="1">
      <c r="A1290" s="29" t="s">
        <v>1209</v>
      </c>
      <c r="B1290" s="28">
        <v>89</v>
      </c>
      <c r="C1290" s="28">
        <v>1153</v>
      </c>
      <c r="D1290" s="30"/>
      <c r="E1290" s="29"/>
      <c r="F1290" s="28">
        <v>12</v>
      </c>
      <c r="G1290" s="28">
        <v>0.5</v>
      </c>
      <c r="H1290" s="28">
        <v>5045</v>
      </c>
      <c r="I1290" s="29" t="s">
        <v>3810</v>
      </c>
      <c r="J1290" s="28">
        <v>4</v>
      </c>
      <c r="K1290" s="29" t="s">
        <v>448</v>
      </c>
      <c r="L1290" s="28">
        <v>5069</v>
      </c>
      <c r="M1290" s="29" t="s">
        <v>687</v>
      </c>
      <c r="N1290" s="29" t="s">
        <v>7471</v>
      </c>
      <c r="O1290" s="31">
        <v>30987</v>
      </c>
      <c r="P1290" s="31" t="s">
        <v>7472</v>
      </c>
      <c r="Q1290" s="29" t="s">
        <v>981</v>
      </c>
      <c r="R1290" s="28">
        <v>1</v>
      </c>
      <c r="S1290" s="28">
        <v>26</v>
      </c>
      <c r="T1290" s="28" t="s">
        <v>7472</v>
      </c>
      <c r="U1290" s="28">
        <v>10</v>
      </c>
      <c r="V1290" s="29" t="s">
        <v>7472</v>
      </c>
      <c r="W1290" s="29" t="s">
        <v>7472</v>
      </c>
      <c r="X1290" s="29" t="s">
        <v>7472</v>
      </c>
      <c r="Y1290" s="29" t="s">
        <v>1210</v>
      </c>
      <c r="Z1290" s="29" t="s">
        <v>1211</v>
      </c>
      <c r="AA1290" s="29" t="s">
        <v>7478</v>
      </c>
      <c r="AB1290" s="28" t="s">
        <v>7472</v>
      </c>
      <c r="AC1290" s="27"/>
      <c r="AD1290" s="27"/>
      <c r="AE1290" s="27"/>
      <c r="AF1290" s="29" t="s">
        <v>7472</v>
      </c>
      <c r="AG1290" s="33" t="str">
        <f>IF(ISERROR(IF(VLOOKUP(B1290,'SAS Stations'!$A$2:$G$307,6,)="YES", "YES", "NO"))=TRUE,"NO","YES")</f>
        <v>NO</v>
      </c>
      <c r="AH1290" s="33" t="str">
        <f t="shared" si="20"/>
        <v>YES</v>
      </c>
      <c r="AI1290" s="33" t="str">
        <f>IF(ISERROR(IF(VLOOKUP(B1290,'Stations Modelled'!$A$2:$D$141,4,FALSE)=TRUE, "YES","NO")),"NO","YES")</f>
        <v>NO</v>
      </c>
    </row>
    <row r="1291" spans="1:35" hidden="1">
      <c r="A1291" s="29" t="s">
        <v>1212</v>
      </c>
      <c r="B1291" s="28">
        <v>1248</v>
      </c>
      <c r="C1291" s="28">
        <v>7650</v>
      </c>
      <c r="D1291" s="30"/>
      <c r="E1291" s="29"/>
      <c r="F1291" s="28">
        <v>16</v>
      </c>
      <c r="G1291" s="28">
        <v>2.4</v>
      </c>
      <c r="H1291" s="28">
        <v>5055</v>
      </c>
      <c r="I1291" s="29" t="s">
        <v>446</v>
      </c>
      <c r="J1291" s="28">
        <v>10</v>
      </c>
      <c r="K1291" s="29" t="s">
        <v>446</v>
      </c>
      <c r="L1291" s="28">
        <v>5056</v>
      </c>
      <c r="M1291" s="29" t="s">
        <v>698</v>
      </c>
      <c r="N1291" s="29" t="s">
        <v>7471</v>
      </c>
      <c r="O1291" s="31">
        <v>26146</v>
      </c>
      <c r="P1291" s="31" t="s">
        <v>7472</v>
      </c>
      <c r="Q1291" s="29" t="s">
        <v>5084</v>
      </c>
      <c r="R1291" s="28">
        <v>5</v>
      </c>
      <c r="S1291" s="28">
        <v>49</v>
      </c>
      <c r="T1291" s="28">
        <v>1</v>
      </c>
      <c r="U1291" s="28">
        <v>60</v>
      </c>
      <c r="V1291" s="29" t="s">
        <v>4996</v>
      </c>
      <c r="W1291" s="29" t="s">
        <v>7472</v>
      </c>
      <c r="X1291" s="29" t="s">
        <v>7472</v>
      </c>
      <c r="Y1291" s="29" t="s">
        <v>7472</v>
      </c>
      <c r="Z1291" s="29" t="s">
        <v>7472</v>
      </c>
      <c r="AA1291" s="29" t="s">
        <v>7478</v>
      </c>
      <c r="AB1291" s="28">
        <v>93111</v>
      </c>
      <c r="AC1291" s="27"/>
      <c r="AD1291" s="27"/>
      <c r="AE1291" s="27"/>
      <c r="AF1291" s="29" t="s">
        <v>7472</v>
      </c>
      <c r="AG1291" s="33" t="str">
        <f>IF(ISERROR(IF(VLOOKUP(B1291,'SAS Stations'!$A$2:$G$307,6,)="YES", "YES", "NO"))=TRUE,"NO","YES")</f>
        <v>NO</v>
      </c>
      <c r="AH1291" s="33" t="str">
        <f t="shared" si="20"/>
        <v>YES</v>
      </c>
      <c r="AI1291" s="33" t="str">
        <f>IF(ISERROR(IF(VLOOKUP(B1291,'Stations Modelled'!$A$2:$D$141,4,FALSE)=TRUE, "YES","NO")),"NO","YES")</f>
        <v>NO</v>
      </c>
    </row>
    <row r="1292" spans="1:35" hidden="1">
      <c r="A1292" s="29" t="s">
        <v>750</v>
      </c>
      <c r="B1292" s="28">
        <v>1610</v>
      </c>
      <c r="C1292" s="28">
        <v>5060</v>
      </c>
      <c r="D1292" s="30" t="s">
        <v>4936</v>
      </c>
      <c r="E1292" s="29">
        <v>71417</v>
      </c>
      <c r="F1292" s="28">
        <v>220</v>
      </c>
      <c r="G1292" s="28">
        <v>220</v>
      </c>
      <c r="H1292" s="28">
        <v>5000</v>
      </c>
      <c r="I1292" s="29" t="s">
        <v>7485</v>
      </c>
      <c r="J1292" s="28">
        <v>13</v>
      </c>
      <c r="K1292" s="29" t="s">
        <v>362</v>
      </c>
      <c r="L1292" s="28">
        <v>5054</v>
      </c>
      <c r="M1292" s="29" t="s">
        <v>940</v>
      </c>
      <c r="N1292" s="29" t="s">
        <v>7471</v>
      </c>
      <c r="O1292" s="31">
        <v>26054</v>
      </c>
      <c r="P1292" s="31" t="s">
        <v>7472</v>
      </c>
      <c r="Q1292" s="29" t="s">
        <v>7486</v>
      </c>
      <c r="R1292" s="28">
        <v>5</v>
      </c>
      <c r="S1292" s="28">
        <v>59</v>
      </c>
      <c r="T1292" s="28">
        <v>3</v>
      </c>
      <c r="U1292" s="28">
        <v>62</v>
      </c>
      <c r="V1292" s="29" t="s">
        <v>2730</v>
      </c>
      <c r="W1292" s="29" t="s">
        <v>10305</v>
      </c>
      <c r="X1292" s="29" t="s">
        <v>490</v>
      </c>
      <c r="Y1292" s="29" t="s">
        <v>10591</v>
      </c>
      <c r="Z1292" s="29" t="s">
        <v>2792</v>
      </c>
      <c r="AA1292" s="29" t="s">
        <v>7478</v>
      </c>
      <c r="AB1292" s="28">
        <v>91355</v>
      </c>
      <c r="AC1292" s="32">
        <v>34.436878</v>
      </c>
      <c r="AD1292" s="32">
        <v>-118.58371</v>
      </c>
      <c r="AE1292" s="34" t="s">
        <v>7494</v>
      </c>
      <c r="AF1292" s="29" t="s">
        <v>7472</v>
      </c>
      <c r="AG1292" s="33" t="str">
        <f>IF(ISERROR(IF(VLOOKUP(B1292,'SAS Stations'!$A$2:$G$307,6,)="YES", "YES", "NO"))=TRUE,"NO","YES")</f>
        <v>NO</v>
      </c>
      <c r="AH1292" s="33" t="str">
        <f t="shared" si="20"/>
        <v>YES</v>
      </c>
      <c r="AI1292" s="33" t="str">
        <f>IF(ISERROR(IF(VLOOKUP(B1292,'Stations Modelled'!$A$2:$D$141,4,FALSE)=TRUE, "YES","NO")),"NO","YES")</f>
        <v>NO</v>
      </c>
    </row>
    <row r="1293" spans="1:35" hidden="1">
      <c r="A1293" s="29" t="s">
        <v>7497</v>
      </c>
      <c r="B1293" s="28">
        <v>212</v>
      </c>
      <c r="C1293" s="28">
        <v>4027</v>
      </c>
      <c r="D1293" s="30"/>
      <c r="E1293" s="29"/>
      <c r="F1293" s="28">
        <v>161</v>
      </c>
      <c r="G1293" s="28">
        <v>66</v>
      </c>
      <c r="H1293" s="28">
        <v>4024</v>
      </c>
      <c r="I1293" s="29" t="s">
        <v>5027</v>
      </c>
      <c r="J1293" s="28">
        <v>6</v>
      </c>
      <c r="K1293" s="29" t="s">
        <v>389</v>
      </c>
      <c r="L1293" s="28">
        <v>4000</v>
      </c>
      <c r="M1293" s="29" t="s">
        <v>7495</v>
      </c>
      <c r="N1293" s="29" t="s">
        <v>7471</v>
      </c>
      <c r="O1293" s="31">
        <v>30895</v>
      </c>
      <c r="P1293" s="31" t="s">
        <v>7472</v>
      </c>
      <c r="Q1293" s="29" t="s">
        <v>7496</v>
      </c>
      <c r="R1293" s="28">
        <v>3</v>
      </c>
      <c r="S1293" s="28">
        <v>87</v>
      </c>
      <c r="T1293" s="28">
        <v>4</v>
      </c>
      <c r="U1293" s="28">
        <v>18</v>
      </c>
      <c r="V1293" s="29" t="s">
        <v>7472</v>
      </c>
      <c r="W1293" s="29" t="s">
        <v>7472</v>
      </c>
      <c r="X1293" s="29" t="s">
        <v>7472</v>
      </c>
      <c r="Y1293" s="29" t="s">
        <v>7472</v>
      </c>
      <c r="Z1293" s="29" t="s">
        <v>7472</v>
      </c>
      <c r="AA1293" s="29" t="s">
        <v>7472</v>
      </c>
      <c r="AB1293" s="28" t="s">
        <v>7472</v>
      </c>
      <c r="AC1293" s="32">
        <v>34.292900000000003</v>
      </c>
      <c r="AD1293" s="32">
        <v>-114.143013</v>
      </c>
      <c r="AE1293" s="34" t="s">
        <v>7503</v>
      </c>
      <c r="AF1293" s="29" t="s">
        <v>7472</v>
      </c>
      <c r="AG1293" s="33" t="str">
        <f>IF(ISERROR(IF(VLOOKUP(B1293,'SAS Stations'!$A$2:$G$307,6,)="YES", "YES", "NO"))=TRUE,"NO","YES")</f>
        <v>NO</v>
      </c>
      <c r="AH1293" s="33" t="str">
        <f t="shared" si="20"/>
        <v>YES</v>
      </c>
      <c r="AI1293" s="33" t="str">
        <f>IF(ISERROR(IF(VLOOKUP(B1293,'Stations Modelled'!$A$2:$D$141,4,FALSE)=TRUE, "YES","NO")),"NO","YES")</f>
        <v>NO</v>
      </c>
    </row>
    <row r="1294" spans="1:35" hidden="1">
      <c r="A1294" s="29" t="s">
        <v>1213</v>
      </c>
      <c r="B1294" s="28">
        <v>1967</v>
      </c>
      <c r="C1294" s="28">
        <v>7679</v>
      </c>
      <c r="D1294" s="30"/>
      <c r="E1294" s="29"/>
      <c r="F1294" s="28">
        <v>33</v>
      </c>
      <c r="G1294" s="28">
        <v>12</v>
      </c>
      <c r="H1294" s="28">
        <v>4027</v>
      </c>
      <c r="I1294" s="29" t="s">
        <v>7497</v>
      </c>
      <c r="J1294" s="28">
        <v>6</v>
      </c>
      <c r="K1294" s="29" t="s">
        <v>389</v>
      </c>
      <c r="L1294" s="28">
        <v>5067</v>
      </c>
      <c r="M1294" s="29" t="s">
        <v>389</v>
      </c>
      <c r="N1294" s="29" t="s">
        <v>7471</v>
      </c>
      <c r="O1294" s="31">
        <v>36495</v>
      </c>
      <c r="P1294" s="31" t="s">
        <v>7472</v>
      </c>
      <c r="Q1294" s="29" t="s">
        <v>7506</v>
      </c>
      <c r="R1294" s="28">
        <v>3</v>
      </c>
      <c r="S1294" s="28">
        <v>87</v>
      </c>
      <c r="T1294" s="28">
        <v>4</v>
      </c>
      <c r="U1294" s="28">
        <v>21</v>
      </c>
      <c r="V1294" s="29" t="s">
        <v>2401</v>
      </c>
      <c r="W1294" s="29" t="s">
        <v>1214</v>
      </c>
      <c r="X1294" s="29" t="s">
        <v>501</v>
      </c>
      <c r="Y1294" s="29" t="s">
        <v>1215</v>
      </c>
      <c r="Z1294" s="29" t="s">
        <v>7527</v>
      </c>
      <c r="AA1294" s="29" t="s">
        <v>7478</v>
      </c>
      <c r="AB1294" s="28">
        <v>92267</v>
      </c>
      <c r="AC1294" s="27"/>
      <c r="AD1294" s="27"/>
      <c r="AE1294" s="27"/>
      <c r="AF1294" s="29" t="s">
        <v>7472</v>
      </c>
      <c r="AG1294" s="33" t="str">
        <f>IF(ISERROR(IF(VLOOKUP(B1294,'SAS Stations'!$A$2:$G$307,6,)="YES", "YES", "NO"))=TRUE,"NO","YES")</f>
        <v>NO</v>
      </c>
      <c r="AH1294" s="33" t="str">
        <f t="shared" si="20"/>
        <v>YES</v>
      </c>
      <c r="AI1294" s="33" t="str">
        <f>IF(ISERROR(IF(VLOOKUP(B1294,'Stations Modelled'!$A$2:$D$141,4,FALSE)=TRUE, "YES","NO")),"NO","YES")</f>
        <v>NO</v>
      </c>
    </row>
    <row r="1295" spans="1:35" hidden="1">
      <c r="A1295" s="29" t="s">
        <v>4802</v>
      </c>
      <c r="B1295" s="28"/>
      <c r="C1295" s="28"/>
      <c r="D1295" s="30"/>
      <c r="E1295" s="29"/>
      <c r="F1295" s="28"/>
      <c r="G1295" s="28"/>
      <c r="H1295" s="28"/>
      <c r="I1295" s="29"/>
      <c r="J1295" s="28"/>
      <c r="K1295" s="29"/>
      <c r="L1295" s="28"/>
      <c r="M1295" s="29"/>
      <c r="N1295" s="29"/>
      <c r="O1295" s="31"/>
      <c r="P1295" s="31"/>
      <c r="Q1295" s="29"/>
      <c r="R1295" s="28"/>
      <c r="S1295" s="28"/>
      <c r="T1295" s="28"/>
      <c r="U1295" s="28"/>
      <c r="V1295" s="29"/>
      <c r="W1295" s="29"/>
      <c r="X1295" s="29"/>
      <c r="Y1295" s="29"/>
      <c r="Z1295" s="29"/>
      <c r="AA1295" s="29"/>
      <c r="AB1295" s="28"/>
      <c r="AC1295" s="27"/>
      <c r="AD1295" s="27"/>
      <c r="AE1295" s="27"/>
      <c r="AF1295" s="29"/>
      <c r="AG1295" s="33" t="str">
        <f>IF(ISERROR(IF(VLOOKUP(B1295,'SAS Stations'!$A$2:$G$307,6,)="YES", "YES", "NO"))=TRUE,"NO","YES")</f>
        <v>NO</v>
      </c>
      <c r="AH1295" s="33" t="str">
        <f t="shared" si="20"/>
        <v>YES</v>
      </c>
      <c r="AI1295" s="33" t="str">
        <f>IF(ISERROR(IF(VLOOKUP(B1295,'Stations Modelled'!$A$2:$D$141,4,FALSE)=TRUE, "YES","NO")),"NO","YES")</f>
        <v>NO</v>
      </c>
    </row>
    <row r="1296" spans="1:35" hidden="1">
      <c r="A1296" s="29" t="s">
        <v>751</v>
      </c>
      <c r="B1296" s="28">
        <v>814</v>
      </c>
      <c r="C1296" s="28">
        <v>5816</v>
      </c>
      <c r="D1296" s="30" t="s">
        <v>7573</v>
      </c>
      <c r="E1296" s="29"/>
      <c r="F1296" s="28">
        <v>66</v>
      </c>
      <c r="G1296" s="28">
        <v>12</v>
      </c>
      <c r="H1296" s="28">
        <v>5087</v>
      </c>
      <c r="I1296" s="29" t="s">
        <v>415</v>
      </c>
      <c r="J1296" s="28">
        <v>1</v>
      </c>
      <c r="K1296" s="29" t="s">
        <v>939</v>
      </c>
      <c r="L1296" s="28">
        <v>5082</v>
      </c>
      <c r="M1296" s="29" t="s">
        <v>939</v>
      </c>
      <c r="N1296" s="29" t="s">
        <v>7471</v>
      </c>
      <c r="O1296" s="31">
        <v>24412</v>
      </c>
      <c r="P1296" s="31" t="s">
        <v>7472</v>
      </c>
      <c r="Q1296" s="29" t="s">
        <v>7473</v>
      </c>
      <c r="R1296" s="28">
        <v>1</v>
      </c>
      <c r="S1296" s="28">
        <v>48</v>
      </c>
      <c r="T1296" s="28">
        <v>2</v>
      </c>
      <c r="U1296" s="28">
        <v>43</v>
      </c>
      <c r="V1296" s="29" t="s">
        <v>7556</v>
      </c>
      <c r="W1296" s="29" t="s">
        <v>453</v>
      </c>
      <c r="X1296" s="29" t="s">
        <v>7540</v>
      </c>
      <c r="Y1296" s="29" t="s">
        <v>3323</v>
      </c>
      <c r="Z1296" s="29" t="s">
        <v>626</v>
      </c>
      <c r="AA1296" s="29" t="s">
        <v>7478</v>
      </c>
      <c r="AB1296" s="28">
        <v>90631</v>
      </c>
      <c r="AC1296" s="32">
        <v>33.915860000000002</v>
      </c>
      <c r="AD1296" s="32">
        <v>-117.96360799999999</v>
      </c>
      <c r="AE1296" s="34" t="s">
        <v>7503</v>
      </c>
      <c r="AF1296" s="29" t="s">
        <v>7472</v>
      </c>
      <c r="AG1296" s="33" t="str">
        <f>IF(ISERROR(IF(VLOOKUP(B1296,'SAS Stations'!$A$2:$G$307,6,)="YES", "YES", "NO"))=TRUE,"NO","YES")</f>
        <v>YES</v>
      </c>
      <c r="AH1296" s="33" t="str">
        <f t="shared" si="20"/>
        <v>NO</v>
      </c>
      <c r="AI1296" s="33" t="str">
        <f>IF(ISERROR(IF(VLOOKUP(B1296,'Stations Modelled'!$A$2:$D$141,4,FALSE)=TRUE, "YES","NO")),"NO","YES")</f>
        <v>NO</v>
      </c>
    </row>
    <row r="1297" spans="1:35" hidden="1">
      <c r="A1297" s="29" t="s">
        <v>1216</v>
      </c>
      <c r="B1297" s="28">
        <v>1578</v>
      </c>
      <c r="C1297" s="28">
        <v>7642</v>
      </c>
      <c r="D1297" s="30"/>
      <c r="E1297" s="29"/>
      <c r="F1297" s="28">
        <v>33</v>
      </c>
      <c r="G1297" s="28">
        <v>12</v>
      </c>
      <c r="H1297" s="28">
        <v>5064</v>
      </c>
      <c r="I1297" s="29" t="s">
        <v>375</v>
      </c>
      <c r="J1297" s="28">
        <v>5</v>
      </c>
      <c r="K1297" s="29" t="s">
        <v>375</v>
      </c>
      <c r="L1297" s="28">
        <v>5064</v>
      </c>
      <c r="M1297" s="29" t="s">
        <v>375</v>
      </c>
      <c r="N1297" s="29" t="s">
        <v>7471</v>
      </c>
      <c r="O1297" s="31">
        <v>546</v>
      </c>
      <c r="P1297" s="31" t="s">
        <v>7472</v>
      </c>
      <c r="Q1297" s="29" t="s">
        <v>5084</v>
      </c>
      <c r="R1297" s="28">
        <v>3</v>
      </c>
      <c r="S1297" s="28">
        <v>31</v>
      </c>
      <c r="T1297" s="28">
        <v>3</v>
      </c>
      <c r="U1297" s="28">
        <v>20</v>
      </c>
      <c r="V1297" s="29" t="s">
        <v>7474</v>
      </c>
      <c r="W1297" s="29" t="s">
        <v>7472</v>
      </c>
      <c r="X1297" s="29" t="s">
        <v>7472</v>
      </c>
      <c r="Y1297" s="29" t="s">
        <v>7472</v>
      </c>
      <c r="Z1297" s="29" t="s">
        <v>7472</v>
      </c>
      <c r="AA1297" s="29" t="s">
        <v>7478</v>
      </c>
      <c r="AB1297" s="28">
        <v>92324</v>
      </c>
      <c r="AC1297" s="27"/>
      <c r="AD1297" s="27"/>
      <c r="AE1297" s="27"/>
      <c r="AF1297" s="29" t="s">
        <v>7472</v>
      </c>
      <c r="AG1297" s="33" t="str">
        <f>IF(ISERROR(IF(VLOOKUP(B1297,'SAS Stations'!$A$2:$G$307,6,)="YES", "YES", "NO"))=TRUE,"NO","YES")</f>
        <v>NO</v>
      </c>
      <c r="AH1297" s="33" t="str">
        <f t="shared" si="20"/>
        <v>YES</v>
      </c>
      <c r="AI1297" s="33" t="str">
        <f>IF(ISERROR(IF(VLOOKUP(B1297,'Stations Modelled'!$A$2:$D$141,4,FALSE)=TRUE, "YES","NO")),"NO","YES")</f>
        <v>NO</v>
      </c>
    </row>
    <row r="1298" spans="1:35" hidden="1">
      <c r="A1298" s="29" t="s">
        <v>1217</v>
      </c>
      <c r="B1298" s="28">
        <v>204</v>
      </c>
      <c r="C1298" s="28">
        <v>4007</v>
      </c>
      <c r="D1298" s="30"/>
      <c r="E1298" s="29"/>
      <c r="F1298" s="28">
        <v>16</v>
      </c>
      <c r="G1298" s="28">
        <v>33</v>
      </c>
      <c r="H1298" s="28">
        <v>5011</v>
      </c>
      <c r="I1298" s="29" t="s">
        <v>3865</v>
      </c>
      <c r="J1298" s="28">
        <v>3</v>
      </c>
      <c r="K1298" s="29" t="s">
        <v>7529</v>
      </c>
      <c r="L1298" s="28">
        <v>5014</v>
      </c>
      <c r="M1298" s="29" t="s">
        <v>392</v>
      </c>
      <c r="N1298" s="29" t="s">
        <v>7521</v>
      </c>
      <c r="O1298" s="31">
        <v>18264</v>
      </c>
      <c r="P1298" s="31">
        <v>34335</v>
      </c>
      <c r="Q1298" s="29" t="s">
        <v>7496</v>
      </c>
      <c r="R1298" s="28">
        <v>1</v>
      </c>
      <c r="S1298" s="28">
        <v>27</v>
      </c>
      <c r="T1298" s="28">
        <v>2</v>
      </c>
      <c r="U1298" s="28">
        <v>3</v>
      </c>
      <c r="V1298" s="29" t="s">
        <v>7472</v>
      </c>
      <c r="W1298" s="29" t="s">
        <v>7472</v>
      </c>
      <c r="X1298" s="29" t="s">
        <v>7472</v>
      </c>
      <c r="Y1298" s="29" t="s">
        <v>7472</v>
      </c>
      <c r="Z1298" s="29" t="s">
        <v>7472</v>
      </c>
      <c r="AA1298" s="29" t="s">
        <v>7478</v>
      </c>
      <c r="AB1298" s="28" t="s">
        <v>7472</v>
      </c>
      <c r="AC1298" s="27"/>
      <c r="AD1298" s="27"/>
      <c r="AE1298" s="27"/>
      <c r="AF1298" s="29" t="s">
        <v>7472</v>
      </c>
      <c r="AG1298" s="33" t="str">
        <f>IF(ISERROR(IF(VLOOKUP(B1298,'SAS Stations'!$A$2:$G$307,6,)="YES", "YES", "NO"))=TRUE,"NO","YES")</f>
        <v>NO</v>
      </c>
      <c r="AH1298" s="33" t="str">
        <f t="shared" si="20"/>
        <v>YES</v>
      </c>
      <c r="AI1298" s="33" t="str">
        <f>IF(ISERROR(IF(VLOOKUP(B1298,'Stations Modelled'!$A$2:$D$141,4,FALSE)=TRUE, "YES","NO")),"NO","YES")</f>
        <v>NO</v>
      </c>
    </row>
    <row r="1299" spans="1:35" hidden="1">
      <c r="A1299" s="29" t="s">
        <v>752</v>
      </c>
      <c r="B1299" s="28">
        <v>889</v>
      </c>
      <c r="C1299" s="28">
        <v>5893</v>
      </c>
      <c r="D1299" s="30" t="s">
        <v>7584</v>
      </c>
      <c r="E1299" s="29"/>
      <c r="F1299" s="28">
        <v>66</v>
      </c>
      <c r="G1299" s="28">
        <v>12</v>
      </c>
      <c r="H1299" s="28">
        <v>5084</v>
      </c>
      <c r="I1299" s="29" t="s">
        <v>3790</v>
      </c>
      <c r="J1299" s="28">
        <v>9</v>
      </c>
      <c r="K1299" s="29" t="s">
        <v>652</v>
      </c>
      <c r="L1299" s="28">
        <v>5073</v>
      </c>
      <c r="M1299" s="29" t="s">
        <v>652</v>
      </c>
      <c r="N1299" s="29" t="s">
        <v>7471</v>
      </c>
      <c r="O1299" s="31">
        <v>25447</v>
      </c>
      <c r="P1299" s="31" t="s">
        <v>7472</v>
      </c>
      <c r="Q1299" s="29" t="s">
        <v>7473</v>
      </c>
      <c r="R1299" s="28">
        <v>1</v>
      </c>
      <c r="S1299" s="28">
        <v>47</v>
      </c>
      <c r="T1299" s="28">
        <v>2</v>
      </c>
      <c r="U1299" s="28">
        <v>1</v>
      </c>
      <c r="V1299" s="29" t="s">
        <v>7531</v>
      </c>
      <c r="W1299" s="29" t="s">
        <v>7475</v>
      </c>
      <c r="X1299" s="29" t="s">
        <v>546</v>
      </c>
      <c r="Y1299" s="29" t="s">
        <v>4803</v>
      </c>
      <c r="Z1299" s="29" t="s">
        <v>1049</v>
      </c>
      <c r="AA1299" s="29" t="s">
        <v>7478</v>
      </c>
      <c r="AB1299" s="28">
        <v>90670</v>
      </c>
      <c r="AC1299" s="32">
        <v>33.964235000000002</v>
      </c>
      <c r="AD1299" s="32">
        <v>-118.08216899999999</v>
      </c>
      <c r="AE1299" s="34" t="s">
        <v>7494</v>
      </c>
      <c r="AF1299" s="29" t="s">
        <v>7472</v>
      </c>
      <c r="AG1299" s="33" t="str">
        <f>IF(ISERROR(IF(VLOOKUP(B1299,'SAS Stations'!$A$2:$G$307,6,)="YES", "YES", "NO"))=TRUE,"NO","YES")</f>
        <v>NO</v>
      </c>
      <c r="AH1299" s="33" t="str">
        <f t="shared" si="20"/>
        <v>YES</v>
      </c>
      <c r="AI1299" s="33" t="str">
        <f>IF(ISERROR(IF(VLOOKUP(B1299,'Stations Modelled'!$A$2:$D$141,4,FALSE)=TRUE, "YES","NO")),"NO","YES")</f>
        <v>NO</v>
      </c>
    </row>
    <row r="1300" spans="1:35" hidden="1">
      <c r="A1300" s="29" t="s">
        <v>753</v>
      </c>
      <c r="B1300" s="28">
        <v>284</v>
      </c>
      <c r="C1300" s="28">
        <v>5036</v>
      </c>
      <c r="D1300" s="30" t="s">
        <v>4954</v>
      </c>
      <c r="E1300" s="29" t="s">
        <v>10592</v>
      </c>
      <c r="F1300" s="28">
        <v>220</v>
      </c>
      <c r="G1300" s="28">
        <v>66</v>
      </c>
      <c r="H1300" s="28">
        <v>5000</v>
      </c>
      <c r="I1300" s="29" t="s">
        <v>7485</v>
      </c>
      <c r="J1300" s="28">
        <v>17</v>
      </c>
      <c r="K1300" s="29" t="s">
        <v>4950</v>
      </c>
      <c r="L1300" s="28">
        <v>5033</v>
      </c>
      <c r="M1300" s="29" t="s">
        <v>397</v>
      </c>
      <c r="N1300" s="29" t="s">
        <v>7471</v>
      </c>
      <c r="O1300" s="31">
        <v>26024</v>
      </c>
      <c r="P1300" s="31" t="s">
        <v>7472</v>
      </c>
      <c r="Q1300" s="29" t="s">
        <v>7486</v>
      </c>
      <c r="R1300" s="28">
        <v>5</v>
      </c>
      <c r="S1300" s="28">
        <v>59</v>
      </c>
      <c r="T1300" s="28">
        <v>3</v>
      </c>
      <c r="U1300" s="28">
        <v>31</v>
      </c>
      <c r="V1300" s="29" t="s">
        <v>7498</v>
      </c>
      <c r="W1300" s="29" t="s">
        <v>4942</v>
      </c>
      <c r="X1300" s="29" t="s">
        <v>7508</v>
      </c>
      <c r="Y1300" s="29" t="s">
        <v>10593</v>
      </c>
      <c r="Z1300" s="29" t="s">
        <v>10594</v>
      </c>
      <c r="AA1300" s="29" t="s">
        <v>7478</v>
      </c>
      <c r="AB1300" s="28">
        <v>93243</v>
      </c>
      <c r="AC1300" s="32">
        <v>34.935192000000001</v>
      </c>
      <c r="AD1300" s="32">
        <v>-118.84295</v>
      </c>
      <c r="AE1300" s="34" t="s">
        <v>7494</v>
      </c>
      <c r="AF1300" s="29" t="s">
        <v>7472</v>
      </c>
      <c r="AG1300" s="33" t="str">
        <f>IF(ISERROR(IF(VLOOKUP(B1300,'SAS Stations'!$A$2:$G$307,6,)="YES", "YES", "NO"))=TRUE,"NO","YES")</f>
        <v>NO</v>
      </c>
      <c r="AH1300" s="33" t="str">
        <f t="shared" si="20"/>
        <v>YES</v>
      </c>
      <c r="AI1300" s="33" t="str">
        <f>IF(ISERROR(IF(VLOOKUP(B1300,'Stations Modelled'!$A$2:$D$141,4,FALSE)=TRUE, "YES","NO")),"NO","YES")</f>
        <v>NO</v>
      </c>
    </row>
    <row r="1301" spans="1:35" hidden="1">
      <c r="A1301" s="29" t="s">
        <v>1218</v>
      </c>
      <c r="B1301" s="28">
        <v>1689</v>
      </c>
      <c r="C1301" s="28">
        <v>9015</v>
      </c>
      <c r="D1301" s="30"/>
      <c r="E1301" s="29"/>
      <c r="F1301" s="28">
        <v>220</v>
      </c>
      <c r="G1301" s="28">
        <v>66</v>
      </c>
      <c r="H1301" s="28">
        <v>9000</v>
      </c>
      <c r="I1301" s="29" t="s">
        <v>2433</v>
      </c>
      <c r="J1301" s="28" t="s">
        <v>7472</v>
      </c>
      <c r="K1301" s="29" t="s">
        <v>7472</v>
      </c>
      <c r="L1301" s="28">
        <v>9015</v>
      </c>
      <c r="M1301" s="29" t="s">
        <v>1218</v>
      </c>
      <c r="N1301" s="29" t="s">
        <v>7471</v>
      </c>
      <c r="O1301" s="31">
        <v>33970</v>
      </c>
      <c r="P1301" s="31" t="s">
        <v>7472</v>
      </c>
      <c r="Q1301" s="29" t="s">
        <v>7486</v>
      </c>
      <c r="R1301" s="28">
        <v>9</v>
      </c>
      <c r="S1301" s="28">
        <v>99</v>
      </c>
      <c r="T1301" s="28">
        <v>2</v>
      </c>
      <c r="U1301" s="28">
        <v>0</v>
      </c>
      <c r="V1301" s="29" t="s">
        <v>7472</v>
      </c>
      <c r="W1301" s="29" t="s">
        <v>7472</v>
      </c>
      <c r="X1301" s="29" t="s">
        <v>7472</v>
      </c>
      <c r="Y1301" s="29" t="s">
        <v>2407</v>
      </c>
      <c r="Z1301" s="29" t="s">
        <v>348</v>
      </c>
      <c r="AA1301" s="29" t="s">
        <v>7478</v>
      </c>
      <c r="AB1301" s="28">
        <v>91801</v>
      </c>
      <c r="AC1301" s="27"/>
      <c r="AD1301" s="27"/>
      <c r="AE1301" s="27"/>
      <c r="AF1301" s="29" t="s">
        <v>7472</v>
      </c>
      <c r="AG1301" s="33" t="str">
        <f>IF(ISERROR(IF(VLOOKUP(B1301,'SAS Stations'!$A$2:$G$307,6,)="YES", "YES", "NO"))=TRUE,"NO","YES")</f>
        <v>NO</v>
      </c>
      <c r="AH1301" s="33" t="str">
        <f t="shared" si="20"/>
        <v>YES</v>
      </c>
      <c r="AI1301" s="33" t="str">
        <f>IF(ISERROR(IF(VLOOKUP(B1301,'Stations Modelled'!$A$2:$D$141,4,FALSE)=TRUE, "YES","NO")),"NO","YES")</f>
        <v>NO</v>
      </c>
    </row>
    <row r="1302" spans="1:35" hidden="1">
      <c r="A1302" s="29" t="s">
        <v>1219</v>
      </c>
      <c r="B1302" s="28">
        <v>1247</v>
      </c>
      <c r="C1302" s="28">
        <v>7643</v>
      </c>
      <c r="D1302" s="30"/>
      <c r="E1302" s="29"/>
      <c r="F1302" s="28">
        <v>33</v>
      </c>
      <c r="G1302" s="28">
        <v>12</v>
      </c>
      <c r="H1302" s="28">
        <v>8016</v>
      </c>
      <c r="I1302" s="29" t="s">
        <v>385</v>
      </c>
      <c r="J1302" s="28">
        <v>15</v>
      </c>
      <c r="K1302" s="29" t="s">
        <v>666</v>
      </c>
      <c r="L1302" s="28">
        <v>5090</v>
      </c>
      <c r="M1302" s="29" t="s">
        <v>3806</v>
      </c>
      <c r="N1302" s="29" t="s">
        <v>7521</v>
      </c>
      <c r="O1302" s="31">
        <v>29799</v>
      </c>
      <c r="P1302" s="31">
        <v>30529</v>
      </c>
      <c r="Q1302" s="29" t="s">
        <v>5084</v>
      </c>
      <c r="R1302" s="28">
        <v>3</v>
      </c>
      <c r="S1302" s="28">
        <v>73</v>
      </c>
      <c r="T1302" s="28">
        <v>4</v>
      </c>
      <c r="U1302" s="28">
        <v>30</v>
      </c>
      <c r="V1302" s="29" t="s">
        <v>7474</v>
      </c>
      <c r="W1302" s="29" t="s">
        <v>7472</v>
      </c>
      <c r="X1302" s="29" t="s">
        <v>7472</v>
      </c>
      <c r="Y1302" s="29" t="s">
        <v>7472</v>
      </c>
      <c r="Z1302" s="29" t="s">
        <v>7472</v>
      </c>
      <c r="AA1302" s="29" t="s">
        <v>7478</v>
      </c>
      <c r="AB1302" s="28" t="s">
        <v>7472</v>
      </c>
      <c r="AC1302" s="27"/>
      <c r="AD1302" s="27"/>
      <c r="AE1302" s="27"/>
      <c r="AF1302" s="29" t="s">
        <v>7472</v>
      </c>
      <c r="AG1302" s="33" t="str">
        <f>IF(ISERROR(IF(VLOOKUP(B1302,'SAS Stations'!$A$2:$G$307,6,)="YES", "YES", "NO"))=TRUE,"NO","YES")</f>
        <v>NO</v>
      </c>
      <c r="AH1302" s="33" t="str">
        <f t="shared" si="20"/>
        <v>YES</v>
      </c>
      <c r="AI1302" s="33" t="str">
        <f>IF(ISERROR(IF(VLOOKUP(B1302,'Stations Modelled'!$A$2:$D$141,4,FALSE)=TRUE, "YES","NO")),"NO","YES")</f>
        <v>NO</v>
      </c>
    </row>
    <row r="1303" spans="1:35" hidden="1">
      <c r="A1303" s="29" t="s">
        <v>754</v>
      </c>
      <c r="B1303" s="28">
        <v>1544</v>
      </c>
      <c r="C1303" s="28">
        <v>8328</v>
      </c>
      <c r="D1303" s="30" t="s">
        <v>3410</v>
      </c>
      <c r="E1303" s="29" t="s">
        <v>2695</v>
      </c>
      <c r="F1303" s="28">
        <v>115</v>
      </c>
      <c r="G1303" s="28">
        <v>12</v>
      </c>
      <c r="H1303" s="28">
        <v>5070</v>
      </c>
      <c r="I1303" s="29" t="s">
        <v>347</v>
      </c>
      <c r="J1303" s="28">
        <v>7</v>
      </c>
      <c r="K1303" s="29" t="s">
        <v>347</v>
      </c>
      <c r="L1303" s="28">
        <v>5070</v>
      </c>
      <c r="M1303" s="29" t="s">
        <v>347</v>
      </c>
      <c r="N1303" s="29" t="s">
        <v>7471</v>
      </c>
      <c r="O1303" s="31">
        <v>32629</v>
      </c>
      <c r="P1303" s="31" t="s">
        <v>7472</v>
      </c>
      <c r="Q1303" s="29" t="s">
        <v>7473</v>
      </c>
      <c r="R1303" s="28">
        <v>3</v>
      </c>
      <c r="S1303" s="28">
        <v>77</v>
      </c>
      <c r="T1303" s="28">
        <v>3</v>
      </c>
      <c r="U1303" s="28">
        <v>16</v>
      </c>
      <c r="V1303" s="29" t="s">
        <v>3411</v>
      </c>
      <c r="W1303" s="29" t="s">
        <v>2696</v>
      </c>
      <c r="X1303" s="29" t="s">
        <v>519</v>
      </c>
      <c r="Y1303" s="29" t="s">
        <v>2697</v>
      </c>
      <c r="Z1303" s="29" t="s">
        <v>2698</v>
      </c>
      <c r="AA1303" s="29" t="s">
        <v>7478</v>
      </c>
      <c r="AB1303" s="28">
        <v>92390</v>
      </c>
      <c r="AC1303" s="32">
        <v>33.543669000000001</v>
      </c>
      <c r="AD1303" s="32">
        <v>-117.04380999999999</v>
      </c>
      <c r="AE1303" s="34" t="s">
        <v>7503</v>
      </c>
      <c r="AF1303" s="29" t="s">
        <v>7472</v>
      </c>
      <c r="AG1303" s="33" t="str">
        <f>IF(ISERROR(IF(VLOOKUP(B1303,'SAS Stations'!$A$2:$G$307,6,)="YES", "YES", "NO"))=TRUE,"NO","YES")</f>
        <v>YES</v>
      </c>
      <c r="AH1303" s="33" t="str">
        <f t="shared" si="20"/>
        <v>NO</v>
      </c>
      <c r="AI1303" s="33" t="str">
        <f>IF(ISERROR(IF(VLOOKUP(B1303,'Stations Modelled'!$A$2:$D$141,4,FALSE)=TRUE, "YES","NO")),"NO","YES")</f>
        <v>NO</v>
      </c>
    </row>
    <row r="1304" spans="1:35" hidden="1">
      <c r="A1304" s="29" t="s">
        <v>755</v>
      </c>
      <c r="B1304" s="28">
        <v>891</v>
      </c>
      <c r="C1304" s="28">
        <v>5895</v>
      </c>
      <c r="D1304" s="30" t="s">
        <v>7564</v>
      </c>
      <c r="E1304" s="29"/>
      <c r="F1304" s="28">
        <v>12</v>
      </c>
      <c r="G1304" s="28">
        <v>4</v>
      </c>
      <c r="H1304" s="28">
        <v>5086</v>
      </c>
      <c r="I1304" s="29" t="s">
        <v>394</v>
      </c>
      <c r="J1304" s="28">
        <v>2</v>
      </c>
      <c r="K1304" s="29" t="s">
        <v>394</v>
      </c>
      <c r="L1304" s="28">
        <v>5086</v>
      </c>
      <c r="M1304" s="29" t="s">
        <v>394</v>
      </c>
      <c r="N1304" s="29" t="s">
        <v>7471</v>
      </c>
      <c r="O1304" s="31">
        <v>18264</v>
      </c>
      <c r="P1304" s="31" t="s">
        <v>7472</v>
      </c>
      <c r="Q1304" s="29" t="s">
        <v>7506</v>
      </c>
      <c r="R1304" s="28">
        <v>1</v>
      </c>
      <c r="S1304" s="28">
        <v>33</v>
      </c>
      <c r="T1304" s="28">
        <v>1</v>
      </c>
      <c r="U1304" s="28">
        <v>44</v>
      </c>
      <c r="V1304" s="29" t="s">
        <v>7556</v>
      </c>
      <c r="W1304" s="29" t="s">
        <v>456</v>
      </c>
      <c r="X1304" s="29" t="s">
        <v>3324</v>
      </c>
      <c r="Y1304" s="29" t="s">
        <v>3325</v>
      </c>
      <c r="Z1304" s="29" t="s">
        <v>1003</v>
      </c>
      <c r="AA1304" s="29" t="s">
        <v>7478</v>
      </c>
      <c r="AB1304" s="28">
        <v>92627</v>
      </c>
      <c r="AC1304" s="32">
        <v>33.653275999999998</v>
      </c>
      <c r="AD1304" s="32">
        <v>-117.89010399999999</v>
      </c>
      <c r="AE1304" s="34" t="s">
        <v>7503</v>
      </c>
      <c r="AF1304" s="29" t="s">
        <v>7472</v>
      </c>
      <c r="AG1304" s="33" t="str">
        <f>IF(ISERROR(IF(VLOOKUP(B1304,'SAS Stations'!$A$2:$G$307,6,)="YES", "YES", "NO"))=TRUE,"NO","YES")</f>
        <v>YES</v>
      </c>
      <c r="AH1304" s="33" t="str">
        <f t="shared" si="20"/>
        <v>NO</v>
      </c>
      <c r="AI1304" s="33" t="str">
        <f>IF(ISERROR(IF(VLOOKUP(B1304,'Stations Modelled'!$A$2:$D$141,4,FALSE)=TRUE, "YES","NO")),"NO","YES")</f>
        <v>YES</v>
      </c>
    </row>
    <row r="1305" spans="1:35" hidden="1">
      <c r="A1305" s="29" t="s">
        <v>1220</v>
      </c>
      <c r="B1305" s="28">
        <v>1259</v>
      </c>
      <c r="C1305" s="28">
        <v>7670</v>
      </c>
      <c r="D1305" s="30"/>
      <c r="E1305" s="29"/>
      <c r="F1305" s="28">
        <v>16</v>
      </c>
      <c r="G1305" s="28">
        <v>4</v>
      </c>
      <c r="H1305" s="28">
        <v>5056</v>
      </c>
      <c r="I1305" s="29" t="s">
        <v>698</v>
      </c>
      <c r="J1305" s="28">
        <v>11</v>
      </c>
      <c r="K1305" s="29" t="s">
        <v>698</v>
      </c>
      <c r="L1305" s="28">
        <v>5056</v>
      </c>
      <c r="M1305" s="29" t="s">
        <v>698</v>
      </c>
      <c r="N1305" s="29" t="s">
        <v>7471</v>
      </c>
      <c r="O1305" s="31">
        <v>24716</v>
      </c>
      <c r="P1305" s="31" t="s">
        <v>7472</v>
      </c>
      <c r="Q1305" s="29" t="s">
        <v>5084</v>
      </c>
      <c r="R1305" s="28">
        <v>5</v>
      </c>
      <c r="S1305" s="28">
        <v>35</v>
      </c>
      <c r="T1305" s="28">
        <v>2</v>
      </c>
      <c r="U1305" s="28">
        <v>60</v>
      </c>
      <c r="V1305" s="29" t="s">
        <v>7472</v>
      </c>
      <c r="W1305" s="29" t="s">
        <v>7472</v>
      </c>
      <c r="X1305" s="29" t="s">
        <v>7472</v>
      </c>
      <c r="Y1305" s="29" t="s">
        <v>7472</v>
      </c>
      <c r="Z1305" s="29" t="s">
        <v>7472</v>
      </c>
      <c r="AA1305" s="29" t="s">
        <v>7478</v>
      </c>
      <c r="AB1305" s="28">
        <v>93021</v>
      </c>
      <c r="AC1305" s="27"/>
      <c r="AD1305" s="27"/>
      <c r="AE1305" s="27"/>
      <c r="AF1305" s="29" t="s">
        <v>7472</v>
      </c>
      <c r="AG1305" s="33" t="str">
        <f>IF(ISERROR(IF(VLOOKUP(B1305,'SAS Stations'!$A$2:$G$307,6,)="YES", "YES", "NO"))=TRUE,"NO","YES")</f>
        <v>NO</v>
      </c>
      <c r="AH1305" s="33" t="str">
        <f t="shared" si="20"/>
        <v>YES</v>
      </c>
      <c r="AI1305" s="33" t="str">
        <f>IF(ISERROR(IF(VLOOKUP(B1305,'Stations Modelled'!$A$2:$D$141,4,FALSE)=TRUE, "YES","NO")),"NO","YES")</f>
        <v>NO</v>
      </c>
    </row>
    <row r="1306" spans="1:35" hidden="1">
      <c r="A1306" s="29" t="s">
        <v>1221</v>
      </c>
      <c r="B1306" s="28">
        <v>1562</v>
      </c>
      <c r="C1306" s="28">
        <v>7677</v>
      </c>
      <c r="D1306" s="30"/>
      <c r="E1306" s="29"/>
      <c r="F1306" s="28">
        <v>16</v>
      </c>
      <c r="G1306" s="28">
        <v>4</v>
      </c>
      <c r="H1306" s="28">
        <v>5021</v>
      </c>
      <c r="I1306" s="29" t="s">
        <v>625</v>
      </c>
      <c r="J1306" s="28">
        <v>8</v>
      </c>
      <c r="K1306" s="29" t="s">
        <v>337</v>
      </c>
      <c r="L1306" s="28">
        <v>5023</v>
      </c>
      <c r="M1306" s="29" t="s">
        <v>337</v>
      </c>
      <c r="N1306" s="29" t="s">
        <v>7471</v>
      </c>
      <c r="O1306" s="31">
        <v>33245</v>
      </c>
      <c r="P1306" s="31" t="s">
        <v>7472</v>
      </c>
      <c r="Q1306" s="29" t="s">
        <v>5084</v>
      </c>
      <c r="R1306" s="28">
        <v>5</v>
      </c>
      <c r="S1306" s="28">
        <v>44</v>
      </c>
      <c r="T1306" s="28">
        <v>1</v>
      </c>
      <c r="U1306" s="28">
        <v>50</v>
      </c>
      <c r="V1306" s="29" t="s">
        <v>2730</v>
      </c>
      <c r="W1306" s="29" t="s">
        <v>7472</v>
      </c>
      <c r="X1306" s="29" t="s">
        <v>7472</v>
      </c>
      <c r="Y1306" s="29" t="s">
        <v>7472</v>
      </c>
      <c r="Z1306" s="29" t="s">
        <v>7472</v>
      </c>
      <c r="AA1306" s="29" t="s">
        <v>7478</v>
      </c>
      <c r="AB1306" s="28">
        <v>90274</v>
      </c>
      <c r="AC1306" s="27"/>
      <c r="AD1306" s="27"/>
      <c r="AE1306" s="27"/>
      <c r="AF1306" s="29" t="s">
        <v>7472</v>
      </c>
      <c r="AG1306" s="33" t="str">
        <f>IF(ISERROR(IF(VLOOKUP(B1306,'SAS Stations'!$A$2:$G$307,6,)="YES", "YES", "NO"))=TRUE,"NO","YES")</f>
        <v>NO</v>
      </c>
      <c r="AH1306" s="33" t="str">
        <f t="shared" si="20"/>
        <v>YES</v>
      </c>
      <c r="AI1306" s="33" t="str">
        <f>IF(ISERROR(IF(VLOOKUP(B1306,'Stations Modelled'!$A$2:$D$141,4,FALSE)=TRUE, "YES","NO")),"NO","YES")</f>
        <v>NO</v>
      </c>
    </row>
    <row r="1307" spans="1:35" hidden="1">
      <c r="A1307" s="29" t="s">
        <v>1222</v>
      </c>
      <c r="B1307" s="28">
        <v>1968</v>
      </c>
      <c r="C1307" s="28">
        <v>7674</v>
      </c>
      <c r="D1307" s="30"/>
      <c r="E1307" s="29"/>
      <c r="F1307" s="28">
        <v>33</v>
      </c>
      <c r="G1307" s="28">
        <v>12</v>
      </c>
      <c r="H1307" s="28">
        <v>8027</v>
      </c>
      <c r="I1307" s="29" t="s">
        <v>365</v>
      </c>
      <c r="J1307" s="28">
        <v>15</v>
      </c>
      <c r="K1307" s="29" t="s">
        <v>666</v>
      </c>
      <c r="L1307" s="28">
        <v>5067</v>
      </c>
      <c r="M1307" s="29" t="s">
        <v>389</v>
      </c>
      <c r="N1307" s="29" t="s">
        <v>7471</v>
      </c>
      <c r="O1307" s="31">
        <v>36364</v>
      </c>
      <c r="P1307" s="31" t="s">
        <v>7472</v>
      </c>
      <c r="Q1307" s="29" t="s">
        <v>5084</v>
      </c>
      <c r="R1307" s="28">
        <v>3</v>
      </c>
      <c r="S1307" s="28">
        <v>84</v>
      </c>
      <c r="T1307" s="28" t="s">
        <v>7472</v>
      </c>
      <c r="U1307" s="28">
        <v>40</v>
      </c>
      <c r="V1307" s="29" t="s">
        <v>7480</v>
      </c>
      <c r="W1307" s="29" t="s">
        <v>1223</v>
      </c>
      <c r="X1307" s="29" t="s">
        <v>519</v>
      </c>
      <c r="Y1307" s="29" t="s">
        <v>1224</v>
      </c>
      <c r="Z1307" s="29" t="s">
        <v>2679</v>
      </c>
      <c r="AA1307" s="29" t="s">
        <v>7478</v>
      </c>
      <c r="AB1307" s="28">
        <v>92284</v>
      </c>
      <c r="AC1307" s="27"/>
      <c r="AD1307" s="27"/>
      <c r="AE1307" s="27"/>
      <c r="AF1307" s="29" t="s">
        <v>7472</v>
      </c>
      <c r="AG1307" s="33" t="str">
        <f>IF(ISERROR(IF(VLOOKUP(B1307,'SAS Stations'!$A$2:$G$307,6,)="YES", "YES", "NO"))=TRUE,"NO","YES")</f>
        <v>NO</v>
      </c>
      <c r="AH1307" s="33" t="str">
        <f t="shared" si="20"/>
        <v>YES</v>
      </c>
      <c r="AI1307" s="33" t="str">
        <f>IF(ISERROR(IF(VLOOKUP(B1307,'Stations Modelled'!$A$2:$D$141,4,FALSE)=TRUE, "YES","NO")),"NO","YES")</f>
        <v>NO</v>
      </c>
    </row>
    <row r="1308" spans="1:35" hidden="1">
      <c r="A1308" s="29" t="s">
        <v>1225</v>
      </c>
      <c r="B1308" s="28">
        <v>201</v>
      </c>
      <c r="C1308" s="28">
        <v>4004</v>
      </c>
      <c r="D1308" s="30"/>
      <c r="E1308" s="29"/>
      <c r="F1308" s="28">
        <v>220</v>
      </c>
      <c r="G1308" s="28">
        <v>7</v>
      </c>
      <c r="H1308" s="28">
        <v>5000</v>
      </c>
      <c r="I1308" s="29" t="s">
        <v>7485</v>
      </c>
      <c r="J1308" s="28">
        <v>14</v>
      </c>
      <c r="K1308" s="29" t="s">
        <v>940</v>
      </c>
      <c r="L1308" s="28">
        <v>5054</v>
      </c>
      <c r="M1308" s="29" t="s">
        <v>940</v>
      </c>
      <c r="N1308" s="29" t="s">
        <v>7471</v>
      </c>
      <c r="O1308" s="31">
        <v>26268</v>
      </c>
      <c r="P1308" s="31" t="s">
        <v>7472</v>
      </c>
      <c r="Q1308" s="29" t="s">
        <v>7496</v>
      </c>
      <c r="R1308" s="28">
        <v>5</v>
      </c>
      <c r="S1308" s="28">
        <v>36</v>
      </c>
      <c r="T1308" s="28">
        <v>4</v>
      </c>
      <c r="U1308" s="28">
        <v>0</v>
      </c>
      <c r="V1308" s="29" t="s">
        <v>7472</v>
      </c>
      <c r="W1308" s="29" t="s">
        <v>7472</v>
      </c>
      <c r="X1308" s="29" t="s">
        <v>7472</v>
      </c>
      <c r="Y1308" s="29" t="s">
        <v>1226</v>
      </c>
      <c r="Z1308" s="29" t="s">
        <v>7472</v>
      </c>
      <c r="AA1308" s="29" t="s">
        <v>7478</v>
      </c>
      <c r="AB1308" s="28" t="s">
        <v>7472</v>
      </c>
      <c r="AC1308" s="32">
        <v>34.509960999999997</v>
      </c>
      <c r="AD1308" s="32">
        <v>-117.918705</v>
      </c>
      <c r="AE1308" s="34" t="s">
        <v>7494</v>
      </c>
      <c r="AF1308" s="29" t="s">
        <v>7472</v>
      </c>
      <c r="AG1308" s="33" t="str">
        <f>IF(ISERROR(IF(VLOOKUP(B1308,'SAS Stations'!$A$2:$G$307,6,)="YES", "YES", "NO"))=TRUE,"NO","YES")</f>
        <v>NO</v>
      </c>
      <c r="AH1308" s="33" t="str">
        <f t="shared" si="20"/>
        <v>YES</v>
      </c>
      <c r="AI1308" s="33" t="str">
        <f>IF(ISERROR(IF(VLOOKUP(B1308,'Stations Modelled'!$A$2:$D$141,4,FALSE)=TRUE, "YES","NO")),"NO","YES")</f>
        <v>NO</v>
      </c>
    </row>
    <row r="1309" spans="1:35" hidden="1">
      <c r="A1309" s="29" t="s">
        <v>1039</v>
      </c>
      <c r="B1309" s="28">
        <v>436</v>
      </c>
      <c r="C1309" s="28">
        <v>5224</v>
      </c>
      <c r="D1309" s="30" t="s">
        <v>2821</v>
      </c>
      <c r="E1309" s="29">
        <v>37582</v>
      </c>
      <c r="F1309" s="28">
        <v>16</v>
      </c>
      <c r="G1309" s="28">
        <v>4</v>
      </c>
      <c r="H1309" s="28">
        <v>5029</v>
      </c>
      <c r="I1309" s="29" t="s">
        <v>624</v>
      </c>
      <c r="J1309" s="28">
        <v>8</v>
      </c>
      <c r="K1309" s="29" t="s">
        <v>337</v>
      </c>
      <c r="L1309" s="28">
        <v>5023</v>
      </c>
      <c r="M1309" s="29" t="s">
        <v>337</v>
      </c>
      <c r="N1309" s="29" t="s">
        <v>7471</v>
      </c>
      <c r="O1309" s="31">
        <v>18264</v>
      </c>
      <c r="P1309" s="31" t="s">
        <v>7472</v>
      </c>
      <c r="Q1309" s="29" t="s">
        <v>7506</v>
      </c>
      <c r="R1309" s="28">
        <v>5</v>
      </c>
      <c r="S1309" s="28">
        <v>42</v>
      </c>
      <c r="T1309" s="28">
        <v>1</v>
      </c>
      <c r="U1309" s="28">
        <v>54</v>
      </c>
      <c r="V1309" s="29" t="s">
        <v>2730</v>
      </c>
      <c r="W1309" s="29" t="s">
        <v>4804</v>
      </c>
      <c r="X1309" s="29" t="s">
        <v>3326</v>
      </c>
      <c r="Y1309" s="29" t="s">
        <v>4805</v>
      </c>
      <c r="Z1309" s="29" t="s">
        <v>834</v>
      </c>
      <c r="AA1309" s="29" t="s">
        <v>7478</v>
      </c>
      <c r="AB1309" s="28">
        <v>90405</v>
      </c>
      <c r="AC1309" s="32">
        <v>34.022184000000003</v>
      </c>
      <c r="AD1309" s="32">
        <v>-118.45787199999999</v>
      </c>
      <c r="AE1309" s="34" t="s">
        <v>7494</v>
      </c>
      <c r="AF1309" s="29" t="s">
        <v>7472</v>
      </c>
      <c r="AG1309" s="33" t="str">
        <f>IF(ISERROR(IF(VLOOKUP(B1309,'SAS Stations'!$A$2:$G$307,6,)="YES", "YES", "NO"))=TRUE,"NO","YES")</f>
        <v>YES</v>
      </c>
      <c r="AH1309" s="33" t="str">
        <f t="shared" si="20"/>
        <v>NO</v>
      </c>
      <c r="AI1309" s="33" t="str">
        <f>IF(ISERROR(IF(VLOOKUP(B1309,'Stations Modelled'!$A$2:$D$141,4,FALSE)=TRUE, "YES","NO")),"NO","YES")</f>
        <v>NO</v>
      </c>
    </row>
    <row r="1310" spans="1:35" hidden="1">
      <c r="A1310" s="29" t="s">
        <v>1227</v>
      </c>
      <c r="B1310" s="28">
        <v>486</v>
      </c>
      <c r="C1310" s="28">
        <v>5270</v>
      </c>
      <c r="D1310" s="30"/>
      <c r="E1310" s="29"/>
      <c r="F1310" s="28">
        <v>2.4</v>
      </c>
      <c r="G1310" s="28">
        <v>2.4</v>
      </c>
      <c r="H1310" s="28">
        <v>3002</v>
      </c>
      <c r="I1310" s="29" t="s">
        <v>1664</v>
      </c>
      <c r="J1310" s="28">
        <v>9</v>
      </c>
      <c r="K1310" s="29" t="s">
        <v>652</v>
      </c>
      <c r="L1310" s="28">
        <v>5073</v>
      </c>
      <c r="M1310" s="29" t="s">
        <v>652</v>
      </c>
      <c r="N1310" s="29" t="s">
        <v>7471</v>
      </c>
      <c r="O1310" s="31">
        <v>18264</v>
      </c>
      <c r="P1310" s="31" t="s">
        <v>7472</v>
      </c>
      <c r="Q1310" s="29" t="s">
        <v>7514</v>
      </c>
      <c r="R1310" s="28">
        <v>1</v>
      </c>
      <c r="S1310" s="28">
        <v>61</v>
      </c>
      <c r="T1310" s="28" t="s">
        <v>7472</v>
      </c>
      <c r="U1310" s="28">
        <v>70</v>
      </c>
      <c r="V1310" s="29" t="s">
        <v>3386</v>
      </c>
      <c r="W1310" s="29" t="s">
        <v>4545</v>
      </c>
      <c r="X1310" s="29" t="s">
        <v>3310</v>
      </c>
      <c r="Y1310" s="29" t="s">
        <v>1228</v>
      </c>
      <c r="Z1310" s="29" t="s">
        <v>2863</v>
      </c>
      <c r="AA1310" s="29" t="s">
        <v>7478</v>
      </c>
      <c r="AB1310" s="28">
        <v>90704</v>
      </c>
      <c r="AC1310" s="32">
        <v>33.335239000000001</v>
      </c>
      <c r="AD1310" s="32">
        <v>-118.30842699999999</v>
      </c>
      <c r="AE1310" s="34" t="s">
        <v>7494</v>
      </c>
      <c r="AF1310" s="29" t="s">
        <v>7472</v>
      </c>
      <c r="AG1310" s="33" t="str">
        <f>IF(ISERROR(IF(VLOOKUP(B1310,'SAS Stations'!$A$2:$G$307,6,)="YES", "YES", "NO"))=TRUE,"NO","YES")</f>
        <v>NO</v>
      </c>
      <c r="AH1310" s="33" t="str">
        <f t="shared" si="20"/>
        <v>YES</v>
      </c>
      <c r="AI1310" s="33" t="str">
        <f>IF(ISERROR(IF(VLOOKUP(B1310,'Stations Modelled'!$A$2:$D$141,4,FALSE)=TRUE, "YES","NO")),"NO","YES")</f>
        <v>NO</v>
      </c>
    </row>
    <row r="1311" spans="1:35" hidden="1">
      <c r="A1311" s="29" t="s">
        <v>1227</v>
      </c>
      <c r="B1311" s="28">
        <v>487</v>
      </c>
      <c r="C1311" s="28">
        <v>5270</v>
      </c>
      <c r="D1311" s="30"/>
      <c r="E1311" s="29"/>
      <c r="F1311" s="28">
        <v>2.4</v>
      </c>
      <c r="G1311" s="28">
        <v>12</v>
      </c>
      <c r="H1311" s="28">
        <v>3002</v>
      </c>
      <c r="I1311" s="29" t="s">
        <v>1664</v>
      </c>
      <c r="J1311" s="28">
        <v>9</v>
      </c>
      <c r="K1311" s="29" t="s">
        <v>652</v>
      </c>
      <c r="L1311" s="28">
        <v>5073</v>
      </c>
      <c r="M1311" s="29" t="s">
        <v>652</v>
      </c>
      <c r="N1311" s="29" t="s">
        <v>7471</v>
      </c>
      <c r="O1311" s="31">
        <v>18264</v>
      </c>
      <c r="P1311" s="31" t="s">
        <v>7472</v>
      </c>
      <c r="Q1311" s="29" t="s">
        <v>7514</v>
      </c>
      <c r="R1311" s="28">
        <v>1</v>
      </c>
      <c r="S1311" s="28">
        <v>61</v>
      </c>
      <c r="T1311" s="28" t="s">
        <v>7472</v>
      </c>
      <c r="U1311" s="28">
        <v>70</v>
      </c>
      <c r="V1311" s="29" t="s">
        <v>3386</v>
      </c>
      <c r="W1311" s="29" t="s">
        <v>4545</v>
      </c>
      <c r="X1311" s="29" t="s">
        <v>3310</v>
      </c>
      <c r="Y1311" s="29" t="s">
        <v>1228</v>
      </c>
      <c r="Z1311" s="29" t="s">
        <v>2863</v>
      </c>
      <c r="AA1311" s="29" t="s">
        <v>7478</v>
      </c>
      <c r="AB1311" s="28">
        <v>90704</v>
      </c>
      <c r="AC1311" s="32">
        <v>33.335239000000001</v>
      </c>
      <c r="AD1311" s="32">
        <v>-118.30842699999999</v>
      </c>
      <c r="AE1311" s="34" t="s">
        <v>7494</v>
      </c>
      <c r="AF1311" s="29" t="s">
        <v>7472</v>
      </c>
      <c r="AG1311" s="33" t="str">
        <f>IF(ISERROR(IF(VLOOKUP(B1311,'SAS Stations'!$A$2:$G$307,6,)="YES", "YES", "NO"))=TRUE,"NO","YES")</f>
        <v>NO</v>
      </c>
      <c r="AH1311" s="33" t="str">
        <f t="shared" si="20"/>
        <v>YES</v>
      </c>
      <c r="AI1311" s="33" t="str">
        <f>IF(ISERROR(IF(VLOOKUP(B1311,'Stations Modelled'!$A$2:$D$141,4,FALSE)=TRUE, "YES","NO")),"NO","YES")</f>
        <v>NO</v>
      </c>
    </row>
    <row r="1312" spans="1:35" hidden="1">
      <c r="A1312" s="29" t="s">
        <v>756</v>
      </c>
      <c r="B1312" s="28">
        <v>1813</v>
      </c>
      <c r="C1312" s="28">
        <v>8333</v>
      </c>
      <c r="D1312" s="30" t="s">
        <v>3410</v>
      </c>
      <c r="E1312" s="29" t="s">
        <v>2699</v>
      </c>
      <c r="F1312" s="28">
        <v>115</v>
      </c>
      <c r="G1312" s="28">
        <v>12</v>
      </c>
      <c r="H1312" s="28">
        <v>5070</v>
      </c>
      <c r="I1312" s="29" t="s">
        <v>347</v>
      </c>
      <c r="J1312" s="28">
        <v>7</v>
      </c>
      <c r="K1312" s="29" t="s">
        <v>347</v>
      </c>
      <c r="L1312" s="28">
        <v>5070</v>
      </c>
      <c r="M1312" s="29" t="s">
        <v>347</v>
      </c>
      <c r="N1312" s="29" t="s">
        <v>7471</v>
      </c>
      <c r="O1312" s="31">
        <v>34478</v>
      </c>
      <c r="P1312" s="31" t="s">
        <v>7472</v>
      </c>
      <c r="Q1312" s="29" t="s">
        <v>7473</v>
      </c>
      <c r="R1312" s="28">
        <v>3</v>
      </c>
      <c r="S1312" s="28">
        <v>77</v>
      </c>
      <c r="T1312" s="28">
        <v>3</v>
      </c>
      <c r="U1312" s="28">
        <v>16</v>
      </c>
      <c r="V1312" s="29" t="s">
        <v>3438</v>
      </c>
      <c r="W1312" s="29" t="s">
        <v>2700</v>
      </c>
      <c r="X1312" s="29" t="s">
        <v>465</v>
      </c>
      <c r="Y1312" s="29" t="s">
        <v>2701</v>
      </c>
      <c r="Z1312" s="29" t="s">
        <v>2698</v>
      </c>
      <c r="AA1312" s="29" t="s">
        <v>7478</v>
      </c>
      <c r="AB1312" s="28">
        <v>92390</v>
      </c>
      <c r="AC1312" s="32">
        <v>33.490817</v>
      </c>
      <c r="AD1312" s="32">
        <v>-117.06396700000001</v>
      </c>
      <c r="AE1312" s="34" t="s">
        <v>7503</v>
      </c>
      <c r="AF1312" s="29" t="s">
        <v>7472</v>
      </c>
      <c r="AG1312" s="33" t="str">
        <f>IF(ISERROR(IF(VLOOKUP(B1312,'SAS Stations'!$A$2:$G$307,6,)="YES", "YES", "NO"))=TRUE,"NO","YES")</f>
        <v>YES</v>
      </c>
      <c r="AH1312" s="33" t="str">
        <f t="shared" si="20"/>
        <v>NO</v>
      </c>
      <c r="AI1312" s="33" t="str">
        <f>IF(ISERROR(IF(VLOOKUP(B1312,'Stations Modelled'!$A$2:$D$141,4,FALSE)=TRUE, "YES","NO")),"NO","YES")</f>
        <v>YES</v>
      </c>
    </row>
    <row r="1313" spans="1:35" hidden="1">
      <c r="A1313" s="29" t="s">
        <v>757</v>
      </c>
      <c r="B1313" s="28">
        <v>666</v>
      </c>
      <c r="C1313" s="28">
        <v>5626</v>
      </c>
      <c r="D1313" s="30" t="s">
        <v>3420</v>
      </c>
      <c r="E1313" s="29">
        <v>17839</v>
      </c>
      <c r="F1313" s="28">
        <v>66</v>
      </c>
      <c r="G1313" s="28">
        <v>12</v>
      </c>
      <c r="H1313" s="28">
        <v>5069</v>
      </c>
      <c r="I1313" s="29" t="s">
        <v>687</v>
      </c>
      <c r="J1313" s="28">
        <v>4</v>
      </c>
      <c r="K1313" s="29" t="s">
        <v>448</v>
      </c>
      <c r="L1313" s="28">
        <v>5069</v>
      </c>
      <c r="M1313" s="29" t="s">
        <v>687</v>
      </c>
      <c r="N1313" s="29" t="s">
        <v>7471</v>
      </c>
      <c r="O1313" s="31">
        <v>18264</v>
      </c>
      <c r="P1313" s="31" t="s">
        <v>7472</v>
      </c>
      <c r="Q1313" s="29" t="s">
        <v>7473</v>
      </c>
      <c r="R1313" s="28">
        <v>3</v>
      </c>
      <c r="S1313" s="28">
        <v>34</v>
      </c>
      <c r="T1313" s="28">
        <v>3</v>
      </c>
      <c r="U1313" s="28">
        <v>12</v>
      </c>
      <c r="V1313" s="29" t="s">
        <v>2702</v>
      </c>
      <c r="W1313" s="29" t="s">
        <v>2668</v>
      </c>
      <c r="X1313" s="29" t="s">
        <v>7472</v>
      </c>
      <c r="Y1313" s="29" t="s">
        <v>2703</v>
      </c>
      <c r="Z1313" s="29" t="s">
        <v>2667</v>
      </c>
      <c r="AA1313" s="29" t="s">
        <v>7478</v>
      </c>
      <c r="AB1313" s="28">
        <v>91760</v>
      </c>
      <c r="AC1313" s="32">
        <v>33.959186000000003</v>
      </c>
      <c r="AD1313" s="32">
        <v>-117.522774</v>
      </c>
      <c r="AE1313" s="34" t="s">
        <v>7503</v>
      </c>
      <c r="AF1313" s="29" t="s">
        <v>7472</v>
      </c>
      <c r="AG1313" s="33" t="str">
        <f>IF(ISERROR(IF(VLOOKUP(B1313,'SAS Stations'!$A$2:$G$307,6,)="YES", "YES", "NO"))=TRUE,"NO","YES")</f>
        <v>NO</v>
      </c>
      <c r="AH1313" s="33" t="str">
        <f t="shared" si="20"/>
        <v>YES</v>
      </c>
      <c r="AI1313" s="33" t="str">
        <f>IF(ISERROR(IF(VLOOKUP(B1313,'Stations Modelled'!$A$2:$D$141,4,FALSE)=TRUE, "YES","NO")),"NO","YES")</f>
        <v>NO</v>
      </c>
    </row>
    <row r="1314" spans="1:35" hidden="1">
      <c r="A1314" s="29" t="s">
        <v>10595</v>
      </c>
      <c r="B1314" s="28">
        <v>1440</v>
      </c>
      <c r="C1314" s="28">
        <v>8216</v>
      </c>
      <c r="D1314" s="30" t="s">
        <v>4923</v>
      </c>
      <c r="E1314" s="29"/>
      <c r="F1314" s="28">
        <v>33</v>
      </c>
      <c r="G1314" s="28">
        <v>12</v>
      </c>
      <c r="H1314" s="28">
        <v>8016</v>
      </c>
      <c r="I1314" s="29" t="s">
        <v>385</v>
      </c>
      <c r="J1314" s="28">
        <v>15</v>
      </c>
      <c r="K1314" s="29" t="s">
        <v>666</v>
      </c>
      <c r="L1314" s="28">
        <v>5061</v>
      </c>
      <c r="M1314" s="29" t="s">
        <v>666</v>
      </c>
      <c r="N1314" s="29" t="s">
        <v>7471</v>
      </c>
      <c r="O1314" s="31">
        <v>18264</v>
      </c>
      <c r="P1314" s="31" t="s">
        <v>7472</v>
      </c>
      <c r="Q1314" s="29" t="s">
        <v>7506</v>
      </c>
      <c r="R1314" s="28">
        <v>3</v>
      </c>
      <c r="S1314" s="28">
        <v>86</v>
      </c>
      <c r="T1314" s="28">
        <v>4</v>
      </c>
      <c r="U1314" s="28">
        <v>24</v>
      </c>
      <c r="V1314" s="29" t="s">
        <v>4926</v>
      </c>
      <c r="W1314" s="29" t="s">
        <v>1757</v>
      </c>
      <c r="X1314" s="29" t="s">
        <v>465</v>
      </c>
      <c r="Y1314" s="29" t="s">
        <v>10596</v>
      </c>
      <c r="Z1314" s="29" t="s">
        <v>4928</v>
      </c>
      <c r="AA1314" s="29" t="s">
        <v>7478</v>
      </c>
      <c r="AB1314" s="28">
        <v>93523</v>
      </c>
      <c r="AC1314" s="32">
        <v>35.068517</v>
      </c>
      <c r="AD1314" s="32">
        <v>-117.799094</v>
      </c>
      <c r="AE1314" s="34" t="s">
        <v>7494</v>
      </c>
      <c r="AF1314" s="29" t="s">
        <v>7472</v>
      </c>
      <c r="AG1314" s="33" t="str">
        <f>IF(ISERROR(IF(VLOOKUP(B1314,'SAS Stations'!$A$2:$G$307,6,)="YES", "YES", "NO"))=TRUE,"NO","YES")</f>
        <v>NO</v>
      </c>
      <c r="AH1314" s="33" t="str">
        <f t="shared" si="20"/>
        <v>YES</v>
      </c>
      <c r="AI1314" s="33" t="str">
        <f>IF(ISERROR(IF(VLOOKUP(B1314,'Stations Modelled'!$A$2:$D$141,4,FALSE)=TRUE, "YES","NO")),"NO","YES")</f>
        <v>NO</v>
      </c>
    </row>
    <row r="1315" spans="1:35" hidden="1">
      <c r="A1315" s="29" t="s">
        <v>1229</v>
      </c>
      <c r="B1315" s="28">
        <v>1722</v>
      </c>
      <c r="C1315" s="28">
        <v>6179</v>
      </c>
      <c r="D1315" s="30"/>
      <c r="E1315" s="29"/>
      <c r="F1315" s="28">
        <v>66</v>
      </c>
      <c r="G1315" s="28">
        <v>66</v>
      </c>
      <c r="H1315" s="28">
        <v>5084</v>
      </c>
      <c r="I1315" s="29" t="s">
        <v>3790</v>
      </c>
      <c r="J1315" s="28">
        <v>9</v>
      </c>
      <c r="K1315" s="29" t="s">
        <v>652</v>
      </c>
      <c r="L1315" s="28">
        <v>5073</v>
      </c>
      <c r="M1315" s="29" t="s">
        <v>652</v>
      </c>
      <c r="N1315" s="29" t="s">
        <v>7496</v>
      </c>
      <c r="O1315" s="31">
        <v>40179</v>
      </c>
      <c r="P1315" s="31" t="s">
        <v>7472</v>
      </c>
      <c r="Q1315" s="29" t="s">
        <v>7530</v>
      </c>
      <c r="R1315" s="28">
        <v>1</v>
      </c>
      <c r="S1315" s="28">
        <v>47</v>
      </c>
      <c r="T1315" s="28">
        <v>2</v>
      </c>
      <c r="U1315" s="28">
        <v>60</v>
      </c>
      <c r="V1315" s="29" t="s">
        <v>7472</v>
      </c>
      <c r="W1315" s="29" t="s">
        <v>7472</v>
      </c>
      <c r="X1315" s="29" t="s">
        <v>7472</v>
      </c>
      <c r="Y1315" s="29" t="s">
        <v>7472</v>
      </c>
      <c r="Z1315" s="29" t="s">
        <v>7472</v>
      </c>
      <c r="AA1315" s="29" t="s">
        <v>7478</v>
      </c>
      <c r="AB1315" s="28" t="s">
        <v>7472</v>
      </c>
      <c r="AC1315" s="27"/>
      <c r="AD1315" s="27"/>
      <c r="AE1315" s="27"/>
      <c r="AF1315" s="29" t="s">
        <v>7472</v>
      </c>
      <c r="AG1315" s="33" t="str">
        <f>IF(ISERROR(IF(VLOOKUP(B1315,'SAS Stations'!$A$2:$G$307,6,)="YES", "YES", "NO"))=TRUE,"NO","YES")</f>
        <v>NO</v>
      </c>
      <c r="AH1315" s="33" t="str">
        <f t="shared" si="20"/>
        <v>YES</v>
      </c>
      <c r="AI1315" s="33" t="str">
        <f>IF(ISERROR(IF(VLOOKUP(B1315,'Stations Modelled'!$A$2:$D$141,4,FALSE)=TRUE, "YES","NO")),"NO","YES")</f>
        <v>NO</v>
      </c>
    </row>
    <row r="1316" spans="1:35" hidden="1">
      <c r="A1316" s="29" t="s">
        <v>758</v>
      </c>
      <c r="B1316" s="28">
        <v>1441</v>
      </c>
      <c r="C1316" s="28">
        <v>8217</v>
      </c>
      <c r="D1316" s="30" t="s">
        <v>3405</v>
      </c>
      <c r="E1316" s="29">
        <v>17342</v>
      </c>
      <c r="F1316" s="28">
        <v>115</v>
      </c>
      <c r="G1316" s="28">
        <v>12</v>
      </c>
      <c r="H1316" s="28">
        <v>5064</v>
      </c>
      <c r="I1316" s="29" t="s">
        <v>375</v>
      </c>
      <c r="J1316" s="28">
        <v>5</v>
      </c>
      <c r="K1316" s="29" t="s">
        <v>375</v>
      </c>
      <c r="L1316" s="28">
        <v>5064</v>
      </c>
      <c r="M1316" s="29" t="s">
        <v>375</v>
      </c>
      <c r="N1316" s="29" t="s">
        <v>7471</v>
      </c>
      <c r="O1316" s="31">
        <v>24593</v>
      </c>
      <c r="P1316" s="31" t="s">
        <v>7472</v>
      </c>
      <c r="Q1316" s="29" t="s">
        <v>7473</v>
      </c>
      <c r="R1316" s="28">
        <v>3</v>
      </c>
      <c r="S1316" s="28">
        <v>30</v>
      </c>
      <c r="T1316" s="28">
        <v>3</v>
      </c>
      <c r="U1316" s="28">
        <v>11</v>
      </c>
      <c r="V1316" s="29" t="s">
        <v>7474</v>
      </c>
      <c r="W1316" s="29" t="s">
        <v>5046</v>
      </c>
      <c r="X1316" s="29" t="s">
        <v>7586</v>
      </c>
      <c r="Y1316" s="29" t="s">
        <v>2704</v>
      </c>
      <c r="Z1316" s="29" t="s">
        <v>3409</v>
      </c>
      <c r="AA1316" s="29" t="s">
        <v>7478</v>
      </c>
      <c r="AB1316" s="28">
        <v>92376</v>
      </c>
      <c r="AC1316" s="32">
        <v>34.102739</v>
      </c>
      <c r="AD1316" s="32">
        <v>-117.353427</v>
      </c>
      <c r="AE1316" s="34" t="s">
        <v>7503</v>
      </c>
      <c r="AF1316" s="29" t="s">
        <v>7472</v>
      </c>
      <c r="AG1316" s="33" t="str">
        <f>IF(ISERROR(IF(VLOOKUP(B1316,'SAS Stations'!$A$2:$G$307,6,)="YES", "YES", "NO"))=TRUE,"NO","YES")</f>
        <v>YES</v>
      </c>
      <c r="AH1316" s="33" t="str">
        <f t="shared" si="20"/>
        <v>NO</v>
      </c>
      <c r="AI1316" s="33" t="str">
        <f>IF(ISERROR(IF(VLOOKUP(B1316,'Stations Modelled'!$A$2:$D$141,4,FALSE)=TRUE, "YES","NO")),"NO","YES")</f>
        <v>NO</v>
      </c>
    </row>
    <row r="1317" spans="1:35" hidden="1">
      <c r="A1317" s="29" t="s">
        <v>2705</v>
      </c>
      <c r="B1317" s="28">
        <v>1484</v>
      </c>
      <c r="C1317" s="28">
        <v>8263</v>
      </c>
      <c r="D1317" s="30" t="s">
        <v>3420</v>
      </c>
      <c r="E1317" s="29"/>
      <c r="F1317" s="28">
        <v>33</v>
      </c>
      <c r="G1317" s="28">
        <v>4</v>
      </c>
      <c r="H1317" s="28">
        <v>5069</v>
      </c>
      <c r="I1317" s="29" t="s">
        <v>687</v>
      </c>
      <c r="J1317" s="28">
        <v>4</v>
      </c>
      <c r="K1317" s="29" t="s">
        <v>448</v>
      </c>
      <c r="L1317" s="28">
        <v>5069</v>
      </c>
      <c r="M1317" s="29" t="s">
        <v>687</v>
      </c>
      <c r="N1317" s="29" t="s">
        <v>7471</v>
      </c>
      <c r="O1317" s="31">
        <v>18264</v>
      </c>
      <c r="P1317" s="31" t="s">
        <v>7472</v>
      </c>
      <c r="Q1317" s="29" t="s">
        <v>7506</v>
      </c>
      <c r="R1317" s="28">
        <v>3</v>
      </c>
      <c r="S1317" s="28">
        <v>34</v>
      </c>
      <c r="T1317" s="28">
        <v>3</v>
      </c>
      <c r="U1317" s="28">
        <v>12</v>
      </c>
      <c r="V1317" s="29" t="s">
        <v>3411</v>
      </c>
      <c r="W1317" s="29" t="s">
        <v>5087</v>
      </c>
      <c r="X1317" s="29" t="s">
        <v>7582</v>
      </c>
      <c r="Y1317" s="29" t="s">
        <v>2706</v>
      </c>
      <c r="Z1317" s="29" t="s">
        <v>3826</v>
      </c>
      <c r="AA1317" s="29" t="s">
        <v>7478</v>
      </c>
      <c r="AB1317" s="28">
        <v>91720</v>
      </c>
      <c r="AC1317" s="32">
        <v>33.880004999999997</v>
      </c>
      <c r="AD1317" s="32">
        <v>-117.594205</v>
      </c>
      <c r="AE1317" s="34" t="s">
        <v>7503</v>
      </c>
      <c r="AF1317" s="29" t="s">
        <v>7472</v>
      </c>
      <c r="AG1317" s="33" t="str">
        <f>IF(ISERROR(IF(VLOOKUP(B1317,'SAS Stations'!$A$2:$G$307,6,)="YES", "YES", "NO"))=TRUE,"NO","YES")</f>
        <v>YES</v>
      </c>
      <c r="AH1317" s="33" t="str">
        <f t="shared" si="20"/>
        <v>NO</v>
      </c>
      <c r="AI1317" s="33" t="str">
        <f>IF(ISERROR(IF(VLOOKUP(B1317,'Stations Modelled'!$A$2:$D$141,4,FALSE)=TRUE, "YES","NO")),"NO","YES")</f>
        <v>NO</v>
      </c>
    </row>
    <row r="1318" spans="1:35" hidden="1">
      <c r="A1318" s="29" t="s">
        <v>1230</v>
      </c>
      <c r="B1318" s="28">
        <v>1251</v>
      </c>
      <c r="C1318" s="28">
        <v>7660</v>
      </c>
      <c r="D1318" s="30"/>
      <c r="E1318" s="29"/>
      <c r="F1318" s="28">
        <v>33</v>
      </c>
      <c r="G1318" s="28">
        <v>12</v>
      </c>
      <c r="H1318" s="28">
        <v>5070</v>
      </c>
      <c r="I1318" s="29" t="s">
        <v>347</v>
      </c>
      <c r="J1318" s="28">
        <v>7</v>
      </c>
      <c r="K1318" s="29" t="s">
        <v>347</v>
      </c>
      <c r="L1318" s="28">
        <v>5070</v>
      </c>
      <c r="M1318" s="29" t="s">
        <v>347</v>
      </c>
      <c r="N1318" s="29" t="s">
        <v>7521</v>
      </c>
      <c r="O1318" s="31">
        <v>32599</v>
      </c>
      <c r="P1318" s="31">
        <v>32964</v>
      </c>
      <c r="Q1318" s="29" t="s">
        <v>5084</v>
      </c>
      <c r="R1318" s="28">
        <v>3</v>
      </c>
      <c r="S1318" s="28">
        <v>77</v>
      </c>
      <c r="T1318" s="28">
        <v>4</v>
      </c>
      <c r="U1318" s="28">
        <v>20</v>
      </c>
      <c r="V1318" s="29" t="s">
        <v>7472</v>
      </c>
      <c r="W1318" s="29" t="s">
        <v>7472</v>
      </c>
      <c r="X1318" s="29" t="s">
        <v>7472</v>
      </c>
      <c r="Y1318" s="29" t="s">
        <v>7472</v>
      </c>
      <c r="Z1318" s="29" t="s">
        <v>7472</v>
      </c>
      <c r="AA1318" s="29" t="s">
        <v>7478</v>
      </c>
      <c r="AB1318" s="28" t="s">
        <v>7472</v>
      </c>
      <c r="AC1318" s="27"/>
      <c r="AD1318" s="27"/>
      <c r="AE1318" s="27"/>
      <c r="AF1318" s="29" t="s">
        <v>7472</v>
      </c>
      <c r="AG1318" s="33" t="str">
        <f>IF(ISERROR(IF(VLOOKUP(B1318,'SAS Stations'!$A$2:$G$307,6,)="YES", "YES", "NO"))=TRUE,"NO","YES")</f>
        <v>NO</v>
      </c>
      <c r="AH1318" s="33" t="str">
        <f t="shared" si="20"/>
        <v>YES</v>
      </c>
      <c r="AI1318" s="33" t="str">
        <f>IF(ISERROR(IF(VLOOKUP(B1318,'Stations Modelled'!$A$2:$D$141,4,FALSE)=TRUE, "YES","NO")),"NO","YES")</f>
        <v>NO</v>
      </c>
    </row>
    <row r="1319" spans="1:35" hidden="1">
      <c r="A1319" s="29" t="s">
        <v>759</v>
      </c>
      <c r="B1319" s="28">
        <v>934</v>
      </c>
      <c r="C1319" s="28">
        <v>6123</v>
      </c>
      <c r="D1319" s="30" t="s">
        <v>4923</v>
      </c>
      <c r="E1319" s="29"/>
      <c r="F1319" s="28">
        <v>115</v>
      </c>
      <c r="G1319" s="28">
        <v>4</v>
      </c>
      <c r="H1319" s="28">
        <v>8027</v>
      </c>
      <c r="I1319" s="29" t="s">
        <v>365</v>
      </c>
      <c r="J1319" s="28">
        <v>15</v>
      </c>
      <c r="K1319" s="29" t="s">
        <v>666</v>
      </c>
      <c r="L1319" s="28">
        <v>5061</v>
      </c>
      <c r="M1319" s="29" t="s">
        <v>666</v>
      </c>
      <c r="N1319" s="29" t="s">
        <v>7471</v>
      </c>
      <c r="O1319" s="31">
        <v>18264</v>
      </c>
      <c r="P1319" s="31" t="s">
        <v>7472</v>
      </c>
      <c r="Q1319" s="29" t="s">
        <v>7530</v>
      </c>
      <c r="R1319" s="28">
        <v>3</v>
      </c>
      <c r="S1319" s="28">
        <v>73</v>
      </c>
      <c r="T1319" s="28">
        <v>4</v>
      </c>
      <c r="U1319" s="28">
        <v>24</v>
      </c>
      <c r="V1319" s="29" t="s">
        <v>7498</v>
      </c>
      <c r="W1319" s="29" t="s">
        <v>1732</v>
      </c>
      <c r="X1319" s="29" t="s">
        <v>7571</v>
      </c>
      <c r="Y1319" s="29" t="s">
        <v>10597</v>
      </c>
      <c r="Z1319" s="29" t="s">
        <v>5158</v>
      </c>
      <c r="AA1319" s="29" t="s">
        <v>7478</v>
      </c>
      <c r="AB1319" s="28" t="s">
        <v>7472</v>
      </c>
      <c r="AC1319" s="32">
        <v>34.354128000000003</v>
      </c>
      <c r="AD1319" s="32">
        <v>-116.85203799999999</v>
      </c>
      <c r="AE1319" s="34" t="s">
        <v>7494</v>
      </c>
      <c r="AF1319" s="29" t="s">
        <v>7472</v>
      </c>
      <c r="AG1319" s="33" t="str">
        <f>IF(ISERROR(IF(VLOOKUP(B1319,'SAS Stations'!$A$2:$G$307,6,)="YES", "YES", "NO"))=TRUE,"NO","YES")</f>
        <v>NO</v>
      </c>
      <c r="AH1319" s="33" t="str">
        <f t="shared" si="20"/>
        <v>YES</v>
      </c>
      <c r="AI1319" s="33" t="str">
        <f>IF(ISERROR(IF(VLOOKUP(B1319,'Stations Modelled'!$A$2:$D$141,4,FALSE)=TRUE, "YES","NO")),"NO","YES")</f>
        <v>NO</v>
      </c>
    </row>
    <row r="1320" spans="1:35" hidden="1">
      <c r="A1320" s="29" t="s">
        <v>4806</v>
      </c>
      <c r="B1320" s="28">
        <v>437</v>
      </c>
      <c r="C1320" s="28">
        <v>5225</v>
      </c>
      <c r="D1320" s="30"/>
      <c r="E1320" s="29"/>
      <c r="F1320" s="28">
        <v>16</v>
      </c>
      <c r="G1320" s="28">
        <v>4</v>
      </c>
      <c r="H1320" s="28">
        <v>5021</v>
      </c>
      <c r="I1320" s="29" t="s">
        <v>625</v>
      </c>
      <c r="J1320" s="28">
        <v>8</v>
      </c>
      <c r="K1320" s="29" t="s">
        <v>337</v>
      </c>
      <c r="L1320" s="28">
        <v>5023</v>
      </c>
      <c r="M1320" s="29" t="s">
        <v>337</v>
      </c>
      <c r="N1320" s="29" t="s">
        <v>7471</v>
      </c>
      <c r="O1320" s="31">
        <v>18264</v>
      </c>
      <c r="P1320" s="31" t="s">
        <v>7472</v>
      </c>
      <c r="Q1320" s="29" t="s">
        <v>7506</v>
      </c>
      <c r="R1320" s="28">
        <v>5</v>
      </c>
      <c r="S1320" s="28">
        <v>44</v>
      </c>
      <c r="T1320" s="28">
        <v>2</v>
      </c>
      <c r="U1320" s="28">
        <v>56</v>
      </c>
      <c r="V1320" s="29" t="s">
        <v>3386</v>
      </c>
      <c r="W1320" s="29" t="s">
        <v>1649</v>
      </c>
      <c r="X1320" s="29" t="s">
        <v>7582</v>
      </c>
      <c r="Y1320" s="29" t="s">
        <v>4807</v>
      </c>
      <c r="Z1320" s="29" t="s">
        <v>913</v>
      </c>
      <c r="AA1320" s="29" t="s">
        <v>7478</v>
      </c>
      <c r="AB1320" s="28">
        <v>90504</v>
      </c>
      <c r="AC1320" s="32">
        <v>33.866627999999999</v>
      </c>
      <c r="AD1320" s="32">
        <v>-118.34648300000001</v>
      </c>
      <c r="AE1320" s="34" t="s">
        <v>7494</v>
      </c>
      <c r="AF1320" s="29" t="s">
        <v>7472</v>
      </c>
      <c r="AG1320" s="33" t="str">
        <f>IF(ISERROR(IF(VLOOKUP(B1320,'SAS Stations'!$A$2:$G$307,6,)="YES", "YES", "NO"))=TRUE,"NO","YES")</f>
        <v>NO</v>
      </c>
      <c r="AH1320" s="33" t="str">
        <f t="shared" si="20"/>
        <v>YES</v>
      </c>
      <c r="AI1320" s="33" t="str">
        <f>IF(ISERROR(IF(VLOOKUP(B1320,'Stations Modelled'!$A$2:$D$141,4,FALSE)=TRUE, "YES","NO")),"NO","YES")</f>
        <v>NO</v>
      </c>
    </row>
    <row r="1321" spans="1:35" hidden="1">
      <c r="A1321" s="29" t="s">
        <v>1231</v>
      </c>
      <c r="B1321" s="28">
        <v>1890</v>
      </c>
      <c r="C1321" s="28">
        <v>5367</v>
      </c>
      <c r="D1321" s="30"/>
      <c r="E1321" s="29"/>
      <c r="F1321" s="28">
        <v>66</v>
      </c>
      <c r="G1321" s="28">
        <v>16</v>
      </c>
      <c r="H1321" s="28">
        <v>5056</v>
      </c>
      <c r="I1321" s="29" t="s">
        <v>698</v>
      </c>
      <c r="J1321" s="28">
        <v>11</v>
      </c>
      <c r="K1321" s="29" t="s">
        <v>698</v>
      </c>
      <c r="L1321" s="28">
        <v>5056</v>
      </c>
      <c r="M1321" s="29" t="s">
        <v>698</v>
      </c>
      <c r="N1321" s="29" t="s">
        <v>7496</v>
      </c>
      <c r="O1321" s="31">
        <v>38353</v>
      </c>
      <c r="P1321" s="31" t="s">
        <v>7472</v>
      </c>
      <c r="Q1321" s="29" t="s">
        <v>10579</v>
      </c>
      <c r="R1321" s="28">
        <v>5</v>
      </c>
      <c r="S1321" s="28">
        <v>35</v>
      </c>
      <c r="T1321" s="28">
        <v>3</v>
      </c>
      <c r="U1321" s="28">
        <v>60</v>
      </c>
      <c r="V1321" s="29" t="s">
        <v>7472</v>
      </c>
      <c r="W1321" s="29" t="s">
        <v>7472</v>
      </c>
      <c r="X1321" s="29" t="s">
        <v>7472</v>
      </c>
      <c r="Y1321" s="29" t="s">
        <v>1232</v>
      </c>
      <c r="Z1321" s="29" t="s">
        <v>1059</v>
      </c>
      <c r="AA1321" s="29" t="s">
        <v>7478</v>
      </c>
      <c r="AB1321" s="28" t="s">
        <v>7472</v>
      </c>
      <c r="AC1321" s="27"/>
      <c r="AD1321" s="27"/>
      <c r="AE1321" s="27"/>
      <c r="AF1321" s="29" t="s">
        <v>7472</v>
      </c>
      <c r="AG1321" s="33" t="str">
        <f>IF(ISERROR(IF(VLOOKUP(B1321,'SAS Stations'!$A$2:$G$307,6,)="YES", "YES", "NO"))=TRUE,"NO","YES")</f>
        <v>NO</v>
      </c>
      <c r="AH1321" s="33" t="str">
        <f t="shared" si="20"/>
        <v>YES</v>
      </c>
      <c r="AI1321" s="33" t="str">
        <f>IF(ISERROR(IF(VLOOKUP(B1321,'Stations Modelled'!$A$2:$D$141,4,FALSE)=TRUE, "YES","NO")),"NO","YES")</f>
        <v>NO</v>
      </c>
    </row>
    <row r="1322" spans="1:35" hidden="1">
      <c r="A1322" s="29" t="s">
        <v>760</v>
      </c>
      <c r="B1322" s="28">
        <v>652</v>
      </c>
      <c r="C1322" s="28">
        <v>5614</v>
      </c>
      <c r="D1322" s="30" t="s">
        <v>3420</v>
      </c>
      <c r="E1322" s="29">
        <v>17837</v>
      </c>
      <c r="F1322" s="28">
        <v>66</v>
      </c>
      <c r="G1322" s="28">
        <v>12</v>
      </c>
      <c r="H1322" s="28">
        <v>5062</v>
      </c>
      <c r="I1322" s="29" t="s">
        <v>3801</v>
      </c>
      <c r="J1322" s="28">
        <v>4</v>
      </c>
      <c r="K1322" s="29" t="s">
        <v>448</v>
      </c>
      <c r="L1322" s="28">
        <v>5069</v>
      </c>
      <c r="M1322" s="29" t="s">
        <v>687</v>
      </c>
      <c r="N1322" s="29" t="s">
        <v>7471</v>
      </c>
      <c r="O1322" s="31">
        <v>28976</v>
      </c>
      <c r="P1322" s="31" t="s">
        <v>7472</v>
      </c>
      <c r="Q1322" s="29" t="s">
        <v>7473</v>
      </c>
      <c r="R1322" s="28">
        <v>3</v>
      </c>
      <c r="S1322" s="28">
        <v>34</v>
      </c>
      <c r="T1322" s="28">
        <v>3</v>
      </c>
      <c r="U1322" s="28">
        <v>12</v>
      </c>
      <c r="V1322" s="29" t="s">
        <v>7474</v>
      </c>
      <c r="W1322" s="29" t="s">
        <v>5069</v>
      </c>
      <c r="X1322" s="29" t="s">
        <v>465</v>
      </c>
      <c r="Y1322" s="29" t="s">
        <v>2707</v>
      </c>
      <c r="Z1322" s="29" t="s">
        <v>3801</v>
      </c>
      <c r="AA1322" s="29" t="s">
        <v>7478</v>
      </c>
      <c r="AB1322" s="28">
        <v>91710</v>
      </c>
      <c r="AC1322" s="32">
        <v>33.996423</v>
      </c>
      <c r="AD1322" s="32">
        <v>-117.733301</v>
      </c>
      <c r="AE1322" s="34" t="s">
        <v>7503</v>
      </c>
      <c r="AF1322" s="29" t="s">
        <v>7472</v>
      </c>
      <c r="AG1322" s="33" t="str">
        <f>IF(ISERROR(IF(VLOOKUP(B1322,'SAS Stations'!$A$2:$G$307,6,)="YES", "YES", "NO"))=TRUE,"NO","YES")</f>
        <v>YES</v>
      </c>
      <c r="AH1322" s="33" t="str">
        <f t="shared" si="20"/>
        <v>NO</v>
      </c>
      <c r="AI1322" s="33" t="str">
        <f>IF(ISERROR(IF(VLOOKUP(B1322,'Stations Modelled'!$A$2:$D$141,4,FALSE)=TRUE, "YES","NO")),"NO","YES")</f>
        <v>NO</v>
      </c>
    </row>
    <row r="1323" spans="1:35" hidden="1">
      <c r="A1323" s="29" t="s">
        <v>5179</v>
      </c>
      <c r="B1323" s="28">
        <v>214</v>
      </c>
      <c r="C1323" s="28">
        <v>4030</v>
      </c>
      <c r="D1323" s="30"/>
      <c r="E1323" s="29"/>
      <c r="F1323" s="28">
        <v>500</v>
      </c>
      <c r="G1323" s="28">
        <v>220</v>
      </c>
      <c r="H1323" s="28">
        <v>4000</v>
      </c>
      <c r="I1323" s="29" t="s">
        <v>7495</v>
      </c>
      <c r="J1323" s="28">
        <v>14</v>
      </c>
      <c r="K1323" s="29" t="s">
        <v>940</v>
      </c>
      <c r="L1323" s="28">
        <v>4000</v>
      </c>
      <c r="M1323" s="29" t="s">
        <v>7495</v>
      </c>
      <c r="N1323" s="29" t="s">
        <v>7471</v>
      </c>
      <c r="O1323" s="31">
        <v>18264</v>
      </c>
      <c r="P1323" s="31" t="s">
        <v>7472</v>
      </c>
      <c r="Q1323" s="29" t="s">
        <v>7496</v>
      </c>
      <c r="R1323" s="28">
        <v>9</v>
      </c>
      <c r="S1323" s="28">
        <v>99</v>
      </c>
      <c r="T1323" s="28" t="s">
        <v>7472</v>
      </c>
      <c r="U1323" s="28">
        <v>0</v>
      </c>
      <c r="V1323" s="29" t="s">
        <v>7472</v>
      </c>
      <c r="W1323" s="29" t="s">
        <v>7472</v>
      </c>
      <c r="X1323" s="29" t="s">
        <v>7472</v>
      </c>
      <c r="Y1323" s="29" t="s">
        <v>7472</v>
      </c>
      <c r="Z1323" s="29" t="s">
        <v>7472</v>
      </c>
      <c r="AA1323" s="29" t="s">
        <v>7472</v>
      </c>
      <c r="AB1323" s="28" t="s">
        <v>7472</v>
      </c>
      <c r="AC1323" s="27"/>
      <c r="AD1323" s="27"/>
      <c r="AE1323" s="27"/>
      <c r="AF1323" s="29" t="s">
        <v>7472</v>
      </c>
      <c r="AG1323" s="33" t="str">
        <f>IF(ISERROR(IF(VLOOKUP(B1323,'SAS Stations'!$A$2:$G$307,6,)="YES", "YES", "NO"))=TRUE,"NO","YES")</f>
        <v>NO</v>
      </c>
      <c r="AH1323" s="33" t="str">
        <f t="shared" si="20"/>
        <v>YES</v>
      </c>
      <c r="AI1323" s="33" t="str">
        <f>IF(ISERROR(IF(VLOOKUP(B1323,'Stations Modelled'!$A$2:$D$141,4,FALSE)=TRUE, "YES","NO")),"NO","YES")</f>
        <v>NO</v>
      </c>
    </row>
    <row r="1324" spans="1:35" hidden="1">
      <c r="A1324" s="29" t="s">
        <v>761</v>
      </c>
      <c r="B1324" s="28">
        <v>1909</v>
      </c>
      <c r="C1324" s="28">
        <v>6232</v>
      </c>
      <c r="D1324" s="30" t="s">
        <v>4971</v>
      </c>
      <c r="E1324" s="29"/>
      <c r="F1324" s="28">
        <v>66</v>
      </c>
      <c r="G1324" s="28">
        <v>16</v>
      </c>
      <c r="H1324" s="28">
        <v>5056</v>
      </c>
      <c r="I1324" s="29" t="s">
        <v>698</v>
      </c>
      <c r="J1324" s="28">
        <v>11</v>
      </c>
      <c r="K1324" s="29" t="s">
        <v>698</v>
      </c>
      <c r="L1324" s="28">
        <v>5056</v>
      </c>
      <c r="M1324" s="29" t="s">
        <v>698</v>
      </c>
      <c r="N1324" s="29" t="s">
        <v>7471</v>
      </c>
      <c r="O1324" s="31">
        <v>35053</v>
      </c>
      <c r="P1324" s="31" t="s">
        <v>7472</v>
      </c>
      <c r="Q1324" s="29" t="s">
        <v>7530</v>
      </c>
      <c r="R1324" s="28">
        <v>5</v>
      </c>
      <c r="S1324" s="28">
        <v>35</v>
      </c>
      <c r="T1324" s="28">
        <v>2</v>
      </c>
      <c r="U1324" s="28">
        <v>61</v>
      </c>
      <c r="V1324" s="29" t="s">
        <v>4972</v>
      </c>
      <c r="W1324" s="29" t="s">
        <v>7472</v>
      </c>
      <c r="X1324" s="29" t="s">
        <v>7472</v>
      </c>
      <c r="Y1324" s="29" t="s">
        <v>7472</v>
      </c>
      <c r="Z1324" s="29" t="s">
        <v>1059</v>
      </c>
      <c r="AA1324" s="29" t="s">
        <v>7478</v>
      </c>
      <c r="AB1324" s="28" t="s">
        <v>7472</v>
      </c>
      <c r="AC1324" s="32">
        <v>34.192822</v>
      </c>
      <c r="AD1324" s="32">
        <v>-118.91990800000001</v>
      </c>
      <c r="AE1324" s="34" t="s">
        <v>7494</v>
      </c>
      <c r="AF1324" s="29" t="s">
        <v>7472</v>
      </c>
      <c r="AG1324" s="33" t="str">
        <f>IF(ISERROR(IF(VLOOKUP(B1324,'SAS Stations'!$A$2:$G$307,6,)="YES", "YES", "NO"))=TRUE,"NO","YES")</f>
        <v>NO</v>
      </c>
      <c r="AH1324" s="33" t="str">
        <f t="shared" si="20"/>
        <v>YES</v>
      </c>
      <c r="AI1324" s="33" t="str">
        <f>IF(ISERROR(IF(VLOOKUP(B1324,'Stations Modelled'!$A$2:$D$141,4,FALSE)=TRUE, "YES","NO")),"NO","YES")</f>
        <v>NO</v>
      </c>
    </row>
    <row r="1325" spans="1:35" hidden="1">
      <c r="A1325" s="29" t="s">
        <v>1233</v>
      </c>
      <c r="B1325" s="28">
        <v>1250</v>
      </c>
      <c r="C1325" s="28">
        <v>7657</v>
      </c>
      <c r="D1325" s="30"/>
      <c r="E1325" s="29"/>
      <c r="F1325" s="28">
        <v>33</v>
      </c>
      <c r="G1325" s="28">
        <v>12</v>
      </c>
      <c r="H1325" s="28">
        <v>5067</v>
      </c>
      <c r="I1325" s="29" t="s">
        <v>389</v>
      </c>
      <c r="J1325" s="28">
        <v>6</v>
      </c>
      <c r="K1325" s="29" t="s">
        <v>389</v>
      </c>
      <c r="L1325" s="28">
        <v>5067</v>
      </c>
      <c r="M1325" s="29" t="s">
        <v>389</v>
      </c>
      <c r="N1325" s="29" t="s">
        <v>7471</v>
      </c>
      <c r="O1325" s="31">
        <v>32752</v>
      </c>
      <c r="P1325" s="31" t="s">
        <v>7472</v>
      </c>
      <c r="Q1325" s="29" t="s">
        <v>5084</v>
      </c>
      <c r="R1325" s="28">
        <v>3</v>
      </c>
      <c r="S1325" s="28">
        <v>31</v>
      </c>
      <c r="T1325" s="28">
        <v>3</v>
      </c>
      <c r="U1325" s="28">
        <v>20</v>
      </c>
      <c r="V1325" s="29" t="s">
        <v>7474</v>
      </c>
      <c r="W1325" s="29" t="s">
        <v>7472</v>
      </c>
      <c r="X1325" s="29" t="s">
        <v>7472</v>
      </c>
      <c r="Y1325" s="29" t="s">
        <v>7472</v>
      </c>
      <c r="Z1325" s="29" t="s">
        <v>7472</v>
      </c>
      <c r="AA1325" s="29" t="s">
        <v>7478</v>
      </c>
      <c r="AB1325" s="28">
        <v>92220</v>
      </c>
      <c r="AC1325" s="27"/>
      <c r="AD1325" s="27"/>
      <c r="AE1325" s="27"/>
      <c r="AF1325" s="29" t="s">
        <v>7472</v>
      </c>
      <c r="AG1325" s="33" t="str">
        <f>IF(ISERROR(IF(VLOOKUP(B1325,'SAS Stations'!$A$2:$G$307,6,)="YES", "YES", "NO"))=TRUE,"NO","YES")</f>
        <v>NO</v>
      </c>
      <c r="AH1325" s="33" t="str">
        <f t="shared" si="20"/>
        <v>YES</v>
      </c>
      <c r="AI1325" s="33" t="str">
        <f>IF(ISERROR(IF(VLOOKUP(B1325,'Stations Modelled'!$A$2:$D$141,4,FALSE)=TRUE, "YES","NO")),"NO","YES")</f>
        <v>NO</v>
      </c>
    </row>
    <row r="1326" spans="1:35" hidden="1">
      <c r="A1326" s="29" t="s">
        <v>762</v>
      </c>
      <c r="B1326" s="28">
        <v>1469</v>
      </c>
      <c r="C1326" s="28">
        <v>8247</v>
      </c>
      <c r="D1326" s="30" t="s">
        <v>4923</v>
      </c>
      <c r="E1326" s="29">
        <v>13363</v>
      </c>
      <c r="F1326" s="28">
        <v>115</v>
      </c>
      <c r="G1326" s="28">
        <v>12</v>
      </c>
      <c r="H1326" s="28">
        <v>8027</v>
      </c>
      <c r="I1326" s="29" t="s">
        <v>365</v>
      </c>
      <c r="J1326" s="28">
        <v>15</v>
      </c>
      <c r="K1326" s="29" t="s">
        <v>666</v>
      </c>
      <c r="L1326" s="28">
        <v>5061</v>
      </c>
      <c r="M1326" s="29" t="s">
        <v>666</v>
      </c>
      <c r="N1326" s="29" t="s">
        <v>7471</v>
      </c>
      <c r="O1326" s="31">
        <v>31929</v>
      </c>
      <c r="P1326" s="31" t="s">
        <v>7472</v>
      </c>
      <c r="Q1326" s="29" t="s">
        <v>7473</v>
      </c>
      <c r="R1326" s="28">
        <v>3</v>
      </c>
      <c r="S1326" s="28">
        <v>73</v>
      </c>
      <c r="T1326" s="28">
        <v>3</v>
      </c>
      <c r="U1326" s="28">
        <v>23</v>
      </c>
      <c r="V1326" s="29" t="s">
        <v>7474</v>
      </c>
      <c r="W1326" s="29" t="s">
        <v>5031</v>
      </c>
      <c r="X1326" s="29" t="s">
        <v>7558</v>
      </c>
      <c r="Y1326" s="29" t="s">
        <v>10598</v>
      </c>
      <c r="Z1326" s="29" t="s">
        <v>762</v>
      </c>
      <c r="AA1326" s="29" t="s">
        <v>7478</v>
      </c>
      <c r="AB1326" s="28">
        <v>92371</v>
      </c>
      <c r="AC1326" s="32">
        <v>34.424196999999999</v>
      </c>
      <c r="AD1326" s="32">
        <v>-117.55605300000001</v>
      </c>
      <c r="AE1326" s="34" t="s">
        <v>7494</v>
      </c>
      <c r="AF1326" s="29" t="s">
        <v>7472</v>
      </c>
      <c r="AG1326" s="33" t="str">
        <f>IF(ISERROR(IF(VLOOKUP(B1326,'SAS Stations'!$A$2:$G$307,6,)="YES", "YES", "NO"))=TRUE,"NO","YES")</f>
        <v>NO</v>
      </c>
      <c r="AH1326" s="33" t="str">
        <f t="shared" si="20"/>
        <v>YES</v>
      </c>
      <c r="AI1326" s="33" t="str">
        <f>IF(ISERROR(IF(VLOOKUP(B1326,'Stations Modelled'!$A$2:$D$141,4,FALSE)=TRUE, "YES","NO")),"NO","YES")</f>
        <v>NO</v>
      </c>
    </row>
    <row r="1327" spans="1:35" hidden="1">
      <c r="A1327" s="29" t="s">
        <v>762</v>
      </c>
      <c r="B1327" s="28">
        <v>1470</v>
      </c>
      <c r="C1327" s="28">
        <v>8247</v>
      </c>
      <c r="D1327" s="30" t="s">
        <v>4923</v>
      </c>
      <c r="E1327" s="29">
        <v>13363</v>
      </c>
      <c r="F1327" s="28">
        <v>115</v>
      </c>
      <c r="G1327" s="28">
        <v>33</v>
      </c>
      <c r="H1327" s="28">
        <v>8027</v>
      </c>
      <c r="I1327" s="29" t="s">
        <v>365</v>
      </c>
      <c r="J1327" s="28">
        <v>15</v>
      </c>
      <c r="K1327" s="29" t="s">
        <v>666</v>
      </c>
      <c r="L1327" s="28">
        <v>5061</v>
      </c>
      <c r="M1327" s="29" t="s">
        <v>666</v>
      </c>
      <c r="N1327" s="29" t="s">
        <v>7471</v>
      </c>
      <c r="O1327" s="31">
        <v>31959</v>
      </c>
      <c r="P1327" s="31" t="s">
        <v>7472</v>
      </c>
      <c r="Q1327" s="29" t="s">
        <v>7473</v>
      </c>
      <c r="R1327" s="28">
        <v>3</v>
      </c>
      <c r="S1327" s="28">
        <v>73</v>
      </c>
      <c r="T1327" s="28">
        <v>3</v>
      </c>
      <c r="U1327" s="28">
        <v>23</v>
      </c>
      <c r="V1327" s="29" t="s">
        <v>7474</v>
      </c>
      <c r="W1327" s="29" t="s">
        <v>5031</v>
      </c>
      <c r="X1327" s="29" t="s">
        <v>7558</v>
      </c>
      <c r="Y1327" s="29" t="s">
        <v>10598</v>
      </c>
      <c r="Z1327" s="29" t="s">
        <v>762</v>
      </c>
      <c r="AA1327" s="29" t="s">
        <v>7478</v>
      </c>
      <c r="AB1327" s="28">
        <v>92371</v>
      </c>
      <c r="AC1327" s="32">
        <v>34.424196999999999</v>
      </c>
      <c r="AD1327" s="32">
        <v>-117.55605300000001</v>
      </c>
      <c r="AE1327" s="34" t="s">
        <v>7494</v>
      </c>
      <c r="AF1327" s="29" t="s">
        <v>7472</v>
      </c>
      <c r="AG1327" s="33" t="str">
        <f>IF(ISERROR(IF(VLOOKUP(B1327,'SAS Stations'!$A$2:$G$307,6,)="YES", "YES", "NO"))=TRUE,"NO","YES")</f>
        <v>NO</v>
      </c>
      <c r="AH1327" s="33" t="str">
        <f t="shared" si="20"/>
        <v>YES</v>
      </c>
      <c r="AI1327" s="33" t="str">
        <f>IF(ISERROR(IF(VLOOKUP(B1327,'Stations Modelled'!$A$2:$D$141,4,FALSE)=TRUE, "YES","NO")),"NO","YES")</f>
        <v>YES</v>
      </c>
    </row>
    <row r="1328" spans="1:35" hidden="1">
      <c r="A1328" s="29" t="s">
        <v>763</v>
      </c>
      <c r="B1328" s="28">
        <v>735</v>
      </c>
      <c r="C1328" s="28">
        <v>5722</v>
      </c>
      <c r="D1328" s="30" t="s">
        <v>2815</v>
      </c>
      <c r="E1328" s="29">
        <v>37456</v>
      </c>
      <c r="F1328" s="28">
        <v>66</v>
      </c>
      <c r="G1328" s="28">
        <v>12</v>
      </c>
      <c r="H1328" s="28">
        <v>5071</v>
      </c>
      <c r="I1328" s="29" t="s">
        <v>339</v>
      </c>
      <c r="J1328" s="28">
        <v>9</v>
      </c>
      <c r="K1328" s="29" t="s">
        <v>652</v>
      </c>
      <c r="L1328" s="28">
        <v>5073</v>
      </c>
      <c r="M1328" s="29" t="s">
        <v>652</v>
      </c>
      <c r="N1328" s="29" t="s">
        <v>7471</v>
      </c>
      <c r="O1328" s="31">
        <v>23346</v>
      </c>
      <c r="P1328" s="31" t="s">
        <v>7472</v>
      </c>
      <c r="Q1328" s="29" t="s">
        <v>7473</v>
      </c>
      <c r="R1328" s="28">
        <v>1</v>
      </c>
      <c r="S1328" s="28">
        <v>46</v>
      </c>
      <c r="T1328" s="28">
        <v>1</v>
      </c>
      <c r="U1328" s="28">
        <v>51</v>
      </c>
      <c r="V1328" s="29" t="s">
        <v>3386</v>
      </c>
      <c r="W1328" s="29" t="s">
        <v>4808</v>
      </c>
      <c r="X1328" s="29" t="s">
        <v>5088</v>
      </c>
      <c r="Y1328" s="29" t="s">
        <v>4809</v>
      </c>
      <c r="Z1328" s="29" t="s">
        <v>660</v>
      </c>
      <c r="AA1328" s="29" t="s">
        <v>7478</v>
      </c>
      <c r="AB1328" s="28">
        <v>90802</v>
      </c>
      <c r="AC1328" s="32">
        <v>33.766188999999997</v>
      </c>
      <c r="AD1328" s="32">
        <v>-118.20686499999999</v>
      </c>
      <c r="AE1328" s="34" t="s">
        <v>7494</v>
      </c>
      <c r="AF1328" s="29" t="s">
        <v>7472</v>
      </c>
      <c r="AG1328" s="33" t="str">
        <f>IF(ISERROR(IF(VLOOKUP(B1328,'SAS Stations'!$A$2:$G$307,6,)="YES", "YES", "NO"))=TRUE,"NO","YES")</f>
        <v>NO</v>
      </c>
      <c r="AH1328" s="33" t="str">
        <f t="shared" si="20"/>
        <v>YES</v>
      </c>
      <c r="AI1328" s="33" t="str">
        <f>IF(ISERROR(IF(VLOOKUP(B1328,'Stations Modelled'!$A$2:$D$141,4,FALSE)=TRUE, "YES","NO")),"NO","YES")</f>
        <v>YES</v>
      </c>
    </row>
    <row r="1329" spans="1:35" hidden="1">
      <c r="A1329" s="29" t="s">
        <v>764</v>
      </c>
      <c r="B1329" s="28">
        <v>582</v>
      </c>
      <c r="C1329" s="28">
        <v>5528</v>
      </c>
      <c r="D1329" s="30" t="s">
        <v>4981</v>
      </c>
      <c r="E1329" s="29"/>
      <c r="F1329" s="28">
        <v>16</v>
      </c>
      <c r="G1329" s="28">
        <v>4</v>
      </c>
      <c r="H1329" s="28">
        <v>5053</v>
      </c>
      <c r="I1329" s="29" t="s">
        <v>833</v>
      </c>
      <c r="J1329" s="28">
        <v>12</v>
      </c>
      <c r="K1329" s="29" t="s">
        <v>833</v>
      </c>
      <c r="L1329" s="28">
        <v>5056</v>
      </c>
      <c r="M1329" s="29" t="s">
        <v>698</v>
      </c>
      <c r="N1329" s="29" t="s">
        <v>7471</v>
      </c>
      <c r="O1329" s="31">
        <v>11140</v>
      </c>
      <c r="P1329" s="31" t="s">
        <v>7472</v>
      </c>
      <c r="Q1329" s="29" t="s">
        <v>7506</v>
      </c>
      <c r="R1329" s="28">
        <v>5</v>
      </c>
      <c r="S1329" s="28">
        <v>39</v>
      </c>
      <c r="T1329" s="28">
        <v>1</v>
      </c>
      <c r="U1329" s="28">
        <v>64</v>
      </c>
      <c r="V1329" s="29" t="s">
        <v>4972</v>
      </c>
      <c r="W1329" s="29" t="s">
        <v>10599</v>
      </c>
      <c r="X1329" s="29" t="s">
        <v>459</v>
      </c>
      <c r="Y1329" s="29" t="s">
        <v>10600</v>
      </c>
      <c r="Z1329" s="29" t="s">
        <v>935</v>
      </c>
      <c r="AA1329" s="29" t="s">
        <v>7478</v>
      </c>
      <c r="AB1329" s="28">
        <v>93001</v>
      </c>
      <c r="AC1329" s="32">
        <v>34.273539</v>
      </c>
      <c r="AD1329" s="32">
        <v>-119.24751000000001</v>
      </c>
      <c r="AE1329" s="34" t="s">
        <v>7494</v>
      </c>
      <c r="AF1329" s="29" t="s">
        <v>7472</v>
      </c>
      <c r="AG1329" s="33" t="str">
        <f>IF(ISERROR(IF(VLOOKUP(B1329,'SAS Stations'!$A$2:$G$307,6,)="YES", "YES", "NO"))=TRUE,"NO","YES")</f>
        <v>YES</v>
      </c>
      <c r="AH1329" s="33" t="str">
        <f t="shared" si="20"/>
        <v>NO</v>
      </c>
      <c r="AI1329" s="33" t="str">
        <f>IF(ISERROR(IF(VLOOKUP(B1329,'Stations Modelled'!$A$2:$D$141,4,FALSE)=TRUE, "YES","NO")),"NO","YES")</f>
        <v>YES</v>
      </c>
    </row>
    <row r="1330" spans="1:35" hidden="1">
      <c r="A1330" s="29" t="s">
        <v>1234</v>
      </c>
      <c r="B1330" s="28">
        <v>758</v>
      </c>
      <c r="C1330" s="28">
        <v>5747</v>
      </c>
      <c r="D1330" s="30"/>
      <c r="E1330" s="29"/>
      <c r="F1330" s="28">
        <v>12</v>
      </c>
      <c r="G1330" s="28">
        <v>4</v>
      </c>
      <c r="H1330" s="28">
        <v>5071</v>
      </c>
      <c r="I1330" s="29" t="s">
        <v>339</v>
      </c>
      <c r="J1330" s="28">
        <v>9</v>
      </c>
      <c r="K1330" s="29" t="s">
        <v>652</v>
      </c>
      <c r="L1330" s="28">
        <v>5073</v>
      </c>
      <c r="M1330" s="29" t="s">
        <v>652</v>
      </c>
      <c r="N1330" s="29" t="s">
        <v>7521</v>
      </c>
      <c r="O1330" s="31">
        <v>6727</v>
      </c>
      <c r="P1330" s="31">
        <v>30773</v>
      </c>
      <c r="Q1330" s="29" t="s">
        <v>7506</v>
      </c>
      <c r="R1330" s="28">
        <v>1</v>
      </c>
      <c r="S1330" s="28">
        <v>46</v>
      </c>
      <c r="T1330" s="28">
        <v>1</v>
      </c>
      <c r="U1330" s="28">
        <v>51</v>
      </c>
      <c r="V1330" s="29" t="s">
        <v>2730</v>
      </c>
      <c r="W1330" s="29" t="s">
        <v>7472</v>
      </c>
      <c r="X1330" s="29" t="s">
        <v>7472</v>
      </c>
      <c r="Y1330" s="29" t="s">
        <v>7472</v>
      </c>
      <c r="Z1330" s="29" t="s">
        <v>7472</v>
      </c>
      <c r="AA1330" s="29" t="s">
        <v>7478</v>
      </c>
      <c r="AB1330" s="28" t="s">
        <v>7472</v>
      </c>
      <c r="AC1330" s="27"/>
      <c r="AD1330" s="27"/>
      <c r="AE1330" s="27"/>
      <c r="AF1330" s="29" t="s">
        <v>7472</v>
      </c>
      <c r="AG1330" s="33" t="str">
        <f>IF(ISERROR(IF(VLOOKUP(B1330,'SAS Stations'!$A$2:$G$307,6,)="YES", "YES", "NO"))=TRUE,"NO","YES")</f>
        <v>NO</v>
      </c>
      <c r="AH1330" s="33" t="str">
        <f t="shared" si="20"/>
        <v>YES</v>
      </c>
      <c r="AI1330" s="33" t="str">
        <f>IF(ISERROR(IF(VLOOKUP(B1330,'Stations Modelled'!$A$2:$D$141,4,FALSE)=TRUE, "YES","NO")),"NO","YES")</f>
        <v>NO</v>
      </c>
    </row>
    <row r="1331" spans="1:35" hidden="1">
      <c r="A1331" s="29" t="s">
        <v>1235</v>
      </c>
      <c r="B1331" s="28">
        <v>1694</v>
      </c>
      <c r="C1331" s="28">
        <v>7639</v>
      </c>
      <c r="D1331" s="30"/>
      <c r="E1331" s="29"/>
      <c r="F1331" s="28">
        <v>12</v>
      </c>
      <c r="G1331" s="28">
        <v>4</v>
      </c>
      <c r="H1331" s="28">
        <v>5071</v>
      </c>
      <c r="I1331" s="29" t="s">
        <v>339</v>
      </c>
      <c r="J1331" s="28">
        <v>9</v>
      </c>
      <c r="K1331" s="29" t="s">
        <v>652</v>
      </c>
      <c r="L1331" s="28">
        <v>5073</v>
      </c>
      <c r="M1331" s="29" t="s">
        <v>652</v>
      </c>
      <c r="N1331" s="29" t="s">
        <v>7471</v>
      </c>
      <c r="O1331" s="31">
        <v>34093</v>
      </c>
      <c r="P1331" s="31" t="s">
        <v>7472</v>
      </c>
      <c r="Q1331" s="29" t="s">
        <v>5084</v>
      </c>
      <c r="R1331" s="28">
        <v>1</v>
      </c>
      <c r="S1331" s="28">
        <v>46</v>
      </c>
      <c r="T1331" s="28">
        <v>1</v>
      </c>
      <c r="U1331" s="28">
        <v>50</v>
      </c>
      <c r="V1331" s="29" t="s">
        <v>2730</v>
      </c>
      <c r="W1331" s="29" t="s">
        <v>7472</v>
      </c>
      <c r="X1331" s="29" t="s">
        <v>7472</v>
      </c>
      <c r="Y1331" s="29" t="s">
        <v>7472</v>
      </c>
      <c r="Z1331" s="29" t="s">
        <v>7472</v>
      </c>
      <c r="AA1331" s="29" t="s">
        <v>7478</v>
      </c>
      <c r="AB1331" s="28">
        <v>90806</v>
      </c>
      <c r="AC1331" s="27"/>
      <c r="AD1331" s="27"/>
      <c r="AE1331" s="27"/>
      <c r="AF1331" s="29" t="s">
        <v>7472</v>
      </c>
      <c r="AG1331" s="33" t="str">
        <f>IF(ISERROR(IF(VLOOKUP(B1331,'SAS Stations'!$A$2:$G$307,6,)="YES", "YES", "NO"))=TRUE,"NO","YES")</f>
        <v>NO</v>
      </c>
      <c r="AH1331" s="33" t="str">
        <f t="shared" si="20"/>
        <v>YES</v>
      </c>
      <c r="AI1331" s="33" t="str">
        <f>IF(ISERROR(IF(VLOOKUP(B1331,'Stations Modelled'!$A$2:$D$141,4,FALSE)=TRUE, "YES","NO")),"NO","YES")</f>
        <v>NO</v>
      </c>
    </row>
    <row r="1332" spans="1:35" hidden="1">
      <c r="A1332" s="29" t="s">
        <v>1236</v>
      </c>
      <c r="B1332" s="28">
        <v>1253</v>
      </c>
      <c r="C1332" s="28">
        <v>7662</v>
      </c>
      <c r="D1332" s="30"/>
      <c r="E1332" s="29"/>
      <c r="F1332" s="28">
        <v>12</v>
      </c>
      <c r="G1332" s="28">
        <v>2.4</v>
      </c>
      <c r="H1332" s="28">
        <v>5064</v>
      </c>
      <c r="I1332" s="29" t="s">
        <v>375</v>
      </c>
      <c r="J1332" s="28">
        <v>5</v>
      </c>
      <c r="K1332" s="29" t="s">
        <v>375</v>
      </c>
      <c r="L1332" s="28">
        <v>5064</v>
      </c>
      <c r="M1332" s="29" t="s">
        <v>375</v>
      </c>
      <c r="N1332" s="29" t="s">
        <v>7471</v>
      </c>
      <c r="O1332" s="31">
        <v>18264</v>
      </c>
      <c r="P1332" s="31" t="s">
        <v>7472</v>
      </c>
      <c r="Q1332" s="29" t="s">
        <v>5084</v>
      </c>
      <c r="R1332" s="28">
        <v>3</v>
      </c>
      <c r="S1332" s="28">
        <v>40</v>
      </c>
      <c r="T1332" s="28">
        <v>2</v>
      </c>
      <c r="U1332" s="28">
        <v>40</v>
      </c>
      <c r="V1332" s="29" t="s">
        <v>7474</v>
      </c>
      <c r="W1332" s="29" t="s">
        <v>7472</v>
      </c>
      <c r="X1332" s="29" t="s">
        <v>7472</v>
      </c>
      <c r="Y1332" s="29" t="s">
        <v>7472</v>
      </c>
      <c r="Z1332" s="29" t="s">
        <v>7472</v>
      </c>
      <c r="AA1332" s="29" t="s">
        <v>7478</v>
      </c>
      <c r="AB1332" s="28">
        <v>92378</v>
      </c>
      <c r="AC1332" s="27"/>
      <c r="AD1332" s="27"/>
      <c r="AE1332" s="27"/>
      <c r="AF1332" s="29" t="s">
        <v>7472</v>
      </c>
      <c r="AG1332" s="33" t="str">
        <f>IF(ISERROR(IF(VLOOKUP(B1332,'SAS Stations'!$A$2:$G$307,6,)="YES", "YES", "NO"))=TRUE,"NO","YES")</f>
        <v>NO</v>
      </c>
      <c r="AH1332" s="33" t="str">
        <f t="shared" si="20"/>
        <v>YES</v>
      </c>
      <c r="AI1332" s="33" t="str">
        <f>IF(ISERROR(IF(VLOOKUP(B1332,'Stations Modelled'!$A$2:$D$141,4,FALSE)=TRUE, "YES","NO")),"NO","YES")</f>
        <v>NO</v>
      </c>
    </row>
    <row r="1333" spans="1:35" hidden="1">
      <c r="A1333" s="29" t="s">
        <v>1237</v>
      </c>
      <c r="B1333" s="28">
        <v>1760</v>
      </c>
      <c r="C1333" s="28">
        <v>8336</v>
      </c>
      <c r="D1333" s="30"/>
      <c r="E1333" s="29"/>
      <c r="F1333" s="28">
        <v>115</v>
      </c>
      <c r="G1333" s="28">
        <v>12</v>
      </c>
      <c r="H1333" s="28">
        <v>8016</v>
      </c>
      <c r="I1333" s="29" t="s">
        <v>385</v>
      </c>
      <c r="J1333" s="28">
        <v>15</v>
      </c>
      <c r="K1333" s="29" t="s">
        <v>666</v>
      </c>
      <c r="L1333" s="28">
        <v>5090</v>
      </c>
      <c r="M1333" s="29" t="s">
        <v>3806</v>
      </c>
      <c r="N1333" s="29" t="s">
        <v>7496</v>
      </c>
      <c r="O1333" s="31">
        <v>40179</v>
      </c>
      <c r="P1333" s="31" t="s">
        <v>7472</v>
      </c>
      <c r="Q1333" s="29" t="s">
        <v>10579</v>
      </c>
      <c r="R1333" s="28">
        <v>3</v>
      </c>
      <c r="S1333" s="28">
        <v>73</v>
      </c>
      <c r="T1333" s="28">
        <v>5</v>
      </c>
      <c r="U1333" s="28">
        <v>40</v>
      </c>
      <c r="V1333" s="29" t="s">
        <v>7474</v>
      </c>
      <c r="W1333" s="29" t="s">
        <v>7472</v>
      </c>
      <c r="X1333" s="29" t="s">
        <v>7472</v>
      </c>
      <c r="Y1333" s="29" t="s">
        <v>1238</v>
      </c>
      <c r="Z1333" s="29" t="s">
        <v>7472</v>
      </c>
      <c r="AA1333" s="29" t="s">
        <v>7478</v>
      </c>
      <c r="AB1333" s="28" t="s">
        <v>7472</v>
      </c>
      <c r="AC1333" s="27"/>
      <c r="AD1333" s="27"/>
      <c r="AE1333" s="27"/>
      <c r="AF1333" s="29" t="s">
        <v>7472</v>
      </c>
      <c r="AG1333" s="33" t="str">
        <f>IF(ISERROR(IF(VLOOKUP(B1333,'SAS Stations'!$A$2:$G$307,6,)="YES", "YES", "NO"))=TRUE,"NO","YES")</f>
        <v>NO</v>
      </c>
      <c r="AH1333" s="33" t="str">
        <f t="shared" si="20"/>
        <v>YES</v>
      </c>
      <c r="AI1333" s="33" t="str">
        <f>IF(ISERROR(IF(VLOOKUP(B1333,'Stations Modelled'!$A$2:$D$141,4,FALSE)=TRUE, "YES","NO")),"NO","YES")</f>
        <v>NO</v>
      </c>
    </row>
    <row r="1334" spans="1:35" hidden="1">
      <c r="A1334" s="29" t="s">
        <v>1239</v>
      </c>
      <c r="B1334" s="28">
        <v>197</v>
      </c>
      <c r="C1334" s="28">
        <v>3121</v>
      </c>
      <c r="D1334" s="30"/>
      <c r="E1334" s="29"/>
      <c r="F1334" s="28">
        <v>33</v>
      </c>
      <c r="G1334" s="28">
        <v>12</v>
      </c>
      <c r="H1334" s="28">
        <v>8016</v>
      </c>
      <c r="I1334" s="29" t="s">
        <v>385</v>
      </c>
      <c r="J1334" s="28">
        <v>15</v>
      </c>
      <c r="K1334" s="29" t="s">
        <v>666</v>
      </c>
      <c r="L1334" s="28">
        <v>5061</v>
      </c>
      <c r="M1334" s="29" t="s">
        <v>666</v>
      </c>
      <c r="N1334" s="29" t="s">
        <v>7471</v>
      </c>
      <c r="O1334" s="31">
        <v>27395</v>
      </c>
      <c r="P1334" s="31" t="s">
        <v>7472</v>
      </c>
      <c r="Q1334" s="29" t="s">
        <v>525</v>
      </c>
      <c r="R1334" s="28">
        <v>3</v>
      </c>
      <c r="S1334" s="28">
        <v>86</v>
      </c>
      <c r="T1334" s="28">
        <v>4</v>
      </c>
      <c r="U1334" s="28">
        <v>21</v>
      </c>
      <c r="V1334" s="29" t="s">
        <v>4926</v>
      </c>
      <c r="W1334" s="29" t="s">
        <v>7472</v>
      </c>
      <c r="X1334" s="29" t="s">
        <v>7472</v>
      </c>
      <c r="Y1334" s="29" t="s">
        <v>1240</v>
      </c>
      <c r="Z1334" s="29" t="s">
        <v>5177</v>
      </c>
      <c r="AA1334" s="29" t="s">
        <v>7478</v>
      </c>
      <c r="AB1334" s="28" t="s">
        <v>7472</v>
      </c>
      <c r="AC1334" s="27"/>
      <c r="AD1334" s="27"/>
      <c r="AE1334" s="27"/>
      <c r="AF1334" s="29" t="s">
        <v>7472</v>
      </c>
      <c r="AG1334" s="33" t="str">
        <f>IF(ISERROR(IF(VLOOKUP(B1334,'SAS Stations'!$A$2:$G$307,6,)="YES", "YES", "NO"))=TRUE,"NO","YES")</f>
        <v>NO</v>
      </c>
      <c r="AH1334" s="33" t="str">
        <f t="shared" si="20"/>
        <v>YES</v>
      </c>
      <c r="AI1334" s="33" t="str">
        <f>IF(ISERROR(IF(VLOOKUP(B1334,'Stations Modelled'!$A$2:$D$141,4,FALSE)=TRUE, "YES","NO")),"NO","YES")</f>
        <v>NO</v>
      </c>
    </row>
    <row r="1335" spans="1:35" hidden="1">
      <c r="A1335" s="29" t="s">
        <v>765</v>
      </c>
      <c r="B1335" s="28">
        <v>881</v>
      </c>
      <c r="C1335" s="28">
        <v>5886</v>
      </c>
      <c r="D1335" s="30" t="s">
        <v>7584</v>
      </c>
      <c r="E1335" s="29">
        <v>53811</v>
      </c>
      <c r="F1335" s="28">
        <v>12</v>
      </c>
      <c r="G1335" s="28">
        <v>4</v>
      </c>
      <c r="H1335" s="28">
        <v>5084</v>
      </c>
      <c r="I1335" s="29" t="s">
        <v>3790</v>
      </c>
      <c r="J1335" s="28">
        <v>9</v>
      </c>
      <c r="K1335" s="29" t="s">
        <v>652</v>
      </c>
      <c r="L1335" s="28">
        <v>5073</v>
      </c>
      <c r="M1335" s="29" t="s">
        <v>652</v>
      </c>
      <c r="N1335" s="29" t="s">
        <v>7471</v>
      </c>
      <c r="O1335" s="31">
        <v>18264</v>
      </c>
      <c r="P1335" s="31" t="s">
        <v>7472</v>
      </c>
      <c r="Q1335" s="29" t="s">
        <v>7473</v>
      </c>
      <c r="R1335" s="28">
        <v>1</v>
      </c>
      <c r="S1335" s="28">
        <v>47</v>
      </c>
      <c r="T1335" s="28">
        <v>2</v>
      </c>
      <c r="U1335" s="28">
        <v>1</v>
      </c>
      <c r="V1335" s="29" t="s">
        <v>7531</v>
      </c>
      <c r="W1335" s="29" t="s">
        <v>4810</v>
      </c>
      <c r="X1335" s="29" t="s">
        <v>560</v>
      </c>
      <c r="Y1335" s="29" t="s">
        <v>4811</v>
      </c>
      <c r="Z1335" s="29" t="s">
        <v>4549</v>
      </c>
      <c r="AA1335" s="29" t="s">
        <v>7478</v>
      </c>
      <c r="AB1335" s="28">
        <v>90650</v>
      </c>
      <c r="AC1335" s="32">
        <v>33.915050000000001</v>
      </c>
      <c r="AD1335" s="32">
        <v>-118.080539</v>
      </c>
      <c r="AE1335" s="34" t="s">
        <v>7494</v>
      </c>
      <c r="AF1335" s="29" t="s">
        <v>7472</v>
      </c>
      <c r="AG1335" s="33" t="str">
        <f>IF(ISERROR(IF(VLOOKUP(B1335,'SAS Stations'!$A$2:$G$307,6,)="YES", "YES", "NO"))=TRUE,"NO","YES")</f>
        <v>NO</v>
      </c>
      <c r="AH1335" s="33" t="str">
        <f t="shared" si="20"/>
        <v>YES</v>
      </c>
      <c r="AI1335" s="33" t="str">
        <f>IF(ISERROR(IF(VLOOKUP(B1335,'Stations Modelled'!$A$2:$D$141,4,FALSE)=TRUE, "YES","NO")),"NO","YES")</f>
        <v>NO</v>
      </c>
    </row>
    <row r="1336" spans="1:35" hidden="1">
      <c r="A1336" s="29" t="s">
        <v>765</v>
      </c>
      <c r="B1336" s="28">
        <v>882</v>
      </c>
      <c r="C1336" s="28">
        <v>5886</v>
      </c>
      <c r="D1336" s="30" t="s">
        <v>7584</v>
      </c>
      <c r="E1336" s="29">
        <v>53811</v>
      </c>
      <c r="F1336" s="28">
        <v>66</v>
      </c>
      <c r="G1336" s="28">
        <v>12</v>
      </c>
      <c r="H1336" s="28">
        <v>5084</v>
      </c>
      <c r="I1336" s="29" t="s">
        <v>3790</v>
      </c>
      <c r="J1336" s="28">
        <v>9</v>
      </c>
      <c r="K1336" s="29" t="s">
        <v>652</v>
      </c>
      <c r="L1336" s="28">
        <v>5073</v>
      </c>
      <c r="M1336" s="29" t="s">
        <v>652</v>
      </c>
      <c r="N1336" s="29" t="s">
        <v>7471</v>
      </c>
      <c r="O1336" s="31">
        <v>26359</v>
      </c>
      <c r="P1336" s="31" t="s">
        <v>7472</v>
      </c>
      <c r="Q1336" s="29" t="s">
        <v>7473</v>
      </c>
      <c r="R1336" s="28">
        <v>1</v>
      </c>
      <c r="S1336" s="28">
        <v>47</v>
      </c>
      <c r="T1336" s="28">
        <v>2</v>
      </c>
      <c r="U1336" s="28">
        <v>1</v>
      </c>
      <c r="V1336" s="29" t="s">
        <v>7531</v>
      </c>
      <c r="W1336" s="29" t="s">
        <v>4810</v>
      </c>
      <c r="X1336" s="29" t="s">
        <v>560</v>
      </c>
      <c r="Y1336" s="29" t="s">
        <v>4811</v>
      </c>
      <c r="Z1336" s="29" t="s">
        <v>4549</v>
      </c>
      <c r="AA1336" s="29" t="s">
        <v>7478</v>
      </c>
      <c r="AB1336" s="28">
        <v>90650</v>
      </c>
      <c r="AC1336" s="32">
        <v>33.915050000000001</v>
      </c>
      <c r="AD1336" s="32">
        <v>-118.080539</v>
      </c>
      <c r="AE1336" s="34" t="s">
        <v>7494</v>
      </c>
      <c r="AF1336" s="29" t="s">
        <v>7472</v>
      </c>
      <c r="AG1336" s="33" t="str">
        <f>IF(ISERROR(IF(VLOOKUP(B1336,'SAS Stations'!$A$2:$G$307,6,)="YES", "YES", "NO"))=TRUE,"NO","YES")</f>
        <v>YES</v>
      </c>
      <c r="AH1336" s="33" t="str">
        <f t="shared" si="20"/>
        <v>NO</v>
      </c>
      <c r="AI1336" s="33" t="str">
        <f>IF(ISERROR(IF(VLOOKUP(B1336,'Stations Modelled'!$A$2:$D$141,4,FALSE)=TRUE, "YES","NO")),"NO","YES")</f>
        <v>NO</v>
      </c>
    </row>
    <row r="1337" spans="1:35" hidden="1">
      <c r="A1337" s="29" t="s">
        <v>766</v>
      </c>
      <c r="B1337" s="28">
        <v>696</v>
      </c>
      <c r="C1337" s="28">
        <v>5658</v>
      </c>
      <c r="D1337" s="30" t="s">
        <v>3420</v>
      </c>
      <c r="E1337" s="29"/>
      <c r="F1337" s="28">
        <v>66</v>
      </c>
      <c r="G1337" s="28">
        <v>12</v>
      </c>
      <c r="H1337" s="28">
        <v>1310</v>
      </c>
      <c r="I1337" s="29" t="s">
        <v>3882</v>
      </c>
      <c r="J1337" s="28">
        <v>4</v>
      </c>
      <c r="K1337" s="29" t="s">
        <v>448</v>
      </c>
      <c r="L1337" s="28">
        <v>5069</v>
      </c>
      <c r="M1337" s="29" t="s">
        <v>687</v>
      </c>
      <c r="N1337" s="29" t="s">
        <v>7471</v>
      </c>
      <c r="O1337" s="31">
        <v>18264</v>
      </c>
      <c r="P1337" s="31" t="s">
        <v>7472</v>
      </c>
      <c r="Q1337" s="29" t="s">
        <v>7530</v>
      </c>
      <c r="R1337" s="28">
        <v>3</v>
      </c>
      <c r="S1337" s="28">
        <v>30</v>
      </c>
      <c r="T1337" s="28">
        <v>3</v>
      </c>
      <c r="U1337" s="28">
        <v>14</v>
      </c>
      <c r="V1337" s="29" t="s">
        <v>7474</v>
      </c>
      <c r="W1337" s="29" t="s">
        <v>3421</v>
      </c>
      <c r="X1337" s="29" t="s">
        <v>465</v>
      </c>
      <c r="Y1337" s="29" t="s">
        <v>3422</v>
      </c>
      <c r="Z1337" s="29" t="s">
        <v>3882</v>
      </c>
      <c r="AA1337" s="29" t="s">
        <v>7478</v>
      </c>
      <c r="AB1337" s="28">
        <v>91739</v>
      </c>
      <c r="AC1337" s="32">
        <v>34.094127999999998</v>
      </c>
      <c r="AD1337" s="32">
        <v>-117.53009400000001</v>
      </c>
      <c r="AE1337" s="34" t="s">
        <v>7503</v>
      </c>
      <c r="AF1337" s="29" t="s">
        <v>7472</v>
      </c>
      <c r="AG1337" s="33" t="str">
        <f>IF(ISERROR(IF(VLOOKUP(B1337,'SAS Stations'!$A$2:$G$307,6,)="YES", "YES", "NO"))=TRUE,"NO","YES")</f>
        <v>NO</v>
      </c>
      <c r="AH1337" s="33" t="str">
        <f t="shared" si="20"/>
        <v>YES</v>
      </c>
      <c r="AI1337" s="33" t="str">
        <f>IF(ISERROR(IF(VLOOKUP(B1337,'Stations Modelled'!$A$2:$D$141,4,FALSE)=TRUE, "YES","NO")),"NO","YES")</f>
        <v>NO</v>
      </c>
    </row>
    <row r="1338" spans="1:35" hidden="1">
      <c r="A1338" s="29" t="s">
        <v>5346</v>
      </c>
      <c r="B1338" s="28">
        <v>583</v>
      </c>
      <c r="C1338" s="28">
        <v>5529</v>
      </c>
      <c r="D1338" s="30"/>
      <c r="E1338" s="29"/>
      <c r="F1338" s="28">
        <v>16</v>
      </c>
      <c r="G1338" s="28">
        <v>4</v>
      </c>
      <c r="H1338" s="28">
        <v>5051</v>
      </c>
      <c r="I1338" s="29" t="s">
        <v>362</v>
      </c>
      <c r="J1338" s="28">
        <v>13</v>
      </c>
      <c r="K1338" s="29" t="s">
        <v>362</v>
      </c>
      <c r="L1338" s="28">
        <v>5056</v>
      </c>
      <c r="M1338" s="29" t="s">
        <v>698</v>
      </c>
      <c r="N1338" s="29" t="s">
        <v>7521</v>
      </c>
      <c r="O1338" s="31">
        <v>5480</v>
      </c>
      <c r="P1338" s="31">
        <v>30437</v>
      </c>
      <c r="Q1338" s="29" t="s">
        <v>7506</v>
      </c>
      <c r="R1338" s="28">
        <v>5</v>
      </c>
      <c r="S1338" s="28">
        <v>59</v>
      </c>
      <c r="T1338" s="28">
        <v>3</v>
      </c>
      <c r="U1338" s="28">
        <v>60</v>
      </c>
      <c r="V1338" s="29" t="s">
        <v>1290</v>
      </c>
      <c r="W1338" s="29" t="s">
        <v>7472</v>
      </c>
      <c r="X1338" s="29" t="s">
        <v>7472</v>
      </c>
      <c r="Y1338" s="29" t="s">
        <v>7472</v>
      </c>
      <c r="Z1338" s="29" t="s">
        <v>7472</v>
      </c>
      <c r="AA1338" s="29" t="s">
        <v>7478</v>
      </c>
      <c r="AB1338" s="28" t="s">
        <v>7472</v>
      </c>
      <c r="AC1338" s="27"/>
      <c r="AD1338" s="27"/>
      <c r="AE1338" s="27"/>
      <c r="AF1338" s="29" t="s">
        <v>7472</v>
      </c>
      <c r="AG1338" s="33" t="str">
        <f>IF(ISERROR(IF(VLOOKUP(B1338,'SAS Stations'!$A$2:$G$307,6,)="YES", "YES", "NO"))=TRUE,"NO","YES")</f>
        <v>NO</v>
      </c>
      <c r="AH1338" s="33" t="str">
        <f t="shared" si="20"/>
        <v>YES</v>
      </c>
      <c r="AI1338" s="33" t="str">
        <f>IF(ISERROR(IF(VLOOKUP(B1338,'Stations Modelled'!$A$2:$D$141,4,FALSE)=TRUE, "YES","NO")),"NO","YES")</f>
        <v>NO</v>
      </c>
    </row>
    <row r="1339" spans="1:35" hidden="1">
      <c r="A1339" s="29" t="s">
        <v>5346</v>
      </c>
      <c r="B1339" s="28">
        <v>1808</v>
      </c>
      <c r="C1339" s="28">
        <v>5529</v>
      </c>
      <c r="D1339" s="30"/>
      <c r="E1339" s="29"/>
      <c r="F1339" s="28">
        <v>66</v>
      </c>
      <c r="G1339" s="28">
        <v>16</v>
      </c>
      <c r="H1339" s="28">
        <v>5051</v>
      </c>
      <c r="I1339" s="29" t="s">
        <v>362</v>
      </c>
      <c r="J1339" s="28">
        <v>13</v>
      </c>
      <c r="K1339" s="29" t="s">
        <v>362</v>
      </c>
      <c r="L1339" s="28">
        <v>5056</v>
      </c>
      <c r="M1339" s="29" t="s">
        <v>698</v>
      </c>
      <c r="N1339" s="29" t="s">
        <v>7496</v>
      </c>
      <c r="O1339" s="31">
        <v>38353</v>
      </c>
      <c r="P1339" s="31" t="s">
        <v>7472</v>
      </c>
      <c r="Q1339" s="29" t="s">
        <v>10579</v>
      </c>
      <c r="R1339" s="28">
        <v>5</v>
      </c>
      <c r="S1339" s="28">
        <v>59</v>
      </c>
      <c r="T1339" s="28">
        <v>3</v>
      </c>
      <c r="U1339" s="28">
        <v>60</v>
      </c>
      <c r="V1339" s="29" t="s">
        <v>1290</v>
      </c>
      <c r="W1339" s="29" t="s">
        <v>7472</v>
      </c>
      <c r="X1339" s="29" t="s">
        <v>7472</v>
      </c>
      <c r="Y1339" s="29" t="s">
        <v>7472</v>
      </c>
      <c r="Z1339" s="29" t="s">
        <v>7472</v>
      </c>
      <c r="AA1339" s="29" t="s">
        <v>7478</v>
      </c>
      <c r="AB1339" s="28" t="s">
        <v>7472</v>
      </c>
      <c r="AC1339" s="27"/>
      <c r="AD1339" s="27"/>
      <c r="AE1339" s="27"/>
      <c r="AF1339" s="29" t="s">
        <v>7472</v>
      </c>
      <c r="AG1339" s="33" t="str">
        <f>IF(ISERROR(IF(VLOOKUP(B1339,'SAS Stations'!$A$2:$G$307,6,)="YES", "YES", "NO"))=TRUE,"NO","YES")</f>
        <v>NO</v>
      </c>
      <c r="AH1339" s="33" t="str">
        <f t="shared" si="20"/>
        <v>YES</v>
      </c>
      <c r="AI1339" s="33" t="str">
        <f>IF(ISERROR(IF(VLOOKUP(B1339,'Stations Modelled'!$A$2:$D$141,4,FALSE)=TRUE, "YES","NO")),"NO","YES")</f>
        <v>NO</v>
      </c>
    </row>
    <row r="1340" spans="1:35" hidden="1">
      <c r="A1340" s="29" t="s">
        <v>1241</v>
      </c>
      <c r="B1340" s="28">
        <v>951</v>
      </c>
      <c r="C1340" s="28">
        <v>6142</v>
      </c>
      <c r="D1340" s="30"/>
      <c r="E1340" s="29"/>
      <c r="F1340" s="28">
        <v>33</v>
      </c>
      <c r="G1340" s="28">
        <v>0.5</v>
      </c>
      <c r="H1340" s="28">
        <v>5069</v>
      </c>
      <c r="I1340" s="29" t="s">
        <v>687</v>
      </c>
      <c r="J1340" s="28">
        <v>4</v>
      </c>
      <c r="K1340" s="29" t="s">
        <v>448</v>
      </c>
      <c r="L1340" s="28">
        <v>5069</v>
      </c>
      <c r="M1340" s="29" t="s">
        <v>687</v>
      </c>
      <c r="N1340" s="29" t="s">
        <v>7471</v>
      </c>
      <c r="O1340" s="31">
        <v>18264</v>
      </c>
      <c r="P1340" s="31" t="s">
        <v>7472</v>
      </c>
      <c r="Q1340" s="29" t="s">
        <v>981</v>
      </c>
      <c r="R1340" s="28">
        <v>3</v>
      </c>
      <c r="S1340" s="28">
        <v>34</v>
      </c>
      <c r="T1340" s="28">
        <v>3</v>
      </c>
      <c r="U1340" s="28">
        <v>10</v>
      </c>
      <c r="V1340" s="29" t="s">
        <v>3438</v>
      </c>
      <c r="W1340" s="29" t="s">
        <v>7472</v>
      </c>
      <c r="X1340" s="29" t="s">
        <v>7472</v>
      </c>
      <c r="Y1340" s="29" t="s">
        <v>7472</v>
      </c>
      <c r="Z1340" s="29" t="s">
        <v>7472</v>
      </c>
      <c r="AA1340" s="29" t="s">
        <v>7478</v>
      </c>
      <c r="AB1340" s="28">
        <v>91720</v>
      </c>
      <c r="AC1340" s="27"/>
      <c r="AD1340" s="27"/>
      <c r="AE1340" s="27"/>
      <c r="AF1340" s="29" t="s">
        <v>7472</v>
      </c>
      <c r="AG1340" s="33" t="str">
        <f>IF(ISERROR(IF(VLOOKUP(B1340,'SAS Stations'!$A$2:$G$307,6,)="YES", "YES", "NO"))=TRUE,"NO","YES")</f>
        <v>NO</v>
      </c>
      <c r="AH1340" s="33" t="str">
        <f t="shared" si="20"/>
        <v>YES</v>
      </c>
      <c r="AI1340" s="33" t="str">
        <f>IF(ISERROR(IF(VLOOKUP(B1340,'Stations Modelled'!$A$2:$D$141,4,FALSE)=TRUE, "YES","NO")),"NO","YES")</f>
        <v>NO</v>
      </c>
    </row>
    <row r="1341" spans="1:35" hidden="1">
      <c r="A1341" s="29" t="s">
        <v>767</v>
      </c>
      <c r="B1341" s="28">
        <v>306</v>
      </c>
      <c r="C1341" s="28">
        <v>5065</v>
      </c>
      <c r="D1341" s="30" t="s">
        <v>4923</v>
      </c>
      <c r="E1341" s="29">
        <v>49938</v>
      </c>
      <c r="F1341" s="28">
        <v>220</v>
      </c>
      <c r="G1341" s="28">
        <v>220</v>
      </c>
      <c r="H1341" s="28">
        <v>5000</v>
      </c>
      <c r="I1341" s="29" t="s">
        <v>7485</v>
      </c>
      <c r="J1341" s="28">
        <v>16</v>
      </c>
      <c r="K1341" s="29" t="s">
        <v>3806</v>
      </c>
      <c r="L1341" s="28">
        <v>5090</v>
      </c>
      <c r="M1341" s="29" t="s">
        <v>3806</v>
      </c>
      <c r="N1341" s="29" t="s">
        <v>7471</v>
      </c>
      <c r="O1341" s="31">
        <v>18264</v>
      </c>
      <c r="P1341" s="31" t="s">
        <v>7472</v>
      </c>
      <c r="Q1341" s="29" t="s">
        <v>7486</v>
      </c>
      <c r="R1341" s="28">
        <v>3</v>
      </c>
      <c r="S1341" s="28">
        <v>73</v>
      </c>
      <c r="T1341" s="28">
        <v>4</v>
      </c>
      <c r="U1341" s="28">
        <v>24</v>
      </c>
      <c r="V1341" s="29" t="s">
        <v>7498</v>
      </c>
      <c r="W1341" s="29" t="s">
        <v>10601</v>
      </c>
      <c r="X1341" s="29" t="s">
        <v>457</v>
      </c>
      <c r="Y1341" s="29" t="s">
        <v>10602</v>
      </c>
      <c r="Z1341" s="29" t="s">
        <v>10603</v>
      </c>
      <c r="AA1341" s="29" t="s">
        <v>7478</v>
      </c>
      <c r="AB1341" s="28">
        <v>92338</v>
      </c>
      <c r="AC1341" s="32">
        <v>34.784405999999997</v>
      </c>
      <c r="AD1341" s="32">
        <v>-116.382594</v>
      </c>
      <c r="AE1341" s="34" t="s">
        <v>7494</v>
      </c>
      <c r="AF1341" s="29" t="s">
        <v>7472</v>
      </c>
      <c r="AG1341" s="33" t="str">
        <f>IF(ISERROR(IF(VLOOKUP(B1341,'SAS Stations'!$A$2:$G$307,6,)="YES", "YES", "NO"))=TRUE,"NO","YES")</f>
        <v>NO</v>
      </c>
      <c r="AH1341" s="33" t="str">
        <f t="shared" si="20"/>
        <v>YES</v>
      </c>
      <c r="AI1341" s="33" t="str">
        <f>IF(ISERROR(IF(VLOOKUP(B1341,'Stations Modelled'!$A$2:$D$141,4,FALSE)=TRUE, "YES","NO")),"NO","YES")</f>
        <v>NO</v>
      </c>
    </row>
    <row r="1342" spans="1:35" hidden="1">
      <c r="A1342" s="29" t="s">
        <v>768</v>
      </c>
      <c r="B1342" s="28">
        <v>74</v>
      </c>
      <c r="C1342" s="28">
        <v>1084</v>
      </c>
      <c r="D1342" s="30" t="s">
        <v>4936</v>
      </c>
      <c r="E1342" s="29"/>
      <c r="F1342" s="28">
        <v>66</v>
      </c>
      <c r="G1342" s="28">
        <v>12</v>
      </c>
      <c r="H1342" s="28">
        <v>5051</v>
      </c>
      <c r="I1342" s="29" t="s">
        <v>362</v>
      </c>
      <c r="J1342" s="28">
        <v>13</v>
      </c>
      <c r="K1342" s="29" t="s">
        <v>362</v>
      </c>
      <c r="L1342" s="28">
        <v>5056</v>
      </c>
      <c r="M1342" s="29" t="s">
        <v>698</v>
      </c>
      <c r="N1342" s="29" t="s">
        <v>7471</v>
      </c>
      <c r="O1342" s="31">
        <v>32234</v>
      </c>
      <c r="P1342" s="31" t="s">
        <v>7472</v>
      </c>
      <c r="Q1342" s="29" t="s">
        <v>525</v>
      </c>
      <c r="R1342" s="28">
        <v>5</v>
      </c>
      <c r="S1342" s="28">
        <v>59</v>
      </c>
      <c r="T1342" s="28">
        <v>3</v>
      </c>
      <c r="U1342" s="28">
        <v>62</v>
      </c>
      <c r="V1342" s="29" t="s">
        <v>3386</v>
      </c>
      <c r="W1342" s="29" t="s">
        <v>7472</v>
      </c>
      <c r="X1342" s="29" t="s">
        <v>7472</v>
      </c>
      <c r="Y1342" s="29" t="s">
        <v>10604</v>
      </c>
      <c r="Z1342" s="29" t="s">
        <v>362</v>
      </c>
      <c r="AA1342" s="29" t="s">
        <v>7478</v>
      </c>
      <c r="AB1342" s="28" t="s">
        <v>7472</v>
      </c>
      <c r="AC1342" s="32">
        <v>34.463738999999997</v>
      </c>
      <c r="AD1342" s="32">
        <v>-118.594352</v>
      </c>
      <c r="AE1342" s="34" t="s">
        <v>7494</v>
      </c>
      <c r="AF1342" s="29" t="s">
        <v>7472</v>
      </c>
      <c r="AG1342" s="33" t="str">
        <f>IF(ISERROR(IF(VLOOKUP(B1342,'SAS Stations'!$A$2:$G$307,6,)="YES", "YES", "NO"))=TRUE,"NO","YES")</f>
        <v>NO</v>
      </c>
      <c r="AH1342" s="33" t="str">
        <f t="shared" si="20"/>
        <v>YES</v>
      </c>
      <c r="AI1342" s="33" t="str">
        <f>IF(ISERROR(IF(VLOOKUP(B1342,'Stations Modelled'!$A$2:$D$141,4,FALSE)=TRUE, "YES","NO")),"NO","YES")</f>
        <v>NO</v>
      </c>
    </row>
    <row r="1343" spans="1:35" hidden="1">
      <c r="A1343" s="29" t="s">
        <v>1242</v>
      </c>
      <c r="B1343" s="28">
        <v>510</v>
      </c>
      <c r="C1343" s="28">
        <v>5313</v>
      </c>
      <c r="D1343" s="30"/>
      <c r="E1343" s="29">
        <v>78197</v>
      </c>
      <c r="F1343" s="28">
        <v>33</v>
      </c>
      <c r="G1343" s="28">
        <v>12</v>
      </c>
      <c r="H1343" s="28">
        <v>2202</v>
      </c>
      <c r="I1343" s="29" t="s">
        <v>2380</v>
      </c>
      <c r="J1343" s="28">
        <v>17</v>
      </c>
      <c r="K1343" s="29" t="s">
        <v>4950</v>
      </c>
      <c r="L1343" s="28">
        <v>5033</v>
      </c>
      <c r="M1343" s="29" t="s">
        <v>397</v>
      </c>
      <c r="N1343" s="29" t="s">
        <v>7471</v>
      </c>
      <c r="O1343" s="31">
        <v>25294</v>
      </c>
      <c r="P1343" s="31" t="s">
        <v>7472</v>
      </c>
      <c r="Q1343" s="29" t="s">
        <v>7506</v>
      </c>
      <c r="R1343" s="28">
        <v>5</v>
      </c>
      <c r="S1343" s="28">
        <v>50</v>
      </c>
      <c r="T1343" s="28">
        <v>2</v>
      </c>
      <c r="U1343" s="28">
        <v>32</v>
      </c>
      <c r="V1343" s="29" t="s">
        <v>4926</v>
      </c>
      <c r="W1343" s="29" t="s">
        <v>5098</v>
      </c>
      <c r="X1343" s="29" t="s">
        <v>497</v>
      </c>
      <c r="Y1343" s="29" t="s">
        <v>7472</v>
      </c>
      <c r="Z1343" s="29" t="s">
        <v>2382</v>
      </c>
      <c r="AA1343" s="29" t="s">
        <v>7478</v>
      </c>
      <c r="AB1343" s="28">
        <v>93605</v>
      </c>
      <c r="AC1343" s="32">
        <v>37.209406000000001</v>
      </c>
      <c r="AD1343" s="32">
        <v>-119.241761</v>
      </c>
      <c r="AE1343" s="34" t="s">
        <v>7494</v>
      </c>
      <c r="AF1343" s="29" t="s">
        <v>7472</v>
      </c>
      <c r="AG1343" s="33" t="str">
        <f>IF(ISERROR(IF(VLOOKUP(B1343,'SAS Stations'!$A$2:$G$307,6,)="YES", "YES", "NO"))=TRUE,"NO","YES")</f>
        <v>NO</v>
      </c>
      <c r="AH1343" s="33" t="str">
        <f t="shared" si="20"/>
        <v>YES</v>
      </c>
      <c r="AI1343" s="33" t="str">
        <f>IF(ISERROR(IF(VLOOKUP(B1343,'Stations Modelled'!$A$2:$D$141,4,FALSE)=TRUE, "YES","NO")),"NO","YES")</f>
        <v>NO</v>
      </c>
    </row>
    <row r="1344" spans="1:35" hidden="1">
      <c r="A1344" s="29" t="s">
        <v>769</v>
      </c>
      <c r="B1344" s="28">
        <v>596</v>
      </c>
      <c r="C1344" s="28">
        <v>5545</v>
      </c>
      <c r="D1344" s="30" t="s">
        <v>4919</v>
      </c>
      <c r="E1344" s="29"/>
      <c r="F1344" s="28">
        <v>66</v>
      </c>
      <c r="G1344" s="28">
        <v>12</v>
      </c>
      <c r="H1344" s="28">
        <v>5052</v>
      </c>
      <c r="I1344" s="29" t="s">
        <v>357</v>
      </c>
      <c r="J1344" s="28">
        <v>14</v>
      </c>
      <c r="K1344" s="29" t="s">
        <v>940</v>
      </c>
      <c r="L1344" s="28">
        <v>5054</v>
      </c>
      <c r="M1344" s="29" t="s">
        <v>940</v>
      </c>
      <c r="N1344" s="29" t="s">
        <v>7471</v>
      </c>
      <c r="O1344" s="31">
        <v>18264</v>
      </c>
      <c r="P1344" s="31" t="s">
        <v>7472</v>
      </c>
      <c r="Q1344" s="29" t="s">
        <v>7473</v>
      </c>
      <c r="R1344" s="28">
        <v>5</v>
      </c>
      <c r="S1344" s="28">
        <v>36</v>
      </c>
      <c r="T1344" s="28">
        <v>3</v>
      </c>
      <c r="U1344" s="28">
        <v>22</v>
      </c>
      <c r="V1344" s="29" t="s">
        <v>2730</v>
      </c>
      <c r="W1344" s="29" t="s">
        <v>10605</v>
      </c>
      <c r="X1344" s="29" t="s">
        <v>7846</v>
      </c>
      <c r="Y1344" s="29" t="s">
        <v>5249</v>
      </c>
      <c r="Z1344" s="29" t="s">
        <v>636</v>
      </c>
      <c r="AA1344" s="29" t="s">
        <v>7478</v>
      </c>
      <c r="AB1344" s="28">
        <v>93535</v>
      </c>
      <c r="AC1344" s="32">
        <v>34.691136999999998</v>
      </c>
      <c r="AD1344" s="32">
        <v>-117.96875300000001</v>
      </c>
      <c r="AE1344" s="34" t="s">
        <v>7494</v>
      </c>
      <c r="AF1344" s="29" t="s">
        <v>7472</v>
      </c>
      <c r="AG1344" s="33" t="str">
        <f>IF(ISERROR(IF(VLOOKUP(B1344,'SAS Stations'!$A$2:$G$307,6,)="YES", "YES", "NO"))=TRUE,"NO","YES")</f>
        <v>NO</v>
      </c>
      <c r="AH1344" s="33" t="str">
        <f t="shared" si="20"/>
        <v>YES</v>
      </c>
      <c r="AI1344" s="33" t="str">
        <f>IF(ISERROR(IF(VLOOKUP(B1344,'Stations Modelled'!$A$2:$D$141,4,FALSE)=TRUE, "YES","NO")),"NO","YES")</f>
        <v>NO</v>
      </c>
    </row>
    <row r="1345" spans="1:35" hidden="1">
      <c r="A1345" s="29" t="s">
        <v>770</v>
      </c>
      <c r="B1345" s="28">
        <v>518</v>
      </c>
      <c r="C1345" s="28">
        <v>5321</v>
      </c>
      <c r="D1345" s="30" t="s">
        <v>4954</v>
      </c>
      <c r="E1345" s="29"/>
      <c r="F1345" s="28">
        <v>66</v>
      </c>
      <c r="G1345" s="28">
        <v>12</v>
      </c>
      <c r="H1345" s="28">
        <v>5034</v>
      </c>
      <c r="I1345" s="29" t="s">
        <v>875</v>
      </c>
      <c r="J1345" s="28">
        <v>17</v>
      </c>
      <c r="K1345" s="29" t="s">
        <v>4950</v>
      </c>
      <c r="L1345" s="28">
        <v>5033</v>
      </c>
      <c r="M1345" s="29" t="s">
        <v>397</v>
      </c>
      <c r="N1345" s="29" t="s">
        <v>7471</v>
      </c>
      <c r="O1345" s="31">
        <v>11049</v>
      </c>
      <c r="P1345" s="31" t="s">
        <v>7472</v>
      </c>
      <c r="Q1345" s="29" t="s">
        <v>7473</v>
      </c>
      <c r="R1345" s="28">
        <v>5</v>
      </c>
      <c r="S1345" s="28">
        <v>51</v>
      </c>
      <c r="T1345" s="28">
        <v>3</v>
      </c>
      <c r="U1345" s="28">
        <v>33</v>
      </c>
      <c r="V1345" s="29" t="s">
        <v>4926</v>
      </c>
      <c r="W1345" s="29" t="s">
        <v>5114</v>
      </c>
      <c r="X1345" s="29" t="s">
        <v>468</v>
      </c>
      <c r="Y1345" s="29" t="s">
        <v>5250</v>
      </c>
      <c r="Z1345" s="29" t="s">
        <v>770</v>
      </c>
      <c r="AA1345" s="29" t="s">
        <v>7478</v>
      </c>
      <c r="AB1345" s="28">
        <v>93256</v>
      </c>
      <c r="AC1345" s="32">
        <v>35.965021</v>
      </c>
      <c r="AD1345" s="32">
        <v>-119.303393</v>
      </c>
      <c r="AE1345" s="34" t="s">
        <v>7494</v>
      </c>
      <c r="AF1345" s="29" t="s">
        <v>7472</v>
      </c>
      <c r="AG1345" s="33" t="str">
        <f>IF(ISERROR(IF(VLOOKUP(B1345,'SAS Stations'!$A$2:$G$307,6,)="YES", "YES", "NO"))=TRUE,"NO","YES")</f>
        <v>YES</v>
      </c>
      <c r="AH1345" s="33" t="str">
        <f t="shared" si="20"/>
        <v>NO</v>
      </c>
      <c r="AI1345" s="33" t="str">
        <f>IF(ISERROR(IF(VLOOKUP(B1345,'Stations Modelled'!$A$2:$D$141,4,FALSE)=TRUE, "YES","NO")),"NO","YES")</f>
        <v>NO</v>
      </c>
    </row>
    <row r="1346" spans="1:35" hidden="1">
      <c r="A1346" s="29" t="s">
        <v>771</v>
      </c>
      <c r="B1346" s="28">
        <v>885</v>
      </c>
      <c r="C1346" s="28">
        <v>5889</v>
      </c>
      <c r="D1346" s="30" t="s">
        <v>7573</v>
      </c>
      <c r="E1346" s="29"/>
      <c r="F1346" s="28">
        <v>66</v>
      </c>
      <c r="G1346" s="28">
        <v>12</v>
      </c>
      <c r="H1346" s="28">
        <v>5082</v>
      </c>
      <c r="I1346" s="29" t="s">
        <v>939</v>
      </c>
      <c r="J1346" s="28">
        <v>1</v>
      </c>
      <c r="K1346" s="29" t="s">
        <v>939</v>
      </c>
      <c r="L1346" s="28">
        <v>5082</v>
      </c>
      <c r="M1346" s="29" t="s">
        <v>939</v>
      </c>
      <c r="N1346" s="29" t="s">
        <v>7471</v>
      </c>
      <c r="O1346" s="31">
        <v>23621</v>
      </c>
      <c r="P1346" s="31" t="s">
        <v>7472</v>
      </c>
      <c r="Q1346" s="29" t="s">
        <v>7473</v>
      </c>
      <c r="R1346" s="28">
        <v>1</v>
      </c>
      <c r="S1346" s="28">
        <v>48</v>
      </c>
      <c r="T1346" s="28">
        <v>2</v>
      </c>
      <c r="U1346" s="28">
        <v>43</v>
      </c>
      <c r="V1346" s="29" t="s">
        <v>7556</v>
      </c>
      <c r="W1346" s="29" t="s">
        <v>7574</v>
      </c>
      <c r="X1346" s="29" t="s">
        <v>3326</v>
      </c>
      <c r="Y1346" s="29" t="s">
        <v>3327</v>
      </c>
      <c r="Z1346" s="29" t="s">
        <v>771</v>
      </c>
      <c r="AA1346" s="29" t="s">
        <v>7478</v>
      </c>
      <c r="AB1346" s="28">
        <v>92670</v>
      </c>
      <c r="AC1346" s="32">
        <v>33.871192999999998</v>
      </c>
      <c r="AD1346" s="32">
        <v>-117.87861599999999</v>
      </c>
      <c r="AE1346" s="34" t="s">
        <v>7503</v>
      </c>
      <c r="AF1346" s="29" t="s">
        <v>7472</v>
      </c>
      <c r="AG1346" s="33" t="str">
        <f>IF(ISERROR(IF(VLOOKUP(B1346,'SAS Stations'!$A$2:$G$307,6,)="YES", "YES", "NO"))=TRUE,"NO","YES")</f>
        <v>YES</v>
      </c>
      <c r="AH1346" s="33" t="str">
        <f t="shared" si="20"/>
        <v>NO</v>
      </c>
      <c r="AI1346" s="33" t="str">
        <f>IF(ISERROR(IF(VLOOKUP(B1346,'Stations Modelled'!$A$2:$D$141,4,FALSE)=TRUE, "YES","NO")),"NO","YES")</f>
        <v>NO</v>
      </c>
    </row>
    <row r="1347" spans="1:35" hidden="1">
      <c r="A1347" s="29" t="s">
        <v>1243</v>
      </c>
      <c r="B1347" s="28">
        <v>161</v>
      </c>
      <c r="C1347" s="28">
        <v>2522</v>
      </c>
      <c r="D1347" s="30"/>
      <c r="E1347" s="29"/>
      <c r="F1347" s="28">
        <v>55</v>
      </c>
      <c r="G1347" s="28">
        <v>12</v>
      </c>
      <c r="H1347" s="28">
        <v>8015</v>
      </c>
      <c r="I1347" s="29" t="s">
        <v>5394</v>
      </c>
      <c r="J1347" s="28">
        <v>15</v>
      </c>
      <c r="K1347" s="29" t="s">
        <v>666</v>
      </c>
      <c r="L1347" s="28">
        <v>2556</v>
      </c>
      <c r="M1347" s="29" t="s">
        <v>3822</v>
      </c>
      <c r="N1347" s="29" t="s">
        <v>7471</v>
      </c>
      <c r="O1347" s="31">
        <v>2923</v>
      </c>
      <c r="P1347" s="31" t="s">
        <v>7472</v>
      </c>
      <c r="Q1347" s="29" t="s">
        <v>2384</v>
      </c>
      <c r="R1347" s="28">
        <v>3</v>
      </c>
      <c r="S1347" s="28">
        <v>85</v>
      </c>
      <c r="T1347" s="28">
        <v>2</v>
      </c>
      <c r="U1347" s="28">
        <v>92</v>
      </c>
      <c r="V1347" s="29" t="s">
        <v>7498</v>
      </c>
      <c r="W1347" s="29" t="s">
        <v>7472</v>
      </c>
      <c r="X1347" s="29" t="s">
        <v>7472</v>
      </c>
      <c r="Y1347" s="29" t="s">
        <v>1244</v>
      </c>
      <c r="Z1347" s="29" t="s">
        <v>5397</v>
      </c>
      <c r="AA1347" s="29" t="s">
        <v>7478</v>
      </c>
      <c r="AB1347" s="28">
        <v>93514</v>
      </c>
      <c r="AC1347" s="27"/>
      <c r="AD1347" s="27"/>
      <c r="AE1347" s="27"/>
      <c r="AF1347" s="29" t="s">
        <v>7472</v>
      </c>
      <c r="AG1347" s="33" t="str">
        <f>IF(ISERROR(IF(VLOOKUP(B1347,'SAS Stations'!$A$2:$G$307,6,)="YES", "YES", "NO"))=TRUE,"NO","YES")</f>
        <v>NO</v>
      </c>
      <c r="AH1347" s="33" t="str">
        <f t="shared" ref="AH1347:AH1410" si="21">IF(AG1347="YES", "NO", "YES")</f>
        <v>YES</v>
      </c>
      <c r="AI1347" s="33" t="str">
        <f>IF(ISERROR(IF(VLOOKUP(B1347,'Stations Modelled'!$A$2:$D$141,4,FALSE)=TRUE, "YES","NO")),"NO","YES")</f>
        <v>NO</v>
      </c>
    </row>
    <row r="1348" spans="1:35" hidden="1">
      <c r="A1348" s="29" t="s">
        <v>1245</v>
      </c>
      <c r="B1348" s="28">
        <v>163</v>
      </c>
      <c r="C1348" s="28">
        <v>2523</v>
      </c>
      <c r="D1348" s="30"/>
      <c r="E1348" s="29"/>
      <c r="F1348" s="28">
        <v>2.4</v>
      </c>
      <c r="G1348" s="28">
        <v>115</v>
      </c>
      <c r="H1348" s="28">
        <v>8015</v>
      </c>
      <c r="I1348" s="29" t="s">
        <v>5394</v>
      </c>
      <c r="J1348" s="28">
        <v>15</v>
      </c>
      <c r="K1348" s="29" t="s">
        <v>666</v>
      </c>
      <c r="L1348" s="28">
        <v>2556</v>
      </c>
      <c r="M1348" s="29" t="s">
        <v>3822</v>
      </c>
      <c r="N1348" s="29" t="s">
        <v>7471</v>
      </c>
      <c r="O1348" s="31">
        <v>4901</v>
      </c>
      <c r="P1348" s="31" t="s">
        <v>7472</v>
      </c>
      <c r="Q1348" s="29" t="s">
        <v>2384</v>
      </c>
      <c r="R1348" s="28">
        <v>3</v>
      </c>
      <c r="S1348" s="28">
        <v>85</v>
      </c>
      <c r="T1348" s="28">
        <v>2</v>
      </c>
      <c r="U1348" s="28">
        <v>92</v>
      </c>
      <c r="V1348" s="29" t="s">
        <v>7498</v>
      </c>
      <c r="W1348" s="29" t="s">
        <v>7472</v>
      </c>
      <c r="X1348" s="29" t="s">
        <v>7472</v>
      </c>
      <c r="Y1348" s="29" t="s">
        <v>5202</v>
      </c>
      <c r="Z1348" s="29" t="s">
        <v>5397</v>
      </c>
      <c r="AA1348" s="29" t="s">
        <v>7478</v>
      </c>
      <c r="AB1348" s="28">
        <v>93514</v>
      </c>
      <c r="AC1348" s="27"/>
      <c r="AD1348" s="27"/>
      <c r="AE1348" s="27"/>
      <c r="AF1348" s="29" t="s">
        <v>7472</v>
      </c>
      <c r="AG1348" s="33" t="str">
        <f>IF(ISERROR(IF(VLOOKUP(B1348,'SAS Stations'!$A$2:$G$307,6,)="YES", "YES", "NO"))=TRUE,"NO","YES")</f>
        <v>NO</v>
      </c>
      <c r="AH1348" s="33" t="str">
        <f t="shared" si="21"/>
        <v>YES</v>
      </c>
      <c r="AI1348" s="33" t="str">
        <f>IF(ISERROR(IF(VLOOKUP(B1348,'Stations Modelled'!$A$2:$D$141,4,FALSE)=TRUE, "YES","NO")),"NO","YES")</f>
        <v>NO</v>
      </c>
    </row>
    <row r="1349" spans="1:35" hidden="1">
      <c r="A1349" s="29" t="s">
        <v>5203</v>
      </c>
      <c r="B1349" s="28">
        <v>164</v>
      </c>
      <c r="C1349" s="28">
        <v>2524</v>
      </c>
      <c r="D1349" s="30"/>
      <c r="E1349" s="29"/>
      <c r="F1349" s="28">
        <v>115</v>
      </c>
      <c r="G1349" s="28">
        <v>2.4</v>
      </c>
      <c r="H1349" s="28">
        <v>8015</v>
      </c>
      <c r="I1349" s="29" t="s">
        <v>5394</v>
      </c>
      <c r="J1349" s="28">
        <v>15</v>
      </c>
      <c r="K1349" s="29" t="s">
        <v>666</v>
      </c>
      <c r="L1349" s="28">
        <v>2556</v>
      </c>
      <c r="M1349" s="29" t="s">
        <v>3822</v>
      </c>
      <c r="N1349" s="29" t="s">
        <v>7471</v>
      </c>
      <c r="O1349" s="31">
        <v>3440</v>
      </c>
      <c r="P1349" s="31" t="s">
        <v>7472</v>
      </c>
      <c r="Q1349" s="29" t="s">
        <v>2384</v>
      </c>
      <c r="R1349" s="28">
        <v>3</v>
      </c>
      <c r="S1349" s="28">
        <v>85</v>
      </c>
      <c r="T1349" s="28">
        <v>2</v>
      </c>
      <c r="U1349" s="28">
        <v>92</v>
      </c>
      <c r="V1349" s="29" t="s">
        <v>7498</v>
      </c>
      <c r="W1349" s="29" t="s">
        <v>7472</v>
      </c>
      <c r="X1349" s="29" t="s">
        <v>7472</v>
      </c>
      <c r="Y1349" s="29" t="s">
        <v>5204</v>
      </c>
      <c r="Z1349" s="29" t="s">
        <v>5397</v>
      </c>
      <c r="AA1349" s="29" t="s">
        <v>7478</v>
      </c>
      <c r="AB1349" s="28">
        <v>93514</v>
      </c>
      <c r="AC1349" s="27"/>
      <c r="AD1349" s="27"/>
      <c r="AE1349" s="27"/>
      <c r="AF1349" s="29" t="s">
        <v>7472</v>
      </c>
      <c r="AG1349" s="33" t="str">
        <f>IF(ISERROR(IF(VLOOKUP(B1349,'SAS Stations'!$A$2:$G$307,6,)="YES", "YES", "NO"))=TRUE,"NO","YES")</f>
        <v>NO</v>
      </c>
      <c r="AH1349" s="33" t="str">
        <f t="shared" si="21"/>
        <v>YES</v>
      </c>
      <c r="AI1349" s="33" t="str">
        <f>IF(ISERROR(IF(VLOOKUP(B1349,'Stations Modelled'!$A$2:$D$141,4,FALSE)=TRUE, "YES","NO")),"NO","YES")</f>
        <v>NO</v>
      </c>
    </row>
    <row r="1350" spans="1:35" hidden="1">
      <c r="A1350" s="29" t="s">
        <v>5205</v>
      </c>
      <c r="B1350" s="28">
        <v>167</v>
      </c>
      <c r="C1350" s="28">
        <v>2525</v>
      </c>
      <c r="D1350" s="30"/>
      <c r="E1350" s="29"/>
      <c r="F1350" s="28">
        <v>2.4</v>
      </c>
      <c r="G1350" s="28">
        <v>55</v>
      </c>
      <c r="H1350" s="28">
        <v>8015</v>
      </c>
      <c r="I1350" s="29" t="s">
        <v>5394</v>
      </c>
      <c r="J1350" s="28">
        <v>15</v>
      </c>
      <c r="K1350" s="29" t="s">
        <v>666</v>
      </c>
      <c r="L1350" s="28">
        <v>2556</v>
      </c>
      <c r="M1350" s="29" t="s">
        <v>3822</v>
      </c>
      <c r="N1350" s="29" t="s">
        <v>7471</v>
      </c>
      <c r="O1350" s="31">
        <v>6941</v>
      </c>
      <c r="P1350" s="31" t="s">
        <v>7472</v>
      </c>
      <c r="Q1350" s="29" t="s">
        <v>2384</v>
      </c>
      <c r="R1350" s="28">
        <v>3</v>
      </c>
      <c r="S1350" s="28">
        <v>85</v>
      </c>
      <c r="T1350" s="28">
        <v>2</v>
      </c>
      <c r="U1350" s="28">
        <v>92</v>
      </c>
      <c r="V1350" s="29" t="s">
        <v>7498</v>
      </c>
      <c r="W1350" s="29" t="s">
        <v>7472</v>
      </c>
      <c r="X1350" s="29" t="s">
        <v>7472</v>
      </c>
      <c r="Y1350" s="29" t="s">
        <v>5206</v>
      </c>
      <c r="Z1350" s="29" t="s">
        <v>5397</v>
      </c>
      <c r="AA1350" s="29" t="s">
        <v>7478</v>
      </c>
      <c r="AB1350" s="28">
        <v>93514</v>
      </c>
      <c r="AC1350" s="27"/>
      <c r="AD1350" s="27"/>
      <c r="AE1350" s="27"/>
      <c r="AF1350" s="29" t="s">
        <v>7472</v>
      </c>
      <c r="AG1350" s="33" t="str">
        <f>IF(ISERROR(IF(VLOOKUP(B1350,'SAS Stations'!$A$2:$G$307,6,)="YES", "YES", "NO"))=TRUE,"NO","YES")</f>
        <v>NO</v>
      </c>
      <c r="AH1350" s="33" t="str">
        <f t="shared" si="21"/>
        <v>YES</v>
      </c>
      <c r="AI1350" s="33" t="str">
        <f>IF(ISERROR(IF(VLOOKUP(B1350,'Stations Modelled'!$A$2:$D$141,4,FALSE)=TRUE, "YES","NO")),"NO","YES")</f>
        <v>NO</v>
      </c>
    </row>
    <row r="1351" spans="1:35" hidden="1">
      <c r="A1351" s="29" t="s">
        <v>5207</v>
      </c>
      <c r="B1351" s="28">
        <v>168</v>
      </c>
      <c r="C1351" s="28">
        <v>2526</v>
      </c>
      <c r="D1351" s="30"/>
      <c r="E1351" s="29"/>
      <c r="F1351" s="28">
        <v>2.4</v>
      </c>
      <c r="G1351" s="28">
        <v>55</v>
      </c>
      <c r="H1351" s="28">
        <v>8015</v>
      </c>
      <c r="I1351" s="29" t="s">
        <v>5394</v>
      </c>
      <c r="J1351" s="28">
        <v>15</v>
      </c>
      <c r="K1351" s="29" t="s">
        <v>666</v>
      </c>
      <c r="L1351" s="28">
        <v>2556</v>
      </c>
      <c r="M1351" s="29" t="s">
        <v>3822</v>
      </c>
      <c r="N1351" s="29" t="s">
        <v>7471</v>
      </c>
      <c r="O1351" s="31">
        <v>4750</v>
      </c>
      <c r="P1351" s="31" t="s">
        <v>7472</v>
      </c>
      <c r="Q1351" s="29" t="s">
        <v>2384</v>
      </c>
      <c r="R1351" s="28">
        <v>3</v>
      </c>
      <c r="S1351" s="28">
        <v>85</v>
      </c>
      <c r="T1351" s="28">
        <v>2</v>
      </c>
      <c r="U1351" s="28">
        <v>92</v>
      </c>
      <c r="V1351" s="29" t="s">
        <v>7498</v>
      </c>
      <c r="W1351" s="29" t="s">
        <v>7472</v>
      </c>
      <c r="X1351" s="29" t="s">
        <v>7472</v>
      </c>
      <c r="Y1351" s="29" t="s">
        <v>5208</v>
      </c>
      <c r="Z1351" s="29" t="s">
        <v>5397</v>
      </c>
      <c r="AA1351" s="29" t="s">
        <v>7478</v>
      </c>
      <c r="AB1351" s="28">
        <v>93514</v>
      </c>
      <c r="AC1351" s="27"/>
      <c r="AD1351" s="27"/>
      <c r="AE1351" s="27"/>
      <c r="AF1351" s="29" t="s">
        <v>7472</v>
      </c>
      <c r="AG1351" s="33" t="str">
        <f>IF(ISERROR(IF(VLOOKUP(B1351,'SAS Stations'!$A$2:$G$307,6,)="YES", "YES", "NO"))=TRUE,"NO","YES")</f>
        <v>NO</v>
      </c>
      <c r="AH1351" s="33" t="str">
        <f t="shared" si="21"/>
        <v>YES</v>
      </c>
      <c r="AI1351" s="33" t="str">
        <f>IF(ISERROR(IF(VLOOKUP(B1351,'Stations Modelled'!$A$2:$D$141,4,FALSE)=TRUE, "YES","NO")),"NO","YES")</f>
        <v>NO</v>
      </c>
    </row>
    <row r="1352" spans="1:35" hidden="1">
      <c r="A1352" s="29" t="s">
        <v>772</v>
      </c>
      <c r="B1352" s="28">
        <v>1913</v>
      </c>
      <c r="C1352" s="28">
        <v>6334</v>
      </c>
      <c r="D1352" s="30" t="s">
        <v>2815</v>
      </c>
      <c r="E1352" s="29"/>
      <c r="F1352" s="28">
        <v>66</v>
      </c>
      <c r="G1352" s="28">
        <v>16</v>
      </c>
      <c r="H1352" s="28">
        <v>5074</v>
      </c>
      <c r="I1352" s="29" t="s">
        <v>631</v>
      </c>
      <c r="J1352" s="28">
        <v>9</v>
      </c>
      <c r="K1352" s="29" t="s">
        <v>652</v>
      </c>
      <c r="L1352" s="28">
        <v>5073</v>
      </c>
      <c r="M1352" s="29" t="s">
        <v>652</v>
      </c>
      <c r="N1352" s="29" t="s">
        <v>7471</v>
      </c>
      <c r="O1352" s="31">
        <v>35059</v>
      </c>
      <c r="P1352" s="31" t="s">
        <v>7472</v>
      </c>
      <c r="Q1352" s="29" t="s">
        <v>7530</v>
      </c>
      <c r="R1352" s="28">
        <v>1</v>
      </c>
      <c r="S1352" s="28">
        <v>32</v>
      </c>
      <c r="T1352" s="28">
        <v>2</v>
      </c>
      <c r="U1352" s="28">
        <v>1</v>
      </c>
      <c r="V1352" s="29" t="s">
        <v>4812</v>
      </c>
      <c r="W1352" s="29" t="s">
        <v>7487</v>
      </c>
      <c r="X1352" s="29" t="s">
        <v>7558</v>
      </c>
      <c r="Y1352" s="29" t="s">
        <v>4813</v>
      </c>
      <c r="Z1352" s="29" t="s">
        <v>1054</v>
      </c>
      <c r="AA1352" s="29" t="s">
        <v>7478</v>
      </c>
      <c r="AB1352" s="28">
        <v>90280</v>
      </c>
      <c r="AC1352" s="32">
        <v>33.956740000000003</v>
      </c>
      <c r="AD1352" s="32">
        <v>-118.189742</v>
      </c>
      <c r="AE1352" s="34" t="s">
        <v>7494</v>
      </c>
      <c r="AF1352" s="29" t="s">
        <v>7472</v>
      </c>
      <c r="AG1352" s="33" t="str">
        <f>IF(ISERROR(IF(VLOOKUP(B1352,'SAS Stations'!$A$2:$G$307,6,)="YES", "YES", "NO"))=TRUE,"NO","YES")</f>
        <v>NO</v>
      </c>
      <c r="AH1352" s="33" t="str">
        <f t="shared" si="21"/>
        <v>YES</v>
      </c>
      <c r="AI1352" s="33" t="str">
        <f>IF(ISERROR(IF(VLOOKUP(B1352,'Stations Modelled'!$A$2:$D$141,4,FALSE)=TRUE, "YES","NO")),"NO","YES")</f>
        <v>NO</v>
      </c>
    </row>
    <row r="1353" spans="1:35" hidden="1">
      <c r="A1353" s="29" t="s">
        <v>773</v>
      </c>
      <c r="B1353" s="28">
        <v>1727</v>
      </c>
      <c r="C1353" s="28">
        <v>6306</v>
      </c>
      <c r="D1353" s="30" t="s">
        <v>3420</v>
      </c>
      <c r="E1353" s="29"/>
      <c r="F1353" s="28">
        <v>66</v>
      </c>
      <c r="G1353" s="28">
        <v>12</v>
      </c>
      <c r="H1353" s="28">
        <v>5062</v>
      </c>
      <c r="I1353" s="29" t="s">
        <v>3801</v>
      </c>
      <c r="J1353" s="28">
        <v>4</v>
      </c>
      <c r="K1353" s="29" t="s">
        <v>448</v>
      </c>
      <c r="L1353" s="28">
        <v>5069</v>
      </c>
      <c r="M1353" s="29" t="s">
        <v>687</v>
      </c>
      <c r="N1353" s="29" t="s">
        <v>7471</v>
      </c>
      <c r="O1353" s="31">
        <v>34999</v>
      </c>
      <c r="P1353" s="31" t="s">
        <v>7472</v>
      </c>
      <c r="Q1353" s="29" t="s">
        <v>7530</v>
      </c>
      <c r="R1353" s="28">
        <v>3</v>
      </c>
      <c r="S1353" s="28">
        <v>34</v>
      </c>
      <c r="T1353" s="28">
        <v>3</v>
      </c>
      <c r="U1353" s="28">
        <v>12</v>
      </c>
      <c r="V1353" s="29" t="s">
        <v>7474</v>
      </c>
      <c r="W1353" s="29" t="s">
        <v>5069</v>
      </c>
      <c r="X1353" s="29" t="s">
        <v>519</v>
      </c>
      <c r="Y1353" s="29" t="s">
        <v>2708</v>
      </c>
      <c r="Z1353" s="29" t="s">
        <v>3801</v>
      </c>
      <c r="AA1353" s="29" t="s">
        <v>7478</v>
      </c>
      <c r="AB1353" s="28">
        <v>91710</v>
      </c>
      <c r="AC1353" s="32">
        <v>33.993957999999999</v>
      </c>
      <c r="AD1353" s="32">
        <v>-117.708793</v>
      </c>
      <c r="AE1353" s="34" t="s">
        <v>7503</v>
      </c>
      <c r="AF1353" s="29" t="s">
        <v>7472</v>
      </c>
      <c r="AG1353" s="33" t="str">
        <f>IF(ISERROR(IF(VLOOKUP(B1353,'SAS Stations'!$A$2:$G$307,6,)="YES", "YES", "NO"))=TRUE,"NO","YES")</f>
        <v>NO</v>
      </c>
      <c r="AH1353" s="33" t="str">
        <f t="shared" si="21"/>
        <v>YES</v>
      </c>
      <c r="AI1353" s="33" t="str">
        <f>IF(ISERROR(IF(VLOOKUP(B1353,'Stations Modelled'!$A$2:$D$141,4,FALSE)=TRUE, "YES","NO")),"NO","YES")</f>
        <v>NO</v>
      </c>
    </row>
    <row r="1354" spans="1:35" hidden="1">
      <c r="A1354" s="29" t="s">
        <v>774</v>
      </c>
      <c r="B1354" s="28">
        <v>616</v>
      </c>
      <c r="C1354" s="28">
        <v>5565</v>
      </c>
      <c r="D1354" s="30" t="s">
        <v>4981</v>
      </c>
      <c r="E1354" s="29">
        <v>76716</v>
      </c>
      <c r="F1354" s="28">
        <v>16</v>
      </c>
      <c r="G1354" s="28">
        <v>4</v>
      </c>
      <c r="H1354" s="28">
        <v>5055</v>
      </c>
      <c r="I1354" s="29" t="s">
        <v>446</v>
      </c>
      <c r="J1354" s="28">
        <v>10</v>
      </c>
      <c r="K1354" s="29" t="s">
        <v>446</v>
      </c>
      <c r="L1354" s="28">
        <v>5056</v>
      </c>
      <c r="M1354" s="29" t="s">
        <v>698</v>
      </c>
      <c r="N1354" s="29" t="s">
        <v>7471</v>
      </c>
      <c r="O1354" s="31">
        <v>18264</v>
      </c>
      <c r="P1354" s="31" t="s">
        <v>7472</v>
      </c>
      <c r="Q1354" s="29" t="s">
        <v>7506</v>
      </c>
      <c r="R1354" s="28">
        <v>5</v>
      </c>
      <c r="S1354" s="28">
        <v>49</v>
      </c>
      <c r="T1354" s="28">
        <v>1</v>
      </c>
      <c r="U1354" s="28">
        <v>63</v>
      </c>
      <c r="V1354" s="29" t="s">
        <v>4996</v>
      </c>
      <c r="W1354" s="29" t="s">
        <v>2741</v>
      </c>
      <c r="X1354" s="29" t="s">
        <v>519</v>
      </c>
      <c r="Y1354" s="29" t="s">
        <v>5251</v>
      </c>
      <c r="Z1354" s="29" t="s">
        <v>1048</v>
      </c>
      <c r="AA1354" s="29" t="s">
        <v>7478</v>
      </c>
      <c r="AB1354" s="28">
        <v>93109</v>
      </c>
      <c r="AC1354" s="32">
        <v>34.404684000000003</v>
      </c>
      <c r="AD1354" s="32">
        <v>-119.73259400000001</v>
      </c>
      <c r="AE1354" s="34" t="s">
        <v>7494</v>
      </c>
      <c r="AF1354" s="29" t="s">
        <v>7472</v>
      </c>
      <c r="AG1354" s="33" t="str">
        <f>IF(ISERROR(IF(VLOOKUP(B1354,'SAS Stations'!$A$2:$G$307,6,)="YES", "YES", "NO"))=TRUE,"NO","YES")</f>
        <v>YES</v>
      </c>
      <c r="AH1354" s="33" t="str">
        <f t="shared" si="21"/>
        <v>NO</v>
      </c>
      <c r="AI1354" s="33" t="str">
        <f>IF(ISERROR(IF(VLOOKUP(B1354,'Stations Modelled'!$A$2:$D$141,4,FALSE)=TRUE, "YES","NO")),"NO","YES")</f>
        <v>YES</v>
      </c>
    </row>
    <row r="1355" spans="1:35" hidden="1">
      <c r="A1355" s="29" t="s">
        <v>5209</v>
      </c>
      <c r="B1355" s="28">
        <v>1254</v>
      </c>
      <c r="C1355" s="28">
        <v>7663</v>
      </c>
      <c r="D1355" s="30"/>
      <c r="E1355" s="29"/>
      <c r="F1355" s="28">
        <v>16</v>
      </c>
      <c r="G1355" s="28">
        <v>2.4</v>
      </c>
      <c r="H1355" s="28">
        <v>5056</v>
      </c>
      <c r="I1355" s="29" t="s">
        <v>698</v>
      </c>
      <c r="J1355" s="28">
        <v>11</v>
      </c>
      <c r="K1355" s="29" t="s">
        <v>698</v>
      </c>
      <c r="L1355" s="28">
        <v>5056</v>
      </c>
      <c r="M1355" s="29" t="s">
        <v>698</v>
      </c>
      <c r="N1355" s="29" t="s">
        <v>7521</v>
      </c>
      <c r="O1355" s="31">
        <v>18264</v>
      </c>
      <c r="P1355" s="31">
        <v>32387</v>
      </c>
      <c r="Q1355" s="29" t="s">
        <v>5084</v>
      </c>
      <c r="R1355" s="28">
        <v>5</v>
      </c>
      <c r="S1355" s="28">
        <v>35</v>
      </c>
      <c r="T1355" s="28">
        <v>2</v>
      </c>
      <c r="U1355" s="28">
        <v>60</v>
      </c>
      <c r="V1355" s="29" t="s">
        <v>7472</v>
      </c>
      <c r="W1355" s="29" t="s">
        <v>7472</v>
      </c>
      <c r="X1355" s="29" t="s">
        <v>7472</v>
      </c>
      <c r="Y1355" s="29" t="s">
        <v>7472</v>
      </c>
      <c r="Z1355" s="29" t="s">
        <v>7472</v>
      </c>
      <c r="AA1355" s="29" t="s">
        <v>7478</v>
      </c>
      <c r="AB1355" s="28" t="s">
        <v>7472</v>
      </c>
      <c r="AC1355" s="27"/>
      <c r="AD1355" s="27"/>
      <c r="AE1355" s="27"/>
      <c r="AF1355" s="29" t="s">
        <v>7472</v>
      </c>
      <c r="AG1355" s="33" t="str">
        <f>IF(ISERROR(IF(VLOOKUP(B1355,'SAS Stations'!$A$2:$G$307,6,)="YES", "YES", "NO"))=TRUE,"NO","YES")</f>
        <v>NO</v>
      </c>
      <c r="AH1355" s="33" t="str">
        <f t="shared" si="21"/>
        <v>YES</v>
      </c>
      <c r="AI1355" s="33" t="str">
        <f>IF(ISERROR(IF(VLOOKUP(B1355,'Stations Modelled'!$A$2:$D$141,4,FALSE)=TRUE, "YES","NO")),"NO","YES")</f>
        <v>NO</v>
      </c>
    </row>
    <row r="1356" spans="1:35" hidden="1">
      <c r="A1356" s="29" t="s">
        <v>5210</v>
      </c>
      <c r="B1356" s="28">
        <v>1593</v>
      </c>
      <c r="C1356" s="28">
        <v>7671</v>
      </c>
      <c r="D1356" s="30"/>
      <c r="E1356" s="29"/>
      <c r="F1356" s="28">
        <v>16</v>
      </c>
      <c r="G1356" s="28">
        <v>4</v>
      </c>
      <c r="H1356" s="28">
        <v>5015</v>
      </c>
      <c r="I1356" s="29" t="s">
        <v>377</v>
      </c>
      <c r="J1356" s="28">
        <v>3</v>
      </c>
      <c r="K1356" s="29" t="s">
        <v>7529</v>
      </c>
      <c r="L1356" s="28">
        <v>5012</v>
      </c>
      <c r="M1356" s="29" t="s">
        <v>3869</v>
      </c>
      <c r="N1356" s="29" t="s">
        <v>7471</v>
      </c>
      <c r="O1356" s="31">
        <v>32540</v>
      </c>
      <c r="P1356" s="31" t="s">
        <v>7472</v>
      </c>
      <c r="Q1356" s="29" t="s">
        <v>5084</v>
      </c>
      <c r="R1356" s="28">
        <v>1</v>
      </c>
      <c r="S1356" s="28">
        <v>27</v>
      </c>
      <c r="T1356" s="28">
        <v>3</v>
      </c>
      <c r="U1356" s="28">
        <v>10</v>
      </c>
      <c r="V1356" s="29" t="s">
        <v>7472</v>
      </c>
      <c r="W1356" s="29" t="s">
        <v>7472</v>
      </c>
      <c r="X1356" s="29" t="s">
        <v>7472</v>
      </c>
      <c r="Y1356" s="29" t="s">
        <v>7472</v>
      </c>
      <c r="Z1356" s="29" t="s">
        <v>7472</v>
      </c>
      <c r="AA1356" s="29" t="s">
        <v>7478</v>
      </c>
      <c r="AB1356" s="28">
        <v>91011</v>
      </c>
      <c r="AC1356" s="27"/>
      <c r="AD1356" s="27"/>
      <c r="AE1356" s="27"/>
      <c r="AF1356" s="29" t="s">
        <v>7472</v>
      </c>
      <c r="AG1356" s="33" t="str">
        <f>IF(ISERROR(IF(VLOOKUP(B1356,'SAS Stations'!$A$2:$G$307,6,)="YES", "YES", "NO"))=TRUE,"NO","YES")</f>
        <v>NO</v>
      </c>
      <c r="AH1356" s="33" t="str">
        <f t="shared" si="21"/>
        <v>YES</v>
      </c>
      <c r="AI1356" s="33" t="str">
        <f>IF(ISERROR(IF(VLOOKUP(B1356,'Stations Modelled'!$A$2:$D$141,4,FALSE)=TRUE, "YES","NO")),"NO","YES")</f>
        <v>NO</v>
      </c>
    </row>
    <row r="1357" spans="1:35" hidden="1">
      <c r="A1357" s="29" t="s">
        <v>5211</v>
      </c>
      <c r="B1357" s="28">
        <v>1255</v>
      </c>
      <c r="C1357" s="28">
        <v>7664</v>
      </c>
      <c r="D1357" s="30"/>
      <c r="E1357" s="29"/>
      <c r="F1357" s="28">
        <v>16</v>
      </c>
      <c r="G1357" s="28">
        <v>4</v>
      </c>
      <c r="H1357" s="28">
        <v>5053</v>
      </c>
      <c r="I1357" s="29" t="s">
        <v>833</v>
      </c>
      <c r="J1357" s="28">
        <v>12</v>
      </c>
      <c r="K1357" s="29" t="s">
        <v>833</v>
      </c>
      <c r="L1357" s="28">
        <v>5056</v>
      </c>
      <c r="M1357" s="29" t="s">
        <v>698</v>
      </c>
      <c r="N1357" s="29" t="s">
        <v>7521</v>
      </c>
      <c r="O1357" s="31">
        <v>23255</v>
      </c>
      <c r="P1357" s="31">
        <v>36008</v>
      </c>
      <c r="Q1357" s="29" t="s">
        <v>5084</v>
      </c>
      <c r="R1357" s="28">
        <v>5</v>
      </c>
      <c r="S1357" s="28">
        <v>39</v>
      </c>
      <c r="T1357" s="28" t="s">
        <v>7472</v>
      </c>
      <c r="U1357" s="28">
        <v>0</v>
      </c>
      <c r="V1357" s="29" t="s">
        <v>7472</v>
      </c>
      <c r="W1357" s="29" t="s">
        <v>7472</v>
      </c>
      <c r="X1357" s="29" t="s">
        <v>7472</v>
      </c>
      <c r="Y1357" s="29" t="s">
        <v>7472</v>
      </c>
      <c r="Z1357" s="29" t="s">
        <v>7472</v>
      </c>
      <c r="AA1357" s="29" t="s">
        <v>7478</v>
      </c>
      <c r="AB1357" s="28" t="s">
        <v>7472</v>
      </c>
      <c r="AC1357" s="27"/>
      <c r="AD1357" s="27"/>
      <c r="AE1357" s="27"/>
      <c r="AF1357" s="29" t="s">
        <v>7472</v>
      </c>
      <c r="AG1357" s="33" t="str">
        <f>IF(ISERROR(IF(VLOOKUP(B1357,'SAS Stations'!$A$2:$G$307,6,)="YES", "YES", "NO"))=TRUE,"NO","YES")</f>
        <v>NO</v>
      </c>
      <c r="AH1357" s="33" t="str">
        <f t="shared" si="21"/>
        <v>YES</v>
      </c>
      <c r="AI1357" s="33" t="str">
        <f>IF(ISERROR(IF(VLOOKUP(B1357,'Stations Modelled'!$A$2:$D$141,4,FALSE)=TRUE, "YES","NO")),"NO","YES")</f>
        <v>NO</v>
      </c>
    </row>
    <row r="1358" spans="1:35" hidden="1">
      <c r="A1358" s="29" t="s">
        <v>5212</v>
      </c>
      <c r="B1358" s="28">
        <v>1628</v>
      </c>
      <c r="C1358" s="28">
        <v>1098</v>
      </c>
      <c r="D1358" s="30"/>
      <c r="E1358" s="29"/>
      <c r="F1358" s="28">
        <v>33</v>
      </c>
      <c r="G1358" s="28">
        <v>12</v>
      </c>
      <c r="H1358" s="28">
        <v>8015</v>
      </c>
      <c r="I1358" s="29" t="s">
        <v>5394</v>
      </c>
      <c r="J1358" s="28">
        <v>15</v>
      </c>
      <c r="K1358" s="29" t="s">
        <v>666</v>
      </c>
      <c r="L1358" s="28">
        <v>2556</v>
      </c>
      <c r="M1358" s="29" t="s">
        <v>3822</v>
      </c>
      <c r="N1358" s="29" t="s">
        <v>7471</v>
      </c>
      <c r="O1358" s="31">
        <v>33147</v>
      </c>
      <c r="P1358" s="31" t="s">
        <v>7472</v>
      </c>
      <c r="Q1358" s="29" t="s">
        <v>525</v>
      </c>
      <c r="R1358" s="28">
        <v>3</v>
      </c>
      <c r="S1358" s="28">
        <v>85</v>
      </c>
      <c r="T1358" s="28">
        <v>2</v>
      </c>
      <c r="U1358" s="28">
        <v>92</v>
      </c>
      <c r="V1358" s="29" t="s">
        <v>7498</v>
      </c>
      <c r="W1358" s="29" t="s">
        <v>7472</v>
      </c>
      <c r="X1358" s="29" t="s">
        <v>7472</v>
      </c>
      <c r="Y1358" s="29" t="s">
        <v>7472</v>
      </c>
      <c r="Z1358" s="29" t="s">
        <v>7472</v>
      </c>
      <c r="AA1358" s="29" t="s">
        <v>7478</v>
      </c>
      <c r="AB1358" s="28" t="s">
        <v>7472</v>
      </c>
      <c r="AC1358" s="27"/>
      <c r="AD1358" s="27"/>
      <c r="AE1358" s="27"/>
      <c r="AF1358" s="29" t="s">
        <v>7472</v>
      </c>
      <c r="AG1358" s="33" t="str">
        <f>IF(ISERROR(IF(VLOOKUP(B1358,'SAS Stations'!$A$2:$G$307,6,)="YES", "YES", "NO"))=TRUE,"NO","YES")</f>
        <v>NO</v>
      </c>
      <c r="AH1358" s="33" t="str">
        <f t="shared" si="21"/>
        <v>YES</v>
      </c>
      <c r="AI1358" s="33" t="str">
        <f>IF(ISERROR(IF(VLOOKUP(B1358,'Stations Modelled'!$A$2:$D$141,4,FALSE)=TRUE, "YES","NO")),"NO","YES")</f>
        <v>NO</v>
      </c>
    </row>
    <row r="1359" spans="1:35" hidden="1">
      <c r="A1359" s="29" t="s">
        <v>775</v>
      </c>
      <c r="B1359" s="28">
        <v>1920</v>
      </c>
      <c r="C1359" s="28">
        <v>6338</v>
      </c>
      <c r="D1359" s="30" t="s">
        <v>4923</v>
      </c>
      <c r="E1359" s="29"/>
      <c r="F1359" s="28">
        <v>115</v>
      </c>
      <c r="G1359" s="28">
        <v>4</v>
      </c>
      <c r="H1359" s="28">
        <v>8027</v>
      </c>
      <c r="I1359" s="29" t="s">
        <v>365</v>
      </c>
      <c r="J1359" s="28">
        <v>15</v>
      </c>
      <c r="K1359" s="29" t="s">
        <v>666</v>
      </c>
      <c r="L1359" s="28">
        <v>5061</v>
      </c>
      <c r="M1359" s="29" t="s">
        <v>666</v>
      </c>
      <c r="N1359" s="29" t="s">
        <v>7471</v>
      </c>
      <c r="O1359" s="31">
        <v>35048</v>
      </c>
      <c r="P1359" s="31" t="s">
        <v>7472</v>
      </c>
      <c r="Q1359" s="29" t="s">
        <v>7530</v>
      </c>
      <c r="R1359" s="28">
        <v>3</v>
      </c>
      <c r="S1359" s="28">
        <v>73</v>
      </c>
      <c r="T1359" s="28">
        <v>4</v>
      </c>
      <c r="U1359" s="28">
        <v>23</v>
      </c>
      <c r="V1359" s="29" t="s">
        <v>5252</v>
      </c>
      <c r="W1359" s="29" t="s">
        <v>3418</v>
      </c>
      <c r="X1359" s="29" t="s">
        <v>7472</v>
      </c>
      <c r="Y1359" s="29" t="s">
        <v>5253</v>
      </c>
      <c r="Z1359" s="29" t="s">
        <v>5009</v>
      </c>
      <c r="AA1359" s="29" t="s">
        <v>7478</v>
      </c>
      <c r="AB1359" s="28" t="s">
        <v>7472</v>
      </c>
      <c r="AC1359" s="27"/>
      <c r="AD1359" s="27"/>
      <c r="AE1359" s="27"/>
      <c r="AF1359" s="29" t="s">
        <v>7472</v>
      </c>
      <c r="AG1359" s="33" t="str">
        <f>IF(ISERROR(IF(VLOOKUP(B1359,'SAS Stations'!$A$2:$G$307,6,)="YES", "YES", "NO"))=TRUE,"NO","YES")</f>
        <v>NO</v>
      </c>
      <c r="AH1359" s="33" t="str">
        <f t="shared" si="21"/>
        <v>YES</v>
      </c>
      <c r="AI1359" s="33" t="str">
        <f>IF(ISERROR(IF(VLOOKUP(B1359,'Stations Modelled'!$A$2:$D$141,4,FALSE)=TRUE, "YES","NO")),"NO","YES")</f>
        <v>NO</v>
      </c>
    </row>
    <row r="1360" spans="1:35" hidden="1">
      <c r="A1360" s="29" t="s">
        <v>776</v>
      </c>
      <c r="B1360" s="28">
        <v>410</v>
      </c>
      <c r="C1360" s="28">
        <v>5202</v>
      </c>
      <c r="D1360" s="30" t="s">
        <v>2821</v>
      </c>
      <c r="E1360" s="29"/>
      <c r="F1360" s="28">
        <v>66</v>
      </c>
      <c r="G1360" s="28">
        <v>4</v>
      </c>
      <c r="H1360" s="28">
        <v>5023</v>
      </c>
      <c r="I1360" s="29" t="s">
        <v>337</v>
      </c>
      <c r="J1360" s="28">
        <v>8</v>
      </c>
      <c r="K1360" s="29" t="s">
        <v>337</v>
      </c>
      <c r="L1360" s="28">
        <v>5023</v>
      </c>
      <c r="M1360" s="29" t="s">
        <v>337</v>
      </c>
      <c r="N1360" s="29" t="s">
        <v>7471</v>
      </c>
      <c r="O1360" s="31">
        <v>23102</v>
      </c>
      <c r="P1360" s="31" t="s">
        <v>7472</v>
      </c>
      <c r="Q1360" s="29" t="s">
        <v>7530</v>
      </c>
      <c r="R1360" s="28">
        <v>5</v>
      </c>
      <c r="S1360" s="28">
        <v>44</v>
      </c>
      <c r="T1360" s="28">
        <v>1</v>
      </c>
      <c r="U1360" s="28">
        <v>53</v>
      </c>
      <c r="V1360" s="29" t="s">
        <v>3386</v>
      </c>
      <c r="W1360" s="29" t="s">
        <v>1718</v>
      </c>
      <c r="X1360" s="29" t="s">
        <v>7562</v>
      </c>
      <c r="Y1360" s="29" t="s">
        <v>4814</v>
      </c>
      <c r="Z1360" s="29" t="s">
        <v>3873</v>
      </c>
      <c r="AA1360" s="29" t="s">
        <v>7478</v>
      </c>
      <c r="AB1360" s="28" t="s">
        <v>7472</v>
      </c>
      <c r="AC1360" s="32">
        <v>33.928913999999999</v>
      </c>
      <c r="AD1360" s="32">
        <v>-118.390103</v>
      </c>
      <c r="AE1360" s="34" t="s">
        <v>7494</v>
      </c>
      <c r="AF1360" s="29" t="s">
        <v>7472</v>
      </c>
      <c r="AG1360" s="33" t="str">
        <f>IF(ISERROR(IF(VLOOKUP(B1360,'SAS Stations'!$A$2:$G$307,6,)="YES", "YES", "NO"))=TRUE,"NO","YES")</f>
        <v>NO</v>
      </c>
      <c r="AH1360" s="33" t="str">
        <f t="shared" si="21"/>
        <v>YES</v>
      </c>
      <c r="AI1360" s="33" t="str">
        <f>IF(ISERROR(IF(VLOOKUP(B1360,'Stations Modelled'!$A$2:$D$141,4,FALSE)=TRUE, "YES","NO")),"NO","YES")</f>
        <v>NO</v>
      </c>
    </row>
    <row r="1361" spans="1:35" hidden="1">
      <c r="A1361" s="29" t="s">
        <v>776</v>
      </c>
      <c r="B1361" s="28">
        <v>1936</v>
      </c>
      <c r="C1361" s="28">
        <v>5202</v>
      </c>
      <c r="D1361" s="30" t="s">
        <v>2821</v>
      </c>
      <c r="E1361" s="29"/>
      <c r="F1361" s="28">
        <v>4</v>
      </c>
      <c r="G1361" s="28">
        <v>16</v>
      </c>
      <c r="H1361" s="28">
        <v>5023</v>
      </c>
      <c r="I1361" s="29" t="s">
        <v>337</v>
      </c>
      <c r="J1361" s="28">
        <v>8</v>
      </c>
      <c r="K1361" s="29" t="s">
        <v>337</v>
      </c>
      <c r="L1361" s="28">
        <v>5023</v>
      </c>
      <c r="M1361" s="29" t="s">
        <v>337</v>
      </c>
      <c r="N1361" s="29" t="s">
        <v>7471</v>
      </c>
      <c r="O1361" s="31">
        <v>35252</v>
      </c>
      <c r="P1361" s="31" t="s">
        <v>7472</v>
      </c>
      <c r="Q1361" s="29" t="s">
        <v>7530</v>
      </c>
      <c r="R1361" s="28">
        <v>5</v>
      </c>
      <c r="S1361" s="28">
        <v>44</v>
      </c>
      <c r="T1361" s="28">
        <v>1</v>
      </c>
      <c r="U1361" s="28">
        <v>53</v>
      </c>
      <c r="V1361" s="29" t="s">
        <v>3386</v>
      </c>
      <c r="W1361" s="29" t="s">
        <v>1718</v>
      </c>
      <c r="X1361" s="29" t="s">
        <v>7562</v>
      </c>
      <c r="Y1361" s="29" t="s">
        <v>4814</v>
      </c>
      <c r="Z1361" s="29" t="s">
        <v>3873</v>
      </c>
      <c r="AA1361" s="29" t="s">
        <v>7478</v>
      </c>
      <c r="AB1361" s="28" t="s">
        <v>7472</v>
      </c>
      <c r="AC1361" s="32">
        <v>33.928913999999999</v>
      </c>
      <c r="AD1361" s="32">
        <v>-118.390103</v>
      </c>
      <c r="AE1361" s="34" t="s">
        <v>7494</v>
      </c>
      <c r="AF1361" s="29" t="s">
        <v>7472</v>
      </c>
      <c r="AG1361" s="33" t="str">
        <f>IF(ISERROR(IF(VLOOKUP(B1361,'SAS Stations'!$A$2:$G$307,6,)="YES", "YES", "NO"))=TRUE,"NO","YES")</f>
        <v>NO</v>
      </c>
      <c r="AH1361" s="33" t="str">
        <f t="shared" si="21"/>
        <v>YES</v>
      </c>
      <c r="AI1361" s="33" t="str">
        <f>IF(ISERROR(IF(VLOOKUP(B1361,'Stations Modelled'!$A$2:$D$141,4,FALSE)=TRUE, "YES","NO")),"NO","YES")</f>
        <v>NO</v>
      </c>
    </row>
    <row r="1362" spans="1:35" hidden="1">
      <c r="A1362" s="29" t="s">
        <v>4815</v>
      </c>
      <c r="B1362" s="28">
        <v>1032</v>
      </c>
      <c r="C1362" s="28">
        <v>6266</v>
      </c>
      <c r="D1362" s="30" t="s">
        <v>7528</v>
      </c>
      <c r="E1362" s="29"/>
      <c r="F1362" s="28">
        <v>66</v>
      </c>
      <c r="G1362" s="28">
        <v>12</v>
      </c>
      <c r="H1362" s="28">
        <v>5071</v>
      </c>
      <c r="I1362" s="29" t="s">
        <v>339</v>
      </c>
      <c r="J1362" s="28">
        <v>9</v>
      </c>
      <c r="K1362" s="29" t="s">
        <v>652</v>
      </c>
      <c r="L1362" s="28">
        <v>5073</v>
      </c>
      <c r="M1362" s="29" t="s">
        <v>652</v>
      </c>
      <c r="N1362" s="29" t="s">
        <v>7471</v>
      </c>
      <c r="O1362" s="31">
        <v>29373</v>
      </c>
      <c r="P1362" s="31" t="s">
        <v>7472</v>
      </c>
      <c r="Q1362" s="29" t="s">
        <v>7530</v>
      </c>
      <c r="R1362" s="28">
        <v>1</v>
      </c>
      <c r="S1362" s="28">
        <v>46</v>
      </c>
      <c r="T1362" s="28">
        <v>1</v>
      </c>
      <c r="U1362" s="28">
        <v>51</v>
      </c>
      <c r="V1362" s="29" t="s">
        <v>3386</v>
      </c>
      <c r="W1362" s="29" t="s">
        <v>4808</v>
      </c>
      <c r="X1362" s="29" t="s">
        <v>5088</v>
      </c>
      <c r="Y1362" s="29" t="s">
        <v>4816</v>
      </c>
      <c r="Z1362" s="29" t="s">
        <v>660</v>
      </c>
      <c r="AA1362" s="29" t="s">
        <v>7478</v>
      </c>
      <c r="AB1362" s="28" t="s">
        <v>7472</v>
      </c>
      <c r="AC1362" s="32">
        <v>33.747619999999998</v>
      </c>
      <c r="AD1362" s="32">
        <v>-118.21482899999999</v>
      </c>
      <c r="AE1362" s="34" t="s">
        <v>7494</v>
      </c>
      <c r="AF1362" s="29" t="s">
        <v>7472</v>
      </c>
      <c r="AG1362" s="33" t="str">
        <f>IF(ISERROR(IF(VLOOKUP(B1362,'SAS Stations'!$A$2:$G$307,6,)="YES", "YES", "NO"))=TRUE,"NO","YES")</f>
        <v>NO</v>
      </c>
      <c r="AH1362" s="33" t="str">
        <f t="shared" si="21"/>
        <v>YES</v>
      </c>
      <c r="AI1362" s="33" t="str">
        <f>IF(ISERROR(IF(VLOOKUP(B1362,'Stations Modelled'!$A$2:$D$141,4,FALSE)=TRUE, "YES","NO")),"NO","YES")</f>
        <v>NO</v>
      </c>
    </row>
    <row r="1363" spans="1:35" hidden="1">
      <c r="A1363" s="29" t="s">
        <v>5213</v>
      </c>
      <c r="B1363" s="28">
        <v>1814</v>
      </c>
      <c r="C1363" s="28">
        <v>8329</v>
      </c>
      <c r="D1363" s="30"/>
      <c r="E1363" s="29"/>
      <c r="F1363" s="28">
        <v>115</v>
      </c>
      <c r="G1363" s="28">
        <v>12</v>
      </c>
      <c r="H1363" s="28">
        <v>5070</v>
      </c>
      <c r="I1363" s="29" t="s">
        <v>347</v>
      </c>
      <c r="J1363" s="28">
        <v>7</v>
      </c>
      <c r="K1363" s="29" t="s">
        <v>347</v>
      </c>
      <c r="L1363" s="28">
        <v>5070</v>
      </c>
      <c r="M1363" s="29" t="s">
        <v>347</v>
      </c>
      <c r="N1363" s="29" t="s">
        <v>7496</v>
      </c>
      <c r="O1363" s="31">
        <v>38353</v>
      </c>
      <c r="P1363" s="31" t="s">
        <v>7472</v>
      </c>
      <c r="Q1363" s="29" t="s">
        <v>10579</v>
      </c>
      <c r="R1363" s="28">
        <v>3</v>
      </c>
      <c r="S1363" s="28">
        <v>77</v>
      </c>
      <c r="T1363" s="28">
        <v>4</v>
      </c>
      <c r="U1363" s="28">
        <v>20</v>
      </c>
      <c r="V1363" s="29" t="s">
        <v>3438</v>
      </c>
      <c r="W1363" s="29" t="s">
        <v>7472</v>
      </c>
      <c r="X1363" s="29" t="s">
        <v>7472</v>
      </c>
      <c r="Y1363" s="29" t="s">
        <v>7472</v>
      </c>
      <c r="Z1363" s="29" t="s">
        <v>7472</v>
      </c>
      <c r="AA1363" s="29" t="s">
        <v>7478</v>
      </c>
      <c r="AB1363" s="28" t="s">
        <v>7472</v>
      </c>
      <c r="AC1363" s="27"/>
      <c r="AD1363" s="27"/>
      <c r="AE1363" s="27"/>
      <c r="AF1363" s="29" t="s">
        <v>7472</v>
      </c>
      <c r="AG1363" s="33" t="str">
        <f>IF(ISERROR(IF(VLOOKUP(B1363,'SAS Stations'!$A$2:$G$307,6,)="YES", "YES", "NO"))=TRUE,"NO","YES")</f>
        <v>NO</v>
      </c>
      <c r="AH1363" s="33" t="str">
        <f t="shared" si="21"/>
        <v>YES</v>
      </c>
      <c r="AI1363" s="33" t="str">
        <f>IF(ISERROR(IF(VLOOKUP(B1363,'Stations Modelled'!$A$2:$D$141,4,FALSE)=TRUE, "YES","NO")),"NO","YES")</f>
        <v>NO</v>
      </c>
    </row>
    <row r="1364" spans="1:35" hidden="1">
      <c r="A1364" s="29" t="s">
        <v>777</v>
      </c>
      <c r="B1364" s="28">
        <v>1963</v>
      </c>
      <c r="C1364" s="28">
        <v>6353</v>
      </c>
      <c r="D1364" s="30" t="s">
        <v>2815</v>
      </c>
      <c r="E1364" s="29"/>
      <c r="F1364" s="28">
        <v>66</v>
      </c>
      <c r="G1364" s="28">
        <v>12</v>
      </c>
      <c r="H1364" s="28">
        <v>5071</v>
      </c>
      <c r="I1364" s="29" t="s">
        <v>339</v>
      </c>
      <c r="J1364" s="28">
        <v>9</v>
      </c>
      <c r="K1364" s="29" t="s">
        <v>652</v>
      </c>
      <c r="L1364" s="28">
        <v>5073</v>
      </c>
      <c r="M1364" s="29" t="s">
        <v>652</v>
      </c>
      <c r="N1364" s="29" t="s">
        <v>7471</v>
      </c>
      <c r="O1364" s="31">
        <v>36220</v>
      </c>
      <c r="P1364" s="31" t="s">
        <v>7472</v>
      </c>
      <c r="Q1364" s="29" t="s">
        <v>7530</v>
      </c>
      <c r="R1364" s="28">
        <v>1</v>
      </c>
      <c r="S1364" s="28">
        <v>32</v>
      </c>
      <c r="T1364" s="28">
        <v>1</v>
      </c>
      <c r="U1364" s="28">
        <v>56</v>
      </c>
      <c r="V1364" s="29" t="s">
        <v>4817</v>
      </c>
      <c r="W1364" s="29" t="s">
        <v>7472</v>
      </c>
      <c r="X1364" s="29" t="s">
        <v>7472</v>
      </c>
      <c r="Y1364" s="29" t="s">
        <v>7472</v>
      </c>
      <c r="Z1364" s="29" t="s">
        <v>7472</v>
      </c>
      <c r="AA1364" s="29" t="s">
        <v>7478</v>
      </c>
      <c r="AB1364" s="28" t="s">
        <v>7472</v>
      </c>
      <c r="AC1364" s="32">
        <v>33.821745</v>
      </c>
      <c r="AD1364" s="32">
        <v>-118.233358</v>
      </c>
      <c r="AE1364" s="34" t="s">
        <v>7494</v>
      </c>
      <c r="AF1364" s="29" t="s">
        <v>7472</v>
      </c>
      <c r="AG1364" s="33" t="str">
        <f>IF(ISERROR(IF(VLOOKUP(B1364,'SAS Stations'!$A$2:$G$307,6,)="YES", "YES", "NO"))=TRUE,"NO","YES")</f>
        <v>NO</v>
      </c>
      <c r="AH1364" s="33" t="str">
        <f t="shared" si="21"/>
        <v>YES</v>
      </c>
      <c r="AI1364" s="33" t="str">
        <f>IF(ISERROR(IF(VLOOKUP(B1364,'Stations Modelled'!$A$2:$D$141,4,FALSE)=TRUE, "YES","NO")),"NO","YES")</f>
        <v>NO</v>
      </c>
    </row>
    <row r="1365" spans="1:35" hidden="1">
      <c r="A1365" s="29" t="s">
        <v>1041</v>
      </c>
      <c r="B1365" s="28">
        <v>667</v>
      </c>
      <c r="C1365" s="28">
        <v>5627</v>
      </c>
      <c r="D1365" s="30" t="s">
        <v>7528</v>
      </c>
      <c r="E1365" s="29"/>
      <c r="F1365" s="28">
        <v>12</v>
      </c>
      <c r="G1365" s="28">
        <v>4</v>
      </c>
      <c r="H1365" s="28">
        <v>5062</v>
      </c>
      <c r="I1365" s="29" t="s">
        <v>3801</v>
      </c>
      <c r="J1365" s="28">
        <v>4</v>
      </c>
      <c r="K1365" s="29" t="s">
        <v>448</v>
      </c>
      <c r="L1365" s="28">
        <v>5069</v>
      </c>
      <c r="M1365" s="29" t="s">
        <v>687</v>
      </c>
      <c r="N1365" s="29" t="s">
        <v>7471</v>
      </c>
      <c r="O1365" s="31">
        <v>18264</v>
      </c>
      <c r="P1365" s="31" t="s">
        <v>7472</v>
      </c>
      <c r="Q1365" s="29" t="s">
        <v>7506</v>
      </c>
      <c r="R1365" s="28">
        <v>1</v>
      </c>
      <c r="S1365" s="28">
        <v>26</v>
      </c>
      <c r="T1365" s="28">
        <v>3</v>
      </c>
      <c r="U1365" s="28">
        <v>6</v>
      </c>
      <c r="V1365" s="29" t="s">
        <v>7531</v>
      </c>
      <c r="W1365" s="29" t="s">
        <v>516</v>
      </c>
      <c r="X1365" s="29" t="s">
        <v>497</v>
      </c>
      <c r="Y1365" s="29" t="s">
        <v>3328</v>
      </c>
      <c r="Z1365" s="29" t="s">
        <v>1041</v>
      </c>
      <c r="AA1365" s="29" t="s">
        <v>7478</v>
      </c>
      <c r="AB1365" s="28">
        <v>91766</v>
      </c>
      <c r="AC1365" s="32">
        <v>34.059128000000001</v>
      </c>
      <c r="AD1365" s="32">
        <v>-117.754538</v>
      </c>
      <c r="AE1365" s="34" t="s">
        <v>7503</v>
      </c>
      <c r="AF1365" s="29" t="s">
        <v>7472</v>
      </c>
      <c r="AG1365" s="33" t="str">
        <f>IF(ISERROR(IF(VLOOKUP(B1365,'SAS Stations'!$A$2:$G$307,6,)="YES", "YES", "NO"))=TRUE,"NO","YES")</f>
        <v>YES</v>
      </c>
      <c r="AH1365" s="33" t="str">
        <f t="shared" si="21"/>
        <v>NO</v>
      </c>
      <c r="AI1365" s="33" t="str">
        <f>IF(ISERROR(IF(VLOOKUP(B1365,'Stations Modelled'!$A$2:$D$141,4,FALSE)=TRUE, "YES","NO")),"NO","YES")</f>
        <v>NO</v>
      </c>
    </row>
    <row r="1366" spans="1:35" hidden="1">
      <c r="A1366" s="29" t="s">
        <v>778</v>
      </c>
      <c r="B1366" s="28">
        <v>157</v>
      </c>
      <c r="C1366" s="28">
        <v>2512</v>
      </c>
      <c r="D1366" s="30"/>
      <c r="E1366" s="29"/>
      <c r="F1366" s="28">
        <v>115</v>
      </c>
      <c r="G1366" s="28">
        <v>12</v>
      </c>
      <c r="H1366" s="28">
        <v>8015</v>
      </c>
      <c r="I1366" s="29" t="s">
        <v>5394</v>
      </c>
      <c r="J1366" s="28">
        <v>15</v>
      </c>
      <c r="K1366" s="29" t="s">
        <v>666</v>
      </c>
      <c r="L1366" s="28">
        <v>2556</v>
      </c>
      <c r="M1366" s="29" t="s">
        <v>3822</v>
      </c>
      <c r="N1366" s="29" t="s">
        <v>7471</v>
      </c>
      <c r="O1366" s="31">
        <v>25720</v>
      </c>
      <c r="P1366" s="31" t="s">
        <v>7472</v>
      </c>
      <c r="Q1366" s="29" t="s">
        <v>7473</v>
      </c>
      <c r="R1366" s="28">
        <v>3</v>
      </c>
      <c r="S1366" s="28">
        <v>85</v>
      </c>
      <c r="T1366" s="28">
        <v>2</v>
      </c>
      <c r="U1366" s="28">
        <v>92</v>
      </c>
      <c r="V1366" s="29" t="s">
        <v>7498</v>
      </c>
      <c r="W1366" s="29" t="s">
        <v>2422</v>
      </c>
      <c r="X1366" s="29" t="s">
        <v>523</v>
      </c>
      <c r="Y1366" s="29" t="s">
        <v>5214</v>
      </c>
      <c r="Z1366" s="29" t="s">
        <v>645</v>
      </c>
      <c r="AA1366" s="29" t="s">
        <v>7478</v>
      </c>
      <c r="AB1366" s="28">
        <v>93541</v>
      </c>
      <c r="AC1366" s="32">
        <v>37.944684000000002</v>
      </c>
      <c r="AD1366" s="32">
        <v>-119.214816</v>
      </c>
      <c r="AE1366" s="34" t="s">
        <v>7494</v>
      </c>
      <c r="AF1366" s="29" t="s">
        <v>7472</v>
      </c>
      <c r="AG1366" s="33" t="str">
        <f>IF(ISERROR(IF(VLOOKUP(B1366,'SAS Stations'!$A$2:$G$307,6,)="YES", "YES", "NO"))=TRUE,"NO","YES")</f>
        <v>NO</v>
      </c>
      <c r="AH1366" s="33" t="str">
        <f t="shared" si="21"/>
        <v>YES</v>
      </c>
      <c r="AI1366" s="33" t="str">
        <f>IF(ISERROR(IF(VLOOKUP(B1366,'Stations Modelled'!$A$2:$D$141,4,FALSE)=TRUE, "YES","NO")),"NO","YES")</f>
        <v>NO</v>
      </c>
    </row>
    <row r="1367" spans="1:35" hidden="1">
      <c r="A1367" s="29" t="s">
        <v>778</v>
      </c>
      <c r="B1367" s="28">
        <v>158</v>
      </c>
      <c r="C1367" s="28">
        <v>2512</v>
      </c>
      <c r="D1367" s="30"/>
      <c r="E1367" s="29"/>
      <c r="F1367" s="28">
        <v>12</v>
      </c>
      <c r="G1367" s="28">
        <v>7</v>
      </c>
      <c r="H1367" s="28">
        <v>8015</v>
      </c>
      <c r="I1367" s="29" t="s">
        <v>5394</v>
      </c>
      <c r="J1367" s="28">
        <v>15</v>
      </c>
      <c r="K1367" s="29" t="s">
        <v>666</v>
      </c>
      <c r="L1367" s="28">
        <v>2556</v>
      </c>
      <c r="M1367" s="29" t="s">
        <v>3822</v>
      </c>
      <c r="N1367" s="29" t="s">
        <v>7471</v>
      </c>
      <c r="O1367" s="31">
        <v>8919</v>
      </c>
      <c r="P1367" s="31" t="s">
        <v>7472</v>
      </c>
      <c r="Q1367" s="29" t="s">
        <v>2384</v>
      </c>
      <c r="R1367" s="28">
        <v>3</v>
      </c>
      <c r="S1367" s="28">
        <v>85</v>
      </c>
      <c r="T1367" s="28">
        <v>2</v>
      </c>
      <c r="U1367" s="28">
        <v>92</v>
      </c>
      <c r="V1367" s="29" t="s">
        <v>7498</v>
      </c>
      <c r="W1367" s="29" t="s">
        <v>2422</v>
      </c>
      <c r="X1367" s="29" t="s">
        <v>523</v>
      </c>
      <c r="Y1367" s="29" t="s">
        <v>5214</v>
      </c>
      <c r="Z1367" s="29" t="s">
        <v>645</v>
      </c>
      <c r="AA1367" s="29" t="s">
        <v>7478</v>
      </c>
      <c r="AB1367" s="28">
        <v>93541</v>
      </c>
      <c r="AC1367" s="32">
        <v>37.944684000000002</v>
      </c>
      <c r="AD1367" s="32">
        <v>-119.214816</v>
      </c>
      <c r="AE1367" s="34" t="s">
        <v>7494</v>
      </c>
      <c r="AF1367" s="29" t="s">
        <v>7472</v>
      </c>
      <c r="AG1367" s="33" t="str">
        <f>IF(ISERROR(IF(VLOOKUP(B1367,'SAS Stations'!$A$2:$G$307,6,)="YES", "YES", "NO"))=TRUE,"NO","YES")</f>
        <v>NO</v>
      </c>
      <c r="AH1367" s="33" t="str">
        <f t="shared" si="21"/>
        <v>YES</v>
      </c>
      <c r="AI1367" s="33" t="str">
        <f>IF(ISERROR(IF(VLOOKUP(B1367,'Stations Modelled'!$A$2:$D$141,4,FALSE)=TRUE, "YES","NO")),"NO","YES")</f>
        <v>NO</v>
      </c>
    </row>
    <row r="1368" spans="1:35" hidden="1">
      <c r="A1368" s="29" t="s">
        <v>779</v>
      </c>
      <c r="B1368" s="28">
        <v>519</v>
      </c>
      <c r="C1368" s="28">
        <v>5322</v>
      </c>
      <c r="D1368" s="30" t="s">
        <v>4954</v>
      </c>
      <c r="E1368" s="29"/>
      <c r="F1368" s="28">
        <v>66</v>
      </c>
      <c r="G1368" s="28">
        <v>12</v>
      </c>
      <c r="H1368" s="28">
        <v>5035</v>
      </c>
      <c r="I1368" s="29" t="s">
        <v>423</v>
      </c>
      <c r="J1368" s="28">
        <v>17</v>
      </c>
      <c r="K1368" s="29" t="s">
        <v>4950</v>
      </c>
      <c r="L1368" s="28">
        <v>5033</v>
      </c>
      <c r="M1368" s="29" t="s">
        <v>397</v>
      </c>
      <c r="N1368" s="29" t="s">
        <v>7471</v>
      </c>
      <c r="O1368" s="31">
        <v>11049</v>
      </c>
      <c r="P1368" s="31" t="s">
        <v>7472</v>
      </c>
      <c r="Q1368" s="29" t="s">
        <v>7473</v>
      </c>
      <c r="R1368" s="28">
        <v>5</v>
      </c>
      <c r="S1368" s="28">
        <v>51</v>
      </c>
      <c r="T1368" s="28">
        <v>3</v>
      </c>
      <c r="U1368" s="28">
        <v>33</v>
      </c>
      <c r="V1368" s="29" t="s">
        <v>4926</v>
      </c>
      <c r="W1368" s="29" t="s">
        <v>5046</v>
      </c>
      <c r="X1368" s="29" t="s">
        <v>7582</v>
      </c>
      <c r="Y1368" s="29" t="s">
        <v>5254</v>
      </c>
      <c r="Z1368" s="29" t="s">
        <v>779</v>
      </c>
      <c r="AA1368" s="29" t="s">
        <v>7478</v>
      </c>
      <c r="AB1368" s="28">
        <v>93258</v>
      </c>
      <c r="AC1368" s="32">
        <v>35.993929999999999</v>
      </c>
      <c r="AD1368" s="32">
        <v>-119.14425900000001</v>
      </c>
      <c r="AE1368" s="34" t="s">
        <v>7494</v>
      </c>
      <c r="AF1368" s="29" t="s">
        <v>7472</v>
      </c>
      <c r="AG1368" s="33" t="str">
        <f>IF(ISERROR(IF(VLOOKUP(B1368,'SAS Stations'!$A$2:$G$307,6,)="YES", "YES", "NO"))=TRUE,"NO","YES")</f>
        <v>NO</v>
      </c>
      <c r="AH1368" s="33" t="str">
        <f t="shared" si="21"/>
        <v>YES</v>
      </c>
      <c r="AI1368" s="33" t="str">
        <f>IF(ISERROR(IF(VLOOKUP(B1368,'Stations Modelled'!$A$2:$D$141,4,FALSE)=TRUE, "YES","NO")),"NO","YES")</f>
        <v>YES</v>
      </c>
    </row>
    <row r="1369" spans="1:35" hidden="1">
      <c r="A1369" s="29" t="s">
        <v>5215</v>
      </c>
      <c r="B1369" s="28">
        <v>133</v>
      </c>
      <c r="C1369" s="28">
        <v>2237</v>
      </c>
      <c r="D1369" s="30"/>
      <c r="E1369" s="29"/>
      <c r="F1369" s="28">
        <v>4</v>
      </c>
      <c r="G1369" s="28">
        <v>33</v>
      </c>
      <c r="H1369" s="28">
        <v>2202</v>
      </c>
      <c r="I1369" s="29" t="s">
        <v>2380</v>
      </c>
      <c r="J1369" s="28">
        <v>17</v>
      </c>
      <c r="K1369" s="29" t="s">
        <v>4950</v>
      </c>
      <c r="L1369" s="28">
        <v>5033</v>
      </c>
      <c r="M1369" s="29" t="s">
        <v>397</v>
      </c>
      <c r="N1369" s="29" t="s">
        <v>7471</v>
      </c>
      <c r="O1369" s="31">
        <v>20637</v>
      </c>
      <c r="P1369" s="31" t="s">
        <v>7472</v>
      </c>
      <c r="Q1369" s="29" t="s">
        <v>7514</v>
      </c>
      <c r="R1369" s="28">
        <v>5</v>
      </c>
      <c r="S1369" s="28">
        <v>50</v>
      </c>
      <c r="T1369" s="28">
        <v>2</v>
      </c>
      <c r="U1369" s="28">
        <v>90</v>
      </c>
      <c r="V1369" s="29" t="s">
        <v>4926</v>
      </c>
      <c r="W1369" s="29" t="s">
        <v>5098</v>
      </c>
      <c r="X1369" s="29" t="s">
        <v>7825</v>
      </c>
      <c r="Y1369" s="29" t="s">
        <v>5216</v>
      </c>
      <c r="Z1369" s="29" t="s">
        <v>58</v>
      </c>
      <c r="AA1369" s="29" t="s">
        <v>7478</v>
      </c>
      <c r="AB1369" s="28" t="s">
        <v>7472</v>
      </c>
      <c r="AC1369" s="32">
        <v>37.257460999999999</v>
      </c>
      <c r="AD1369" s="32">
        <v>-119.15815000000001</v>
      </c>
      <c r="AE1369" s="34" t="s">
        <v>7494</v>
      </c>
      <c r="AF1369" s="29" t="s">
        <v>7472</v>
      </c>
      <c r="AG1369" s="33" t="str">
        <f>IF(ISERROR(IF(VLOOKUP(B1369,'SAS Stations'!$A$2:$G$307,6,)="YES", "YES", "NO"))=TRUE,"NO","YES")</f>
        <v>NO</v>
      </c>
      <c r="AH1369" s="33" t="str">
        <f t="shared" si="21"/>
        <v>YES</v>
      </c>
      <c r="AI1369" s="33" t="str">
        <f>IF(ISERROR(IF(VLOOKUP(B1369,'Stations Modelled'!$A$2:$D$141,4,FALSE)=TRUE, "YES","NO")),"NO","YES")</f>
        <v>NO</v>
      </c>
    </row>
    <row r="1370" spans="1:35" hidden="1">
      <c r="A1370" s="29" t="s">
        <v>5255</v>
      </c>
      <c r="B1370" s="28">
        <v>600</v>
      </c>
      <c r="C1370" s="28">
        <v>5549</v>
      </c>
      <c r="D1370" s="30" t="s">
        <v>4936</v>
      </c>
      <c r="E1370" s="29"/>
      <c r="F1370" s="28">
        <v>16</v>
      </c>
      <c r="G1370" s="28">
        <v>4</v>
      </c>
      <c r="H1370" s="28">
        <v>5051</v>
      </c>
      <c r="I1370" s="29" t="s">
        <v>362</v>
      </c>
      <c r="J1370" s="28">
        <v>13</v>
      </c>
      <c r="K1370" s="29" t="s">
        <v>362</v>
      </c>
      <c r="L1370" s="28">
        <v>5056</v>
      </c>
      <c r="M1370" s="29" t="s">
        <v>698</v>
      </c>
      <c r="N1370" s="29" t="s">
        <v>7471</v>
      </c>
      <c r="O1370" s="31">
        <v>14397</v>
      </c>
      <c r="P1370" s="31" t="s">
        <v>7472</v>
      </c>
      <c r="Q1370" s="29" t="s">
        <v>7506</v>
      </c>
      <c r="R1370" s="28">
        <v>5</v>
      </c>
      <c r="S1370" s="28">
        <v>59</v>
      </c>
      <c r="T1370" s="28">
        <v>3</v>
      </c>
      <c r="U1370" s="28">
        <v>62</v>
      </c>
      <c r="V1370" s="29" t="s">
        <v>2730</v>
      </c>
      <c r="W1370" s="29" t="s">
        <v>10347</v>
      </c>
      <c r="X1370" s="29" t="s">
        <v>462</v>
      </c>
      <c r="Y1370" s="29" t="s">
        <v>5256</v>
      </c>
      <c r="Z1370" s="29" t="s">
        <v>827</v>
      </c>
      <c r="AA1370" s="29" t="s">
        <v>7478</v>
      </c>
      <c r="AB1370" s="28">
        <v>91340</v>
      </c>
      <c r="AC1370" s="32">
        <v>34.286349999999999</v>
      </c>
      <c r="AD1370" s="32">
        <v>-118.44537200000001</v>
      </c>
      <c r="AE1370" s="34" t="s">
        <v>7494</v>
      </c>
      <c r="AF1370" s="29" t="s">
        <v>7472</v>
      </c>
      <c r="AG1370" s="33" t="str">
        <f>IF(ISERROR(IF(VLOOKUP(B1370,'SAS Stations'!$A$2:$G$307,6,)="YES", "YES", "NO"))=TRUE,"NO","YES")</f>
        <v>NO</v>
      </c>
      <c r="AH1370" s="33" t="str">
        <f t="shared" si="21"/>
        <v>YES</v>
      </c>
      <c r="AI1370" s="33" t="str">
        <f>IF(ISERROR(IF(VLOOKUP(B1370,'Stations Modelled'!$A$2:$D$141,4,FALSE)=TRUE, "YES","NO")),"NO","YES")</f>
        <v>NO</v>
      </c>
    </row>
    <row r="1371" spans="1:35" hidden="1">
      <c r="A1371" s="29" t="s">
        <v>780</v>
      </c>
      <c r="B1371" s="28">
        <v>520</v>
      </c>
      <c r="C1371" s="28">
        <v>5323</v>
      </c>
      <c r="D1371" s="30" t="s">
        <v>4949</v>
      </c>
      <c r="E1371" s="29" t="s">
        <v>5257</v>
      </c>
      <c r="F1371" s="28">
        <v>66</v>
      </c>
      <c r="G1371" s="28">
        <v>4</v>
      </c>
      <c r="H1371" s="28">
        <v>5034</v>
      </c>
      <c r="I1371" s="29" t="s">
        <v>875</v>
      </c>
      <c r="J1371" s="28">
        <v>17</v>
      </c>
      <c r="K1371" s="29" t="s">
        <v>4950</v>
      </c>
      <c r="L1371" s="28">
        <v>5033</v>
      </c>
      <c r="M1371" s="29" t="s">
        <v>397</v>
      </c>
      <c r="N1371" s="29" t="s">
        <v>7471</v>
      </c>
      <c r="O1371" s="31">
        <v>8492</v>
      </c>
      <c r="P1371" s="31" t="s">
        <v>7472</v>
      </c>
      <c r="Q1371" s="29" t="s">
        <v>7473</v>
      </c>
      <c r="R1371" s="28">
        <v>5</v>
      </c>
      <c r="S1371" s="28">
        <v>51</v>
      </c>
      <c r="T1371" s="28">
        <v>3</v>
      </c>
      <c r="U1371" s="28">
        <v>33</v>
      </c>
      <c r="V1371" s="29" t="s">
        <v>4926</v>
      </c>
      <c r="W1371" s="29" t="s">
        <v>5258</v>
      </c>
      <c r="X1371" s="29" t="s">
        <v>3324</v>
      </c>
      <c r="Y1371" s="29" t="s">
        <v>5259</v>
      </c>
      <c r="Z1371" s="29" t="s">
        <v>780</v>
      </c>
      <c r="AA1371" s="29" t="s">
        <v>7478</v>
      </c>
      <c r="AB1371" s="28">
        <v>93257</v>
      </c>
      <c r="AC1371" s="32">
        <v>36.067231999999997</v>
      </c>
      <c r="AD1371" s="32">
        <v>-119.034751</v>
      </c>
      <c r="AE1371" s="34" t="s">
        <v>7494</v>
      </c>
      <c r="AF1371" s="29" t="s">
        <v>7472</v>
      </c>
      <c r="AG1371" s="33" t="str">
        <f>IF(ISERROR(IF(VLOOKUP(B1371,'SAS Stations'!$A$2:$G$307,6,)="YES", "YES", "NO"))=TRUE,"NO","YES")</f>
        <v>NO</v>
      </c>
      <c r="AH1371" s="33" t="str">
        <f t="shared" si="21"/>
        <v>YES</v>
      </c>
      <c r="AI1371" s="33" t="str">
        <f>IF(ISERROR(IF(VLOOKUP(B1371,'Stations Modelled'!$A$2:$D$141,4,FALSE)=TRUE, "YES","NO")),"NO","YES")</f>
        <v>NO</v>
      </c>
    </row>
    <row r="1372" spans="1:35" hidden="1">
      <c r="A1372" s="29" t="s">
        <v>780</v>
      </c>
      <c r="B1372" s="28">
        <v>521</v>
      </c>
      <c r="C1372" s="28">
        <v>5323</v>
      </c>
      <c r="D1372" s="30" t="s">
        <v>4949</v>
      </c>
      <c r="E1372" s="29" t="s">
        <v>5257</v>
      </c>
      <c r="F1372" s="28">
        <v>66</v>
      </c>
      <c r="G1372" s="28">
        <v>12</v>
      </c>
      <c r="H1372" s="28">
        <v>5034</v>
      </c>
      <c r="I1372" s="29" t="s">
        <v>875</v>
      </c>
      <c r="J1372" s="28">
        <v>17</v>
      </c>
      <c r="K1372" s="29" t="s">
        <v>4950</v>
      </c>
      <c r="L1372" s="28">
        <v>5033</v>
      </c>
      <c r="M1372" s="29" t="s">
        <v>397</v>
      </c>
      <c r="N1372" s="29" t="s">
        <v>7471</v>
      </c>
      <c r="O1372" s="31">
        <v>8492</v>
      </c>
      <c r="P1372" s="31" t="s">
        <v>7472</v>
      </c>
      <c r="Q1372" s="29" t="s">
        <v>7473</v>
      </c>
      <c r="R1372" s="28">
        <v>5</v>
      </c>
      <c r="S1372" s="28">
        <v>51</v>
      </c>
      <c r="T1372" s="28">
        <v>3</v>
      </c>
      <c r="U1372" s="28">
        <v>33</v>
      </c>
      <c r="V1372" s="29" t="s">
        <v>4926</v>
      </c>
      <c r="W1372" s="29" t="s">
        <v>5258</v>
      </c>
      <c r="X1372" s="29" t="s">
        <v>3324</v>
      </c>
      <c r="Y1372" s="29" t="s">
        <v>5259</v>
      </c>
      <c r="Z1372" s="29" t="s">
        <v>780</v>
      </c>
      <c r="AA1372" s="29" t="s">
        <v>7478</v>
      </c>
      <c r="AB1372" s="28">
        <v>93257</v>
      </c>
      <c r="AC1372" s="32">
        <v>36.067231999999997</v>
      </c>
      <c r="AD1372" s="32">
        <v>-119.034751</v>
      </c>
      <c r="AE1372" s="34" t="s">
        <v>7494</v>
      </c>
      <c r="AF1372" s="29" t="s">
        <v>7472</v>
      </c>
      <c r="AG1372" s="33" t="str">
        <f>IF(ISERROR(IF(VLOOKUP(B1372,'SAS Stations'!$A$2:$G$307,6,)="YES", "YES", "NO"))=TRUE,"NO","YES")</f>
        <v>NO</v>
      </c>
      <c r="AH1372" s="33" t="str">
        <f t="shared" si="21"/>
        <v>YES</v>
      </c>
      <c r="AI1372" s="33" t="str">
        <f>IF(ISERROR(IF(VLOOKUP(B1372,'Stations Modelled'!$A$2:$D$141,4,FALSE)=TRUE, "YES","NO")),"NO","YES")</f>
        <v>YES</v>
      </c>
    </row>
    <row r="1373" spans="1:35" hidden="1">
      <c r="A1373" s="29" t="s">
        <v>5217</v>
      </c>
      <c r="B1373" s="28">
        <v>1256</v>
      </c>
      <c r="C1373" s="28">
        <v>7665</v>
      </c>
      <c r="D1373" s="30"/>
      <c r="E1373" s="29"/>
      <c r="F1373" s="28">
        <v>16</v>
      </c>
      <c r="G1373" s="28">
        <v>4</v>
      </c>
      <c r="H1373" s="28">
        <v>5021</v>
      </c>
      <c r="I1373" s="29" t="s">
        <v>625</v>
      </c>
      <c r="J1373" s="28">
        <v>8</v>
      </c>
      <c r="K1373" s="29" t="s">
        <v>337</v>
      </c>
      <c r="L1373" s="28">
        <v>5023</v>
      </c>
      <c r="M1373" s="29" t="s">
        <v>337</v>
      </c>
      <c r="N1373" s="29" t="s">
        <v>7471</v>
      </c>
      <c r="O1373" s="31">
        <v>18264</v>
      </c>
      <c r="P1373" s="31" t="s">
        <v>7472</v>
      </c>
      <c r="Q1373" s="29" t="s">
        <v>5084</v>
      </c>
      <c r="R1373" s="28">
        <v>5</v>
      </c>
      <c r="S1373" s="28">
        <v>44</v>
      </c>
      <c r="T1373" s="28">
        <v>1</v>
      </c>
      <c r="U1373" s="28">
        <v>50</v>
      </c>
      <c r="V1373" s="29" t="s">
        <v>2730</v>
      </c>
      <c r="W1373" s="29" t="s">
        <v>4578</v>
      </c>
      <c r="X1373" s="29" t="s">
        <v>5088</v>
      </c>
      <c r="Y1373" s="29" t="s">
        <v>5218</v>
      </c>
      <c r="Z1373" s="29" t="s">
        <v>4580</v>
      </c>
      <c r="AA1373" s="29" t="s">
        <v>7478</v>
      </c>
      <c r="AB1373" s="28">
        <v>90275</v>
      </c>
      <c r="AC1373" s="27"/>
      <c r="AD1373" s="27"/>
      <c r="AE1373" s="27"/>
      <c r="AF1373" s="29" t="s">
        <v>7472</v>
      </c>
      <c r="AG1373" s="33" t="str">
        <f>IF(ISERROR(IF(VLOOKUP(B1373,'SAS Stations'!$A$2:$G$307,6,)="YES", "YES", "NO"))=TRUE,"NO","YES")</f>
        <v>NO</v>
      </c>
      <c r="AH1373" s="33" t="str">
        <f t="shared" si="21"/>
        <v>YES</v>
      </c>
      <c r="AI1373" s="33" t="str">
        <f>IF(ISERROR(IF(VLOOKUP(B1373,'Stations Modelled'!$A$2:$D$141,4,FALSE)=TRUE, "YES","NO")),"NO","YES")</f>
        <v>NO</v>
      </c>
    </row>
    <row r="1374" spans="1:35" hidden="1">
      <c r="A1374" s="29" t="s">
        <v>5219</v>
      </c>
      <c r="B1374" s="28">
        <v>1260</v>
      </c>
      <c r="C1374" s="28">
        <v>7676</v>
      </c>
      <c r="D1374" s="30"/>
      <c r="E1374" s="29"/>
      <c r="F1374" s="28">
        <v>12</v>
      </c>
      <c r="G1374" s="28">
        <v>2.4</v>
      </c>
      <c r="H1374" s="28">
        <v>5035</v>
      </c>
      <c r="I1374" s="29" t="s">
        <v>423</v>
      </c>
      <c r="J1374" s="28">
        <v>17</v>
      </c>
      <c r="K1374" s="29" t="s">
        <v>4950</v>
      </c>
      <c r="L1374" s="28">
        <v>5033</v>
      </c>
      <c r="M1374" s="29" t="s">
        <v>397</v>
      </c>
      <c r="N1374" s="29" t="s">
        <v>7471</v>
      </c>
      <c r="O1374" s="31">
        <v>29129</v>
      </c>
      <c r="P1374" s="31" t="s">
        <v>7472</v>
      </c>
      <c r="Q1374" s="29" t="s">
        <v>5084</v>
      </c>
      <c r="R1374" s="28">
        <v>5</v>
      </c>
      <c r="S1374" s="28">
        <v>53</v>
      </c>
      <c r="T1374" s="28">
        <v>3</v>
      </c>
      <c r="U1374" s="28">
        <v>40</v>
      </c>
      <c r="V1374" s="29" t="s">
        <v>4926</v>
      </c>
      <c r="W1374" s="29" t="s">
        <v>7472</v>
      </c>
      <c r="X1374" s="29" t="s">
        <v>7472</v>
      </c>
      <c r="Y1374" s="29" t="s">
        <v>7472</v>
      </c>
      <c r="Z1374" s="29" t="s">
        <v>7472</v>
      </c>
      <c r="AA1374" s="29" t="s">
        <v>7478</v>
      </c>
      <c r="AB1374" s="28">
        <v>93260</v>
      </c>
      <c r="AC1374" s="27"/>
      <c r="AD1374" s="27"/>
      <c r="AE1374" s="27"/>
      <c r="AF1374" s="29" t="s">
        <v>7472</v>
      </c>
      <c r="AG1374" s="33" t="str">
        <f>IF(ISERROR(IF(VLOOKUP(B1374,'SAS Stations'!$A$2:$G$307,6,)="YES", "YES", "NO"))=TRUE,"NO","YES")</f>
        <v>NO</v>
      </c>
      <c r="AH1374" s="33" t="str">
        <f t="shared" si="21"/>
        <v>YES</v>
      </c>
      <c r="AI1374" s="33" t="str">
        <f>IF(ISERROR(IF(VLOOKUP(B1374,'Stations Modelled'!$A$2:$D$141,4,FALSE)=TRUE, "YES","NO")),"NO","YES")</f>
        <v>NO</v>
      </c>
    </row>
    <row r="1375" spans="1:35" hidden="1">
      <c r="A1375" s="29" t="s">
        <v>5220</v>
      </c>
      <c r="B1375" s="28">
        <v>1884</v>
      </c>
      <c r="C1375" s="28">
        <v>5020</v>
      </c>
      <c r="D1375" s="30"/>
      <c r="E1375" s="29"/>
      <c r="F1375" s="28">
        <v>220</v>
      </c>
      <c r="G1375" s="28">
        <v>66</v>
      </c>
      <c r="H1375" s="28">
        <v>5000</v>
      </c>
      <c r="I1375" s="29" t="s">
        <v>7485</v>
      </c>
      <c r="J1375" s="28">
        <v>8</v>
      </c>
      <c r="K1375" s="29" t="s">
        <v>337</v>
      </c>
      <c r="L1375" s="28">
        <v>5023</v>
      </c>
      <c r="M1375" s="29" t="s">
        <v>337</v>
      </c>
      <c r="N1375" s="29" t="s">
        <v>7496</v>
      </c>
      <c r="O1375" s="31">
        <v>38353</v>
      </c>
      <c r="P1375" s="31" t="s">
        <v>7472</v>
      </c>
      <c r="Q1375" s="29" t="s">
        <v>10579</v>
      </c>
      <c r="R1375" s="28">
        <v>1</v>
      </c>
      <c r="S1375" s="28">
        <v>44</v>
      </c>
      <c r="T1375" s="28">
        <v>2</v>
      </c>
      <c r="U1375" s="28">
        <v>50</v>
      </c>
      <c r="V1375" s="29" t="s">
        <v>2730</v>
      </c>
      <c r="W1375" s="29" t="s">
        <v>2817</v>
      </c>
      <c r="X1375" s="29" t="s">
        <v>7482</v>
      </c>
      <c r="Y1375" s="29" t="s">
        <v>5221</v>
      </c>
      <c r="Z1375" s="29" t="s">
        <v>913</v>
      </c>
      <c r="AA1375" s="29" t="s">
        <v>7478</v>
      </c>
      <c r="AB1375" s="28">
        <v>90501</v>
      </c>
      <c r="AC1375" s="27"/>
      <c r="AD1375" s="27"/>
      <c r="AE1375" s="27"/>
      <c r="AF1375" s="29" t="s">
        <v>7472</v>
      </c>
      <c r="AG1375" s="33" t="str">
        <f>IF(ISERROR(IF(VLOOKUP(B1375,'SAS Stations'!$A$2:$G$307,6,)="YES", "YES", "NO"))=TRUE,"NO","YES")</f>
        <v>NO</v>
      </c>
      <c r="AH1375" s="33" t="str">
        <f t="shared" si="21"/>
        <v>YES</v>
      </c>
      <c r="AI1375" s="33" t="str">
        <f>IF(ISERROR(IF(VLOOKUP(B1375,'Stations Modelled'!$A$2:$D$141,4,FALSE)=TRUE, "YES","NO")),"NO","YES")</f>
        <v>NO</v>
      </c>
    </row>
    <row r="1376" spans="1:35" hidden="1">
      <c r="A1376" s="29" t="s">
        <v>5222</v>
      </c>
      <c r="B1376" s="28">
        <v>257</v>
      </c>
      <c r="C1376" s="28">
        <v>4203</v>
      </c>
      <c r="D1376" s="30"/>
      <c r="E1376" s="29"/>
      <c r="F1376" s="28">
        <v>66</v>
      </c>
      <c r="G1376" s="28">
        <v>12</v>
      </c>
      <c r="H1376" s="28">
        <v>4028</v>
      </c>
      <c r="I1376" s="29" t="s">
        <v>2416</v>
      </c>
      <c r="J1376" s="28">
        <v>6</v>
      </c>
      <c r="K1376" s="29" t="s">
        <v>389</v>
      </c>
      <c r="L1376" s="28">
        <v>5067</v>
      </c>
      <c r="M1376" s="29" t="s">
        <v>389</v>
      </c>
      <c r="N1376" s="29" t="s">
        <v>7471</v>
      </c>
      <c r="O1376" s="31">
        <v>30895</v>
      </c>
      <c r="P1376" s="31" t="s">
        <v>7472</v>
      </c>
      <c r="Q1376" s="29" t="s">
        <v>7496</v>
      </c>
      <c r="R1376" s="28">
        <v>3</v>
      </c>
      <c r="S1376" s="28">
        <v>87</v>
      </c>
      <c r="T1376" s="28">
        <v>4</v>
      </c>
      <c r="U1376" s="28">
        <v>13</v>
      </c>
      <c r="V1376" s="29" t="s">
        <v>7472</v>
      </c>
      <c r="W1376" s="29" t="s">
        <v>7472</v>
      </c>
      <c r="X1376" s="29" t="s">
        <v>7472</v>
      </c>
      <c r="Y1376" s="29" t="s">
        <v>7472</v>
      </c>
      <c r="Z1376" s="29" t="s">
        <v>7472</v>
      </c>
      <c r="AA1376" s="29" t="s">
        <v>7472</v>
      </c>
      <c r="AB1376" s="28" t="s">
        <v>7472</v>
      </c>
      <c r="AC1376" s="27"/>
      <c r="AD1376" s="27"/>
      <c r="AE1376" s="27"/>
      <c r="AF1376" s="29" t="s">
        <v>7472</v>
      </c>
      <c r="AG1376" s="33" t="str">
        <f>IF(ISERROR(IF(VLOOKUP(B1376,'SAS Stations'!$A$2:$G$307,6,)="YES", "YES", "NO"))=TRUE,"NO","YES")</f>
        <v>NO</v>
      </c>
      <c r="AH1376" s="33" t="str">
        <f t="shared" si="21"/>
        <v>YES</v>
      </c>
      <c r="AI1376" s="33" t="str">
        <f>IF(ISERROR(IF(VLOOKUP(B1376,'Stations Modelled'!$A$2:$D$141,4,FALSE)=TRUE, "YES","NO")),"NO","YES")</f>
        <v>NO</v>
      </c>
    </row>
    <row r="1377" spans="1:35" hidden="1">
      <c r="A1377" s="29" t="s">
        <v>5223</v>
      </c>
      <c r="B1377" s="28">
        <v>1730</v>
      </c>
      <c r="C1377" s="28">
        <v>2578</v>
      </c>
      <c r="D1377" s="30"/>
      <c r="E1377" s="29"/>
      <c r="F1377" s="28">
        <v>33</v>
      </c>
      <c r="G1377" s="28">
        <v>12</v>
      </c>
      <c r="H1377" s="28">
        <v>8015</v>
      </c>
      <c r="I1377" s="29" t="s">
        <v>5394</v>
      </c>
      <c r="J1377" s="28">
        <v>15</v>
      </c>
      <c r="K1377" s="29" t="s">
        <v>666</v>
      </c>
      <c r="L1377" s="28">
        <v>2556</v>
      </c>
      <c r="M1377" s="29" t="s">
        <v>3822</v>
      </c>
      <c r="N1377" s="29" t="s">
        <v>7496</v>
      </c>
      <c r="O1377" s="31">
        <v>38353</v>
      </c>
      <c r="P1377" s="31" t="s">
        <v>7472</v>
      </c>
      <c r="Q1377" s="29" t="s">
        <v>10579</v>
      </c>
      <c r="R1377" s="28">
        <v>3</v>
      </c>
      <c r="S1377" s="28">
        <v>85</v>
      </c>
      <c r="T1377" s="28">
        <v>2</v>
      </c>
      <c r="U1377" s="28">
        <v>40</v>
      </c>
      <c r="V1377" s="29" t="s">
        <v>7498</v>
      </c>
      <c r="W1377" s="29" t="s">
        <v>7472</v>
      </c>
      <c r="X1377" s="29" t="s">
        <v>7472</v>
      </c>
      <c r="Y1377" s="29" t="s">
        <v>7472</v>
      </c>
      <c r="Z1377" s="29" t="s">
        <v>7472</v>
      </c>
      <c r="AA1377" s="29" t="s">
        <v>7478</v>
      </c>
      <c r="AB1377" s="28" t="s">
        <v>7472</v>
      </c>
      <c r="AC1377" s="27"/>
      <c r="AD1377" s="27"/>
      <c r="AE1377" s="27"/>
      <c r="AF1377" s="29" t="s">
        <v>7472</v>
      </c>
      <c r="AG1377" s="33" t="str">
        <f>IF(ISERROR(IF(VLOOKUP(B1377,'SAS Stations'!$A$2:$G$307,6,)="YES", "YES", "NO"))=TRUE,"NO","YES")</f>
        <v>NO</v>
      </c>
      <c r="AH1377" s="33" t="str">
        <f t="shared" si="21"/>
        <v>YES</v>
      </c>
      <c r="AI1377" s="33" t="str">
        <f>IF(ISERROR(IF(VLOOKUP(B1377,'Stations Modelled'!$A$2:$D$141,4,FALSE)=TRUE, "YES","NO")),"NO","YES")</f>
        <v>NO</v>
      </c>
    </row>
    <row r="1378" spans="1:35" hidden="1">
      <c r="A1378" s="29" t="s">
        <v>781</v>
      </c>
      <c r="B1378" s="28">
        <v>638</v>
      </c>
      <c r="C1378" s="28">
        <v>5596</v>
      </c>
      <c r="D1378" s="30" t="s">
        <v>4971</v>
      </c>
      <c r="E1378" s="29">
        <v>76934</v>
      </c>
      <c r="F1378" s="28">
        <v>66</v>
      </c>
      <c r="G1378" s="28">
        <v>16</v>
      </c>
      <c r="H1378" s="28">
        <v>5056</v>
      </c>
      <c r="I1378" s="29" t="s">
        <v>698</v>
      </c>
      <c r="J1378" s="28">
        <v>11</v>
      </c>
      <c r="K1378" s="29" t="s">
        <v>698</v>
      </c>
      <c r="L1378" s="28">
        <v>5056</v>
      </c>
      <c r="M1378" s="29" t="s">
        <v>698</v>
      </c>
      <c r="N1378" s="29" t="s">
        <v>7471</v>
      </c>
      <c r="O1378" s="31">
        <v>25508</v>
      </c>
      <c r="P1378" s="31" t="s">
        <v>7472</v>
      </c>
      <c r="Q1378" s="29" t="s">
        <v>7473</v>
      </c>
      <c r="R1378" s="28">
        <v>5</v>
      </c>
      <c r="S1378" s="28">
        <v>35</v>
      </c>
      <c r="T1378" s="28">
        <v>2</v>
      </c>
      <c r="U1378" s="28">
        <v>61</v>
      </c>
      <c r="V1378" s="29" t="s">
        <v>4972</v>
      </c>
      <c r="W1378" s="29" t="s">
        <v>4661</v>
      </c>
      <c r="X1378" s="29" t="s">
        <v>517</v>
      </c>
      <c r="Y1378" s="29" t="s">
        <v>5260</v>
      </c>
      <c r="Z1378" s="29" t="s">
        <v>1059</v>
      </c>
      <c r="AA1378" s="29" t="s">
        <v>7478</v>
      </c>
      <c r="AB1378" s="28">
        <v>91361</v>
      </c>
      <c r="AC1378" s="32">
        <v>34.161783</v>
      </c>
      <c r="AD1378" s="32">
        <v>-118.83481500000001</v>
      </c>
      <c r="AE1378" s="34" t="s">
        <v>7494</v>
      </c>
      <c r="AF1378" s="29" t="s">
        <v>7472</v>
      </c>
      <c r="AG1378" s="33" t="str">
        <f>IF(ISERROR(IF(VLOOKUP(B1378,'SAS Stations'!$A$2:$G$307,6,)="YES", "YES", "NO"))=TRUE,"NO","YES")</f>
        <v>NO</v>
      </c>
      <c r="AH1378" s="33" t="str">
        <f t="shared" si="21"/>
        <v>YES</v>
      </c>
      <c r="AI1378" s="33" t="str">
        <f>IF(ISERROR(IF(VLOOKUP(B1378,'Stations Modelled'!$A$2:$D$141,4,FALSE)=TRUE, "YES","NO")),"NO","YES")</f>
        <v>NO</v>
      </c>
    </row>
    <row r="1379" spans="1:35" hidden="1">
      <c r="A1379" s="29" t="s">
        <v>782</v>
      </c>
      <c r="B1379" s="28">
        <v>880</v>
      </c>
      <c r="C1379" s="28">
        <v>5885</v>
      </c>
      <c r="D1379" s="30" t="s">
        <v>7584</v>
      </c>
      <c r="E1379" s="29"/>
      <c r="F1379" s="28">
        <v>66</v>
      </c>
      <c r="G1379" s="28">
        <v>12</v>
      </c>
      <c r="H1379" s="28">
        <v>5084</v>
      </c>
      <c r="I1379" s="29" t="s">
        <v>3790</v>
      </c>
      <c r="J1379" s="28">
        <v>9</v>
      </c>
      <c r="K1379" s="29" t="s">
        <v>652</v>
      </c>
      <c r="L1379" s="28">
        <v>5073</v>
      </c>
      <c r="M1379" s="29" t="s">
        <v>652</v>
      </c>
      <c r="N1379" s="29" t="s">
        <v>7471</v>
      </c>
      <c r="O1379" s="31">
        <v>24685</v>
      </c>
      <c r="P1379" s="31" t="s">
        <v>7472</v>
      </c>
      <c r="Q1379" s="29" t="s">
        <v>7530</v>
      </c>
      <c r="R1379" s="28">
        <v>1</v>
      </c>
      <c r="S1379" s="28">
        <v>47</v>
      </c>
      <c r="T1379" s="28">
        <v>2</v>
      </c>
      <c r="U1379" s="28">
        <v>1</v>
      </c>
      <c r="V1379" s="29" t="s">
        <v>7531</v>
      </c>
      <c r="W1379" s="29" t="s">
        <v>7475</v>
      </c>
      <c r="X1379" s="29" t="s">
        <v>7566</v>
      </c>
      <c r="Y1379" s="29" t="s">
        <v>4818</v>
      </c>
      <c r="Z1379" s="29" t="s">
        <v>1049</v>
      </c>
      <c r="AA1379" s="29" t="s">
        <v>7478</v>
      </c>
      <c r="AB1379" s="28">
        <v>90670</v>
      </c>
      <c r="AC1379" s="32">
        <v>33.934089999999998</v>
      </c>
      <c r="AD1379" s="32">
        <v>-118.06729300000001</v>
      </c>
      <c r="AE1379" s="34" t="s">
        <v>7494</v>
      </c>
      <c r="AF1379" s="29" t="s">
        <v>7472</v>
      </c>
      <c r="AG1379" s="33" t="str">
        <f>IF(ISERROR(IF(VLOOKUP(B1379,'SAS Stations'!$A$2:$G$307,6,)="YES", "YES", "NO"))=TRUE,"NO","YES")</f>
        <v>NO</v>
      </c>
      <c r="AH1379" s="33" t="str">
        <f t="shared" si="21"/>
        <v>YES</v>
      </c>
      <c r="AI1379" s="33" t="str">
        <f>IF(ISERROR(IF(VLOOKUP(B1379,'Stations Modelled'!$A$2:$D$141,4,FALSE)=TRUE, "YES","NO")),"NO","YES")</f>
        <v>NO</v>
      </c>
    </row>
    <row r="1380" spans="1:35" hidden="1">
      <c r="A1380" s="29" t="s">
        <v>5224</v>
      </c>
      <c r="B1380" s="28">
        <v>1257</v>
      </c>
      <c r="C1380" s="28">
        <v>7666</v>
      </c>
      <c r="D1380" s="30"/>
      <c r="E1380" s="29"/>
      <c r="F1380" s="28">
        <v>16</v>
      </c>
      <c r="G1380" s="28">
        <v>4</v>
      </c>
      <c r="H1380" s="28">
        <v>5029</v>
      </c>
      <c r="I1380" s="29" t="s">
        <v>624</v>
      </c>
      <c r="J1380" s="28">
        <v>8</v>
      </c>
      <c r="K1380" s="29" t="s">
        <v>337</v>
      </c>
      <c r="L1380" s="28">
        <v>5023</v>
      </c>
      <c r="M1380" s="29" t="s">
        <v>337</v>
      </c>
      <c r="N1380" s="29" t="s">
        <v>7521</v>
      </c>
      <c r="O1380" s="31">
        <v>18264</v>
      </c>
      <c r="P1380" s="31">
        <v>35612</v>
      </c>
      <c r="Q1380" s="29" t="s">
        <v>5084</v>
      </c>
      <c r="R1380" s="28">
        <v>5</v>
      </c>
      <c r="S1380" s="28">
        <v>44</v>
      </c>
      <c r="T1380" s="28">
        <v>2</v>
      </c>
      <c r="U1380" s="28">
        <v>50</v>
      </c>
      <c r="V1380" s="29" t="s">
        <v>2730</v>
      </c>
      <c r="W1380" s="29" t="s">
        <v>7472</v>
      </c>
      <c r="X1380" s="29" t="s">
        <v>7472</v>
      </c>
      <c r="Y1380" s="29" t="s">
        <v>7472</v>
      </c>
      <c r="Z1380" s="29" t="s">
        <v>7472</v>
      </c>
      <c r="AA1380" s="29" t="s">
        <v>7478</v>
      </c>
      <c r="AB1380" s="28" t="s">
        <v>7472</v>
      </c>
      <c r="AC1380" s="27"/>
      <c r="AD1380" s="27"/>
      <c r="AE1380" s="27"/>
      <c r="AF1380" s="29" t="s">
        <v>7472</v>
      </c>
      <c r="AG1380" s="33" t="str">
        <f>IF(ISERROR(IF(VLOOKUP(B1380,'SAS Stations'!$A$2:$G$307,6,)="YES", "YES", "NO"))=TRUE,"NO","YES")</f>
        <v>NO</v>
      </c>
      <c r="AH1380" s="33" t="str">
        <f t="shared" si="21"/>
        <v>YES</v>
      </c>
      <c r="AI1380" s="33" t="str">
        <f>IF(ISERROR(IF(VLOOKUP(B1380,'Stations Modelled'!$A$2:$D$141,4,FALSE)=TRUE, "YES","NO")),"NO","YES")</f>
        <v>NO</v>
      </c>
    </row>
    <row r="1381" spans="1:35" hidden="1">
      <c r="A1381" s="29" t="s">
        <v>5225</v>
      </c>
      <c r="B1381" s="28">
        <v>1252</v>
      </c>
      <c r="C1381" s="28">
        <v>7661</v>
      </c>
      <c r="D1381" s="30"/>
      <c r="E1381" s="29"/>
      <c r="F1381" s="28">
        <v>33</v>
      </c>
      <c r="G1381" s="28">
        <v>12</v>
      </c>
      <c r="H1381" s="28">
        <v>5070</v>
      </c>
      <c r="I1381" s="29" t="s">
        <v>347</v>
      </c>
      <c r="J1381" s="28">
        <v>7</v>
      </c>
      <c r="K1381" s="29" t="s">
        <v>347</v>
      </c>
      <c r="L1381" s="28">
        <v>5070</v>
      </c>
      <c r="M1381" s="29" t="s">
        <v>347</v>
      </c>
      <c r="N1381" s="29" t="s">
        <v>7521</v>
      </c>
      <c r="O1381" s="31">
        <v>32599</v>
      </c>
      <c r="P1381" s="31">
        <v>33039</v>
      </c>
      <c r="Q1381" s="29" t="s">
        <v>5084</v>
      </c>
      <c r="R1381" s="28">
        <v>3</v>
      </c>
      <c r="S1381" s="28">
        <v>77</v>
      </c>
      <c r="T1381" s="28">
        <v>4</v>
      </c>
      <c r="U1381" s="28">
        <v>20</v>
      </c>
      <c r="V1381" s="29" t="s">
        <v>7472</v>
      </c>
      <c r="W1381" s="29" t="s">
        <v>7472</v>
      </c>
      <c r="X1381" s="29" t="s">
        <v>7472</v>
      </c>
      <c r="Y1381" s="29" t="s">
        <v>7472</v>
      </c>
      <c r="Z1381" s="29" t="s">
        <v>7472</v>
      </c>
      <c r="AA1381" s="29" t="s">
        <v>7478</v>
      </c>
      <c r="AB1381" s="28" t="s">
        <v>7472</v>
      </c>
      <c r="AC1381" s="27"/>
      <c r="AD1381" s="27"/>
      <c r="AE1381" s="27"/>
      <c r="AF1381" s="29" t="s">
        <v>7472</v>
      </c>
      <c r="AG1381" s="33" t="str">
        <f>IF(ISERROR(IF(VLOOKUP(B1381,'SAS Stations'!$A$2:$G$307,6,)="YES", "YES", "NO"))=TRUE,"NO","YES")</f>
        <v>NO</v>
      </c>
      <c r="AH1381" s="33" t="str">
        <f t="shared" si="21"/>
        <v>YES</v>
      </c>
      <c r="AI1381" s="33" t="str">
        <f>IF(ISERROR(IF(VLOOKUP(B1381,'Stations Modelled'!$A$2:$D$141,4,FALSE)=TRUE, "YES","NO")),"NO","YES")</f>
        <v>NO</v>
      </c>
    </row>
    <row r="1382" spans="1:35" hidden="1">
      <c r="A1382" s="29" t="s">
        <v>5226</v>
      </c>
      <c r="B1382" s="28">
        <v>932</v>
      </c>
      <c r="C1382" s="28">
        <v>6121</v>
      </c>
      <c r="D1382" s="30"/>
      <c r="E1382" s="29"/>
      <c r="F1382" s="28">
        <v>33</v>
      </c>
      <c r="G1382" s="28">
        <v>12</v>
      </c>
      <c r="H1382" s="28">
        <v>4025</v>
      </c>
      <c r="I1382" s="29" t="s">
        <v>5024</v>
      </c>
      <c r="J1382" s="28">
        <v>6</v>
      </c>
      <c r="K1382" s="29" t="s">
        <v>389</v>
      </c>
      <c r="L1382" s="28">
        <v>5067</v>
      </c>
      <c r="M1382" s="29" t="s">
        <v>389</v>
      </c>
      <c r="N1382" s="29" t="s">
        <v>7471</v>
      </c>
      <c r="O1382" s="31">
        <v>32234</v>
      </c>
      <c r="P1382" s="31" t="s">
        <v>7472</v>
      </c>
      <c r="Q1382" s="29" t="s">
        <v>981</v>
      </c>
      <c r="R1382" s="28">
        <v>3</v>
      </c>
      <c r="S1382" s="28">
        <v>87</v>
      </c>
      <c r="T1382" s="28">
        <v>4</v>
      </c>
      <c r="U1382" s="28">
        <v>13</v>
      </c>
      <c r="V1382" s="29" t="s">
        <v>7472</v>
      </c>
      <c r="W1382" s="29" t="s">
        <v>7472</v>
      </c>
      <c r="X1382" s="29" t="s">
        <v>7472</v>
      </c>
      <c r="Y1382" s="29" t="s">
        <v>7472</v>
      </c>
      <c r="Z1382" s="29" t="s">
        <v>7472</v>
      </c>
      <c r="AA1382" s="29" t="s">
        <v>7478</v>
      </c>
      <c r="AB1382" s="28" t="s">
        <v>7472</v>
      </c>
      <c r="AC1382" s="27"/>
      <c r="AD1382" s="27"/>
      <c r="AE1382" s="27"/>
      <c r="AF1382" s="29" t="s">
        <v>7472</v>
      </c>
      <c r="AG1382" s="33" t="str">
        <f>IF(ISERROR(IF(VLOOKUP(B1382,'SAS Stations'!$A$2:$G$307,6,)="YES", "YES", "NO"))=TRUE,"NO","YES")</f>
        <v>NO</v>
      </c>
      <c r="AH1382" s="33" t="str">
        <f t="shared" si="21"/>
        <v>YES</v>
      </c>
      <c r="AI1382" s="33" t="str">
        <f>IF(ISERROR(IF(VLOOKUP(B1382,'Stations Modelled'!$A$2:$D$141,4,FALSE)=TRUE, "YES","NO")),"NO","YES")</f>
        <v>NO</v>
      </c>
    </row>
    <row r="1383" spans="1:35" hidden="1">
      <c r="A1383" s="29" t="s">
        <v>5227</v>
      </c>
      <c r="B1383" s="28">
        <v>1258</v>
      </c>
      <c r="C1383" s="28">
        <v>7667</v>
      </c>
      <c r="D1383" s="30"/>
      <c r="E1383" s="29"/>
      <c r="F1383" s="28">
        <v>12</v>
      </c>
      <c r="G1383" s="28">
        <v>4</v>
      </c>
      <c r="H1383" s="28">
        <v>5052</v>
      </c>
      <c r="I1383" s="29" t="s">
        <v>357</v>
      </c>
      <c r="J1383" s="28">
        <v>14</v>
      </c>
      <c r="K1383" s="29" t="s">
        <v>940</v>
      </c>
      <c r="L1383" s="28">
        <v>5054</v>
      </c>
      <c r="M1383" s="29" t="s">
        <v>940</v>
      </c>
      <c r="N1383" s="29" t="s">
        <v>7471</v>
      </c>
      <c r="O1383" s="31">
        <v>18264</v>
      </c>
      <c r="P1383" s="31" t="s">
        <v>7472</v>
      </c>
      <c r="Q1383" s="29" t="s">
        <v>5084</v>
      </c>
      <c r="R1383" s="28">
        <v>5</v>
      </c>
      <c r="S1383" s="28">
        <v>52</v>
      </c>
      <c r="T1383" s="28">
        <v>3</v>
      </c>
      <c r="U1383" s="28">
        <v>30</v>
      </c>
      <c r="V1383" s="29" t="s">
        <v>7472</v>
      </c>
      <c r="W1383" s="29" t="s">
        <v>7472</v>
      </c>
      <c r="X1383" s="29" t="s">
        <v>7472</v>
      </c>
      <c r="Y1383" s="29" t="s">
        <v>7472</v>
      </c>
      <c r="Z1383" s="29" t="s">
        <v>7472</v>
      </c>
      <c r="AA1383" s="29" t="s">
        <v>7478</v>
      </c>
      <c r="AB1383" s="28" t="s">
        <v>7472</v>
      </c>
      <c r="AC1383" s="27"/>
      <c r="AD1383" s="27"/>
      <c r="AE1383" s="27"/>
      <c r="AF1383" s="29" t="s">
        <v>7472</v>
      </c>
      <c r="AG1383" s="33" t="str">
        <f>IF(ISERROR(IF(VLOOKUP(B1383,'SAS Stations'!$A$2:$G$307,6,)="YES", "YES", "NO"))=TRUE,"NO","YES")</f>
        <v>NO</v>
      </c>
      <c r="AH1383" s="33" t="str">
        <f t="shared" si="21"/>
        <v>YES</v>
      </c>
      <c r="AI1383" s="33" t="str">
        <f>IF(ISERROR(IF(VLOOKUP(B1383,'Stations Modelled'!$A$2:$D$141,4,FALSE)=TRUE, "YES","NO")),"NO","YES")</f>
        <v>NO</v>
      </c>
    </row>
    <row r="1384" spans="1:35" hidden="1">
      <c r="A1384" s="29" t="s">
        <v>783</v>
      </c>
      <c r="B1384" s="28">
        <v>1847</v>
      </c>
      <c r="C1384" s="28">
        <v>6234</v>
      </c>
      <c r="D1384" s="30" t="s">
        <v>7584</v>
      </c>
      <c r="E1384" s="29"/>
      <c r="F1384" s="28">
        <v>66</v>
      </c>
      <c r="G1384" s="28">
        <v>12</v>
      </c>
      <c r="H1384" s="28">
        <v>5084</v>
      </c>
      <c r="I1384" s="29" t="s">
        <v>3790</v>
      </c>
      <c r="J1384" s="28">
        <v>9</v>
      </c>
      <c r="K1384" s="29" t="s">
        <v>652</v>
      </c>
      <c r="L1384" s="28">
        <v>5073</v>
      </c>
      <c r="M1384" s="29" t="s">
        <v>652</v>
      </c>
      <c r="N1384" s="29" t="s">
        <v>7471</v>
      </c>
      <c r="O1384" s="31">
        <v>34248</v>
      </c>
      <c r="P1384" s="31" t="s">
        <v>7472</v>
      </c>
      <c r="Q1384" s="29" t="s">
        <v>7530</v>
      </c>
      <c r="R1384" s="28">
        <v>1</v>
      </c>
      <c r="S1384" s="28">
        <v>47</v>
      </c>
      <c r="T1384" s="28">
        <v>2</v>
      </c>
      <c r="U1384" s="28">
        <v>4</v>
      </c>
      <c r="V1384" s="29" t="s">
        <v>7531</v>
      </c>
      <c r="W1384" s="29" t="s">
        <v>7475</v>
      </c>
      <c r="X1384" s="29" t="s">
        <v>7825</v>
      </c>
      <c r="Y1384" s="29" t="s">
        <v>4819</v>
      </c>
      <c r="Z1384" s="29" t="s">
        <v>1049</v>
      </c>
      <c r="AA1384" s="29" t="s">
        <v>7478</v>
      </c>
      <c r="AB1384" s="28">
        <v>90670</v>
      </c>
      <c r="AC1384" s="32">
        <v>33.958525000000002</v>
      </c>
      <c r="AD1384" s="32">
        <v>-118.065641</v>
      </c>
      <c r="AE1384" s="34" t="s">
        <v>7494</v>
      </c>
      <c r="AF1384" s="29" t="s">
        <v>7472</v>
      </c>
      <c r="AG1384" s="33" t="str">
        <f>IF(ISERROR(IF(VLOOKUP(B1384,'SAS Stations'!$A$2:$G$307,6,)="YES", "YES", "NO"))=TRUE,"NO","YES")</f>
        <v>NO</v>
      </c>
      <c r="AH1384" s="33" t="str">
        <f t="shared" si="21"/>
        <v>YES</v>
      </c>
      <c r="AI1384" s="33" t="str">
        <f>IF(ISERROR(IF(VLOOKUP(B1384,'Stations Modelled'!$A$2:$D$141,4,FALSE)=TRUE, "YES","NO")),"NO","YES")</f>
        <v>NO</v>
      </c>
    </row>
    <row r="1385" spans="1:35" hidden="1">
      <c r="A1385" s="29" t="s">
        <v>784</v>
      </c>
      <c r="B1385" s="28">
        <v>40</v>
      </c>
      <c r="C1385" s="28">
        <v>1041</v>
      </c>
      <c r="D1385" s="30" t="s">
        <v>4971</v>
      </c>
      <c r="E1385" s="29">
        <v>77371</v>
      </c>
      <c r="F1385" s="28">
        <v>66</v>
      </c>
      <c r="G1385" s="28">
        <v>12</v>
      </c>
      <c r="H1385" s="28">
        <v>5053</v>
      </c>
      <c r="I1385" s="29" t="s">
        <v>833</v>
      </c>
      <c r="J1385" s="28">
        <v>12</v>
      </c>
      <c r="K1385" s="29" t="s">
        <v>833</v>
      </c>
      <c r="L1385" s="28">
        <v>5056</v>
      </c>
      <c r="M1385" s="29" t="s">
        <v>698</v>
      </c>
      <c r="N1385" s="29" t="s">
        <v>7471</v>
      </c>
      <c r="O1385" s="31">
        <v>32721</v>
      </c>
      <c r="P1385" s="31" t="s">
        <v>7472</v>
      </c>
      <c r="Q1385" s="29" t="s">
        <v>525</v>
      </c>
      <c r="R1385" s="28">
        <v>5</v>
      </c>
      <c r="S1385" s="28">
        <v>39</v>
      </c>
      <c r="T1385" s="28">
        <v>1</v>
      </c>
      <c r="U1385" s="28">
        <v>64</v>
      </c>
      <c r="V1385" s="29" t="s">
        <v>4972</v>
      </c>
      <c r="W1385" s="29" t="s">
        <v>1736</v>
      </c>
      <c r="X1385" s="29" t="s">
        <v>7582</v>
      </c>
      <c r="Y1385" s="29" t="s">
        <v>5261</v>
      </c>
      <c r="Z1385" s="29" t="s">
        <v>742</v>
      </c>
      <c r="AA1385" s="29" t="s">
        <v>7478</v>
      </c>
      <c r="AB1385" s="28" t="s">
        <v>7472</v>
      </c>
      <c r="AC1385" s="32">
        <v>34.210675000000002</v>
      </c>
      <c r="AD1385" s="32">
        <v>-119.13811699999999</v>
      </c>
      <c r="AE1385" s="34" t="s">
        <v>7494</v>
      </c>
      <c r="AF1385" s="29" t="s">
        <v>7472</v>
      </c>
      <c r="AG1385" s="33" t="str">
        <f>IF(ISERROR(IF(VLOOKUP(B1385,'SAS Stations'!$A$2:$G$307,6,)="YES", "YES", "NO"))=TRUE,"NO","YES")</f>
        <v>NO</v>
      </c>
      <c r="AH1385" s="33" t="str">
        <f t="shared" si="21"/>
        <v>YES</v>
      </c>
      <c r="AI1385" s="33" t="str">
        <f>IF(ISERROR(IF(VLOOKUP(B1385,'Stations Modelled'!$A$2:$D$141,4,FALSE)=TRUE, "YES","NO")),"NO","YES")</f>
        <v>NO</v>
      </c>
    </row>
    <row r="1386" spans="1:35" hidden="1">
      <c r="A1386" s="29" t="s">
        <v>785</v>
      </c>
      <c r="B1386" s="28">
        <v>392</v>
      </c>
      <c r="C1386" s="28">
        <v>5176</v>
      </c>
      <c r="D1386" s="30" t="s">
        <v>7528</v>
      </c>
      <c r="E1386" s="29"/>
      <c r="F1386" s="28">
        <v>66</v>
      </c>
      <c r="G1386" s="28">
        <v>12</v>
      </c>
      <c r="H1386" s="28">
        <v>5014</v>
      </c>
      <c r="I1386" s="29" t="s">
        <v>392</v>
      </c>
      <c r="J1386" s="28">
        <v>4</v>
      </c>
      <c r="K1386" s="29" t="s">
        <v>448</v>
      </c>
      <c r="L1386" s="28">
        <v>5014</v>
      </c>
      <c r="M1386" s="29" t="s">
        <v>687</v>
      </c>
      <c r="N1386" s="29" t="s">
        <v>7471</v>
      </c>
      <c r="O1386" s="31">
        <v>29738</v>
      </c>
      <c r="P1386" s="31" t="s">
        <v>7472</v>
      </c>
      <c r="Q1386" s="29" t="s">
        <v>7473</v>
      </c>
      <c r="R1386" s="28">
        <v>1</v>
      </c>
      <c r="S1386" s="28">
        <v>26</v>
      </c>
      <c r="T1386" s="28">
        <v>2</v>
      </c>
      <c r="U1386" s="28">
        <v>6</v>
      </c>
      <c r="V1386" s="29" t="s">
        <v>7531</v>
      </c>
      <c r="W1386" s="29" t="s">
        <v>449</v>
      </c>
      <c r="X1386" s="29" t="s">
        <v>3273</v>
      </c>
      <c r="Y1386" s="29" t="s">
        <v>3329</v>
      </c>
      <c r="Z1386" s="29" t="s">
        <v>601</v>
      </c>
      <c r="AA1386" s="29" t="s">
        <v>7478</v>
      </c>
      <c r="AB1386" s="28">
        <v>91745</v>
      </c>
      <c r="AC1386" s="32">
        <v>34.022461</v>
      </c>
      <c r="AD1386" s="32">
        <v>-117.968705</v>
      </c>
      <c r="AE1386" s="34" t="s">
        <v>7503</v>
      </c>
      <c r="AF1386" s="29" t="s">
        <v>7472</v>
      </c>
      <c r="AG1386" s="33" t="str">
        <f>IF(ISERROR(IF(VLOOKUP(B1386,'SAS Stations'!$A$2:$G$307,6,)="YES", "YES", "NO"))=TRUE,"NO","YES")</f>
        <v>YES</v>
      </c>
      <c r="AH1386" s="33" t="str">
        <f t="shared" si="21"/>
        <v>NO</v>
      </c>
      <c r="AI1386" s="33" t="str">
        <f>IF(ISERROR(IF(VLOOKUP(B1386,'Stations Modelled'!$A$2:$D$141,4,FALSE)=TRUE, "YES","NO")),"NO","YES")</f>
        <v>NO</v>
      </c>
    </row>
    <row r="1387" spans="1:35" hidden="1">
      <c r="A1387" s="29" t="s">
        <v>5228</v>
      </c>
      <c r="B1387" s="28">
        <v>712</v>
      </c>
      <c r="C1387" s="28">
        <v>5687</v>
      </c>
      <c r="D1387" s="30"/>
      <c r="E1387" s="29"/>
      <c r="F1387" s="28">
        <v>12</v>
      </c>
      <c r="G1387" s="28">
        <v>115</v>
      </c>
      <c r="H1387" s="28">
        <v>5067</v>
      </c>
      <c r="I1387" s="29" t="s">
        <v>389</v>
      </c>
      <c r="J1387" s="28">
        <v>6</v>
      </c>
      <c r="K1387" s="29" t="s">
        <v>389</v>
      </c>
      <c r="L1387" s="28">
        <v>5067</v>
      </c>
      <c r="M1387" s="29" t="s">
        <v>389</v>
      </c>
      <c r="N1387" s="29" t="s">
        <v>7521</v>
      </c>
      <c r="O1387" s="31">
        <v>28976</v>
      </c>
      <c r="P1387" s="31">
        <v>35473</v>
      </c>
      <c r="Q1387" s="29" t="s">
        <v>525</v>
      </c>
      <c r="R1387" s="28">
        <v>3</v>
      </c>
      <c r="S1387" s="28">
        <v>79</v>
      </c>
      <c r="T1387" s="28">
        <v>4</v>
      </c>
      <c r="U1387" s="28">
        <v>13</v>
      </c>
      <c r="V1387" s="29" t="s">
        <v>3411</v>
      </c>
      <c r="W1387" s="29" t="s">
        <v>5105</v>
      </c>
      <c r="X1387" s="29" t="s">
        <v>7482</v>
      </c>
      <c r="Y1387" s="29" t="s">
        <v>5229</v>
      </c>
      <c r="Z1387" s="29" t="s">
        <v>5021</v>
      </c>
      <c r="AA1387" s="29" t="s">
        <v>7478</v>
      </c>
      <c r="AB1387" s="28" t="s">
        <v>7472</v>
      </c>
      <c r="AC1387" s="27"/>
      <c r="AD1387" s="27"/>
      <c r="AE1387" s="27"/>
      <c r="AF1387" s="29" t="s">
        <v>7472</v>
      </c>
      <c r="AG1387" s="33" t="str">
        <f>IF(ISERROR(IF(VLOOKUP(B1387,'SAS Stations'!$A$2:$G$307,6,)="YES", "YES", "NO"))=TRUE,"NO","YES")</f>
        <v>NO</v>
      </c>
      <c r="AH1387" s="33" t="str">
        <f t="shared" si="21"/>
        <v>YES</v>
      </c>
      <c r="AI1387" s="33" t="str">
        <f>IF(ISERROR(IF(VLOOKUP(B1387,'Stations Modelled'!$A$2:$D$141,4,FALSE)=TRUE, "YES","NO")),"NO","YES")</f>
        <v>NO</v>
      </c>
    </row>
    <row r="1388" spans="1:35" hidden="1">
      <c r="A1388" s="29" t="s">
        <v>5230</v>
      </c>
      <c r="B1388" s="28">
        <v>114</v>
      </c>
      <c r="C1388" s="28">
        <v>1941</v>
      </c>
      <c r="D1388" s="30"/>
      <c r="E1388" s="29"/>
      <c r="F1388" s="28">
        <v>12</v>
      </c>
      <c r="G1388" s="28">
        <v>4</v>
      </c>
      <c r="H1388" s="28">
        <v>5067</v>
      </c>
      <c r="I1388" s="29" t="s">
        <v>389</v>
      </c>
      <c r="J1388" s="28">
        <v>6</v>
      </c>
      <c r="K1388" s="29" t="s">
        <v>389</v>
      </c>
      <c r="L1388" s="28">
        <v>5067</v>
      </c>
      <c r="M1388" s="29" t="s">
        <v>389</v>
      </c>
      <c r="N1388" s="29" t="s">
        <v>7521</v>
      </c>
      <c r="O1388" s="31">
        <v>29556</v>
      </c>
      <c r="P1388" s="31">
        <v>30042</v>
      </c>
      <c r="Q1388" s="29" t="s">
        <v>7530</v>
      </c>
      <c r="R1388" s="28">
        <v>3</v>
      </c>
      <c r="S1388" s="28">
        <v>79</v>
      </c>
      <c r="T1388" s="28">
        <v>4</v>
      </c>
      <c r="U1388" s="28">
        <v>13</v>
      </c>
      <c r="V1388" s="29" t="s">
        <v>3411</v>
      </c>
      <c r="W1388" s="29" t="s">
        <v>5105</v>
      </c>
      <c r="X1388" s="29" t="s">
        <v>7553</v>
      </c>
      <c r="Y1388" s="29" t="s">
        <v>5229</v>
      </c>
      <c r="Z1388" s="29" t="s">
        <v>5033</v>
      </c>
      <c r="AA1388" s="29" t="s">
        <v>7478</v>
      </c>
      <c r="AB1388" s="28">
        <v>92258</v>
      </c>
      <c r="AC1388" s="27"/>
      <c r="AD1388" s="27"/>
      <c r="AE1388" s="27"/>
      <c r="AF1388" s="29" t="s">
        <v>7472</v>
      </c>
      <c r="AG1388" s="33" t="str">
        <f>IF(ISERROR(IF(VLOOKUP(B1388,'SAS Stations'!$A$2:$G$307,6,)="YES", "YES", "NO"))=TRUE,"NO","YES")</f>
        <v>NO</v>
      </c>
      <c r="AH1388" s="33" t="str">
        <f t="shared" si="21"/>
        <v>YES</v>
      </c>
      <c r="AI1388" s="33" t="str">
        <f>IF(ISERROR(IF(VLOOKUP(B1388,'Stations Modelled'!$A$2:$D$141,4,FALSE)=TRUE, "YES","NO")),"NO","YES")</f>
        <v>NO</v>
      </c>
    </row>
    <row r="1389" spans="1:35" hidden="1">
      <c r="A1389" s="29" t="s">
        <v>5231</v>
      </c>
      <c r="B1389" s="28">
        <v>115</v>
      </c>
      <c r="C1389" s="28">
        <v>1942</v>
      </c>
      <c r="D1389" s="30"/>
      <c r="E1389" s="29"/>
      <c r="F1389" s="28">
        <v>12</v>
      </c>
      <c r="G1389" s="28">
        <v>4</v>
      </c>
      <c r="H1389" s="28">
        <v>5067</v>
      </c>
      <c r="I1389" s="29" t="s">
        <v>389</v>
      </c>
      <c r="J1389" s="28">
        <v>6</v>
      </c>
      <c r="K1389" s="29" t="s">
        <v>389</v>
      </c>
      <c r="L1389" s="28">
        <v>5067</v>
      </c>
      <c r="M1389" s="29" t="s">
        <v>389</v>
      </c>
      <c r="N1389" s="29" t="s">
        <v>7521</v>
      </c>
      <c r="O1389" s="31">
        <v>29646</v>
      </c>
      <c r="P1389" s="31">
        <v>30011</v>
      </c>
      <c r="Q1389" s="29" t="s">
        <v>7530</v>
      </c>
      <c r="R1389" s="28">
        <v>3</v>
      </c>
      <c r="S1389" s="28">
        <v>79</v>
      </c>
      <c r="T1389" s="28">
        <v>4</v>
      </c>
      <c r="U1389" s="28">
        <v>13</v>
      </c>
      <c r="V1389" s="29" t="s">
        <v>3411</v>
      </c>
      <c r="W1389" s="29" t="s">
        <v>5105</v>
      </c>
      <c r="X1389" s="29" t="s">
        <v>7553</v>
      </c>
      <c r="Y1389" s="29" t="s">
        <v>5229</v>
      </c>
      <c r="Z1389" s="29" t="s">
        <v>5033</v>
      </c>
      <c r="AA1389" s="29" t="s">
        <v>7478</v>
      </c>
      <c r="AB1389" s="28">
        <v>92258</v>
      </c>
      <c r="AC1389" s="27"/>
      <c r="AD1389" s="27"/>
      <c r="AE1389" s="27"/>
      <c r="AF1389" s="29" t="s">
        <v>7472</v>
      </c>
      <c r="AG1389" s="33" t="str">
        <f>IF(ISERROR(IF(VLOOKUP(B1389,'SAS Stations'!$A$2:$G$307,6,)="YES", "YES", "NO"))=TRUE,"NO","YES")</f>
        <v>NO</v>
      </c>
      <c r="AH1389" s="33" t="str">
        <f t="shared" si="21"/>
        <v>YES</v>
      </c>
      <c r="AI1389" s="33" t="str">
        <f>IF(ISERROR(IF(VLOOKUP(B1389,'Stations Modelled'!$A$2:$D$141,4,FALSE)=TRUE, "YES","NO")),"NO","YES")</f>
        <v>NO</v>
      </c>
    </row>
    <row r="1390" spans="1:35" hidden="1">
      <c r="A1390" s="29" t="s">
        <v>5232</v>
      </c>
      <c r="B1390" s="28">
        <v>116</v>
      </c>
      <c r="C1390" s="28">
        <v>1943</v>
      </c>
      <c r="D1390" s="30"/>
      <c r="E1390" s="29"/>
      <c r="F1390" s="28">
        <v>12</v>
      </c>
      <c r="G1390" s="28">
        <v>4</v>
      </c>
      <c r="H1390" s="28">
        <v>5067</v>
      </c>
      <c r="I1390" s="29" t="s">
        <v>389</v>
      </c>
      <c r="J1390" s="28">
        <v>6</v>
      </c>
      <c r="K1390" s="29" t="s">
        <v>389</v>
      </c>
      <c r="L1390" s="28">
        <v>5067</v>
      </c>
      <c r="M1390" s="29" t="s">
        <v>389</v>
      </c>
      <c r="N1390" s="29" t="s">
        <v>7521</v>
      </c>
      <c r="O1390" s="31">
        <v>30011</v>
      </c>
      <c r="P1390" s="31">
        <v>32568</v>
      </c>
      <c r="Q1390" s="29" t="s">
        <v>7530</v>
      </c>
      <c r="R1390" s="28">
        <v>3</v>
      </c>
      <c r="S1390" s="28">
        <v>79</v>
      </c>
      <c r="T1390" s="28">
        <v>4</v>
      </c>
      <c r="U1390" s="28">
        <v>13</v>
      </c>
      <c r="V1390" s="29" t="s">
        <v>3411</v>
      </c>
      <c r="W1390" s="29" t="s">
        <v>5105</v>
      </c>
      <c r="X1390" s="29" t="s">
        <v>7553</v>
      </c>
      <c r="Y1390" s="29" t="s">
        <v>5229</v>
      </c>
      <c r="Z1390" s="29" t="s">
        <v>5033</v>
      </c>
      <c r="AA1390" s="29" t="s">
        <v>7478</v>
      </c>
      <c r="AB1390" s="28">
        <v>92258</v>
      </c>
      <c r="AC1390" s="27"/>
      <c r="AD1390" s="27"/>
      <c r="AE1390" s="27"/>
      <c r="AF1390" s="29" t="s">
        <v>7472</v>
      </c>
      <c r="AG1390" s="33" t="str">
        <f>IF(ISERROR(IF(VLOOKUP(B1390,'SAS Stations'!$A$2:$G$307,6,)="YES", "YES", "NO"))=TRUE,"NO","YES")</f>
        <v>NO</v>
      </c>
      <c r="AH1390" s="33" t="str">
        <f t="shared" si="21"/>
        <v>YES</v>
      </c>
      <c r="AI1390" s="33" t="str">
        <f>IF(ISERROR(IF(VLOOKUP(B1390,'Stations Modelled'!$A$2:$D$141,4,FALSE)=TRUE, "YES","NO")),"NO","YES")</f>
        <v>NO</v>
      </c>
    </row>
    <row r="1391" spans="1:35" hidden="1">
      <c r="A1391" s="29" t="s">
        <v>786</v>
      </c>
      <c r="B1391" s="28">
        <v>1991</v>
      </c>
      <c r="C1391" s="28">
        <v>6362</v>
      </c>
      <c r="D1391" s="30"/>
      <c r="E1391" s="29"/>
      <c r="F1391" s="28">
        <v>66</v>
      </c>
      <c r="G1391" s="28">
        <v>12</v>
      </c>
      <c r="H1391" s="28">
        <v>5033</v>
      </c>
      <c r="I1391" s="29" t="s">
        <v>397</v>
      </c>
      <c r="J1391" s="28">
        <v>17</v>
      </c>
      <c r="K1391" s="29" t="s">
        <v>4950</v>
      </c>
      <c r="L1391" s="28">
        <v>5033</v>
      </c>
      <c r="M1391" s="29" t="s">
        <v>397</v>
      </c>
      <c r="N1391" s="29" t="s">
        <v>7471</v>
      </c>
      <c r="O1391" s="31">
        <v>37328</v>
      </c>
      <c r="P1391" s="31" t="s">
        <v>7472</v>
      </c>
      <c r="Q1391" s="29" t="s">
        <v>7530</v>
      </c>
      <c r="R1391" s="28">
        <v>5</v>
      </c>
      <c r="S1391" s="28">
        <v>51</v>
      </c>
      <c r="T1391" s="28">
        <v>3</v>
      </c>
      <c r="U1391" s="28">
        <v>32</v>
      </c>
      <c r="V1391" s="29" t="s">
        <v>4926</v>
      </c>
      <c r="W1391" s="29" t="s">
        <v>7472</v>
      </c>
      <c r="X1391" s="29" t="s">
        <v>7472</v>
      </c>
      <c r="Y1391" s="29" t="s">
        <v>5233</v>
      </c>
      <c r="Z1391" s="29" t="s">
        <v>920</v>
      </c>
      <c r="AA1391" s="29" t="s">
        <v>7478</v>
      </c>
      <c r="AB1391" s="28">
        <v>92374</v>
      </c>
      <c r="AC1391" s="32">
        <v>36.182547</v>
      </c>
      <c r="AD1391" s="32">
        <v>-119.32798200000001</v>
      </c>
      <c r="AE1391" s="34" t="s">
        <v>7494</v>
      </c>
      <c r="AF1391" s="29" t="s">
        <v>7472</v>
      </c>
      <c r="AG1391" s="33" t="str">
        <f>IF(ISERROR(IF(VLOOKUP(B1391,'SAS Stations'!$A$2:$G$307,6,)="YES", "YES", "NO"))=TRUE,"NO","YES")</f>
        <v>NO</v>
      </c>
      <c r="AH1391" s="33" t="str">
        <f t="shared" si="21"/>
        <v>YES</v>
      </c>
      <c r="AI1391" s="33" t="str">
        <f>IF(ISERROR(IF(VLOOKUP(B1391,'Stations Modelled'!$A$2:$D$141,4,FALSE)=TRUE, "YES","NO")),"NO","YES")</f>
        <v>NO</v>
      </c>
    </row>
    <row r="1392" spans="1:35" hidden="1">
      <c r="A1392" s="29" t="s">
        <v>5234</v>
      </c>
      <c r="B1392" s="28">
        <v>905</v>
      </c>
      <c r="C1392" s="28">
        <v>5927</v>
      </c>
      <c r="D1392" s="30"/>
      <c r="E1392" s="29"/>
      <c r="F1392" s="28">
        <v>16</v>
      </c>
      <c r="G1392" s="28">
        <v>16</v>
      </c>
      <c r="H1392" s="28">
        <v>5053</v>
      </c>
      <c r="I1392" s="29" t="s">
        <v>833</v>
      </c>
      <c r="J1392" s="28">
        <v>12</v>
      </c>
      <c r="K1392" s="29" t="s">
        <v>833</v>
      </c>
      <c r="L1392" s="28">
        <v>5056</v>
      </c>
      <c r="M1392" s="29" t="s">
        <v>698</v>
      </c>
      <c r="N1392" s="29" t="s">
        <v>7471</v>
      </c>
      <c r="O1392" s="31">
        <v>18264</v>
      </c>
      <c r="P1392" s="31" t="s">
        <v>7472</v>
      </c>
      <c r="Q1392" s="29" t="s">
        <v>981</v>
      </c>
      <c r="R1392" s="28">
        <v>5</v>
      </c>
      <c r="S1392" s="28">
        <v>39</v>
      </c>
      <c r="T1392" s="28">
        <v>2</v>
      </c>
      <c r="U1392" s="28">
        <v>60</v>
      </c>
      <c r="V1392" s="29" t="s">
        <v>4972</v>
      </c>
      <c r="W1392" s="29" t="s">
        <v>4808</v>
      </c>
      <c r="X1392" s="29" t="s">
        <v>457</v>
      </c>
      <c r="Y1392" s="29" t="s">
        <v>5235</v>
      </c>
      <c r="Z1392" s="29" t="s">
        <v>1059</v>
      </c>
      <c r="AA1392" s="29" t="s">
        <v>7478</v>
      </c>
      <c r="AB1392" s="28" t="s">
        <v>7472</v>
      </c>
      <c r="AC1392" s="27"/>
      <c r="AD1392" s="27"/>
      <c r="AE1392" s="27"/>
      <c r="AF1392" s="29" t="s">
        <v>7472</v>
      </c>
      <c r="AG1392" s="33" t="str">
        <f>IF(ISERROR(IF(VLOOKUP(B1392,'SAS Stations'!$A$2:$G$307,6,)="YES", "YES", "NO"))=TRUE,"NO","YES")</f>
        <v>NO</v>
      </c>
      <c r="AH1392" s="33" t="str">
        <f t="shared" si="21"/>
        <v>YES</v>
      </c>
      <c r="AI1392" s="33" t="str">
        <f>IF(ISERROR(IF(VLOOKUP(B1392,'Stations Modelled'!$A$2:$D$141,4,FALSE)=TRUE, "YES","NO")),"NO","YES")</f>
        <v>NO</v>
      </c>
    </row>
    <row r="1393" spans="1:35" hidden="1">
      <c r="A1393" s="29" t="s">
        <v>787</v>
      </c>
      <c r="B1393" s="28">
        <v>406</v>
      </c>
      <c r="C1393" s="28">
        <v>5195</v>
      </c>
      <c r="D1393" s="30" t="s">
        <v>7528</v>
      </c>
      <c r="E1393" s="29" t="s">
        <v>3330</v>
      </c>
      <c r="F1393" s="28">
        <v>66</v>
      </c>
      <c r="G1393" s="28">
        <v>12</v>
      </c>
      <c r="H1393" s="28">
        <v>5014</v>
      </c>
      <c r="I1393" s="29" t="s">
        <v>392</v>
      </c>
      <c r="J1393" s="28">
        <v>4</v>
      </c>
      <c r="K1393" s="29" t="s">
        <v>448</v>
      </c>
      <c r="L1393" s="28">
        <v>5014</v>
      </c>
      <c r="M1393" s="29" t="s">
        <v>687</v>
      </c>
      <c r="N1393" s="29" t="s">
        <v>7471</v>
      </c>
      <c r="O1393" s="31">
        <v>20972</v>
      </c>
      <c r="P1393" s="31" t="s">
        <v>7472</v>
      </c>
      <c r="Q1393" s="29" t="s">
        <v>7473</v>
      </c>
      <c r="R1393" s="28">
        <v>1</v>
      </c>
      <c r="S1393" s="28">
        <v>26</v>
      </c>
      <c r="T1393" s="28">
        <v>2</v>
      </c>
      <c r="U1393" s="28">
        <v>6</v>
      </c>
      <c r="V1393" s="29" t="s">
        <v>7531</v>
      </c>
      <c r="W1393" s="29" t="s">
        <v>3331</v>
      </c>
      <c r="X1393" s="29" t="s">
        <v>546</v>
      </c>
      <c r="Y1393" s="29" t="s">
        <v>3332</v>
      </c>
      <c r="Z1393" s="29" t="s">
        <v>452</v>
      </c>
      <c r="AA1393" s="29" t="s">
        <v>7478</v>
      </c>
      <c r="AB1393" s="28">
        <v>91748</v>
      </c>
      <c r="AC1393" s="32">
        <v>34.008906000000003</v>
      </c>
      <c r="AD1393" s="32">
        <v>-117.93137299999999</v>
      </c>
      <c r="AE1393" s="34" t="s">
        <v>7503</v>
      </c>
      <c r="AF1393" s="29" t="s">
        <v>7472</v>
      </c>
      <c r="AG1393" s="33" t="str">
        <f>IF(ISERROR(IF(VLOOKUP(B1393,'SAS Stations'!$A$2:$G$307,6,)="YES", "YES", "NO"))=TRUE,"NO","YES")</f>
        <v>YES</v>
      </c>
      <c r="AH1393" s="33" t="str">
        <f t="shared" si="21"/>
        <v>NO</v>
      </c>
      <c r="AI1393" s="33" t="str">
        <f>IF(ISERROR(IF(VLOOKUP(B1393,'Stations Modelled'!$A$2:$D$141,4,FALSE)=TRUE, "YES","NO")),"NO","YES")</f>
        <v>NO</v>
      </c>
    </row>
    <row r="1394" spans="1:35" hidden="1">
      <c r="A1394" s="29" t="s">
        <v>5236</v>
      </c>
      <c r="B1394" s="28">
        <v>70</v>
      </c>
      <c r="C1394" s="28">
        <v>1079</v>
      </c>
      <c r="D1394" s="30"/>
      <c r="E1394" s="29"/>
      <c r="F1394" s="28">
        <v>66</v>
      </c>
      <c r="G1394" s="28">
        <v>0.5</v>
      </c>
      <c r="H1394" s="28">
        <v>5074</v>
      </c>
      <c r="I1394" s="29" t="s">
        <v>631</v>
      </c>
      <c r="J1394" s="28">
        <v>9</v>
      </c>
      <c r="K1394" s="29" t="s">
        <v>652</v>
      </c>
      <c r="L1394" s="28">
        <v>4000</v>
      </c>
      <c r="M1394" s="29" t="s">
        <v>7495</v>
      </c>
      <c r="N1394" s="29" t="s">
        <v>7521</v>
      </c>
      <c r="O1394" s="31">
        <v>31382</v>
      </c>
      <c r="P1394" s="31">
        <v>32690</v>
      </c>
      <c r="Q1394" s="29" t="s">
        <v>7530</v>
      </c>
      <c r="R1394" s="28">
        <v>9</v>
      </c>
      <c r="S1394" s="28">
        <v>60</v>
      </c>
      <c r="T1394" s="28">
        <v>2</v>
      </c>
      <c r="U1394" s="28">
        <v>0</v>
      </c>
      <c r="V1394" s="29" t="s">
        <v>1290</v>
      </c>
      <c r="W1394" s="29" t="s">
        <v>7472</v>
      </c>
      <c r="X1394" s="29" t="s">
        <v>7472</v>
      </c>
      <c r="Y1394" s="29" t="s">
        <v>3249</v>
      </c>
      <c r="Z1394" s="29" t="s">
        <v>4627</v>
      </c>
      <c r="AA1394" s="29" t="s">
        <v>7478</v>
      </c>
      <c r="AB1394" s="28">
        <v>90058</v>
      </c>
      <c r="AC1394" s="27"/>
      <c r="AD1394" s="27"/>
      <c r="AE1394" s="27"/>
      <c r="AF1394" s="29" t="s">
        <v>7472</v>
      </c>
      <c r="AG1394" s="33" t="str">
        <f>IF(ISERROR(IF(VLOOKUP(B1394,'SAS Stations'!$A$2:$G$307,6,)="YES", "YES", "NO"))=TRUE,"NO","YES")</f>
        <v>NO</v>
      </c>
      <c r="AH1394" s="33" t="str">
        <f t="shared" si="21"/>
        <v>YES</v>
      </c>
      <c r="AI1394" s="33" t="str">
        <f>IF(ISERROR(IF(VLOOKUP(B1394,'Stations Modelled'!$A$2:$D$141,4,FALSE)=TRUE, "YES","NO")),"NO","YES")</f>
        <v>NO</v>
      </c>
    </row>
    <row r="1395" spans="1:35" hidden="1">
      <c r="A1395" s="29" t="s">
        <v>5237</v>
      </c>
      <c r="B1395" s="28">
        <v>1014</v>
      </c>
      <c r="C1395" s="28">
        <v>6235</v>
      </c>
      <c r="D1395" s="30"/>
      <c r="E1395" s="29"/>
      <c r="F1395" s="28">
        <v>66</v>
      </c>
      <c r="G1395" s="28">
        <v>4</v>
      </c>
      <c r="H1395" s="28">
        <v>5040</v>
      </c>
      <c r="I1395" s="29" t="s">
        <v>5109</v>
      </c>
      <c r="J1395" s="28">
        <v>6</v>
      </c>
      <c r="K1395" s="29" t="s">
        <v>389</v>
      </c>
      <c r="L1395" s="28">
        <v>5067</v>
      </c>
      <c r="M1395" s="29" t="s">
        <v>389</v>
      </c>
      <c r="N1395" s="29" t="s">
        <v>7471</v>
      </c>
      <c r="O1395" s="31">
        <v>28703</v>
      </c>
      <c r="P1395" s="31" t="s">
        <v>7472</v>
      </c>
      <c r="Q1395" s="29" t="s">
        <v>7530</v>
      </c>
      <c r="R1395" s="28">
        <v>3</v>
      </c>
      <c r="S1395" s="28">
        <v>87</v>
      </c>
      <c r="T1395" s="28">
        <v>4</v>
      </c>
      <c r="U1395" s="28">
        <v>0</v>
      </c>
      <c r="V1395" s="29" t="s">
        <v>7472</v>
      </c>
      <c r="W1395" s="29" t="s">
        <v>7472</v>
      </c>
      <c r="X1395" s="29" t="s">
        <v>7472</v>
      </c>
      <c r="Y1395" s="29" t="s">
        <v>7472</v>
      </c>
      <c r="Z1395" s="29" t="s">
        <v>7472</v>
      </c>
      <c r="AA1395" s="29" t="s">
        <v>7478</v>
      </c>
      <c r="AB1395" s="28" t="s">
        <v>7472</v>
      </c>
      <c r="AC1395" s="27"/>
      <c r="AD1395" s="27"/>
      <c r="AE1395" s="27"/>
      <c r="AF1395" s="29" t="s">
        <v>7472</v>
      </c>
      <c r="AG1395" s="33" t="str">
        <f>IF(ISERROR(IF(VLOOKUP(B1395,'SAS Stations'!$A$2:$G$307,6,)="YES", "YES", "NO"))=TRUE,"NO","YES")</f>
        <v>NO</v>
      </c>
      <c r="AH1395" s="33" t="str">
        <f t="shared" si="21"/>
        <v>YES</v>
      </c>
      <c r="AI1395" s="33" t="str">
        <f>IF(ISERROR(IF(VLOOKUP(B1395,'Stations Modelled'!$A$2:$D$141,4,FALSE)=TRUE, "YES","NO")),"NO","YES")</f>
        <v>NO</v>
      </c>
    </row>
    <row r="1396" spans="1:35" hidden="1">
      <c r="A1396" s="29" t="s">
        <v>5238</v>
      </c>
      <c r="B1396" s="28">
        <v>1654</v>
      </c>
      <c r="C1396" s="28">
        <v>7678</v>
      </c>
      <c r="D1396" s="30"/>
      <c r="E1396" s="29"/>
      <c r="F1396" s="28">
        <v>33</v>
      </c>
      <c r="G1396" s="28">
        <v>12</v>
      </c>
      <c r="H1396" s="28">
        <v>5070</v>
      </c>
      <c r="I1396" s="29" t="s">
        <v>347</v>
      </c>
      <c r="J1396" s="28">
        <v>7</v>
      </c>
      <c r="K1396" s="29" t="s">
        <v>347</v>
      </c>
      <c r="L1396" s="28">
        <v>5070</v>
      </c>
      <c r="M1396" s="29" t="s">
        <v>347</v>
      </c>
      <c r="N1396" s="29" t="s">
        <v>7521</v>
      </c>
      <c r="O1396" s="31">
        <v>33694</v>
      </c>
      <c r="P1396" s="31">
        <v>33759</v>
      </c>
      <c r="Q1396" s="29" t="s">
        <v>5084</v>
      </c>
      <c r="R1396" s="28">
        <v>3</v>
      </c>
      <c r="S1396" s="28">
        <v>77</v>
      </c>
      <c r="T1396" s="28">
        <v>4</v>
      </c>
      <c r="U1396" s="28">
        <v>20</v>
      </c>
      <c r="V1396" s="29" t="s">
        <v>7472</v>
      </c>
      <c r="W1396" s="29" t="s">
        <v>7472</v>
      </c>
      <c r="X1396" s="29" t="s">
        <v>7472</v>
      </c>
      <c r="Y1396" s="29" t="s">
        <v>7472</v>
      </c>
      <c r="Z1396" s="29" t="s">
        <v>7472</v>
      </c>
      <c r="AA1396" s="29" t="s">
        <v>7478</v>
      </c>
      <c r="AB1396" s="28" t="s">
        <v>7472</v>
      </c>
      <c r="AC1396" s="27"/>
      <c r="AD1396" s="27"/>
      <c r="AE1396" s="27"/>
      <c r="AF1396" s="29" t="s">
        <v>7472</v>
      </c>
      <c r="AG1396" s="33" t="str">
        <f>IF(ISERROR(IF(VLOOKUP(B1396,'SAS Stations'!$A$2:$G$307,6,)="YES", "YES", "NO"))=TRUE,"NO","YES")</f>
        <v>NO</v>
      </c>
      <c r="AH1396" s="33" t="str">
        <f t="shared" si="21"/>
        <v>YES</v>
      </c>
      <c r="AI1396" s="33" t="str">
        <f>IF(ISERROR(IF(VLOOKUP(B1396,'Stations Modelled'!$A$2:$D$141,4,FALSE)=TRUE, "YES","NO")),"NO","YES")</f>
        <v>NO</v>
      </c>
    </row>
    <row r="1397" spans="1:35" hidden="1">
      <c r="A1397" s="29" t="s">
        <v>5239</v>
      </c>
      <c r="B1397" s="28">
        <v>1444</v>
      </c>
      <c r="C1397" s="28">
        <v>8220</v>
      </c>
      <c r="D1397" s="30"/>
      <c r="E1397" s="29"/>
      <c r="F1397" s="28">
        <v>33</v>
      </c>
      <c r="G1397" s="28">
        <v>33</v>
      </c>
      <c r="H1397" s="28">
        <v>8016</v>
      </c>
      <c r="I1397" s="29" t="s">
        <v>385</v>
      </c>
      <c r="J1397" s="28">
        <v>15</v>
      </c>
      <c r="K1397" s="29" t="s">
        <v>666</v>
      </c>
      <c r="L1397" s="28">
        <v>5090</v>
      </c>
      <c r="M1397" s="29" t="s">
        <v>3806</v>
      </c>
      <c r="N1397" s="29" t="s">
        <v>7471</v>
      </c>
      <c r="O1397" s="31">
        <v>18264</v>
      </c>
      <c r="P1397" s="31" t="s">
        <v>7472</v>
      </c>
      <c r="Q1397" s="29" t="s">
        <v>981</v>
      </c>
      <c r="R1397" s="28">
        <v>3</v>
      </c>
      <c r="S1397" s="28">
        <v>72</v>
      </c>
      <c r="T1397" s="28">
        <v>4</v>
      </c>
      <c r="U1397" s="28">
        <v>30</v>
      </c>
      <c r="V1397" s="29" t="s">
        <v>7474</v>
      </c>
      <c r="W1397" s="29" t="s">
        <v>7472</v>
      </c>
      <c r="X1397" s="29" t="s">
        <v>7472</v>
      </c>
      <c r="Y1397" s="29" t="s">
        <v>7472</v>
      </c>
      <c r="Z1397" s="29" t="s">
        <v>7472</v>
      </c>
      <c r="AA1397" s="29" t="s">
        <v>7478</v>
      </c>
      <c r="AB1397" s="28" t="s">
        <v>7472</v>
      </c>
      <c r="AC1397" s="27"/>
      <c r="AD1397" s="27"/>
      <c r="AE1397" s="27"/>
      <c r="AF1397" s="29" t="s">
        <v>7472</v>
      </c>
      <c r="AG1397" s="33" t="str">
        <f>IF(ISERROR(IF(VLOOKUP(B1397,'SAS Stations'!$A$2:$G$307,6,)="YES", "YES", "NO"))=TRUE,"NO","YES")</f>
        <v>NO</v>
      </c>
      <c r="AH1397" s="33" t="str">
        <f t="shared" si="21"/>
        <v>YES</v>
      </c>
      <c r="AI1397" s="33" t="str">
        <f>IF(ISERROR(IF(VLOOKUP(B1397,'Stations Modelled'!$A$2:$D$141,4,FALSE)=TRUE, "YES","NO")),"NO","YES")</f>
        <v>NO</v>
      </c>
    </row>
    <row r="1398" spans="1:35" hidden="1">
      <c r="A1398" s="29" t="s">
        <v>788</v>
      </c>
      <c r="B1398" s="28">
        <v>617</v>
      </c>
      <c r="C1398" s="28">
        <v>5566</v>
      </c>
      <c r="D1398" s="30" t="s">
        <v>4919</v>
      </c>
      <c r="E1398" s="29">
        <v>41454</v>
      </c>
      <c r="F1398" s="28">
        <v>66</v>
      </c>
      <c r="G1398" s="28">
        <v>12</v>
      </c>
      <c r="H1398" s="28">
        <v>5052</v>
      </c>
      <c r="I1398" s="29" t="s">
        <v>357</v>
      </c>
      <c r="J1398" s="28">
        <v>14</v>
      </c>
      <c r="K1398" s="29" t="s">
        <v>940</v>
      </c>
      <c r="L1398" s="28">
        <v>5054</v>
      </c>
      <c r="M1398" s="29" t="s">
        <v>940</v>
      </c>
      <c r="N1398" s="29" t="s">
        <v>7471</v>
      </c>
      <c r="O1398" s="31">
        <v>22068</v>
      </c>
      <c r="P1398" s="31" t="s">
        <v>7472</v>
      </c>
      <c r="Q1398" s="29" t="s">
        <v>7473</v>
      </c>
      <c r="R1398" s="28">
        <v>5</v>
      </c>
      <c r="S1398" s="28">
        <v>36</v>
      </c>
      <c r="T1398" s="28">
        <v>3</v>
      </c>
      <c r="U1398" s="28">
        <v>22</v>
      </c>
      <c r="V1398" s="29" t="s">
        <v>3386</v>
      </c>
      <c r="W1398" s="29" t="s">
        <v>5262</v>
      </c>
      <c r="X1398" s="29" t="s">
        <v>5263</v>
      </c>
      <c r="Y1398" s="29" t="s">
        <v>5264</v>
      </c>
      <c r="Z1398" s="29" t="s">
        <v>788</v>
      </c>
      <c r="AA1398" s="29" t="s">
        <v>7478</v>
      </c>
      <c r="AB1398" s="28">
        <v>93534</v>
      </c>
      <c r="AC1398" s="32">
        <v>34.659714000000001</v>
      </c>
      <c r="AD1398" s="32">
        <v>-118.228267</v>
      </c>
      <c r="AE1398" s="34" t="s">
        <v>7494</v>
      </c>
      <c r="AF1398" s="29" t="s">
        <v>7472</v>
      </c>
      <c r="AG1398" s="33" t="str">
        <f>IF(ISERROR(IF(VLOOKUP(B1398,'SAS Stations'!$A$2:$G$307,6,)="YES", "YES", "NO"))=TRUE,"NO","YES")</f>
        <v>YES</v>
      </c>
      <c r="AH1398" s="33" t="str">
        <f t="shared" si="21"/>
        <v>NO</v>
      </c>
      <c r="AI1398" s="33" t="str">
        <f>IF(ISERROR(IF(VLOOKUP(B1398,'Stations Modelled'!$A$2:$D$141,4,FALSE)=TRUE, "YES","NO")),"NO","YES")</f>
        <v>YES</v>
      </c>
    </row>
    <row r="1399" spans="1:35" hidden="1">
      <c r="A1399" s="29" t="s">
        <v>5240</v>
      </c>
      <c r="B1399" s="28">
        <v>1750</v>
      </c>
      <c r="C1399" s="28">
        <v>5764</v>
      </c>
      <c r="D1399" s="30"/>
      <c r="E1399" s="29"/>
      <c r="F1399" s="28">
        <v>66</v>
      </c>
      <c r="G1399" s="28">
        <v>12</v>
      </c>
      <c r="H1399" s="28">
        <v>5071</v>
      </c>
      <c r="I1399" s="29" t="s">
        <v>339</v>
      </c>
      <c r="J1399" s="28">
        <v>9</v>
      </c>
      <c r="K1399" s="29" t="s">
        <v>652</v>
      </c>
      <c r="L1399" s="28">
        <v>5073</v>
      </c>
      <c r="M1399" s="29" t="s">
        <v>652</v>
      </c>
      <c r="N1399" s="29" t="s">
        <v>7496</v>
      </c>
      <c r="O1399" s="31">
        <v>40179</v>
      </c>
      <c r="P1399" s="31" t="s">
        <v>7472</v>
      </c>
      <c r="Q1399" s="29" t="s">
        <v>7473</v>
      </c>
      <c r="R1399" s="28">
        <v>1</v>
      </c>
      <c r="S1399" s="28">
        <v>46</v>
      </c>
      <c r="T1399" s="28">
        <v>1</v>
      </c>
      <c r="U1399" s="28">
        <v>50</v>
      </c>
      <c r="V1399" s="29" t="s">
        <v>3386</v>
      </c>
      <c r="W1399" s="29" t="s">
        <v>4808</v>
      </c>
      <c r="X1399" s="29" t="s">
        <v>5088</v>
      </c>
      <c r="Y1399" s="29" t="s">
        <v>5241</v>
      </c>
      <c r="Z1399" s="29" t="s">
        <v>660</v>
      </c>
      <c r="AA1399" s="29" t="s">
        <v>7478</v>
      </c>
      <c r="AB1399" s="28" t="s">
        <v>7472</v>
      </c>
      <c r="AC1399" s="27"/>
      <c r="AD1399" s="27"/>
      <c r="AE1399" s="27"/>
      <c r="AF1399" s="29" t="s">
        <v>7472</v>
      </c>
      <c r="AG1399" s="33" t="str">
        <f>IF(ISERROR(IF(VLOOKUP(B1399,'SAS Stations'!$A$2:$G$307,6,)="YES", "YES", "NO"))=TRUE,"NO","YES")</f>
        <v>NO</v>
      </c>
      <c r="AH1399" s="33" t="str">
        <f t="shared" si="21"/>
        <v>YES</v>
      </c>
      <c r="AI1399" s="33" t="str">
        <f>IF(ISERROR(IF(VLOOKUP(B1399,'Stations Modelled'!$A$2:$D$141,4,FALSE)=TRUE, "YES","NO")),"NO","YES")</f>
        <v>NO</v>
      </c>
    </row>
    <row r="1400" spans="1:35" hidden="1">
      <c r="A1400" s="29" t="s">
        <v>5242</v>
      </c>
      <c r="B1400" s="28">
        <v>1940</v>
      </c>
      <c r="C1400" s="28">
        <v>7701</v>
      </c>
      <c r="D1400" s="30"/>
      <c r="E1400" s="29"/>
      <c r="F1400" s="28">
        <v>12</v>
      </c>
      <c r="G1400" s="28">
        <v>4</v>
      </c>
      <c r="H1400" s="28">
        <v>5071</v>
      </c>
      <c r="I1400" s="29" t="s">
        <v>339</v>
      </c>
      <c r="J1400" s="28">
        <v>9</v>
      </c>
      <c r="K1400" s="29" t="s">
        <v>652</v>
      </c>
      <c r="L1400" s="28">
        <v>5073</v>
      </c>
      <c r="M1400" s="29" t="s">
        <v>652</v>
      </c>
      <c r="N1400" s="29" t="s">
        <v>7471</v>
      </c>
      <c r="O1400" s="31">
        <v>35503</v>
      </c>
      <c r="P1400" s="31" t="s">
        <v>7472</v>
      </c>
      <c r="Q1400" s="29" t="s">
        <v>5084</v>
      </c>
      <c r="R1400" s="28">
        <v>1</v>
      </c>
      <c r="S1400" s="28">
        <v>46</v>
      </c>
      <c r="T1400" s="28">
        <v>1</v>
      </c>
      <c r="U1400" s="28">
        <v>0</v>
      </c>
      <c r="V1400" s="29" t="s">
        <v>7472</v>
      </c>
      <c r="W1400" s="29" t="s">
        <v>7472</v>
      </c>
      <c r="X1400" s="29" t="s">
        <v>7472</v>
      </c>
      <c r="Y1400" s="29" t="s">
        <v>5243</v>
      </c>
      <c r="Z1400" s="29" t="s">
        <v>7472</v>
      </c>
      <c r="AA1400" s="29" t="s">
        <v>7478</v>
      </c>
      <c r="AB1400" s="28" t="s">
        <v>7472</v>
      </c>
      <c r="AC1400" s="27"/>
      <c r="AD1400" s="27"/>
      <c r="AE1400" s="27"/>
      <c r="AF1400" s="29" t="s">
        <v>7472</v>
      </c>
      <c r="AG1400" s="33" t="str">
        <f>IF(ISERROR(IF(VLOOKUP(B1400,'SAS Stations'!$A$2:$G$307,6,)="YES", "YES", "NO"))=TRUE,"NO","YES")</f>
        <v>NO</v>
      </c>
      <c r="AH1400" s="33" t="str">
        <f t="shared" si="21"/>
        <v>YES</v>
      </c>
      <c r="AI1400" s="33" t="str">
        <f>IF(ISERROR(IF(VLOOKUP(B1400,'Stations Modelled'!$A$2:$D$141,4,FALSE)=TRUE, "YES","NO")),"NO","YES")</f>
        <v>NO</v>
      </c>
    </row>
    <row r="1401" spans="1:35" hidden="1">
      <c r="A1401" s="29" t="s">
        <v>789</v>
      </c>
      <c r="B1401" s="28">
        <v>541</v>
      </c>
      <c r="C1401" s="28">
        <v>5343</v>
      </c>
      <c r="D1401" s="30" t="s">
        <v>4954</v>
      </c>
      <c r="E1401" s="29"/>
      <c r="F1401" s="28">
        <v>66</v>
      </c>
      <c r="G1401" s="28">
        <v>12</v>
      </c>
      <c r="H1401" s="28">
        <v>5035</v>
      </c>
      <c r="I1401" s="29" t="s">
        <v>423</v>
      </c>
      <c r="J1401" s="28">
        <v>17</v>
      </c>
      <c r="K1401" s="29" t="s">
        <v>4950</v>
      </c>
      <c r="L1401" s="28">
        <v>5033</v>
      </c>
      <c r="M1401" s="29" t="s">
        <v>397</v>
      </c>
      <c r="N1401" s="29" t="s">
        <v>7471</v>
      </c>
      <c r="O1401" s="31">
        <v>18264</v>
      </c>
      <c r="P1401" s="31" t="s">
        <v>7472</v>
      </c>
      <c r="Q1401" s="29" t="s">
        <v>7473</v>
      </c>
      <c r="R1401" s="28">
        <v>5</v>
      </c>
      <c r="S1401" s="28">
        <v>51</v>
      </c>
      <c r="T1401" s="28">
        <v>3</v>
      </c>
      <c r="U1401" s="28">
        <v>31</v>
      </c>
      <c r="V1401" s="29" t="s">
        <v>4926</v>
      </c>
      <c r="W1401" s="29" t="s">
        <v>1726</v>
      </c>
      <c r="X1401" s="29" t="s">
        <v>7500</v>
      </c>
      <c r="Y1401" s="29" t="s">
        <v>5265</v>
      </c>
      <c r="Z1401" s="29" t="s">
        <v>5175</v>
      </c>
      <c r="AA1401" s="29" t="s">
        <v>7478</v>
      </c>
      <c r="AB1401" s="28">
        <v>93261</v>
      </c>
      <c r="AC1401" s="32">
        <v>35.732911999999999</v>
      </c>
      <c r="AD1401" s="32">
        <v>-119.12992</v>
      </c>
      <c r="AE1401" s="34" t="s">
        <v>7494</v>
      </c>
      <c r="AF1401" s="29" t="s">
        <v>7472</v>
      </c>
      <c r="AG1401" s="33" t="str">
        <f>IF(ISERROR(IF(VLOOKUP(B1401,'SAS Stations'!$A$2:$G$307,6,)="YES", "YES", "NO"))=TRUE,"NO","YES")</f>
        <v>NO</v>
      </c>
      <c r="AH1401" s="33" t="str">
        <f t="shared" si="21"/>
        <v>YES</v>
      </c>
      <c r="AI1401" s="33" t="str">
        <f>IF(ISERROR(IF(VLOOKUP(B1401,'Stations Modelled'!$A$2:$D$141,4,FALSE)=TRUE, "YES","NO")),"NO","YES")</f>
        <v>NO</v>
      </c>
    </row>
    <row r="1402" spans="1:35" hidden="1">
      <c r="A1402" s="29" t="s">
        <v>790</v>
      </c>
      <c r="B1402" s="28">
        <v>407</v>
      </c>
      <c r="C1402" s="28">
        <v>5196</v>
      </c>
      <c r="D1402" s="30" t="s">
        <v>7528</v>
      </c>
      <c r="E1402" s="29"/>
      <c r="F1402" s="28">
        <v>66</v>
      </c>
      <c r="G1402" s="28">
        <v>12</v>
      </c>
      <c r="H1402" s="28">
        <v>5014</v>
      </c>
      <c r="I1402" s="29" t="s">
        <v>392</v>
      </c>
      <c r="J1402" s="28">
        <v>4</v>
      </c>
      <c r="K1402" s="29" t="s">
        <v>448</v>
      </c>
      <c r="L1402" s="28">
        <v>5014</v>
      </c>
      <c r="M1402" s="29" t="s">
        <v>687</v>
      </c>
      <c r="N1402" s="29" t="s">
        <v>7471</v>
      </c>
      <c r="O1402" s="31">
        <v>26115</v>
      </c>
      <c r="P1402" s="31" t="s">
        <v>7472</v>
      </c>
      <c r="Q1402" s="29" t="s">
        <v>7473</v>
      </c>
      <c r="R1402" s="28">
        <v>1</v>
      </c>
      <c r="S1402" s="28">
        <v>26</v>
      </c>
      <c r="T1402" s="28">
        <v>2</v>
      </c>
      <c r="U1402" s="28">
        <v>6</v>
      </c>
      <c r="V1402" s="29" t="s">
        <v>7531</v>
      </c>
      <c r="W1402" s="29" t="s">
        <v>3305</v>
      </c>
      <c r="X1402" s="29" t="s">
        <v>7553</v>
      </c>
      <c r="Y1402" s="29" t="s">
        <v>3333</v>
      </c>
      <c r="Z1402" s="29" t="s">
        <v>601</v>
      </c>
      <c r="AA1402" s="29" t="s">
        <v>7478</v>
      </c>
      <c r="AB1402" s="28">
        <v>91748</v>
      </c>
      <c r="AC1402" s="32">
        <v>33.999127999999999</v>
      </c>
      <c r="AD1402" s="32">
        <v>-117.88759400000001</v>
      </c>
      <c r="AE1402" s="34" t="s">
        <v>7503</v>
      </c>
      <c r="AF1402" s="29" t="s">
        <v>7472</v>
      </c>
      <c r="AG1402" s="33" t="str">
        <f>IF(ISERROR(IF(VLOOKUP(B1402,'SAS Stations'!$A$2:$G$307,6,)="YES", "YES", "NO"))=TRUE,"NO","YES")</f>
        <v>YES</v>
      </c>
      <c r="AH1402" s="33" t="str">
        <f t="shared" si="21"/>
        <v>NO</v>
      </c>
      <c r="AI1402" s="33" t="str">
        <f>IF(ISERROR(IF(VLOOKUP(B1402,'Stations Modelled'!$A$2:$D$141,4,FALSE)=TRUE, "YES","NO")),"NO","YES")</f>
        <v>NO</v>
      </c>
    </row>
    <row r="1403" spans="1:35" hidden="1">
      <c r="A1403" s="29" t="s">
        <v>2709</v>
      </c>
      <c r="B1403" s="28">
        <v>1445</v>
      </c>
      <c r="C1403" s="28">
        <v>8221</v>
      </c>
      <c r="D1403" s="30" t="s">
        <v>3410</v>
      </c>
      <c r="E1403" s="29"/>
      <c r="F1403" s="28">
        <v>33</v>
      </c>
      <c r="G1403" s="28">
        <v>12</v>
      </c>
      <c r="H1403" s="28">
        <v>5070</v>
      </c>
      <c r="I1403" s="29" t="s">
        <v>347</v>
      </c>
      <c r="J1403" s="28">
        <v>7</v>
      </c>
      <c r="K1403" s="29" t="s">
        <v>347</v>
      </c>
      <c r="L1403" s="28">
        <v>5070</v>
      </c>
      <c r="M1403" s="29" t="s">
        <v>347</v>
      </c>
      <c r="N1403" s="29" t="s">
        <v>7471</v>
      </c>
      <c r="O1403" s="31">
        <v>18264</v>
      </c>
      <c r="P1403" s="31" t="s">
        <v>7472</v>
      </c>
      <c r="Q1403" s="29" t="s">
        <v>7506</v>
      </c>
      <c r="R1403" s="28">
        <v>3</v>
      </c>
      <c r="S1403" s="28">
        <v>77</v>
      </c>
      <c r="T1403" s="28">
        <v>3</v>
      </c>
      <c r="U1403" s="28">
        <v>16</v>
      </c>
      <c r="V1403" s="29" t="s">
        <v>3411</v>
      </c>
      <c r="W1403" s="29" t="s">
        <v>7507</v>
      </c>
      <c r="X1403" s="29" t="s">
        <v>5088</v>
      </c>
      <c r="Y1403" s="29" t="s">
        <v>2710</v>
      </c>
      <c r="Z1403" s="29" t="s">
        <v>2711</v>
      </c>
      <c r="AA1403" s="29" t="s">
        <v>7478</v>
      </c>
      <c r="AB1403" s="28">
        <v>92230</v>
      </c>
      <c r="AC1403" s="32">
        <v>33.673850000000002</v>
      </c>
      <c r="AD1403" s="32">
        <v>-117.259261</v>
      </c>
      <c r="AE1403" s="34" t="s">
        <v>7503</v>
      </c>
      <c r="AF1403" s="29" t="s">
        <v>7472</v>
      </c>
      <c r="AG1403" s="33" t="str">
        <f>IF(ISERROR(IF(VLOOKUP(B1403,'SAS Stations'!$A$2:$G$307,6,)="YES", "YES", "NO"))=TRUE,"NO","YES")</f>
        <v>NO</v>
      </c>
      <c r="AH1403" s="33" t="str">
        <f t="shared" si="21"/>
        <v>YES</v>
      </c>
      <c r="AI1403" s="33" t="str">
        <f>IF(ISERROR(IF(VLOOKUP(B1403,'Stations Modelled'!$A$2:$D$141,4,FALSE)=TRUE, "YES","NO")),"NO","YES")</f>
        <v>NO</v>
      </c>
    </row>
    <row r="1404" spans="1:35" hidden="1">
      <c r="A1404" s="29" t="s">
        <v>791</v>
      </c>
      <c r="B1404" s="28">
        <v>1652</v>
      </c>
      <c r="C1404" s="28">
        <v>6167</v>
      </c>
      <c r="D1404" s="30" t="s">
        <v>2815</v>
      </c>
      <c r="E1404" s="29"/>
      <c r="F1404" s="28">
        <v>66</v>
      </c>
      <c r="G1404" s="28">
        <v>4</v>
      </c>
      <c r="H1404" s="28">
        <v>5073</v>
      </c>
      <c r="I1404" s="29" t="s">
        <v>652</v>
      </c>
      <c r="J1404" s="28">
        <v>9</v>
      </c>
      <c r="K1404" s="29" t="s">
        <v>652</v>
      </c>
      <c r="L1404" s="28">
        <v>5073</v>
      </c>
      <c r="M1404" s="29" t="s">
        <v>652</v>
      </c>
      <c r="N1404" s="29" t="s">
        <v>7471</v>
      </c>
      <c r="O1404" s="31">
        <v>33690</v>
      </c>
      <c r="P1404" s="31" t="s">
        <v>7472</v>
      </c>
      <c r="Q1404" s="29" t="s">
        <v>7530</v>
      </c>
      <c r="R1404" s="28">
        <v>1</v>
      </c>
      <c r="S1404" s="28">
        <v>32</v>
      </c>
      <c r="T1404" s="28">
        <v>2</v>
      </c>
      <c r="U1404" s="28">
        <v>57</v>
      </c>
      <c r="V1404" s="29" t="s">
        <v>2730</v>
      </c>
      <c r="W1404" s="29" t="s">
        <v>4570</v>
      </c>
      <c r="X1404" s="29" t="s">
        <v>462</v>
      </c>
      <c r="Y1404" s="29" t="s">
        <v>4820</v>
      </c>
      <c r="Z1404" s="29" t="s">
        <v>3820</v>
      </c>
      <c r="AA1404" s="29" t="s">
        <v>7478</v>
      </c>
      <c r="AB1404" s="28" t="s">
        <v>7472</v>
      </c>
      <c r="AC1404" s="32">
        <v>33.872264000000001</v>
      </c>
      <c r="AD1404" s="32">
        <v>-118.236563</v>
      </c>
      <c r="AE1404" s="34" t="s">
        <v>7494</v>
      </c>
      <c r="AF1404" s="29" t="s">
        <v>7472</v>
      </c>
      <c r="AG1404" s="33" t="str">
        <f>IF(ISERROR(IF(VLOOKUP(B1404,'SAS Stations'!$A$2:$G$307,6,)="YES", "YES", "NO"))=TRUE,"NO","YES")</f>
        <v>NO</v>
      </c>
      <c r="AH1404" s="33" t="str">
        <f t="shared" si="21"/>
        <v>YES</v>
      </c>
      <c r="AI1404" s="33" t="str">
        <f>IF(ISERROR(IF(VLOOKUP(B1404,'Stations Modelled'!$A$2:$D$141,4,FALSE)=TRUE, "YES","NO")),"NO","YES")</f>
        <v>NO</v>
      </c>
    </row>
    <row r="1405" spans="1:35" hidden="1">
      <c r="A1405" s="29" t="s">
        <v>792</v>
      </c>
      <c r="B1405" s="28">
        <v>362</v>
      </c>
      <c r="C1405" s="28">
        <v>5138</v>
      </c>
      <c r="D1405" s="30" t="s">
        <v>7535</v>
      </c>
      <c r="E1405" s="29"/>
      <c r="F1405" s="28">
        <v>66</v>
      </c>
      <c r="G1405" s="28">
        <v>4</v>
      </c>
      <c r="H1405" s="28">
        <v>5012</v>
      </c>
      <c r="I1405" s="29" t="s">
        <v>3869</v>
      </c>
      <c r="J1405" s="28">
        <v>3</v>
      </c>
      <c r="K1405" s="29" t="s">
        <v>7529</v>
      </c>
      <c r="L1405" s="28">
        <v>5012</v>
      </c>
      <c r="M1405" s="29" t="s">
        <v>3869</v>
      </c>
      <c r="N1405" s="29" t="s">
        <v>7471</v>
      </c>
      <c r="O1405" s="31">
        <v>18264</v>
      </c>
      <c r="P1405" s="31" t="s">
        <v>7472</v>
      </c>
      <c r="Q1405" s="29" t="s">
        <v>7473</v>
      </c>
      <c r="R1405" s="28">
        <v>1</v>
      </c>
      <c r="S1405" s="28">
        <v>22</v>
      </c>
      <c r="T1405" s="28">
        <v>3</v>
      </c>
      <c r="U1405" s="28">
        <v>3</v>
      </c>
      <c r="V1405" s="29" t="s">
        <v>7531</v>
      </c>
      <c r="W1405" s="29" t="s">
        <v>572</v>
      </c>
      <c r="X1405" s="29" t="s">
        <v>7500</v>
      </c>
      <c r="Y1405" s="29" t="s">
        <v>3334</v>
      </c>
      <c r="Z1405" s="29" t="s">
        <v>348</v>
      </c>
      <c r="AA1405" s="29" t="s">
        <v>7478</v>
      </c>
      <c r="AB1405" s="28">
        <v>91803</v>
      </c>
      <c r="AC1405" s="32">
        <v>34.070515</v>
      </c>
      <c r="AD1405" s="32">
        <v>-118.129817</v>
      </c>
      <c r="AE1405" s="34" t="s">
        <v>7503</v>
      </c>
      <c r="AF1405" s="29" t="s">
        <v>7472</v>
      </c>
      <c r="AG1405" s="33" t="str">
        <f>IF(ISERROR(IF(VLOOKUP(B1405,'SAS Stations'!$A$2:$G$307,6,)="YES", "YES", "NO"))=TRUE,"NO","YES")</f>
        <v>YES</v>
      </c>
      <c r="AH1405" s="33" t="str">
        <f t="shared" si="21"/>
        <v>NO</v>
      </c>
      <c r="AI1405" s="33" t="str">
        <f>IF(ISERROR(IF(VLOOKUP(B1405,'Stations Modelled'!$A$2:$D$141,4,FALSE)=TRUE, "YES","NO")),"NO","YES")</f>
        <v>NO</v>
      </c>
    </row>
    <row r="1406" spans="1:35" hidden="1">
      <c r="A1406" s="29" t="s">
        <v>5244</v>
      </c>
      <c r="B1406" s="28">
        <v>1261</v>
      </c>
      <c r="C1406" s="28">
        <v>7718</v>
      </c>
      <c r="D1406" s="30"/>
      <c r="E1406" s="29"/>
      <c r="F1406" s="28">
        <v>12</v>
      </c>
      <c r="G1406" s="28">
        <v>2.4</v>
      </c>
      <c r="H1406" s="28">
        <v>2202</v>
      </c>
      <c r="I1406" s="29" t="s">
        <v>2380</v>
      </c>
      <c r="J1406" s="28">
        <v>17</v>
      </c>
      <c r="K1406" s="29" t="s">
        <v>4950</v>
      </c>
      <c r="L1406" s="28">
        <v>5033</v>
      </c>
      <c r="M1406" s="29" t="s">
        <v>397</v>
      </c>
      <c r="N1406" s="29" t="s">
        <v>7471</v>
      </c>
      <c r="O1406" s="31">
        <v>29799</v>
      </c>
      <c r="P1406" s="31" t="s">
        <v>7472</v>
      </c>
      <c r="Q1406" s="29" t="s">
        <v>5084</v>
      </c>
      <c r="R1406" s="28">
        <v>5</v>
      </c>
      <c r="S1406" s="28">
        <v>50</v>
      </c>
      <c r="T1406" s="28">
        <v>2</v>
      </c>
      <c r="U1406" s="28">
        <v>40</v>
      </c>
      <c r="V1406" s="29" t="s">
        <v>4926</v>
      </c>
      <c r="W1406" s="29" t="s">
        <v>7472</v>
      </c>
      <c r="X1406" s="29" t="s">
        <v>7472</v>
      </c>
      <c r="Y1406" s="29" t="s">
        <v>7472</v>
      </c>
      <c r="Z1406" s="29" t="s">
        <v>7472</v>
      </c>
      <c r="AA1406" s="29" t="s">
        <v>7478</v>
      </c>
      <c r="AB1406" s="28">
        <v>93629</v>
      </c>
      <c r="AC1406" s="27"/>
      <c r="AD1406" s="27"/>
      <c r="AE1406" s="27"/>
      <c r="AF1406" s="29" t="s">
        <v>7472</v>
      </c>
      <c r="AG1406" s="33" t="str">
        <f>IF(ISERROR(IF(VLOOKUP(B1406,'SAS Stations'!$A$2:$G$307,6,)="YES", "YES", "NO"))=TRUE,"NO","YES")</f>
        <v>NO</v>
      </c>
      <c r="AH1406" s="33" t="str">
        <f t="shared" si="21"/>
        <v>YES</v>
      </c>
      <c r="AI1406" s="33" t="str">
        <f>IF(ISERROR(IF(VLOOKUP(B1406,'Stations Modelled'!$A$2:$D$141,4,FALSE)=TRUE, "YES","NO")),"NO","YES")</f>
        <v>NO</v>
      </c>
    </row>
    <row r="1407" spans="1:35" hidden="1">
      <c r="A1407" s="29" t="s">
        <v>5266</v>
      </c>
      <c r="B1407" s="28">
        <v>1446</v>
      </c>
      <c r="C1407" s="28">
        <v>8222</v>
      </c>
      <c r="D1407" s="30" t="s">
        <v>4923</v>
      </c>
      <c r="E1407" s="29">
        <v>13193</v>
      </c>
      <c r="F1407" s="28">
        <v>33</v>
      </c>
      <c r="G1407" s="28">
        <v>12</v>
      </c>
      <c r="H1407" s="28">
        <v>8027</v>
      </c>
      <c r="I1407" s="29" t="s">
        <v>365</v>
      </c>
      <c r="J1407" s="28">
        <v>15</v>
      </c>
      <c r="K1407" s="29" t="s">
        <v>666</v>
      </c>
      <c r="L1407" s="28">
        <v>5061</v>
      </c>
      <c r="M1407" s="29" t="s">
        <v>666</v>
      </c>
      <c r="N1407" s="29" t="s">
        <v>7471</v>
      </c>
      <c r="O1407" s="31">
        <v>18264</v>
      </c>
      <c r="P1407" s="31" t="s">
        <v>7472</v>
      </c>
      <c r="Q1407" s="29" t="s">
        <v>7506</v>
      </c>
      <c r="R1407" s="28">
        <v>3</v>
      </c>
      <c r="S1407" s="28">
        <v>73</v>
      </c>
      <c r="T1407" s="28">
        <v>4</v>
      </c>
      <c r="U1407" s="28">
        <v>23</v>
      </c>
      <c r="V1407" s="29" t="s">
        <v>7474</v>
      </c>
      <c r="W1407" s="29" t="s">
        <v>5267</v>
      </c>
      <c r="X1407" s="29" t="s">
        <v>530</v>
      </c>
      <c r="Y1407" s="29" t="s">
        <v>5268</v>
      </c>
      <c r="Z1407" s="29" t="s">
        <v>364</v>
      </c>
      <c r="AA1407" s="29" t="s">
        <v>7478</v>
      </c>
      <c r="AB1407" s="28">
        <v>92307</v>
      </c>
      <c r="AC1407" s="32">
        <v>34.517173999999997</v>
      </c>
      <c r="AD1407" s="32">
        <v>-117.21567</v>
      </c>
      <c r="AE1407" s="34" t="s">
        <v>7494</v>
      </c>
      <c r="AF1407" s="29" t="s">
        <v>7472</v>
      </c>
      <c r="AG1407" s="33" t="str">
        <f>IF(ISERROR(IF(VLOOKUP(B1407,'SAS Stations'!$A$2:$G$307,6,)="YES", "YES", "NO"))=TRUE,"NO","YES")</f>
        <v>NO</v>
      </c>
      <c r="AH1407" s="33" t="str">
        <f t="shared" si="21"/>
        <v>YES</v>
      </c>
      <c r="AI1407" s="33" t="str">
        <f>IF(ISERROR(IF(VLOOKUP(B1407,'Stations Modelled'!$A$2:$D$141,4,FALSE)=TRUE, "YES","NO")),"NO","YES")</f>
        <v>NO</v>
      </c>
    </row>
    <row r="1408" spans="1:35" hidden="1">
      <c r="A1408" s="29" t="s">
        <v>5245</v>
      </c>
      <c r="B1408" s="28">
        <v>1569</v>
      </c>
      <c r="C1408" s="28">
        <v>7716</v>
      </c>
      <c r="D1408" s="30"/>
      <c r="E1408" s="29"/>
      <c r="F1408" s="28">
        <v>33</v>
      </c>
      <c r="G1408" s="28">
        <v>12</v>
      </c>
      <c r="H1408" s="28">
        <v>5070</v>
      </c>
      <c r="I1408" s="29" t="s">
        <v>347</v>
      </c>
      <c r="J1408" s="28">
        <v>7</v>
      </c>
      <c r="K1408" s="29" t="s">
        <v>347</v>
      </c>
      <c r="L1408" s="28">
        <v>5070</v>
      </c>
      <c r="M1408" s="29" t="s">
        <v>347</v>
      </c>
      <c r="N1408" s="29" t="s">
        <v>7521</v>
      </c>
      <c r="O1408" s="31">
        <v>33050</v>
      </c>
      <c r="P1408" s="31">
        <v>33773</v>
      </c>
      <c r="Q1408" s="29" t="s">
        <v>5084</v>
      </c>
      <c r="R1408" s="28">
        <v>3</v>
      </c>
      <c r="S1408" s="28">
        <v>77</v>
      </c>
      <c r="T1408" s="28">
        <v>4</v>
      </c>
      <c r="U1408" s="28">
        <v>20</v>
      </c>
      <c r="V1408" s="29" t="s">
        <v>7472</v>
      </c>
      <c r="W1408" s="29" t="s">
        <v>7472</v>
      </c>
      <c r="X1408" s="29" t="s">
        <v>7472</v>
      </c>
      <c r="Y1408" s="29" t="s">
        <v>7472</v>
      </c>
      <c r="Z1408" s="29" t="s">
        <v>7472</v>
      </c>
      <c r="AA1408" s="29" t="s">
        <v>7478</v>
      </c>
      <c r="AB1408" s="28" t="s">
        <v>7472</v>
      </c>
      <c r="AC1408" s="27"/>
      <c r="AD1408" s="27"/>
      <c r="AE1408" s="27"/>
      <c r="AF1408" s="29" t="s">
        <v>7472</v>
      </c>
      <c r="AG1408" s="33" t="str">
        <f>IF(ISERROR(IF(VLOOKUP(B1408,'SAS Stations'!$A$2:$G$307,6,)="YES", "YES", "NO"))=TRUE,"NO","YES")</f>
        <v>NO</v>
      </c>
      <c r="AH1408" s="33" t="str">
        <f t="shared" si="21"/>
        <v>YES</v>
      </c>
      <c r="AI1408" s="33" t="str">
        <f>IF(ISERROR(IF(VLOOKUP(B1408,'Stations Modelled'!$A$2:$D$141,4,FALSE)=TRUE, "YES","NO")),"NO","YES")</f>
        <v>NO</v>
      </c>
    </row>
    <row r="1409" spans="1:35" hidden="1">
      <c r="A1409" s="29" t="s">
        <v>793</v>
      </c>
      <c r="B1409" s="28">
        <v>1567</v>
      </c>
      <c r="C1409" s="28">
        <v>5674</v>
      </c>
      <c r="D1409" s="30" t="s">
        <v>3405</v>
      </c>
      <c r="E1409" s="29" t="s">
        <v>2712</v>
      </c>
      <c r="F1409" s="28">
        <v>66</v>
      </c>
      <c r="G1409" s="28">
        <v>12</v>
      </c>
      <c r="H1409" s="28">
        <v>1310</v>
      </c>
      <c r="I1409" s="29" t="s">
        <v>3882</v>
      </c>
      <c r="J1409" s="28">
        <v>4</v>
      </c>
      <c r="K1409" s="29" t="s">
        <v>448</v>
      </c>
      <c r="L1409" s="28">
        <v>5069</v>
      </c>
      <c r="M1409" s="29" t="s">
        <v>687</v>
      </c>
      <c r="N1409" s="29" t="s">
        <v>7471</v>
      </c>
      <c r="O1409" s="31">
        <v>33368</v>
      </c>
      <c r="P1409" s="31" t="s">
        <v>7472</v>
      </c>
      <c r="Q1409" s="29" t="s">
        <v>7473</v>
      </c>
      <c r="R1409" s="28">
        <v>3</v>
      </c>
      <c r="S1409" s="28">
        <v>30</v>
      </c>
      <c r="T1409" s="28">
        <v>3</v>
      </c>
      <c r="U1409" s="28">
        <v>11</v>
      </c>
      <c r="V1409" s="29" t="s">
        <v>7474</v>
      </c>
      <c r="W1409" s="29" t="s">
        <v>5114</v>
      </c>
      <c r="X1409" s="29" t="s">
        <v>5041</v>
      </c>
      <c r="Y1409" s="29" t="s">
        <v>2713</v>
      </c>
      <c r="Z1409" s="29" t="s">
        <v>5095</v>
      </c>
      <c r="AA1409" s="29" t="s">
        <v>7478</v>
      </c>
      <c r="AB1409" s="28">
        <v>92335</v>
      </c>
      <c r="AC1409" s="32">
        <v>34.113875</v>
      </c>
      <c r="AD1409" s="32">
        <v>-117.454133</v>
      </c>
      <c r="AE1409" s="34" t="s">
        <v>7503</v>
      </c>
      <c r="AF1409" s="29" t="s">
        <v>7472</v>
      </c>
      <c r="AG1409" s="33" t="str">
        <f>IF(ISERROR(IF(VLOOKUP(B1409,'SAS Stations'!$A$2:$G$307,6,)="YES", "YES", "NO"))=TRUE,"NO","YES")</f>
        <v>YES</v>
      </c>
      <c r="AH1409" s="33" t="str">
        <f t="shared" si="21"/>
        <v>NO</v>
      </c>
      <c r="AI1409" s="33" t="str">
        <f>IF(ISERROR(IF(VLOOKUP(B1409,'Stations Modelled'!$A$2:$D$141,4,FALSE)=TRUE, "YES","NO")),"NO","YES")</f>
        <v>NO</v>
      </c>
    </row>
    <row r="1410" spans="1:35" hidden="1">
      <c r="A1410" s="29" t="s">
        <v>794</v>
      </c>
      <c r="B1410" s="28">
        <v>751</v>
      </c>
      <c r="C1410" s="28">
        <v>5739</v>
      </c>
      <c r="D1410" s="30" t="s">
        <v>7584</v>
      </c>
      <c r="E1410" s="29"/>
      <c r="F1410" s="28">
        <v>66</v>
      </c>
      <c r="G1410" s="28">
        <v>16</v>
      </c>
      <c r="H1410" s="28">
        <v>5074</v>
      </c>
      <c r="I1410" s="29" t="s">
        <v>631</v>
      </c>
      <c r="J1410" s="28">
        <v>9</v>
      </c>
      <c r="K1410" s="29" t="s">
        <v>652</v>
      </c>
      <c r="L1410" s="28">
        <v>5073</v>
      </c>
      <c r="M1410" s="29" t="s">
        <v>652</v>
      </c>
      <c r="N1410" s="29" t="s">
        <v>7471</v>
      </c>
      <c r="O1410" s="31">
        <v>18264</v>
      </c>
      <c r="P1410" s="31" t="s">
        <v>7472</v>
      </c>
      <c r="Q1410" s="29" t="s">
        <v>7473</v>
      </c>
      <c r="R1410" s="28">
        <v>1</v>
      </c>
      <c r="S1410" s="28">
        <v>32</v>
      </c>
      <c r="T1410" s="28">
        <v>2</v>
      </c>
      <c r="U1410" s="28">
        <v>57</v>
      </c>
      <c r="V1410" s="29" t="s">
        <v>3386</v>
      </c>
      <c r="W1410" s="29" t="s">
        <v>2728</v>
      </c>
      <c r="X1410" s="29" t="s">
        <v>465</v>
      </c>
      <c r="Y1410" s="29" t="s">
        <v>4821</v>
      </c>
      <c r="Z1410" s="29" t="s">
        <v>1021</v>
      </c>
      <c r="AA1410" s="29" t="s">
        <v>7478</v>
      </c>
      <c r="AB1410" s="28">
        <v>90255</v>
      </c>
      <c r="AC1410" s="32">
        <v>33.982396000000001</v>
      </c>
      <c r="AD1410" s="32">
        <v>-118.205522</v>
      </c>
      <c r="AE1410" s="34" t="s">
        <v>7494</v>
      </c>
      <c r="AF1410" s="29" t="s">
        <v>7472</v>
      </c>
      <c r="AG1410" s="33" t="str">
        <f>IF(ISERROR(IF(VLOOKUP(B1410,'SAS Stations'!$A$2:$G$307,6,)="YES", "YES", "NO"))=TRUE,"NO","YES")</f>
        <v>NO</v>
      </c>
      <c r="AH1410" s="33" t="str">
        <f t="shared" si="21"/>
        <v>YES</v>
      </c>
      <c r="AI1410" s="33" t="str">
        <f>IF(ISERROR(IF(VLOOKUP(B1410,'Stations Modelled'!$A$2:$D$141,4,FALSE)=TRUE, "YES","NO")),"NO","YES")</f>
        <v>YES</v>
      </c>
    </row>
    <row r="1411" spans="1:35" hidden="1">
      <c r="A1411" s="29" t="s">
        <v>795</v>
      </c>
      <c r="B1411" s="28">
        <v>1509</v>
      </c>
      <c r="C1411" s="28">
        <v>8286</v>
      </c>
      <c r="D1411" s="30" t="s">
        <v>4923</v>
      </c>
      <c r="E1411" s="29"/>
      <c r="F1411" s="28">
        <v>115</v>
      </c>
      <c r="G1411" s="28">
        <v>33</v>
      </c>
      <c r="H1411" s="28">
        <v>8016</v>
      </c>
      <c r="I1411" s="29" t="s">
        <v>385</v>
      </c>
      <c r="J1411" s="28">
        <v>15</v>
      </c>
      <c r="K1411" s="29" t="s">
        <v>666</v>
      </c>
      <c r="L1411" s="28">
        <v>5061</v>
      </c>
      <c r="M1411" s="29" t="s">
        <v>666</v>
      </c>
      <c r="N1411" s="29" t="s">
        <v>7471</v>
      </c>
      <c r="O1411" s="31">
        <v>18264</v>
      </c>
      <c r="P1411" s="31" t="s">
        <v>7472</v>
      </c>
      <c r="Q1411" s="29" t="s">
        <v>7473</v>
      </c>
      <c r="R1411" s="28">
        <v>3</v>
      </c>
      <c r="S1411" s="28">
        <v>86</v>
      </c>
      <c r="T1411" s="28">
        <v>4</v>
      </c>
      <c r="U1411" s="28">
        <v>24</v>
      </c>
      <c r="V1411" s="29" t="s">
        <v>4926</v>
      </c>
      <c r="W1411" s="29" t="s">
        <v>5087</v>
      </c>
      <c r="X1411" s="29" t="s">
        <v>5263</v>
      </c>
      <c r="Y1411" s="29" t="s">
        <v>5269</v>
      </c>
      <c r="Z1411" s="29" t="s">
        <v>795</v>
      </c>
      <c r="AA1411" s="29" t="s">
        <v>7478</v>
      </c>
      <c r="AB1411" s="28">
        <v>93554</v>
      </c>
      <c r="AC1411" s="32">
        <v>35.364911999999997</v>
      </c>
      <c r="AD1411" s="32">
        <v>-117.646869</v>
      </c>
      <c r="AE1411" s="34" t="s">
        <v>7494</v>
      </c>
      <c r="AF1411" s="29" t="s">
        <v>7472</v>
      </c>
      <c r="AG1411" s="33" t="str">
        <f>IF(ISERROR(IF(VLOOKUP(B1411,'SAS Stations'!$A$2:$G$307,6,)="YES", "YES", "NO"))=TRUE,"NO","YES")</f>
        <v>NO</v>
      </c>
      <c r="AH1411" s="33" t="str">
        <f t="shared" ref="AH1411:AH1474" si="22">IF(AG1411="YES", "NO", "YES")</f>
        <v>YES</v>
      </c>
      <c r="AI1411" s="33" t="str">
        <f>IF(ISERROR(IF(VLOOKUP(B1411,'Stations Modelled'!$A$2:$D$141,4,FALSE)=TRUE, "YES","NO")),"NO","YES")</f>
        <v>YES</v>
      </c>
    </row>
    <row r="1412" spans="1:35" hidden="1">
      <c r="A1412" s="29" t="s">
        <v>5246</v>
      </c>
      <c r="B1412" s="28">
        <v>1262</v>
      </c>
      <c r="C1412" s="28">
        <v>7721</v>
      </c>
      <c r="D1412" s="30"/>
      <c r="E1412" s="29"/>
      <c r="F1412" s="28">
        <v>12</v>
      </c>
      <c r="G1412" s="28">
        <v>2.4</v>
      </c>
      <c r="H1412" s="28">
        <v>5064</v>
      </c>
      <c r="I1412" s="29" t="s">
        <v>375</v>
      </c>
      <c r="J1412" s="28">
        <v>5</v>
      </c>
      <c r="K1412" s="29" t="s">
        <v>375</v>
      </c>
      <c r="L1412" s="28">
        <v>5064</v>
      </c>
      <c r="M1412" s="29" t="s">
        <v>375</v>
      </c>
      <c r="N1412" s="29" t="s">
        <v>7471</v>
      </c>
      <c r="O1412" s="31">
        <v>18264</v>
      </c>
      <c r="P1412" s="31" t="s">
        <v>7472</v>
      </c>
      <c r="Q1412" s="29" t="s">
        <v>5084</v>
      </c>
      <c r="R1412" s="28">
        <v>3</v>
      </c>
      <c r="S1412" s="28">
        <v>40</v>
      </c>
      <c r="T1412" s="28">
        <v>2</v>
      </c>
      <c r="U1412" s="28">
        <v>40</v>
      </c>
      <c r="V1412" s="29" t="s">
        <v>7474</v>
      </c>
      <c r="W1412" s="29" t="s">
        <v>7472</v>
      </c>
      <c r="X1412" s="29" t="s">
        <v>7472</v>
      </c>
      <c r="Y1412" s="29" t="s">
        <v>7472</v>
      </c>
      <c r="Z1412" s="29" t="s">
        <v>7472</v>
      </c>
      <c r="AA1412" s="29" t="s">
        <v>7478</v>
      </c>
      <c r="AB1412" s="28">
        <v>92352</v>
      </c>
      <c r="AC1412" s="27"/>
      <c r="AD1412" s="27"/>
      <c r="AE1412" s="27"/>
      <c r="AF1412" s="29" t="s">
        <v>7472</v>
      </c>
      <c r="AG1412" s="33" t="str">
        <f>IF(ISERROR(IF(VLOOKUP(B1412,'SAS Stations'!$A$2:$G$307,6,)="YES", "YES", "NO"))=TRUE,"NO","YES")</f>
        <v>NO</v>
      </c>
      <c r="AH1412" s="33" t="str">
        <f t="shared" si="22"/>
        <v>YES</v>
      </c>
      <c r="AI1412" s="33" t="str">
        <f>IF(ISERROR(IF(VLOOKUP(B1412,'Stations Modelled'!$A$2:$D$141,4,FALSE)=TRUE, "YES","NO")),"NO","YES")</f>
        <v>NO</v>
      </c>
    </row>
    <row r="1413" spans="1:35" hidden="1">
      <c r="A1413" s="29" t="s">
        <v>5247</v>
      </c>
      <c r="B1413" s="28">
        <v>1882</v>
      </c>
      <c r="C1413" s="28">
        <v>5349</v>
      </c>
      <c r="D1413" s="30"/>
      <c r="E1413" s="29"/>
      <c r="F1413" s="28">
        <v>66</v>
      </c>
      <c r="G1413" s="28">
        <v>16</v>
      </c>
      <c r="H1413" s="28">
        <v>5056</v>
      </c>
      <c r="I1413" s="29" t="s">
        <v>698</v>
      </c>
      <c r="J1413" s="28">
        <v>11</v>
      </c>
      <c r="K1413" s="29" t="s">
        <v>698</v>
      </c>
      <c r="L1413" s="28">
        <v>5056</v>
      </c>
      <c r="M1413" s="29" t="s">
        <v>698</v>
      </c>
      <c r="N1413" s="29" t="s">
        <v>7496</v>
      </c>
      <c r="O1413" s="31">
        <v>38353</v>
      </c>
      <c r="P1413" s="31" t="s">
        <v>7472</v>
      </c>
      <c r="Q1413" s="29" t="s">
        <v>10579</v>
      </c>
      <c r="R1413" s="28">
        <v>5</v>
      </c>
      <c r="S1413" s="28">
        <v>35</v>
      </c>
      <c r="T1413" s="28">
        <v>2</v>
      </c>
      <c r="U1413" s="28">
        <v>60</v>
      </c>
      <c r="V1413" s="29" t="s">
        <v>7472</v>
      </c>
      <c r="W1413" s="29" t="s">
        <v>7472</v>
      </c>
      <c r="X1413" s="29" t="s">
        <v>7472</v>
      </c>
      <c r="Y1413" s="29" t="s">
        <v>7472</v>
      </c>
      <c r="Z1413" s="29" t="s">
        <v>7472</v>
      </c>
      <c r="AA1413" s="29" t="s">
        <v>7472</v>
      </c>
      <c r="AB1413" s="28" t="s">
        <v>7472</v>
      </c>
      <c r="AC1413" s="27"/>
      <c r="AD1413" s="27"/>
      <c r="AE1413" s="27"/>
      <c r="AF1413" s="29" t="s">
        <v>7472</v>
      </c>
      <c r="AG1413" s="33" t="str">
        <f>IF(ISERROR(IF(VLOOKUP(B1413,'SAS Stations'!$A$2:$G$307,6,)="YES", "YES", "NO"))=TRUE,"NO","YES")</f>
        <v>NO</v>
      </c>
      <c r="AH1413" s="33" t="str">
        <f t="shared" si="22"/>
        <v>YES</v>
      </c>
      <c r="AI1413" s="33" t="str">
        <f>IF(ISERROR(IF(VLOOKUP(B1413,'Stations Modelled'!$A$2:$D$141,4,FALSE)=TRUE, "YES","NO")),"NO","YES")</f>
        <v>NO</v>
      </c>
    </row>
    <row r="1414" spans="1:35" hidden="1">
      <c r="A1414" s="29" t="s">
        <v>5248</v>
      </c>
      <c r="B1414" s="28">
        <v>1263</v>
      </c>
      <c r="C1414" s="28">
        <v>7722</v>
      </c>
      <c r="D1414" s="30"/>
      <c r="E1414" s="29"/>
      <c r="F1414" s="28">
        <v>12</v>
      </c>
      <c r="G1414" s="28">
        <v>4</v>
      </c>
      <c r="H1414" s="28">
        <v>5064</v>
      </c>
      <c r="I1414" s="29" t="s">
        <v>375</v>
      </c>
      <c r="J1414" s="28">
        <v>5</v>
      </c>
      <c r="K1414" s="29" t="s">
        <v>375</v>
      </c>
      <c r="L1414" s="28">
        <v>5069</v>
      </c>
      <c r="M1414" s="29" t="s">
        <v>687</v>
      </c>
      <c r="N1414" s="29" t="s">
        <v>7521</v>
      </c>
      <c r="O1414" s="31">
        <v>23712</v>
      </c>
      <c r="P1414" s="31">
        <v>36701</v>
      </c>
      <c r="Q1414" s="29" t="s">
        <v>5084</v>
      </c>
      <c r="R1414" s="28">
        <v>3</v>
      </c>
      <c r="S1414" s="28">
        <v>34</v>
      </c>
      <c r="T1414" s="28">
        <v>3</v>
      </c>
      <c r="U1414" s="28">
        <v>10</v>
      </c>
      <c r="V1414" s="29" t="s">
        <v>3438</v>
      </c>
      <c r="W1414" s="29" t="s">
        <v>7472</v>
      </c>
      <c r="X1414" s="29" t="s">
        <v>7472</v>
      </c>
      <c r="Y1414" s="29" t="s">
        <v>7472</v>
      </c>
      <c r="Z1414" s="29" t="s">
        <v>7472</v>
      </c>
      <c r="AA1414" s="29" t="s">
        <v>7478</v>
      </c>
      <c r="AB1414" s="28" t="s">
        <v>7472</v>
      </c>
      <c r="AC1414" s="27"/>
      <c r="AD1414" s="27"/>
      <c r="AE1414" s="27"/>
      <c r="AF1414" s="29" t="s">
        <v>7472</v>
      </c>
      <c r="AG1414" s="33" t="str">
        <f>IF(ISERROR(IF(VLOOKUP(B1414,'SAS Stations'!$A$2:$G$307,6,)="YES", "YES", "NO"))=TRUE,"NO","YES")</f>
        <v>NO</v>
      </c>
      <c r="AH1414" s="33" t="str">
        <f t="shared" si="22"/>
        <v>YES</v>
      </c>
      <c r="AI1414" s="33" t="str">
        <f>IF(ISERROR(IF(VLOOKUP(B1414,'Stations Modelled'!$A$2:$D$141,4,FALSE)=TRUE, "YES","NO")),"NO","YES")</f>
        <v>NO</v>
      </c>
    </row>
    <row r="1415" spans="1:35" hidden="1">
      <c r="A1415" s="29" t="s">
        <v>796</v>
      </c>
      <c r="B1415" s="28">
        <v>393</v>
      </c>
      <c r="C1415" s="28">
        <v>5179</v>
      </c>
      <c r="D1415" s="30" t="s">
        <v>7535</v>
      </c>
      <c r="E1415" s="29">
        <v>46375</v>
      </c>
      <c r="F1415" s="28">
        <v>66</v>
      </c>
      <c r="G1415" s="28">
        <v>4</v>
      </c>
      <c r="H1415" s="28">
        <v>5012</v>
      </c>
      <c r="I1415" s="29" t="s">
        <v>3869</v>
      </c>
      <c r="J1415" s="28">
        <v>3</v>
      </c>
      <c r="K1415" s="29" t="s">
        <v>7529</v>
      </c>
      <c r="L1415" s="28">
        <v>5012</v>
      </c>
      <c r="M1415" s="29" t="s">
        <v>3869</v>
      </c>
      <c r="N1415" s="29" t="s">
        <v>7471</v>
      </c>
      <c r="O1415" s="31">
        <v>18264</v>
      </c>
      <c r="P1415" s="31" t="s">
        <v>7472</v>
      </c>
      <c r="Q1415" s="29" t="s">
        <v>7473</v>
      </c>
      <c r="R1415" s="28">
        <v>1</v>
      </c>
      <c r="S1415" s="28">
        <v>27</v>
      </c>
      <c r="T1415" s="28">
        <v>3</v>
      </c>
      <c r="U1415" s="28">
        <v>3</v>
      </c>
      <c r="V1415" s="29" t="s">
        <v>7531</v>
      </c>
      <c r="W1415" s="29" t="s">
        <v>7811</v>
      </c>
      <c r="X1415" s="29" t="s">
        <v>501</v>
      </c>
      <c r="Y1415" s="29" t="s">
        <v>3335</v>
      </c>
      <c r="Z1415" s="29" t="s">
        <v>3336</v>
      </c>
      <c r="AA1415" s="29" t="s">
        <v>7478</v>
      </c>
      <c r="AB1415" s="28">
        <v>91780</v>
      </c>
      <c r="AC1415" s="32">
        <v>34.122272000000002</v>
      </c>
      <c r="AD1415" s="32">
        <v>-118.081986</v>
      </c>
      <c r="AE1415" s="34" t="s">
        <v>7503</v>
      </c>
      <c r="AF1415" s="29" t="s">
        <v>7472</v>
      </c>
      <c r="AG1415" s="33" t="str">
        <f>IF(ISERROR(IF(VLOOKUP(B1415,'SAS Stations'!$A$2:$G$307,6,)="YES", "YES", "NO"))=TRUE,"NO","YES")</f>
        <v>NO</v>
      </c>
      <c r="AH1415" s="33" t="str">
        <f t="shared" si="22"/>
        <v>YES</v>
      </c>
      <c r="AI1415" s="33" t="str">
        <f>IF(ISERROR(IF(VLOOKUP(B1415,'Stations Modelled'!$A$2:$D$141,4,FALSE)=TRUE, "YES","NO")),"NO","YES")</f>
        <v>NO</v>
      </c>
    </row>
    <row r="1416" spans="1:35" hidden="1">
      <c r="A1416" s="29" t="s">
        <v>796</v>
      </c>
      <c r="B1416" s="28">
        <v>394</v>
      </c>
      <c r="C1416" s="28">
        <v>5179</v>
      </c>
      <c r="D1416" s="30" t="s">
        <v>7535</v>
      </c>
      <c r="E1416" s="29">
        <v>46375</v>
      </c>
      <c r="F1416" s="28">
        <v>66</v>
      </c>
      <c r="G1416" s="28">
        <v>16</v>
      </c>
      <c r="H1416" s="28">
        <v>5012</v>
      </c>
      <c r="I1416" s="29" t="s">
        <v>3869</v>
      </c>
      <c r="J1416" s="28">
        <v>3</v>
      </c>
      <c r="K1416" s="29" t="s">
        <v>7529</v>
      </c>
      <c r="L1416" s="28">
        <v>5012</v>
      </c>
      <c r="M1416" s="29" t="s">
        <v>3869</v>
      </c>
      <c r="N1416" s="29" t="s">
        <v>7471</v>
      </c>
      <c r="O1416" s="31">
        <v>18264</v>
      </c>
      <c r="P1416" s="31" t="s">
        <v>7472</v>
      </c>
      <c r="Q1416" s="29" t="s">
        <v>7473</v>
      </c>
      <c r="R1416" s="28">
        <v>1</v>
      </c>
      <c r="S1416" s="28">
        <v>27</v>
      </c>
      <c r="T1416" s="28">
        <v>3</v>
      </c>
      <c r="U1416" s="28">
        <v>3</v>
      </c>
      <c r="V1416" s="29" t="s">
        <v>7531</v>
      </c>
      <c r="W1416" s="29" t="s">
        <v>7811</v>
      </c>
      <c r="X1416" s="29" t="s">
        <v>501</v>
      </c>
      <c r="Y1416" s="29" t="s">
        <v>3335</v>
      </c>
      <c r="Z1416" s="29" t="s">
        <v>3336</v>
      </c>
      <c r="AA1416" s="29" t="s">
        <v>7478</v>
      </c>
      <c r="AB1416" s="28">
        <v>91780</v>
      </c>
      <c r="AC1416" s="32">
        <v>34.122272000000002</v>
      </c>
      <c r="AD1416" s="32">
        <v>-118.081986</v>
      </c>
      <c r="AE1416" s="34" t="s">
        <v>7503</v>
      </c>
      <c r="AF1416" s="29" t="s">
        <v>7472</v>
      </c>
      <c r="AG1416" s="33" t="str">
        <f>IF(ISERROR(IF(VLOOKUP(B1416,'SAS Stations'!$A$2:$G$307,6,)="YES", "YES", "NO"))=TRUE,"NO","YES")</f>
        <v>YES</v>
      </c>
      <c r="AH1416" s="33" t="str">
        <f t="shared" si="22"/>
        <v>NO</v>
      </c>
      <c r="AI1416" s="33" t="str">
        <f>IF(ISERROR(IF(VLOOKUP(B1416,'Stations Modelled'!$A$2:$D$141,4,FALSE)=TRUE, "YES","NO")),"NO","YES")</f>
        <v>NO</v>
      </c>
    </row>
    <row r="1417" spans="1:35" hidden="1">
      <c r="A1417" s="29" t="s">
        <v>1299</v>
      </c>
      <c r="B1417" s="28">
        <v>1815</v>
      </c>
      <c r="C1417" s="28">
        <v>8323</v>
      </c>
      <c r="D1417" s="30"/>
      <c r="E1417" s="29"/>
      <c r="F1417" s="28">
        <v>115</v>
      </c>
      <c r="G1417" s="28">
        <v>12</v>
      </c>
      <c r="H1417" s="28">
        <v>5070</v>
      </c>
      <c r="I1417" s="29" t="s">
        <v>347</v>
      </c>
      <c r="J1417" s="28">
        <v>7</v>
      </c>
      <c r="K1417" s="29" t="s">
        <v>347</v>
      </c>
      <c r="L1417" s="28">
        <v>5070</v>
      </c>
      <c r="M1417" s="29" t="s">
        <v>347</v>
      </c>
      <c r="N1417" s="29" t="s">
        <v>7496</v>
      </c>
      <c r="O1417" s="31">
        <v>38353</v>
      </c>
      <c r="P1417" s="31" t="s">
        <v>7472</v>
      </c>
      <c r="Q1417" s="29" t="s">
        <v>10579</v>
      </c>
      <c r="R1417" s="28">
        <v>3</v>
      </c>
      <c r="S1417" s="28">
        <v>77</v>
      </c>
      <c r="T1417" s="28">
        <v>3</v>
      </c>
      <c r="U1417" s="28">
        <v>10</v>
      </c>
      <c r="V1417" s="29" t="s">
        <v>3438</v>
      </c>
      <c r="W1417" s="29" t="s">
        <v>1300</v>
      </c>
      <c r="X1417" s="29" t="s">
        <v>450</v>
      </c>
      <c r="Y1417" s="29" t="s">
        <v>1301</v>
      </c>
      <c r="Z1417" s="29" t="s">
        <v>5036</v>
      </c>
      <c r="AA1417" s="29" t="s">
        <v>7478</v>
      </c>
      <c r="AB1417" s="28">
        <v>92370</v>
      </c>
      <c r="AC1417" s="27"/>
      <c r="AD1417" s="27"/>
      <c r="AE1417" s="27"/>
      <c r="AF1417" s="29" t="s">
        <v>7472</v>
      </c>
      <c r="AG1417" s="33" t="str">
        <f>IF(ISERROR(IF(VLOOKUP(B1417,'SAS Stations'!$A$2:$G$307,6,)="YES", "YES", "NO"))=TRUE,"NO","YES")</f>
        <v>NO</v>
      </c>
      <c r="AH1417" s="33" t="str">
        <f t="shared" si="22"/>
        <v>YES</v>
      </c>
      <c r="AI1417" s="33" t="str">
        <f>IF(ISERROR(IF(VLOOKUP(B1417,'Stations Modelled'!$A$2:$D$141,4,FALSE)=TRUE, "YES","NO")),"NO","YES")</f>
        <v>NO</v>
      </c>
    </row>
    <row r="1418" spans="1:35" hidden="1">
      <c r="A1418" s="29" t="s">
        <v>3337</v>
      </c>
      <c r="B1418" s="28">
        <v>386</v>
      </c>
      <c r="C1418" s="28">
        <v>5169</v>
      </c>
      <c r="D1418" s="30" t="s">
        <v>7535</v>
      </c>
      <c r="E1418" s="29"/>
      <c r="F1418" s="28">
        <v>16</v>
      </c>
      <c r="G1418" s="28">
        <v>2.4</v>
      </c>
      <c r="H1418" s="28">
        <v>5011</v>
      </c>
      <c r="I1418" s="29" t="s">
        <v>3865</v>
      </c>
      <c r="J1418" s="28">
        <v>3</v>
      </c>
      <c r="K1418" s="29" t="s">
        <v>7529</v>
      </c>
      <c r="L1418" s="28">
        <v>5012</v>
      </c>
      <c r="M1418" s="29" t="s">
        <v>3869</v>
      </c>
      <c r="N1418" s="29" t="s">
        <v>7471</v>
      </c>
      <c r="O1418" s="31">
        <v>18264</v>
      </c>
      <c r="P1418" s="31" t="s">
        <v>7472</v>
      </c>
      <c r="Q1418" s="29" t="s">
        <v>7506</v>
      </c>
      <c r="R1418" s="28">
        <v>1</v>
      </c>
      <c r="S1418" s="28">
        <v>22</v>
      </c>
      <c r="T1418" s="28">
        <v>3</v>
      </c>
      <c r="U1418" s="28">
        <v>3</v>
      </c>
      <c r="V1418" s="29" t="s">
        <v>7531</v>
      </c>
      <c r="W1418" s="29" t="s">
        <v>7536</v>
      </c>
      <c r="X1418" s="29" t="s">
        <v>7566</v>
      </c>
      <c r="Y1418" s="29" t="s">
        <v>3338</v>
      </c>
      <c r="Z1418" s="29" t="s">
        <v>348</v>
      </c>
      <c r="AA1418" s="29" t="s">
        <v>7478</v>
      </c>
      <c r="AB1418" s="28">
        <v>91802</v>
      </c>
      <c r="AC1418" s="32">
        <v>34.084936999999996</v>
      </c>
      <c r="AD1418" s="32">
        <v>-118.143648</v>
      </c>
      <c r="AE1418" s="34" t="s">
        <v>7503</v>
      </c>
      <c r="AF1418" s="29" t="s">
        <v>7472</v>
      </c>
      <c r="AG1418" s="33" t="str">
        <f>IF(ISERROR(IF(VLOOKUP(B1418,'SAS Stations'!$A$2:$G$307,6,)="YES", "YES", "NO"))=TRUE,"NO","YES")</f>
        <v>NO</v>
      </c>
      <c r="AH1418" s="33" t="str">
        <f t="shared" si="22"/>
        <v>YES</v>
      </c>
      <c r="AI1418" s="33" t="str">
        <f>IF(ISERROR(IF(VLOOKUP(B1418,'Stations Modelled'!$A$2:$D$141,4,FALSE)=TRUE, "YES","NO")),"NO","YES")</f>
        <v>NO</v>
      </c>
    </row>
    <row r="1419" spans="1:35" hidden="1">
      <c r="A1419" s="29" t="s">
        <v>1302</v>
      </c>
      <c r="B1419" s="28">
        <v>671</v>
      </c>
      <c r="C1419" s="28">
        <v>5630</v>
      </c>
      <c r="D1419" s="30"/>
      <c r="E1419" s="29"/>
      <c r="F1419" s="28">
        <v>66</v>
      </c>
      <c r="G1419" s="28">
        <v>12</v>
      </c>
      <c r="H1419" s="28">
        <v>1310</v>
      </c>
      <c r="I1419" s="29" t="s">
        <v>3882</v>
      </c>
      <c r="J1419" s="28">
        <v>4</v>
      </c>
      <c r="K1419" s="29" t="s">
        <v>448</v>
      </c>
      <c r="L1419" s="28">
        <v>5069</v>
      </c>
      <c r="M1419" s="29" t="s">
        <v>687</v>
      </c>
      <c r="N1419" s="29" t="s">
        <v>7521</v>
      </c>
      <c r="O1419" s="31">
        <v>18264</v>
      </c>
      <c r="P1419" s="31">
        <v>30011</v>
      </c>
      <c r="Q1419" s="29" t="s">
        <v>7530</v>
      </c>
      <c r="R1419" s="28">
        <v>3</v>
      </c>
      <c r="S1419" s="28">
        <v>30</v>
      </c>
      <c r="T1419" s="28">
        <v>3</v>
      </c>
      <c r="U1419" s="28">
        <v>14</v>
      </c>
      <c r="V1419" s="29" t="s">
        <v>7474</v>
      </c>
      <c r="W1419" s="29" t="s">
        <v>7472</v>
      </c>
      <c r="X1419" s="29" t="s">
        <v>7472</v>
      </c>
      <c r="Y1419" s="29" t="s">
        <v>7472</v>
      </c>
      <c r="Z1419" s="29" t="s">
        <v>5095</v>
      </c>
      <c r="AA1419" s="29" t="s">
        <v>7478</v>
      </c>
      <c r="AB1419" s="28">
        <v>92335</v>
      </c>
      <c r="AC1419" s="27"/>
      <c r="AD1419" s="27"/>
      <c r="AE1419" s="27"/>
      <c r="AF1419" s="29" t="s">
        <v>7472</v>
      </c>
      <c r="AG1419" s="33" t="str">
        <f>IF(ISERROR(IF(VLOOKUP(B1419,'SAS Stations'!$A$2:$G$307,6,)="YES", "YES", "NO"))=TRUE,"NO","YES")</f>
        <v>NO</v>
      </c>
      <c r="AH1419" s="33" t="str">
        <f t="shared" si="22"/>
        <v>YES</v>
      </c>
      <c r="AI1419" s="33" t="str">
        <f>IF(ISERROR(IF(VLOOKUP(B1419,'Stations Modelled'!$A$2:$D$141,4,FALSE)=TRUE, "YES","NO")),"NO","YES")</f>
        <v>NO</v>
      </c>
    </row>
    <row r="1420" spans="1:35" hidden="1">
      <c r="A1420" s="29" t="s">
        <v>1303</v>
      </c>
      <c r="B1420" s="28">
        <v>236</v>
      </c>
      <c r="C1420" s="28">
        <v>4099</v>
      </c>
      <c r="D1420" s="30"/>
      <c r="E1420" s="29"/>
      <c r="F1420" s="28">
        <v>138</v>
      </c>
      <c r="G1420" s="28">
        <v>33</v>
      </c>
      <c r="H1420" s="28">
        <v>4090</v>
      </c>
      <c r="I1420" s="29" t="s">
        <v>5151</v>
      </c>
      <c r="J1420" s="28">
        <v>15</v>
      </c>
      <c r="K1420" s="29" t="s">
        <v>666</v>
      </c>
      <c r="L1420" s="28">
        <v>4000</v>
      </c>
      <c r="M1420" s="29" t="s">
        <v>7495</v>
      </c>
      <c r="N1420" s="29" t="s">
        <v>7471</v>
      </c>
      <c r="O1420" s="31">
        <v>18264</v>
      </c>
      <c r="P1420" s="31" t="s">
        <v>7472</v>
      </c>
      <c r="Q1420" s="29" t="s">
        <v>7496</v>
      </c>
      <c r="R1420" s="28">
        <v>9</v>
      </c>
      <c r="S1420" s="28">
        <v>99</v>
      </c>
      <c r="T1420" s="28" t="s">
        <v>7472</v>
      </c>
      <c r="U1420" s="28">
        <v>0</v>
      </c>
      <c r="V1420" s="29" t="s">
        <v>7472</v>
      </c>
      <c r="W1420" s="29" t="s">
        <v>7472</v>
      </c>
      <c r="X1420" s="29" t="s">
        <v>7472</v>
      </c>
      <c r="Y1420" s="29" t="s">
        <v>7472</v>
      </c>
      <c r="Z1420" s="29" t="s">
        <v>7472</v>
      </c>
      <c r="AA1420" s="29" t="s">
        <v>7472</v>
      </c>
      <c r="AB1420" s="28" t="s">
        <v>7472</v>
      </c>
      <c r="AC1420" s="27"/>
      <c r="AD1420" s="27"/>
      <c r="AE1420" s="27"/>
      <c r="AF1420" s="29" t="s">
        <v>7472</v>
      </c>
      <c r="AG1420" s="33" t="str">
        <f>IF(ISERROR(IF(VLOOKUP(B1420,'SAS Stations'!$A$2:$G$307,6,)="YES", "YES", "NO"))=TRUE,"NO","YES")</f>
        <v>NO</v>
      </c>
      <c r="AH1420" s="33" t="str">
        <f t="shared" si="22"/>
        <v>YES</v>
      </c>
      <c r="AI1420" s="33" t="str">
        <f>IF(ISERROR(IF(VLOOKUP(B1420,'Stations Modelled'!$A$2:$D$141,4,FALSE)=TRUE, "YES","NO")),"NO","YES")</f>
        <v>NO</v>
      </c>
    </row>
    <row r="1421" spans="1:35" hidden="1">
      <c r="A1421" s="29" t="s">
        <v>797</v>
      </c>
      <c r="B1421" s="28">
        <v>1695</v>
      </c>
      <c r="C1421" s="28">
        <v>6298</v>
      </c>
      <c r="D1421" s="30"/>
      <c r="E1421" s="29"/>
      <c r="F1421" s="28">
        <v>66</v>
      </c>
      <c r="G1421" s="28">
        <v>4</v>
      </c>
      <c r="H1421" s="28">
        <v>5056</v>
      </c>
      <c r="I1421" s="29" t="s">
        <v>698</v>
      </c>
      <c r="J1421" s="28">
        <v>11</v>
      </c>
      <c r="K1421" s="29" t="s">
        <v>698</v>
      </c>
      <c r="L1421" s="28">
        <v>5056</v>
      </c>
      <c r="M1421" s="29" t="s">
        <v>698</v>
      </c>
      <c r="N1421" s="29" t="s">
        <v>7471</v>
      </c>
      <c r="O1421" s="31">
        <v>34096</v>
      </c>
      <c r="P1421" s="31" t="s">
        <v>7472</v>
      </c>
      <c r="Q1421" s="29" t="s">
        <v>7530</v>
      </c>
      <c r="R1421" s="28">
        <v>5</v>
      </c>
      <c r="S1421" s="28">
        <v>35</v>
      </c>
      <c r="T1421" s="28">
        <v>3</v>
      </c>
      <c r="U1421" s="28">
        <v>62</v>
      </c>
      <c r="V1421" s="29" t="s">
        <v>3386</v>
      </c>
      <c r="W1421" s="29" t="s">
        <v>3434</v>
      </c>
      <c r="X1421" s="29" t="s">
        <v>465</v>
      </c>
      <c r="Y1421" s="29" t="s">
        <v>1304</v>
      </c>
      <c r="Z1421" s="29" t="s">
        <v>5313</v>
      </c>
      <c r="AA1421" s="29" t="s">
        <v>7478</v>
      </c>
      <c r="AB1421" s="28">
        <v>91302</v>
      </c>
      <c r="AC1421" s="32">
        <v>34.078536</v>
      </c>
      <c r="AD1421" s="32">
        <v>-118.70900399999999</v>
      </c>
      <c r="AE1421" s="34" t="s">
        <v>7494</v>
      </c>
      <c r="AF1421" s="29" t="s">
        <v>7472</v>
      </c>
      <c r="AG1421" s="33" t="str">
        <f>IF(ISERROR(IF(VLOOKUP(B1421,'SAS Stations'!$A$2:$G$307,6,)="YES", "YES", "NO"))=TRUE,"NO","YES")</f>
        <v>NO</v>
      </c>
      <c r="AH1421" s="33" t="str">
        <f t="shared" si="22"/>
        <v>YES</v>
      </c>
      <c r="AI1421" s="33" t="str">
        <f>IF(ISERROR(IF(VLOOKUP(B1421,'Stations Modelled'!$A$2:$D$141,4,FALSE)=TRUE, "YES","NO")),"NO","YES")</f>
        <v>NO</v>
      </c>
    </row>
    <row r="1422" spans="1:35" hidden="1">
      <c r="A1422" s="29" t="s">
        <v>798</v>
      </c>
      <c r="B1422" s="28">
        <v>983</v>
      </c>
      <c r="C1422" s="28">
        <v>6188</v>
      </c>
      <c r="D1422" s="30" t="s">
        <v>7555</v>
      </c>
      <c r="E1422" s="29"/>
      <c r="F1422" s="28">
        <v>66</v>
      </c>
      <c r="G1422" s="28">
        <v>12</v>
      </c>
      <c r="H1422" s="28">
        <v>5086</v>
      </c>
      <c r="I1422" s="29" t="s">
        <v>394</v>
      </c>
      <c r="J1422" s="28">
        <v>2</v>
      </c>
      <c r="K1422" s="29" t="s">
        <v>394</v>
      </c>
      <c r="L1422" s="28">
        <v>5086</v>
      </c>
      <c r="M1422" s="29" t="s">
        <v>394</v>
      </c>
      <c r="N1422" s="29" t="s">
        <v>7471</v>
      </c>
      <c r="O1422" s="31">
        <v>26481</v>
      </c>
      <c r="P1422" s="31" t="s">
        <v>7472</v>
      </c>
      <c r="Q1422" s="29" t="s">
        <v>7530</v>
      </c>
      <c r="R1422" s="28">
        <v>1</v>
      </c>
      <c r="S1422" s="28">
        <v>33</v>
      </c>
      <c r="T1422" s="28">
        <v>1</v>
      </c>
      <c r="U1422" s="28">
        <v>42</v>
      </c>
      <c r="V1422" s="29" t="s">
        <v>7556</v>
      </c>
      <c r="W1422" s="29" t="s">
        <v>3339</v>
      </c>
      <c r="X1422" s="29" t="s">
        <v>472</v>
      </c>
      <c r="Y1422" s="29" t="s">
        <v>3340</v>
      </c>
      <c r="Z1422" s="29" t="s">
        <v>7560</v>
      </c>
      <c r="AA1422" s="29" t="s">
        <v>7478</v>
      </c>
      <c r="AB1422" s="28">
        <v>92648</v>
      </c>
      <c r="AC1422" s="32">
        <v>33.671669999999999</v>
      </c>
      <c r="AD1422" s="32">
        <v>-118.019547</v>
      </c>
      <c r="AE1422" s="34" t="s">
        <v>7503</v>
      </c>
      <c r="AF1422" s="29" t="s">
        <v>7472</v>
      </c>
      <c r="AG1422" s="33" t="str">
        <f>IF(ISERROR(IF(VLOOKUP(B1422,'SAS Stations'!$A$2:$G$307,6,)="YES", "YES", "NO"))=TRUE,"NO","YES")</f>
        <v>NO</v>
      </c>
      <c r="AH1422" s="33" t="str">
        <f t="shared" si="22"/>
        <v>YES</v>
      </c>
      <c r="AI1422" s="33" t="str">
        <f>IF(ISERROR(IF(VLOOKUP(B1422,'Stations Modelled'!$A$2:$D$141,4,FALSE)=TRUE, "YES","NO")),"NO","YES")</f>
        <v>NO</v>
      </c>
    </row>
    <row r="1423" spans="1:35" hidden="1">
      <c r="A1423" s="29" t="s">
        <v>2714</v>
      </c>
      <c r="B1423" s="28">
        <v>1947</v>
      </c>
      <c r="C1423" s="28">
        <v>8300</v>
      </c>
      <c r="D1423" s="30" t="s">
        <v>3410</v>
      </c>
      <c r="E1423" s="29"/>
      <c r="F1423" s="28">
        <v>115</v>
      </c>
      <c r="G1423" s="28">
        <v>33</v>
      </c>
      <c r="H1423" s="28">
        <v>5070</v>
      </c>
      <c r="I1423" s="29" t="s">
        <v>347</v>
      </c>
      <c r="J1423" s="28">
        <v>7</v>
      </c>
      <c r="K1423" s="29" t="s">
        <v>347</v>
      </c>
      <c r="L1423" s="28">
        <v>5070</v>
      </c>
      <c r="M1423" s="29" t="s">
        <v>347</v>
      </c>
      <c r="N1423" s="29" t="s">
        <v>7471</v>
      </c>
      <c r="O1423" s="31">
        <v>35979</v>
      </c>
      <c r="P1423" s="31" t="s">
        <v>7472</v>
      </c>
      <c r="Q1423" s="29" t="s">
        <v>7530</v>
      </c>
      <c r="R1423" s="28">
        <v>3</v>
      </c>
      <c r="S1423" s="28">
        <v>77</v>
      </c>
      <c r="T1423" s="28">
        <v>3</v>
      </c>
      <c r="U1423" s="28">
        <v>16</v>
      </c>
      <c r="V1423" s="29" t="s">
        <v>3411</v>
      </c>
      <c r="W1423" s="29" t="s">
        <v>2645</v>
      </c>
      <c r="X1423" s="29" t="s">
        <v>562</v>
      </c>
      <c r="Y1423" s="29" t="s">
        <v>2715</v>
      </c>
      <c r="Z1423" s="29" t="s">
        <v>2647</v>
      </c>
      <c r="AA1423" s="29" t="s">
        <v>7478</v>
      </c>
      <c r="AB1423" s="28">
        <v>92390</v>
      </c>
      <c r="AC1423" s="27"/>
      <c r="AD1423" s="27"/>
      <c r="AE1423" s="27"/>
      <c r="AF1423" s="29" t="s">
        <v>7472</v>
      </c>
      <c r="AG1423" s="33" t="str">
        <f>IF(ISERROR(IF(VLOOKUP(B1423,'SAS Stations'!$A$2:$G$307,6,)="YES", "YES", "NO"))=TRUE,"NO","YES")</f>
        <v>NO</v>
      </c>
      <c r="AH1423" s="33" t="str">
        <f t="shared" si="22"/>
        <v>YES</v>
      </c>
      <c r="AI1423" s="33" t="str">
        <f>IF(ISERROR(IF(VLOOKUP(B1423,'Stations Modelled'!$A$2:$D$141,4,FALSE)=TRUE, "YES","NO")),"NO","YES")</f>
        <v>NO</v>
      </c>
    </row>
    <row r="1424" spans="1:35" hidden="1">
      <c r="A1424" s="29" t="s">
        <v>397</v>
      </c>
      <c r="B1424" s="28">
        <v>279</v>
      </c>
      <c r="C1424" s="28">
        <v>5033</v>
      </c>
      <c r="D1424" s="30" t="s">
        <v>4949</v>
      </c>
      <c r="E1424" s="29" t="s">
        <v>5270</v>
      </c>
      <c r="F1424" s="28">
        <v>66</v>
      </c>
      <c r="G1424" s="28">
        <v>12</v>
      </c>
      <c r="H1424" s="28">
        <v>5033</v>
      </c>
      <c r="I1424" s="29" t="s">
        <v>397</v>
      </c>
      <c r="J1424" s="28">
        <v>17</v>
      </c>
      <c r="K1424" s="29" t="s">
        <v>4950</v>
      </c>
      <c r="L1424" s="28">
        <v>5033</v>
      </c>
      <c r="M1424" s="29" t="s">
        <v>397</v>
      </c>
      <c r="N1424" s="29" t="s">
        <v>7471</v>
      </c>
      <c r="O1424" s="31">
        <v>18264</v>
      </c>
      <c r="P1424" s="31" t="s">
        <v>7472</v>
      </c>
      <c r="Q1424" s="29" t="s">
        <v>7473</v>
      </c>
      <c r="R1424" s="28">
        <v>5</v>
      </c>
      <c r="S1424" s="28">
        <v>51</v>
      </c>
      <c r="T1424" s="28">
        <v>3</v>
      </c>
      <c r="U1424" s="28">
        <v>32</v>
      </c>
      <c r="V1424" s="29" t="s">
        <v>4926</v>
      </c>
      <c r="W1424" s="29" t="s">
        <v>5114</v>
      </c>
      <c r="X1424" s="29" t="s">
        <v>5271</v>
      </c>
      <c r="Y1424" s="29" t="s">
        <v>5272</v>
      </c>
      <c r="Z1424" s="29" t="s">
        <v>941</v>
      </c>
      <c r="AA1424" s="29" t="s">
        <v>7478</v>
      </c>
      <c r="AB1424" s="28">
        <v>93277</v>
      </c>
      <c r="AC1424" s="32">
        <v>36.304557000000003</v>
      </c>
      <c r="AD1424" s="32">
        <v>-119.244606</v>
      </c>
      <c r="AE1424" s="34" t="s">
        <v>7494</v>
      </c>
      <c r="AF1424" s="29" t="s">
        <v>7472</v>
      </c>
      <c r="AG1424" s="33" t="str">
        <f>IF(ISERROR(IF(VLOOKUP(B1424,'SAS Stations'!$A$2:$G$307,6,)="YES", "YES", "NO"))=TRUE,"NO","YES")</f>
        <v>NO</v>
      </c>
      <c r="AH1424" s="33" t="str">
        <f t="shared" si="22"/>
        <v>YES</v>
      </c>
      <c r="AI1424" s="33" t="str">
        <f>IF(ISERROR(IF(VLOOKUP(B1424,'Stations Modelled'!$A$2:$D$141,4,FALSE)=TRUE, "YES","NO")),"NO","YES")</f>
        <v>NO</v>
      </c>
    </row>
    <row r="1425" spans="1:35" hidden="1">
      <c r="A1425" s="29" t="s">
        <v>397</v>
      </c>
      <c r="B1425" s="28">
        <v>280</v>
      </c>
      <c r="C1425" s="28">
        <v>5033</v>
      </c>
      <c r="D1425" s="30" t="s">
        <v>4949</v>
      </c>
      <c r="E1425" s="29" t="s">
        <v>5270</v>
      </c>
      <c r="F1425" s="28">
        <v>220</v>
      </c>
      <c r="G1425" s="28">
        <v>66</v>
      </c>
      <c r="H1425" s="28">
        <v>5000</v>
      </c>
      <c r="I1425" s="29" t="s">
        <v>7485</v>
      </c>
      <c r="J1425" s="28">
        <v>17</v>
      </c>
      <c r="K1425" s="29" t="s">
        <v>4950</v>
      </c>
      <c r="L1425" s="28">
        <v>5033</v>
      </c>
      <c r="M1425" s="29" t="s">
        <v>397</v>
      </c>
      <c r="N1425" s="29" t="s">
        <v>7471</v>
      </c>
      <c r="O1425" s="31">
        <v>18264</v>
      </c>
      <c r="P1425" s="31" t="s">
        <v>7472</v>
      </c>
      <c r="Q1425" s="29" t="s">
        <v>7486</v>
      </c>
      <c r="R1425" s="28">
        <v>5</v>
      </c>
      <c r="S1425" s="28">
        <v>51</v>
      </c>
      <c r="T1425" s="28">
        <v>3</v>
      </c>
      <c r="U1425" s="28">
        <v>32</v>
      </c>
      <c r="V1425" s="29" t="s">
        <v>4926</v>
      </c>
      <c r="W1425" s="29" t="s">
        <v>5114</v>
      </c>
      <c r="X1425" s="29" t="s">
        <v>5271</v>
      </c>
      <c r="Y1425" s="29" t="s">
        <v>5272</v>
      </c>
      <c r="Z1425" s="29" t="s">
        <v>941</v>
      </c>
      <c r="AA1425" s="29" t="s">
        <v>7478</v>
      </c>
      <c r="AB1425" s="28">
        <v>93277</v>
      </c>
      <c r="AC1425" s="32">
        <v>36.304557000000003</v>
      </c>
      <c r="AD1425" s="32">
        <v>-119.244606</v>
      </c>
      <c r="AE1425" s="34" t="s">
        <v>7494</v>
      </c>
      <c r="AF1425" s="29" t="s">
        <v>7472</v>
      </c>
      <c r="AG1425" s="33" t="str">
        <f>IF(ISERROR(IF(VLOOKUP(B1425,'SAS Stations'!$A$2:$G$307,6,)="YES", "YES", "NO"))=TRUE,"NO","YES")</f>
        <v>NO</v>
      </c>
      <c r="AH1425" s="33" t="str">
        <f t="shared" si="22"/>
        <v>YES</v>
      </c>
      <c r="AI1425" s="33" t="str">
        <f>IF(ISERROR(IF(VLOOKUP(B1425,'Stations Modelled'!$A$2:$D$141,4,FALSE)=TRUE, "YES","NO")),"NO","YES")</f>
        <v>NO</v>
      </c>
    </row>
    <row r="1426" spans="1:35" hidden="1">
      <c r="A1426" s="29" t="s">
        <v>1305</v>
      </c>
      <c r="B1426" s="28">
        <v>1564</v>
      </c>
      <c r="C1426" s="28">
        <v>7725</v>
      </c>
      <c r="D1426" s="30"/>
      <c r="E1426" s="29"/>
      <c r="F1426" s="28">
        <v>33</v>
      </c>
      <c r="G1426" s="28">
        <v>12</v>
      </c>
      <c r="H1426" s="28">
        <v>5070</v>
      </c>
      <c r="I1426" s="29" t="s">
        <v>347</v>
      </c>
      <c r="J1426" s="28">
        <v>7</v>
      </c>
      <c r="K1426" s="29" t="s">
        <v>347</v>
      </c>
      <c r="L1426" s="28">
        <v>5070</v>
      </c>
      <c r="M1426" s="29" t="s">
        <v>347</v>
      </c>
      <c r="N1426" s="29" t="s">
        <v>7521</v>
      </c>
      <c r="O1426" s="31">
        <v>35977</v>
      </c>
      <c r="P1426" s="31">
        <v>36446</v>
      </c>
      <c r="Q1426" s="29" t="s">
        <v>5084</v>
      </c>
      <c r="R1426" s="28">
        <v>3</v>
      </c>
      <c r="S1426" s="28">
        <v>77</v>
      </c>
      <c r="T1426" s="28">
        <v>4</v>
      </c>
      <c r="U1426" s="28">
        <v>20</v>
      </c>
      <c r="V1426" s="29" t="s">
        <v>7472</v>
      </c>
      <c r="W1426" s="29" t="s">
        <v>7472</v>
      </c>
      <c r="X1426" s="29" t="s">
        <v>7472</v>
      </c>
      <c r="Y1426" s="29" t="s">
        <v>7472</v>
      </c>
      <c r="Z1426" s="29" t="s">
        <v>7472</v>
      </c>
      <c r="AA1426" s="29" t="s">
        <v>7478</v>
      </c>
      <c r="AB1426" s="28" t="s">
        <v>7472</v>
      </c>
      <c r="AC1426" s="27"/>
      <c r="AD1426" s="27"/>
      <c r="AE1426" s="27"/>
      <c r="AF1426" s="29" t="s">
        <v>7472</v>
      </c>
      <c r="AG1426" s="33" t="str">
        <f>IF(ISERROR(IF(VLOOKUP(B1426,'SAS Stations'!$A$2:$G$307,6,)="YES", "YES", "NO"))=TRUE,"NO","YES")</f>
        <v>NO</v>
      </c>
      <c r="AH1426" s="33" t="str">
        <f t="shared" si="22"/>
        <v>YES</v>
      </c>
      <c r="AI1426" s="33" t="str">
        <f>IF(ISERROR(IF(VLOOKUP(B1426,'Stations Modelled'!$A$2:$D$141,4,FALSE)=TRUE, "YES","NO")),"NO","YES")</f>
        <v>NO</v>
      </c>
    </row>
    <row r="1427" spans="1:35" hidden="1">
      <c r="A1427" s="34" t="s">
        <v>1306</v>
      </c>
      <c r="B1427" s="28"/>
      <c r="C1427" s="28"/>
      <c r="D1427" s="30"/>
      <c r="E1427" s="29"/>
      <c r="F1427" s="28"/>
      <c r="G1427" s="28"/>
      <c r="H1427" s="28"/>
      <c r="I1427" s="29"/>
      <c r="J1427" s="28"/>
      <c r="K1427" s="29"/>
      <c r="L1427" s="28"/>
      <c r="M1427" s="29"/>
      <c r="N1427" s="29"/>
      <c r="O1427" s="31"/>
      <c r="P1427" s="31"/>
      <c r="Q1427" s="29"/>
      <c r="R1427" s="28"/>
      <c r="S1427" s="28"/>
      <c r="T1427" s="28"/>
      <c r="U1427" s="28"/>
      <c r="V1427" s="29"/>
      <c r="W1427" s="29"/>
      <c r="X1427" s="29"/>
      <c r="Y1427" s="29"/>
      <c r="Z1427" s="29"/>
      <c r="AA1427" s="29"/>
      <c r="AB1427" s="28"/>
      <c r="AC1427" s="32">
        <v>37.147184000000003</v>
      </c>
      <c r="AD1427" s="32">
        <v>-119.45009400000001</v>
      </c>
      <c r="AE1427" s="34" t="s">
        <v>7494</v>
      </c>
      <c r="AF1427" s="29"/>
      <c r="AG1427" s="33" t="str">
        <f>IF(ISERROR(IF(VLOOKUP(B1427,'SAS Stations'!$A$2:$G$307,6,)="YES", "YES", "NO"))=TRUE,"NO","YES")</f>
        <v>NO</v>
      </c>
      <c r="AH1427" s="33" t="str">
        <f t="shared" si="22"/>
        <v>YES</v>
      </c>
      <c r="AI1427" s="33" t="str">
        <f>IF(ISERROR(IF(VLOOKUP(B1427,'Stations Modelled'!$A$2:$D$141,4,FALSE)=TRUE, "YES","NO")),"NO","YES")</f>
        <v>NO</v>
      </c>
    </row>
    <row r="1428" spans="1:35" hidden="1">
      <c r="A1428" s="29" t="s">
        <v>799</v>
      </c>
      <c r="B1428" s="28">
        <v>669</v>
      </c>
      <c r="C1428" s="28">
        <v>5629</v>
      </c>
      <c r="D1428" s="30" t="s">
        <v>3405</v>
      </c>
      <c r="E1428" s="29"/>
      <c r="F1428" s="28">
        <v>66</v>
      </c>
      <c r="G1428" s="28">
        <v>4</v>
      </c>
      <c r="H1428" s="28">
        <v>1990</v>
      </c>
      <c r="I1428" s="29" t="s">
        <v>7480</v>
      </c>
      <c r="J1428" s="28">
        <v>5</v>
      </c>
      <c r="K1428" s="29" t="s">
        <v>375</v>
      </c>
      <c r="L1428" s="28">
        <v>5064</v>
      </c>
      <c r="M1428" s="29" t="s">
        <v>375</v>
      </c>
      <c r="N1428" s="29" t="s">
        <v>7471</v>
      </c>
      <c r="O1428" s="31">
        <v>18264</v>
      </c>
      <c r="P1428" s="31" t="s">
        <v>7472</v>
      </c>
      <c r="Q1428" s="29" t="s">
        <v>7473</v>
      </c>
      <c r="R1428" s="28">
        <v>3</v>
      </c>
      <c r="S1428" s="28">
        <v>31</v>
      </c>
      <c r="T1428" s="28">
        <v>4</v>
      </c>
      <c r="U1428" s="28">
        <v>17</v>
      </c>
      <c r="V1428" s="29" t="s">
        <v>7474</v>
      </c>
      <c r="W1428" s="29" t="s">
        <v>2716</v>
      </c>
      <c r="X1428" s="29" t="s">
        <v>477</v>
      </c>
      <c r="Y1428" s="29" t="s">
        <v>2717</v>
      </c>
      <c r="Z1428" s="29" t="s">
        <v>799</v>
      </c>
      <c r="AA1428" s="29" t="s">
        <v>7478</v>
      </c>
      <c r="AB1428" s="28">
        <v>92374</v>
      </c>
      <c r="AC1428" s="32">
        <v>34.060305</v>
      </c>
      <c r="AD1428" s="32">
        <v>-117.176788</v>
      </c>
      <c r="AE1428" s="34" t="s">
        <v>7503</v>
      </c>
      <c r="AF1428" s="29" t="s">
        <v>7472</v>
      </c>
      <c r="AG1428" s="33" t="str">
        <f>IF(ISERROR(IF(VLOOKUP(B1428,'SAS Stations'!$A$2:$G$307,6,)="YES", "YES", "NO"))=TRUE,"NO","YES")</f>
        <v>NO</v>
      </c>
      <c r="AH1428" s="33" t="str">
        <f t="shared" si="22"/>
        <v>YES</v>
      </c>
      <c r="AI1428" s="33" t="str">
        <f>IF(ISERROR(IF(VLOOKUP(B1428,'Stations Modelled'!$A$2:$D$141,4,FALSE)=TRUE, "YES","NO")),"NO","YES")</f>
        <v>NO</v>
      </c>
    </row>
    <row r="1429" spans="1:35" hidden="1">
      <c r="A1429" s="29" t="s">
        <v>799</v>
      </c>
      <c r="B1429" s="28">
        <v>670</v>
      </c>
      <c r="C1429" s="28">
        <v>5629</v>
      </c>
      <c r="D1429" s="30" t="s">
        <v>3405</v>
      </c>
      <c r="E1429" s="29"/>
      <c r="F1429" s="28">
        <v>66</v>
      </c>
      <c r="G1429" s="28">
        <v>12</v>
      </c>
      <c r="H1429" s="28">
        <v>1990</v>
      </c>
      <c r="I1429" s="29" t="s">
        <v>7480</v>
      </c>
      <c r="J1429" s="28">
        <v>5</v>
      </c>
      <c r="K1429" s="29" t="s">
        <v>375</v>
      </c>
      <c r="L1429" s="28">
        <v>5064</v>
      </c>
      <c r="M1429" s="29" t="s">
        <v>375</v>
      </c>
      <c r="N1429" s="29" t="s">
        <v>7471</v>
      </c>
      <c r="O1429" s="31">
        <v>18264</v>
      </c>
      <c r="P1429" s="31" t="s">
        <v>7472</v>
      </c>
      <c r="Q1429" s="29" t="s">
        <v>7473</v>
      </c>
      <c r="R1429" s="28">
        <v>3</v>
      </c>
      <c r="S1429" s="28">
        <v>31</v>
      </c>
      <c r="T1429" s="28">
        <v>4</v>
      </c>
      <c r="U1429" s="28">
        <v>17</v>
      </c>
      <c r="V1429" s="29" t="s">
        <v>7474</v>
      </c>
      <c r="W1429" s="29" t="s">
        <v>2716</v>
      </c>
      <c r="X1429" s="29" t="s">
        <v>477</v>
      </c>
      <c r="Y1429" s="29" t="s">
        <v>2717</v>
      </c>
      <c r="Z1429" s="29" t="s">
        <v>799</v>
      </c>
      <c r="AA1429" s="29" t="s">
        <v>7478</v>
      </c>
      <c r="AB1429" s="28">
        <v>92374</v>
      </c>
      <c r="AC1429" s="32">
        <v>34.060305</v>
      </c>
      <c r="AD1429" s="32">
        <v>-117.176788</v>
      </c>
      <c r="AE1429" s="34" t="s">
        <v>7503</v>
      </c>
      <c r="AF1429" s="29" t="s">
        <v>7472</v>
      </c>
      <c r="AG1429" s="33" t="str">
        <f>IF(ISERROR(IF(VLOOKUP(B1429,'SAS Stations'!$A$2:$G$307,6,)="YES", "YES", "NO"))=TRUE,"NO","YES")</f>
        <v>YES</v>
      </c>
      <c r="AH1429" s="33" t="str">
        <f t="shared" si="22"/>
        <v>NO</v>
      </c>
      <c r="AI1429" s="33" t="str">
        <f>IF(ISERROR(IF(VLOOKUP(B1429,'Stations Modelled'!$A$2:$D$141,4,FALSE)=TRUE, "YES","NO")),"NO","YES")</f>
        <v>NO</v>
      </c>
    </row>
    <row r="1430" spans="1:35" hidden="1">
      <c r="A1430" s="29" t="s">
        <v>800</v>
      </c>
      <c r="B1430" s="28">
        <v>584</v>
      </c>
      <c r="C1430" s="28">
        <v>5530</v>
      </c>
      <c r="D1430" s="30" t="s">
        <v>4919</v>
      </c>
      <c r="E1430" s="29"/>
      <c r="F1430" s="28">
        <v>66</v>
      </c>
      <c r="G1430" s="28">
        <v>12</v>
      </c>
      <c r="H1430" s="28">
        <v>5052</v>
      </c>
      <c r="I1430" s="29" t="s">
        <v>357</v>
      </c>
      <c r="J1430" s="28">
        <v>14</v>
      </c>
      <c r="K1430" s="29" t="s">
        <v>940</v>
      </c>
      <c r="L1430" s="28">
        <v>5054</v>
      </c>
      <c r="M1430" s="29" t="s">
        <v>940</v>
      </c>
      <c r="N1430" s="29" t="s">
        <v>7471</v>
      </c>
      <c r="O1430" s="31">
        <v>18264</v>
      </c>
      <c r="P1430" s="31" t="s">
        <v>7472</v>
      </c>
      <c r="Q1430" s="29" t="s">
        <v>7473</v>
      </c>
      <c r="R1430" s="28">
        <v>5</v>
      </c>
      <c r="S1430" s="28">
        <v>36</v>
      </c>
      <c r="T1430" s="28">
        <v>3</v>
      </c>
      <c r="U1430" s="28">
        <v>22</v>
      </c>
      <c r="V1430" s="29" t="s">
        <v>7498</v>
      </c>
      <c r="W1430" s="29" t="s">
        <v>10569</v>
      </c>
      <c r="X1430" s="29" t="s">
        <v>5041</v>
      </c>
      <c r="Y1430" s="29" t="s">
        <v>5273</v>
      </c>
      <c r="Z1430" s="29" t="s">
        <v>636</v>
      </c>
      <c r="AA1430" s="29" t="s">
        <v>7478</v>
      </c>
      <c r="AB1430" s="28">
        <v>93534</v>
      </c>
      <c r="AC1430" s="32">
        <v>34.762542000000003</v>
      </c>
      <c r="AD1430" s="32">
        <v>-117.96856</v>
      </c>
      <c r="AE1430" s="34" t="s">
        <v>7494</v>
      </c>
      <c r="AF1430" s="29" t="s">
        <v>7472</v>
      </c>
      <c r="AG1430" s="33" t="str">
        <f>IF(ISERROR(IF(VLOOKUP(B1430,'SAS Stations'!$A$2:$G$307,6,)="YES", "YES", "NO"))=TRUE,"NO","YES")</f>
        <v>NO</v>
      </c>
      <c r="AH1430" s="33" t="str">
        <f t="shared" si="22"/>
        <v>YES</v>
      </c>
      <c r="AI1430" s="33" t="str">
        <f>IF(ISERROR(IF(VLOOKUP(B1430,'Stations Modelled'!$A$2:$D$141,4,FALSE)=TRUE, "YES","NO")),"NO","YES")</f>
        <v>NO</v>
      </c>
    </row>
    <row r="1431" spans="1:35" hidden="1">
      <c r="A1431" s="29" t="s">
        <v>1042</v>
      </c>
      <c r="B1431" s="28">
        <v>439</v>
      </c>
      <c r="C1431" s="28">
        <v>5227</v>
      </c>
      <c r="D1431" s="30"/>
      <c r="E1431" s="29"/>
      <c r="F1431" s="28">
        <v>16</v>
      </c>
      <c r="G1431" s="28">
        <v>4</v>
      </c>
      <c r="H1431" s="28">
        <v>5021</v>
      </c>
      <c r="I1431" s="29" t="s">
        <v>625</v>
      </c>
      <c r="J1431" s="28">
        <v>8</v>
      </c>
      <c r="K1431" s="29" t="s">
        <v>337</v>
      </c>
      <c r="L1431" s="28">
        <v>5023</v>
      </c>
      <c r="M1431" s="29" t="s">
        <v>337</v>
      </c>
      <c r="N1431" s="29" t="s">
        <v>7471</v>
      </c>
      <c r="O1431" s="31">
        <v>18264</v>
      </c>
      <c r="P1431" s="31" t="s">
        <v>7472</v>
      </c>
      <c r="Q1431" s="29" t="s">
        <v>7506</v>
      </c>
      <c r="R1431" s="28">
        <v>5</v>
      </c>
      <c r="S1431" s="28">
        <v>44</v>
      </c>
      <c r="T1431" s="28">
        <v>1</v>
      </c>
      <c r="U1431" s="28">
        <v>53</v>
      </c>
      <c r="V1431" s="29" t="s">
        <v>3386</v>
      </c>
      <c r="W1431" s="29" t="s">
        <v>4642</v>
      </c>
      <c r="X1431" s="29" t="s">
        <v>450</v>
      </c>
      <c r="Y1431" s="29" t="s">
        <v>4822</v>
      </c>
      <c r="Z1431" s="29" t="s">
        <v>4598</v>
      </c>
      <c r="AA1431" s="29" t="s">
        <v>7478</v>
      </c>
      <c r="AB1431" s="28">
        <v>90277</v>
      </c>
      <c r="AC1431" s="32">
        <v>33.848173000000003</v>
      </c>
      <c r="AD1431" s="32">
        <v>-118.38759</v>
      </c>
      <c r="AE1431" s="34" t="s">
        <v>7494</v>
      </c>
      <c r="AF1431" s="29" t="s">
        <v>7472</v>
      </c>
      <c r="AG1431" s="33" t="str">
        <f>IF(ISERROR(IF(VLOOKUP(B1431,'SAS Stations'!$A$2:$G$307,6,)="YES", "YES", "NO"))=TRUE,"NO","YES")</f>
        <v>YES</v>
      </c>
      <c r="AH1431" s="33" t="str">
        <f t="shared" si="22"/>
        <v>NO</v>
      </c>
      <c r="AI1431" s="33" t="str">
        <f>IF(ISERROR(IF(VLOOKUP(B1431,'Stations Modelled'!$A$2:$D$141,4,FALSE)=TRUE, "YES","NO")),"NO","YES")</f>
        <v>NO</v>
      </c>
    </row>
    <row r="1432" spans="1:35" hidden="1">
      <c r="A1432" s="29" t="s">
        <v>801</v>
      </c>
      <c r="B1432" s="28">
        <v>91</v>
      </c>
      <c r="C1432" s="28">
        <v>1210</v>
      </c>
      <c r="D1432" s="30"/>
      <c r="E1432" s="29" t="s">
        <v>4823</v>
      </c>
      <c r="F1432" s="28">
        <v>12</v>
      </c>
      <c r="G1432" s="28">
        <v>66</v>
      </c>
      <c r="H1432" s="28">
        <v>5021</v>
      </c>
      <c r="I1432" s="29" t="s">
        <v>625</v>
      </c>
      <c r="J1432" s="28">
        <v>8</v>
      </c>
      <c r="K1432" s="29" t="s">
        <v>337</v>
      </c>
      <c r="L1432" s="28">
        <v>5023</v>
      </c>
      <c r="M1432" s="29" t="s">
        <v>337</v>
      </c>
      <c r="N1432" s="29" t="s">
        <v>7471</v>
      </c>
      <c r="O1432" s="31">
        <v>17533</v>
      </c>
      <c r="P1432" s="31" t="s">
        <v>7472</v>
      </c>
      <c r="Q1432" s="29" t="s">
        <v>7514</v>
      </c>
      <c r="R1432" s="28">
        <v>5</v>
      </c>
      <c r="S1432" s="28">
        <v>44</v>
      </c>
      <c r="T1432" s="28">
        <v>1</v>
      </c>
      <c r="U1432" s="28">
        <v>53</v>
      </c>
      <c r="V1432" s="29" t="s">
        <v>3386</v>
      </c>
      <c r="W1432" s="29" t="s">
        <v>4642</v>
      </c>
      <c r="X1432" s="29" t="s">
        <v>450</v>
      </c>
      <c r="Y1432" s="29" t="s">
        <v>4824</v>
      </c>
      <c r="Z1432" s="29" t="s">
        <v>4598</v>
      </c>
      <c r="AA1432" s="29" t="s">
        <v>7478</v>
      </c>
      <c r="AB1432" s="28">
        <v>90277</v>
      </c>
      <c r="AC1432" s="32">
        <v>-118.394542</v>
      </c>
      <c r="AD1432" s="32">
        <v>33.850687000000001</v>
      </c>
      <c r="AE1432" s="32"/>
      <c r="AF1432" s="29" t="s">
        <v>7472</v>
      </c>
      <c r="AG1432" s="33" t="str">
        <f>IF(ISERROR(IF(VLOOKUP(B1432,'SAS Stations'!$A$2:$G$307,6,)="YES", "YES", "NO"))=TRUE,"NO","YES")</f>
        <v>NO</v>
      </c>
      <c r="AH1432" s="33" t="str">
        <f t="shared" si="22"/>
        <v>YES</v>
      </c>
      <c r="AI1432" s="33" t="str">
        <f>IF(ISERROR(IF(VLOOKUP(B1432,'Stations Modelled'!$A$2:$D$141,4,FALSE)=TRUE, "YES","NO")),"NO","YES")</f>
        <v>NO</v>
      </c>
    </row>
    <row r="1433" spans="1:35" hidden="1">
      <c r="A1433" s="29" t="s">
        <v>802</v>
      </c>
      <c r="B1433" s="28">
        <v>92</v>
      </c>
      <c r="C1433" s="28">
        <v>1212</v>
      </c>
      <c r="D1433" s="30"/>
      <c r="E1433" s="29" t="s">
        <v>4823</v>
      </c>
      <c r="F1433" s="28">
        <v>12</v>
      </c>
      <c r="G1433" s="28">
        <v>220</v>
      </c>
      <c r="H1433" s="28">
        <v>5000</v>
      </c>
      <c r="I1433" s="29" t="s">
        <v>7485</v>
      </c>
      <c r="J1433" s="28">
        <v>8</v>
      </c>
      <c r="K1433" s="29" t="s">
        <v>337</v>
      </c>
      <c r="L1433" s="28">
        <v>5023</v>
      </c>
      <c r="M1433" s="29" t="s">
        <v>337</v>
      </c>
      <c r="N1433" s="29" t="s">
        <v>7471</v>
      </c>
      <c r="O1433" s="31">
        <v>19725</v>
      </c>
      <c r="P1433" s="31" t="s">
        <v>7472</v>
      </c>
      <c r="Q1433" s="29" t="s">
        <v>7514</v>
      </c>
      <c r="R1433" s="28">
        <v>1</v>
      </c>
      <c r="S1433" s="28">
        <v>44</v>
      </c>
      <c r="T1433" s="28">
        <v>1</v>
      </c>
      <c r="U1433" s="28">
        <v>53</v>
      </c>
      <c r="V1433" s="29" t="s">
        <v>3386</v>
      </c>
      <c r="W1433" s="29" t="s">
        <v>4642</v>
      </c>
      <c r="X1433" s="29" t="s">
        <v>450</v>
      </c>
      <c r="Y1433" s="29" t="s">
        <v>4824</v>
      </c>
      <c r="Z1433" s="29" t="s">
        <v>4598</v>
      </c>
      <c r="AA1433" s="29" t="s">
        <v>7478</v>
      </c>
      <c r="AB1433" s="28">
        <v>90277</v>
      </c>
      <c r="AC1433" s="32">
        <v>-118.394542</v>
      </c>
      <c r="AD1433" s="32">
        <v>33.850687000000001</v>
      </c>
      <c r="AE1433" s="32"/>
      <c r="AF1433" s="29" t="s">
        <v>7472</v>
      </c>
      <c r="AG1433" s="33" t="str">
        <f>IF(ISERROR(IF(VLOOKUP(B1433,'SAS Stations'!$A$2:$G$307,6,)="YES", "YES", "NO"))=TRUE,"NO","YES")</f>
        <v>NO</v>
      </c>
      <c r="AH1433" s="33" t="str">
        <f t="shared" si="22"/>
        <v>YES</v>
      </c>
      <c r="AI1433" s="33" t="str">
        <f>IF(ISERROR(IF(VLOOKUP(B1433,'Stations Modelled'!$A$2:$D$141,4,FALSE)=TRUE, "YES","NO")),"NO","YES")</f>
        <v>NO</v>
      </c>
    </row>
    <row r="1434" spans="1:35" hidden="1">
      <c r="A1434" s="29" t="s">
        <v>803</v>
      </c>
      <c r="B1434" s="28">
        <v>1015</v>
      </c>
      <c r="C1434" s="28">
        <v>6239</v>
      </c>
      <c r="D1434" s="30" t="s">
        <v>3420</v>
      </c>
      <c r="E1434" s="29"/>
      <c r="F1434" s="28">
        <v>66</v>
      </c>
      <c r="G1434" s="28">
        <v>4</v>
      </c>
      <c r="H1434" s="28">
        <v>1310</v>
      </c>
      <c r="I1434" s="29" t="s">
        <v>3882</v>
      </c>
      <c r="J1434" s="28">
        <v>4</v>
      </c>
      <c r="K1434" s="29" t="s">
        <v>448</v>
      </c>
      <c r="L1434" s="28">
        <v>5069</v>
      </c>
      <c r="M1434" s="29" t="s">
        <v>687</v>
      </c>
      <c r="N1434" s="29" t="s">
        <v>7471</v>
      </c>
      <c r="O1434" s="31">
        <v>28369</v>
      </c>
      <c r="P1434" s="31" t="s">
        <v>7472</v>
      </c>
      <c r="Q1434" s="29" t="s">
        <v>7530</v>
      </c>
      <c r="R1434" s="28">
        <v>3</v>
      </c>
      <c r="S1434" s="28">
        <v>30</v>
      </c>
      <c r="T1434" s="28">
        <v>3</v>
      </c>
      <c r="U1434" s="28">
        <v>14</v>
      </c>
      <c r="V1434" s="29" t="s">
        <v>7474</v>
      </c>
      <c r="W1434" s="29" t="s">
        <v>3421</v>
      </c>
      <c r="X1434" s="29" t="s">
        <v>527</v>
      </c>
      <c r="Y1434" s="29" t="s">
        <v>2718</v>
      </c>
      <c r="Z1434" s="29" t="s">
        <v>3882</v>
      </c>
      <c r="AA1434" s="29" t="s">
        <v>7478</v>
      </c>
      <c r="AB1434" s="28">
        <v>91739</v>
      </c>
      <c r="AC1434" s="32">
        <v>34.101906</v>
      </c>
      <c r="AD1434" s="32">
        <v>-117.529816</v>
      </c>
      <c r="AE1434" s="34" t="s">
        <v>7503</v>
      </c>
      <c r="AF1434" s="29" t="s">
        <v>7472</v>
      </c>
      <c r="AG1434" s="33" t="str">
        <f>IF(ISERROR(IF(VLOOKUP(B1434,'SAS Stations'!$A$2:$G$307,6,)="YES", "YES", "NO"))=TRUE,"NO","YES")</f>
        <v>NO</v>
      </c>
      <c r="AH1434" s="33" t="str">
        <f t="shared" si="22"/>
        <v>YES</v>
      </c>
      <c r="AI1434" s="33" t="str">
        <f>IF(ISERROR(IF(VLOOKUP(B1434,'Stations Modelled'!$A$2:$D$141,4,FALSE)=TRUE, "YES","NO")),"NO","YES")</f>
        <v>NO</v>
      </c>
    </row>
    <row r="1435" spans="1:35" hidden="1">
      <c r="A1435" s="29" t="s">
        <v>1307</v>
      </c>
      <c r="B1435" s="28">
        <v>1264</v>
      </c>
      <c r="C1435" s="28">
        <v>7723</v>
      </c>
      <c r="D1435" s="30"/>
      <c r="E1435" s="29"/>
      <c r="F1435" s="28">
        <v>16</v>
      </c>
      <c r="G1435" s="28">
        <v>2.4</v>
      </c>
      <c r="H1435" s="28">
        <v>5056</v>
      </c>
      <c r="I1435" s="29" t="s">
        <v>698</v>
      </c>
      <c r="J1435" s="28">
        <v>11</v>
      </c>
      <c r="K1435" s="29" t="s">
        <v>698</v>
      </c>
      <c r="L1435" s="28">
        <v>5056</v>
      </c>
      <c r="M1435" s="29" t="s">
        <v>698</v>
      </c>
      <c r="N1435" s="29" t="s">
        <v>7471</v>
      </c>
      <c r="O1435" s="31">
        <v>27303</v>
      </c>
      <c r="P1435" s="31" t="s">
        <v>7472</v>
      </c>
      <c r="Q1435" s="29" t="s">
        <v>5084</v>
      </c>
      <c r="R1435" s="28">
        <v>5</v>
      </c>
      <c r="S1435" s="28">
        <v>35</v>
      </c>
      <c r="T1435" s="28">
        <v>2</v>
      </c>
      <c r="U1435" s="28">
        <v>60</v>
      </c>
      <c r="V1435" s="29" t="s">
        <v>7472</v>
      </c>
      <c r="W1435" s="29" t="s">
        <v>7472</v>
      </c>
      <c r="X1435" s="29" t="s">
        <v>7472</v>
      </c>
      <c r="Y1435" s="29" t="s">
        <v>7472</v>
      </c>
      <c r="Z1435" s="29" t="s">
        <v>7472</v>
      </c>
      <c r="AA1435" s="29" t="s">
        <v>7478</v>
      </c>
      <c r="AB1435" s="28">
        <v>90264</v>
      </c>
      <c r="AC1435" s="27"/>
      <c r="AD1435" s="27"/>
      <c r="AE1435" s="27"/>
      <c r="AF1435" s="29" t="s">
        <v>7472</v>
      </c>
      <c r="AG1435" s="33" t="str">
        <f>IF(ISERROR(IF(VLOOKUP(B1435,'SAS Stations'!$A$2:$G$307,6,)="YES", "YES", "NO"))=TRUE,"NO","YES")</f>
        <v>NO</v>
      </c>
      <c r="AH1435" s="33" t="str">
        <f t="shared" si="22"/>
        <v>YES</v>
      </c>
      <c r="AI1435" s="33" t="str">
        <f>IF(ISERROR(IF(VLOOKUP(B1435,'Stations Modelled'!$A$2:$D$141,4,FALSE)=TRUE, "YES","NO")),"NO","YES")</f>
        <v>NO</v>
      </c>
    </row>
    <row r="1436" spans="1:35" hidden="1">
      <c r="A1436" s="29" t="s">
        <v>804</v>
      </c>
      <c r="B1436" s="28">
        <v>1031</v>
      </c>
      <c r="C1436" s="28">
        <v>6265</v>
      </c>
      <c r="D1436" s="30" t="s">
        <v>2815</v>
      </c>
      <c r="E1436" s="29"/>
      <c r="F1436" s="28">
        <v>66</v>
      </c>
      <c r="G1436" s="28">
        <v>12</v>
      </c>
      <c r="H1436" s="28">
        <v>5073</v>
      </c>
      <c r="I1436" s="29" t="s">
        <v>652</v>
      </c>
      <c r="J1436" s="28">
        <v>9</v>
      </c>
      <c r="K1436" s="29" t="s">
        <v>652</v>
      </c>
      <c r="L1436" s="28">
        <v>5073</v>
      </c>
      <c r="M1436" s="29" t="s">
        <v>652</v>
      </c>
      <c r="N1436" s="29" t="s">
        <v>7471</v>
      </c>
      <c r="O1436" s="31">
        <v>29921</v>
      </c>
      <c r="P1436" s="31" t="s">
        <v>7472</v>
      </c>
      <c r="Q1436" s="29" t="s">
        <v>7530</v>
      </c>
      <c r="R1436" s="28">
        <v>1</v>
      </c>
      <c r="S1436" s="28">
        <v>32</v>
      </c>
      <c r="T1436" s="28">
        <v>2</v>
      </c>
      <c r="U1436" s="28">
        <v>56</v>
      </c>
      <c r="V1436" s="29" t="s">
        <v>2730</v>
      </c>
      <c r="W1436" s="29" t="s">
        <v>2826</v>
      </c>
      <c r="X1436" s="29" t="s">
        <v>3326</v>
      </c>
      <c r="Y1436" s="29" t="s">
        <v>4825</v>
      </c>
      <c r="Z1436" s="29" t="s">
        <v>3787</v>
      </c>
      <c r="AA1436" s="29" t="s">
        <v>7478</v>
      </c>
      <c r="AB1436" s="28" t="s">
        <v>7472</v>
      </c>
      <c r="AC1436" s="32">
        <v>33.843615</v>
      </c>
      <c r="AD1436" s="32">
        <v>-118.24475099999999</v>
      </c>
      <c r="AE1436" s="34" t="s">
        <v>7494</v>
      </c>
      <c r="AF1436" s="29" t="s">
        <v>7472</v>
      </c>
      <c r="AG1436" s="33" t="str">
        <f>IF(ISERROR(IF(VLOOKUP(B1436,'SAS Stations'!$A$2:$G$307,6,)="YES", "YES", "NO"))=TRUE,"NO","YES")</f>
        <v>NO</v>
      </c>
      <c r="AH1436" s="33" t="str">
        <f t="shared" si="22"/>
        <v>YES</v>
      </c>
      <c r="AI1436" s="33" t="str">
        <f>IF(ISERROR(IF(VLOOKUP(B1436,'Stations Modelled'!$A$2:$D$141,4,FALSE)=TRUE, "YES","NO")),"NO","YES")</f>
        <v>NO</v>
      </c>
    </row>
    <row r="1437" spans="1:35" hidden="1">
      <c r="A1437" s="29" t="s">
        <v>805</v>
      </c>
      <c r="B1437" s="28">
        <v>67</v>
      </c>
      <c r="C1437" s="28">
        <v>1076</v>
      </c>
      <c r="D1437" s="30" t="s">
        <v>7584</v>
      </c>
      <c r="E1437" s="29"/>
      <c r="F1437" s="28">
        <v>66</v>
      </c>
      <c r="G1437" s="28">
        <v>12</v>
      </c>
      <c r="H1437" s="28">
        <v>5074</v>
      </c>
      <c r="I1437" s="29" t="s">
        <v>631</v>
      </c>
      <c r="J1437" s="28">
        <v>9</v>
      </c>
      <c r="K1437" s="29" t="s">
        <v>652</v>
      </c>
      <c r="L1437" s="28">
        <v>5073</v>
      </c>
      <c r="M1437" s="29" t="s">
        <v>652</v>
      </c>
      <c r="N1437" s="29" t="s">
        <v>7471</v>
      </c>
      <c r="O1437" s="31">
        <v>31472</v>
      </c>
      <c r="P1437" s="31" t="s">
        <v>7472</v>
      </c>
      <c r="Q1437" s="29" t="s">
        <v>7530</v>
      </c>
      <c r="R1437" s="28">
        <v>1</v>
      </c>
      <c r="S1437" s="28">
        <v>22</v>
      </c>
      <c r="T1437" s="28">
        <v>2</v>
      </c>
      <c r="U1437" s="28">
        <v>4</v>
      </c>
      <c r="V1437" s="29" t="s">
        <v>7531</v>
      </c>
      <c r="W1437" s="29" t="s">
        <v>7815</v>
      </c>
      <c r="X1437" s="29" t="s">
        <v>7508</v>
      </c>
      <c r="Y1437" s="29" t="s">
        <v>4826</v>
      </c>
      <c r="Z1437" s="29" t="s">
        <v>7588</v>
      </c>
      <c r="AA1437" s="29" t="s">
        <v>7478</v>
      </c>
      <c r="AB1437" s="28">
        <v>90040</v>
      </c>
      <c r="AC1437" s="32">
        <v>33.995517</v>
      </c>
      <c r="AD1437" s="32">
        <v>-118.152316</v>
      </c>
      <c r="AE1437" s="34" t="s">
        <v>7494</v>
      </c>
      <c r="AF1437" s="29" t="s">
        <v>7472</v>
      </c>
      <c r="AG1437" s="33" t="str">
        <f>IF(ISERROR(IF(VLOOKUP(B1437,'SAS Stations'!$A$2:$G$307,6,)="YES", "YES", "NO"))=TRUE,"NO","YES")</f>
        <v>NO</v>
      </c>
      <c r="AH1437" s="33" t="str">
        <f t="shared" si="22"/>
        <v>YES</v>
      </c>
      <c r="AI1437" s="33" t="str">
        <f>IF(ISERROR(IF(VLOOKUP(B1437,'Stations Modelled'!$A$2:$D$141,4,FALSE)=TRUE, "YES","NO")),"NO","YES")</f>
        <v>NO</v>
      </c>
    </row>
    <row r="1438" spans="1:35" hidden="1">
      <c r="A1438" s="29" t="s">
        <v>1308</v>
      </c>
      <c r="B1438" s="28">
        <v>1866</v>
      </c>
      <c r="C1438" s="28">
        <v>8185</v>
      </c>
      <c r="D1438" s="30"/>
      <c r="E1438" s="29"/>
      <c r="F1438" s="28">
        <v>115</v>
      </c>
      <c r="G1438" s="28">
        <v>12</v>
      </c>
      <c r="H1438" s="28">
        <v>8027</v>
      </c>
      <c r="I1438" s="29" t="s">
        <v>365</v>
      </c>
      <c r="J1438" s="28">
        <v>15</v>
      </c>
      <c r="K1438" s="29" t="s">
        <v>666</v>
      </c>
      <c r="L1438" s="28">
        <v>5061</v>
      </c>
      <c r="M1438" s="29" t="s">
        <v>666</v>
      </c>
      <c r="N1438" s="29" t="s">
        <v>7496</v>
      </c>
      <c r="O1438" s="31">
        <v>40179</v>
      </c>
      <c r="P1438" s="31" t="s">
        <v>7472</v>
      </c>
      <c r="Q1438" s="29" t="s">
        <v>7530</v>
      </c>
      <c r="R1438" s="28">
        <v>3</v>
      </c>
      <c r="S1438" s="28">
        <v>73</v>
      </c>
      <c r="T1438" s="28">
        <v>4</v>
      </c>
      <c r="U1438" s="28">
        <v>40</v>
      </c>
      <c r="V1438" s="29" t="s">
        <v>2730</v>
      </c>
      <c r="W1438" s="29" t="s">
        <v>7472</v>
      </c>
      <c r="X1438" s="29" t="s">
        <v>7472</v>
      </c>
      <c r="Y1438" s="29" t="s">
        <v>1309</v>
      </c>
      <c r="Z1438" s="29" t="s">
        <v>364</v>
      </c>
      <c r="AA1438" s="29" t="s">
        <v>7478</v>
      </c>
      <c r="AB1438" s="28" t="s">
        <v>7472</v>
      </c>
      <c r="AC1438" s="27"/>
      <c r="AD1438" s="27"/>
      <c r="AE1438" s="27"/>
      <c r="AF1438" s="29" t="s">
        <v>7472</v>
      </c>
      <c r="AG1438" s="33" t="str">
        <f>IF(ISERROR(IF(VLOOKUP(B1438,'SAS Stations'!$A$2:$G$307,6,)="YES", "YES", "NO"))=TRUE,"NO","YES")</f>
        <v>NO</v>
      </c>
      <c r="AH1438" s="33" t="str">
        <f t="shared" si="22"/>
        <v>YES</v>
      </c>
      <c r="AI1438" s="33" t="str">
        <f>IF(ISERROR(IF(VLOOKUP(B1438,'Stations Modelled'!$A$2:$D$141,4,FALSE)=TRUE, "YES","NO")),"NO","YES")</f>
        <v>NO</v>
      </c>
    </row>
    <row r="1439" spans="1:35" hidden="1">
      <c r="A1439" s="29" t="s">
        <v>806</v>
      </c>
      <c r="B1439" s="28">
        <v>990</v>
      </c>
      <c r="C1439" s="28">
        <v>6196</v>
      </c>
      <c r="D1439" s="30" t="s">
        <v>7528</v>
      </c>
      <c r="E1439" s="29"/>
      <c r="F1439" s="28">
        <v>66</v>
      </c>
      <c r="G1439" s="28">
        <v>4</v>
      </c>
      <c r="H1439" s="28">
        <v>5014</v>
      </c>
      <c r="I1439" s="29" t="s">
        <v>392</v>
      </c>
      <c r="J1439" s="28">
        <v>4</v>
      </c>
      <c r="K1439" s="29" t="s">
        <v>448</v>
      </c>
      <c r="L1439" s="28">
        <v>5014</v>
      </c>
      <c r="M1439" s="29" t="s">
        <v>687</v>
      </c>
      <c r="N1439" s="29" t="s">
        <v>7471</v>
      </c>
      <c r="O1439" s="31">
        <v>25976</v>
      </c>
      <c r="P1439" s="31" t="s">
        <v>7472</v>
      </c>
      <c r="Q1439" s="29" t="s">
        <v>7530</v>
      </c>
      <c r="R1439" s="28">
        <v>1</v>
      </c>
      <c r="S1439" s="28">
        <v>47</v>
      </c>
      <c r="T1439" s="28">
        <v>2</v>
      </c>
      <c r="U1439" s="28">
        <v>4</v>
      </c>
      <c r="V1439" s="29" t="s">
        <v>7531</v>
      </c>
      <c r="W1439" s="29" t="s">
        <v>533</v>
      </c>
      <c r="X1439" s="29" t="s">
        <v>462</v>
      </c>
      <c r="Y1439" s="29" t="s">
        <v>3341</v>
      </c>
      <c r="Z1439" s="29" t="s">
        <v>601</v>
      </c>
      <c r="AA1439" s="29" t="s">
        <v>7478</v>
      </c>
      <c r="AB1439" s="28">
        <v>90601</v>
      </c>
      <c r="AC1439" s="32">
        <v>34.033748000000003</v>
      </c>
      <c r="AD1439" s="32">
        <v>-118.02323199999999</v>
      </c>
      <c r="AE1439" s="34" t="s">
        <v>7503</v>
      </c>
      <c r="AF1439" s="29" t="s">
        <v>7472</v>
      </c>
      <c r="AG1439" s="33" t="str">
        <f>IF(ISERROR(IF(VLOOKUP(B1439,'SAS Stations'!$A$2:$G$307,6,)="YES", "YES", "NO"))=TRUE,"NO","YES")</f>
        <v>NO</v>
      </c>
      <c r="AH1439" s="33" t="str">
        <f t="shared" si="22"/>
        <v>YES</v>
      </c>
      <c r="AI1439" s="33" t="str">
        <f>IF(ISERROR(IF(VLOOKUP(B1439,'Stations Modelled'!$A$2:$D$141,4,FALSE)=TRUE, "YES","NO")),"NO","YES")</f>
        <v>NO</v>
      </c>
    </row>
    <row r="1440" spans="1:35" hidden="1">
      <c r="A1440" s="29" t="s">
        <v>2719</v>
      </c>
      <c r="B1440" s="28">
        <v>71</v>
      </c>
      <c r="C1440" s="28">
        <v>1081</v>
      </c>
      <c r="D1440" s="30" t="s">
        <v>3416</v>
      </c>
      <c r="E1440" s="29"/>
      <c r="F1440" s="28">
        <v>115</v>
      </c>
      <c r="G1440" s="28">
        <v>12</v>
      </c>
      <c r="H1440" s="28">
        <v>5067</v>
      </c>
      <c r="I1440" s="29" t="s">
        <v>389</v>
      </c>
      <c r="J1440" s="28">
        <v>6</v>
      </c>
      <c r="K1440" s="29" t="s">
        <v>389</v>
      </c>
      <c r="L1440" s="28">
        <v>5067</v>
      </c>
      <c r="M1440" s="29" t="s">
        <v>389</v>
      </c>
      <c r="N1440" s="29" t="s">
        <v>7471</v>
      </c>
      <c r="O1440" s="31">
        <v>31382</v>
      </c>
      <c r="P1440" s="31" t="s">
        <v>7472</v>
      </c>
      <c r="Q1440" s="29" t="s">
        <v>525</v>
      </c>
      <c r="R1440" s="28">
        <v>3</v>
      </c>
      <c r="S1440" s="28">
        <v>79</v>
      </c>
      <c r="T1440" s="28">
        <v>4</v>
      </c>
      <c r="U1440" s="28">
        <v>13</v>
      </c>
      <c r="V1440" s="29" t="s">
        <v>3438</v>
      </c>
      <c r="W1440" s="29" t="s">
        <v>7472</v>
      </c>
      <c r="X1440" s="29" t="s">
        <v>7472</v>
      </c>
      <c r="Y1440" s="29" t="s">
        <v>2720</v>
      </c>
      <c r="Z1440" s="29" t="s">
        <v>5021</v>
      </c>
      <c r="AA1440" s="29" t="s">
        <v>7478</v>
      </c>
      <c r="AB1440" s="28" t="s">
        <v>7472</v>
      </c>
      <c r="AC1440" s="32">
        <v>33.918242999999997</v>
      </c>
      <c r="AD1440" s="32">
        <v>-116.643235</v>
      </c>
      <c r="AE1440" s="34" t="s">
        <v>7503</v>
      </c>
      <c r="AF1440" s="29" t="s">
        <v>7472</v>
      </c>
      <c r="AG1440" s="33" t="str">
        <f>IF(ISERROR(IF(VLOOKUP(B1440,'SAS Stations'!$A$2:$G$307,6,)="YES", "YES", "NO"))=TRUE,"NO","YES")</f>
        <v>NO</v>
      </c>
      <c r="AH1440" s="33" t="str">
        <f t="shared" si="22"/>
        <v>YES</v>
      </c>
      <c r="AI1440" s="33" t="str">
        <f>IF(ISERROR(IF(VLOOKUP(B1440,'Stations Modelled'!$A$2:$D$141,4,FALSE)=TRUE, "YES","NO")),"NO","YES")</f>
        <v>NO</v>
      </c>
    </row>
    <row r="1441" spans="1:35" hidden="1">
      <c r="A1441" s="29" t="s">
        <v>807</v>
      </c>
      <c r="B1441" s="28">
        <v>381</v>
      </c>
      <c r="C1441" s="28">
        <v>5164</v>
      </c>
      <c r="D1441" s="30" t="s">
        <v>7535</v>
      </c>
      <c r="E1441" s="29">
        <v>45784</v>
      </c>
      <c r="F1441" s="28">
        <v>66</v>
      </c>
      <c r="G1441" s="28">
        <v>4</v>
      </c>
      <c r="H1441" s="28">
        <v>5012</v>
      </c>
      <c r="I1441" s="29" t="s">
        <v>3869</v>
      </c>
      <c r="J1441" s="28">
        <v>3</v>
      </c>
      <c r="K1441" s="29" t="s">
        <v>7529</v>
      </c>
      <c r="L1441" s="28">
        <v>5012</v>
      </c>
      <c r="M1441" s="29" t="s">
        <v>3869</v>
      </c>
      <c r="N1441" s="29" t="s">
        <v>7471</v>
      </c>
      <c r="O1441" s="31">
        <v>18142</v>
      </c>
      <c r="P1441" s="31" t="s">
        <v>7472</v>
      </c>
      <c r="Q1441" s="29" t="s">
        <v>7473</v>
      </c>
      <c r="R1441" s="28">
        <v>1</v>
      </c>
      <c r="S1441" s="28">
        <v>22</v>
      </c>
      <c r="T1441" s="28">
        <v>2</v>
      </c>
      <c r="U1441" s="28">
        <v>2</v>
      </c>
      <c r="V1441" s="29" t="s">
        <v>7531</v>
      </c>
      <c r="W1441" s="29" t="s">
        <v>7548</v>
      </c>
      <c r="X1441" s="29" t="s">
        <v>3259</v>
      </c>
      <c r="Y1441" s="29" t="s">
        <v>3342</v>
      </c>
      <c r="Z1441" s="29" t="s">
        <v>3282</v>
      </c>
      <c r="AA1441" s="29" t="s">
        <v>7478</v>
      </c>
      <c r="AB1441" s="28">
        <v>91754</v>
      </c>
      <c r="AC1441" s="32">
        <v>34.048476000000001</v>
      </c>
      <c r="AD1441" s="32">
        <v>-118.162361</v>
      </c>
      <c r="AE1441" s="34" t="s">
        <v>7503</v>
      </c>
      <c r="AF1441" s="29" t="s">
        <v>7472</v>
      </c>
      <c r="AG1441" s="33" t="str">
        <f>IF(ISERROR(IF(VLOOKUP(B1441,'SAS Stations'!$A$2:$G$307,6,)="YES", "YES", "NO"))=TRUE,"NO","YES")</f>
        <v>NO</v>
      </c>
      <c r="AH1441" s="33" t="str">
        <f t="shared" si="22"/>
        <v>YES</v>
      </c>
      <c r="AI1441" s="33" t="str">
        <f>IF(ISERROR(IF(VLOOKUP(B1441,'Stations Modelled'!$A$2:$D$141,4,FALSE)=TRUE, "YES","NO")),"NO","YES")</f>
        <v>NO</v>
      </c>
    </row>
    <row r="1442" spans="1:35" hidden="1">
      <c r="A1442" s="29" t="s">
        <v>807</v>
      </c>
      <c r="B1442" s="28">
        <v>382</v>
      </c>
      <c r="C1442" s="28">
        <v>5164</v>
      </c>
      <c r="D1442" s="30" t="s">
        <v>7535</v>
      </c>
      <c r="E1442" s="29">
        <v>45784</v>
      </c>
      <c r="F1442" s="28">
        <v>66</v>
      </c>
      <c r="G1442" s="28">
        <v>16</v>
      </c>
      <c r="H1442" s="28">
        <v>5012</v>
      </c>
      <c r="I1442" s="29" t="s">
        <v>3869</v>
      </c>
      <c r="J1442" s="28">
        <v>3</v>
      </c>
      <c r="K1442" s="29" t="s">
        <v>7529</v>
      </c>
      <c r="L1442" s="28">
        <v>5012</v>
      </c>
      <c r="M1442" s="29" t="s">
        <v>3869</v>
      </c>
      <c r="N1442" s="29" t="s">
        <v>7471</v>
      </c>
      <c r="O1442" s="31">
        <v>18142</v>
      </c>
      <c r="P1442" s="31" t="s">
        <v>7472</v>
      </c>
      <c r="Q1442" s="29" t="s">
        <v>7473</v>
      </c>
      <c r="R1442" s="28">
        <v>1</v>
      </c>
      <c r="S1442" s="28">
        <v>22</v>
      </c>
      <c r="T1442" s="28">
        <v>2</v>
      </c>
      <c r="U1442" s="28">
        <v>2</v>
      </c>
      <c r="V1442" s="29" t="s">
        <v>7531</v>
      </c>
      <c r="W1442" s="29" t="s">
        <v>7548</v>
      </c>
      <c r="X1442" s="29" t="s">
        <v>3259</v>
      </c>
      <c r="Y1442" s="29" t="s">
        <v>3342</v>
      </c>
      <c r="Z1442" s="29" t="s">
        <v>3282</v>
      </c>
      <c r="AA1442" s="29" t="s">
        <v>7478</v>
      </c>
      <c r="AB1442" s="28">
        <v>91754</v>
      </c>
      <c r="AC1442" s="32">
        <v>34.048476000000001</v>
      </c>
      <c r="AD1442" s="32">
        <v>-118.162361</v>
      </c>
      <c r="AE1442" s="34" t="s">
        <v>7503</v>
      </c>
      <c r="AF1442" s="29" t="s">
        <v>7472</v>
      </c>
      <c r="AG1442" s="33" t="str">
        <f>IF(ISERROR(IF(VLOOKUP(B1442,'SAS Stations'!$A$2:$G$307,6,)="YES", "YES", "NO"))=TRUE,"NO","YES")</f>
        <v>YES</v>
      </c>
      <c r="AH1442" s="33" t="str">
        <f t="shared" si="22"/>
        <v>NO</v>
      </c>
      <c r="AI1442" s="33" t="str">
        <f>IF(ISERROR(IF(VLOOKUP(B1442,'Stations Modelled'!$A$2:$D$141,4,FALSE)=TRUE, "YES","NO")),"NO","YES")</f>
        <v>NO</v>
      </c>
    </row>
    <row r="1443" spans="1:35" hidden="1">
      <c r="A1443" s="29" t="s">
        <v>808</v>
      </c>
      <c r="B1443" s="28">
        <v>1048</v>
      </c>
      <c r="C1443" s="28">
        <v>6284</v>
      </c>
      <c r="D1443" s="30" t="s">
        <v>2821</v>
      </c>
      <c r="E1443" s="29"/>
      <c r="F1443" s="28">
        <v>66</v>
      </c>
      <c r="G1443" s="28">
        <v>16</v>
      </c>
      <c r="H1443" s="28">
        <v>5023</v>
      </c>
      <c r="I1443" s="29" t="s">
        <v>337</v>
      </c>
      <c r="J1443" s="28">
        <v>8</v>
      </c>
      <c r="K1443" s="29" t="s">
        <v>337</v>
      </c>
      <c r="L1443" s="28">
        <v>5023</v>
      </c>
      <c r="M1443" s="29" t="s">
        <v>337</v>
      </c>
      <c r="N1443" s="29" t="s">
        <v>7471</v>
      </c>
      <c r="O1443" s="31">
        <v>32660</v>
      </c>
      <c r="P1443" s="31" t="s">
        <v>7472</v>
      </c>
      <c r="Q1443" s="29" t="s">
        <v>525</v>
      </c>
      <c r="R1443" s="28">
        <v>5</v>
      </c>
      <c r="S1443" s="28">
        <v>44</v>
      </c>
      <c r="T1443" s="28">
        <v>1</v>
      </c>
      <c r="U1443" s="28">
        <v>53</v>
      </c>
      <c r="V1443" s="29" t="s">
        <v>2730</v>
      </c>
      <c r="W1443" s="29" t="s">
        <v>7522</v>
      </c>
      <c r="X1443" s="29" t="s">
        <v>569</v>
      </c>
      <c r="Y1443" s="29" t="s">
        <v>4827</v>
      </c>
      <c r="Z1443" s="29" t="s">
        <v>3873</v>
      </c>
      <c r="AA1443" s="29" t="s">
        <v>7478</v>
      </c>
      <c r="AB1443" s="28" t="s">
        <v>7472</v>
      </c>
      <c r="AC1443" s="32">
        <v>33.906516000000003</v>
      </c>
      <c r="AD1443" s="32">
        <v>-118.381006</v>
      </c>
      <c r="AE1443" s="34" t="s">
        <v>7494</v>
      </c>
      <c r="AF1443" s="29" t="s">
        <v>7472</v>
      </c>
      <c r="AG1443" s="33" t="str">
        <f>IF(ISERROR(IF(VLOOKUP(B1443,'SAS Stations'!$A$2:$G$307,6,)="YES", "YES", "NO"))=TRUE,"NO","YES")</f>
        <v>NO</v>
      </c>
      <c r="AH1443" s="33" t="str">
        <f t="shared" si="22"/>
        <v>YES</v>
      </c>
      <c r="AI1443" s="33" t="str">
        <f>IF(ISERROR(IF(VLOOKUP(B1443,'Stations Modelled'!$A$2:$D$141,4,FALSE)=TRUE, "YES","NO")),"NO","YES")</f>
        <v>NO</v>
      </c>
    </row>
    <row r="1444" spans="1:35" hidden="1">
      <c r="A1444" s="29" t="s">
        <v>4828</v>
      </c>
      <c r="B1444" s="28">
        <v>845</v>
      </c>
      <c r="C1444" s="28">
        <v>5847</v>
      </c>
      <c r="D1444" s="30" t="s">
        <v>2822</v>
      </c>
      <c r="E1444" s="29"/>
      <c r="F1444" s="28">
        <v>66</v>
      </c>
      <c r="G1444" s="28">
        <v>12</v>
      </c>
      <c r="H1444" s="28">
        <v>5084</v>
      </c>
      <c r="I1444" s="29" t="s">
        <v>3790</v>
      </c>
      <c r="J1444" s="28">
        <v>9</v>
      </c>
      <c r="K1444" s="29" t="s">
        <v>652</v>
      </c>
      <c r="L1444" s="28">
        <v>5073</v>
      </c>
      <c r="M1444" s="29" t="s">
        <v>652</v>
      </c>
      <c r="N1444" s="29" t="s">
        <v>7521</v>
      </c>
      <c r="O1444" s="31">
        <v>18264</v>
      </c>
      <c r="P1444" s="31">
        <v>37537</v>
      </c>
      <c r="Q1444" s="29" t="s">
        <v>7530</v>
      </c>
      <c r="R1444" s="28">
        <v>1</v>
      </c>
      <c r="S1444" s="28">
        <v>47</v>
      </c>
      <c r="T1444" s="28">
        <v>2</v>
      </c>
      <c r="U1444" s="28">
        <v>57</v>
      </c>
      <c r="V1444" s="29" t="s">
        <v>2730</v>
      </c>
      <c r="W1444" s="29" t="s">
        <v>4810</v>
      </c>
      <c r="X1444" s="29" t="s">
        <v>7500</v>
      </c>
      <c r="Y1444" s="29" t="s">
        <v>4829</v>
      </c>
      <c r="Z1444" s="29" t="s">
        <v>1007</v>
      </c>
      <c r="AA1444" s="29" t="s">
        <v>7478</v>
      </c>
      <c r="AB1444" s="28">
        <v>90242</v>
      </c>
      <c r="AC1444" s="32">
        <v>33.919319000000002</v>
      </c>
      <c r="AD1444" s="32">
        <v>-118.128609</v>
      </c>
      <c r="AE1444" s="34" t="s">
        <v>7494</v>
      </c>
      <c r="AF1444" s="29" t="s">
        <v>7472</v>
      </c>
      <c r="AG1444" s="33" t="str">
        <f>IF(ISERROR(IF(VLOOKUP(B1444,'SAS Stations'!$A$2:$G$307,6,)="YES", "YES", "NO"))=TRUE,"NO","YES")</f>
        <v>NO</v>
      </c>
      <c r="AH1444" s="33" t="str">
        <f t="shared" si="22"/>
        <v>YES</v>
      </c>
      <c r="AI1444" s="33" t="str">
        <f>IF(ISERROR(IF(VLOOKUP(B1444,'Stations Modelled'!$A$2:$D$141,4,FALSE)=TRUE, "YES","NO")),"NO","YES")</f>
        <v>NO</v>
      </c>
    </row>
    <row r="1445" spans="1:35" hidden="1">
      <c r="A1445" s="29" t="s">
        <v>1310</v>
      </c>
      <c r="B1445" s="28">
        <v>1265</v>
      </c>
      <c r="C1445" s="28">
        <v>7726</v>
      </c>
      <c r="D1445" s="30"/>
      <c r="E1445" s="29"/>
      <c r="F1445" s="28">
        <v>16</v>
      </c>
      <c r="G1445" s="28">
        <v>4</v>
      </c>
      <c r="H1445" s="28">
        <v>5051</v>
      </c>
      <c r="I1445" s="29" t="s">
        <v>362</v>
      </c>
      <c r="J1445" s="28">
        <v>13</v>
      </c>
      <c r="K1445" s="29" t="s">
        <v>362</v>
      </c>
      <c r="L1445" s="28">
        <v>5056</v>
      </c>
      <c r="M1445" s="29" t="s">
        <v>698</v>
      </c>
      <c r="N1445" s="29" t="s">
        <v>7471</v>
      </c>
      <c r="O1445" s="31">
        <v>18264</v>
      </c>
      <c r="P1445" s="31" t="s">
        <v>7472</v>
      </c>
      <c r="Q1445" s="29" t="s">
        <v>5084</v>
      </c>
      <c r="R1445" s="28">
        <v>5</v>
      </c>
      <c r="S1445" s="28">
        <v>35</v>
      </c>
      <c r="T1445" s="28">
        <v>2</v>
      </c>
      <c r="U1445" s="28">
        <v>60</v>
      </c>
      <c r="V1445" s="29" t="s">
        <v>7472</v>
      </c>
      <c r="W1445" s="29" t="s">
        <v>7472</v>
      </c>
      <c r="X1445" s="29" t="s">
        <v>7472</v>
      </c>
      <c r="Y1445" s="29" t="s">
        <v>7472</v>
      </c>
      <c r="Z1445" s="29" t="s">
        <v>7472</v>
      </c>
      <c r="AA1445" s="29" t="s">
        <v>7478</v>
      </c>
      <c r="AB1445" s="28">
        <v>91304</v>
      </c>
      <c r="AC1445" s="27"/>
      <c r="AD1445" s="27"/>
      <c r="AE1445" s="27"/>
      <c r="AF1445" s="29" t="s">
        <v>7472</v>
      </c>
      <c r="AG1445" s="33" t="str">
        <f>IF(ISERROR(IF(VLOOKUP(B1445,'SAS Stations'!$A$2:$G$307,6,)="YES", "YES", "NO"))=TRUE,"NO","YES")</f>
        <v>NO</v>
      </c>
      <c r="AH1445" s="33" t="str">
        <f t="shared" si="22"/>
        <v>YES</v>
      </c>
      <c r="AI1445" s="33" t="str">
        <f>IF(ISERROR(IF(VLOOKUP(B1445,'Stations Modelled'!$A$2:$D$141,4,FALSE)=TRUE, "YES","NO")),"NO","YES")</f>
        <v>NO</v>
      </c>
    </row>
    <row r="1446" spans="1:35" hidden="1">
      <c r="A1446" s="29" t="s">
        <v>809</v>
      </c>
      <c r="B1446" s="28">
        <v>1653</v>
      </c>
      <c r="C1446" s="28">
        <v>6114</v>
      </c>
      <c r="D1446" s="30" t="s">
        <v>2815</v>
      </c>
      <c r="E1446" s="29"/>
      <c r="F1446" s="28">
        <v>66</v>
      </c>
      <c r="G1446" s="28">
        <v>4</v>
      </c>
      <c r="H1446" s="28">
        <v>5073</v>
      </c>
      <c r="I1446" s="29" t="s">
        <v>652</v>
      </c>
      <c r="J1446" s="28">
        <v>9</v>
      </c>
      <c r="K1446" s="29" t="s">
        <v>652</v>
      </c>
      <c r="L1446" s="28">
        <v>5073</v>
      </c>
      <c r="M1446" s="29" t="s">
        <v>652</v>
      </c>
      <c r="N1446" s="29" t="s">
        <v>7471</v>
      </c>
      <c r="O1446" s="31">
        <v>33728</v>
      </c>
      <c r="P1446" s="31" t="s">
        <v>7472</v>
      </c>
      <c r="Q1446" s="29" t="s">
        <v>7530</v>
      </c>
      <c r="R1446" s="28">
        <v>1</v>
      </c>
      <c r="S1446" s="28">
        <v>32</v>
      </c>
      <c r="T1446" s="28">
        <v>1</v>
      </c>
      <c r="U1446" s="28">
        <v>57</v>
      </c>
      <c r="V1446" s="29" t="s">
        <v>3386</v>
      </c>
      <c r="W1446" s="29" t="s">
        <v>1644</v>
      </c>
      <c r="X1446" s="29" t="s">
        <v>472</v>
      </c>
      <c r="Y1446" s="29" t="s">
        <v>4830</v>
      </c>
      <c r="Z1446" s="29" t="s">
        <v>660</v>
      </c>
      <c r="AA1446" s="29" t="s">
        <v>7478</v>
      </c>
      <c r="AB1446" s="28">
        <v>90805</v>
      </c>
      <c r="AC1446" s="32">
        <v>33.861849999999997</v>
      </c>
      <c r="AD1446" s="32">
        <v>-118.16376200000001</v>
      </c>
      <c r="AE1446" s="34" t="s">
        <v>7494</v>
      </c>
      <c r="AF1446" s="29" t="s">
        <v>7472</v>
      </c>
      <c r="AG1446" s="33" t="str">
        <f>IF(ISERROR(IF(VLOOKUP(B1446,'SAS Stations'!$A$2:$G$307,6,)="YES", "YES", "NO"))=TRUE,"NO","YES")</f>
        <v>NO</v>
      </c>
      <c r="AH1446" s="33" t="str">
        <f t="shared" si="22"/>
        <v>YES</v>
      </c>
      <c r="AI1446" s="33" t="str">
        <f>IF(ISERROR(IF(VLOOKUP(B1446,'Stations Modelled'!$A$2:$D$141,4,FALSE)=TRUE, "YES","NO")),"NO","YES")</f>
        <v>NO</v>
      </c>
    </row>
    <row r="1447" spans="1:35" hidden="1">
      <c r="A1447" s="29" t="s">
        <v>810</v>
      </c>
      <c r="B1447" s="28">
        <v>1860</v>
      </c>
      <c r="C1447" s="28">
        <v>6325</v>
      </c>
      <c r="D1447" s="30"/>
      <c r="E1447" s="29"/>
      <c r="F1447" s="28">
        <v>66</v>
      </c>
      <c r="G1447" s="28">
        <v>4</v>
      </c>
      <c r="H1447" s="28">
        <v>5021</v>
      </c>
      <c r="I1447" s="29" t="s">
        <v>625</v>
      </c>
      <c r="J1447" s="28">
        <v>8</v>
      </c>
      <c r="K1447" s="29" t="s">
        <v>337</v>
      </c>
      <c r="L1447" s="28">
        <v>5023</v>
      </c>
      <c r="M1447" s="29" t="s">
        <v>337</v>
      </c>
      <c r="N1447" s="29" t="s">
        <v>7471</v>
      </c>
      <c r="O1447" s="31">
        <v>34578</v>
      </c>
      <c r="P1447" s="31" t="s">
        <v>7472</v>
      </c>
      <c r="Q1447" s="29" t="s">
        <v>7530</v>
      </c>
      <c r="R1447" s="28">
        <v>5</v>
      </c>
      <c r="S1447" s="28">
        <v>44</v>
      </c>
      <c r="T1447" s="28">
        <v>2</v>
      </c>
      <c r="U1447" s="28">
        <v>56</v>
      </c>
      <c r="V1447" s="29" t="s">
        <v>541</v>
      </c>
      <c r="W1447" s="29" t="s">
        <v>4568</v>
      </c>
      <c r="X1447" s="29" t="s">
        <v>553</v>
      </c>
      <c r="Y1447" s="29" t="s">
        <v>4831</v>
      </c>
      <c r="Z1447" s="29" t="s">
        <v>913</v>
      </c>
      <c r="AA1447" s="29" t="s">
        <v>7478</v>
      </c>
      <c r="AB1447" s="28">
        <v>90501</v>
      </c>
      <c r="AC1447" s="32">
        <v>33.843546000000003</v>
      </c>
      <c r="AD1447" s="32">
        <v>-118.32799</v>
      </c>
      <c r="AE1447" s="34" t="s">
        <v>7494</v>
      </c>
      <c r="AF1447" s="29" t="s">
        <v>7472</v>
      </c>
      <c r="AG1447" s="33" t="str">
        <f>IF(ISERROR(IF(VLOOKUP(B1447,'SAS Stations'!$A$2:$G$307,6,)="YES", "YES", "NO"))=TRUE,"NO","YES")</f>
        <v>NO</v>
      </c>
      <c r="AH1447" s="33" t="str">
        <f t="shared" si="22"/>
        <v>YES</v>
      </c>
      <c r="AI1447" s="33" t="str">
        <f>IF(ISERROR(IF(VLOOKUP(B1447,'Stations Modelled'!$A$2:$D$141,4,FALSE)=TRUE, "YES","NO")),"NO","YES")</f>
        <v>NO</v>
      </c>
    </row>
    <row r="1448" spans="1:35" hidden="1">
      <c r="A1448" s="29" t="s">
        <v>3409</v>
      </c>
      <c r="B1448" s="28">
        <v>1447</v>
      </c>
      <c r="C1448" s="28">
        <v>8225</v>
      </c>
      <c r="D1448" s="30" t="s">
        <v>3405</v>
      </c>
      <c r="E1448" s="29">
        <v>12368</v>
      </c>
      <c r="F1448" s="28">
        <v>33</v>
      </c>
      <c r="G1448" s="28">
        <v>4</v>
      </c>
      <c r="H1448" s="28">
        <v>5064</v>
      </c>
      <c r="I1448" s="29" t="s">
        <v>375</v>
      </c>
      <c r="J1448" s="28">
        <v>5</v>
      </c>
      <c r="K1448" s="29" t="s">
        <v>375</v>
      </c>
      <c r="L1448" s="28">
        <v>5064</v>
      </c>
      <c r="M1448" s="29" t="s">
        <v>375</v>
      </c>
      <c r="N1448" s="29" t="s">
        <v>7471</v>
      </c>
      <c r="O1448" s="31">
        <v>18264</v>
      </c>
      <c r="P1448" s="31" t="s">
        <v>7472</v>
      </c>
      <c r="Q1448" s="29" t="s">
        <v>7506</v>
      </c>
      <c r="R1448" s="28">
        <v>3</v>
      </c>
      <c r="S1448" s="28">
        <v>30</v>
      </c>
      <c r="T1448" s="28">
        <v>3</v>
      </c>
      <c r="U1448" s="28">
        <v>11</v>
      </c>
      <c r="V1448" s="29" t="s">
        <v>7474</v>
      </c>
      <c r="W1448" s="29" t="s">
        <v>5046</v>
      </c>
      <c r="X1448" s="29" t="s">
        <v>7558</v>
      </c>
      <c r="Y1448" s="29" t="s">
        <v>2721</v>
      </c>
      <c r="Z1448" s="29" t="s">
        <v>3409</v>
      </c>
      <c r="AA1448" s="29" t="s">
        <v>7478</v>
      </c>
      <c r="AB1448" s="28">
        <v>92376</v>
      </c>
      <c r="AC1448" s="32">
        <v>34.101277000000003</v>
      </c>
      <c r="AD1448" s="32">
        <v>-117.368166</v>
      </c>
      <c r="AE1448" s="34" t="s">
        <v>7503</v>
      </c>
      <c r="AF1448" s="29" t="s">
        <v>7472</v>
      </c>
      <c r="AG1448" s="33" t="str">
        <f>IF(ISERROR(IF(VLOOKUP(B1448,'SAS Stations'!$A$2:$G$307,6,)="YES", "YES", "NO"))=TRUE,"NO","YES")</f>
        <v>NO</v>
      </c>
      <c r="AH1448" s="33" t="str">
        <f t="shared" si="22"/>
        <v>YES</v>
      </c>
      <c r="AI1448" s="33" t="str">
        <f>IF(ISERROR(IF(VLOOKUP(B1448,'Stations Modelled'!$A$2:$D$141,4,FALSE)=TRUE, "YES","NO")),"NO","YES")</f>
        <v>NO</v>
      </c>
    </row>
    <row r="1449" spans="1:35" hidden="1">
      <c r="A1449" s="29" t="s">
        <v>3409</v>
      </c>
      <c r="B1449" s="28">
        <v>1448</v>
      </c>
      <c r="C1449" s="28">
        <v>8225</v>
      </c>
      <c r="D1449" s="30" t="s">
        <v>3405</v>
      </c>
      <c r="E1449" s="29">
        <v>12368</v>
      </c>
      <c r="F1449" s="28">
        <v>33</v>
      </c>
      <c r="G1449" s="28">
        <v>12</v>
      </c>
      <c r="H1449" s="28">
        <v>5064</v>
      </c>
      <c r="I1449" s="29" t="s">
        <v>375</v>
      </c>
      <c r="J1449" s="28">
        <v>5</v>
      </c>
      <c r="K1449" s="29" t="s">
        <v>375</v>
      </c>
      <c r="L1449" s="28">
        <v>5064</v>
      </c>
      <c r="M1449" s="29" t="s">
        <v>375</v>
      </c>
      <c r="N1449" s="29" t="s">
        <v>7471</v>
      </c>
      <c r="O1449" s="31">
        <v>18264</v>
      </c>
      <c r="P1449" s="31" t="s">
        <v>7472</v>
      </c>
      <c r="Q1449" s="29" t="s">
        <v>7506</v>
      </c>
      <c r="R1449" s="28">
        <v>3</v>
      </c>
      <c r="S1449" s="28">
        <v>30</v>
      </c>
      <c r="T1449" s="28">
        <v>3</v>
      </c>
      <c r="U1449" s="28">
        <v>11</v>
      </c>
      <c r="V1449" s="29" t="s">
        <v>7474</v>
      </c>
      <c r="W1449" s="29" t="s">
        <v>5046</v>
      </c>
      <c r="X1449" s="29" t="s">
        <v>7558</v>
      </c>
      <c r="Y1449" s="29" t="s">
        <v>2721</v>
      </c>
      <c r="Z1449" s="29" t="s">
        <v>3409</v>
      </c>
      <c r="AA1449" s="29" t="s">
        <v>7478</v>
      </c>
      <c r="AB1449" s="28">
        <v>92376</v>
      </c>
      <c r="AC1449" s="32">
        <v>34.101277000000003</v>
      </c>
      <c r="AD1449" s="32">
        <v>-117.368166</v>
      </c>
      <c r="AE1449" s="34" t="s">
        <v>7503</v>
      </c>
      <c r="AF1449" s="29" t="s">
        <v>7472</v>
      </c>
      <c r="AG1449" s="33" t="str">
        <f>IF(ISERROR(IF(VLOOKUP(B1449,'SAS Stations'!$A$2:$G$307,6,)="YES", "YES", "NO"))=TRUE,"NO","YES")</f>
        <v>NO</v>
      </c>
      <c r="AH1449" s="33" t="str">
        <f t="shared" si="22"/>
        <v>YES</v>
      </c>
      <c r="AI1449" s="33" t="str">
        <f>IF(ISERROR(IF(VLOOKUP(B1449,'Stations Modelled'!$A$2:$D$141,4,FALSE)=TRUE, "YES","NO")),"NO","YES")</f>
        <v>NO</v>
      </c>
    </row>
    <row r="1450" spans="1:35" hidden="1">
      <c r="A1450" s="29" t="s">
        <v>1311</v>
      </c>
      <c r="B1450" s="28">
        <v>955</v>
      </c>
      <c r="C1450" s="28">
        <v>6147</v>
      </c>
      <c r="D1450" s="30"/>
      <c r="E1450" s="29"/>
      <c r="F1450" s="28">
        <v>33</v>
      </c>
      <c r="G1450" s="28">
        <v>0.5</v>
      </c>
      <c r="H1450" s="28">
        <v>5069</v>
      </c>
      <c r="I1450" s="29" t="s">
        <v>687</v>
      </c>
      <c r="J1450" s="28">
        <v>4</v>
      </c>
      <c r="K1450" s="29" t="s">
        <v>448</v>
      </c>
      <c r="L1450" s="28">
        <v>5069</v>
      </c>
      <c r="M1450" s="29" t="s">
        <v>687</v>
      </c>
      <c r="N1450" s="29" t="s">
        <v>7471</v>
      </c>
      <c r="O1450" s="31">
        <v>18264</v>
      </c>
      <c r="P1450" s="31" t="s">
        <v>7472</v>
      </c>
      <c r="Q1450" s="29" t="s">
        <v>981</v>
      </c>
      <c r="R1450" s="28">
        <v>3</v>
      </c>
      <c r="S1450" s="28">
        <v>34</v>
      </c>
      <c r="T1450" s="28">
        <v>3</v>
      </c>
      <c r="U1450" s="28">
        <v>10</v>
      </c>
      <c r="V1450" s="29" t="s">
        <v>3438</v>
      </c>
      <c r="W1450" s="29" t="s">
        <v>7472</v>
      </c>
      <c r="X1450" s="29" t="s">
        <v>7472</v>
      </c>
      <c r="Y1450" s="29" t="s">
        <v>7472</v>
      </c>
      <c r="Z1450" s="29" t="s">
        <v>7472</v>
      </c>
      <c r="AA1450" s="29" t="s">
        <v>7478</v>
      </c>
      <c r="AB1450" s="28" t="s">
        <v>7472</v>
      </c>
      <c r="AC1450" s="27"/>
      <c r="AD1450" s="27"/>
      <c r="AE1450" s="27"/>
      <c r="AF1450" s="29" t="s">
        <v>7472</v>
      </c>
      <c r="AG1450" s="33" t="str">
        <f>IF(ISERROR(IF(VLOOKUP(B1450,'SAS Stations'!$A$2:$G$307,6,)="YES", "YES", "NO"))=TRUE,"NO","YES")</f>
        <v>NO</v>
      </c>
      <c r="AH1450" s="33" t="str">
        <f t="shared" si="22"/>
        <v>YES</v>
      </c>
      <c r="AI1450" s="33" t="str">
        <f>IF(ISERROR(IF(VLOOKUP(B1450,'Stations Modelled'!$A$2:$D$141,4,FALSE)=TRUE, "YES","NO")),"NO","YES")</f>
        <v>NO</v>
      </c>
    </row>
    <row r="1451" spans="1:35" hidden="1">
      <c r="A1451" s="29" t="s">
        <v>1312</v>
      </c>
      <c r="B1451" s="28">
        <v>1573</v>
      </c>
      <c r="C1451" s="28">
        <v>7733</v>
      </c>
      <c r="D1451" s="30"/>
      <c r="E1451" s="29"/>
      <c r="F1451" s="28">
        <v>12</v>
      </c>
      <c r="G1451" s="28">
        <v>4</v>
      </c>
      <c r="H1451" s="28">
        <v>5073</v>
      </c>
      <c r="I1451" s="29" t="s">
        <v>652</v>
      </c>
      <c r="J1451" s="28">
        <v>9</v>
      </c>
      <c r="K1451" s="29" t="s">
        <v>652</v>
      </c>
      <c r="L1451" s="28">
        <v>5073</v>
      </c>
      <c r="M1451" s="29" t="s">
        <v>652</v>
      </c>
      <c r="N1451" s="29" t="s">
        <v>7471</v>
      </c>
      <c r="O1451" s="31">
        <v>33618</v>
      </c>
      <c r="P1451" s="31" t="s">
        <v>7472</v>
      </c>
      <c r="Q1451" s="29" t="s">
        <v>5084</v>
      </c>
      <c r="R1451" s="28">
        <v>1</v>
      </c>
      <c r="S1451" s="28">
        <v>32</v>
      </c>
      <c r="T1451" s="28">
        <v>2</v>
      </c>
      <c r="U1451" s="28">
        <v>50</v>
      </c>
      <c r="V1451" s="29" t="s">
        <v>2730</v>
      </c>
      <c r="W1451" s="29" t="s">
        <v>7472</v>
      </c>
      <c r="X1451" s="29" t="s">
        <v>7472</v>
      </c>
      <c r="Y1451" s="29" t="s">
        <v>7472</v>
      </c>
      <c r="Z1451" s="29" t="s">
        <v>7472</v>
      </c>
      <c r="AA1451" s="29" t="s">
        <v>7478</v>
      </c>
      <c r="AB1451" s="28">
        <v>90723</v>
      </c>
      <c r="AC1451" s="27"/>
      <c r="AD1451" s="27"/>
      <c r="AE1451" s="27"/>
      <c r="AF1451" s="29" t="s">
        <v>7472</v>
      </c>
      <c r="AG1451" s="33" t="str">
        <f>IF(ISERROR(IF(VLOOKUP(B1451,'SAS Stations'!$A$2:$G$307,6,)="YES", "YES", "NO"))=TRUE,"NO","YES")</f>
        <v>NO</v>
      </c>
      <c r="AH1451" s="33" t="str">
        <f t="shared" si="22"/>
        <v>YES</v>
      </c>
      <c r="AI1451" s="33" t="str">
        <f>IF(ISERROR(IF(VLOOKUP(B1451,'Stations Modelled'!$A$2:$D$141,4,FALSE)=TRUE, "YES","NO")),"NO","YES")</f>
        <v>NO</v>
      </c>
    </row>
    <row r="1452" spans="1:35" hidden="1">
      <c r="A1452" s="29" t="s">
        <v>10293</v>
      </c>
      <c r="B1452" s="28">
        <v>1449</v>
      </c>
      <c r="C1452" s="28">
        <v>8226</v>
      </c>
      <c r="D1452" s="30" t="s">
        <v>4923</v>
      </c>
      <c r="E1452" s="29"/>
      <c r="F1452" s="28">
        <v>33</v>
      </c>
      <c r="G1452" s="28">
        <v>4.8</v>
      </c>
      <c r="H1452" s="28">
        <v>8016</v>
      </c>
      <c r="I1452" s="29" t="s">
        <v>385</v>
      </c>
      <c r="J1452" s="28">
        <v>15</v>
      </c>
      <c r="K1452" s="29" t="s">
        <v>666</v>
      </c>
      <c r="L1452" s="28">
        <v>5061</v>
      </c>
      <c r="M1452" s="29" t="s">
        <v>666</v>
      </c>
      <c r="N1452" s="29" t="s">
        <v>7471</v>
      </c>
      <c r="O1452" s="31">
        <v>18264</v>
      </c>
      <c r="P1452" s="31" t="s">
        <v>7472</v>
      </c>
      <c r="Q1452" s="29" t="s">
        <v>7506</v>
      </c>
      <c r="R1452" s="28">
        <v>3</v>
      </c>
      <c r="S1452" s="28">
        <v>86</v>
      </c>
      <c r="T1452" s="28">
        <v>4</v>
      </c>
      <c r="U1452" s="28">
        <v>24</v>
      </c>
      <c r="V1452" s="29" t="s">
        <v>4926</v>
      </c>
      <c r="W1452" s="29" t="s">
        <v>10291</v>
      </c>
      <c r="X1452" s="29" t="s">
        <v>3324</v>
      </c>
      <c r="Y1452" s="29" t="s">
        <v>5274</v>
      </c>
      <c r="Z1452" s="29" t="s">
        <v>10293</v>
      </c>
      <c r="AA1452" s="29" t="s">
        <v>7478</v>
      </c>
      <c r="AB1452" s="28">
        <v>93555</v>
      </c>
      <c r="AC1452" s="32">
        <v>35.626418000000001</v>
      </c>
      <c r="AD1452" s="32">
        <v>-117.672894</v>
      </c>
      <c r="AE1452" s="34" t="s">
        <v>7494</v>
      </c>
      <c r="AF1452" s="29" t="s">
        <v>7472</v>
      </c>
      <c r="AG1452" s="33" t="str">
        <f>IF(ISERROR(IF(VLOOKUP(B1452,'SAS Stations'!$A$2:$G$307,6,)="YES", "YES", "NO"))=TRUE,"NO","YES")</f>
        <v>NO</v>
      </c>
      <c r="AH1452" s="33" t="str">
        <f t="shared" si="22"/>
        <v>YES</v>
      </c>
      <c r="AI1452" s="33" t="str">
        <f>IF(ISERROR(IF(VLOOKUP(B1452,'Stations Modelled'!$A$2:$D$141,4,FALSE)=TRUE, "YES","NO")),"NO","YES")</f>
        <v>NO</v>
      </c>
    </row>
    <row r="1453" spans="1:35" hidden="1">
      <c r="A1453" s="29" t="s">
        <v>1313</v>
      </c>
      <c r="B1453" s="28">
        <v>1414</v>
      </c>
      <c r="C1453" s="28">
        <v>8181</v>
      </c>
      <c r="D1453" s="30"/>
      <c r="E1453" s="29"/>
      <c r="F1453" s="28">
        <v>33</v>
      </c>
      <c r="G1453" s="28">
        <v>12</v>
      </c>
      <c r="H1453" s="28">
        <v>5070</v>
      </c>
      <c r="I1453" s="29" t="s">
        <v>347</v>
      </c>
      <c r="J1453" s="28">
        <v>7</v>
      </c>
      <c r="K1453" s="29" t="s">
        <v>347</v>
      </c>
      <c r="L1453" s="28">
        <v>5070</v>
      </c>
      <c r="M1453" s="29" t="s">
        <v>347</v>
      </c>
      <c r="N1453" s="29" t="s">
        <v>7471</v>
      </c>
      <c r="O1453" s="31">
        <v>24198</v>
      </c>
      <c r="P1453" s="31" t="s">
        <v>7472</v>
      </c>
      <c r="Q1453" s="29" t="s">
        <v>5084</v>
      </c>
      <c r="R1453" s="28">
        <v>3</v>
      </c>
      <c r="S1453" s="28">
        <v>77</v>
      </c>
      <c r="T1453" s="28">
        <v>4</v>
      </c>
      <c r="U1453" s="28">
        <v>16</v>
      </c>
      <c r="V1453" s="29" t="s">
        <v>7480</v>
      </c>
      <c r="W1453" s="29" t="s">
        <v>2491</v>
      </c>
      <c r="X1453" s="29" t="s">
        <v>1314</v>
      </c>
      <c r="Y1453" s="29" t="s">
        <v>1315</v>
      </c>
      <c r="Z1453" s="29" t="s">
        <v>2734</v>
      </c>
      <c r="AA1453" s="29" t="s">
        <v>7478</v>
      </c>
      <c r="AB1453" s="28">
        <v>92383</v>
      </c>
      <c r="AC1453" s="27"/>
      <c r="AD1453" s="27"/>
      <c r="AE1453" s="27"/>
      <c r="AF1453" s="29" t="s">
        <v>7472</v>
      </c>
      <c r="AG1453" s="33" t="str">
        <f>IF(ISERROR(IF(VLOOKUP(B1453,'SAS Stations'!$A$2:$G$307,6,)="YES", "YES", "NO"))=TRUE,"NO","YES")</f>
        <v>NO</v>
      </c>
      <c r="AH1453" s="33" t="str">
        <f t="shared" si="22"/>
        <v>YES</v>
      </c>
      <c r="AI1453" s="33" t="str">
        <f>IF(ISERROR(IF(VLOOKUP(B1453,'Stations Modelled'!$A$2:$D$141,4,FALSE)=TRUE, "YES","NO")),"NO","YES")</f>
        <v>NO</v>
      </c>
    </row>
    <row r="1454" spans="1:35" hidden="1">
      <c r="A1454" s="29" t="s">
        <v>1316</v>
      </c>
      <c r="B1454" s="28">
        <v>1266</v>
      </c>
      <c r="C1454" s="28">
        <v>7728</v>
      </c>
      <c r="D1454" s="30"/>
      <c r="E1454" s="29"/>
      <c r="F1454" s="28">
        <v>16</v>
      </c>
      <c r="G1454" s="28">
        <v>4</v>
      </c>
      <c r="H1454" s="28">
        <v>5055</v>
      </c>
      <c r="I1454" s="29" t="s">
        <v>446</v>
      </c>
      <c r="J1454" s="28">
        <v>10</v>
      </c>
      <c r="K1454" s="29" t="s">
        <v>446</v>
      </c>
      <c r="L1454" s="28">
        <v>5056</v>
      </c>
      <c r="M1454" s="29" t="s">
        <v>698</v>
      </c>
      <c r="N1454" s="29" t="s">
        <v>7471</v>
      </c>
      <c r="O1454" s="31">
        <v>18264</v>
      </c>
      <c r="P1454" s="31" t="s">
        <v>7472</v>
      </c>
      <c r="Q1454" s="29" t="s">
        <v>5084</v>
      </c>
      <c r="R1454" s="28">
        <v>5</v>
      </c>
      <c r="S1454" s="28">
        <v>49</v>
      </c>
      <c r="T1454" s="28">
        <v>1</v>
      </c>
      <c r="U1454" s="28">
        <v>60</v>
      </c>
      <c r="V1454" s="29" t="s">
        <v>4996</v>
      </c>
      <c r="W1454" s="29" t="s">
        <v>7472</v>
      </c>
      <c r="X1454" s="29" t="s">
        <v>7472</v>
      </c>
      <c r="Y1454" s="29" t="s">
        <v>7472</v>
      </c>
      <c r="Z1454" s="29" t="s">
        <v>7472</v>
      </c>
      <c r="AA1454" s="29" t="s">
        <v>7478</v>
      </c>
      <c r="AB1454" s="28">
        <v>93013</v>
      </c>
      <c r="AC1454" s="27"/>
      <c r="AD1454" s="27"/>
      <c r="AE1454" s="27"/>
      <c r="AF1454" s="29" t="s">
        <v>7472</v>
      </c>
      <c r="AG1454" s="33" t="str">
        <f>IF(ISERROR(IF(VLOOKUP(B1454,'SAS Stations'!$A$2:$G$307,6,)="YES", "YES", "NO"))=TRUE,"NO","YES")</f>
        <v>NO</v>
      </c>
      <c r="AH1454" s="33" t="str">
        <f t="shared" si="22"/>
        <v>YES</v>
      </c>
      <c r="AI1454" s="33" t="str">
        <f>IF(ISERROR(IF(VLOOKUP(B1454,'Stations Modelled'!$A$2:$D$141,4,FALSE)=TRUE, "YES","NO")),"NO","YES")</f>
        <v>NO</v>
      </c>
    </row>
    <row r="1455" spans="1:35" hidden="1">
      <c r="A1455" s="29" t="s">
        <v>5275</v>
      </c>
      <c r="B1455" s="28">
        <v>454</v>
      </c>
      <c r="C1455" s="28">
        <v>5240</v>
      </c>
      <c r="D1455" s="30" t="s">
        <v>4971</v>
      </c>
      <c r="E1455" s="29">
        <v>76959</v>
      </c>
      <c r="F1455" s="28">
        <v>16</v>
      </c>
      <c r="G1455" s="28">
        <v>4</v>
      </c>
      <c r="H1455" s="28">
        <v>5056</v>
      </c>
      <c r="I1455" s="29" t="s">
        <v>698</v>
      </c>
      <c r="J1455" s="28">
        <v>11</v>
      </c>
      <c r="K1455" s="29" t="s">
        <v>698</v>
      </c>
      <c r="L1455" s="28">
        <v>5056</v>
      </c>
      <c r="M1455" s="29" t="s">
        <v>698</v>
      </c>
      <c r="N1455" s="29" t="s">
        <v>7471</v>
      </c>
      <c r="O1455" s="31">
        <v>18264</v>
      </c>
      <c r="P1455" s="31" t="s">
        <v>7472</v>
      </c>
      <c r="Q1455" s="29" t="s">
        <v>7506</v>
      </c>
      <c r="R1455" s="28">
        <v>5</v>
      </c>
      <c r="S1455" s="28">
        <v>35</v>
      </c>
      <c r="T1455" s="28">
        <v>1</v>
      </c>
      <c r="U1455" s="28">
        <v>61</v>
      </c>
      <c r="V1455" s="29" t="s">
        <v>3386</v>
      </c>
      <c r="W1455" s="29" t="s">
        <v>2655</v>
      </c>
      <c r="X1455" s="29" t="s">
        <v>553</v>
      </c>
      <c r="Y1455" s="29" t="s">
        <v>5276</v>
      </c>
      <c r="Z1455" s="29" t="s">
        <v>671</v>
      </c>
      <c r="AA1455" s="29" t="s">
        <v>7478</v>
      </c>
      <c r="AB1455" s="28">
        <v>90265</v>
      </c>
      <c r="AC1455" s="32">
        <v>34.039605000000002</v>
      </c>
      <c r="AD1455" s="32">
        <v>-118.697124</v>
      </c>
      <c r="AE1455" s="34" t="s">
        <v>7494</v>
      </c>
      <c r="AF1455" s="29" t="s">
        <v>7472</v>
      </c>
      <c r="AG1455" s="33" t="str">
        <f>IF(ISERROR(IF(VLOOKUP(B1455,'SAS Stations'!$A$2:$G$307,6,)="YES", "YES", "NO"))=TRUE,"NO","YES")</f>
        <v>NO</v>
      </c>
      <c r="AH1455" s="33" t="str">
        <f t="shared" si="22"/>
        <v>YES</v>
      </c>
      <c r="AI1455" s="33" t="str">
        <f>IF(ISERROR(IF(VLOOKUP(B1455,'Stations Modelled'!$A$2:$D$141,4,FALSE)=TRUE, "YES","NO")),"NO","YES")</f>
        <v>NO</v>
      </c>
    </row>
    <row r="1456" spans="1:35" hidden="1">
      <c r="A1456" s="29" t="s">
        <v>811</v>
      </c>
      <c r="B1456" s="28">
        <v>1857</v>
      </c>
      <c r="C1456" s="28">
        <v>6322</v>
      </c>
      <c r="D1456" s="30" t="s">
        <v>2815</v>
      </c>
      <c r="E1456" s="29"/>
      <c r="F1456" s="28">
        <v>66</v>
      </c>
      <c r="G1456" s="28">
        <v>4</v>
      </c>
      <c r="H1456" s="28">
        <v>5073</v>
      </c>
      <c r="I1456" s="29" t="s">
        <v>652</v>
      </c>
      <c r="J1456" s="28">
        <v>9</v>
      </c>
      <c r="K1456" s="29" t="s">
        <v>652</v>
      </c>
      <c r="L1456" s="28">
        <v>5073</v>
      </c>
      <c r="M1456" s="29" t="s">
        <v>652</v>
      </c>
      <c r="N1456" s="29" t="s">
        <v>7471</v>
      </c>
      <c r="O1456" s="31">
        <v>34620</v>
      </c>
      <c r="P1456" s="31" t="s">
        <v>7472</v>
      </c>
      <c r="Q1456" s="29" t="s">
        <v>7530</v>
      </c>
      <c r="R1456" s="28">
        <v>1</v>
      </c>
      <c r="S1456" s="28">
        <v>32</v>
      </c>
      <c r="T1456" s="28">
        <v>2</v>
      </c>
      <c r="U1456" s="28">
        <v>57</v>
      </c>
      <c r="V1456" s="29" t="s">
        <v>7531</v>
      </c>
      <c r="W1456" s="29" t="s">
        <v>4832</v>
      </c>
      <c r="X1456" s="29" t="s">
        <v>506</v>
      </c>
      <c r="Y1456" s="29" t="s">
        <v>4833</v>
      </c>
      <c r="Z1456" s="29" t="s">
        <v>1646</v>
      </c>
      <c r="AA1456" s="29" t="s">
        <v>7478</v>
      </c>
      <c r="AB1456" s="28">
        <v>90723</v>
      </c>
      <c r="AC1456" s="32">
        <v>33.895263999999997</v>
      </c>
      <c r="AD1456" s="32">
        <v>-118.16502300000001</v>
      </c>
      <c r="AE1456" s="34" t="s">
        <v>7494</v>
      </c>
      <c r="AF1456" s="29" t="s">
        <v>7472</v>
      </c>
      <c r="AG1456" s="33" t="str">
        <f>IF(ISERROR(IF(VLOOKUP(B1456,'SAS Stations'!$A$2:$G$307,6,)="YES", "YES", "NO"))=TRUE,"NO","YES")</f>
        <v>NO</v>
      </c>
      <c r="AH1456" s="33" t="str">
        <f t="shared" si="22"/>
        <v>YES</v>
      </c>
      <c r="AI1456" s="33" t="str">
        <f>IF(ISERROR(IF(VLOOKUP(B1456,'Stations Modelled'!$A$2:$D$141,4,FALSE)=TRUE, "YES","NO")),"NO","YES")</f>
        <v>NO</v>
      </c>
    </row>
    <row r="1457" spans="1:35" hidden="1">
      <c r="A1457" s="29" t="s">
        <v>812</v>
      </c>
      <c r="B1457" s="28">
        <v>263</v>
      </c>
      <c r="C1457" s="28">
        <v>5013</v>
      </c>
      <c r="D1457" s="30" t="s">
        <v>7528</v>
      </c>
      <c r="E1457" s="29">
        <v>48690</v>
      </c>
      <c r="F1457" s="28">
        <v>66</v>
      </c>
      <c r="G1457" s="28">
        <v>12</v>
      </c>
      <c r="H1457" s="28">
        <v>5013</v>
      </c>
      <c r="I1457" s="29" t="s">
        <v>812</v>
      </c>
      <c r="J1457" s="28">
        <v>3</v>
      </c>
      <c r="K1457" s="29" t="s">
        <v>7529</v>
      </c>
      <c r="L1457" s="28">
        <v>5014</v>
      </c>
      <c r="M1457" s="29" t="s">
        <v>3869</v>
      </c>
      <c r="N1457" s="29" t="s">
        <v>7471</v>
      </c>
      <c r="O1457" s="31">
        <v>26115</v>
      </c>
      <c r="P1457" s="31" t="s">
        <v>7472</v>
      </c>
      <c r="Q1457" s="29" t="s">
        <v>7473</v>
      </c>
      <c r="R1457" s="28">
        <v>1</v>
      </c>
      <c r="S1457" s="28">
        <v>27</v>
      </c>
      <c r="T1457" s="28">
        <v>3</v>
      </c>
      <c r="U1457" s="28">
        <v>5</v>
      </c>
      <c r="V1457" s="29" t="s">
        <v>7531</v>
      </c>
      <c r="W1457" s="29" t="s">
        <v>7577</v>
      </c>
      <c r="X1457" s="29" t="s">
        <v>3343</v>
      </c>
      <c r="Y1457" s="29" t="s">
        <v>3344</v>
      </c>
      <c r="Z1457" s="29" t="s">
        <v>474</v>
      </c>
      <c r="AA1457" s="29" t="s">
        <v>7478</v>
      </c>
      <c r="AB1457" s="28">
        <v>91706</v>
      </c>
      <c r="AC1457" s="32">
        <v>34.105034000000003</v>
      </c>
      <c r="AD1457" s="32">
        <v>-117.980324</v>
      </c>
      <c r="AE1457" s="34" t="s">
        <v>7503</v>
      </c>
      <c r="AF1457" s="29" t="s">
        <v>7472</v>
      </c>
      <c r="AG1457" s="33" t="str">
        <f>IF(ISERROR(IF(VLOOKUP(B1457,'SAS Stations'!$A$2:$G$307,6,)="YES", "YES", "NO"))=TRUE,"NO","YES")</f>
        <v>NO</v>
      </c>
      <c r="AH1457" s="33" t="str">
        <f t="shared" si="22"/>
        <v>YES</v>
      </c>
      <c r="AI1457" s="33" t="str">
        <f>IF(ISERROR(IF(VLOOKUP(B1457,'Stations Modelled'!$A$2:$D$141,4,FALSE)=TRUE, "YES","NO")),"NO","YES")</f>
        <v>NO</v>
      </c>
    </row>
    <row r="1458" spans="1:35" hidden="1">
      <c r="A1458" s="29" t="s">
        <v>812</v>
      </c>
      <c r="B1458" s="28">
        <v>264</v>
      </c>
      <c r="C1458" s="28">
        <v>5013</v>
      </c>
      <c r="D1458" s="30" t="s">
        <v>7528</v>
      </c>
      <c r="E1458" s="29">
        <v>48690</v>
      </c>
      <c r="F1458" s="28">
        <v>66</v>
      </c>
      <c r="G1458" s="28">
        <v>16</v>
      </c>
      <c r="H1458" s="28">
        <v>5013</v>
      </c>
      <c r="I1458" s="29" t="s">
        <v>812</v>
      </c>
      <c r="J1458" s="28">
        <v>3</v>
      </c>
      <c r="K1458" s="29" t="s">
        <v>7529</v>
      </c>
      <c r="L1458" s="28">
        <v>5014</v>
      </c>
      <c r="M1458" s="29" t="s">
        <v>3869</v>
      </c>
      <c r="N1458" s="29" t="s">
        <v>7471</v>
      </c>
      <c r="O1458" s="31">
        <v>24990</v>
      </c>
      <c r="P1458" s="31" t="s">
        <v>7472</v>
      </c>
      <c r="Q1458" s="29" t="s">
        <v>7473</v>
      </c>
      <c r="R1458" s="28">
        <v>1</v>
      </c>
      <c r="S1458" s="28">
        <v>27</v>
      </c>
      <c r="T1458" s="28">
        <v>3</v>
      </c>
      <c r="U1458" s="28">
        <v>5</v>
      </c>
      <c r="V1458" s="29" t="s">
        <v>7531</v>
      </c>
      <c r="W1458" s="29" t="s">
        <v>7577</v>
      </c>
      <c r="X1458" s="29" t="s">
        <v>3343</v>
      </c>
      <c r="Y1458" s="29" t="s">
        <v>3344</v>
      </c>
      <c r="Z1458" s="29" t="s">
        <v>474</v>
      </c>
      <c r="AA1458" s="29" t="s">
        <v>7478</v>
      </c>
      <c r="AB1458" s="28">
        <v>91706</v>
      </c>
      <c r="AC1458" s="32">
        <v>34.105034000000003</v>
      </c>
      <c r="AD1458" s="32">
        <v>-117.980324</v>
      </c>
      <c r="AE1458" s="34" t="s">
        <v>7503</v>
      </c>
      <c r="AF1458" s="29" t="s">
        <v>7472</v>
      </c>
      <c r="AG1458" s="33" t="str">
        <f>IF(ISERROR(IF(VLOOKUP(B1458,'SAS Stations'!$A$2:$G$307,6,)="YES", "YES", "NO"))=TRUE,"NO","YES")</f>
        <v>NO</v>
      </c>
      <c r="AH1458" s="33" t="str">
        <f t="shared" si="22"/>
        <v>YES</v>
      </c>
      <c r="AI1458" s="33" t="str">
        <f>IF(ISERROR(IF(VLOOKUP(B1458,'Stations Modelled'!$A$2:$D$141,4,FALSE)=TRUE, "YES","NO")),"NO","YES")</f>
        <v>NO</v>
      </c>
    </row>
    <row r="1459" spans="1:35" hidden="1">
      <c r="A1459" s="29" t="s">
        <v>812</v>
      </c>
      <c r="B1459" s="28">
        <v>265</v>
      </c>
      <c r="C1459" s="28">
        <v>5013</v>
      </c>
      <c r="D1459" s="30" t="s">
        <v>7528</v>
      </c>
      <c r="E1459" s="29">
        <v>48690</v>
      </c>
      <c r="F1459" s="28">
        <v>220</v>
      </c>
      <c r="G1459" s="28">
        <v>66</v>
      </c>
      <c r="H1459" s="28">
        <v>5000</v>
      </c>
      <c r="I1459" s="29" t="s">
        <v>7485</v>
      </c>
      <c r="J1459" s="28">
        <v>3</v>
      </c>
      <c r="K1459" s="29" t="s">
        <v>7529</v>
      </c>
      <c r="L1459" s="28">
        <v>5014</v>
      </c>
      <c r="M1459" s="29" t="s">
        <v>3869</v>
      </c>
      <c r="N1459" s="29" t="s">
        <v>7471</v>
      </c>
      <c r="O1459" s="31">
        <v>24990</v>
      </c>
      <c r="P1459" s="31" t="s">
        <v>7472</v>
      </c>
      <c r="Q1459" s="29" t="s">
        <v>7486</v>
      </c>
      <c r="R1459" s="28">
        <v>1</v>
      </c>
      <c r="S1459" s="28">
        <v>27</v>
      </c>
      <c r="T1459" s="28">
        <v>3</v>
      </c>
      <c r="U1459" s="28">
        <v>5</v>
      </c>
      <c r="V1459" s="29" t="s">
        <v>7531</v>
      </c>
      <c r="W1459" s="29" t="s">
        <v>7577</v>
      </c>
      <c r="X1459" s="29" t="s">
        <v>3343</v>
      </c>
      <c r="Y1459" s="29" t="s">
        <v>3344</v>
      </c>
      <c r="Z1459" s="29" t="s">
        <v>474</v>
      </c>
      <c r="AA1459" s="29" t="s">
        <v>7478</v>
      </c>
      <c r="AB1459" s="28">
        <v>91706</v>
      </c>
      <c r="AC1459" s="32">
        <v>34.105034000000003</v>
      </c>
      <c r="AD1459" s="32">
        <v>-117.980324</v>
      </c>
      <c r="AE1459" s="34" t="s">
        <v>7503</v>
      </c>
      <c r="AF1459" s="29" t="s">
        <v>7472</v>
      </c>
      <c r="AG1459" s="33" t="str">
        <f>IF(ISERROR(IF(VLOOKUP(B1459,'SAS Stations'!$A$2:$G$307,6,)="YES", "YES", "NO"))=TRUE,"NO","YES")</f>
        <v>NO</v>
      </c>
      <c r="AH1459" s="33" t="str">
        <f t="shared" si="22"/>
        <v>YES</v>
      </c>
      <c r="AI1459" s="33" t="str">
        <f>IF(ISERROR(IF(VLOOKUP(B1459,'Stations Modelled'!$A$2:$D$141,4,FALSE)=TRUE, "YES","NO")),"NO","YES")</f>
        <v>YES</v>
      </c>
    </row>
    <row r="1460" spans="1:35" hidden="1">
      <c r="A1460" s="29" t="s">
        <v>1317</v>
      </c>
      <c r="B1460" s="28">
        <v>1550</v>
      </c>
      <c r="C1460" s="28">
        <v>8360</v>
      </c>
      <c r="D1460" s="30"/>
      <c r="E1460" s="29"/>
      <c r="F1460" s="28">
        <v>33</v>
      </c>
      <c r="G1460" s="28">
        <v>4</v>
      </c>
      <c r="H1460" s="28">
        <v>4028</v>
      </c>
      <c r="I1460" s="29" t="s">
        <v>2416</v>
      </c>
      <c r="J1460" s="28">
        <v>6</v>
      </c>
      <c r="K1460" s="29" t="s">
        <v>389</v>
      </c>
      <c r="L1460" s="28">
        <v>5067</v>
      </c>
      <c r="M1460" s="29" t="s">
        <v>389</v>
      </c>
      <c r="N1460" s="29" t="s">
        <v>7521</v>
      </c>
      <c r="O1460" s="31">
        <v>30895</v>
      </c>
      <c r="P1460" s="31">
        <v>33639</v>
      </c>
      <c r="Q1460" s="29" t="s">
        <v>981</v>
      </c>
      <c r="R1460" s="28">
        <v>3</v>
      </c>
      <c r="S1460" s="28">
        <v>87</v>
      </c>
      <c r="T1460" s="28">
        <v>4</v>
      </c>
      <c r="U1460" s="28">
        <v>40</v>
      </c>
      <c r="V1460" s="29" t="s">
        <v>7472</v>
      </c>
      <c r="W1460" s="29" t="s">
        <v>7472</v>
      </c>
      <c r="X1460" s="29" t="s">
        <v>7472</v>
      </c>
      <c r="Y1460" s="29" t="s">
        <v>7472</v>
      </c>
      <c r="Z1460" s="29" t="s">
        <v>7472</v>
      </c>
      <c r="AA1460" s="29" t="s">
        <v>7472</v>
      </c>
      <c r="AB1460" s="28" t="s">
        <v>7472</v>
      </c>
      <c r="AC1460" s="27"/>
      <c r="AD1460" s="27"/>
      <c r="AE1460" s="27"/>
      <c r="AF1460" s="29" t="s">
        <v>7472</v>
      </c>
      <c r="AG1460" s="33" t="str">
        <f>IF(ISERROR(IF(VLOOKUP(B1460,'SAS Stations'!$A$2:$G$307,6,)="YES", "YES", "NO"))=TRUE,"NO","YES")</f>
        <v>NO</v>
      </c>
      <c r="AH1460" s="33" t="str">
        <f t="shared" si="22"/>
        <v>YES</v>
      </c>
      <c r="AI1460" s="33" t="str">
        <f>IF(ISERROR(IF(VLOOKUP(B1460,'Stations Modelled'!$A$2:$D$141,4,FALSE)=TRUE, "YES","NO")),"NO","YES")</f>
        <v>NO</v>
      </c>
    </row>
    <row r="1461" spans="1:35" hidden="1">
      <c r="A1461" s="29" t="s">
        <v>2722</v>
      </c>
      <c r="B1461" s="28">
        <v>1450</v>
      </c>
      <c r="C1461" s="28">
        <v>8227</v>
      </c>
      <c r="D1461" s="30" t="s">
        <v>7470</v>
      </c>
      <c r="E1461" s="29"/>
      <c r="F1461" s="28">
        <v>33</v>
      </c>
      <c r="G1461" s="28">
        <v>12</v>
      </c>
      <c r="H1461" s="28">
        <v>4025</v>
      </c>
      <c r="I1461" s="29" t="s">
        <v>5024</v>
      </c>
      <c r="J1461" s="28">
        <v>6</v>
      </c>
      <c r="K1461" s="29" t="s">
        <v>389</v>
      </c>
      <c r="L1461" s="28">
        <v>5067</v>
      </c>
      <c r="M1461" s="29" t="s">
        <v>389</v>
      </c>
      <c r="N1461" s="29" t="s">
        <v>7471</v>
      </c>
      <c r="O1461" s="31">
        <v>18264</v>
      </c>
      <c r="P1461" s="31" t="s">
        <v>7472</v>
      </c>
      <c r="Q1461" s="29" t="s">
        <v>7506</v>
      </c>
      <c r="R1461" s="28">
        <v>3</v>
      </c>
      <c r="S1461" s="28">
        <v>87</v>
      </c>
      <c r="T1461" s="28">
        <v>4</v>
      </c>
      <c r="U1461" s="28">
        <v>13</v>
      </c>
      <c r="V1461" s="29" t="s">
        <v>3411</v>
      </c>
      <c r="W1461" s="29" t="s">
        <v>2723</v>
      </c>
      <c r="X1461" s="29" t="s">
        <v>523</v>
      </c>
      <c r="Y1461" s="29" t="s">
        <v>2724</v>
      </c>
      <c r="Z1461" s="29" t="s">
        <v>2722</v>
      </c>
      <c r="AA1461" s="29" t="s">
        <v>7478</v>
      </c>
      <c r="AB1461" s="28">
        <v>92272</v>
      </c>
      <c r="AC1461" s="32">
        <v>33.524960999999998</v>
      </c>
      <c r="AD1461" s="32">
        <v>-114.655372</v>
      </c>
      <c r="AE1461" s="34" t="s">
        <v>7503</v>
      </c>
      <c r="AF1461" s="29" t="s">
        <v>7472</v>
      </c>
      <c r="AG1461" s="33" t="str">
        <f>IF(ISERROR(IF(VLOOKUP(B1461,'SAS Stations'!$A$2:$G$307,6,)="YES", "YES", "NO"))=TRUE,"NO","YES")</f>
        <v>NO</v>
      </c>
      <c r="AH1461" s="33" t="str">
        <f t="shared" si="22"/>
        <v>YES</v>
      </c>
      <c r="AI1461" s="33" t="str">
        <f>IF(ISERROR(IF(VLOOKUP(B1461,'Stations Modelled'!$A$2:$D$141,4,FALSE)=TRUE, "YES","NO")),"NO","YES")</f>
        <v>NO</v>
      </c>
    </row>
    <row r="1462" spans="1:35" hidden="1">
      <c r="A1462" s="29" t="s">
        <v>813</v>
      </c>
      <c r="B1462" s="28">
        <v>1956</v>
      </c>
      <c r="C1462" s="28">
        <v>6350</v>
      </c>
      <c r="D1462" s="30"/>
      <c r="E1462" s="29"/>
      <c r="F1462" s="28">
        <v>66</v>
      </c>
      <c r="G1462" s="28">
        <v>12</v>
      </c>
      <c r="H1462" s="28">
        <v>5052</v>
      </c>
      <c r="I1462" s="29" t="s">
        <v>357</v>
      </c>
      <c r="J1462" s="28">
        <v>14</v>
      </c>
      <c r="K1462" s="29" t="s">
        <v>940</v>
      </c>
      <c r="L1462" s="28">
        <v>5054</v>
      </c>
      <c r="M1462" s="29" t="s">
        <v>940</v>
      </c>
      <c r="N1462" s="29" t="s">
        <v>7471</v>
      </c>
      <c r="O1462" s="31">
        <v>36281</v>
      </c>
      <c r="P1462" s="31" t="s">
        <v>7472</v>
      </c>
      <c r="Q1462" s="29" t="s">
        <v>7530</v>
      </c>
      <c r="R1462" s="28">
        <v>5</v>
      </c>
      <c r="S1462" s="28">
        <v>36</v>
      </c>
      <c r="T1462" s="28" t="s">
        <v>7472</v>
      </c>
      <c r="U1462" s="28">
        <v>22</v>
      </c>
      <c r="V1462" s="29" t="s">
        <v>7472</v>
      </c>
      <c r="W1462" s="29" t="s">
        <v>7472</v>
      </c>
      <c r="X1462" s="29" t="s">
        <v>7472</v>
      </c>
      <c r="Y1462" s="29" t="s">
        <v>1318</v>
      </c>
      <c r="Z1462" s="29" t="s">
        <v>7472</v>
      </c>
      <c r="AA1462" s="29" t="s">
        <v>7472</v>
      </c>
      <c r="AB1462" s="28" t="s">
        <v>7472</v>
      </c>
      <c r="AC1462" s="32">
        <v>34.720368000000001</v>
      </c>
      <c r="AD1462" s="32">
        <v>-118.181156</v>
      </c>
      <c r="AE1462" s="34" t="s">
        <v>7494</v>
      </c>
      <c r="AF1462" s="29" t="s">
        <v>7472</v>
      </c>
      <c r="AG1462" s="33" t="str">
        <f>IF(ISERROR(IF(VLOOKUP(B1462,'SAS Stations'!$A$2:$G$307,6,)="YES", "YES", "NO"))=TRUE,"NO","YES")</f>
        <v>YES</v>
      </c>
      <c r="AH1462" s="33" t="str">
        <f t="shared" si="22"/>
        <v>NO</v>
      </c>
      <c r="AI1462" s="33" t="str">
        <f>IF(ISERROR(IF(VLOOKUP(B1462,'Stations Modelled'!$A$2:$D$141,4,FALSE)=TRUE, "YES","NO")),"NO","YES")</f>
        <v>NO</v>
      </c>
    </row>
    <row r="1463" spans="1:35" hidden="1">
      <c r="A1463" s="29" t="s">
        <v>4834</v>
      </c>
      <c r="B1463" s="28">
        <v>846</v>
      </c>
      <c r="C1463" s="28">
        <v>5848</v>
      </c>
      <c r="D1463" s="30" t="s">
        <v>7584</v>
      </c>
      <c r="E1463" s="29"/>
      <c r="F1463" s="28">
        <v>12</v>
      </c>
      <c r="G1463" s="28">
        <v>4</v>
      </c>
      <c r="H1463" s="28">
        <v>5084</v>
      </c>
      <c r="I1463" s="29" t="s">
        <v>3790</v>
      </c>
      <c r="J1463" s="28">
        <v>9</v>
      </c>
      <c r="K1463" s="29" t="s">
        <v>652</v>
      </c>
      <c r="L1463" s="28">
        <v>5073</v>
      </c>
      <c r="M1463" s="29" t="s">
        <v>652</v>
      </c>
      <c r="N1463" s="29" t="s">
        <v>7471</v>
      </c>
      <c r="O1463" s="31">
        <v>17441</v>
      </c>
      <c r="P1463" s="31" t="s">
        <v>7472</v>
      </c>
      <c r="Q1463" s="29" t="s">
        <v>7506</v>
      </c>
      <c r="R1463" s="28">
        <v>1</v>
      </c>
      <c r="S1463" s="28">
        <v>47</v>
      </c>
      <c r="T1463" s="28">
        <v>2</v>
      </c>
      <c r="U1463" s="28">
        <v>1</v>
      </c>
      <c r="V1463" s="29" t="s">
        <v>7531</v>
      </c>
      <c r="W1463" s="29" t="s">
        <v>7475</v>
      </c>
      <c r="X1463" s="29" t="s">
        <v>7816</v>
      </c>
      <c r="Y1463" s="29" t="s">
        <v>4835</v>
      </c>
      <c r="Z1463" s="29" t="s">
        <v>3298</v>
      </c>
      <c r="AA1463" s="29" t="s">
        <v>7478</v>
      </c>
      <c r="AB1463" s="28">
        <v>90660</v>
      </c>
      <c r="AC1463" s="32">
        <v>33.970238999999999</v>
      </c>
      <c r="AD1463" s="32">
        <v>-118.10037199999999</v>
      </c>
      <c r="AE1463" s="34" t="s">
        <v>7494</v>
      </c>
      <c r="AF1463" s="29" t="s">
        <v>7472</v>
      </c>
      <c r="AG1463" s="33" t="str">
        <f>IF(ISERROR(IF(VLOOKUP(B1463,'SAS Stations'!$A$2:$G$307,6,)="YES", "YES", "NO"))=TRUE,"NO","YES")</f>
        <v>NO</v>
      </c>
      <c r="AH1463" s="33" t="str">
        <f t="shared" si="22"/>
        <v>YES</v>
      </c>
      <c r="AI1463" s="33" t="str">
        <f>IF(ISERROR(IF(VLOOKUP(B1463,'Stations Modelled'!$A$2:$D$141,4,FALSE)=TRUE, "YES","NO")),"NO","YES")</f>
        <v>NO</v>
      </c>
    </row>
    <row r="1464" spans="1:35" hidden="1">
      <c r="A1464" s="29" t="s">
        <v>3411</v>
      </c>
      <c r="B1464" s="28">
        <v>1607</v>
      </c>
      <c r="C1464" s="28">
        <v>4228</v>
      </c>
      <c r="D1464" s="30"/>
      <c r="E1464" s="29"/>
      <c r="F1464" s="28">
        <v>66</v>
      </c>
      <c r="G1464" s="28">
        <v>0.5</v>
      </c>
      <c r="H1464" s="28">
        <v>5064</v>
      </c>
      <c r="I1464" s="29" t="s">
        <v>375</v>
      </c>
      <c r="J1464" s="28">
        <v>5</v>
      </c>
      <c r="K1464" s="29" t="s">
        <v>375</v>
      </c>
      <c r="L1464" s="28">
        <v>5064</v>
      </c>
      <c r="M1464" s="29" t="s">
        <v>375</v>
      </c>
      <c r="N1464" s="29" t="s">
        <v>7471</v>
      </c>
      <c r="O1464" s="31">
        <v>18264</v>
      </c>
      <c r="P1464" s="31" t="s">
        <v>7472</v>
      </c>
      <c r="Q1464" s="29" t="s">
        <v>7496</v>
      </c>
      <c r="R1464" s="28">
        <v>3</v>
      </c>
      <c r="S1464" s="28">
        <v>31</v>
      </c>
      <c r="T1464" s="28">
        <v>3</v>
      </c>
      <c r="U1464" s="28">
        <v>0</v>
      </c>
      <c r="V1464" s="29" t="s">
        <v>3438</v>
      </c>
      <c r="W1464" s="29" t="s">
        <v>7472</v>
      </c>
      <c r="X1464" s="29" t="s">
        <v>7472</v>
      </c>
      <c r="Y1464" s="29" t="s">
        <v>7472</v>
      </c>
      <c r="Z1464" s="29" t="s">
        <v>7472</v>
      </c>
      <c r="AA1464" s="29" t="s">
        <v>7478</v>
      </c>
      <c r="AB1464" s="28" t="s">
        <v>7472</v>
      </c>
      <c r="AC1464" s="32">
        <v>34.005636000000003</v>
      </c>
      <c r="AD1464" s="32">
        <v>-117.391853</v>
      </c>
      <c r="AE1464" s="34" t="s">
        <v>5182</v>
      </c>
      <c r="AF1464" s="29" t="s">
        <v>7472</v>
      </c>
      <c r="AG1464" s="33" t="str">
        <f>IF(ISERROR(IF(VLOOKUP(B1464,'SAS Stations'!$A$2:$G$307,6,)="YES", "YES", "NO"))=TRUE,"NO","YES")</f>
        <v>NO</v>
      </c>
      <c r="AH1464" s="33" t="str">
        <f t="shared" si="22"/>
        <v>YES</v>
      </c>
      <c r="AI1464" s="33" t="str">
        <f>IF(ISERROR(IF(VLOOKUP(B1464,'Stations Modelled'!$A$2:$D$141,4,FALSE)=TRUE, "YES","NO")),"NO","YES")</f>
        <v>NO</v>
      </c>
    </row>
    <row r="1465" spans="1:35" hidden="1">
      <c r="A1465" s="34" t="s">
        <v>1319</v>
      </c>
      <c r="B1465" s="28"/>
      <c r="C1465" s="28"/>
      <c r="D1465" s="30"/>
      <c r="E1465" s="29"/>
      <c r="F1465" s="28"/>
      <c r="G1465" s="28"/>
      <c r="H1465" s="28"/>
      <c r="I1465" s="29"/>
      <c r="J1465" s="28"/>
      <c r="K1465" s="29"/>
      <c r="L1465" s="28"/>
      <c r="M1465" s="29"/>
      <c r="N1465" s="29"/>
      <c r="O1465" s="31"/>
      <c r="P1465" s="31"/>
      <c r="Q1465" s="29"/>
      <c r="R1465" s="28"/>
      <c r="S1465" s="28"/>
      <c r="T1465" s="28"/>
      <c r="U1465" s="28"/>
      <c r="V1465" s="29"/>
      <c r="W1465" s="29"/>
      <c r="X1465" s="29"/>
      <c r="Y1465" s="29"/>
      <c r="Z1465" s="29"/>
      <c r="AA1465" s="29"/>
      <c r="AB1465" s="28"/>
      <c r="AC1465" s="32">
        <v>34.021845999999996</v>
      </c>
      <c r="AD1465" s="32">
        <v>-117.33223700000001</v>
      </c>
      <c r="AE1465" s="34" t="s">
        <v>7503</v>
      </c>
      <c r="AF1465" s="29"/>
      <c r="AG1465" s="33" t="str">
        <f>IF(ISERROR(IF(VLOOKUP(B1465,'SAS Stations'!$A$2:$G$307,6,)="YES", "YES", "NO"))=TRUE,"NO","YES")</f>
        <v>NO</v>
      </c>
      <c r="AH1465" s="33" t="str">
        <f t="shared" si="22"/>
        <v>YES</v>
      </c>
      <c r="AI1465" s="33" t="str">
        <f>IF(ISERROR(IF(VLOOKUP(B1465,'Stations Modelled'!$A$2:$D$141,4,FALSE)=TRUE, "YES","NO")),"NO","YES")</f>
        <v>NO</v>
      </c>
    </row>
    <row r="1466" spans="1:35" hidden="1">
      <c r="A1466" s="29" t="s">
        <v>1320</v>
      </c>
      <c r="B1466" s="28">
        <v>1451</v>
      </c>
      <c r="C1466" s="28">
        <v>8228</v>
      </c>
      <c r="D1466" s="30"/>
      <c r="E1466" s="29"/>
      <c r="F1466" s="28">
        <v>33</v>
      </c>
      <c r="G1466" s="28">
        <v>0.5</v>
      </c>
      <c r="H1466" s="28">
        <v>8027</v>
      </c>
      <c r="I1466" s="29" t="s">
        <v>365</v>
      </c>
      <c r="J1466" s="28">
        <v>15</v>
      </c>
      <c r="K1466" s="29" t="s">
        <v>666</v>
      </c>
      <c r="L1466" s="28">
        <v>5061</v>
      </c>
      <c r="M1466" s="29" t="s">
        <v>666</v>
      </c>
      <c r="N1466" s="29" t="s">
        <v>7471</v>
      </c>
      <c r="O1466" s="31">
        <v>18264</v>
      </c>
      <c r="P1466" s="31" t="s">
        <v>7472</v>
      </c>
      <c r="Q1466" s="29" t="s">
        <v>981</v>
      </c>
      <c r="R1466" s="28">
        <v>3</v>
      </c>
      <c r="S1466" s="28">
        <v>73</v>
      </c>
      <c r="T1466" s="28" t="s">
        <v>7472</v>
      </c>
      <c r="U1466" s="28">
        <v>23</v>
      </c>
      <c r="V1466" s="29" t="s">
        <v>7474</v>
      </c>
      <c r="W1466" s="29" t="s">
        <v>5118</v>
      </c>
      <c r="X1466" s="29" t="s">
        <v>564</v>
      </c>
      <c r="Y1466" s="29" t="s">
        <v>1321</v>
      </c>
      <c r="Z1466" s="29" t="s">
        <v>4959</v>
      </c>
      <c r="AA1466" s="29" t="s">
        <v>7478</v>
      </c>
      <c r="AB1466" s="28">
        <v>92368</v>
      </c>
      <c r="AC1466" s="27"/>
      <c r="AD1466" s="27"/>
      <c r="AE1466" s="27"/>
      <c r="AF1466" s="29" t="s">
        <v>7472</v>
      </c>
      <c r="AG1466" s="33" t="str">
        <f>IF(ISERROR(IF(VLOOKUP(B1466,'SAS Stations'!$A$2:$G$307,6,)="YES", "YES", "NO"))=TRUE,"NO","YES")</f>
        <v>NO</v>
      </c>
      <c r="AH1466" s="33" t="str">
        <f t="shared" si="22"/>
        <v>YES</v>
      </c>
      <c r="AI1466" s="33" t="str">
        <f>IF(ISERROR(IF(VLOOKUP(B1466,'Stations Modelled'!$A$2:$D$141,4,FALSE)=TRUE, "YES","NO")),"NO","YES")</f>
        <v>NO</v>
      </c>
    </row>
    <row r="1467" spans="1:35" hidden="1">
      <c r="A1467" s="29" t="s">
        <v>1322</v>
      </c>
      <c r="B1467" s="28">
        <v>957</v>
      </c>
      <c r="C1467" s="28">
        <v>6149</v>
      </c>
      <c r="D1467" s="30"/>
      <c r="E1467" s="29"/>
      <c r="F1467" s="28">
        <v>66</v>
      </c>
      <c r="G1467" s="28">
        <v>66</v>
      </c>
      <c r="H1467" s="28">
        <v>5064</v>
      </c>
      <c r="I1467" s="29" t="s">
        <v>375</v>
      </c>
      <c r="J1467" s="28">
        <v>5</v>
      </c>
      <c r="K1467" s="29" t="s">
        <v>375</v>
      </c>
      <c r="L1467" s="28">
        <v>5064</v>
      </c>
      <c r="M1467" s="29" t="s">
        <v>375</v>
      </c>
      <c r="N1467" s="29" t="s">
        <v>7471</v>
      </c>
      <c r="O1467" s="31">
        <v>18264</v>
      </c>
      <c r="P1467" s="31" t="s">
        <v>7472</v>
      </c>
      <c r="Q1467" s="29" t="s">
        <v>7496</v>
      </c>
      <c r="R1467" s="28">
        <v>3</v>
      </c>
      <c r="S1467" s="28">
        <v>31</v>
      </c>
      <c r="T1467" s="28">
        <v>3</v>
      </c>
      <c r="U1467" s="28">
        <v>0</v>
      </c>
      <c r="V1467" s="29" t="s">
        <v>3438</v>
      </c>
      <c r="W1467" s="29" t="s">
        <v>7472</v>
      </c>
      <c r="X1467" s="29" t="s">
        <v>7472</v>
      </c>
      <c r="Y1467" s="29" t="s">
        <v>7472</v>
      </c>
      <c r="Z1467" s="29" t="s">
        <v>7472</v>
      </c>
      <c r="AA1467" s="29" t="s">
        <v>7478</v>
      </c>
      <c r="AB1467" s="28" t="s">
        <v>7472</v>
      </c>
      <c r="AC1467" s="27"/>
      <c r="AD1467" s="27"/>
      <c r="AE1467" s="27"/>
      <c r="AF1467" s="29" t="s">
        <v>7472</v>
      </c>
      <c r="AG1467" s="33" t="str">
        <f>IF(ISERROR(IF(VLOOKUP(B1467,'SAS Stations'!$A$2:$G$307,6,)="YES", "YES", "NO"))=TRUE,"NO","YES")</f>
        <v>YES</v>
      </c>
      <c r="AH1467" s="33" t="str">
        <f t="shared" si="22"/>
        <v>NO</v>
      </c>
      <c r="AI1467" s="33" t="str">
        <f>IF(ISERROR(IF(VLOOKUP(B1467,'Stations Modelled'!$A$2:$D$141,4,FALSE)=TRUE, "YES","NO")),"NO","YES")</f>
        <v>NO</v>
      </c>
    </row>
    <row r="1468" spans="1:35" hidden="1">
      <c r="A1468" s="29" t="s">
        <v>1323</v>
      </c>
      <c r="B1468" s="28">
        <v>1825</v>
      </c>
      <c r="C1468" s="28">
        <v>5662</v>
      </c>
      <c r="D1468" s="30"/>
      <c r="E1468" s="29"/>
      <c r="F1468" s="28">
        <v>115</v>
      </c>
      <c r="G1468" s="28">
        <v>12</v>
      </c>
      <c r="H1468" s="28">
        <v>5064</v>
      </c>
      <c r="I1468" s="29" t="s">
        <v>375</v>
      </c>
      <c r="J1468" s="28">
        <v>5</v>
      </c>
      <c r="K1468" s="29" t="s">
        <v>375</v>
      </c>
      <c r="L1468" s="28">
        <v>5064</v>
      </c>
      <c r="M1468" s="29" t="s">
        <v>375</v>
      </c>
      <c r="N1468" s="29" t="s">
        <v>7496</v>
      </c>
      <c r="O1468" s="31">
        <v>38353</v>
      </c>
      <c r="P1468" s="31" t="s">
        <v>7472</v>
      </c>
      <c r="Q1468" s="29" t="s">
        <v>10579</v>
      </c>
      <c r="R1468" s="28">
        <v>3</v>
      </c>
      <c r="S1468" s="28">
        <v>31</v>
      </c>
      <c r="T1468" s="28">
        <v>3</v>
      </c>
      <c r="U1468" s="28">
        <v>20</v>
      </c>
      <c r="V1468" s="29" t="s">
        <v>3438</v>
      </c>
      <c r="W1468" s="29" t="s">
        <v>5016</v>
      </c>
      <c r="X1468" s="29" t="s">
        <v>3343</v>
      </c>
      <c r="Y1468" s="29" t="s">
        <v>1324</v>
      </c>
      <c r="Z1468" s="29" t="s">
        <v>5015</v>
      </c>
      <c r="AA1468" s="29" t="s">
        <v>7478</v>
      </c>
      <c r="AB1468" s="28">
        <v>92223</v>
      </c>
      <c r="AC1468" s="27"/>
      <c r="AD1468" s="27"/>
      <c r="AE1468" s="27"/>
      <c r="AF1468" s="29" t="s">
        <v>7472</v>
      </c>
      <c r="AG1468" s="33" t="str">
        <f>IF(ISERROR(IF(VLOOKUP(B1468,'SAS Stations'!$A$2:$G$307,6,)="YES", "YES", "NO"))=TRUE,"NO","YES")</f>
        <v>NO</v>
      </c>
      <c r="AH1468" s="33" t="str">
        <f t="shared" si="22"/>
        <v>YES</v>
      </c>
      <c r="AI1468" s="33" t="str">
        <f>IF(ISERROR(IF(VLOOKUP(B1468,'Stations Modelled'!$A$2:$D$141,4,FALSE)=TRUE, "YES","NO")),"NO","YES")</f>
        <v>NO</v>
      </c>
    </row>
    <row r="1469" spans="1:35" hidden="1">
      <c r="A1469" s="29" t="s">
        <v>816</v>
      </c>
      <c r="B1469" s="28">
        <v>1576</v>
      </c>
      <c r="C1469" s="28">
        <v>8325</v>
      </c>
      <c r="D1469" s="30" t="s">
        <v>4923</v>
      </c>
      <c r="E1469" s="29">
        <v>15749</v>
      </c>
      <c r="F1469" s="28">
        <v>115</v>
      </c>
      <c r="G1469" s="28">
        <v>12</v>
      </c>
      <c r="H1469" s="28">
        <v>8016</v>
      </c>
      <c r="I1469" s="29" t="s">
        <v>385</v>
      </c>
      <c r="J1469" s="28">
        <v>15</v>
      </c>
      <c r="K1469" s="29" t="s">
        <v>666</v>
      </c>
      <c r="L1469" s="28">
        <v>5061</v>
      </c>
      <c r="M1469" s="29" t="s">
        <v>666</v>
      </c>
      <c r="N1469" s="29" t="s">
        <v>7471</v>
      </c>
      <c r="O1469" s="31">
        <v>33380</v>
      </c>
      <c r="P1469" s="31" t="s">
        <v>7472</v>
      </c>
      <c r="Q1469" s="29" t="s">
        <v>7473</v>
      </c>
      <c r="R1469" s="28">
        <v>3</v>
      </c>
      <c r="S1469" s="28">
        <v>73</v>
      </c>
      <c r="T1469" s="28">
        <v>4</v>
      </c>
      <c r="U1469" s="28">
        <v>24</v>
      </c>
      <c r="V1469" s="29" t="s">
        <v>7474</v>
      </c>
      <c r="W1469" s="29" t="s">
        <v>5277</v>
      </c>
      <c r="X1469" s="29" t="s">
        <v>472</v>
      </c>
      <c r="Y1469" s="29" t="s">
        <v>5278</v>
      </c>
      <c r="Z1469" s="29" t="s">
        <v>10325</v>
      </c>
      <c r="AA1469" s="29" t="s">
        <v>7478</v>
      </c>
      <c r="AB1469" s="28">
        <v>92301</v>
      </c>
      <c r="AC1469" s="32">
        <v>34.576366</v>
      </c>
      <c r="AD1469" s="32">
        <v>-117.41354800000001</v>
      </c>
      <c r="AE1469" s="34" t="s">
        <v>7494</v>
      </c>
      <c r="AF1469" s="29" t="s">
        <v>7472</v>
      </c>
      <c r="AG1469" s="33" t="str">
        <f>IF(ISERROR(IF(VLOOKUP(B1469,'SAS Stations'!$A$2:$G$307,6,)="YES", "YES", "NO"))=TRUE,"NO","YES")</f>
        <v>YES</v>
      </c>
      <c r="AH1469" s="33" t="str">
        <f t="shared" si="22"/>
        <v>NO</v>
      </c>
      <c r="AI1469" s="33" t="str">
        <f>IF(ISERROR(IF(VLOOKUP(B1469,'Stations Modelled'!$A$2:$D$141,4,FALSE)=TRUE, "YES","NO")),"NO","YES")</f>
        <v>NO</v>
      </c>
    </row>
    <row r="1470" spans="1:35" hidden="1">
      <c r="A1470" s="34" t="s">
        <v>1325</v>
      </c>
      <c r="B1470" s="28"/>
      <c r="C1470" s="28"/>
      <c r="D1470" s="30"/>
      <c r="E1470" s="29"/>
      <c r="F1470" s="28"/>
      <c r="G1470" s="28"/>
      <c r="H1470" s="28"/>
      <c r="I1470" s="29"/>
      <c r="J1470" s="28"/>
      <c r="K1470" s="29"/>
      <c r="L1470" s="28"/>
      <c r="M1470" s="29"/>
      <c r="N1470" s="29"/>
      <c r="O1470" s="31"/>
      <c r="P1470" s="31"/>
      <c r="Q1470" s="29"/>
      <c r="R1470" s="28"/>
      <c r="S1470" s="28"/>
      <c r="T1470" s="28"/>
      <c r="U1470" s="28"/>
      <c r="V1470" s="29"/>
      <c r="W1470" s="29"/>
      <c r="X1470" s="29"/>
      <c r="Y1470" s="29"/>
      <c r="Z1470" s="29"/>
      <c r="AA1470" s="29"/>
      <c r="AB1470" s="28"/>
      <c r="AC1470" s="32">
        <v>37.429406</v>
      </c>
      <c r="AD1470" s="32">
        <v>-118.100927</v>
      </c>
      <c r="AE1470" s="34" t="s">
        <v>7494</v>
      </c>
      <c r="AF1470" s="29"/>
      <c r="AG1470" s="33" t="str">
        <f>IF(ISERROR(IF(VLOOKUP(B1470,'SAS Stations'!$A$2:$G$307,6,)="YES", "YES", "NO"))=TRUE,"NO","YES")</f>
        <v>NO</v>
      </c>
      <c r="AH1470" s="33" t="str">
        <f t="shared" si="22"/>
        <v>YES</v>
      </c>
      <c r="AI1470" s="33" t="str">
        <f>IF(ISERROR(IF(VLOOKUP(B1470,'Stations Modelled'!$A$2:$D$141,4,FALSE)=TRUE, "YES","NO")),"NO","YES")</f>
        <v>NO</v>
      </c>
    </row>
    <row r="1471" spans="1:35" hidden="1">
      <c r="A1471" s="29" t="s">
        <v>1326</v>
      </c>
      <c r="B1471" s="28">
        <v>1267</v>
      </c>
      <c r="C1471" s="28">
        <v>7729</v>
      </c>
      <c r="D1471" s="30"/>
      <c r="E1471" s="29"/>
      <c r="F1471" s="28">
        <v>16</v>
      </c>
      <c r="G1471" s="28">
        <v>12</v>
      </c>
      <c r="H1471" s="28">
        <v>8015</v>
      </c>
      <c r="I1471" s="29" t="s">
        <v>5394</v>
      </c>
      <c r="J1471" s="28">
        <v>15</v>
      </c>
      <c r="K1471" s="29" t="s">
        <v>666</v>
      </c>
      <c r="L1471" s="28">
        <v>2556</v>
      </c>
      <c r="M1471" s="29" t="s">
        <v>3822</v>
      </c>
      <c r="N1471" s="29" t="s">
        <v>7521</v>
      </c>
      <c r="O1471" s="31">
        <v>24504</v>
      </c>
      <c r="P1471" s="31">
        <v>30590</v>
      </c>
      <c r="Q1471" s="29" t="s">
        <v>5084</v>
      </c>
      <c r="R1471" s="28">
        <v>3</v>
      </c>
      <c r="S1471" s="28">
        <v>85</v>
      </c>
      <c r="T1471" s="28">
        <v>2</v>
      </c>
      <c r="U1471" s="28">
        <v>40</v>
      </c>
      <c r="V1471" s="29" t="s">
        <v>7498</v>
      </c>
      <c r="W1471" s="29" t="s">
        <v>7472</v>
      </c>
      <c r="X1471" s="29" t="s">
        <v>7472</v>
      </c>
      <c r="Y1471" s="29" t="s">
        <v>7472</v>
      </c>
      <c r="Z1471" s="29" t="s">
        <v>7472</v>
      </c>
      <c r="AA1471" s="29" t="s">
        <v>7478</v>
      </c>
      <c r="AB1471" s="28" t="s">
        <v>7472</v>
      </c>
      <c r="AC1471" s="27"/>
      <c r="AD1471" s="27"/>
      <c r="AE1471" s="27"/>
      <c r="AF1471" s="29" t="s">
        <v>7472</v>
      </c>
      <c r="AG1471" s="33" t="str">
        <f>IF(ISERROR(IF(VLOOKUP(B1471,'SAS Stations'!$A$2:$G$307,6,)="YES", "YES", "NO"))=TRUE,"NO","YES")</f>
        <v>NO</v>
      </c>
      <c r="AH1471" s="33" t="str">
        <f t="shared" si="22"/>
        <v>YES</v>
      </c>
      <c r="AI1471" s="33" t="str">
        <f>IF(ISERROR(IF(VLOOKUP(B1471,'Stations Modelled'!$A$2:$D$141,4,FALSE)=TRUE, "YES","NO")),"NO","YES")</f>
        <v>NO</v>
      </c>
    </row>
    <row r="1472" spans="1:35" hidden="1">
      <c r="A1472" s="29" t="s">
        <v>1327</v>
      </c>
      <c r="B1472" s="28">
        <v>1740</v>
      </c>
      <c r="C1472" s="28">
        <v>5676</v>
      </c>
      <c r="D1472" s="30"/>
      <c r="E1472" s="29"/>
      <c r="F1472" s="28">
        <v>66</v>
      </c>
      <c r="G1472" s="28">
        <v>12</v>
      </c>
      <c r="H1472" s="28">
        <v>1310</v>
      </c>
      <c r="I1472" s="29" t="s">
        <v>3882</v>
      </c>
      <c r="J1472" s="28">
        <v>4</v>
      </c>
      <c r="K1472" s="29" t="s">
        <v>448</v>
      </c>
      <c r="L1472" s="28">
        <v>5069</v>
      </c>
      <c r="M1472" s="29" t="s">
        <v>687</v>
      </c>
      <c r="N1472" s="29" t="s">
        <v>7496</v>
      </c>
      <c r="O1472" s="31">
        <v>38353</v>
      </c>
      <c r="P1472" s="31" t="s">
        <v>7472</v>
      </c>
      <c r="Q1472" s="29" t="s">
        <v>10579</v>
      </c>
      <c r="R1472" s="28">
        <v>3</v>
      </c>
      <c r="S1472" s="28">
        <v>30</v>
      </c>
      <c r="T1472" s="28">
        <v>3</v>
      </c>
      <c r="U1472" s="28">
        <v>10</v>
      </c>
      <c r="V1472" s="29" t="s">
        <v>7474</v>
      </c>
      <c r="W1472" s="29" t="s">
        <v>3425</v>
      </c>
      <c r="X1472" s="29" t="s">
        <v>506</v>
      </c>
      <c r="Y1472" s="29" t="s">
        <v>1328</v>
      </c>
      <c r="Z1472" s="29" t="s">
        <v>3427</v>
      </c>
      <c r="AA1472" s="29" t="s">
        <v>7478</v>
      </c>
      <c r="AB1472" s="28">
        <v>91730</v>
      </c>
      <c r="AC1472" s="27"/>
      <c r="AD1472" s="27"/>
      <c r="AE1472" s="27"/>
      <c r="AF1472" s="29" t="s">
        <v>7472</v>
      </c>
      <c r="AG1472" s="33" t="str">
        <f>IF(ISERROR(IF(VLOOKUP(B1472,'SAS Stations'!$A$2:$G$307,6,)="YES", "YES", "NO"))=TRUE,"NO","YES")</f>
        <v>NO</v>
      </c>
      <c r="AH1472" s="33" t="str">
        <f t="shared" si="22"/>
        <v>YES</v>
      </c>
      <c r="AI1472" s="33" t="str">
        <f>IF(ISERROR(IF(VLOOKUP(B1472,'Stations Modelled'!$A$2:$D$141,4,FALSE)=TRUE, "YES","NO")),"NO","YES")</f>
        <v>NO</v>
      </c>
    </row>
    <row r="1473" spans="1:35" hidden="1">
      <c r="A1473" s="29" t="s">
        <v>817</v>
      </c>
      <c r="B1473" s="28">
        <v>1037</v>
      </c>
      <c r="C1473" s="28">
        <v>6272</v>
      </c>
      <c r="D1473" s="30" t="s">
        <v>4919</v>
      </c>
      <c r="E1473" s="29"/>
      <c r="F1473" s="28">
        <v>66</v>
      </c>
      <c r="G1473" s="28">
        <v>12</v>
      </c>
      <c r="H1473" s="28">
        <v>5052</v>
      </c>
      <c r="I1473" s="29" t="s">
        <v>357</v>
      </c>
      <c r="J1473" s="28">
        <v>14</v>
      </c>
      <c r="K1473" s="29" t="s">
        <v>940</v>
      </c>
      <c r="L1473" s="28">
        <v>5054</v>
      </c>
      <c r="M1473" s="29" t="s">
        <v>940</v>
      </c>
      <c r="N1473" s="29" t="s">
        <v>7471</v>
      </c>
      <c r="O1473" s="31">
        <v>30498</v>
      </c>
      <c r="P1473" s="31" t="s">
        <v>7472</v>
      </c>
      <c r="Q1473" s="29" t="s">
        <v>7530</v>
      </c>
      <c r="R1473" s="28">
        <v>5</v>
      </c>
      <c r="S1473" s="28">
        <v>36</v>
      </c>
      <c r="T1473" s="28">
        <v>3</v>
      </c>
      <c r="U1473" s="28">
        <v>25</v>
      </c>
      <c r="V1473" s="29" t="s">
        <v>3386</v>
      </c>
      <c r="W1473" s="29" t="s">
        <v>3441</v>
      </c>
      <c r="X1473" s="29" t="s">
        <v>7578</v>
      </c>
      <c r="Y1473" s="29" t="s">
        <v>5279</v>
      </c>
      <c r="Z1473" s="29" t="s">
        <v>745</v>
      </c>
      <c r="AA1473" s="29" t="s">
        <v>7478</v>
      </c>
      <c r="AB1473" s="28">
        <v>93550</v>
      </c>
      <c r="AC1473" s="32">
        <v>34.611159999999998</v>
      </c>
      <c r="AD1473" s="32">
        <v>-118.08390799999999</v>
      </c>
      <c r="AE1473" s="34" t="s">
        <v>7494</v>
      </c>
      <c r="AF1473" s="29" t="s">
        <v>7472</v>
      </c>
      <c r="AG1473" s="33" t="str">
        <f>IF(ISERROR(IF(VLOOKUP(B1473,'SAS Stations'!$A$2:$G$307,6,)="YES", "YES", "NO"))=TRUE,"NO","YES")</f>
        <v>NO</v>
      </c>
      <c r="AH1473" s="33" t="str">
        <f t="shared" si="22"/>
        <v>YES</v>
      </c>
      <c r="AI1473" s="33" t="str">
        <f>IF(ISERROR(IF(VLOOKUP(B1473,'Stations Modelled'!$A$2:$D$141,4,FALSE)=TRUE, "YES","NO")),"NO","YES")</f>
        <v>NO</v>
      </c>
    </row>
    <row r="1474" spans="1:35" hidden="1">
      <c r="A1474" s="29" t="s">
        <v>818</v>
      </c>
      <c r="B1474" s="28">
        <v>1510</v>
      </c>
      <c r="C1474" s="28">
        <v>8287</v>
      </c>
      <c r="D1474" s="30" t="s">
        <v>4923</v>
      </c>
      <c r="E1474" s="29"/>
      <c r="F1474" s="28">
        <v>115</v>
      </c>
      <c r="G1474" s="28">
        <v>33</v>
      </c>
      <c r="H1474" s="28">
        <v>8016</v>
      </c>
      <c r="I1474" s="29" t="s">
        <v>385</v>
      </c>
      <c r="J1474" s="28">
        <v>15</v>
      </c>
      <c r="K1474" s="29" t="s">
        <v>666</v>
      </c>
      <c r="L1474" s="28">
        <v>5061</v>
      </c>
      <c r="M1474" s="29" t="s">
        <v>666</v>
      </c>
      <c r="N1474" s="29" t="s">
        <v>7471</v>
      </c>
      <c r="O1474" s="31">
        <v>18264</v>
      </c>
      <c r="P1474" s="31" t="s">
        <v>7472</v>
      </c>
      <c r="Q1474" s="29" t="s">
        <v>7530</v>
      </c>
      <c r="R1474" s="28">
        <v>3</v>
      </c>
      <c r="S1474" s="28">
        <v>86</v>
      </c>
      <c r="T1474" s="28">
        <v>4</v>
      </c>
      <c r="U1474" s="28">
        <v>24</v>
      </c>
      <c r="V1474" s="29" t="s">
        <v>4926</v>
      </c>
      <c r="W1474" s="29" t="s">
        <v>5087</v>
      </c>
      <c r="X1474" s="29" t="s">
        <v>7500</v>
      </c>
      <c r="Y1474" s="29" t="s">
        <v>5280</v>
      </c>
      <c r="Z1474" s="29" t="s">
        <v>4928</v>
      </c>
      <c r="AA1474" s="29" t="s">
        <v>7478</v>
      </c>
      <c r="AB1474" s="28">
        <v>93516</v>
      </c>
      <c r="AC1474" s="32">
        <v>34.930517000000002</v>
      </c>
      <c r="AD1474" s="32">
        <v>-117.697316</v>
      </c>
      <c r="AE1474" s="34" t="s">
        <v>7494</v>
      </c>
      <c r="AF1474" s="29" t="s">
        <v>7472</v>
      </c>
      <c r="AG1474" s="33" t="str">
        <f>IF(ISERROR(IF(VLOOKUP(B1474,'SAS Stations'!$A$2:$G$307,6,)="YES", "YES", "NO"))=TRUE,"NO","YES")</f>
        <v>NO</v>
      </c>
      <c r="AH1474" s="33" t="str">
        <f t="shared" si="22"/>
        <v>YES</v>
      </c>
      <c r="AI1474" s="33" t="str">
        <f>IF(ISERROR(IF(VLOOKUP(B1474,'Stations Modelled'!$A$2:$D$141,4,FALSE)=TRUE, "YES","NO")),"NO","YES")</f>
        <v>NO</v>
      </c>
    </row>
    <row r="1475" spans="1:35" hidden="1">
      <c r="A1475" s="29" t="s">
        <v>5281</v>
      </c>
      <c r="B1475" s="28">
        <v>624</v>
      </c>
      <c r="C1475" s="28">
        <v>5573</v>
      </c>
      <c r="D1475" s="30" t="s">
        <v>4936</v>
      </c>
      <c r="E1475" s="29"/>
      <c r="F1475" s="28">
        <v>66</v>
      </c>
      <c r="G1475" s="28">
        <v>4</v>
      </c>
      <c r="H1475" s="28">
        <v>5051</v>
      </c>
      <c r="I1475" s="29" t="s">
        <v>362</v>
      </c>
      <c r="J1475" s="28">
        <v>13</v>
      </c>
      <c r="K1475" s="29" t="s">
        <v>362</v>
      </c>
      <c r="L1475" s="28">
        <v>5056</v>
      </c>
      <c r="M1475" s="29" t="s">
        <v>698</v>
      </c>
      <c r="N1475" s="29" t="s">
        <v>7471</v>
      </c>
      <c r="O1475" s="31">
        <v>22494</v>
      </c>
      <c r="P1475" s="31" t="s">
        <v>7472</v>
      </c>
      <c r="Q1475" s="29" t="s">
        <v>7530</v>
      </c>
      <c r="R1475" s="28">
        <v>5</v>
      </c>
      <c r="S1475" s="28">
        <v>35</v>
      </c>
      <c r="T1475" s="28">
        <v>3</v>
      </c>
      <c r="U1475" s="28">
        <v>61</v>
      </c>
      <c r="V1475" s="29" t="s">
        <v>2730</v>
      </c>
      <c r="W1475" s="29" t="s">
        <v>7472</v>
      </c>
      <c r="X1475" s="29" t="s">
        <v>7472</v>
      </c>
      <c r="Y1475" s="29" t="s">
        <v>4995</v>
      </c>
      <c r="Z1475" s="29" t="s">
        <v>3795</v>
      </c>
      <c r="AA1475" s="29" t="s">
        <v>7478</v>
      </c>
      <c r="AB1475" s="28">
        <v>91311</v>
      </c>
      <c r="AC1475" s="32">
        <v>34.225517000000004</v>
      </c>
      <c r="AD1475" s="32">
        <v>-118.686205</v>
      </c>
      <c r="AE1475" s="34" t="s">
        <v>7494</v>
      </c>
      <c r="AF1475" s="29" t="s">
        <v>7472</v>
      </c>
      <c r="AG1475" s="33" t="str">
        <f>IF(ISERROR(IF(VLOOKUP(B1475,'SAS Stations'!$A$2:$G$307,6,)="YES", "YES", "NO"))=TRUE,"NO","YES")</f>
        <v>NO</v>
      </c>
      <c r="AH1475" s="33" t="str">
        <f t="shared" ref="AH1475:AH1538" si="23">IF(AG1475="YES", "NO", "YES")</f>
        <v>YES</v>
      </c>
      <c r="AI1475" s="33" t="str">
        <f>IF(ISERROR(IF(VLOOKUP(B1475,'Stations Modelled'!$A$2:$D$141,4,FALSE)=TRUE, "YES","NO")),"NO","YES")</f>
        <v>NO</v>
      </c>
    </row>
    <row r="1476" spans="1:35" hidden="1">
      <c r="A1476" s="29" t="s">
        <v>1329</v>
      </c>
      <c r="B1476" s="28">
        <v>1937</v>
      </c>
      <c r="C1476" s="28">
        <v>7738</v>
      </c>
      <c r="D1476" s="30"/>
      <c r="E1476" s="29"/>
      <c r="F1476" s="28">
        <v>16</v>
      </c>
      <c r="G1476" s="28">
        <v>2.4</v>
      </c>
      <c r="H1476" s="28">
        <v>5051</v>
      </c>
      <c r="I1476" s="29" t="s">
        <v>362</v>
      </c>
      <c r="J1476" s="28">
        <v>13</v>
      </c>
      <c r="K1476" s="29" t="s">
        <v>362</v>
      </c>
      <c r="L1476" s="28">
        <v>5056</v>
      </c>
      <c r="M1476" s="29" t="s">
        <v>698</v>
      </c>
      <c r="N1476" s="29" t="s">
        <v>7471</v>
      </c>
      <c r="O1476" s="31">
        <v>35277</v>
      </c>
      <c r="P1476" s="31" t="s">
        <v>7472</v>
      </c>
      <c r="Q1476" s="29" t="s">
        <v>5084</v>
      </c>
      <c r="R1476" s="28">
        <v>5</v>
      </c>
      <c r="S1476" s="28">
        <v>35</v>
      </c>
      <c r="T1476" s="28">
        <v>3</v>
      </c>
      <c r="U1476" s="28">
        <v>60</v>
      </c>
      <c r="V1476" s="29" t="s">
        <v>7472</v>
      </c>
      <c r="W1476" s="29" t="s">
        <v>7472</v>
      </c>
      <c r="X1476" s="29" t="s">
        <v>7472</v>
      </c>
      <c r="Y1476" s="29" t="s">
        <v>1330</v>
      </c>
      <c r="Z1476" s="29" t="s">
        <v>7472</v>
      </c>
      <c r="AA1476" s="29" t="s">
        <v>7478</v>
      </c>
      <c r="AB1476" s="28">
        <v>93063</v>
      </c>
      <c r="AC1476" s="27"/>
      <c r="AD1476" s="27"/>
      <c r="AE1476" s="27"/>
      <c r="AF1476" s="29" t="s">
        <v>7472</v>
      </c>
      <c r="AG1476" s="33" t="str">
        <f>IF(ISERROR(IF(VLOOKUP(B1476,'SAS Stations'!$A$2:$G$307,6,)="YES", "YES", "NO"))=TRUE,"NO","YES")</f>
        <v>NO</v>
      </c>
      <c r="AH1476" s="33" t="str">
        <f t="shared" si="23"/>
        <v>YES</v>
      </c>
      <c r="AI1476" s="33" t="str">
        <f>IF(ISERROR(IF(VLOOKUP(B1476,'Stations Modelled'!$A$2:$D$141,4,FALSE)=TRUE, "YES","NO")),"NO","YES")</f>
        <v>NO</v>
      </c>
    </row>
    <row r="1477" spans="1:35" hidden="1">
      <c r="A1477" s="29" t="s">
        <v>1331</v>
      </c>
      <c r="B1477" s="28">
        <v>1268</v>
      </c>
      <c r="C1477" s="28">
        <v>7732</v>
      </c>
      <c r="D1477" s="30"/>
      <c r="E1477" s="29"/>
      <c r="F1477" s="28">
        <v>33</v>
      </c>
      <c r="G1477" s="28">
        <v>12</v>
      </c>
      <c r="H1477" s="28">
        <v>4027</v>
      </c>
      <c r="I1477" s="29" t="s">
        <v>7497</v>
      </c>
      <c r="J1477" s="28">
        <v>6</v>
      </c>
      <c r="K1477" s="29" t="s">
        <v>389</v>
      </c>
      <c r="L1477" s="28">
        <v>5090</v>
      </c>
      <c r="M1477" s="29" t="s">
        <v>3806</v>
      </c>
      <c r="N1477" s="29" t="s">
        <v>7521</v>
      </c>
      <c r="O1477" s="31">
        <v>30895</v>
      </c>
      <c r="P1477" s="31">
        <v>32690</v>
      </c>
      <c r="Q1477" s="29" t="s">
        <v>5084</v>
      </c>
      <c r="R1477" s="28">
        <v>3</v>
      </c>
      <c r="S1477" s="28">
        <v>87</v>
      </c>
      <c r="T1477" s="28">
        <v>4</v>
      </c>
      <c r="U1477" s="28">
        <v>40</v>
      </c>
      <c r="V1477" s="29" t="s">
        <v>7472</v>
      </c>
      <c r="W1477" s="29" t="s">
        <v>7472</v>
      </c>
      <c r="X1477" s="29" t="s">
        <v>7472</v>
      </c>
      <c r="Y1477" s="29" t="s">
        <v>7472</v>
      </c>
      <c r="Z1477" s="29" t="s">
        <v>7472</v>
      </c>
      <c r="AA1477" s="29" t="s">
        <v>7502</v>
      </c>
      <c r="AB1477" s="28" t="s">
        <v>7472</v>
      </c>
      <c r="AC1477" s="27"/>
      <c r="AD1477" s="27"/>
      <c r="AE1477" s="27"/>
      <c r="AF1477" s="29" t="s">
        <v>7472</v>
      </c>
      <c r="AG1477" s="33" t="str">
        <f>IF(ISERROR(IF(VLOOKUP(B1477,'SAS Stations'!$A$2:$G$307,6,)="YES", "YES", "NO"))=TRUE,"NO","YES")</f>
        <v>NO</v>
      </c>
      <c r="AH1477" s="33" t="str">
        <f t="shared" si="23"/>
        <v>YES</v>
      </c>
      <c r="AI1477" s="33" t="str">
        <f>IF(ISERROR(IF(VLOOKUP(B1477,'Stations Modelled'!$A$2:$D$141,4,FALSE)=TRUE, "YES","NO")),"NO","YES")</f>
        <v>NO</v>
      </c>
    </row>
    <row r="1478" spans="1:35" hidden="1">
      <c r="A1478" s="29" t="s">
        <v>2725</v>
      </c>
      <c r="B1478" s="28">
        <v>941</v>
      </c>
      <c r="C1478" s="28">
        <v>6132</v>
      </c>
      <c r="D1478" s="30"/>
      <c r="E1478" s="29"/>
      <c r="F1478" s="28">
        <v>66</v>
      </c>
      <c r="G1478" s="28">
        <v>7</v>
      </c>
      <c r="H1478" s="28">
        <v>1310</v>
      </c>
      <c r="I1478" s="29" t="s">
        <v>3882</v>
      </c>
      <c r="J1478" s="28">
        <v>4</v>
      </c>
      <c r="K1478" s="29" t="s">
        <v>448</v>
      </c>
      <c r="L1478" s="28">
        <v>5069</v>
      </c>
      <c r="M1478" s="29" t="s">
        <v>687</v>
      </c>
      <c r="N1478" s="29" t="s">
        <v>7471</v>
      </c>
      <c r="O1478" s="31">
        <v>22251</v>
      </c>
      <c r="P1478" s="31" t="s">
        <v>7472</v>
      </c>
      <c r="Q1478" s="29" t="s">
        <v>7530</v>
      </c>
      <c r="R1478" s="28">
        <v>3</v>
      </c>
      <c r="S1478" s="28">
        <v>30</v>
      </c>
      <c r="T1478" s="28">
        <v>3</v>
      </c>
      <c r="U1478" s="28">
        <v>14</v>
      </c>
      <c r="V1478" s="29" t="s">
        <v>7474</v>
      </c>
      <c r="W1478" s="29" t="s">
        <v>7472</v>
      </c>
      <c r="X1478" s="29" t="s">
        <v>7472</v>
      </c>
      <c r="Y1478" s="29" t="s">
        <v>7472</v>
      </c>
      <c r="Z1478" s="29" t="s">
        <v>5095</v>
      </c>
      <c r="AA1478" s="29" t="s">
        <v>7478</v>
      </c>
      <c r="AB1478" s="28">
        <v>92335</v>
      </c>
      <c r="AC1478" s="32">
        <v>34.082923000000001</v>
      </c>
      <c r="AD1478" s="32">
        <v>-117.505804</v>
      </c>
      <c r="AE1478" s="34" t="s">
        <v>7503</v>
      </c>
      <c r="AF1478" s="29" t="s">
        <v>7472</v>
      </c>
      <c r="AG1478" s="33" t="str">
        <f>IF(ISERROR(IF(VLOOKUP(B1478,'SAS Stations'!$A$2:$G$307,6,)="YES", "YES", "NO"))=TRUE,"NO","YES")</f>
        <v>NO</v>
      </c>
      <c r="AH1478" s="33" t="str">
        <f t="shared" si="23"/>
        <v>YES</v>
      </c>
      <c r="AI1478" s="33" t="str">
        <f>IF(ISERROR(IF(VLOOKUP(B1478,'Stations Modelled'!$A$2:$D$141,4,FALSE)=TRUE, "YES","NO")),"NO","YES")</f>
        <v>NO</v>
      </c>
    </row>
    <row r="1479" spans="1:35" hidden="1">
      <c r="A1479" s="29" t="s">
        <v>1043</v>
      </c>
      <c r="B1479" s="28">
        <v>470</v>
      </c>
      <c r="C1479" s="28">
        <v>5252</v>
      </c>
      <c r="D1479" s="30"/>
      <c r="E1479" s="29"/>
      <c r="F1479" s="28">
        <v>66</v>
      </c>
      <c r="G1479" s="28">
        <v>4</v>
      </c>
      <c r="H1479" s="28">
        <v>5021</v>
      </c>
      <c r="I1479" s="29" t="s">
        <v>625</v>
      </c>
      <c r="J1479" s="28">
        <v>8</v>
      </c>
      <c r="K1479" s="29" t="s">
        <v>337</v>
      </c>
      <c r="L1479" s="28">
        <v>5023</v>
      </c>
      <c r="M1479" s="29" t="s">
        <v>337</v>
      </c>
      <c r="N1479" s="29" t="s">
        <v>7471</v>
      </c>
      <c r="O1479" s="31">
        <v>18264</v>
      </c>
      <c r="P1479" s="31" t="s">
        <v>7472</v>
      </c>
      <c r="Q1479" s="29" t="s">
        <v>7473</v>
      </c>
      <c r="R1479" s="28">
        <v>5</v>
      </c>
      <c r="S1479" s="28">
        <v>44</v>
      </c>
      <c r="T1479" s="28">
        <v>1</v>
      </c>
      <c r="U1479" s="28">
        <v>56</v>
      </c>
      <c r="V1479" s="29" t="s">
        <v>3386</v>
      </c>
      <c r="W1479" s="29" t="s">
        <v>2767</v>
      </c>
      <c r="X1479" s="29" t="s">
        <v>457</v>
      </c>
      <c r="Y1479" s="29" t="s">
        <v>4836</v>
      </c>
      <c r="Z1479" s="29" t="s">
        <v>913</v>
      </c>
      <c r="AA1479" s="29" t="s">
        <v>7478</v>
      </c>
      <c r="AB1479" s="28">
        <v>90505</v>
      </c>
      <c r="AC1479" s="32">
        <v>33.808394999999997</v>
      </c>
      <c r="AD1479" s="32">
        <v>-118.355166</v>
      </c>
      <c r="AE1479" s="34" t="s">
        <v>7494</v>
      </c>
      <c r="AF1479" s="29" t="s">
        <v>7472</v>
      </c>
      <c r="AG1479" s="33" t="str">
        <f>IF(ISERROR(IF(VLOOKUP(B1479,'SAS Stations'!$A$2:$G$307,6,)="YES", "YES", "NO"))=TRUE,"NO","YES")</f>
        <v>NO</v>
      </c>
      <c r="AH1479" s="33" t="str">
        <f t="shared" si="23"/>
        <v>YES</v>
      </c>
      <c r="AI1479" s="33" t="str">
        <f>IF(ISERROR(IF(VLOOKUP(B1479,'Stations Modelled'!$A$2:$D$141,4,FALSE)=TRUE, "YES","NO")),"NO","YES")</f>
        <v>NO</v>
      </c>
    </row>
    <row r="1480" spans="1:35" hidden="1">
      <c r="A1480" s="29" t="s">
        <v>1043</v>
      </c>
      <c r="B1480" s="28">
        <v>471</v>
      </c>
      <c r="C1480" s="28">
        <v>5252</v>
      </c>
      <c r="D1480" s="30"/>
      <c r="E1480" s="29"/>
      <c r="F1480" s="28">
        <v>66</v>
      </c>
      <c r="G1480" s="28">
        <v>16</v>
      </c>
      <c r="H1480" s="28">
        <v>5021</v>
      </c>
      <c r="I1480" s="29" t="s">
        <v>625</v>
      </c>
      <c r="J1480" s="28">
        <v>8</v>
      </c>
      <c r="K1480" s="29" t="s">
        <v>337</v>
      </c>
      <c r="L1480" s="28">
        <v>5023</v>
      </c>
      <c r="M1480" s="29" t="s">
        <v>337</v>
      </c>
      <c r="N1480" s="29" t="s">
        <v>7471</v>
      </c>
      <c r="O1480" s="31">
        <v>18264</v>
      </c>
      <c r="P1480" s="31" t="s">
        <v>7472</v>
      </c>
      <c r="Q1480" s="29" t="s">
        <v>7473</v>
      </c>
      <c r="R1480" s="28">
        <v>5</v>
      </c>
      <c r="S1480" s="28">
        <v>44</v>
      </c>
      <c r="T1480" s="28">
        <v>1</v>
      </c>
      <c r="U1480" s="28">
        <v>56</v>
      </c>
      <c r="V1480" s="29" t="s">
        <v>3386</v>
      </c>
      <c r="W1480" s="29" t="s">
        <v>2767</v>
      </c>
      <c r="X1480" s="29" t="s">
        <v>457</v>
      </c>
      <c r="Y1480" s="29" t="s">
        <v>4836</v>
      </c>
      <c r="Z1480" s="29" t="s">
        <v>913</v>
      </c>
      <c r="AA1480" s="29" t="s">
        <v>7478</v>
      </c>
      <c r="AB1480" s="28">
        <v>90505</v>
      </c>
      <c r="AC1480" s="32">
        <v>33.808394999999997</v>
      </c>
      <c r="AD1480" s="32">
        <v>-118.355166</v>
      </c>
      <c r="AE1480" s="34" t="s">
        <v>7494</v>
      </c>
      <c r="AF1480" s="29" t="s">
        <v>7472</v>
      </c>
      <c r="AG1480" s="33" t="str">
        <f>IF(ISERROR(IF(VLOOKUP(B1480,'SAS Stations'!$A$2:$G$307,6,)="YES", "YES", "NO"))=TRUE,"NO","YES")</f>
        <v>YES</v>
      </c>
      <c r="AH1480" s="33" t="str">
        <f t="shared" si="23"/>
        <v>NO</v>
      </c>
      <c r="AI1480" s="33" t="str">
        <f>IF(ISERROR(IF(VLOOKUP(B1480,'Stations Modelled'!$A$2:$D$141,4,FALSE)=TRUE, "YES","NO")),"NO","YES")</f>
        <v>YES</v>
      </c>
    </row>
    <row r="1481" spans="1:35" hidden="1">
      <c r="A1481" s="29" t="s">
        <v>1332</v>
      </c>
      <c r="B1481" s="28">
        <v>1575</v>
      </c>
      <c r="C1481" s="28">
        <v>7739</v>
      </c>
      <c r="D1481" s="30"/>
      <c r="E1481" s="29"/>
      <c r="F1481" s="28">
        <v>12</v>
      </c>
      <c r="G1481" s="28">
        <v>4</v>
      </c>
      <c r="H1481" s="28">
        <v>5084</v>
      </c>
      <c r="I1481" s="29" t="s">
        <v>3790</v>
      </c>
      <c r="J1481" s="28">
        <v>9</v>
      </c>
      <c r="K1481" s="29" t="s">
        <v>652</v>
      </c>
      <c r="L1481" s="28">
        <v>5073</v>
      </c>
      <c r="M1481" s="29" t="s">
        <v>652</v>
      </c>
      <c r="N1481" s="29" t="s">
        <v>7471</v>
      </c>
      <c r="O1481" s="31">
        <v>33621</v>
      </c>
      <c r="P1481" s="31" t="s">
        <v>7472</v>
      </c>
      <c r="Q1481" s="29" t="s">
        <v>5084</v>
      </c>
      <c r="R1481" s="28">
        <v>1</v>
      </c>
      <c r="S1481" s="28">
        <v>32</v>
      </c>
      <c r="T1481" s="28">
        <v>2</v>
      </c>
      <c r="U1481" s="28">
        <v>50</v>
      </c>
      <c r="V1481" s="29" t="s">
        <v>2730</v>
      </c>
      <c r="W1481" s="29" t="s">
        <v>7472</v>
      </c>
      <c r="X1481" s="29" t="s">
        <v>7472</v>
      </c>
      <c r="Y1481" s="29" t="s">
        <v>7472</v>
      </c>
      <c r="Z1481" s="29" t="s">
        <v>7472</v>
      </c>
      <c r="AA1481" s="29" t="s">
        <v>7478</v>
      </c>
      <c r="AB1481" s="28">
        <v>90723</v>
      </c>
      <c r="AC1481" s="27"/>
      <c r="AD1481" s="27"/>
      <c r="AE1481" s="27"/>
      <c r="AF1481" s="29" t="s">
        <v>7472</v>
      </c>
      <c r="AG1481" s="33" t="str">
        <f>IF(ISERROR(IF(VLOOKUP(B1481,'SAS Stations'!$A$2:$G$307,6,)="YES", "YES", "NO"))=TRUE,"NO","YES")</f>
        <v>NO</v>
      </c>
      <c r="AH1481" s="33" t="str">
        <f t="shared" si="23"/>
        <v>YES</v>
      </c>
      <c r="AI1481" s="33" t="str">
        <f>IF(ISERROR(IF(VLOOKUP(B1481,'Stations Modelled'!$A$2:$D$141,4,FALSE)=TRUE, "YES","NO")),"NO","YES")</f>
        <v>NO</v>
      </c>
    </row>
    <row r="1482" spans="1:35" hidden="1">
      <c r="A1482" s="29" t="s">
        <v>819</v>
      </c>
      <c r="B1482" s="28">
        <v>594</v>
      </c>
      <c r="C1482" s="28">
        <v>5541</v>
      </c>
      <c r="D1482" s="30" t="s">
        <v>4919</v>
      </c>
      <c r="E1482" s="29">
        <v>41476</v>
      </c>
      <c r="F1482" s="28">
        <v>66</v>
      </c>
      <c r="G1482" s="28">
        <v>12</v>
      </c>
      <c r="H1482" s="28">
        <v>5052</v>
      </c>
      <c r="I1482" s="29" t="s">
        <v>357</v>
      </c>
      <c r="J1482" s="28">
        <v>14</v>
      </c>
      <c r="K1482" s="29" t="s">
        <v>940</v>
      </c>
      <c r="L1482" s="28">
        <v>5054</v>
      </c>
      <c r="M1482" s="29" t="s">
        <v>940</v>
      </c>
      <c r="N1482" s="29" t="s">
        <v>7471</v>
      </c>
      <c r="O1482" s="31">
        <v>18264</v>
      </c>
      <c r="P1482" s="31" t="s">
        <v>7472</v>
      </c>
      <c r="Q1482" s="29" t="s">
        <v>7473</v>
      </c>
      <c r="R1482" s="28">
        <v>5</v>
      </c>
      <c r="S1482" s="28">
        <v>36</v>
      </c>
      <c r="T1482" s="28">
        <v>3</v>
      </c>
      <c r="U1482" s="28">
        <v>22</v>
      </c>
      <c r="V1482" s="29" t="s">
        <v>4926</v>
      </c>
      <c r="W1482" s="29" t="s">
        <v>1741</v>
      </c>
      <c r="X1482" s="29" t="s">
        <v>5111</v>
      </c>
      <c r="Y1482" s="29" t="s">
        <v>5282</v>
      </c>
      <c r="Z1482" s="29" t="s">
        <v>819</v>
      </c>
      <c r="AA1482" s="29" t="s">
        <v>7478</v>
      </c>
      <c r="AB1482" s="28">
        <v>93560</v>
      </c>
      <c r="AC1482" s="32">
        <v>34.864472999999997</v>
      </c>
      <c r="AD1482" s="32">
        <v>-118.237325</v>
      </c>
      <c r="AE1482" s="34" t="s">
        <v>7494</v>
      </c>
      <c r="AF1482" s="29" t="s">
        <v>7472</v>
      </c>
      <c r="AG1482" s="33" t="str">
        <f>IF(ISERROR(IF(VLOOKUP(B1482,'SAS Stations'!$A$2:$G$307,6,)="YES", "YES", "NO"))=TRUE,"NO","YES")</f>
        <v>NO</v>
      </c>
      <c r="AH1482" s="33" t="str">
        <f t="shared" si="23"/>
        <v>YES</v>
      </c>
      <c r="AI1482" s="33" t="str">
        <f>IF(ISERROR(IF(VLOOKUP(B1482,'Stations Modelled'!$A$2:$D$141,4,FALSE)=TRUE, "YES","NO")),"NO","YES")</f>
        <v>NO</v>
      </c>
    </row>
    <row r="1483" spans="1:35" hidden="1">
      <c r="A1483" s="29" t="s">
        <v>1333</v>
      </c>
      <c r="B1483" s="28">
        <v>1873</v>
      </c>
      <c r="C1483" s="28">
        <v>5586</v>
      </c>
      <c r="D1483" s="30"/>
      <c r="E1483" s="29"/>
      <c r="F1483" s="28">
        <v>66</v>
      </c>
      <c r="G1483" s="28">
        <v>16</v>
      </c>
      <c r="H1483" s="28">
        <v>5056</v>
      </c>
      <c r="I1483" s="29" t="s">
        <v>698</v>
      </c>
      <c r="J1483" s="28">
        <v>11</v>
      </c>
      <c r="K1483" s="29" t="s">
        <v>698</v>
      </c>
      <c r="L1483" s="28">
        <v>5056</v>
      </c>
      <c r="M1483" s="29" t="s">
        <v>698</v>
      </c>
      <c r="N1483" s="29" t="s">
        <v>7496</v>
      </c>
      <c r="O1483" s="31">
        <v>38353</v>
      </c>
      <c r="P1483" s="31" t="s">
        <v>7472</v>
      </c>
      <c r="Q1483" s="29" t="s">
        <v>10579</v>
      </c>
      <c r="R1483" s="28">
        <v>5</v>
      </c>
      <c r="S1483" s="28">
        <v>35</v>
      </c>
      <c r="T1483" s="28">
        <v>3</v>
      </c>
      <c r="U1483" s="28">
        <v>60</v>
      </c>
      <c r="V1483" s="29" t="s">
        <v>935</v>
      </c>
      <c r="W1483" s="29" t="s">
        <v>7472</v>
      </c>
      <c r="X1483" s="29" t="s">
        <v>7472</v>
      </c>
      <c r="Y1483" s="29" t="s">
        <v>1334</v>
      </c>
      <c r="Z1483" s="29" t="s">
        <v>698</v>
      </c>
      <c r="AA1483" s="29" t="s">
        <v>7478</v>
      </c>
      <c r="AB1483" s="28" t="s">
        <v>7472</v>
      </c>
      <c r="AC1483" s="27"/>
      <c r="AD1483" s="27"/>
      <c r="AE1483" s="27"/>
      <c r="AF1483" s="29" t="s">
        <v>7472</v>
      </c>
      <c r="AG1483" s="33" t="str">
        <f>IF(ISERROR(IF(VLOOKUP(B1483,'SAS Stations'!$A$2:$G$307,6,)="YES", "YES", "NO"))=TRUE,"NO","YES")</f>
        <v>NO</v>
      </c>
      <c r="AH1483" s="33" t="str">
        <f t="shared" si="23"/>
        <v>YES</v>
      </c>
      <c r="AI1483" s="33" t="str">
        <f>IF(ISERROR(IF(VLOOKUP(B1483,'Stations Modelled'!$A$2:$D$141,4,FALSE)=TRUE, "YES","NO")),"NO","YES")</f>
        <v>NO</v>
      </c>
    </row>
    <row r="1484" spans="1:35" hidden="1">
      <c r="A1484" s="29" t="s">
        <v>820</v>
      </c>
      <c r="B1484" s="28">
        <v>1839</v>
      </c>
      <c r="C1484" s="28">
        <v>5228</v>
      </c>
      <c r="D1484" s="30"/>
      <c r="E1484" s="29">
        <v>36089</v>
      </c>
      <c r="F1484" s="28">
        <v>66</v>
      </c>
      <c r="G1484" s="28">
        <v>12</v>
      </c>
      <c r="H1484" s="28">
        <v>5023</v>
      </c>
      <c r="I1484" s="29" t="s">
        <v>337</v>
      </c>
      <c r="J1484" s="28">
        <v>8</v>
      </c>
      <c r="K1484" s="29" t="s">
        <v>337</v>
      </c>
      <c r="L1484" s="28">
        <v>5023</v>
      </c>
      <c r="M1484" s="29" t="s">
        <v>337</v>
      </c>
      <c r="N1484" s="29" t="s">
        <v>7471</v>
      </c>
      <c r="O1484" s="31">
        <v>21702</v>
      </c>
      <c r="P1484" s="31" t="s">
        <v>7472</v>
      </c>
      <c r="Q1484" s="29" t="s">
        <v>7530</v>
      </c>
      <c r="R1484" s="28">
        <v>5</v>
      </c>
      <c r="S1484" s="28">
        <v>44</v>
      </c>
      <c r="T1484" s="28">
        <v>1</v>
      </c>
      <c r="U1484" s="28">
        <v>53</v>
      </c>
      <c r="V1484" s="29" t="s">
        <v>3386</v>
      </c>
      <c r="W1484" s="29" t="s">
        <v>7522</v>
      </c>
      <c r="X1484" s="29" t="s">
        <v>5041</v>
      </c>
      <c r="Y1484" s="29" t="s">
        <v>4837</v>
      </c>
      <c r="Z1484" s="29" t="s">
        <v>3873</v>
      </c>
      <c r="AA1484" s="29" t="s">
        <v>7478</v>
      </c>
      <c r="AB1484" s="28" t="s">
        <v>7472</v>
      </c>
      <c r="AC1484" s="32">
        <v>33.902934000000002</v>
      </c>
      <c r="AD1484" s="32">
        <v>-118.40284699999999</v>
      </c>
      <c r="AE1484" s="34" t="s">
        <v>7494</v>
      </c>
      <c r="AF1484" s="29" t="s">
        <v>7472</v>
      </c>
      <c r="AG1484" s="33" t="str">
        <f>IF(ISERROR(IF(VLOOKUP(B1484,'SAS Stations'!$A$2:$G$307,6,)="YES", "YES", "NO"))=TRUE,"NO","YES")</f>
        <v>NO</v>
      </c>
      <c r="AH1484" s="33" t="str">
        <f t="shared" si="23"/>
        <v>YES</v>
      </c>
      <c r="AI1484" s="33" t="str">
        <f>IF(ISERROR(IF(VLOOKUP(B1484,'Stations Modelled'!$A$2:$D$141,4,FALSE)=TRUE, "YES","NO")),"NO","YES")</f>
        <v>NO</v>
      </c>
    </row>
    <row r="1485" spans="1:35" hidden="1">
      <c r="A1485" s="29" t="s">
        <v>820</v>
      </c>
      <c r="B1485" s="28">
        <v>440</v>
      </c>
      <c r="C1485" s="28">
        <v>5228</v>
      </c>
      <c r="D1485" s="30"/>
      <c r="E1485" s="29">
        <v>36089</v>
      </c>
      <c r="F1485" s="28">
        <v>66</v>
      </c>
      <c r="G1485" s="28">
        <v>16</v>
      </c>
      <c r="H1485" s="28">
        <v>5023</v>
      </c>
      <c r="I1485" s="29" t="s">
        <v>337</v>
      </c>
      <c r="J1485" s="28">
        <v>8</v>
      </c>
      <c r="K1485" s="29" t="s">
        <v>337</v>
      </c>
      <c r="L1485" s="28">
        <v>5023</v>
      </c>
      <c r="M1485" s="29" t="s">
        <v>337</v>
      </c>
      <c r="N1485" s="29" t="s">
        <v>7471</v>
      </c>
      <c r="O1485" s="31">
        <v>21702</v>
      </c>
      <c r="P1485" s="31" t="s">
        <v>7472</v>
      </c>
      <c r="Q1485" s="29" t="s">
        <v>7530</v>
      </c>
      <c r="R1485" s="28">
        <v>5</v>
      </c>
      <c r="S1485" s="28">
        <v>44</v>
      </c>
      <c r="T1485" s="28">
        <v>1</v>
      </c>
      <c r="U1485" s="28">
        <v>53</v>
      </c>
      <c r="V1485" s="29" t="s">
        <v>3386</v>
      </c>
      <c r="W1485" s="29" t="s">
        <v>7522</v>
      </c>
      <c r="X1485" s="29" t="s">
        <v>5041</v>
      </c>
      <c r="Y1485" s="29" t="s">
        <v>4837</v>
      </c>
      <c r="Z1485" s="29" t="s">
        <v>3873</v>
      </c>
      <c r="AA1485" s="29" t="s">
        <v>7478</v>
      </c>
      <c r="AB1485" s="28" t="s">
        <v>7472</v>
      </c>
      <c r="AC1485" s="32">
        <v>33.902934000000002</v>
      </c>
      <c r="AD1485" s="32">
        <v>-118.40284699999999</v>
      </c>
      <c r="AE1485" s="34" t="s">
        <v>7494</v>
      </c>
      <c r="AF1485" s="29" t="s">
        <v>7472</v>
      </c>
      <c r="AG1485" s="33" t="str">
        <f>IF(ISERROR(IF(VLOOKUP(B1485,'SAS Stations'!$A$2:$G$307,6,)="YES", "YES", "NO"))=TRUE,"NO","YES")</f>
        <v>NO</v>
      </c>
      <c r="AH1485" s="33" t="str">
        <f t="shared" si="23"/>
        <v>YES</v>
      </c>
      <c r="AI1485" s="33" t="str">
        <f>IF(ISERROR(IF(VLOOKUP(B1485,'Stations Modelled'!$A$2:$D$141,4,FALSE)=TRUE, "YES","NO")),"NO","YES")</f>
        <v>NO</v>
      </c>
    </row>
    <row r="1486" spans="1:35" hidden="1">
      <c r="A1486" s="29" t="s">
        <v>821</v>
      </c>
      <c r="B1486" s="28">
        <v>363</v>
      </c>
      <c r="C1486" s="28">
        <v>5141</v>
      </c>
      <c r="D1486" s="30" t="s">
        <v>7535</v>
      </c>
      <c r="E1486" s="29"/>
      <c r="F1486" s="28">
        <v>66</v>
      </c>
      <c r="G1486" s="28">
        <v>16</v>
      </c>
      <c r="H1486" s="28">
        <v>5012</v>
      </c>
      <c r="I1486" s="29" t="s">
        <v>3869</v>
      </c>
      <c r="J1486" s="28">
        <v>3</v>
      </c>
      <c r="K1486" s="29" t="s">
        <v>7529</v>
      </c>
      <c r="L1486" s="28">
        <v>5012</v>
      </c>
      <c r="M1486" s="29" t="s">
        <v>3869</v>
      </c>
      <c r="N1486" s="29" t="s">
        <v>7471</v>
      </c>
      <c r="O1486" s="31">
        <v>18264</v>
      </c>
      <c r="P1486" s="31" t="s">
        <v>7472</v>
      </c>
      <c r="Q1486" s="29" t="s">
        <v>7473</v>
      </c>
      <c r="R1486" s="28">
        <v>1</v>
      </c>
      <c r="S1486" s="28">
        <v>22</v>
      </c>
      <c r="T1486" s="28">
        <v>3</v>
      </c>
      <c r="U1486" s="28">
        <v>3</v>
      </c>
      <c r="V1486" s="29" t="s">
        <v>7531</v>
      </c>
      <c r="W1486" s="29" t="s">
        <v>7811</v>
      </c>
      <c r="X1486" s="29" t="s">
        <v>7846</v>
      </c>
      <c r="Y1486" s="29" t="s">
        <v>3345</v>
      </c>
      <c r="Z1486" s="29" t="s">
        <v>821</v>
      </c>
      <c r="AA1486" s="29" t="s">
        <v>7478</v>
      </c>
      <c r="AB1486" s="28">
        <v>91770</v>
      </c>
      <c r="AC1486" s="32">
        <v>34.093091000000001</v>
      </c>
      <c r="AD1486" s="32">
        <v>-118.082922</v>
      </c>
      <c r="AE1486" s="34" t="s">
        <v>7503</v>
      </c>
      <c r="AF1486" s="29" t="s">
        <v>7472</v>
      </c>
      <c r="AG1486" s="33" t="str">
        <f>IF(ISERROR(IF(VLOOKUP(B1486,'SAS Stations'!$A$2:$G$307,6,)="YES", "YES", "NO"))=TRUE,"NO","YES")</f>
        <v>YES</v>
      </c>
      <c r="AH1486" s="33" t="str">
        <f t="shared" si="23"/>
        <v>NO</v>
      </c>
      <c r="AI1486" s="33" t="str">
        <f>IF(ISERROR(IF(VLOOKUP(B1486,'Stations Modelled'!$A$2:$D$141,4,FALSE)=TRUE, "YES","NO")),"NO","YES")</f>
        <v>NO</v>
      </c>
    </row>
    <row r="1487" spans="1:35" hidden="1">
      <c r="A1487" s="29" t="s">
        <v>1335</v>
      </c>
      <c r="B1487" s="28">
        <v>1452</v>
      </c>
      <c r="C1487" s="28">
        <v>8230</v>
      </c>
      <c r="D1487" s="30"/>
      <c r="E1487" s="29"/>
      <c r="F1487" s="28">
        <v>33</v>
      </c>
      <c r="G1487" s="28">
        <v>12</v>
      </c>
      <c r="H1487" s="28">
        <v>5070</v>
      </c>
      <c r="I1487" s="29" t="s">
        <v>347</v>
      </c>
      <c r="J1487" s="28">
        <v>7</v>
      </c>
      <c r="K1487" s="29" t="s">
        <v>347</v>
      </c>
      <c r="L1487" s="28">
        <v>5070</v>
      </c>
      <c r="M1487" s="29" t="s">
        <v>347</v>
      </c>
      <c r="N1487" s="29" t="s">
        <v>7521</v>
      </c>
      <c r="O1487" s="31">
        <v>23529</v>
      </c>
      <c r="P1487" s="31">
        <v>33381</v>
      </c>
      <c r="Q1487" s="29" t="s">
        <v>7506</v>
      </c>
      <c r="R1487" s="28">
        <v>3</v>
      </c>
      <c r="S1487" s="28">
        <v>77</v>
      </c>
      <c r="T1487" s="28">
        <v>4</v>
      </c>
      <c r="U1487" s="28">
        <v>16</v>
      </c>
      <c r="V1487" s="29" t="s">
        <v>3411</v>
      </c>
      <c r="W1487" s="29" t="s">
        <v>4651</v>
      </c>
      <c r="X1487" s="29" t="s">
        <v>472</v>
      </c>
      <c r="Y1487" s="29" t="s">
        <v>1336</v>
      </c>
      <c r="Z1487" s="29" t="s">
        <v>885</v>
      </c>
      <c r="AA1487" s="29" t="s">
        <v>7478</v>
      </c>
      <c r="AB1487" s="28">
        <v>92381</v>
      </c>
      <c r="AC1487" s="27"/>
      <c r="AD1487" s="27"/>
      <c r="AE1487" s="27"/>
      <c r="AF1487" s="29" t="s">
        <v>7472</v>
      </c>
      <c r="AG1487" s="33" t="str">
        <f>IF(ISERROR(IF(VLOOKUP(B1487,'SAS Stations'!$A$2:$G$307,6,)="YES", "YES", "NO"))=TRUE,"NO","YES")</f>
        <v>NO</v>
      </c>
      <c r="AH1487" s="33" t="str">
        <f t="shared" si="23"/>
        <v>YES</v>
      </c>
      <c r="AI1487" s="33" t="str">
        <f>IF(ISERROR(IF(VLOOKUP(B1487,'Stations Modelled'!$A$2:$D$141,4,FALSE)=TRUE, "YES","NO")),"NO","YES")</f>
        <v>NO</v>
      </c>
    </row>
    <row r="1488" spans="1:35" hidden="1">
      <c r="A1488" s="29" t="s">
        <v>1337</v>
      </c>
      <c r="B1488" s="28">
        <v>1871</v>
      </c>
      <c r="C1488" s="28">
        <v>5840</v>
      </c>
      <c r="D1488" s="30"/>
      <c r="E1488" s="29"/>
      <c r="F1488" s="28">
        <v>66</v>
      </c>
      <c r="G1488" s="28">
        <v>12</v>
      </c>
      <c r="H1488" s="28">
        <v>5087</v>
      </c>
      <c r="I1488" s="29" t="s">
        <v>415</v>
      </c>
      <c r="J1488" s="28">
        <v>1</v>
      </c>
      <c r="K1488" s="29" t="s">
        <v>939</v>
      </c>
      <c r="L1488" s="28">
        <v>5082</v>
      </c>
      <c r="M1488" s="29" t="s">
        <v>939</v>
      </c>
      <c r="N1488" s="29" t="s">
        <v>7496</v>
      </c>
      <c r="O1488" s="31">
        <v>38353</v>
      </c>
      <c r="P1488" s="31" t="s">
        <v>7472</v>
      </c>
      <c r="Q1488" s="29" t="s">
        <v>10579</v>
      </c>
      <c r="R1488" s="28">
        <v>1</v>
      </c>
      <c r="S1488" s="28">
        <v>48</v>
      </c>
      <c r="T1488" s="28">
        <v>2</v>
      </c>
      <c r="U1488" s="28">
        <v>50</v>
      </c>
      <c r="V1488" s="29" t="s">
        <v>7472</v>
      </c>
      <c r="W1488" s="29" t="s">
        <v>7472</v>
      </c>
      <c r="X1488" s="29" t="s">
        <v>7472</v>
      </c>
      <c r="Y1488" s="29" t="s">
        <v>7472</v>
      </c>
      <c r="Z1488" s="29" t="s">
        <v>7472</v>
      </c>
      <c r="AA1488" s="29" t="s">
        <v>7478</v>
      </c>
      <c r="AB1488" s="28" t="s">
        <v>7472</v>
      </c>
      <c r="AC1488" s="27"/>
      <c r="AD1488" s="27"/>
      <c r="AE1488" s="27"/>
      <c r="AF1488" s="29" t="s">
        <v>7472</v>
      </c>
      <c r="AG1488" s="33" t="str">
        <f>IF(ISERROR(IF(VLOOKUP(B1488,'SAS Stations'!$A$2:$G$307,6,)="YES", "YES", "NO"))=TRUE,"NO","YES")</f>
        <v>NO</v>
      </c>
      <c r="AH1488" s="33" t="str">
        <f t="shared" si="23"/>
        <v>YES</v>
      </c>
      <c r="AI1488" s="33" t="str">
        <f>IF(ISERROR(IF(VLOOKUP(B1488,'Stations Modelled'!$A$2:$D$141,4,FALSE)=TRUE, "YES","NO")),"NO","YES")</f>
        <v>NO</v>
      </c>
    </row>
    <row r="1489" spans="1:35" hidden="1">
      <c r="A1489" s="29" t="s">
        <v>822</v>
      </c>
      <c r="B1489" s="28">
        <v>629</v>
      </c>
      <c r="C1489" s="28">
        <v>5580</v>
      </c>
      <c r="D1489" s="30" t="s">
        <v>4971</v>
      </c>
      <c r="E1489" s="29">
        <v>76964</v>
      </c>
      <c r="F1489" s="28">
        <v>66</v>
      </c>
      <c r="G1489" s="28">
        <v>16</v>
      </c>
      <c r="H1489" s="28">
        <v>5056</v>
      </c>
      <c r="I1489" s="29" t="s">
        <v>698</v>
      </c>
      <c r="J1489" s="28">
        <v>11</v>
      </c>
      <c r="K1489" s="29" t="s">
        <v>698</v>
      </c>
      <c r="L1489" s="28">
        <v>5056</v>
      </c>
      <c r="M1489" s="29" t="s">
        <v>698</v>
      </c>
      <c r="N1489" s="29" t="s">
        <v>7471</v>
      </c>
      <c r="O1489" s="31">
        <v>23621</v>
      </c>
      <c r="P1489" s="31" t="s">
        <v>7472</v>
      </c>
      <c r="Q1489" s="29" t="s">
        <v>7473</v>
      </c>
      <c r="R1489" s="28">
        <v>5</v>
      </c>
      <c r="S1489" s="28">
        <v>35</v>
      </c>
      <c r="T1489" s="28">
        <v>3</v>
      </c>
      <c r="U1489" s="28">
        <v>61</v>
      </c>
      <c r="V1489" s="29" t="s">
        <v>935</v>
      </c>
      <c r="W1489" s="29" t="s">
        <v>2761</v>
      </c>
      <c r="X1489" s="29" t="s">
        <v>459</v>
      </c>
      <c r="Y1489" s="29" t="s">
        <v>5283</v>
      </c>
      <c r="Z1489" s="29" t="s">
        <v>5284</v>
      </c>
      <c r="AA1489" s="29" t="s">
        <v>7478</v>
      </c>
      <c r="AB1489" s="28">
        <v>93065</v>
      </c>
      <c r="AC1489" s="32">
        <v>34.278599</v>
      </c>
      <c r="AD1489" s="32">
        <v>-118.779595</v>
      </c>
      <c r="AE1489" s="34" t="s">
        <v>7494</v>
      </c>
      <c r="AF1489" s="29" t="s">
        <v>7472</v>
      </c>
      <c r="AG1489" s="33" t="str">
        <f>IF(ISERROR(IF(VLOOKUP(B1489,'SAS Stations'!$A$2:$G$307,6,)="YES", "YES", "NO"))=TRUE,"NO","YES")</f>
        <v>YES</v>
      </c>
      <c r="AH1489" s="33" t="str">
        <f t="shared" si="23"/>
        <v>NO</v>
      </c>
      <c r="AI1489" s="33" t="str">
        <f>IF(ISERROR(IF(VLOOKUP(B1489,'Stations Modelled'!$A$2:$D$141,4,FALSE)=TRUE, "YES","NO")),"NO","YES")</f>
        <v>NO</v>
      </c>
    </row>
    <row r="1490" spans="1:35" hidden="1">
      <c r="A1490" s="29" t="s">
        <v>5091</v>
      </c>
      <c r="B1490" s="28">
        <v>1453</v>
      </c>
      <c r="C1490" s="28">
        <v>8231</v>
      </c>
      <c r="D1490" s="30" t="s">
        <v>3405</v>
      </c>
      <c r="E1490" s="29">
        <v>49956</v>
      </c>
      <c r="F1490" s="28">
        <v>33</v>
      </c>
      <c r="G1490" s="28">
        <v>4</v>
      </c>
      <c r="H1490" s="28">
        <v>5064</v>
      </c>
      <c r="I1490" s="29" t="s">
        <v>375</v>
      </c>
      <c r="J1490" s="28">
        <v>5</v>
      </c>
      <c r="K1490" s="29" t="s">
        <v>375</v>
      </c>
      <c r="L1490" s="28">
        <v>5064</v>
      </c>
      <c r="M1490" s="29" t="s">
        <v>375</v>
      </c>
      <c r="N1490" s="29" t="s">
        <v>7471</v>
      </c>
      <c r="O1490" s="31">
        <v>18264</v>
      </c>
      <c r="P1490" s="31" t="s">
        <v>7472</v>
      </c>
      <c r="Q1490" s="29" t="s">
        <v>7506</v>
      </c>
      <c r="R1490" s="28">
        <v>3</v>
      </c>
      <c r="S1490" s="28">
        <v>30</v>
      </c>
      <c r="T1490" s="28">
        <v>3</v>
      </c>
      <c r="U1490" s="28">
        <v>14</v>
      </c>
      <c r="V1490" s="29" t="s">
        <v>3411</v>
      </c>
      <c r="W1490" s="29" t="s">
        <v>1712</v>
      </c>
      <c r="X1490" s="29" t="s">
        <v>7586</v>
      </c>
      <c r="Y1490" s="29" t="s">
        <v>2726</v>
      </c>
      <c r="Z1490" s="29" t="s">
        <v>5091</v>
      </c>
      <c r="AA1490" s="29" t="s">
        <v>7478</v>
      </c>
      <c r="AB1490" s="28">
        <v>92509</v>
      </c>
      <c r="AC1490" s="32">
        <v>33.999218999999997</v>
      </c>
      <c r="AD1490" s="32">
        <v>-117.415166</v>
      </c>
      <c r="AE1490" s="34" t="s">
        <v>7503</v>
      </c>
      <c r="AF1490" s="29" t="s">
        <v>7472</v>
      </c>
      <c r="AG1490" s="33" t="str">
        <f>IF(ISERROR(IF(VLOOKUP(B1490,'SAS Stations'!$A$2:$G$307,6,)="YES", "YES", "NO"))=TRUE,"NO","YES")</f>
        <v>NO</v>
      </c>
      <c r="AH1490" s="33" t="str">
        <f t="shared" si="23"/>
        <v>YES</v>
      </c>
      <c r="AI1490" s="33" t="str">
        <f>IF(ISERROR(IF(VLOOKUP(B1490,'Stations Modelled'!$A$2:$D$141,4,FALSE)=TRUE, "YES","NO")),"NO","YES")</f>
        <v>NO</v>
      </c>
    </row>
    <row r="1491" spans="1:35" hidden="1">
      <c r="A1491" s="29" t="s">
        <v>5091</v>
      </c>
      <c r="B1491" s="28">
        <v>1454</v>
      </c>
      <c r="C1491" s="28">
        <v>8231</v>
      </c>
      <c r="D1491" s="30" t="s">
        <v>3405</v>
      </c>
      <c r="E1491" s="29">
        <v>49956</v>
      </c>
      <c r="F1491" s="28">
        <v>33</v>
      </c>
      <c r="G1491" s="28">
        <v>12</v>
      </c>
      <c r="H1491" s="28">
        <v>5064</v>
      </c>
      <c r="I1491" s="29" t="s">
        <v>375</v>
      </c>
      <c r="J1491" s="28">
        <v>5</v>
      </c>
      <c r="K1491" s="29" t="s">
        <v>375</v>
      </c>
      <c r="L1491" s="28">
        <v>5064</v>
      </c>
      <c r="M1491" s="29" t="s">
        <v>375</v>
      </c>
      <c r="N1491" s="29" t="s">
        <v>7471</v>
      </c>
      <c r="O1491" s="31">
        <v>18264</v>
      </c>
      <c r="P1491" s="31" t="s">
        <v>7472</v>
      </c>
      <c r="Q1491" s="29" t="s">
        <v>7506</v>
      </c>
      <c r="R1491" s="28">
        <v>3</v>
      </c>
      <c r="S1491" s="28">
        <v>30</v>
      </c>
      <c r="T1491" s="28">
        <v>3</v>
      </c>
      <c r="U1491" s="28">
        <v>14</v>
      </c>
      <c r="V1491" s="29" t="s">
        <v>3411</v>
      </c>
      <c r="W1491" s="29" t="s">
        <v>1712</v>
      </c>
      <c r="X1491" s="29" t="s">
        <v>7586</v>
      </c>
      <c r="Y1491" s="29" t="s">
        <v>2726</v>
      </c>
      <c r="Z1491" s="29" t="s">
        <v>5091</v>
      </c>
      <c r="AA1491" s="29" t="s">
        <v>7478</v>
      </c>
      <c r="AB1491" s="28">
        <v>92509</v>
      </c>
      <c r="AC1491" s="32">
        <v>33.999218999999997</v>
      </c>
      <c r="AD1491" s="32">
        <v>-117.415166</v>
      </c>
      <c r="AE1491" s="34" t="s">
        <v>7503</v>
      </c>
      <c r="AF1491" s="29" t="s">
        <v>7472</v>
      </c>
      <c r="AG1491" s="33" t="str">
        <f>IF(ISERROR(IF(VLOOKUP(B1491,'SAS Stations'!$A$2:$G$307,6,)="YES", "YES", "NO"))=TRUE,"NO","YES")</f>
        <v>NO</v>
      </c>
      <c r="AH1491" s="33" t="str">
        <f t="shared" si="23"/>
        <v>YES</v>
      </c>
      <c r="AI1491" s="33" t="str">
        <f>IF(ISERROR(IF(VLOOKUP(B1491,'Stations Modelled'!$A$2:$D$141,4,FALSE)=TRUE, "YES","NO")),"NO","YES")</f>
        <v>NO</v>
      </c>
    </row>
    <row r="1492" spans="1:35" hidden="1">
      <c r="A1492" s="29" t="s">
        <v>1338</v>
      </c>
      <c r="B1492" s="28">
        <v>1682</v>
      </c>
      <c r="C1492" s="28">
        <v>9225</v>
      </c>
      <c r="D1492" s="30"/>
      <c r="E1492" s="29"/>
      <c r="F1492" s="28">
        <v>12</v>
      </c>
      <c r="G1492" s="28">
        <v>4</v>
      </c>
      <c r="H1492" s="28">
        <v>9010</v>
      </c>
      <c r="I1492" s="29" t="s">
        <v>2406</v>
      </c>
      <c r="J1492" s="28" t="s">
        <v>7472</v>
      </c>
      <c r="K1492" s="29" t="s">
        <v>7472</v>
      </c>
      <c r="L1492" s="28">
        <v>9010</v>
      </c>
      <c r="M1492" s="29" t="s">
        <v>2406</v>
      </c>
      <c r="N1492" s="29" t="s">
        <v>7471</v>
      </c>
      <c r="O1492" s="31">
        <v>33970</v>
      </c>
      <c r="P1492" s="31" t="s">
        <v>7472</v>
      </c>
      <c r="Q1492" s="29" t="s">
        <v>7506</v>
      </c>
      <c r="R1492" s="28">
        <v>9</v>
      </c>
      <c r="S1492" s="28">
        <v>99</v>
      </c>
      <c r="T1492" s="28">
        <v>2</v>
      </c>
      <c r="U1492" s="28">
        <v>0</v>
      </c>
      <c r="V1492" s="29" t="s">
        <v>7472</v>
      </c>
      <c r="W1492" s="29" t="s">
        <v>7472</v>
      </c>
      <c r="X1492" s="29" t="s">
        <v>7472</v>
      </c>
      <c r="Y1492" s="29" t="s">
        <v>2407</v>
      </c>
      <c r="Z1492" s="29" t="s">
        <v>348</v>
      </c>
      <c r="AA1492" s="29" t="s">
        <v>7478</v>
      </c>
      <c r="AB1492" s="28">
        <v>91801</v>
      </c>
      <c r="AC1492" s="27"/>
      <c r="AD1492" s="27"/>
      <c r="AE1492" s="27"/>
      <c r="AF1492" s="29" t="s">
        <v>7472</v>
      </c>
      <c r="AG1492" s="33" t="str">
        <f>IF(ISERROR(IF(VLOOKUP(B1492,'SAS Stations'!$A$2:$G$307,6,)="YES", "YES", "NO"))=TRUE,"NO","YES")</f>
        <v>NO</v>
      </c>
      <c r="AH1492" s="33" t="str">
        <f t="shared" si="23"/>
        <v>YES</v>
      </c>
      <c r="AI1492" s="33" t="str">
        <f>IF(ISERROR(IF(VLOOKUP(B1492,'Stations Modelled'!$A$2:$D$141,4,FALSE)=TRUE, "YES","NO")),"NO","YES")</f>
        <v>NO</v>
      </c>
    </row>
    <row r="1493" spans="1:35" hidden="1">
      <c r="A1493" s="29" t="s">
        <v>2727</v>
      </c>
      <c r="B1493" s="28">
        <v>699</v>
      </c>
      <c r="C1493" s="28">
        <v>5661</v>
      </c>
      <c r="D1493" s="30" t="s">
        <v>3405</v>
      </c>
      <c r="E1493" s="29"/>
      <c r="F1493" s="28">
        <v>33</v>
      </c>
      <c r="G1493" s="28">
        <v>12</v>
      </c>
      <c r="H1493" s="28">
        <v>5064</v>
      </c>
      <c r="I1493" s="29" t="s">
        <v>375</v>
      </c>
      <c r="J1493" s="28">
        <v>5</v>
      </c>
      <c r="K1493" s="29" t="s">
        <v>375</v>
      </c>
      <c r="L1493" s="28">
        <v>5064</v>
      </c>
      <c r="M1493" s="29" t="s">
        <v>375</v>
      </c>
      <c r="N1493" s="29" t="s">
        <v>7471</v>
      </c>
      <c r="O1493" s="31">
        <v>23043</v>
      </c>
      <c r="P1493" s="31" t="s">
        <v>7472</v>
      </c>
      <c r="Q1493" s="29" t="s">
        <v>7506</v>
      </c>
      <c r="R1493" s="28">
        <v>3</v>
      </c>
      <c r="S1493" s="28">
        <v>40</v>
      </c>
      <c r="T1493" s="28">
        <v>2</v>
      </c>
      <c r="U1493" s="28">
        <v>11</v>
      </c>
      <c r="V1493" s="29" t="s">
        <v>7474</v>
      </c>
      <c r="W1493" s="29" t="s">
        <v>2728</v>
      </c>
      <c r="X1493" s="29" t="s">
        <v>7558</v>
      </c>
      <c r="Y1493" s="29" t="s">
        <v>2729</v>
      </c>
      <c r="Z1493" s="29" t="s">
        <v>2727</v>
      </c>
      <c r="AA1493" s="29" t="s">
        <v>7478</v>
      </c>
      <c r="AB1493" s="28">
        <v>92382</v>
      </c>
      <c r="AC1493" s="32">
        <v>34.208131999999999</v>
      </c>
      <c r="AD1493" s="32">
        <v>-117.104156</v>
      </c>
      <c r="AE1493" s="34" t="s">
        <v>7503</v>
      </c>
      <c r="AF1493" s="29" t="s">
        <v>7472</v>
      </c>
      <c r="AG1493" s="33" t="str">
        <f>IF(ISERROR(IF(VLOOKUP(B1493,'SAS Stations'!$A$2:$G$307,6,)="YES", "YES", "NO"))=TRUE,"NO","YES")</f>
        <v>NO</v>
      </c>
      <c r="AH1493" s="33" t="str">
        <f t="shared" si="23"/>
        <v>YES</v>
      </c>
      <c r="AI1493" s="33" t="str">
        <f>IF(ISERROR(IF(VLOOKUP(B1493,'Stations Modelled'!$A$2:$D$141,4,FALSE)=TRUE, "YES","NO")),"NO","YES")</f>
        <v>NO</v>
      </c>
    </row>
    <row r="1494" spans="1:35" hidden="1">
      <c r="A1494" s="29" t="s">
        <v>823</v>
      </c>
      <c r="B1494" s="28">
        <v>349</v>
      </c>
      <c r="C1494" s="28">
        <v>5116</v>
      </c>
      <c r="D1494" s="30" t="s">
        <v>7535</v>
      </c>
      <c r="E1494" s="29"/>
      <c r="F1494" s="28">
        <v>66</v>
      </c>
      <c r="G1494" s="28">
        <v>16</v>
      </c>
      <c r="H1494" s="28">
        <v>5012</v>
      </c>
      <c r="I1494" s="29" t="s">
        <v>3869</v>
      </c>
      <c r="J1494" s="28">
        <v>3</v>
      </c>
      <c r="K1494" s="29" t="s">
        <v>7529</v>
      </c>
      <c r="L1494" s="28">
        <v>5012</v>
      </c>
      <c r="M1494" s="29" t="s">
        <v>3869</v>
      </c>
      <c r="N1494" s="29" t="s">
        <v>7471</v>
      </c>
      <c r="O1494" s="31">
        <v>23894</v>
      </c>
      <c r="P1494" s="31" t="s">
        <v>7472</v>
      </c>
      <c r="Q1494" s="29" t="s">
        <v>7473</v>
      </c>
      <c r="R1494" s="28">
        <v>1</v>
      </c>
      <c r="S1494" s="28">
        <v>22</v>
      </c>
      <c r="T1494" s="28">
        <v>2</v>
      </c>
      <c r="U1494" s="28">
        <v>3</v>
      </c>
      <c r="V1494" s="29" t="s">
        <v>7531</v>
      </c>
      <c r="W1494" s="29" t="s">
        <v>572</v>
      </c>
      <c r="X1494" s="29" t="s">
        <v>562</v>
      </c>
      <c r="Y1494" s="29" t="s">
        <v>3346</v>
      </c>
      <c r="Z1494" s="29" t="s">
        <v>821</v>
      </c>
      <c r="AA1494" s="29" t="s">
        <v>7478</v>
      </c>
      <c r="AB1494" s="28">
        <v>91770</v>
      </c>
      <c r="AC1494" s="32">
        <v>34.051220999999998</v>
      </c>
      <c r="AD1494" s="32">
        <v>-118.08136399999999</v>
      </c>
      <c r="AE1494" s="34" t="s">
        <v>7503</v>
      </c>
      <c r="AF1494" s="29" t="s">
        <v>7472</v>
      </c>
      <c r="AG1494" s="33" t="str">
        <f>IF(ISERROR(IF(VLOOKUP(B1494,'SAS Stations'!$A$2:$G$307,6,)="YES", "YES", "NO"))=TRUE,"NO","YES")</f>
        <v>YES</v>
      </c>
      <c r="AH1494" s="33" t="str">
        <f t="shared" si="23"/>
        <v>NO</v>
      </c>
      <c r="AI1494" s="33" t="str">
        <f>IF(ISERROR(IF(VLOOKUP(B1494,'Stations Modelled'!$A$2:$D$141,4,FALSE)=TRUE, "YES","NO")),"NO","YES")</f>
        <v>NO</v>
      </c>
    </row>
    <row r="1495" spans="1:35" hidden="1">
      <c r="A1495" s="29" t="s">
        <v>824</v>
      </c>
      <c r="B1495" s="28">
        <v>159</v>
      </c>
      <c r="C1495" s="28">
        <v>2514</v>
      </c>
      <c r="D1495" s="30"/>
      <c r="E1495" s="29"/>
      <c r="F1495" s="28">
        <v>2.4</v>
      </c>
      <c r="G1495" s="28">
        <v>4</v>
      </c>
      <c r="H1495" s="28">
        <v>8015</v>
      </c>
      <c r="I1495" s="29" t="s">
        <v>5394</v>
      </c>
      <c r="J1495" s="28">
        <v>15</v>
      </c>
      <c r="K1495" s="29" t="s">
        <v>666</v>
      </c>
      <c r="L1495" s="28">
        <v>2556</v>
      </c>
      <c r="M1495" s="29" t="s">
        <v>3822</v>
      </c>
      <c r="N1495" s="29" t="s">
        <v>7471</v>
      </c>
      <c r="O1495" s="31">
        <v>5997</v>
      </c>
      <c r="P1495" s="31" t="s">
        <v>7472</v>
      </c>
      <c r="Q1495" s="29" t="s">
        <v>2384</v>
      </c>
      <c r="R1495" s="28">
        <v>3</v>
      </c>
      <c r="S1495" s="28">
        <v>85</v>
      </c>
      <c r="T1495" s="28">
        <v>2</v>
      </c>
      <c r="U1495" s="28">
        <v>92</v>
      </c>
      <c r="V1495" s="29" t="s">
        <v>7498</v>
      </c>
      <c r="W1495" s="29" t="s">
        <v>4583</v>
      </c>
      <c r="X1495" s="29" t="s">
        <v>7540</v>
      </c>
      <c r="Y1495" s="29" t="s">
        <v>1339</v>
      </c>
      <c r="Z1495" s="29" t="s">
        <v>614</v>
      </c>
      <c r="AA1495" s="29" t="s">
        <v>7478</v>
      </c>
      <c r="AB1495" s="28">
        <v>93529</v>
      </c>
      <c r="AC1495" s="32">
        <v>37.766905999999999</v>
      </c>
      <c r="AD1495" s="32">
        <v>-119.122038</v>
      </c>
      <c r="AE1495" s="34" t="s">
        <v>7494</v>
      </c>
      <c r="AF1495" s="29" t="s">
        <v>7472</v>
      </c>
      <c r="AG1495" s="33" t="str">
        <f>IF(ISERROR(IF(VLOOKUP(B1495,'SAS Stations'!$A$2:$G$307,6,)="YES", "YES", "NO"))=TRUE,"NO","YES")</f>
        <v>NO</v>
      </c>
      <c r="AH1495" s="33" t="str">
        <f t="shared" si="23"/>
        <v>YES</v>
      </c>
      <c r="AI1495" s="33" t="str">
        <f>IF(ISERROR(IF(VLOOKUP(B1495,'Stations Modelled'!$A$2:$D$141,4,FALSE)=TRUE, "YES","NO")),"NO","YES")</f>
        <v>NO</v>
      </c>
    </row>
    <row r="1496" spans="1:35" hidden="1">
      <c r="A1496" s="29" t="s">
        <v>824</v>
      </c>
      <c r="B1496" s="28">
        <v>160</v>
      </c>
      <c r="C1496" s="28">
        <v>2514</v>
      </c>
      <c r="D1496" s="30"/>
      <c r="E1496" s="29"/>
      <c r="F1496" s="28">
        <v>115</v>
      </c>
      <c r="G1496" s="28">
        <v>2.4</v>
      </c>
      <c r="H1496" s="28">
        <v>8015</v>
      </c>
      <c r="I1496" s="29" t="s">
        <v>5394</v>
      </c>
      <c r="J1496" s="28">
        <v>15</v>
      </c>
      <c r="K1496" s="29" t="s">
        <v>666</v>
      </c>
      <c r="L1496" s="28">
        <v>2556</v>
      </c>
      <c r="M1496" s="29" t="s">
        <v>3822</v>
      </c>
      <c r="N1496" s="29" t="s">
        <v>7471</v>
      </c>
      <c r="O1496" s="31">
        <v>5997</v>
      </c>
      <c r="P1496" s="31" t="s">
        <v>7472</v>
      </c>
      <c r="Q1496" s="29" t="s">
        <v>7473</v>
      </c>
      <c r="R1496" s="28">
        <v>3</v>
      </c>
      <c r="S1496" s="28">
        <v>85</v>
      </c>
      <c r="T1496" s="28">
        <v>2</v>
      </c>
      <c r="U1496" s="28">
        <v>92</v>
      </c>
      <c r="V1496" s="29" t="s">
        <v>7498</v>
      </c>
      <c r="W1496" s="29" t="s">
        <v>4583</v>
      </c>
      <c r="X1496" s="29" t="s">
        <v>7540</v>
      </c>
      <c r="Y1496" s="29" t="s">
        <v>1339</v>
      </c>
      <c r="Z1496" s="29" t="s">
        <v>614</v>
      </c>
      <c r="AA1496" s="29" t="s">
        <v>7478</v>
      </c>
      <c r="AB1496" s="28">
        <v>93529</v>
      </c>
      <c r="AC1496" s="32">
        <v>37.766905999999999</v>
      </c>
      <c r="AD1496" s="32">
        <v>-119.122038</v>
      </c>
      <c r="AE1496" s="34" t="s">
        <v>7494</v>
      </c>
      <c r="AF1496" s="29" t="s">
        <v>7472</v>
      </c>
      <c r="AG1496" s="33" t="str">
        <f>IF(ISERROR(IF(VLOOKUP(B1496,'SAS Stations'!$A$2:$G$307,6,)="YES", "YES", "NO"))=TRUE,"NO","YES")</f>
        <v>NO</v>
      </c>
      <c r="AH1496" s="33" t="str">
        <f t="shared" si="23"/>
        <v>YES</v>
      </c>
      <c r="AI1496" s="33" t="str">
        <f>IF(ISERROR(IF(VLOOKUP(B1496,'Stations Modelled'!$A$2:$D$141,4,FALSE)=TRUE, "YES","NO")),"NO","YES")</f>
        <v>NO</v>
      </c>
    </row>
    <row r="1497" spans="1:35" hidden="1">
      <c r="A1497" s="29" t="s">
        <v>1340</v>
      </c>
      <c r="B1497" s="28">
        <v>1684</v>
      </c>
      <c r="C1497" s="28">
        <v>9925</v>
      </c>
      <c r="D1497" s="30"/>
      <c r="E1497" s="29"/>
      <c r="F1497" s="28">
        <v>12</v>
      </c>
      <c r="G1497" s="28">
        <v>0.5</v>
      </c>
      <c r="H1497" s="28">
        <v>9010</v>
      </c>
      <c r="I1497" s="29" t="s">
        <v>2406</v>
      </c>
      <c r="J1497" s="28" t="s">
        <v>7472</v>
      </c>
      <c r="K1497" s="29" t="s">
        <v>7472</v>
      </c>
      <c r="L1497" s="28">
        <v>9010</v>
      </c>
      <c r="M1497" s="29" t="s">
        <v>2406</v>
      </c>
      <c r="N1497" s="29" t="s">
        <v>7471</v>
      </c>
      <c r="O1497" s="31">
        <v>33970</v>
      </c>
      <c r="P1497" s="31" t="s">
        <v>7472</v>
      </c>
      <c r="Q1497" s="29" t="s">
        <v>5084</v>
      </c>
      <c r="R1497" s="28">
        <v>9</v>
      </c>
      <c r="S1497" s="28">
        <v>99</v>
      </c>
      <c r="T1497" s="28">
        <v>2</v>
      </c>
      <c r="U1497" s="28">
        <v>0</v>
      </c>
      <c r="V1497" s="29" t="s">
        <v>7472</v>
      </c>
      <c r="W1497" s="29" t="s">
        <v>7472</v>
      </c>
      <c r="X1497" s="29" t="s">
        <v>7472</v>
      </c>
      <c r="Y1497" s="29" t="s">
        <v>2407</v>
      </c>
      <c r="Z1497" s="29" t="s">
        <v>348</v>
      </c>
      <c r="AA1497" s="29" t="s">
        <v>7478</v>
      </c>
      <c r="AB1497" s="28">
        <v>91801</v>
      </c>
      <c r="AC1497" s="27"/>
      <c r="AD1497" s="27"/>
      <c r="AE1497" s="27"/>
      <c r="AF1497" s="29" t="s">
        <v>7472</v>
      </c>
      <c r="AG1497" s="33" t="str">
        <f>IF(ISERROR(IF(VLOOKUP(B1497,'SAS Stations'!$A$2:$G$307,6,)="YES", "YES", "NO"))=TRUE,"NO","YES")</f>
        <v>NO</v>
      </c>
      <c r="AH1497" s="33" t="str">
        <f t="shared" si="23"/>
        <v>YES</v>
      </c>
      <c r="AI1497" s="33" t="str">
        <f>IF(ISERROR(IF(VLOOKUP(B1497,'Stations Modelled'!$A$2:$D$141,4,FALSE)=TRUE, "YES","NO")),"NO","YES")</f>
        <v>NO</v>
      </c>
    </row>
    <row r="1498" spans="1:35" hidden="1">
      <c r="A1498" s="29" t="s">
        <v>1341</v>
      </c>
      <c r="B1498" s="28">
        <v>1468</v>
      </c>
      <c r="C1498" s="28">
        <v>8246</v>
      </c>
      <c r="D1498" s="30"/>
      <c r="E1498" s="29"/>
      <c r="F1498" s="28">
        <v>33</v>
      </c>
      <c r="G1498" s="28">
        <v>2.4</v>
      </c>
      <c r="H1498" s="28">
        <v>8027</v>
      </c>
      <c r="I1498" s="29" t="s">
        <v>365</v>
      </c>
      <c r="J1498" s="28">
        <v>15</v>
      </c>
      <c r="K1498" s="29" t="s">
        <v>666</v>
      </c>
      <c r="L1498" s="28">
        <v>5061</v>
      </c>
      <c r="M1498" s="29" t="s">
        <v>666</v>
      </c>
      <c r="N1498" s="29" t="s">
        <v>7521</v>
      </c>
      <c r="O1498" s="31">
        <v>18264</v>
      </c>
      <c r="P1498" s="31">
        <v>37522</v>
      </c>
      <c r="Q1498" s="29" t="s">
        <v>981</v>
      </c>
      <c r="R1498" s="28">
        <v>3</v>
      </c>
      <c r="S1498" s="28">
        <v>73</v>
      </c>
      <c r="T1498" s="28">
        <v>4</v>
      </c>
      <c r="U1498" s="28">
        <v>24</v>
      </c>
      <c r="V1498" s="29" t="s">
        <v>7474</v>
      </c>
      <c r="W1498" s="29" t="s">
        <v>5321</v>
      </c>
      <c r="X1498" s="29" t="s">
        <v>450</v>
      </c>
      <c r="Y1498" s="29" t="s">
        <v>1342</v>
      </c>
      <c r="Z1498" s="29" t="s">
        <v>363</v>
      </c>
      <c r="AA1498" s="29" t="s">
        <v>7478</v>
      </c>
      <c r="AB1498" s="28">
        <v>92392</v>
      </c>
      <c r="AC1498" s="27"/>
      <c r="AD1498" s="27"/>
      <c r="AE1498" s="27"/>
      <c r="AF1498" s="29" t="s">
        <v>7472</v>
      </c>
      <c r="AG1498" s="33" t="str">
        <f>IF(ISERROR(IF(VLOOKUP(B1498,'SAS Stations'!$A$2:$G$307,6,)="YES", "YES", "NO"))=TRUE,"NO","YES")</f>
        <v>NO</v>
      </c>
      <c r="AH1498" s="33" t="str">
        <f t="shared" si="23"/>
        <v>YES</v>
      </c>
      <c r="AI1498" s="33" t="str">
        <f>IF(ISERROR(IF(VLOOKUP(B1498,'Stations Modelled'!$A$2:$D$141,4,FALSE)=TRUE, "YES","NO")),"NO","YES")</f>
        <v>NO</v>
      </c>
    </row>
    <row r="1499" spans="1:35" hidden="1">
      <c r="A1499" s="29" t="s">
        <v>1343</v>
      </c>
      <c r="B1499" s="28">
        <v>1291</v>
      </c>
      <c r="C1499" s="28">
        <v>7789</v>
      </c>
      <c r="D1499" s="30"/>
      <c r="E1499" s="29"/>
      <c r="F1499" s="28">
        <v>16</v>
      </c>
      <c r="G1499" s="28">
        <v>2.4</v>
      </c>
      <c r="H1499" s="28">
        <v>5021</v>
      </c>
      <c r="I1499" s="29" t="s">
        <v>625</v>
      </c>
      <c r="J1499" s="28">
        <v>8</v>
      </c>
      <c r="K1499" s="29" t="s">
        <v>337</v>
      </c>
      <c r="L1499" s="28">
        <v>5023</v>
      </c>
      <c r="M1499" s="29" t="s">
        <v>337</v>
      </c>
      <c r="N1499" s="29" t="s">
        <v>7521</v>
      </c>
      <c r="O1499" s="31">
        <v>27515</v>
      </c>
      <c r="P1499" s="31">
        <v>30956</v>
      </c>
      <c r="Q1499" s="29" t="s">
        <v>5084</v>
      </c>
      <c r="R1499" s="28">
        <v>5</v>
      </c>
      <c r="S1499" s="28">
        <v>44</v>
      </c>
      <c r="T1499" s="28">
        <v>1</v>
      </c>
      <c r="U1499" s="28">
        <v>50</v>
      </c>
      <c r="V1499" s="29" t="s">
        <v>2730</v>
      </c>
      <c r="W1499" s="29" t="s">
        <v>7472</v>
      </c>
      <c r="X1499" s="29" t="s">
        <v>7472</v>
      </c>
      <c r="Y1499" s="29" t="s">
        <v>7472</v>
      </c>
      <c r="Z1499" s="29" t="s">
        <v>7472</v>
      </c>
      <c r="AA1499" s="29" t="s">
        <v>7478</v>
      </c>
      <c r="AB1499" s="28" t="s">
        <v>7472</v>
      </c>
      <c r="AC1499" s="27"/>
      <c r="AD1499" s="27"/>
      <c r="AE1499" s="27"/>
      <c r="AF1499" s="29" t="s">
        <v>7472</v>
      </c>
      <c r="AG1499" s="33" t="str">
        <f>IF(ISERROR(IF(VLOOKUP(B1499,'SAS Stations'!$A$2:$G$307,6,)="YES", "YES", "NO"))=TRUE,"NO","YES")</f>
        <v>NO</v>
      </c>
      <c r="AH1499" s="33" t="str">
        <f t="shared" si="23"/>
        <v>YES</v>
      </c>
      <c r="AI1499" s="33" t="str">
        <f>IF(ISERROR(IF(VLOOKUP(B1499,'Stations Modelled'!$A$2:$D$141,4,FALSE)=TRUE, "YES","NO")),"NO","YES")</f>
        <v>NO</v>
      </c>
    </row>
    <row r="1500" spans="1:35" hidden="1">
      <c r="A1500" s="29" t="s">
        <v>1344</v>
      </c>
      <c r="B1500" s="28">
        <v>1803</v>
      </c>
      <c r="C1500" s="28">
        <v>5920</v>
      </c>
      <c r="D1500" s="30"/>
      <c r="E1500" s="29"/>
      <c r="F1500" s="28">
        <v>66</v>
      </c>
      <c r="G1500" s="28">
        <v>12</v>
      </c>
      <c r="H1500" s="28">
        <v>5088</v>
      </c>
      <c r="I1500" s="29" t="s">
        <v>838</v>
      </c>
      <c r="J1500" s="28">
        <v>2</v>
      </c>
      <c r="K1500" s="29" t="s">
        <v>394</v>
      </c>
      <c r="L1500" s="28">
        <v>5086</v>
      </c>
      <c r="M1500" s="29" t="s">
        <v>394</v>
      </c>
      <c r="N1500" s="29" t="s">
        <v>7496</v>
      </c>
      <c r="O1500" s="31">
        <v>38353</v>
      </c>
      <c r="P1500" s="31" t="s">
        <v>7472</v>
      </c>
      <c r="Q1500" s="29" t="s">
        <v>10579</v>
      </c>
      <c r="R1500" s="28">
        <v>1</v>
      </c>
      <c r="S1500" s="28">
        <v>43</v>
      </c>
      <c r="T1500" s="28">
        <v>2</v>
      </c>
      <c r="U1500" s="28">
        <v>80</v>
      </c>
      <c r="V1500" s="29" t="s">
        <v>7556</v>
      </c>
      <c r="W1500" s="29" t="s">
        <v>3268</v>
      </c>
      <c r="X1500" s="29" t="s">
        <v>7562</v>
      </c>
      <c r="Y1500" s="29" t="s">
        <v>1345</v>
      </c>
      <c r="Z1500" s="29" t="s">
        <v>606</v>
      </c>
      <c r="AA1500" s="29" t="s">
        <v>7478</v>
      </c>
      <c r="AB1500" s="28" t="s">
        <v>7472</v>
      </c>
      <c r="AC1500" s="27"/>
      <c r="AD1500" s="27"/>
      <c r="AE1500" s="27"/>
      <c r="AF1500" s="29" t="s">
        <v>7472</v>
      </c>
      <c r="AG1500" s="33" t="str">
        <f>IF(ISERROR(IF(VLOOKUP(B1500,'SAS Stations'!$A$2:$G$307,6,)="YES", "YES", "NO"))=TRUE,"NO","YES")</f>
        <v>NO</v>
      </c>
      <c r="AH1500" s="33" t="str">
        <f t="shared" si="23"/>
        <v>YES</v>
      </c>
      <c r="AI1500" s="33" t="str">
        <f>IF(ISERROR(IF(VLOOKUP(B1500,'Stations Modelled'!$A$2:$D$141,4,FALSE)=TRUE, "YES","NO")),"NO","YES")</f>
        <v>NO</v>
      </c>
    </row>
    <row r="1501" spans="1:35" hidden="1">
      <c r="A1501" s="29" t="s">
        <v>1346</v>
      </c>
      <c r="B1501" s="28">
        <v>1875</v>
      </c>
      <c r="C1501" s="28">
        <v>5359</v>
      </c>
      <c r="D1501" s="30"/>
      <c r="E1501" s="29"/>
      <c r="F1501" s="28">
        <v>66</v>
      </c>
      <c r="G1501" s="28">
        <v>12</v>
      </c>
      <c r="H1501" s="28">
        <v>5052</v>
      </c>
      <c r="I1501" s="29" t="s">
        <v>357</v>
      </c>
      <c r="J1501" s="28">
        <v>14</v>
      </c>
      <c r="K1501" s="29" t="s">
        <v>940</v>
      </c>
      <c r="L1501" s="28">
        <v>5054</v>
      </c>
      <c r="M1501" s="29" t="s">
        <v>940</v>
      </c>
      <c r="N1501" s="29" t="s">
        <v>7496</v>
      </c>
      <c r="O1501" s="31">
        <v>38353</v>
      </c>
      <c r="P1501" s="31" t="s">
        <v>7472</v>
      </c>
      <c r="Q1501" s="29" t="s">
        <v>10579</v>
      </c>
      <c r="R1501" s="28">
        <v>5</v>
      </c>
      <c r="S1501" s="28">
        <v>36</v>
      </c>
      <c r="T1501" s="28">
        <v>3</v>
      </c>
      <c r="U1501" s="28">
        <v>30</v>
      </c>
      <c r="V1501" s="29" t="s">
        <v>7472</v>
      </c>
      <c r="W1501" s="29" t="s">
        <v>7472</v>
      </c>
      <c r="X1501" s="29" t="s">
        <v>7472</v>
      </c>
      <c r="Y1501" s="29" t="s">
        <v>7472</v>
      </c>
      <c r="Z1501" s="29" t="s">
        <v>7472</v>
      </c>
      <c r="AA1501" s="29" t="s">
        <v>7472</v>
      </c>
      <c r="AB1501" s="28" t="s">
        <v>7472</v>
      </c>
      <c r="AC1501" s="27"/>
      <c r="AD1501" s="27"/>
      <c r="AE1501" s="27"/>
      <c r="AF1501" s="29" t="s">
        <v>7472</v>
      </c>
      <c r="AG1501" s="33" t="str">
        <f>IF(ISERROR(IF(VLOOKUP(B1501,'SAS Stations'!$A$2:$G$307,6,)="YES", "YES", "NO"))=TRUE,"NO","YES")</f>
        <v>NO</v>
      </c>
      <c r="AH1501" s="33" t="str">
        <f t="shared" si="23"/>
        <v>YES</v>
      </c>
      <c r="AI1501" s="33" t="str">
        <f>IF(ISERROR(IF(VLOOKUP(B1501,'Stations Modelled'!$A$2:$D$141,4,FALSE)=TRUE, "YES","NO")),"NO","YES")</f>
        <v>NO</v>
      </c>
    </row>
    <row r="1502" spans="1:35" hidden="1">
      <c r="A1502" s="29" t="s">
        <v>1347</v>
      </c>
      <c r="B1502" s="28">
        <v>1836</v>
      </c>
      <c r="C1502" s="28">
        <v>4120</v>
      </c>
      <c r="D1502" s="30"/>
      <c r="E1502" s="29"/>
      <c r="F1502" s="28">
        <v>33</v>
      </c>
      <c r="G1502" s="28">
        <v>12</v>
      </c>
      <c r="H1502" s="28">
        <v>4015</v>
      </c>
      <c r="I1502" s="29" t="s">
        <v>2866</v>
      </c>
      <c r="J1502" s="28">
        <v>6</v>
      </c>
      <c r="K1502" s="29" t="s">
        <v>389</v>
      </c>
      <c r="L1502" s="28">
        <v>4000</v>
      </c>
      <c r="M1502" s="29" t="s">
        <v>7495</v>
      </c>
      <c r="N1502" s="29" t="s">
        <v>7471</v>
      </c>
      <c r="O1502" s="31">
        <v>18264</v>
      </c>
      <c r="P1502" s="31" t="s">
        <v>7472</v>
      </c>
      <c r="Q1502" s="29" t="s">
        <v>7514</v>
      </c>
      <c r="R1502" s="28">
        <v>9</v>
      </c>
      <c r="S1502" s="28">
        <v>99</v>
      </c>
      <c r="T1502" s="28">
        <v>4</v>
      </c>
      <c r="U1502" s="28">
        <v>0</v>
      </c>
      <c r="V1502" s="29" t="s">
        <v>7472</v>
      </c>
      <c r="W1502" s="29" t="s">
        <v>7472</v>
      </c>
      <c r="X1502" s="29" t="s">
        <v>7472</v>
      </c>
      <c r="Y1502" s="29" t="s">
        <v>1348</v>
      </c>
      <c r="Z1502" s="29" t="s">
        <v>1349</v>
      </c>
      <c r="AA1502" s="29" t="s">
        <v>7478</v>
      </c>
      <c r="AB1502" s="28" t="s">
        <v>7472</v>
      </c>
      <c r="AC1502" s="27"/>
      <c r="AD1502" s="27"/>
      <c r="AE1502" s="27"/>
      <c r="AF1502" s="29" t="s">
        <v>7472</v>
      </c>
      <c r="AG1502" s="33" t="str">
        <f>IF(ISERROR(IF(VLOOKUP(B1502,'SAS Stations'!$A$2:$G$307,6,)="YES", "YES", "NO"))=TRUE,"NO","YES")</f>
        <v>NO</v>
      </c>
      <c r="AH1502" s="33" t="str">
        <f t="shared" si="23"/>
        <v>YES</v>
      </c>
      <c r="AI1502" s="33" t="str">
        <f>IF(ISERROR(IF(VLOOKUP(B1502,'Stations Modelled'!$A$2:$D$141,4,FALSE)=TRUE, "YES","NO")),"NO","YES")</f>
        <v>NO</v>
      </c>
    </row>
    <row r="1503" spans="1:35" hidden="1">
      <c r="A1503" s="29" t="s">
        <v>825</v>
      </c>
      <c r="B1503" s="28">
        <v>672</v>
      </c>
      <c r="C1503" s="28">
        <v>5631</v>
      </c>
      <c r="D1503" s="30" t="s">
        <v>3420</v>
      </c>
      <c r="E1503" s="29">
        <v>17233</v>
      </c>
      <c r="F1503" s="28">
        <v>66</v>
      </c>
      <c r="G1503" s="28">
        <v>12</v>
      </c>
      <c r="H1503" s="28">
        <v>5045</v>
      </c>
      <c r="I1503" s="29" t="s">
        <v>3810</v>
      </c>
      <c r="J1503" s="28">
        <v>4</v>
      </c>
      <c r="K1503" s="29" t="s">
        <v>448</v>
      </c>
      <c r="L1503" s="28">
        <v>5069</v>
      </c>
      <c r="M1503" s="29" t="s">
        <v>687</v>
      </c>
      <c r="N1503" s="29" t="s">
        <v>7471</v>
      </c>
      <c r="O1503" s="31">
        <v>18264</v>
      </c>
      <c r="P1503" s="31" t="s">
        <v>7472</v>
      </c>
      <c r="Q1503" s="29" t="s">
        <v>7473</v>
      </c>
      <c r="R1503" s="28">
        <v>3</v>
      </c>
      <c r="S1503" s="28">
        <v>34</v>
      </c>
      <c r="T1503" s="28">
        <v>3</v>
      </c>
      <c r="U1503" s="28">
        <v>15</v>
      </c>
      <c r="V1503" s="29" t="s">
        <v>2730</v>
      </c>
      <c r="W1503" s="29" t="s">
        <v>1732</v>
      </c>
      <c r="X1503" s="29" t="s">
        <v>450</v>
      </c>
      <c r="Y1503" s="29" t="s">
        <v>2731</v>
      </c>
      <c r="Z1503" s="29" t="s">
        <v>2732</v>
      </c>
      <c r="AA1503" s="29" t="s">
        <v>7478</v>
      </c>
      <c r="AB1503" s="28">
        <v>91711</v>
      </c>
      <c r="AC1503" s="32">
        <v>34.093189000000002</v>
      </c>
      <c r="AD1503" s="32">
        <v>-117.697827</v>
      </c>
      <c r="AE1503" s="34" t="s">
        <v>7503</v>
      </c>
      <c r="AF1503" s="29" t="s">
        <v>7472</v>
      </c>
      <c r="AG1503" s="33" t="str">
        <f>IF(ISERROR(IF(VLOOKUP(B1503,'SAS Stations'!$A$2:$G$307,6,)="YES", "YES", "NO"))=TRUE,"NO","YES")</f>
        <v>NO</v>
      </c>
      <c r="AH1503" s="33" t="str">
        <f t="shared" si="23"/>
        <v>YES</v>
      </c>
      <c r="AI1503" s="33" t="str">
        <f>IF(ISERROR(IF(VLOOKUP(B1503,'Stations Modelled'!$A$2:$D$141,4,FALSE)=TRUE, "YES","NO")),"NO","YES")</f>
        <v>NO</v>
      </c>
    </row>
    <row r="1504" spans="1:35" hidden="1">
      <c r="A1504" s="29" t="s">
        <v>7480</v>
      </c>
      <c r="B1504" s="28">
        <v>118</v>
      </c>
      <c r="C1504" s="28">
        <v>1990</v>
      </c>
      <c r="D1504" s="30" t="s">
        <v>3405</v>
      </c>
      <c r="E1504" s="29">
        <v>17930</v>
      </c>
      <c r="F1504" s="28">
        <v>115</v>
      </c>
      <c r="G1504" s="28">
        <v>12</v>
      </c>
      <c r="H1504" s="28">
        <v>5064</v>
      </c>
      <c r="I1504" s="29" t="s">
        <v>375</v>
      </c>
      <c r="J1504" s="28">
        <v>5</v>
      </c>
      <c r="K1504" s="29" t="s">
        <v>375</v>
      </c>
      <c r="L1504" s="28">
        <v>5064</v>
      </c>
      <c r="M1504" s="29" t="s">
        <v>375</v>
      </c>
      <c r="N1504" s="29" t="s">
        <v>7471</v>
      </c>
      <c r="O1504" s="31">
        <v>20821</v>
      </c>
      <c r="P1504" s="31" t="s">
        <v>7472</v>
      </c>
      <c r="Q1504" s="29" t="s">
        <v>7514</v>
      </c>
      <c r="R1504" s="28">
        <v>3</v>
      </c>
      <c r="S1504" s="28">
        <v>31</v>
      </c>
      <c r="T1504" s="28">
        <v>4</v>
      </c>
      <c r="U1504" s="28">
        <v>11</v>
      </c>
      <c r="V1504" s="29" t="s">
        <v>7474</v>
      </c>
      <c r="W1504" s="29" t="s">
        <v>5056</v>
      </c>
      <c r="X1504" s="29" t="s">
        <v>459</v>
      </c>
      <c r="Y1504" s="29" t="s">
        <v>2733</v>
      </c>
      <c r="Z1504" s="29" t="s">
        <v>7480</v>
      </c>
      <c r="AA1504" s="29" t="s">
        <v>7478</v>
      </c>
      <c r="AB1504" s="28">
        <v>92408</v>
      </c>
      <c r="AC1504" s="27"/>
      <c r="AD1504" s="27"/>
      <c r="AE1504" s="27"/>
      <c r="AF1504" s="29" t="s">
        <v>7472</v>
      </c>
      <c r="AG1504" s="33" t="str">
        <f>IF(ISERROR(IF(VLOOKUP(B1504,'SAS Stations'!$A$2:$G$307,6,)="YES", "YES", "NO"))=TRUE,"NO","YES")</f>
        <v>NO</v>
      </c>
      <c r="AH1504" s="33" t="str">
        <f t="shared" si="23"/>
        <v>YES</v>
      </c>
      <c r="AI1504" s="33" t="str">
        <f>IF(ISERROR(IF(VLOOKUP(B1504,'Stations Modelled'!$A$2:$D$141,4,FALSE)=TRUE, "YES","NO")),"NO","YES")</f>
        <v>NO</v>
      </c>
    </row>
    <row r="1505" spans="1:35" hidden="1">
      <c r="A1505" s="29" t="s">
        <v>7480</v>
      </c>
      <c r="B1505" s="28">
        <v>119</v>
      </c>
      <c r="C1505" s="28">
        <v>1990</v>
      </c>
      <c r="D1505" s="30" t="s">
        <v>3405</v>
      </c>
      <c r="E1505" s="29">
        <v>17930</v>
      </c>
      <c r="F1505" s="28">
        <v>220</v>
      </c>
      <c r="G1505" s="28">
        <v>66</v>
      </c>
      <c r="H1505" s="28">
        <v>5000</v>
      </c>
      <c r="I1505" s="29" t="s">
        <v>7485</v>
      </c>
      <c r="J1505" s="28">
        <v>5</v>
      </c>
      <c r="K1505" s="29" t="s">
        <v>375</v>
      </c>
      <c r="L1505" s="28">
        <v>5064</v>
      </c>
      <c r="M1505" s="29" t="s">
        <v>375</v>
      </c>
      <c r="N1505" s="29" t="s">
        <v>7471</v>
      </c>
      <c r="O1505" s="31">
        <v>20972</v>
      </c>
      <c r="P1505" s="31" t="s">
        <v>7472</v>
      </c>
      <c r="Q1505" s="29" t="s">
        <v>7514</v>
      </c>
      <c r="R1505" s="28">
        <v>3</v>
      </c>
      <c r="S1505" s="28">
        <v>31</v>
      </c>
      <c r="T1505" s="28">
        <v>4</v>
      </c>
      <c r="U1505" s="28">
        <v>11</v>
      </c>
      <c r="V1505" s="29" t="s">
        <v>7474</v>
      </c>
      <c r="W1505" s="29" t="s">
        <v>5056</v>
      </c>
      <c r="X1505" s="29" t="s">
        <v>459</v>
      </c>
      <c r="Y1505" s="29" t="s">
        <v>2733</v>
      </c>
      <c r="Z1505" s="29" t="s">
        <v>7480</v>
      </c>
      <c r="AA1505" s="29" t="s">
        <v>7478</v>
      </c>
      <c r="AB1505" s="28">
        <v>92408</v>
      </c>
      <c r="AC1505" s="27"/>
      <c r="AD1505" s="27"/>
      <c r="AE1505" s="27"/>
      <c r="AF1505" s="29" t="s">
        <v>7472</v>
      </c>
      <c r="AG1505" s="33" t="str">
        <f>IF(ISERROR(IF(VLOOKUP(B1505,'SAS Stations'!$A$2:$G$307,6,)="YES", "YES", "NO"))=TRUE,"NO","YES")</f>
        <v>NO</v>
      </c>
      <c r="AH1505" s="33" t="str">
        <f t="shared" si="23"/>
        <v>YES</v>
      </c>
      <c r="AI1505" s="33" t="str">
        <f>IF(ISERROR(IF(VLOOKUP(B1505,'Stations Modelled'!$A$2:$D$141,4,FALSE)=TRUE, "YES","NO")),"NO","YES")</f>
        <v>NO</v>
      </c>
    </row>
    <row r="1506" spans="1:35" hidden="1">
      <c r="A1506" s="29" t="s">
        <v>826</v>
      </c>
      <c r="B1506" s="28">
        <v>674</v>
      </c>
      <c r="C1506" s="28">
        <v>5633</v>
      </c>
      <c r="D1506" s="30" t="s">
        <v>7528</v>
      </c>
      <c r="E1506" s="29"/>
      <c r="F1506" s="28">
        <v>66</v>
      </c>
      <c r="G1506" s="28">
        <v>12</v>
      </c>
      <c r="H1506" s="28">
        <v>5045</v>
      </c>
      <c r="I1506" s="29" t="s">
        <v>3810</v>
      </c>
      <c r="J1506" s="28">
        <v>4</v>
      </c>
      <c r="K1506" s="29" t="s">
        <v>448</v>
      </c>
      <c r="L1506" s="28">
        <v>5069</v>
      </c>
      <c r="M1506" s="29" t="s">
        <v>687</v>
      </c>
      <c r="N1506" s="29" t="s">
        <v>7471</v>
      </c>
      <c r="O1506" s="31">
        <v>18264</v>
      </c>
      <c r="P1506" s="31" t="s">
        <v>7472</v>
      </c>
      <c r="Q1506" s="29" t="s">
        <v>7473</v>
      </c>
      <c r="R1506" s="28">
        <v>1</v>
      </c>
      <c r="S1506" s="28">
        <v>26</v>
      </c>
      <c r="T1506" s="28">
        <v>3</v>
      </c>
      <c r="U1506" s="28">
        <v>6</v>
      </c>
      <c r="V1506" s="29" t="s">
        <v>7531</v>
      </c>
      <c r="W1506" s="29" t="s">
        <v>3258</v>
      </c>
      <c r="X1506" s="29" t="s">
        <v>7500</v>
      </c>
      <c r="Y1506" s="29" t="s">
        <v>3347</v>
      </c>
      <c r="Z1506" s="29" t="s">
        <v>826</v>
      </c>
      <c r="AA1506" s="29" t="s">
        <v>7478</v>
      </c>
      <c r="AB1506" s="28">
        <v>91773</v>
      </c>
      <c r="AC1506" s="32">
        <v>34.116599999999998</v>
      </c>
      <c r="AD1506" s="32">
        <v>-117.80873800000001</v>
      </c>
      <c r="AE1506" s="34" t="s">
        <v>7503</v>
      </c>
      <c r="AF1506" s="29" t="s">
        <v>7472</v>
      </c>
      <c r="AG1506" s="33" t="str">
        <f>IF(ISERROR(IF(VLOOKUP(B1506,'SAS Stations'!$A$2:$G$307,6,)="YES", "YES", "NO"))=TRUE,"NO","YES")</f>
        <v>NO</v>
      </c>
      <c r="AH1506" s="33" t="str">
        <f t="shared" si="23"/>
        <v>YES</v>
      </c>
      <c r="AI1506" s="33" t="str">
        <f>IF(ISERROR(IF(VLOOKUP(B1506,'Stations Modelled'!$A$2:$D$141,4,FALSE)=TRUE, "YES","NO")),"NO","YES")</f>
        <v>YES</v>
      </c>
    </row>
    <row r="1507" spans="1:35" hidden="1">
      <c r="A1507" s="29" t="s">
        <v>1350</v>
      </c>
      <c r="B1507" s="28">
        <v>1275</v>
      </c>
      <c r="C1507" s="28">
        <v>7757</v>
      </c>
      <c r="D1507" s="30"/>
      <c r="E1507" s="29"/>
      <c r="F1507" s="28">
        <v>12</v>
      </c>
      <c r="G1507" s="28">
        <v>2.4</v>
      </c>
      <c r="H1507" s="28">
        <v>5045</v>
      </c>
      <c r="I1507" s="29" t="s">
        <v>3810</v>
      </c>
      <c r="J1507" s="28">
        <v>4</v>
      </c>
      <c r="K1507" s="29" t="s">
        <v>448</v>
      </c>
      <c r="L1507" s="28">
        <v>5069</v>
      </c>
      <c r="M1507" s="29" t="s">
        <v>687</v>
      </c>
      <c r="N1507" s="29" t="s">
        <v>7521</v>
      </c>
      <c r="O1507" s="31">
        <v>18264</v>
      </c>
      <c r="P1507" s="31">
        <v>37522</v>
      </c>
      <c r="Q1507" s="29" t="s">
        <v>5084</v>
      </c>
      <c r="R1507" s="28">
        <v>1</v>
      </c>
      <c r="S1507" s="28">
        <v>26</v>
      </c>
      <c r="T1507" s="28">
        <v>3</v>
      </c>
      <c r="U1507" s="28">
        <v>10</v>
      </c>
      <c r="V1507" s="29" t="s">
        <v>7472</v>
      </c>
      <c r="W1507" s="29" t="s">
        <v>7472</v>
      </c>
      <c r="X1507" s="29" t="s">
        <v>7472</v>
      </c>
      <c r="Y1507" s="29" t="s">
        <v>7472</v>
      </c>
      <c r="Z1507" s="29" t="s">
        <v>826</v>
      </c>
      <c r="AA1507" s="29" t="s">
        <v>7478</v>
      </c>
      <c r="AB1507" s="28">
        <v>91773</v>
      </c>
      <c r="AC1507" s="27"/>
      <c r="AD1507" s="27"/>
      <c r="AE1507" s="27"/>
      <c r="AF1507" s="29" t="s">
        <v>7472</v>
      </c>
      <c r="AG1507" s="33" t="str">
        <f>IF(ISERROR(IF(VLOOKUP(B1507,'SAS Stations'!$A$2:$G$307,6,)="YES", "YES", "NO"))=TRUE,"NO","YES")</f>
        <v>NO</v>
      </c>
      <c r="AH1507" s="33" t="str">
        <f t="shared" si="23"/>
        <v>YES</v>
      </c>
      <c r="AI1507" s="33" t="str">
        <f>IF(ISERROR(IF(VLOOKUP(B1507,'Stations Modelled'!$A$2:$D$141,4,FALSE)=TRUE, "YES","NO")),"NO","YES")</f>
        <v>NO</v>
      </c>
    </row>
    <row r="1508" spans="1:35" hidden="1">
      <c r="A1508" s="29" t="s">
        <v>827</v>
      </c>
      <c r="B1508" s="28">
        <v>601</v>
      </c>
      <c r="C1508" s="28">
        <v>5550</v>
      </c>
      <c r="D1508" s="30" t="s">
        <v>4936</v>
      </c>
      <c r="E1508" s="29">
        <v>49938</v>
      </c>
      <c r="F1508" s="28">
        <v>66</v>
      </c>
      <c r="G1508" s="28">
        <v>16</v>
      </c>
      <c r="H1508" s="28">
        <v>5051</v>
      </c>
      <c r="I1508" s="29" t="s">
        <v>362</v>
      </c>
      <c r="J1508" s="28">
        <v>13</v>
      </c>
      <c r="K1508" s="29" t="s">
        <v>362</v>
      </c>
      <c r="L1508" s="28">
        <v>5056</v>
      </c>
      <c r="M1508" s="29" t="s">
        <v>698</v>
      </c>
      <c r="N1508" s="29" t="s">
        <v>7471</v>
      </c>
      <c r="O1508" s="31">
        <v>2831</v>
      </c>
      <c r="P1508" s="31" t="s">
        <v>7472</v>
      </c>
      <c r="Q1508" s="29" t="s">
        <v>7473</v>
      </c>
      <c r="R1508" s="28">
        <v>5</v>
      </c>
      <c r="S1508" s="28">
        <v>59</v>
      </c>
      <c r="T1508" s="28">
        <v>3</v>
      </c>
      <c r="U1508" s="28">
        <v>62</v>
      </c>
      <c r="V1508" s="29" t="s">
        <v>2730</v>
      </c>
      <c r="W1508" s="29" t="s">
        <v>5098</v>
      </c>
      <c r="X1508" s="29" t="s">
        <v>7540</v>
      </c>
      <c r="Y1508" s="29" t="s">
        <v>5285</v>
      </c>
      <c r="Z1508" s="29" t="s">
        <v>827</v>
      </c>
      <c r="AA1508" s="29" t="s">
        <v>7478</v>
      </c>
      <c r="AB1508" s="28">
        <v>91345</v>
      </c>
      <c r="AC1508" s="32">
        <v>34.273595999999998</v>
      </c>
      <c r="AD1508" s="32">
        <v>-118.458901</v>
      </c>
      <c r="AE1508" s="34" t="s">
        <v>7494</v>
      </c>
      <c r="AF1508" s="29" t="s">
        <v>7472</v>
      </c>
      <c r="AG1508" s="33" t="str">
        <f>IF(ISERROR(IF(VLOOKUP(B1508,'SAS Stations'!$A$2:$G$307,6,)="YES", "YES", "NO"))=TRUE,"NO","YES")</f>
        <v>NO</v>
      </c>
      <c r="AH1508" s="33" t="str">
        <f t="shared" si="23"/>
        <v>YES</v>
      </c>
      <c r="AI1508" s="33" t="str">
        <f>IF(ISERROR(IF(VLOOKUP(B1508,'Stations Modelled'!$A$2:$D$141,4,FALSE)=TRUE, "YES","NO")),"NO","YES")</f>
        <v>YES</v>
      </c>
    </row>
    <row r="1509" spans="1:35" hidden="1">
      <c r="A1509" s="29" t="s">
        <v>828</v>
      </c>
      <c r="B1509" s="28">
        <v>364</v>
      </c>
      <c r="C1509" s="28">
        <v>5142</v>
      </c>
      <c r="D1509" s="30" t="s">
        <v>7535</v>
      </c>
      <c r="E1509" s="29"/>
      <c r="F1509" s="28">
        <v>66</v>
      </c>
      <c r="G1509" s="28">
        <v>4</v>
      </c>
      <c r="H1509" s="28">
        <v>5012</v>
      </c>
      <c r="I1509" s="29" t="s">
        <v>3869</v>
      </c>
      <c r="J1509" s="28">
        <v>3</v>
      </c>
      <c r="K1509" s="29" t="s">
        <v>7529</v>
      </c>
      <c r="L1509" s="28">
        <v>5012</v>
      </c>
      <c r="M1509" s="29" t="s">
        <v>3869</v>
      </c>
      <c r="N1509" s="29" t="s">
        <v>7471</v>
      </c>
      <c r="O1509" s="31">
        <v>23529</v>
      </c>
      <c r="P1509" s="31" t="s">
        <v>7472</v>
      </c>
      <c r="Q1509" s="29" t="s">
        <v>7473</v>
      </c>
      <c r="R1509" s="28">
        <v>1</v>
      </c>
      <c r="S1509" s="28">
        <v>22</v>
      </c>
      <c r="T1509" s="28">
        <v>3</v>
      </c>
      <c r="U1509" s="28">
        <v>3</v>
      </c>
      <c r="V1509" s="29" t="s">
        <v>7531</v>
      </c>
      <c r="W1509" s="29" t="s">
        <v>7811</v>
      </c>
      <c r="X1509" s="29" t="s">
        <v>450</v>
      </c>
      <c r="Y1509" s="29" t="s">
        <v>3348</v>
      </c>
      <c r="Z1509" s="29" t="s">
        <v>828</v>
      </c>
      <c r="AA1509" s="29" t="s">
        <v>7478</v>
      </c>
      <c r="AB1509" s="28">
        <v>91776</v>
      </c>
      <c r="AC1509" s="32">
        <v>34.098502000000003</v>
      </c>
      <c r="AD1509" s="32">
        <v>-118.100149</v>
      </c>
      <c r="AE1509" s="34" t="s">
        <v>7503</v>
      </c>
      <c r="AF1509" s="29" t="s">
        <v>7472</v>
      </c>
      <c r="AG1509" s="33" t="str">
        <f>IF(ISERROR(IF(VLOOKUP(B1509,'SAS Stations'!$A$2:$G$307,6,)="YES", "YES", "NO"))=TRUE,"NO","YES")</f>
        <v>YES</v>
      </c>
      <c r="AH1509" s="33" t="str">
        <f t="shared" si="23"/>
        <v>NO</v>
      </c>
      <c r="AI1509" s="33" t="str">
        <f>IF(ISERROR(IF(VLOOKUP(B1509,'Stations Modelled'!$A$2:$D$141,4,FALSE)=TRUE, "YES","NO")),"NO","YES")</f>
        <v>NO</v>
      </c>
    </row>
    <row r="1510" spans="1:35" hidden="1">
      <c r="A1510" s="29" t="s">
        <v>1351</v>
      </c>
      <c r="B1510" s="28">
        <v>152</v>
      </c>
      <c r="C1510" s="28">
        <v>2340</v>
      </c>
      <c r="D1510" s="30"/>
      <c r="E1510" s="29">
        <v>17251</v>
      </c>
      <c r="F1510" s="28">
        <v>2.4</v>
      </c>
      <c r="G1510" s="28">
        <v>33</v>
      </c>
      <c r="H1510" s="28">
        <v>5067</v>
      </c>
      <c r="I1510" s="29" t="s">
        <v>389</v>
      </c>
      <c r="J1510" s="28">
        <v>6</v>
      </c>
      <c r="K1510" s="29" t="s">
        <v>389</v>
      </c>
      <c r="L1510" s="28">
        <v>5067</v>
      </c>
      <c r="M1510" s="29" t="s">
        <v>389</v>
      </c>
      <c r="N1510" s="29" t="s">
        <v>7471</v>
      </c>
      <c r="O1510" s="31">
        <v>8402</v>
      </c>
      <c r="P1510" s="31" t="s">
        <v>7472</v>
      </c>
      <c r="Q1510" s="29" t="s">
        <v>2384</v>
      </c>
      <c r="R1510" s="28">
        <v>3</v>
      </c>
      <c r="S1510" s="28">
        <v>31</v>
      </c>
      <c r="T1510" s="28">
        <v>3</v>
      </c>
      <c r="U1510" s="28">
        <v>91</v>
      </c>
      <c r="V1510" s="29" t="s">
        <v>3438</v>
      </c>
      <c r="W1510" s="29" t="s">
        <v>1352</v>
      </c>
      <c r="X1510" s="29" t="s">
        <v>7508</v>
      </c>
      <c r="Y1510" s="29" t="s">
        <v>1353</v>
      </c>
      <c r="Z1510" s="29" t="s">
        <v>388</v>
      </c>
      <c r="AA1510" s="29" t="s">
        <v>7478</v>
      </c>
      <c r="AB1510" s="28">
        <v>92220</v>
      </c>
      <c r="AC1510" s="32">
        <v>34.031072999999999</v>
      </c>
      <c r="AD1510" s="32">
        <v>-116.857038</v>
      </c>
      <c r="AE1510" s="34" t="s">
        <v>7503</v>
      </c>
      <c r="AF1510" s="29" t="s">
        <v>7472</v>
      </c>
      <c r="AG1510" s="33" t="str">
        <f>IF(ISERROR(IF(VLOOKUP(B1510,'SAS Stations'!$A$2:$G$307,6,)="YES", "YES", "NO"))=TRUE,"NO","YES")</f>
        <v>NO</v>
      </c>
      <c r="AH1510" s="33" t="str">
        <f t="shared" si="23"/>
        <v>YES</v>
      </c>
      <c r="AI1510" s="33" t="str">
        <f>IF(ISERROR(IF(VLOOKUP(B1510,'Stations Modelled'!$A$2:$D$141,4,FALSE)=TRUE, "YES","NO")),"NO","YES")</f>
        <v>NO</v>
      </c>
    </row>
    <row r="1511" spans="1:35" hidden="1">
      <c r="A1511" s="29" t="s">
        <v>1354</v>
      </c>
      <c r="B1511" s="28">
        <v>153</v>
      </c>
      <c r="C1511" s="28">
        <v>2342</v>
      </c>
      <c r="D1511" s="30"/>
      <c r="E1511" s="29">
        <v>17251</v>
      </c>
      <c r="F1511" s="28">
        <v>2.4</v>
      </c>
      <c r="G1511" s="28">
        <v>33</v>
      </c>
      <c r="H1511" s="28">
        <v>5067</v>
      </c>
      <c r="I1511" s="29" t="s">
        <v>389</v>
      </c>
      <c r="J1511" s="28">
        <v>6</v>
      </c>
      <c r="K1511" s="29" t="s">
        <v>389</v>
      </c>
      <c r="L1511" s="28">
        <v>5067</v>
      </c>
      <c r="M1511" s="29" t="s">
        <v>389</v>
      </c>
      <c r="N1511" s="29" t="s">
        <v>7471</v>
      </c>
      <c r="O1511" s="31">
        <v>8402</v>
      </c>
      <c r="P1511" s="31" t="s">
        <v>7472</v>
      </c>
      <c r="Q1511" s="29" t="s">
        <v>2384</v>
      </c>
      <c r="R1511" s="28">
        <v>3</v>
      </c>
      <c r="S1511" s="28">
        <v>31</v>
      </c>
      <c r="T1511" s="28">
        <v>3</v>
      </c>
      <c r="U1511" s="28">
        <v>91</v>
      </c>
      <c r="V1511" s="29" t="s">
        <v>3411</v>
      </c>
      <c r="W1511" s="29" t="s">
        <v>1352</v>
      </c>
      <c r="X1511" s="29" t="s">
        <v>7508</v>
      </c>
      <c r="Y1511" s="29" t="s">
        <v>1355</v>
      </c>
      <c r="Z1511" s="29" t="s">
        <v>388</v>
      </c>
      <c r="AA1511" s="29" t="s">
        <v>7478</v>
      </c>
      <c r="AB1511" s="28">
        <v>92220</v>
      </c>
      <c r="AC1511" s="32">
        <v>34.019405999999996</v>
      </c>
      <c r="AD1511" s="32">
        <v>-116.895094</v>
      </c>
      <c r="AE1511" s="34" t="s">
        <v>7503</v>
      </c>
      <c r="AF1511" s="29" t="s">
        <v>7472</v>
      </c>
      <c r="AG1511" s="33" t="str">
        <f>IF(ISERROR(IF(VLOOKUP(B1511,'SAS Stations'!$A$2:$G$307,6,)="YES", "YES", "NO"))=TRUE,"NO","YES")</f>
        <v>NO</v>
      </c>
      <c r="AH1511" s="33" t="str">
        <f t="shared" si="23"/>
        <v>YES</v>
      </c>
      <c r="AI1511" s="33" t="str">
        <f>IF(ISERROR(IF(VLOOKUP(B1511,'Stations Modelled'!$A$2:$D$141,4,FALSE)=TRUE, "YES","NO")),"NO","YES")</f>
        <v>NO</v>
      </c>
    </row>
    <row r="1512" spans="1:35" hidden="1">
      <c r="A1512" s="29" t="s">
        <v>2734</v>
      </c>
      <c r="B1512" s="28">
        <v>1456</v>
      </c>
      <c r="C1512" s="28">
        <v>8234</v>
      </c>
      <c r="D1512" s="30" t="s">
        <v>3410</v>
      </c>
      <c r="E1512" s="29"/>
      <c r="F1512" s="28">
        <v>33</v>
      </c>
      <c r="G1512" s="28">
        <v>4.8</v>
      </c>
      <c r="H1512" s="28">
        <v>5070</v>
      </c>
      <c r="I1512" s="29" t="s">
        <v>347</v>
      </c>
      <c r="J1512" s="28">
        <v>7</v>
      </c>
      <c r="K1512" s="29" t="s">
        <v>347</v>
      </c>
      <c r="L1512" s="28">
        <v>5070</v>
      </c>
      <c r="M1512" s="29" t="s">
        <v>347</v>
      </c>
      <c r="N1512" s="29" t="s">
        <v>7471</v>
      </c>
      <c r="O1512" s="31">
        <v>18264</v>
      </c>
      <c r="P1512" s="31" t="s">
        <v>7472</v>
      </c>
      <c r="Q1512" s="29" t="s">
        <v>7506</v>
      </c>
      <c r="R1512" s="28">
        <v>3</v>
      </c>
      <c r="S1512" s="28">
        <v>77</v>
      </c>
      <c r="T1512" s="28">
        <v>4</v>
      </c>
      <c r="U1512" s="28">
        <v>16</v>
      </c>
      <c r="V1512" s="29" t="s">
        <v>3411</v>
      </c>
      <c r="W1512" s="29" t="s">
        <v>2664</v>
      </c>
      <c r="X1512" s="29" t="s">
        <v>7562</v>
      </c>
      <c r="Y1512" s="29" t="s">
        <v>2735</v>
      </c>
      <c r="Z1512" s="29" t="s">
        <v>2734</v>
      </c>
      <c r="AA1512" s="29" t="s">
        <v>7478</v>
      </c>
      <c r="AB1512" s="28">
        <v>92383</v>
      </c>
      <c r="AC1512" s="32">
        <v>33.783673999999998</v>
      </c>
      <c r="AD1512" s="32">
        <v>-116.958584</v>
      </c>
      <c r="AE1512" s="34" t="s">
        <v>7503</v>
      </c>
      <c r="AF1512" s="29" t="s">
        <v>7472</v>
      </c>
      <c r="AG1512" s="33" t="str">
        <f>IF(ISERROR(IF(VLOOKUP(B1512,'SAS Stations'!$A$2:$G$307,6,)="YES", "YES", "NO"))=TRUE,"NO","YES")</f>
        <v>NO</v>
      </c>
      <c r="AH1512" s="33" t="str">
        <f t="shared" si="23"/>
        <v>YES</v>
      </c>
      <c r="AI1512" s="33" t="str">
        <f>IF(ISERROR(IF(VLOOKUP(B1512,'Stations Modelled'!$A$2:$D$141,4,FALSE)=TRUE, "YES","NO")),"NO","YES")</f>
        <v>NO</v>
      </c>
    </row>
    <row r="1513" spans="1:35" hidden="1">
      <c r="A1513" s="29" t="s">
        <v>1356</v>
      </c>
      <c r="B1513" s="28">
        <v>228</v>
      </c>
      <c r="C1513" s="28">
        <v>4083</v>
      </c>
      <c r="D1513" s="30"/>
      <c r="E1513" s="29"/>
      <c r="F1513" s="28">
        <v>220</v>
      </c>
      <c r="G1513" s="28">
        <v>138</v>
      </c>
      <c r="H1513" s="28">
        <v>4080</v>
      </c>
      <c r="I1513" s="29" t="s">
        <v>2503</v>
      </c>
      <c r="J1513" s="28">
        <v>2</v>
      </c>
      <c r="K1513" s="29" t="s">
        <v>394</v>
      </c>
      <c r="L1513" s="28">
        <v>4000</v>
      </c>
      <c r="M1513" s="29" t="s">
        <v>7495</v>
      </c>
      <c r="N1513" s="29" t="s">
        <v>7471</v>
      </c>
      <c r="O1513" s="31">
        <v>26085</v>
      </c>
      <c r="P1513" s="31" t="s">
        <v>7472</v>
      </c>
      <c r="Q1513" s="29" t="s">
        <v>7496</v>
      </c>
      <c r="R1513" s="28">
        <v>9</v>
      </c>
      <c r="S1513" s="28">
        <v>99</v>
      </c>
      <c r="T1513" s="28" t="s">
        <v>7472</v>
      </c>
      <c r="U1513" s="28">
        <v>0</v>
      </c>
      <c r="V1513" s="29" t="s">
        <v>7472</v>
      </c>
      <c r="W1513" s="29" t="s">
        <v>7472</v>
      </c>
      <c r="X1513" s="29" t="s">
        <v>7472</v>
      </c>
      <c r="Y1513" s="29" t="s">
        <v>7472</v>
      </c>
      <c r="Z1513" s="29" t="s">
        <v>7472</v>
      </c>
      <c r="AA1513" s="29" t="s">
        <v>7472</v>
      </c>
      <c r="AB1513" s="28" t="s">
        <v>7472</v>
      </c>
      <c r="AC1513" s="27"/>
      <c r="AD1513" s="27"/>
      <c r="AE1513" s="27"/>
      <c r="AF1513" s="29" t="s">
        <v>7472</v>
      </c>
      <c r="AG1513" s="33" t="str">
        <f>IF(ISERROR(IF(VLOOKUP(B1513,'SAS Stations'!$A$2:$G$307,6,)="YES", "YES", "NO"))=TRUE,"NO","YES")</f>
        <v>NO</v>
      </c>
      <c r="AH1513" s="33" t="str">
        <f t="shared" si="23"/>
        <v>YES</v>
      </c>
      <c r="AI1513" s="33" t="str">
        <f>IF(ISERROR(IF(VLOOKUP(B1513,'Stations Modelled'!$A$2:$D$141,4,FALSE)=TRUE, "YES","NO")),"NO","YES")</f>
        <v>NO</v>
      </c>
    </row>
    <row r="1514" spans="1:35" hidden="1">
      <c r="A1514" s="29" t="s">
        <v>829</v>
      </c>
      <c r="B1514" s="28">
        <v>631</v>
      </c>
      <c r="C1514" s="28">
        <v>5585</v>
      </c>
      <c r="D1514" s="30" t="s">
        <v>4981</v>
      </c>
      <c r="E1514" s="29">
        <v>75323</v>
      </c>
      <c r="F1514" s="28">
        <v>66</v>
      </c>
      <c r="G1514" s="28">
        <v>16</v>
      </c>
      <c r="H1514" s="28">
        <v>5055</v>
      </c>
      <c r="I1514" s="29" t="s">
        <v>446</v>
      </c>
      <c r="J1514" s="28">
        <v>10</v>
      </c>
      <c r="K1514" s="29" t="s">
        <v>446</v>
      </c>
      <c r="L1514" s="28">
        <v>5056</v>
      </c>
      <c r="M1514" s="29" t="s">
        <v>698</v>
      </c>
      <c r="N1514" s="29" t="s">
        <v>7471</v>
      </c>
      <c r="O1514" s="31">
        <v>24016</v>
      </c>
      <c r="P1514" s="31" t="s">
        <v>7472</v>
      </c>
      <c r="Q1514" s="29" t="s">
        <v>7473</v>
      </c>
      <c r="R1514" s="28">
        <v>5</v>
      </c>
      <c r="S1514" s="28">
        <v>49</v>
      </c>
      <c r="T1514" s="28">
        <v>1</v>
      </c>
      <c r="U1514" s="28">
        <v>63</v>
      </c>
      <c r="V1514" s="29" t="s">
        <v>4996</v>
      </c>
      <c r="W1514" s="29" t="s">
        <v>2716</v>
      </c>
      <c r="X1514" s="29" t="s">
        <v>7523</v>
      </c>
      <c r="Y1514" s="29" t="s">
        <v>5286</v>
      </c>
      <c r="Z1514" s="29" t="s">
        <v>1048</v>
      </c>
      <c r="AA1514" s="29" t="s">
        <v>7478</v>
      </c>
      <c r="AB1514" s="28">
        <v>93110</v>
      </c>
      <c r="AC1514" s="32">
        <v>34.452461</v>
      </c>
      <c r="AD1514" s="32">
        <v>-119.760927</v>
      </c>
      <c r="AE1514" s="34" t="s">
        <v>7494</v>
      </c>
      <c r="AF1514" s="29" t="s">
        <v>7472</v>
      </c>
      <c r="AG1514" s="33" t="str">
        <f>IF(ISERROR(IF(VLOOKUP(B1514,'SAS Stations'!$A$2:$G$307,6,)="YES", "YES", "NO"))=TRUE,"NO","YES")</f>
        <v>NO</v>
      </c>
      <c r="AH1514" s="33" t="str">
        <f t="shared" si="23"/>
        <v>YES</v>
      </c>
      <c r="AI1514" s="33" t="str">
        <f>IF(ISERROR(IF(VLOOKUP(B1514,'Stations Modelled'!$A$2:$D$141,4,FALSE)=TRUE, "YES","NO")),"NO","YES")</f>
        <v>YES</v>
      </c>
    </row>
    <row r="1515" spans="1:35" hidden="1">
      <c r="A1515" s="29" t="s">
        <v>1044</v>
      </c>
      <c r="B1515" s="28">
        <v>365</v>
      </c>
      <c r="C1515" s="28">
        <v>5143</v>
      </c>
      <c r="D1515" s="30" t="s">
        <v>7535</v>
      </c>
      <c r="E1515" s="29">
        <v>37637</v>
      </c>
      <c r="F1515" s="28">
        <v>16</v>
      </c>
      <c r="G1515" s="28">
        <v>4</v>
      </c>
      <c r="H1515" s="28">
        <v>5012</v>
      </c>
      <c r="I1515" s="29" t="s">
        <v>3869</v>
      </c>
      <c r="J1515" s="28">
        <v>3</v>
      </c>
      <c r="K1515" s="29" t="s">
        <v>7529</v>
      </c>
      <c r="L1515" s="28">
        <v>5012</v>
      </c>
      <c r="M1515" s="29" t="s">
        <v>3869</v>
      </c>
      <c r="N1515" s="29" t="s">
        <v>7471</v>
      </c>
      <c r="O1515" s="31">
        <v>18264</v>
      </c>
      <c r="P1515" s="31" t="s">
        <v>7472</v>
      </c>
      <c r="Q1515" s="29" t="s">
        <v>7506</v>
      </c>
      <c r="R1515" s="28">
        <v>1</v>
      </c>
      <c r="S1515" s="28">
        <v>27</v>
      </c>
      <c r="T1515" s="28">
        <v>3</v>
      </c>
      <c r="U1515" s="28">
        <v>3</v>
      </c>
      <c r="V1515" s="29" t="s">
        <v>7531</v>
      </c>
      <c r="W1515" s="29" t="s">
        <v>7539</v>
      </c>
      <c r="X1515" s="29" t="s">
        <v>7545</v>
      </c>
      <c r="Y1515" s="29" t="s">
        <v>3349</v>
      </c>
      <c r="Z1515" s="29" t="s">
        <v>1044</v>
      </c>
      <c r="AA1515" s="29" t="s">
        <v>7478</v>
      </c>
      <c r="AB1515" s="28">
        <v>91108</v>
      </c>
      <c r="AC1515" s="32">
        <v>34.125891000000003</v>
      </c>
      <c r="AD1515" s="32">
        <v>-118.098744</v>
      </c>
      <c r="AE1515" s="34" t="s">
        <v>7503</v>
      </c>
      <c r="AF1515" s="29" t="s">
        <v>7472</v>
      </c>
      <c r="AG1515" s="33" t="str">
        <f>IF(ISERROR(IF(VLOOKUP(B1515,'SAS Stations'!$A$2:$G$307,6,)="YES", "YES", "NO"))=TRUE,"NO","YES")</f>
        <v>YES</v>
      </c>
      <c r="AH1515" s="33" t="str">
        <f t="shared" si="23"/>
        <v>NO</v>
      </c>
      <c r="AI1515" s="33" t="str">
        <f>IF(ISERROR(IF(VLOOKUP(B1515,'Stations Modelled'!$A$2:$D$141,4,FALSE)=TRUE, "YES","NO")),"NO","YES")</f>
        <v>NO</v>
      </c>
    </row>
    <row r="1516" spans="1:35" hidden="1">
      <c r="A1516" s="29" t="s">
        <v>1357</v>
      </c>
      <c r="B1516" s="28">
        <v>1277</v>
      </c>
      <c r="C1516" s="28">
        <v>7759</v>
      </c>
      <c r="D1516" s="30"/>
      <c r="E1516" s="29"/>
      <c r="F1516" s="28">
        <v>16</v>
      </c>
      <c r="G1516" s="28">
        <v>2.4</v>
      </c>
      <c r="H1516" s="28">
        <v>5051</v>
      </c>
      <c r="I1516" s="29" t="s">
        <v>362</v>
      </c>
      <c r="J1516" s="28">
        <v>13</v>
      </c>
      <c r="K1516" s="29" t="s">
        <v>362</v>
      </c>
      <c r="L1516" s="28">
        <v>5056</v>
      </c>
      <c r="M1516" s="29" t="s">
        <v>698</v>
      </c>
      <c r="N1516" s="29" t="s">
        <v>7521</v>
      </c>
      <c r="O1516" s="31">
        <v>18264</v>
      </c>
      <c r="P1516" s="31">
        <v>32898</v>
      </c>
      <c r="Q1516" s="29" t="s">
        <v>5084</v>
      </c>
      <c r="R1516" s="28">
        <v>5</v>
      </c>
      <c r="S1516" s="28">
        <v>59</v>
      </c>
      <c r="T1516" s="28">
        <v>3</v>
      </c>
      <c r="U1516" s="28">
        <v>60</v>
      </c>
      <c r="V1516" s="29" t="s">
        <v>1290</v>
      </c>
      <c r="W1516" s="29" t="s">
        <v>7472</v>
      </c>
      <c r="X1516" s="29" t="s">
        <v>7472</v>
      </c>
      <c r="Y1516" s="29" t="s">
        <v>7472</v>
      </c>
      <c r="Z1516" s="29" t="s">
        <v>7472</v>
      </c>
      <c r="AA1516" s="29" t="s">
        <v>7478</v>
      </c>
      <c r="AB1516" s="28" t="s">
        <v>7472</v>
      </c>
      <c r="AC1516" s="27"/>
      <c r="AD1516" s="27"/>
      <c r="AE1516" s="27"/>
      <c r="AF1516" s="29" t="s">
        <v>7472</v>
      </c>
      <c r="AG1516" s="33" t="str">
        <f>IF(ISERROR(IF(VLOOKUP(B1516,'SAS Stations'!$A$2:$G$307,6,)="YES", "YES", "NO"))=TRUE,"NO","YES")</f>
        <v>NO</v>
      </c>
      <c r="AH1516" s="33" t="str">
        <f t="shared" si="23"/>
        <v>YES</v>
      </c>
      <c r="AI1516" s="33" t="str">
        <f>IF(ISERROR(IF(VLOOKUP(B1516,'Stations Modelled'!$A$2:$D$141,4,FALSE)=TRUE, "YES","NO")),"NO","YES")</f>
        <v>NO</v>
      </c>
    </row>
    <row r="1517" spans="1:35" hidden="1">
      <c r="A1517" s="29" t="s">
        <v>830</v>
      </c>
      <c r="B1517" s="28">
        <v>626</v>
      </c>
      <c r="C1517" s="28">
        <v>5577</v>
      </c>
      <c r="D1517" s="30" t="s">
        <v>4981</v>
      </c>
      <c r="E1517" s="29">
        <v>76710</v>
      </c>
      <c r="F1517" s="28">
        <v>66</v>
      </c>
      <c r="G1517" s="28">
        <v>16</v>
      </c>
      <c r="H1517" s="28">
        <v>5053</v>
      </c>
      <c r="I1517" s="29" t="s">
        <v>833</v>
      </c>
      <c r="J1517" s="28">
        <v>12</v>
      </c>
      <c r="K1517" s="29" t="s">
        <v>833</v>
      </c>
      <c r="L1517" s="28">
        <v>5056</v>
      </c>
      <c r="M1517" s="29" t="s">
        <v>698</v>
      </c>
      <c r="N1517" s="29" t="s">
        <v>7471</v>
      </c>
      <c r="O1517" s="31">
        <v>23986</v>
      </c>
      <c r="P1517" s="31" t="s">
        <v>7472</v>
      </c>
      <c r="Q1517" s="29" t="s">
        <v>7473</v>
      </c>
      <c r="R1517" s="28">
        <v>5</v>
      </c>
      <c r="S1517" s="28">
        <v>39</v>
      </c>
      <c r="T1517" s="28">
        <v>1</v>
      </c>
      <c r="U1517" s="28">
        <v>64</v>
      </c>
      <c r="V1517" s="29" t="s">
        <v>935</v>
      </c>
      <c r="W1517" s="29" t="s">
        <v>1623</v>
      </c>
      <c r="X1517" s="29" t="s">
        <v>569</v>
      </c>
      <c r="Y1517" s="29" t="s">
        <v>5287</v>
      </c>
      <c r="Z1517" s="29" t="s">
        <v>935</v>
      </c>
      <c r="AA1517" s="29" t="s">
        <v>7478</v>
      </c>
      <c r="AB1517" s="28">
        <v>93003</v>
      </c>
      <c r="AC1517" s="32">
        <v>34.255915999999999</v>
      </c>
      <c r="AD1517" s="32">
        <v>-119.241863</v>
      </c>
      <c r="AE1517" s="34" t="s">
        <v>7494</v>
      </c>
      <c r="AF1517" s="29" t="s">
        <v>7472</v>
      </c>
      <c r="AG1517" s="33" t="str">
        <f>IF(ISERROR(IF(VLOOKUP(B1517,'SAS Stations'!$A$2:$G$307,6,)="YES", "YES", "NO"))=TRUE,"NO","YES")</f>
        <v>YES</v>
      </c>
      <c r="AH1517" s="33" t="str">
        <f t="shared" si="23"/>
        <v>NO</v>
      </c>
      <c r="AI1517" s="33" t="str">
        <f>IF(ISERROR(IF(VLOOKUP(B1517,'Stations Modelled'!$A$2:$D$141,4,FALSE)=TRUE, "YES","NO")),"NO","YES")</f>
        <v>NO</v>
      </c>
    </row>
    <row r="1518" spans="1:35" hidden="1">
      <c r="A1518" s="29" t="s">
        <v>831</v>
      </c>
      <c r="B1518" s="28">
        <v>104</v>
      </c>
      <c r="C1518" s="28">
        <v>1810</v>
      </c>
      <c r="D1518" s="30" t="s">
        <v>7564</v>
      </c>
      <c r="E1518" s="29" t="s">
        <v>3350</v>
      </c>
      <c r="F1518" s="28">
        <v>220</v>
      </c>
      <c r="G1518" s="28">
        <v>12</v>
      </c>
      <c r="H1518" s="28">
        <v>5000</v>
      </c>
      <c r="I1518" s="29" t="s">
        <v>7485</v>
      </c>
      <c r="J1518" s="28">
        <v>1</v>
      </c>
      <c r="K1518" s="29" t="s">
        <v>939</v>
      </c>
      <c r="L1518" s="28">
        <v>5082</v>
      </c>
      <c r="M1518" s="29" t="s">
        <v>939</v>
      </c>
      <c r="N1518" s="29" t="s">
        <v>7471</v>
      </c>
      <c r="O1518" s="31">
        <v>24473</v>
      </c>
      <c r="P1518" s="31" t="s">
        <v>7472</v>
      </c>
      <c r="Q1518" s="29" t="s">
        <v>7514</v>
      </c>
      <c r="R1518" s="28">
        <v>1</v>
      </c>
      <c r="S1518" s="28">
        <v>43</v>
      </c>
      <c r="T1518" s="28">
        <v>1</v>
      </c>
      <c r="U1518" s="28">
        <v>46</v>
      </c>
      <c r="V1518" s="29" t="s">
        <v>7556</v>
      </c>
      <c r="W1518" s="29" t="s">
        <v>3351</v>
      </c>
      <c r="X1518" s="29" t="s">
        <v>7846</v>
      </c>
      <c r="Y1518" s="29" t="s">
        <v>3352</v>
      </c>
      <c r="Z1518" s="29" t="s">
        <v>3353</v>
      </c>
      <c r="AA1518" s="29" t="s">
        <v>7478</v>
      </c>
      <c r="AB1518" s="28">
        <v>92055</v>
      </c>
      <c r="AC1518" s="32">
        <v>33.371417999999998</v>
      </c>
      <c r="AD1518" s="32">
        <v>-117.557337</v>
      </c>
      <c r="AE1518" s="34" t="s">
        <v>7503</v>
      </c>
      <c r="AF1518" s="29" t="s">
        <v>7472</v>
      </c>
      <c r="AG1518" s="33" t="str">
        <f>IF(ISERROR(IF(VLOOKUP(B1518,'SAS Stations'!$A$2:$G$307,6,)="YES", "YES", "NO"))=TRUE,"NO","YES")</f>
        <v>NO</v>
      </c>
      <c r="AH1518" s="33" t="str">
        <f t="shared" si="23"/>
        <v>YES</v>
      </c>
      <c r="AI1518" s="33" t="str">
        <f>IF(ISERROR(IF(VLOOKUP(B1518,'Stations Modelled'!$A$2:$D$141,4,FALSE)=TRUE, "YES","NO")),"NO","YES")</f>
        <v>NO</v>
      </c>
    </row>
    <row r="1519" spans="1:35" hidden="1">
      <c r="A1519" s="29" t="s">
        <v>4838</v>
      </c>
      <c r="B1519" s="28">
        <v>442</v>
      </c>
      <c r="C1519" s="28">
        <v>5230</v>
      </c>
      <c r="D1519" s="30" t="s">
        <v>2821</v>
      </c>
      <c r="E1519" s="29">
        <v>37594</v>
      </c>
      <c r="F1519" s="28">
        <v>16</v>
      </c>
      <c r="G1519" s="28">
        <v>4</v>
      </c>
      <c r="H1519" s="28">
        <v>5029</v>
      </c>
      <c r="I1519" s="29" t="s">
        <v>624</v>
      </c>
      <c r="J1519" s="28">
        <v>8</v>
      </c>
      <c r="K1519" s="29" t="s">
        <v>337</v>
      </c>
      <c r="L1519" s="28">
        <v>5023</v>
      </c>
      <c r="M1519" s="29" t="s">
        <v>337</v>
      </c>
      <c r="N1519" s="29" t="s">
        <v>7471</v>
      </c>
      <c r="O1519" s="31">
        <v>18264</v>
      </c>
      <c r="P1519" s="31" t="s">
        <v>7472</v>
      </c>
      <c r="Q1519" s="29" t="s">
        <v>7506</v>
      </c>
      <c r="R1519" s="28">
        <v>5</v>
      </c>
      <c r="S1519" s="28">
        <v>42</v>
      </c>
      <c r="T1519" s="28">
        <v>1</v>
      </c>
      <c r="U1519" s="28">
        <v>54</v>
      </c>
      <c r="V1519" s="29" t="s">
        <v>2730</v>
      </c>
      <c r="W1519" s="29" t="s">
        <v>4839</v>
      </c>
      <c r="X1519" s="29" t="s">
        <v>553</v>
      </c>
      <c r="Y1519" s="29" t="s">
        <v>4840</v>
      </c>
      <c r="Z1519" s="29" t="s">
        <v>834</v>
      </c>
      <c r="AA1519" s="29" t="s">
        <v>7478</v>
      </c>
      <c r="AB1519" s="28">
        <v>90403</v>
      </c>
      <c r="AC1519" s="32">
        <v>34.029406000000002</v>
      </c>
      <c r="AD1519" s="32">
        <v>-118.49815</v>
      </c>
      <c r="AE1519" s="34" t="s">
        <v>7494</v>
      </c>
      <c r="AF1519" s="29" t="s">
        <v>7472</v>
      </c>
      <c r="AG1519" s="33" t="str">
        <f>IF(ISERROR(IF(VLOOKUP(B1519,'SAS Stations'!$A$2:$G$307,6,)="YES", "YES", "NO"))=TRUE,"NO","YES")</f>
        <v>YES</v>
      </c>
      <c r="AH1519" s="33" t="str">
        <f t="shared" si="23"/>
        <v>NO</v>
      </c>
      <c r="AI1519" s="33" t="str">
        <f>IF(ISERROR(IF(VLOOKUP(B1519,'Stations Modelled'!$A$2:$D$141,4,FALSE)=TRUE, "YES","NO")),"NO","YES")</f>
        <v>NO</v>
      </c>
    </row>
    <row r="1520" spans="1:35" hidden="1">
      <c r="A1520" s="29" t="s">
        <v>1358</v>
      </c>
      <c r="B1520" s="28">
        <v>1455</v>
      </c>
      <c r="C1520" s="28">
        <v>8233</v>
      </c>
      <c r="D1520" s="30"/>
      <c r="E1520" s="29"/>
      <c r="F1520" s="28">
        <v>33</v>
      </c>
      <c r="G1520" s="28">
        <v>12</v>
      </c>
      <c r="H1520" s="28">
        <v>5070</v>
      </c>
      <c r="I1520" s="29" t="s">
        <v>347</v>
      </c>
      <c r="J1520" s="28">
        <v>7</v>
      </c>
      <c r="K1520" s="29" t="s">
        <v>347</v>
      </c>
      <c r="L1520" s="28">
        <v>5070</v>
      </c>
      <c r="M1520" s="29" t="s">
        <v>347</v>
      </c>
      <c r="N1520" s="29" t="s">
        <v>7521</v>
      </c>
      <c r="O1520" s="31">
        <v>18264</v>
      </c>
      <c r="P1520" s="31">
        <v>30407</v>
      </c>
      <c r="Q1520" s="29" t="s">
        <v>7506</v>
      </c>
      <c r="R1520" s="28">
        <v>3</v>
      </c>
      <c r="S1520" s="28">
        <v>77</v>
      </c>
      <c r="T1520" s="28">
        <v>4</v>
      </c>
      <c r="U1520" s="28">
        <v>16</v>
      </c>
      <c r="V1520" s="29" t="s">
        <v>7472</v>
      </c>
      <c r="W1520" s="29" t="s">
        <v>7472</v>
      </c>
      <c r="X1520" s="29" t="s">
        <v>7472</v>
      </c>
      <c r="Y1520" s="29" t="s">
        <v>7472</v>
      </c>
      <c r="Z1520" s="29" t="s">
        <v>7472</v>
      </c>
      <c r="AA1520" s="29" t="s">
        <v>7478</v>
      </c>
      <c r="AB1520" s="28" t="s">
        <v>7472</v>
      </c>
      <c r="AC1520" s="27"/>
      <c r="AD1520" s="27"/>
      <c r="AE1520" s="27"/>
      <c r="AF1520" s="29" t="s">
        <v>7472</v>
      </c>
      <c r="AG1520" s="33" t="str">
        <f>IF(ISERROR(IF(VLOOKUP(B1520,'SAS Stations'!$A$2:$G$307,6,)="YES", "YES", "NO"))=TRUE,"NO","YES")</f>
        <v>NO</v>
      </c>
      <c r="AH1520" s="33" t="str">
        <f t="shared" si="23"/>
        <v>YES</v>
      </c>
      <c r="AI1520" s="33" t="str">
        <f>IF(ISERROR(IF(VLOOKUP(B1520,'Stations Modelled'!$A$2:$D$141,4,FALSE)=TRUE, "YES","NO")),"NO","YES")</f>
        <v>NO</v>
      </c>
    </row>
    <row r="1521" spans="1:35" hidden="1">
      <c r="A1521" s="29" t="s">
        <v>1359</v>
      </c>
      <c r="B1521" s="28">
        <v>1851</v>
      </c>
      <c r="C1521" s="28">
        <v>5059</v>
      </c>
      <c r="D1521" s="30"/>
      <c r="E1521" s="29"/>
      <c r="F1521" s="28">
        <v>220</v>
      </c>
      <c r="G1521" s="28">
        <v>66</v>
      </c>
      <c r="H1521" s="28">
        <v>5000</v>
      </c>
      <c r="I1521" s="29" t="s">
        <v>7485</v>
      </c>
      <c r="J1521" s="28">
        <v>12</v>
      </c>
      <c r="K1521" s="29" t="s">
        <v>833</v>
      </c>
      <c r="L1521" s="28">
        <v>5056</v>
      </c>
      <c r="M1521" s="29" t="s">
        <v>698</v>
      </c>
      <c r="N1521" s="29" t="s">
        <v>7496</v>
      </c>
      <c r="O1521" s="31">
        <v>38353</v>
      </c>
      <c r="P1521" s="31" t="s">
        <v>7472</v>
      </c>
      <c r="Q1521" s="29" t="s">
        <v>10579</v>
      </c>
      <c r="R1521" s="28">
        <v>5</v>
      </c>
      <c r="S1521" s="28">
        <v>39</v>
      </c>
      <c r="T1521" s="28">
        <v>2</v>
      </c>
      <c r="U1521" s="28">
        <v>6</v>
      </c>
      <c r="V1521" s="29" t="s">
        <v>4972</v>
      </c>
      <c r="W1521" s="29" t="s">
        <v>7472</v>
      </c>
      <c r="X1521" s="29" t="s">
        <v>7472</v>
      </c>
      <c r="Y1521" s="29" t="s">
        <v>1360</v>
      </c>
      <c r="Z1521" s="29" t="s">
        <v>438</v>
      </c>
      <c r="AA1521" s="29" t="s">
        <v>7478</v>
      </c>
      <c r="AB1521" s="28" t="s">
        <v>7472</v>
      </c>
      <c r="AC1521" s="27"/>
      <c r="AD1521" s="27"/>
      <c r="AE1521" s="27"/>
      <c r="AF1521" s="29" t="s">
        <v>7472</v>
      </c>
      <c r="AG1521" s="33" t="str">
        <f>IF(ISERROR(IF(VLOOKUP(B1521,'SAS Stations'!$A$2:$G$307,6,)="YES", "YES", "NO"))=TRUE,"NO","YES")</f>
        <v>NO</v>
      </c>
      <c r="AH1521" s="33" t="str">
        <f t="shared" si="23"/>
        <v>YES</v>
      </c>
      <c r="AI1521" s="33" t="str">
        <f>IF(ISERROR(IF(VLOOKUP(B1521,'Stations Modelled'!$A$2:$D$141,4,FALSE)=TRUE, "YES","NO")),"NO","YES")</f>
        <v>NO</v>
      </c>
    </row>
    <row r="1522" spans="1:35" hidden="1">
      <c r="A1522" s="29" t="s">
        <v>1361</v>
      </c>
      <c r="B1522" s="28">
        <v>1276</v>
      </c>
      <c r="C1522" s="28">
        <v>7758</v>
      </c>
      <c r="D1522" s="30"/>
      <c r="E1522" s="29"/>
      <c r="F1522" s="28">
        <v>16</v>
      </c>
      <c r="G1522" s="28">
        <v>4</v>
      </c>
      <c r="H1522" s="28">
        <v>5055</v>
      </c>
      <c r="I1522" s="29" t="s">
        <v>446</v>
      </c>
      <c r="J1522" s="28">
        <v>10</v>
      </c>
      <c r="K1522" s="29" t="s">
        <v>446</v>
      </c>
      <c r="L1522" s="28">
        <v>5056</v>
      </c>
      <c r="M1522" s="29" t="s">
        <v>698</v>
      </c>
      <c r="N1522" s="29" t="s">
        <v>7521</v>
      </c>
      <c r="O1522" s="31">
        <v>23802</v>
      </c>
      <c r="P1522" s="31">
        <v>33550</v>
      </c>
      <c r="Q1522" s="29" t="s">
        <v>5084</v>
      </c>
      <c r="R1522" s="28">
        <v>5</v>
      </c>
      <c r="S1522" s="28">
        <v>49</v>
      </c>
      <c r="T1522" s="28">
        <v>1</v>
      </c>
      <c r="U1522" s="28">
        <v>60</v>
      </c>
      <c r="V1522" s="29" t="s">
        <v>4996</v>
      </c>
      <c r="W1522" s="29" t="s">
        <v>7472</v>
      </c>
      <c r="X1522" s="29" t="s">
        <v>7472</v>
      </c>
      <c r="Y1522" s="29" t="s">
        <v>7472</v>
      </c>
      <c r="Z1522" s="29" t="s">
        <v>7472</v>
      </c>
      <c r="AA1522" s="29" t="s">
        <v>7478</v>
      </c>
      <c r="AB1522" s="28" t="s">
        <v>7472</v>
      </c>
      <c r="AC1522" s="27"/>
      <c r="AD1522" s="27"/>
      <c r="AE1522" s="27"/>
      <c r="AF1522" s="29" t="s">
        <v>7472</v>
      </c>
      <c r="AG1522" s="33" t="str">
        <f>IF(ISERROR(IF(VLOOKUP(B1522,'SAS Stations'!$A$2:$G$307,6,)="YES", "YES", "NO"))=TRUE,"NO","YES")</f>
        <v>NO</v>
      </c>
      <c r="AH1522" s="33" t="str">
        <f t="shared" si="23"/>
        <v>YES</v>
      </c>
      <c r="AI1522" s="33" t="str">
        <f>IF(ISERROR(IF(VLOOKUP(B1522,'Stations Modelled'!$A$2:$D$141,4,FALSE)=TRUE, "YES","NO")),"NO","YES")</f>
        <v>NO</v>
      </c>
    </row>
    <row r="1523" spans="1:35" hidden="1">
      <c r="A1523" s="29" t="s">
        <v>1046</v>
      </c>
      <c r="B1523" s="28">
        <v>367</v>
      </c>
      <c r="C1523" s="28">
        <v>5145</v>
      </c>
      <c r="D1523" s="30" t="s">
        <v>7535</v>
      </c>
      <c r="E1523" s="29"/>
      <c r="F1523" s="28">
        <v>16</v>
      </c>
      <c r="G1523" s="28">
        <v>4</v>
      </c>
      <c r="H1523" s="28">
        <v>5012</v>
      </c>
      <c r="I1523" s="29" t="s">
        <v>3869</v>
      </c>
      <c r="J1523" s="28">
        <v>3</v>
      </c>
      <c r="K1523" s="29" t="s">
        <v>7529</v>
      </c>
      <c r="L1523" s="28">
        <v>5012</v>
      </c>
      <c r="M1523" s="29" t="s">
        <v>3869</v>
      </c>
      <c r="N1523" s="29" t="s">
        <v>7471</v>
      </c>
      <c r="O1523" s="31">
        <v>23437</v>
      </c>
      <c r="P1523" s="31" t="s">
        <v>7472</v>
      </c>
      <c r="Q1523" s="29" t="s">
        <v>7506</v>
      </c>
      <c r="R1523" s="28">
        <v>1</v>
      </c>
      <c r="S1523" s="28">
        <v>27</v>
      </c>
      <c r="T1523" s="28">
        <v>3</v>
      </c>
      <c r="U1523" s="28">
        <v>3</v>
      </c>
      <c r="V1523" s="29" t="s">
        <v>7531</v>
      </c>
      <c r="W1523" s="29" t="s">
        <v>7536</v>
      </c>
      <c r="X1523" s="29" t="s">
        <v>517</v>
      </c>
      <c r="Y1523" s="29" t="s">
        <v>3354</v>
      </c>
      <c r="Z1523" s="29" t="s">
        <v>3355</v>
      </c>
      <c r="AA1523" s="29" t="s">
        <v>7478</v>
      </c>
      <c r="AB1523" s="28">
        <v>91030</v>
      </c>
      <c r="AC1523" s="32">
        <v>34.112738999999998</v>
      </c>
      <c r="AD1523" s="32">
        <v>-118.16453799999999</v>
      </c>
      <c r="AE1523" s="34" t="s">
        <v>7503</v>
      </c>
      <c r="AF1523" s="29" t="s">
        <v>7472</v>
      </c>
      <c r="AG1523" s="33" t="str">
        <f>IF(ISERROR(IF(VLOOKUP(B1523,'SAS Stations'!$A$2:$G$307,6,)="YES", "YES", "NO"))=TRUE,"NO","YES")</f>
        <v>YES</v>
      </c>
      <c r="AH1523" s="33" t="str">
        <f t="shared" si="23"/>
        <v>NO</v>
      </c>
      <c r="AI1523" s="33" t="str">
        <f>IF(ISERROR(IF(VLOOKUP(B1523,'Stations Modelled'!$A$2:$D$141,4,FALSE)=TRUE, "YES","NO")),"NO","YES")</f>
        <v>NO</v>
      </c>
    </row>
    <row r="1524" spans="1:35" hidden="1">
      <c r="A1524" s="29" t="s">
        <v>832</v>
      </c>
      <c r="B1524" s="28">
        <v>41</v>
      </c>
      <c r="C1524" s="28">
        <v>1042</v>
      </c>
      <c r="D1524" s="30" t="s">
        <v>7528</v>
      </c>
      <c r="E1524" s="29"/>
      <c r="F1524" s="28">
        <v>66</v>
      </c>
      <c r="G1524" s="28">
        <v>12</v>
      </c>
      <c r="H1524" s="28">
        <v>5062</v>
      </c>
      <c r="I1524" s="29" t="s">
        <v>3801</v>
      </c>
      <c r="J1524" s="28">
        <v>4</v>
      </c>
      <c r="K1524" s="29" t="s">
        <v>448</v>
      </c>
      <c r="L1524" s="28">
        <v>5069</v>
      </c>
      <c r="M1524" s="29" t="s">
        <v>687</v>
      </c>
      <c r="N1524" s="29" t="s">
        <v>7471</v>
      </c>
      <c r="O1524" s="31">
        <v>32782</v>
      </c>
      <c r="P1524" s="31" t="s">
        <v>7472</v>
      </c>
      <c r="Q1524" s="29" t="s">
        <v>525</v>
      </c>
      <c r="R1524" s="28">
        <v>1</v>
      </c>
      <c r="S1524" s="28">
        <v>34</v>
      </c>
      <c r="T1524" s="28">
        <v>3</v>
      </c>
      <c r="U1524" s="28">
        <v>4</v>
      </c>
      <c r="V1524" s="29" t="s">
        <v>7531</v>
      </c>
      <c r="W1524" s="29" t="s">
        <v>516</v>
      </c>
      <c r="X1524" s="29" t="s">
        <v>465</v>
      </c>
      <c r="Y1524" s="29" t="s">
        <v>3356</v>
      </c>
      <c r="Z1524" s="29" t="s">
        <v>392</v>
      </c>
      <c r="AA1524" s="29" t="s">
        <v>7478</v>
      </c>
      <c r="AB1524" s="28" t="s">
        <v>7472</v>
      </c>
      <c r="AC1524" s="32">
        <v>34.042765000000003</v>
      </c>
      <c r="AD1524" s="32">
        <v>-117.819748</v>
      </c>
      <c r="AE1524" s="34" t="s">
        <v>7503</v>
      </c>
      <c r="AF1524" s="29" t="s">
        <v>7472</v>
      </c>
      <c r="AG1524" s="33" t="str">
        <f>IF(ISERROR(IF(VLOOKUP(B1524,'SAS Stations'!$A$2:$G$307,6,)="YES", "YES", "NO"))=TRUE,"NO","YES")</f>
        <v>NO</v>
      </c>
      <c r="AH1524" s="33" t="str">
        <f t="shared" si="23"/>
        <v>YES</v>
      </c>
      <c r="AI1524" s="33" t="str">
        <f>IF(ISERROR(IF(VLOOKUP(B1524,'Stations Modelled'!$A$2:$D$141,4,FALSE)=TRUE, "YES","NO")),"NO","YES")</f>
        <v>NO</v>
      </c>
    </row>
    <row r="1525" spans="1:35" hidden="1">
      <c r="A1525" s="29" t="s">
        <v>1047</v>
      </c>
      <c r="B1525" s="28">
        <v>847</v>
      </c>
      <c r="C1525" s="28">
        <v>5849</v>
      </c>
      <c r="D1525" s="30" t="s">
        <v>482</v>
      </c>
      <c r="E1525" s="29"/>
      <c r="F1525" s="28">
        <v>12</v>
      </c>
      <c r="G1525" s="28">
        <v>4</v>
      </c>
      <c r="H1525" s="28">
        <v>5086</v>
      </c>
      <c r="I1525" s="29" t="s">
        <v>394</v>
      </c>
      <c r="J1525" s="28">
        <v>2</v>
      </c>
      <c r="K1525" s="29" t="s">
        <v>394</v>
      </c>
      <c r="L1525" s="28">
        <v>5086</v>
      </c>
      <c r="M1525" s="29" t="s">
        <v>394</v>
      </c>
      <c r="N1525" s="29" t="s">
        <v>7471</v>
      </c>
      <c r="O1525" s="31">
        <v>18264</v>
      </c>
      <c r="P1525" s="31" t="s">
        <v>7472</v>
      </c>
      <c r="Q1525" s="29" t="s">
        <v>7506</v>
      </c>
      <c r="R1525" s="28">
        <v>1</v>
      </c>
      <c r="S1525" s="28">
        <v>29</v>
      </c>
      <c r="T1525" s="28">
        <v>2</v>
      </c>
      <c r="U1525" s="28">
        <v>45</v>
      </c>
      <c r="V1525" s="29" t="s">
        <v>7556</v>
      </c>
      <c r="W1525" s="29" t="s">
        <v>476</v>
      </c>
      <c r="X1525" s="29" t="s">
        <v>7586</v>
      </c>
      <c r="Y1525" s="29" t="s">
        <v>3357</v>
      </c>
      <c r="Z1525" s="29" t="s">
        <v>1047</v>
      </c>
      <c r="AA1525" s="29" t="s">
        <v>7478</v>
      </c>
      <c r="AB1525" s="28">
        <v>92701</v>
      </c>
      <c r="AC1525" s="32">
        <v>33.746501000000002</v>
      </c>
      <c r="AD1525" s="32">
        <v>-117.86860299999999</v>
      </c>
      <c r="AE1525" s="34" t="s">
        <v>7503</v>
      </c>
      <c r="AF1525" s="29" t="s">
        <v>7472</v>
      </c>
      <c r="AG1525" s="33" t="str">
        <f>IF(ISERROR(IF(VLOOKUP(B1525,'SAS Stations'!$A$2:$G$307,6,)="YES", "YES", "NO"))=TRUE,"NO","YES")</f>
        <v>YES</v>
      </c>
      <c r="AH1525" s="33" t="str">
        <f t="shared" si="23"/>
        <v>NO</v>
      </c>
      <c r="AI1525" s="33" t="str">
        <f>IF(ISERROR(IF(VLOOKUP(B1525,'Stations Modelled'!$A$2:$D$141,4,FALSE)=TRUE, "YES","NO")),"NO","YES")</f>
        <v>NO</v>
      </c>
    </row>
    <row r="1526" spans="1:35" hidden="1">
      <c r="A1526" s="29" t="s">
        <v>1362</v>
      </c>
      <c r="B1526" s="28">
        <v>138</v>
      </c>
      <c r="C1526" s="28">
        <v>2315</v>
      </c>
      <c r="D1526" s="30"/>
      <c r="E1526" s="29"/>
      <c r="F1526" s="28">
        <v>2.4</v>
      </c>
      <c r="G1526" s="28">
        <v>33</v>
      </c>
      <c r="H1526" s="28">
        <v>1990</v>
      </c>
      <c r="I1526" s="29" t="s">
        <v>7480</v>
      </c>
      <c r="J1526" s="28">
        <v>5</v>
      </c>
      <c r="K1526" s="29" t="s">
        <v>375</v>
      </c>
      <c r="L1526" s="28">
        <v>5064</v>
      </c>
      <c r="M1526" s="29" t="s">
        <v>375</v>
      </c>
      <c r="N1526" s="29" t="s">
        <v>7471</v>
      </c>
      <c r="O1526" s="31">
        <v>2923</v>
      </c>
      <c r="P1526" s="31" t="s">
        <v>7472</v>
      </c>
      <c r="Q1526" s="29" t="s">
        <v>2384</v>
      </c>
      <c r="R1526" s="28">
        <v>3</v>
      </c>
      <c r="S1526" s="28">
        <v>31</v>
      </c>
      <c r="T1526" s="28">
        <v>2</v>
      </c>
      <c r="U1526" s="28">
        <v>91</v>
      </c>
      <c r="V1526" s="29" t="s">
        <v>7474</v>
      </c>
      <c r="W1526" s="29" t="s">
        <v>2741</v>
      </c>
      <c r="X1526" s="29" t="s">
        <v>530</v>
      </c>
      <c r="Y1526" s="29" t="s">
        <v>1363</v>
      </c>
      <c r="Z1526" s="29" t="s">
        <v>588</v>
      </c>
      <c r="AA1526" s="29" t="s">
        <v>7478</v>
      </c>
      <c r="AB1526" s="28">
        <v>92346</v>
      </c>
      <c r="AC1526" s="32">
        <v>34.146073000000001</v>
      </c>
      <c r="AD1526" s="32">
        <v>-117.057316</v>
      </c>
      <c r="AE1526" s="34" t="s">
        <v>7503</v>
      </c>
      <c r="AF1526" s="29" t="s">
        <v>7472</v>
      </c>
      <c r="AG1526" s="33" t="str">
        <f>IF(ISERROR(IF(VLOOKUP(B1526,'SAS Stations'!$A$2:$G$307,6,)="YES", "YES", "NO"))=TRUE,"NO","YES")</f>
        <v>NO</v>
      </c>
      <c r="AH1526" s="33" t="str">
        <f t="shared" si="23"/>
        <v>YES</v>
      </c>
      <c r="AI1526" s="33" t="str">
        <f>IF(ISERROR(IF(VLOOKUP(B1526,'Stations Modelled'!$A$2:$D$141,4,FALSE)=TRUE, "YES","NO")),"NO","YES")</f>
        <v>NO</v>
      </c>
    </row>
    <row r="1527" spans="1:35" hidden="1">
      <c r="A1527" s="29" t="s">
        <v>1364</v>
      </c>
      <c r="B1527" s="28">
        <v>139</v>
      </c>
      <c r="C1527" s="28">
        <v>2316</v>
      </c>
      <c r="D1527" s="30"/>
      <c r="E1527" s="29"/>
      <c r="F1527" s="28">
        <v>0.5</v>
      </c>
      <c r="G1527" s="28">
        <v>33</v>
      </c>
      <c r="H1527" s="28">
        <v>1990</v>
      </c>
      <c r="I1527" s="29" t="s">
        <v>7480</v>
      </c>
      <c r="J1527" s="28">
        <v>5</v>
      </c>
      <c r="K1527" s="29" t="s">
        <v>375</v>
      </c>
      <c r="L1527" s="28">
        <v>5064</v>
      </c>
      <c r="M1527" s="29" t="s">
        <v>375</v>
      </c>
      <c r="N1527" s="29" t="s">
        <v>7521</v>
      </c>
      <c r="O1527" s="31">
        <v>1828</v>
      </c>
      <c r="P1527" s="31">
        <v>36097</v>
      </c>
      <c r="Q1527" s="29" t="s">
        <v>2384</v>
      </c>
      <c r="R1527" s="28">
        <v>3</v>
      </c>
      <c r="S1527" s="28">
        <v>31</v>
      </c>
      <c r="T1527" s="28">
        <v>2</v>
      </c>
      <c r="U1527" s="28">
        <v>91</v>
      </c>
      <c r="V1527" s="29" t="s">
        <v>7480</v>
      </c>
      <c r="W1527" s="29" t="s">
        <v>2741</v>
      </c>
      <c r="X1527" s="29" t="s">
        <v>7816</v>
      </c>
      <c r="Y1527" s="29" t="s">
        <v>1365</v>
      </c>
      <c r="Z1527" s="29" t="s">
        <v>588</v>
      </c>
      <c r="AA1527" s="29" t="s">
        <v>7478</v>
      </c>
      <c r="AB1527" s="28">
        <v>92346</v>
      </c>
      <c r="AC1527" s="27"/>
      <c r="AD1527" s="27"/>
      <c r="AE1527" s="27"/>
      <c r="AF1527" s="29" t="s">
        <v>7472</v>
      </c>
      <c r="AG1527" s="33" t="str">
        <f>IF(ISERROR(IF(VLOOKUP(B1527,'SAS Stations'!$A$2:$G$307,6,)="YES", "YES", "NO"))=TRUE,"NO","YES")</f>
        <v>NO</v>
      </c>
      <c r="AH1527" s="33" t="str">
        <f t="shared" si="23"/>
        <v>YES</v>
      </c>
      <c r="AI1527" s="33" t="str">
        <f>IF(ISERROR(IF(VLOOKUP(B1527,'Stations Modelled'!$A$2:$D$141,4,FALSE)=TRUE, "YES","NO")),"NO","YES")</f>
        <v>NO</v>
      </c>
    </row>
    <row r="1528" spans="1:35" hidden="1">
      <c r="A1528" s="29" t="s">
        <v>1366</v>
      </c>
      <c r="B1528" s="28">
        <v>1989</v>
      </c>
      <c r="C1528" s="28">
        <v>2317</v>
      </c>
      <c r="D1528" s="30"/>
      <c r="E1528" s="29"/>
      <c r="F1528" s="28">
        <v>33</v>
      </c>
      <c r="G1528" s="28">
        <v>33</v>
      </c>
      <c r="H1528" s="28">
        <v>1990</v>
      </c>
      <c r="I1528" s="29" t="s">
        <v>7480</v>
      </c>
      <c r="J1528" s="28">
        <v>5</v>
      </c>
      <c r="K1528" s="29" t="s">
        <v>375</v>
      </c>
      <c r="L1528" s="28">
        <v>4000</v>
      </c>
      <c r="M1528" s="29" t="s">
        <v>7495</v>
      </c>
      <c r="N1528" s="29" t="s">
        <v>7471</v>
      </c>
      <c r="O1528" s="31">
        <v>18264</v>
      </c>
      <c r="P1528" s="31" t="s">
        <v>7472</v>
      </c>
      <c r="Q1528" s="29" t="s">
        <v>7506</v>
      </c>
      <c r="R1528" s="28">
        <v>3</v>
      </c>
      <c r="S1528" s="28">
        <v>31</v>
      </c>
      <c r="T1528" s="28">
        <v>3</v>
      </c>
      <c r="U1528" s="28">
        <v>91</v>
      </c>
      <c r="V1528" s="29" t="s">
        <v>7480</v>
      </c>
      <c r="W1528" s="29" t="s">
        <v>2741</v>
      </c>
      <c r="X1528" s="29" t="s">
        <v>7553</v>
      </c>
      <c r="Y1528" s="29" t="s">
        <v>2742</v>
      </c>
      <c r="Z1528" s="29" t="s">
        <v>588</v>
      </c>
      <c r="AA1528" s="29" t="s">
        <v>7478</v>
      </c>
      <c r="AB1528" s="28">
        <v>92346</v>
      </c>
      <c r="AC1528" s="32">
        <v>34.107643000000003</v>
      </c>
      <c r="AD1528" s="32">
        <v>-117.099312</v>
      </c>
      <c r="AE1528" s="34" t="s">
        <v>7503</v>
      </c>
      <c r="AF1528" s="29" t="s">
        <v>7472</v>
      </c>
      <c r="AG1528" s="33" t="str">
        <f>IF(ISERROR(IF(VLOOKUP(B1528,'SAS Stations'!$A$2:$G$307,6,)="YES", "YES", "NO"))=TRUE,"NO","YES")</f>
        <v>NO</v>
      </c>
      <c r="AH1528" s="33" t="str">
        <f t="shared" si="23"/>
        <v>YES</v>
      </c>
      <c r="AI1528" s="33" t="str">
        <f>IF(ISERROR(IF(VLOOKUP(B1528,'Stations Modelled'!$A$2:$D$141,4,FALSE)=TRUE, "YES","NO")),"NO","YES")</f>
        <v>NO</v>
      </c>
    </row>
    <row r="1529" spans="1:35" hidden="1">
      <c r="A1529" s="29" t="s">
        <v>1366</v>
      </c>
      <c r="B1529" s="28">
        <v>140</v>
      </c>
      <c r="C1529" s="28">
        <v>2317</v>
      </c>
      <c r="D1529" s="30"/>
      <c r="E1529" s="29"/>
      <c r="F1529" s="28">
        <v>33</v>
      </c>
      <c r="G1529" s="28">
        <v>2.4</v>
      </c>
      <c r="H1529" s="28">
        <v>1990</v>
      </c>
      <c r="I1529" s="29" t="s">
        <v>7480</v>
      </c>
      <c r="J1529" s="28">
        <v>5</v>
      </c>
      <c r="K1529" s="29" t="s">
        <v>375</v>
      </c>
      <c r="L1529" s="28">
        <v>5064</v>
      </c>
      <c r="M1529" s="29" t="s">
        <v>375</v>
      </c>
      <c r="N1529" s="29" t="s">
        <v>7471</v>
      </c>
      <c r="O1529" s="31">
        <v>17168</v>
      </c>
      <c r="P1529" s="31" t="s">
        <v>7472</v>
      </c>
      <c r="Q1529" s="29" t="s">
        <v>2384</v>
      </c>
      <c r="R1529" s="28">
        <v>3</v>
      </c>
      <c r="S1529" s="28">
        <v>31</v>
      </c>
      <c r="T1529" s="28">
        <v>3</v>
      </c>
      <c r="U1529" s="28">
        <v>91</v>
      </c>
      <c r="V1529" s="29" t="s">
        <v>7480</v>
      </c>
      <c r="W1529" s="29" t="s">
        <v>2741</v>
      </c>
      <c r="X1529" s="29" t="s">
        <v>7553</v>
      </c>
      <c r="Y1529" s="29" t="s">
        <v>2742</v>
      </c>
      <c r="Z1529" s="29" t="s">
        <v>588</v>
      </c>
      <c r="AA1529" s="29" t="s">
        <v>7478</v>
      </c>
      <c r="AB1529" s="28">
        <v>92346</v>
      </c>
      <c r="AC1529" s="32">
        <v>34.107643000000003</v>
      </c>
      <c r="AD1529" s="32">
        <v>-117.099312</v>
      </c>
      <c r="AE1529" s="34" t="s">
        <v>7503</v>
      </c>
      <c r="AF1529" s="29" t="s">
        <v>7472</v>
      </c>
      <c r="AG1529" s="33" t="str">
        <f>IF(ISERROR(IF(VLOOKUP(B1529,'SAS Stations'!$A$2:$G$307,6,)="YES", "YES", "NO"))=TRUE,"NO","YES")</f>
        <v>NO</v>
      </c>
      <c r="AH1529" s="33" t="str">
        <f t="shared" si="23"/>
        <v>YES</v>
      </c>
      <c r="AI1529" s="33" t="str">
        <f>IF(ISERROR(IF(VLOOKUP(B1529,'Stations Modelled'!$A$2:$D$141,4,FALSE)=TRUE, "YES","NO")),"NO","YES")</f>
        <v>NO</v>
      </c>
    </row>
    <row r="1530" spans="1:35" hidden="1">
      <c r="A1530" s="29" t="s">
        <v>1048</v>
      </c>
      <c r="B1530" s="28">
        <v>586</v>
      </c>
      <c r="C1530" s="28">
        <v>5531</v>
      </c>
      <c r="D1530" s="30" t="s">
        <v>4981</v>
      </c>
      <c r="E1530" s="29">
        <v>95310</v>
      </c>
      <c r="F1530" s="28">
        <v>66</v>
      </c>
      <c r="G1530" s="28">
        <v>16</v>
      </c>
      <c r="H1530" s="28">
        <v>5055</v>
      </c>
      <c r="I1530" s="29" t="s">
        <v>446</v>
      </c>
      <c r="J1530" s="28">
        <v>10</v>
      </c>
      <c r="K1530" s="29" t="s">
        <v>446</v>
      </c>
      <c r="L1530" s="28">
        <v>5056</v>
      </c>
      <c r="M1530" s="29" t="s">
        <v>698</v>
      </c>
      <c r="N1530" s="29" t="s">
        <v>7471</v>
      </c>
      <c r="O1530" s="31">
        <v>9133</v>
      </c>
      <c r="P1530" s="31" t="s">
        <v>7472</v>
      </c>
      <c r="Q1530" s="29" t="s">
        <v>7473</v>
      </c>
      <c r="R1530" s="28">
        <v>5</v>
      </c>
      <c r="S1530" s="28">
        <v>49</v>
      </c>
      <c r="T1530" s="28">
        <v>1</v>
      </c>
      <c r="U1530" s="28">
        <v>63</v>
      </c>
      <c r="V1530" s="29" t="s">
        <v>4996</v>
      </c>
      <c r="W1530" s="29" t="s">
        <v>5087</v>
      </c>
      <c r="X1530" s="29" t="s">
        <v>3343</v>
      </c>
      <c r="Y1530" s="29" t="s">
        <v>5288</v>
      </c>
      <c r="Z1530" s="29" t="s">
        <v>1048</v>
      </c>
      <c r="AA1530" s="29" t="s">
        <v>7478</v>
      </c>
      <c r="AB1530" s="28">
        <v>93103</v>
      </c>
      <c r="AC1530" s="32">
        <v>34.422896999999999</v>
      </c>
      <c r="AD1530" s="32">
        <v>-119.685438</v>
      </c>
      <c r="AE1530" s="34" t="s">
        <v>7494</v>
      </c>
      <c r="AF1530" s="29" t="s">
        <v>7472</v>
      </c>
      <c r="AG1530" s="33" t="str">
        <f>IF(ISERROR(IF(VLOOKUP(B1530,'SAS Stations'!$A$2:$G$307,6,)="YES", "YES", "NO"))=TRUE,"NO","YES")</f>
        <v>NO</v>
      </c>
      <c r="AH1530" s="33" t="str">
        <f t="shared" si="23"/>
        <v>YES</v>
      </c>
      <c r="AI1530" s="33" t="str">
        <f>IF(ISERROR(IF(VLOOKUP(B1530,'Stations Modelled'!$A$2:$D$141,4,FALSE)=TRUE, "YES","NO")),"NO","YES")</f>
        <v>NO</v>
      </c>
    </row>
    <row r="1531" spans="1:35" hidden="1">
      <c r="A1531" s="29" t="s">
        <v>1048</v>
      </c>
      <c r="B1531" s="28">
        <v>585</v>
      </c>
      <c r="C1531" s="28">
        <v>5531</v>
      </c>
      <c r="D1531" s="30"/>
      <c r="E1531" s="29">
        <v>95310</v>
      </c>
      <c r="F1531" s="28">
        <v>66</v>
      </c>
      <c r="G1531" s="28">
        <v>4</v>
      </c>
      <c r="H1531" s="28">
        <v>5055</v>
      </c>
      <c r="I1531" s="29" t="s">
        <v>446</v>
      </c>
      <c r="J1531" s="28">
        <v>10</v>
      </c>
      <c r="K1531" s="29" t="s">
        <v>446</v>
      </c>
      <c r="L1531" s="28">
        <v>5056</v>
      </c>
      <c r="M1531" s="29" t="s">
        <v>698</v>
      </c>
      <c r="N1531" s="29" t="s">
        <v>7471</v>
      </c>
      <c r="O1531" s="31">
        <v>18264</v>
      </c>
      <c r="P1531" s="31" t="s">
        <v>7472</v>
      </c>
      <c r="Q1531" s="29" t="s">
        <v>7473</v>
      </c>
      <c r="R1531" s="28">
        <v>5</v>
      </c>
      <c r="S1531" s="28">
        <v>49</v>
      </c>
      <c r="T1531" s="28">
        <v>1</v>
      </c>
      <c r="U1531" s="28">
        <v>63</v>
      </c>
      <c r="V1531" s="29" t="s">
        <v>4996</v>
      </c>
      <c r="W1531" s="29" t="s">
        <v>5087</v>
      </c>
      <c r="X1531" s="29" t="s">
        <v>3343</v>
      </c>
      <c r="Y1531" s="29" t="s">
        <v>5288</v>
      </c>
      <c r="Z1531" s="29" t="s">
        <v>1048</v>
      </c>
      <c r="AA1531" s="29" t="s">
        <v>7478</v>
      </c>
      <c r="AB1531" s="28">
        <v>93103</v>
      </c>
      <c r="AC1531" s="32">
        <v>34.422896999999999</v>
      </c>
      <c r="AD1531" s="32">
        <v>-119.685438</v>
      </c>
      <c r="AE1531" s="34" t="s">
        <v>7494</v>
      </c>
      <c r="AF1531" s="29" t="s">
        <v>7472</v>
      </c>
      <c r="AG1531" s="33" t="str">
        <f>IF(ISERROR(IF(VLOOKUP(B1531,'SAS Stations'!$A$2:$G$307,6,)="YES", "YES", "NO"))=TRUE,"NO","YES")</f>
        <v>YES</v>
      </c>
      <c r="AH1531" s="33" t="str">
        <f t="shared" si="23"/>
        <v>NO</v>
      </c>
      <c r="AI1531" s="33" t="str">
        <f>IF(ISERROR(IF(VLOOKUP(B1531,'Stations Modelled'!$A$2:$D$141,4,FALSE)=TRUE, "YES","NO")),"NO","YES")</f>
        <v>YES</v>
      </c>
    </row>
    <row r="1532" spans="1:35" hidden="1">
      <c r="A1532" s="29" t="s">
        <v>833</v>
      </c>
      <c r="B1532" s="28">
        <v>293</v>
      </c>
      <c r="C1532" s="28">
        <v>5053</v>
      </c>
      <c r="D1532" s="30" t="s">
        <v>4981</v>
      </c>
      <c r="E1532" s="29">
        <v>79664</v>
      </c>
      <c r="F1532" s="28">
        <v>220</v>
      </c>
      <c r="G1532" s="28">
        <v>66</v>
      </c>
      <c r="H1532" s="28">
        <v>5000</v>
      </c>
      <c r="I1532" s="29" t="s">
        <v>7485</v>
      </c>
      <c r="J1532" s="28">
        <v>12</v>
      </c>
      <c r="K1532" s="29" t="s">
        <v>833</v>
      </c>
      <c r="L1532" s="28">
        <v>5056</v>
      </c>
      <c r="M1532" s="29" t="s">
        <v>698</v>
      </c>
      <c r="N1532" s="29" t="s">
        <v>7471</v>
      </c>
      <c r="O1532" s="31">
        <v>21306</v>
      </c>
      <c r="P1532" s="31" t="s">
        <v>7472</v>
      </c>
      <c r="Q1532" s="29" t="s">
        <v>7486</v>
      </c>
      <c r="R1532" s="28">
        <v>5</v>
      </c>
      <c r="S1532" s="28">
        <v>39</v>
      </c>
      <c r="T1532" s="28">
        <v>2</v>
      </c>
      <c r="U1532" s="28">
        <v>64</v>
      </c>
      <c r="V1532" s="29" t="s">
        <v>4972</v>
      </c>
      <c r="W1532" s="29" t="s">
        <v>4562</v>
      </c>
      <c r="X1532" s="29" t="s">
        <v>450</v>
      </c>
      <c r="Y1532" s="29" t="s">
        <v>5289</v>
      </c>
      <c r="Z1532" s="29" t="s">
        <v>935</v>
      </c>
      <c r="AA1532" s="29" t="s">
        <v>7478</v>
      </c>
      <c r="AB1532" s="28">
        <v>93003</v>
      </c>
      <c r="AC1532" s="32">
        <v>34.302843000000003</v>
      </c>
      <c r="AD1532" s="32">
        <v>-119.187623</v>
      </c>
      <c r="AE1532" s="34" t="s">
        <v>7494</v>
      </c>
      <c r="AF1532" s="29" t="s">
        <v>7472</v>
      </c>
      <c r="AG1532" s="33" t="str">
        <f>IF(ISERROR(IF(VLOOKUP(B1532,'SAS Stations'!$A$2:$G$307,6,)="YES", "YES", "NO"))=TRUE,"NO","YES")</f>
        <v>NO</v>
      </c>
      <c r="AH1532" s="33" t="str">
        <f t="shared" si="23"/>
        <v>YES</v>
      </c>
      <c r="AI1532" s="33" t="str">
        <f>IF(ISERROR(IF(VLOOKUP(B1532,'Stations Modelled'!$A$2:$D$141,4,FALSE)=TRUE, "YES","NO")),"NO","YES")</f>
        <v>NO</v>
      </c>
    </row>
    <row r="1533" spans="1:35" hidden="1">
      <c r="A1533" s="29" t="s">
        <v>1367</v>
      </c>
      <c r="B1533" s="28">
        <v>949</v>
      </c>
      <c r="C1533" s="28">
        <v>6140</v>
      </c>
      <c r="D1533" s="30"/>
      <c r="E1533" s="29"/>
      <c r="F1533" s="28">
        <v>12</v>
      </c>
      <c r="G1533" s="28">
        <v>0.5</v>
      </c>
      <c r="H1533" s="28">
        <v>1990</v>
      </c>
      <c r="I1533" s="29" t="s">
        <v>7480</v>
      </c>
      <c r="J1533" s="28">
        <v>5</v>
      </c>
      <c r="K1533" s="29" t="s">
        <v>375</v>
      </c>
      <c r="L1533" s="28">
        <v>5064</v>
      </c>
      <c r="M1533" s="29" t="s">
        <v>375</v>
      </c>
      <c r="N1533" s="29" t="s">
        <v>7471</v>
      </c>
      <c r="O1533" s="31">
        <v>24320</v>
      </c>
      <c r="P1533" s="31" t="s">
        <v>7472</v>
      </c>
      <c r="Q1533" s="29" t="s">
        <v>981</v>
      </c>
      <c r="R1533" s="28">
        <v>3</v>
      </c>
      <c r="S1533" s="28">
        <v>31</v>
      </c>
      <c r="T1533" s="28">
        <v>3</v>
      </c>
      <c r="U1533" s="28">
        <v>20</v>
      </c>
      <c r="V1533" s="29" t="s">
        <v>7474</v>
      </c>
      <c r="W1533" s="29" t="s">
        <v>7472</v>
      </c>
      <c r="X1533" s="29" t="s">
        <v>7472</v>
      </c>
      <c r="Y1533" s="29" t="s">
        <v>7472</v>
      </c>
      <c r="Z1533" s="29" t="s">
        <v>7472</v>
      </c>
      <c r="AA1533" s="29" t="s">
        <v>7478</v>
      </c>
      <c r="AB1533" s="28" t="s">
        <v>7472</v>
      </c>
      <c r="AC1533" s="27"/>
      <c r="AD1533" s="27"/>
      <c r="AE1533" s="27"/>
      <c r="AF1533" s="29" t="s">
        <v>7472</v>
      </c>
      <c r="AG1533" s="33" t="str">
        <f>IF(ISERROR(IF(VLOOKUP(B1533,'SAS Stations'!$A$2:$G$307,6,)="YES", "YES", "NO"))=TRUE,"NO","YES")</f>
        <v>NO</v>
      </c>
      <c r="AH1533" s="33" t="str">
        <f t="shared" si="23"/>
        <v>YES</v>
      </c>
      <c r="AI1533" s="33" t="str">
        <f>IF(ISERROR(IF(VLOOKUP(B1533,'Stations Modelled'!$A$2:$D$141,4,FALSE)=TRUE, "YES","NO")),"NO","YES")</f>
        <v>NO</v>
      </c>
    </row>
    <row r="1534" spans="1:35" hidden="1">
      <c r="A1534" s="29" t="s">
        <v>1049</v>
      </c>
      <c r="B1534" s="28">
        <v>848</v>
      </c>
      <c r="C1534" s="28">
        <v>5850</v>
      </c>
      <c r="D1534" s="30" t="s">
        <v>7584</v>
      </c>
      <c r="E1534" s="29">
        <v>50293</v>
      </c>
      <c r="F1534" s="28">
        <v>66</v>
      </c>
      <c r="G1534" s="28">
        <v>12</v>
      </c>
      <c r="H1534" s="28">
        <v>5084</v>
      </c>
      <c r="I1534" s="29" t="s">
        <v>3790</v>
      </c>
      <c r="J1534" s="28">
        <v>9</v>
      </c>
      <c r="K1534" s="29" t="s">
        <v>652</v>
      </c>
      <c r="L1534" s="28">
        <v>5073</v>
      </c>
      <c r="M1534" s="29" t="s">
        <v>652</v>
      </c>
      <c r="N1534" s="29" t="s">
        <v>7471</v>
      </c>
      <c r="O1534" s="31">
        <v>18264</v>
      </c>
      <c r="P1534" s="31" t="s">
        <v>7472</v>
      </c>
      <c r="Q1534" s="29" t="s">
        <v>7473</v>
      </c>
      <c r="R1534" s="28">
        <v>1</v>
      </c>
      <c r="S1534" s="28">
        <v>47</v>
      </c>
      <c r="T1534" s="28">
        <v>2</v>
      </c>
      <c r="U1534" s="28">
        <v>1</v>
      </c>
      <c r="V1534" s="29" t="s">
        <v>7531</v>
      </c>
      <c r="W1534" s="29" t="s">
        <v>4621</v>
      </c>
      <c r="X1534" s="29" t="s">
        <v>465</v>
      </c>
      <c r="Y1534" s="29" t="s">
        <v>4841</v>
      </c>
      <c r="Z1534" s="29" t="s">
        <v>1049</v>
      </c>
      <c r="AA1534" s="29" t="s">
        <v>7478</v>
      </c>
      <c r="AB1534" s="28">
        <v>90670</v>
      </c>
      <c r="AC1534" s="32">
        <v>33.947665999999998</v>
      </c>
      <c r="AD1534" s="32">
        <v>-118.058342</v>
      </c>
      <c r="AE1534" s="34" t="s">
        <v>7494</v>
      </c>
      <c r="AF1534" s="29" t="s">
        <v>7472</v>
      </c>
      <c r="AG1534" s="33" t="str">
        <f>IF(ISERROR(IF(VLOOKUP(B1534,'SAS Stations'!$A$2:$G$307,6,)="YES", "YES", "NO"))=TRUE,"NO","YES")</f>
        <v>YES</v>
      </c>
      <c r="AH1534" s="33" t="str">
        <f t="shared" si="23"/>
        <v>NO</v>
      </c>
      <c r="AI1534" s="33" t="str">
        <f>IF(ISERROR(IF(VLOOKUP(B1534,'Stations Modelled'!$A$2:$D$141,4,FALSE)=TRUE, "YES","NO")),"NO","YES")</f>
        <v>NO</v>
      </c>
    </row>
    <row r="1535" spans="1:35" hidden="1">
      <c r="A1535" s="29" t="s">
        <v>834</v>
      </c>
      <c r="B1535" s="28">
        <v>443</v>
      </c>
      <c r="C1535" s="28">
        <v>5231</v>
      </c>
      <c r="D1535" s="30" t="s">
        <v>2821</v>
      </c>
      <c r="E1535" s="29">
        <v>30309</v>
      </c>
      <c r="F1535" s="28">
        <v>66</v>
      </c>
      <c r="G1535" s="28">
        <v>4</v>
      </c>
      <c r="H1535" s="28">
        <v>5029</v>
      </c>
      <c r="I1535" s="29" t="s">
        <v>624</v>
      </c>
      <c r="J1535" s="28">
        <v>8</v>
      </c>
      <c r="K1535" s="29" t="s">
        <v>337</v>
      </c>
      <c r="L1535" s="28">
        <v>5023</v>
      </c>
      <c r="M1535" s="29" t="s">
        <v>337</v>
      </c>
      <c r="N1535" s="29" t="s">
        <v>7471</v>
      </c>
      <c r="O1535" s="31">
        <v>18264</v>
      </c>
      <c r="P1535" s="31" t="s">
        <v>7472</v>
      </c>
      <c r="Q1535" s="29" t="s">
        <v>7473</v>
      </c>
      <c r="R1535" s="28">
        <v>5</v>
      </c>
      <c r="S1535" s="28">
        <v>42</v>
      </c>
      <c r="T1535" s="28">
        <v>1</v>
      </c>
      <c r="U1535" s="28">
        <v>54</v>
      </c>
      <c r="V1535" s="29" t="s">
        <v>2730</v>
      </c>
      <c r="W1535" s="29" t="s">
        <v>4804</v>
      </c>
      <c r="X1535" s="29" t="s">
        <v>7582</v>
      </c>
      <c r="Y1535" s="29" t="s">
        <v>4842</v>
      </c>
      <c r="Z1535" s="29" t="s">
        <v>834</v>
      </c>
      <c r="AA1535" s="29" t="s">
        <v>7478</v>
      </c>
      <c r="AB1535" s="28">
        <v>90401</v>
      </c>
      <c r="AC1535" s="32">
        <v>34.017642000000002</v>
      </c>
      <c r="AD1535" s="32">
        <v>-118.488281</v>
      </c>
      <c r="AE1535" s="34" t="s">
        <v>7494</v>
      </c>
      <c r="AF1535" s="29" t="s">
        <v>7472</v>
      </c>
      <c r="AG1535" s="33" t="str">
        <f>IF(ISERROR(IF(VLOOKUP(B1535,'SAS Stations'!$A$2:$G$307,6,)="YES", "YES", "NO"))=TRUE,"NO","YES")</f>
        <v>NO</v>
      </c>
      <c r="AH1535" s="33" t="str">
        <f t="shared" si="23"/>
        <v>YES</v>
      </c>
      <c r="AI1535" s="33" t="str">
        <f>IF(ISERROR(IF(VLOOKUP(B1535,'Stations Modelled'!$A$2:$D$141,4,FALSE)=TRUE, "YES","NO")),"NO","YES")</f>
        <v>NO</v>
      </c>
    </row>
    <row r="1536" spans="1:35" hidden="1">
      <c r="A1536" s="29" t="s">
        <v>834</v>
      </c>
      <c r="B1536" s="28">
        <v>444</v>
      </c>
      <c r="C1536" s="28">
        <v>5231</v>
      </c>
      <c r="D1536" s="30" t="s">
        <v>2821</v>
      </c>
      <c r="E1536" s="29">
        <v>30309</v>
      </c>
      <c r="F1536" s="28">
        <v>66</v>
      </c>
      <c r="G1536" s="28">
        <v>16</v>
      </c>
      <c r="H1536" s="28">
        <v>5029</v>
      </c>
      <c r="I1536" s="29" t="s">
        <v>624</v>
      </c>
      <c r="J1536" s="28">
        <v>8</v>
      </c>
      <c r="K1536" s="29" t="s">
        <v>337</v>
      </c>
      <c r="L1536" s="28">
        <v>5023</v>
      </c>
      <c r="M1536" s="29" t="s">
        <v>337</v>
      </c>
      <c r="N1536" s="29" t="s">
        <v>7471</v>
      </c>
      <c r="O1536" s="31">
        <v>18264</v>
      </c>
      <c r="P1536" s="31" t="s">
        <v>7472</v>
      </c>
      <c r="Q1536" s="29" t="s">
        <v>7473</v>
      </c>
      <c r="R1536" s="28">
        <v>5</v>
      </c>
      <c r="S1536" s="28">
        <v>42</v>
      </c>
      <c r="T1536" s="28">
        <v>1</v>
      </c>
      <c r="U1536" s="28">
        <v>54</v>
      </c>
      <c r="V1536" s="29" t="s">
        <v>2730</v>
      </c>
      <c r="W1536" s="29" t="s">
        <v>4804</v>
      </c>
      <c r="X1536" s="29" t="s">
        <v>7582</v>
      </c>
      <c r="Y1536" s="29" t="s">
        <v>4842</v>
      </c>
      <c r="Z1536" s="29" t="s">
        <v>834</v>
      </c>
      <c r="AA1536" s="29" t="s">
        <v>7478</v>
      </c>
      <c r="AB1536" s="28">
        <v>90401</v>
      </c>
      <c r="AC1536" s="32">
        <v>34.017642000000002</v>
      </c>
      <c r="AD1536" s="32">
        <v>-118.488281</v>
      </c>
      <c r="AE1536" s="34" t="s">
        <v>7494</v>
      </c>
      <c r="AF1536" s="29" t="s">
        <v>7472</v>
      </c>
      <c r="AG1536" s="33" t="str">
        <f>IF(ISERROR(IF(VLOOKUP(B1536,'SAS Stations'!$A$2:$G$307,6,)="YES", "YES", "NO"))=TRUE,"NO","YES")</f>
        <v>NO</v>
      </c>
      <c r="AH1536" s="33" t="str">
        <f t="shared" si="23"/>
        <v>YES</v>
      </c>
      <c r="AI1536" s="33" t="str">
        <f>IF(ISERROR(IF(VLOOKUP(B1536,'Stations Modelled'!$A$2:$D$141,4,FALSE)=TRUE, "YES","NO")),"NO","YES")</f>
        <v>YES</v>
      </c>
    </row>
    <row r="1537" spans="1:35" hidden="1">
      <c r="A1537" s="29" t="s">
        <v>5372</v>
      </c>
      <c r="B1537" s="28">
        <v>588</v>
      </c>
      <c r="C1537" s="28">
        <v>5533</v>
      </c>
      <c r="D1537" s="30"/>
      <c r="E1537" s="29"/>
      <c r="F1537" s="28">
        <v>16</v>
      </c>
      <c r="G1537" s="28">
        <v>4</v>
      </c>
      <c r="H1537" s="28">
        <v>5053</v>
      </c>
      <c r="I1537" s="29" t="s">
        <v>833</v>
      </c>
      <c r="J1537" s="28">
        <v>12</v>
      </c>
      <c r="K1537" s="29" t="s">
        <v>833</v>
      </c>
      <c r="L1537" s="28">
        <v>5056</v>
      </c>
      <c r="M1537" s="29" t="s">
        <v>698</v>
      </c>
      <c r="N1537" s="29" t="s">
        <v>7521</v>
      </c>
      <c r="O1537" s="31">
        <v>5480</v>
      </c>
      <c r="P1537" s="31">
        <v>33015</v>
      </c>
      <c r="Q1537" s="29" t="s">
        <v>7506</v>
      </c>
      <c r="R1537" s="28">
        <v>5</v>
      </c>
      <c r="S1537" s="28">
        <v>39</v>
      </c>
      <c r="T1537" s="28">
        <v>3</v>
      </c>
      <c r="U1537" s="28">
        <v>0</v>
      </c>
      <c r="V1537" s="29" t="s">
        <v>4972</v>
      </c>
      <c r="W1537" s="29" t="s">
        <v>4839</v>
      </c>
      <c r="X1537" s="29" t="s">
        <v>569</v>
      </c>
      <c r="Y1537" s="29" t="s">
        <v>1368</v>
      </c>
      <c r="Z1537" s="29" t="s">
        <v>5372</v>
      </c>
      <c r="AA1537" s="29" t="s">
        <v>7478</v>
      </c>
      <c r="AB1537" s="28">
        <v>93060</v>
      </c>
      <c r="AC1537" s="27"/>
      <c r="AD1537" s="27"/>
      <c r="AE1537" s="27"/>
      <c r="AF1537" s="29" t="s">
        <v>7472</v>
      </c>
      <c r="AG1537" s="33" t="str">
        <f>IF(ISERROR(IF(VLOOKUP(B1537,'SAS Stations'!$A$2:$G$307,6,)="YES", "YES", "NO"))=TRUE,"NO","YES")</f>
        <v>NO</v>
      </c>
      <c r="AH1537" s="33" t="str">
        <f t="shared" si="23"/>
        <v>YES</v>
      </c>
      <c r="AI1537" s="33" t="str">
        <f>IF(ISERROR(IF(VLOOKUP(B1537,'Stations Modelled'!$A$2:$D$141,4,FALSE)=TRUE, "YES","NO")),"NO","YES")</f>
        <v>NO</v>
      </c>
    </row>
    <row r="1538" spans="1:35" hidden="1">
      <c r="A1538" s="29" t="s">
        <v>835</v>
      </c>
      <c r="B1538" s="28">
        <v>1514</v>
      </c>
      <c r="C1538" s="28">
        <v>8292</v>
      </c>
      <c r="D1538" s="30" t="s">
        <v>3416</v>
      </c>
      <c r="E1538" s="29">
        <v>14764</v>
      </c>
      <c r="F1538" s="28">
        <v>115</v>
      </c>
      <c r="G1538" s="28">
        <v>12</v>
      </c>
      <c r="H1538" s="28">
        <v>5067</v>
      </c>
      <c r="I1538" s="29" t="s">
        <v>389</v>
      </c>
      <c r="J1538" s="28">
        <v>6</v>
      </c>
      <c r="K1538" s="29" t="s">
        <v>389</v>
      </c>
      <c r="L1538" s="28">
        <v>5067</v>
      </c>
      <c r="M1538" s="29" t="s">
        <v>389</v>
      </c>
      <c r="N1538" s="29" t="s">
        <v>7471</v>
      </c>
      <c r="O1538" s="31">
        <v>23863</v>
      </c>
      <c r="P1538" s="31" t="s">
        <v>7472</v>
      </c>
      <c r="Q1538" s="29" t="s">
        <v>7473</v>
      </c>
      <c r="R1538" s="28">
        <v>3</v>
      </c>
      <c r="S1538" s="28">
        <v>79</v>
      </c>
      <c r="T1538" s="28">
        <v>4</v>
      </c>
      <c r="U1538" s="28">
        <v>13</v>
      </c>
      <c r="V1538" s="29" t="s">
        <v>3411</v>
      </c>
      <c r="W1538" s="29" t="s">
        <v>2736</v>
      </c>
      <c r="X1538" s="29" t="s">
        <v>527</v>
      </c>
      <c r="Y1538" s="29" t="s">
        <v>2737</v>
      </c>
      <c r="Z1538" s="29" t="s">
        <v>2738</v>
      </c>
      <c r="AA1538" s="29" t="s">
        <v>7478</v>
      </c>
      <c r="AB1538" s="28">
        <v>92270</v>
      </c>
      <c r="AC1538" s="32">
        <v>33.748927000000002</v>
      </c>
      <c r="AD1538" s="32">
        <v>-116.392174</v>
      </c>
      <c r="AE1538" s="34" t="s">
        <v>7503</v>
      </c>
      <c r="AF1538" s="29" t="s">
        <v>7472</v>
      </c>
      <c r="AG1538" s="33" t="str">
        <f>IF(ISERROR(IF(VLOOKUP(B1538,'SAS Stations'!$A$2:$G$307,6,)="YES", "YES", "NO"))=TRUE,"NO","YES")</f>
        <v>NO</v>
      </c>
      <c r="AH1538" s="33" t="str">
        <f t="shared" si="23"/>
        <v>YES</v>
      </c>
      <c r="AI1538" s="33" t="str">
        <f>IF(ISERROR(IF(VLOOKUP(B1538,'Stations Modelled'!$A$2:$D$141,4,FALSE)=TRUE, "YES","NO")),"NO","YES")</f>
        <v>NO</v>
      </c>
    </row>
    <row r="1539" spans="1:35" hidden="1">
      <c r="A1539" s="29" t="s">
        <v>835</v>
      </c>
      <c r="B1539" s="28">
        <v>1515</v>
      </c>
      <c r="C1539" s="28">
        <v>8292</v>
      </c>
      <c r="D1539" s="30" t="s">
        <v>3416</v>
      </c>
      <c r="E1539" s="29">
        <v>14764</v>
      </c>
      <c r="F1539" s="28">
        <v>115</v>
      </c>
      <c r="G1539" s="28">
        <v>33</v>
      </c>
      <c r="H1539" s="28">
        <v>5067</v>
      </c>
      <c r="I1539" s="29" t="s">
        <v>389</v>
      </c>
      <c r="J1539" s="28">
        <v>6</v>
      </c>
      <c r="K1539" s="29" t="s">
        <v>389</v>
      </c>
      <c r="L1539" s="28">
        <v>5067</v>
      </c>
      <c r="M1539" s="29" t="s">
        <v>389</v>
      </c>
      <c r="N1539" s="29" t="s">
        <v>7471</v>
      </c>
      <c r="O1539" s="31">
        <v>23863</v>
      </c>
      <c r="P1539" s="31" t="s">
        <v>7472</v>
      </c>
      <c r="Q1539" s="29" t="s">
        <v>7473</v>
      </c>
      <c r="R1539" s="28">
        <v>3</v>
      </c>
      <c r="S1539" s="28">
        <v>79</v>
      </c>
      <c r="T1539" s="28">
        <v>4</v>
      </c>
      <c r="U1539" s="28">
        <v>13</v>
      </c>
      <c r="V1539" s="29" t="s">
        <v>3411</v>
      </c>
      <c r="W1539" s="29" t="s">
        <v>2736</v>
      </c>
      <c r="X1539" s="29" t="s">
        <v>527</v>
      </c>
      <c r="Y1539" s="29" t="s">
        <v>2737</v>
      </c>
      <c r="Z1539" s="29" t="s">
        <v>2738</v>
      </c>
      <c r="AA1539" s="29" t="s">
        <v>7478</v>
      </c>
      <c r="AB1539" s="28">
        <v>92270</v>
      </c>
      <c r="AC1539" s="32">
        <v>33.748927000000002</v>
      </c>
      <c r="AD1539" s="32">
        <v>-116.392174</v>
      </c>
      <c r="AE1539" s="34" t="s">
        <v>7503</v>
      </c>
      <c r="AF1539" s="29" t="s">
        <v>7472</v>
      </c>
      <c r="AG1539" s="33" t="str">
        <f>IF(ISERROR(IF(VLOOKUP(B1539,'SAS Stations'!$A$2:$G$307,6,)="YES", "YES", "NO"))=TRUE,"NO","YES")</f>
        <v>NO</v>
      </c>
      <c r="AH1539" s="33" t="str">
        <f t="shared" ref="AH1539:AH1602" si="24">IF(AG1539="YES", "NO", "YES")</f>
        <v>YES</v>
      </c>
      <c r="AI1539" s="33" t="str">
        <f>IF(ISERROR(IF(VLOOKUP(B1539,'Stations Modelled'!$A$2:$D$141,4,FALSE)=TRUE, "YES","NO")),"NO","YES")</f>
        <v>NO</v>
      </c>
    </row>
    <row r="1540" spans="1:35" hidden="1">
      <c r="A1540" s="29" t="s">
        <v>836</v>
      </c>
      <c r="B1540" s="28">
        <v>587</v>
      </c>
      <c r="C1540" s="28">
        <v>5532</v>
      </c>
      <c r="D1540" s="30" t="s">
        <v>4971</v>
      </c>
      <c r="E1540" s="29">
        <v>76912</v>
      </c>
      <c r="F1540" s="28">
        <v>66</v>
      </c>
      <c r="G1540" s="28">
        <v>16</v>
      </c>
      <c r="H1540" s="28">
        <v>5051</v>
      </c>
      <c r="I1540" s="29" t="s">
        <v>362</v>
      </c>
      <c r="J1540" s="28">
        <v>13</v>
      </c>
      <c r="K1540" s="29" t="s">
        <v>362</v>
      </c>
      <c r="L1540" s="28">
        <v>5056</v>
      </c>
      <c r="M1540" s="29" t="s">
        <v>698</v>
      </c>
      <c r="N1540" s="29" t="s">
        <v>7471</v>
      </c>
      <c r="O1540" s="31">
        <v>23163</v>
      </c>
      <c r="P1540" s="31" t="s">
        <v>7472</v>
      </c>
      <c r="Q1540" s="29" t="s">
        <v>7473</v>
      </c>
      <c r="R1540" s="28">
        <v>5</v>
      </c>
      <c r="S1540" s="28">
        <v>35</v>
      </c>
      <c r="T1540" s="28">
        <v>3</v>
      </c>
      <c r="U1540" s="28">
        <v>61</v>
      </c>
      <c r="V1540" s="29" t="s">
        <v>935</v>
      </c>
      <c r="W1540" s="29" t="s">
        <v>1718</v>
      </c>
      <c r="X1540" s="29" t="s">
        <v>459</v>
      </c>
      <c r="Y1540" s="29" t="s">
        <v>5290</v>
      </c>
      <c r="Z1540" s="29" t="s">
        <v>836</v>
      </c>
      <c r="AA1540" s="29" t="s">
        <v>7478</v>
      </c>
      <c r="AB1540" s="28">
        <v>93063</v>
      </c>
      <c r="AC1540" s="32">
        <v>34.279620000000001</v>
      </c>
      <c r="AD1540" s="32">
        <v>-118.71713200000001</v>
      </c>
      <c r="AE1540" s="34" t="s">
        <v>7494</v>
      </c>
      <c r="AF1540" s="29" t="s">
        <v>7472</v>
      </c>
      <c r="AG1540" s="33" t="str">
        <f>IF(ISERROR(IF(VLOOKUP(B1540,'SAS Stations'!$A$2:$G$307,6,)="YES", "YES", "NO"))=TRUE,"NO","YES")</f>
        <v>YES</v>
      </c>
      <c r="AH1540" s="33" t="str">
        <f t="shared" si="24"/>
        <v>NO</v>
      </c>
      <c r="AI1540" s="33" t="str">
        <f>IF(ISERROR(IF(VLOOKUP(B1540,'Stations Modelled'!$A$2:$D$141,4,FALSE)=TRUE, "YES","NO")),"NO","YES")</f>
        <v>YES</v>
      </c>
    </row>
    <row r="1541" spans="1:35" hidden="1">
      <c r="A1541" s="29" t="s">
        <v>837</v>
      </c>
      <c r="B1541" s="28">
        <v>1943</v>
      </c>
      <c r="C1541" s="28">
        <v>6342</v>
      </c>
      <c r="D1541" s="30" t="s">
        <v>7528</v>
      </c>
      <c r="E1541" s="29"/>
      <c r="F1541" s="28">
        <v>66</v>
      </c>
      <c r="G1541" s="28">
        <v>12</v>
      </c>
      <c r="H1541" s="28">
        <v>5014</v>
      </c>
      <c r="I1541" s="29" t="s">
        <v>392</v>
      </c>
      <c r="J1541" s="28">
        <v>4</v>
      </c>
      <c r="K1541" s="29" t="s">
        <v>448</v>
      </c>
      <c r="L1541" s="28">
        <v>5014</v>
      </c>
      <c r="M1541" s="29" t="s">
        <v>687</v>
      </c>
      <c r="N1541" s="29" t="s">
        <v>7471</v>
      </c>
      <c r="O1541" s="31">
        <v>35566</v>
      </c>
      <c r="P1541" s="31" t="s">
        <v>7472</v>
      </c>
      <c r="Q1541" s="29" t="s">
        <v>7530</v>
      </c>
      <c r="R1541" s="28">
        <v>1</v>
      </c>
      <c r="S1541" s="28">
        <v>26</v>
      </c>
      <c r="T1541" s="28" t="s">
        <v>7472</v>
      </c>
      <c r="U1541" s="28">
        <v>0</v>
      </c>
      <c r="V1541" s="29" t="s">
        <v>3358</v>
      </c>
      <c r="W1541" s="29" t="s">
        <v>3359</v>
      </c>
      <c r="X1541" s="29" t="s">
        <v>3360</v>
      </c>
      <c r="Y1541" s="29" t="s">
        <v>3361</v>
      </c>
      <c r="Z1541" s="29" t="s">
        <v>7472</v>
      </c>
      <c r="AA1541" s="29" t="s">
        <v>7472</v>
      </c>
      <c r="AB1541" s="28" t="s">
        <v>7472</v>
      </c>
      <c r="AC1541" s="32">
        <v>33.997503000000002</v>
      </c>
      <c r="AD1541" s="32">
        <v>-117.91662599999999</v>
      </c>
      <c r="AE1541" s="34" t="s">
        <v>7503</v>
      </c>
      <c r="AF1541" s="29" t="s">
        <v>7472</v>
      </c>
      <c r="AG1541" s="33" t="str">
        <f>IF(ISERROR(IF(VLOOKUP(B1541,'SAS Stations'!$A$2:$G$307,6,)="YES", "YES", "NO"))=TRUE,"NO","YES")</f>
        <v>NO</v>
      </c>
      <c r="AH1541" s="33" t="str">
        <f t="shared" si="24"/>
        <v>YES</v>
      </c>
      <c r="AI1541" s="33" t="str">
        <f>IF(ISERROR(IF(VLOOKUP(B1541,'Stations Modelled'!$A$2:$D$141,4,FALSE)=TRUE, "YES","NO")),"NO","YES")</f>
        <v>NO</v>
      </c>
    </row>
    <row r="1542" spans="1:35" hidden="1">
      <c r="A1542" s="29" t="s">
        <v>838</v>
      </c>
      <c r="B1542" s="28">
        <v>331</v>
      </c>
      <c r="C1542" s="28">
        <v>5088</v>
      </c>
      <c r="D1542" s="30" t="s">
        <v>482</v>
      </c>
      <c r="E1542" s="29" t="s">
        <v>3362</v>
      </c>
      <c r="F1542" s="28">
        <v>66</v>
      </c>
      <c r="G1542" s="28">
        <v>12</v>
      </c>
      <c r="H1542" s="28">
        <v>5088</v>
      </c>
      <c r="I1542" s="29" t="s">
        <v>838</v>
      </c>
      <c r="J1542" s="28">
        <v>2</v>
      </c>
      <c r="K1542" s="29" t="s">
        <v>394</v>
      </c>
      <c r="L1542" s="28">
        <v>5086</v>
      </c>
      <c r="M1542" s="29" t="s">
        <v>394</v>
      </c>
      <c r="N1542" s="29" t="s">
        <v>7471</v>
      </c>
      <c r="O1542" s="31">
        <v>29738</v>
      </c>
      <c r="P1542" s="31" t="s">
        <v>7472</v>
      </c>
      <c r="Q1542" s="29" t="s">
        <v>7473</v>
      </c>
      <c r="R1542" s="28">
        <v>1</v>
      </c>
      <c r="S1542" s="28">
        <v>43</v>
      </c>
      <c r="T1542" s="28">
        <v>2</v>
      </c>
      <c r="U1542" s="28">
        <v>44</v>
      </c>
      <c r="V1542" s="29" t="s">
        <v>3363</v>
      </c>
      <c r="W1542" s="29" t="s">
        <v>526</v>
      </c>
      <c r="X1542" s="29" t="s">
        <v>490</v>
      </c>
      <c r="Y1542" s="29" t="s">
        <v>3364</v>
      </c>
      <c r="Z1542" s="29" t="s">
        <v>606</v>
      </c>
      <c r="AA1542" s="29" t="s">
        <v>7478</v>
      </c>
      <c r="AB1542" s="28">
        <v>92718</v>
      </c>
      <c r="AC1542" s="32">
        <v>33.665128000000003</v>
      </c>
      <c r="AD1542" s="32">
        <v>-117.767521</v>
      </c>
      <c r="AE1542" s="34" t="s">
        <v>7503</v>
      </c>
      <c r="AF1542" s="29" t="s">
        <v>7472</v>
      </c>
      <c r="AG1542" s="33" t="str">
        <f>IF(ISERROR(IF(VLOOKUP(B1542,'SAS Stations'!$A$2:$G$307,6,)="YES", "YES", "NO"))=TRUE,"NO","YES")</f>
        <v>NO</v>
      </c>
      <c r="AH1542" s="33" t="str">
        <f t="shared" si="24"/>
        <v>YES</v>
      </c>
      <c r="AI1542" s="33" t="str">
        <f>IF(ISERROR(IF(VLOOKUP(B1542,'Stations Modelled'!$A$2:$D$141,4,FALSE)=TRUE, "YES","NO")),"NO","YES")</f>
        <v>NO</v>
      </c>
    </row>
    <row r="1543" spans="1:35" hidden="1">
      <c r="A1543" s="29" t="s">
        <v>838</v>
      </c>
      <c r="B1543" s="28">
        <v>332</v>
      </c>
      <c r="C1543" s="28">
        <v>5088</v>
      </c>
      <c r="D1543" s="30" t="s">
        <v>482</v>
      </c>
      <c r="E1543" s="29" t="s">
        <v>3362</v>
      </c>
      <c r="F1543" s="28">
        <v>220</v>
      </c>
      <c r="G1543" s="28">
        <v>66</v>
      </c>
      <c r="H1543" s="28">
        <v>5000</v>
      </c>
      <c r="I1543" s="29" t="s">
        <v>7485</v>
      </c>
      <c r="J1543" s="28">
        <v>2</v>
      </c>
      <c r="K1543" s="29" t="s">
        <v>394</v>
      </c>
      <c r="L1543" s="28">
        <v>5086</v>
      </c>
      <c r="M1543" s="29" t="s">
        <v>394</v>
      </c>
      <c r="N1543" s="29" t="s">
        <v>7471</v>
      </c>
      <c r="O1543" s="31">
        <v>25508</v>
      </c>
      <c r="P1543" s="31" t="s">
        <v>7472</v>
      </c>
      <c r="Q1543" s="29" t="s">
        <v>7486</v>
      </c>
      <c r="R1543" s="28">
        <v>1</v>
      </c>
      <c r="S1543" s="28">
        <v>43</v>
      </c>
      <c r="T1543" s="28">
        <v>2</v>
      </c>
      <c r="U1543" s="28">
        <v>44</v>
      </c>
      <c r="V1543" s="29" t="s">
        <v>3363</v>
      </c>
      <c r="W1543" s="29" t="s">
        <v>526</v>
      </c>
      <c r="X1543" s="29" t="s">
        <v>490</v>
      </c>
      <c r="Y1543" s="29" t="s">
        <v>3364</v>
      </c>
      <c r="Z1543" s="29" t="s">
        <v>606</v>
      </c>
      <c r="AA1543" s="29" t="s">
        <v>7478</v>
      </c>
      <c r="AB1543" s="28">
        <v>92718</v>
      </c>
      <c r="AC1543" s="32">
        <v>33.665128000000003</v>
      </c>
      <c r="AD1543" s="32">
        <v>-117.767521</v>
      </c>
      <c r="AE1543" s="34" t="s">
        <v>7503</v>
      </c>
      <c r="AF1543" s="29" t="s">
        <v>7472</v>
      </c>
      <c r="AG1543" s="33" t="str">
        <f>IF(ISERROR(IF(VLOOKUP(B1543,'SAS Stations'!$A$2:$G$307,6,)="YES", "YES", "NO"))=TRUE,"NO","YES")</f>
        <v>NO</v>
      </c>
      <c r="AH1543" s="33" t="str">
        <f t="shared" si="24"/>
        <v>YES</v>
      </c>
      <c r="AI1543" s="33" t="str">
        <f>IF(ISERROR(IF(VLOOKUP(B1543,'Stations Modelled'!$A$2:$D$141,4,FALSE)=TRUE, "YES","NO")),"NO","YES")</f>
        <v>YES</v>
      </c>
    </row>
    <row r="1544" spans="1:35" hidden="1">
      <c r="A1544" s="29" t="s">
        <v>1050</v>
      </c>
      <c r="B1544" s="28">
        <v>66</v>
      </c>
      <c r="C1544" s="28">
        <v>1075</v>
      </c>
      <c r="D1544" s="30" t="s">
        <v>3416</v>
      </c>
      <c r="E1544" s="29"/>
      <c r="F1544" s="28">
        <v>115</v>
      </c>
      <c r="G1544" s="28">
        <v>12</v>
      </c>
      <c r="H1544" s="28">
        <v>5067</v>
      </c>
      <c r="I1544" s="29" t="s">
        <v>389</v>
      </c>
      <c r="J1544" s="28">
        <v>6</v>
      </c>
      <c r="K1544" s="29" t="s">
        <v>389</v>
      </c>
      <c r="L1544" s="28">
        <v>5067</v>
      </c>
      <c r="M1544" s="29" t="s">
        <v>389</v>
      </c>
      <c r="N1544" s="29" t="s">
        <v>7471</v>
      </c>
      <c r="O1544" s="31">
        <v>31138</v>
      </c>
      <c r="P1544" s="31" t="s">
        <v>7472</v>
      </c>
      <c r="Q1544" s="29" t="s">
        <v>525</v>
      </c>
      <c r="R1544" s="28">
        <v>3</v>
      </c>
      <c r="S1544" s="28">
        <v>79</v>
      </c>
      <c r="T1544" s="28">
        <v>4</v>
      </c>
      <c r="U1544" s="28">
        <v>13</v>
      </c>
      <c r="V1544" s="29" t="s">
        <v>3411</v>
      </c>
      <c r="W1544" s="29" t="s">
        <v>5105</v>
      </c>
      <c r="X1544" s="29" t="s">
        <v>457</v>
      </c>
      <c r="Y1544" s="29" t="s">
        <v>2739</v>
      </c>
      <c r="Z1544" s="29" t="s">
        <v>5021</v>
      </c>
      <c r="AA1544" s="29" t="s">
        <v>7478</v>
      </c>
      <c r="AB1544" s="28" t="s">
        <v>7472</v>
      </c>
      <c r="AC1544" s="32">
        <v>33.926110999999999</v>
      </c>
      <c r="AD1544" s="32">
        <v>-116.61419100000001</v>
      </c>
      <c r="AE1544" s="34" t="s">
        <v>7503</v>
      </c>
      <c r="AF1544" s="29" t="s">
        <v>7472</v>
      </c>
      <c r="AG1544" s="33" t="str">
        <f>IF(ISERROR(IF(VLOOKUP(B1544,'SAS Stations'!$A$2:$G$307,6,)="YES", "YES", "NO"))=TRUE,"NO","YES")</f>
        <v>YES</v>
      </c>
      <c r="AH1544" s="33" t="str">
        <f t="shared" si="24"/>
        <v>NO</v>
      </c>
      <c r="AI1544" s="33" t="str">
        <f>IF(ISERROR(IF(VLOOKUP(B1544,'Stations Modelled'!$A$2:$D$141,4,FALSE)=TRUE, "YES","NO")),"NO","YES")</f>
        <v>NO</v>
      </c>
    </row>
    <row r="1545" spans="1:35" hidden="1">
      <c r="A1545" s="29" t="s">
        <v>2740</v>
      </c>
      <c r="B1545" s="28">
        <v>1601</v>
      </c>
      <c r="C1545" s="28">
        <v>6906</v>
      </c>
      <c r="D1545" s="30" t="s">
        <v>3405</v>
      </c>
      <c r="E1545" s="29">
        <v>17552</v>
      </c>
      <c r="F1545" s="28">
        <v>33</v>
      </c>
      <c r="G1545" s="28">
        <v>33</v>
      </c>
      <c r="H1545" s="28">
        <v>5064</v>
      </c>
      <c r="I1545" s="29" t="s">
        <v>375</v>
      </c>
      <c r="J1545" s="28">
        <v>5</v>
      </c>
      <c r="K1545" s="29" t="s">
        <v>375</v>
      </c>
      <c r="L1545" s="28">
        <v>4000</v>
      </c>
      <c r="M1545" s="29" t="s">
        <v>7495</v>
      </c>
      <c r="N1545" s="29" t="s">
        <v>7521</v>
      </c>
      <c r="O1545" s="31">
        <v>18264</v>
      </c>
      <c r="P1545" s="31">
        <v>36908</v>
      </c>
      <c r="Q1545" s="29" t="s">
        <v>7506</v>
      </c>
      <c r="R1545" s="28">
        <v>9</v>
      </c>
      <c r="S1545" s="28">
        <v>99</v>
      </c>
      <c r="T1545" s="28" t="s">
        <v>7472</v>
      </c>
      <c r="U1545" s="28">
        <v>0</v>
      </c>
      <c r="V1545" s="29" t="s">
        <v>7480</v>
      </c>
      <c r="W1545" s="29" t="s">
        <v>2741</v>
      </c>
      <c r="X1545" s="29" t="s">
        <v>7553</v>
      </c>
      <c r="Y1545" s="29" t="s">
        <v>2742</v>
      </c>
      <c r="Z1545" s="29" t="s">
        <v>7480</v>
      </c>
      <c r="AA1545" s="29" t="s">
        <v>7478</v>
      </c>
      <c r="AB1545" s="28">
        <v>92346</v>
      </c>
      <c r="AC1545" s="27"/>
      <c r="AD1545" s="27"/>
      <c r="AE1545" s="27"/>
      <c r="AF1545" s="29" t="s">
        <v>7472</v>
      </c>
      <c r="AG1545" s="33" t="str">
        <f>IF(ISERROR(IF(VLOOKUP(B1545,'SAS Stations'!$A$2:$G$307,6,)="YES", "YES", "NO"))=TRUE,"NO","YES")</f>
        <v>NO</v>
      </c>
      <c r="AH1545" s="33" t="str">
        <f t="shared" si="24"/>
        <v>YES</v>
      </c>
      <c r="AI1545" s="33" t="str">
        <f>IF(ISERROR(IF(VLOOKUP(B1545,'Stations Modelled'!$A$2:$D$141,4,FALSE)=TRUE, "YES","NO")),"NO","YES")</f>
        <v>NO</v>
      </c>
    </row>
    <row r="1546" spans="1:35" hidden="1">
      <c r="A1546" s="29" t="s">
        <v>839</v>
      </c>
      <c r="B1546" s="28">
        <v>589</v>
      </c>
      <c r="C1546" s="28">
        <v>5534</v>
      </c>
      <c r="D1546" s="30" t="s">
        <v>4981</v>
      </c>
      <c r="E1546" s="29">
        <v>79658</v>
      </c>
      <c r="F1546" s="28">
        <v>66</v>
      </c>
      <c r="G1546" s="28">
        <v>16</v>
      </c>
      <c r="H1546" s="28">
        <v>5053</v>
      </c>
      <c r="I1546" s="29" t="s">
        <v>833</v>
      </c>
      <c r="J1546" s="28">
        <v>12</v>
      </c>
      <c r="K1546" s="29" t="s">
        <v>833</v>
      </c>
      <c r="L1546" s="28">
        <v>5056</v>
      </c>
      <c r="M1546" s="29" t="s">
        <v>698</v>
      </c>
      <c r="N1546" s="29" t="s">
        <v>7471</v>
      </c>
      <c r="O1546" s="31">
        <v>8461</v>
      </c>
      <c r="P1546" s="31" t="s">
        <v>7472</v>
      </c>
      <c r="Q1546" s="29" t="s">
        <v>7473</v>
      </c>
      <c r="R1546" s="28">
        <v>5</v>
      </c>
      <c r="S1546" s="28">
        <v>39</v>
      </c>
      <c r="T1546" s="28">
        <v>2</v>
      </c>
      <c r="U1546" s="28">
        <v>64</v>
      </c>
      <c r="V1546" s="29" t="s">
        <v>4972</v>
      </c>
      <c r="W1546" s="29" t="s">
        <v>4562</v>
      </c>
      <c r="X1546" s="29" t="s">
        <v>562</v>
      </c>
      <c r="Y1546" s="29" t="s">
        <v>5291</v>
      </c>
      <c r="Z1546" s="29" t="s">
        <v>839</v>
      </c>
      <c r="AA1546" s="29" t="s">
        <v>7478</v>
      </c>
      <c r="AB1546" s="28">
        <v>93004</v>
      </c>
      <c r="AC1546" s="32">
        <v>34.300517999999997</v>
      </c>
      <c r="AD1546" s="32">
        <v>-119.166781</v>
      </c>
      <c r="AE1546" s="34" t="s">
        <v>7494</v>
      </c>
      <c r="AF1546" s="29" t="s">
        <v>7472</v>
      </c>
      <c r="AG1546" s="33" t="str">
        <f>IF(ISERROR(IF(VLOOKUP(B1546,'SAS Stations'!$A$2:$G$307,6,)="YES", "YES", "NO"))=TRUE,"NO","YES")</f>
        <v>NO</v>
      </c>
      <c r="AH1546" s="33" t="str">
        <f t="shared" si="24"/>
        <v>YES</v>
      </c>
      <c r="AI1546" s="33" t="str">
        <f>IF(ISERROR(IF(VLOOKUP(B1546,'Stations Modelled'!$A$2:$D$141,4,FALSE)=TRUE, "YES","NO")),"NO","YES")</f>
        <v>YES</v>
      </c>
    </row>
    <row r="1547" spans="1:35" hidden="1">
      <c r="A1547" s="29" t="s">
        <v>362</v>
      </c>
      <c r="B1547" s="28">
        <v>290</v>
      </c>
      <c r="C1547" s="28">
        <v>5051</v>
      </c>
      <c r="D1547" s="30" t="s">
        <v>4936</v>
      </c>
      <c r="E1547" s="29">
        <v>71427</v>
      </c>
      <c r="F1547" s="28">
        <v>66</v>
      </c>
      <c r="G1547" s="28">
        <v>16</v>
      </c>
      <c r="H1547" s="28">
        <v>5051</v>
      </c>
      <c r="I1547" s="29" t="s">
        <v>362</v>
      </c>
      <c r="J1547" s="28">
        <v>13</v>
      </c>
      <c r="K1547" s="29" t="s">
        <v>362</v>
      </c>
      <c r="L1547" s="28">
        <v>5056</v>
      </c>
      <c r="M1547" s="29" t="s">
        <v>698</v>
      </c>
      <c r="N1547" s="29" t="s">
        <v>7471</v>
      </c>
      <c r="O1547" s="31">
        <v>8949</v>
      </c>
      <c r="P1547" s="31" t="s">
        <v>7472</v>
      </c>
      <c r="Q1547" s="29" t="s">
        <v>7473</v>
      </c>
      <c r="R1547" s="28">
        <v>5</v>
      </c>
      <c r="S1547" s="28">
        <v>59</v>
      </c>
      <c r="T1547" s="28">
        <v>3</v>
      </c>
      <c r="U1547" s="28">
        <v>62</v>
      </c>
      <c r="V1547" s="29" t="s">
        <v>4567</v>
      </c>
      <c r="W1547" s="29" t="s">
        <v>5292</v>
      </c>
      <c r="X1547" s="29" t="s">
        <v>3324</v>
      </c>
      <c r="Y1547" s="29" t="s">
        <v>5293</v>
      </c>
      <c r="Z1547" s="29" t="s">
        <v>5294</v>
      </c>
      <c r="AA1547" s="29" t="s">
        <v>7478</v>
      </c>
      <c r="AB1547" s="28">
        <v>91355</v>
      </c>
      <c r="AC1547" s="32">
        <v>34.421821000000001</v>
      </c>
      <c r="AD1547" s="32">
        <v>-118.574524</v>
      </c>
      <c r="AE1547" s="34" t="s">
        <v>7494</v>
      </c>
      <c r="AF1547" s="29" t="s">
        <v>7472</v>
      </c>
      <c r="AG1547" s="33" t="str">
        <f>IF(ISERROR(IF(VLOOKUP(B1547,'SAS Stations'!$A$2:$G$307,6,)="YES", "YES", "NO"))=TRUE,"NO","YES")</f>
        <v>NO</v>
      </c>
      <c r="AH1547" s="33" t="str">
        <f t="shared" si="24"/>
        <v>YES</v>
      </c>
      <c r="AI1547" s="33" t="str">
        <f>IF(ISERROR(IF(VLOOKUP(B1547,'Stations Modelled'!$A$2:$D$141,4,FALSE)=TRUE, "YES","NO")),"NO","YES")</f>
        <v>NO</v>
      </c>
    </row>
    <row r="1548" spans="1:35" hidden="1">
      <c r="A1548" s="29" t="s">
        <v>362</v>
      </c>
      <c r="B1548" s="28">
        <v>291</v>
      </c>
      <c r="C1548" s="28">
        <v>5051</v>
      </c>
      <c r="D1548" s="30" t="s">
        <v>4936</v>
      </c>
      <c r="E1548" s="29">
        <v>71427</v>
      </c>
      <c r="F1548" s="28">
        <v>220</v>
      </c>
      <c r="G1548" s="28">
        <v>66</v>
      </c>
      <c r="H1548" s="28">
        <v>5060</v>
      </c>
      <c r="I1548" s="29" t="s">
        <v>750</v>
      </c>
      <c r="J1548" s="28">
        <v>13</v>
      </c>
      <c r="K1548" s="29" t="s">
        <v>362</v>
      </c>
      <c r="L1548" s="28">
        <v>5056</v>
      </c>
      <c r="M1548" s="29" t="s">
        <v>698</v>
      </c>
      <c r="N1548" s="29" t="s">
        <v>7471</v>
      </c>
      <c r="O1548" s="31">
        <v>8949</v>
      </c>
      <c r="P1548" s="31" t="s">
        <v>7472</v>
      </c>
      <c r="Q1548" s="29" t="s">
        <v>7486</v>
      </c>
      <c r="R1548" s="28">
        <v>5</v>
      </c>
      <c r="S1548" s="28">
        <v>59</v>
      </c>
      <c r="T1548" s="28">
        <v>3</v>
      </c>
      <c r="U1548" s="28">
        <v>62</v>
      </c>
      <c r="V1548" s="29" t="s">
        <v>4567</v>
      </c>
      <c r="W1548" s="29" t="s">
        <v>5292</v>
      </c>
      <c r="X1548" s="29" t="s">
        <v>3324</v>
      </c>
      <c r="Y1548" s="29" t="s">
        <v>5293</v>
      </c>
      <c r="Z1548" s="29" t="s">
        <v>5294</v>
      </c>
      <c r="AA1548" s="29" t="s">
        <v>7478</v>
      </c>
      <c r="AB1548" s="28">
        <v>91355</v>
      </c>
      <c r="AC1548" s="27"/>
      <c r="AD1548" s="27"/>
      <c r="AE1548" s="27"/>
      <c r="AF1548" s="29" t="s">
        <v>7472</v>
      </c>
      <c r="AG1548" s="33" t="str">
        <f>IF(ISERROR(IF(VLOOKUP(B1548,'SAS Stations'!$A$2:$G$307,6,)="YES", "YES", "NO"))=TRUE,"NO","YES")</f>
        <v>NO</v>
      </c>
      <c r="AH1548" s="33" t="str">
        <f t="shared" si="24"/>
        <v>YES</v>
      </c>
      <c r="AI1548" s="33" t="str">
        <f>IF(ISERROR(IF(VLOOKUP(B1548,'Stations Modelled'!$A$2:$D$141,4,FALSE)=TRUE, "YES","NO")),"NO","YES")</f>
        <v>NO</v>
      </c>
    </row>
    <row r="1549" spans="1:35" hidden="1">
      <c r="A1549" s="29" t="s">
        <v>840</v>
      </c>
      <c r="B1549" s="28">
        <v>1393</v>
      </c>
      <c r="C1549" s="28">
        <v>8156</v>
      </c>
      <c r="D1549" s="30" t="s">
        <v>4923</v>
      </c>
      <c r="E1549" s="29" t="s">
        <v>5295</v>
      </c>
      <c r="F1549" s="28">
        <v>115</v>
      </c>
      <c r="G1549" s="28">
        <v>12</v>
      </c>
      <c r="H1549" s="28">
        <v>8027</v>
      </c>
      <c r="I1549" s="29" t="s">
        <v>365</v>
      </c>
      <c r="J1549" s="28">
        <v>15</v>
      </c>
      <c r="K1549" s="29" t="s">
        <v>666</v>
      </c>
      <c r="L1549" s="28">
        <v>5061</v>
      </c>
      <c r="M1549" s="29" t="s">
        <v>666</v>
      </c>
      <c r="N1549" s="29" t="s">
        <v>7471</v>
      </c>
      <c r="O1549" s="31">
        <v>29342</v>
      </c>
      <c r="P1549" s="31" t="s">
        <v>7472</v>
      </c>
      <c r="Q1549" s="29" t="s">
        <v>7473</v>
      </c>
      <c r="R1549" s="28">
        <v>3</v>
      </c>
      <c r="S1549" s="28">
        <v>73</v>
      </c>
      <c r="T1549" s="28">
        <v>4</v>
      </c>
      <c r="U1549" s="28">
        <v>23</v>
      </c>
      <c r="V1549" s="29" t="s">
        <v>7474</v>
      </c>
      <c r="W1549" s="29" t="s">
        <v>470</v>
      </c>
      <c r="X1549" s="29" t="s">
        <v>7578</v>
      </c>
      <c r="Y1549" s="29" t="s">
        <v>4924</v>
      </c>
      <c r="Z1549" s="29" t="s">
        <v>585</v>
      </c>
      <c r="AA1549" s="29" t="s">
        <v>7478</v>
      </c>
      <c r="AB1549" s="28">
        <v>92345</v>
      </c>
      <c r="AC1549" s="32">
        <v>34.474027999999997</v>
      </c>
      <c r="AD1549" s="32">
        <v>-117.294033</v>
      </c>
      <c r="AE1549" s="34" t="s">
        <v>7494</v>
      </c>
      <c r="AF1549" s="29" t="s">
        <v>7472</v>
      </c>
      <c r="AG1549" s="33" t="str">
        <f>IF(ISERROR(IF(VLOOKUP(B1549,'SAS Stations'!$A$2:$G$307,6,)="YES", "YES", "NO"))=TRUE,"NO","YES")</f>
        <v>NO</v>
      </c>
      <c r="AH1549" s="33" t="str">
        <f t="shared" si="24"/>
        <v>YES</v>
      </c>
      <c r="AI1549" s="33" t="str">
        <f>IF(ISERROR(IF(VLOOKUP(B1549,'Stations Modelled'!$A$2:$D$141,4,FALSE)=TRUE, "YES","NO")),"NO","YES")</f>
        <v>NO</v>
      </c>
    </row>
    <row r="1550" spans="1:35" hidden="1">
      <c r="A1550" s="29" t="s">
        <v>840</v>
      </c>
      <c r="B1550" s="28">
        <v>1932</v>
      </c>
      <c r="C1550" s="28">
        <v>8156</v>
      </c>
      <c r="D1550" s="30" t="s">
        <v>4923</v>
      </c>
      <c r="E1550" s="29" t="s">
        <v>5295</v>
      </c>
      <c r="F1550" s="28">
        <v>115</v>
      </c>
      <c r="G1550" s="28">
        <v>115</v>
      </c>
      <c r="H1550" s="28">
        <v>8027</v>
      </c>
      <c r="I1550" s="29" t="s">
        <v>365</v>
      </c>
      <c r="J1550" s="28">
        <v>15</v>
      </c>
      <c r="K1550" s="29" t="s">
        <v>666</v>
      </c>
      <c r="L1550" s="28">
        <v>5061</v>
      </c>
      <c r="M1550" s="29" t="s">
        <v>666</v>
      </c>
      <c r="N1550" s="29" t="s">
        <v>7471</v>
      </c>
      <c r="O1550" s="31">
        <v>35215</v>
      </c>
      <c r="P1550" s="31" t="s">
        <v>7472</v>
      </c>
      <c r="Q1550" s="29" t="s">
        <v>7473</v>
      </c>
      <c r="R1550" s="28">
        <v>3</v>
      </c>
      <c r="S1550" s="28">
        <v>73</v>
      </c>
      <c r="T1550" s="28">
        <v>4</v>
      </c>
      <c r="U1550" s="28">
        <v>23</v>
      </c>
      <c r="V1550" s="29" t="s">
        <v>7474</v>
      </c>
      <c r="W1550" s="29" t="s">
        <v>470</v>
      </c>
      <c r="X1550" s="29" t="s">
        <v>7578</v>
      </c>
      <c r="Y1550" s="29" t="s">
        <v>4924</v>
      </c>
      <c r="Z1550" s="29" t="s">
        <v>585</v>
      </c>
      <c r="AA1550" s="29" t="s">
        <v>7478</v>
      </c>
      <c r="AB1550" s="28">
        <v>92345</v>
      </c>
      <c r="AC1550" s="32">
        <v>34.474027999999997</v>
      </c>
      <c r="AD1550" s="32">
        <v>-117.294033</v>
      </c>
      <c r="AE1550" s="34" t="s">
        <v>7494</v>
      </c>
      <c r="AF1550" s="29" t="s">
        <v>7472</v>
      </c>
      <c r="AG1550" s="33" t="str">
        <f>IF(ISERROR(IF(VLOOKUP(B1550,'SAS Stations'!$A$2:$G$307,6,)="YES", "YES", "NO"))=TRUE,"NO","YES")</f>
        <v>YES</v>
      </c>
      <c r="AH1550" s="33" t="str">
        <f t="shared" si="24"/>
        <v>NO</v>
      </c>
      <c r="AI1550" s="33" t="str">
        <f>IF(ISERROR(IF(VLOOKUP(B1550,'Stations Modelled'!$A$2:$D$141,4,FALSE)=TRUE, "YES","NO")),"NO","YES")</f>
        <v>NO</v>
      </c>
    </row>
    <row r="1551" spans="1:35" hidden="1">
      <c r="A1551" s="29" t="s">
        <v>841</v>
      </c>
      <c r="B1551" s="28">
        <v>468</v>
      </c>
      <c r="C1551" s="28">
        <v>5250</v>
      </c>
      <c r="D1551" s="30" t="s">
        <v>2821</v>
      </c>
      <c r="E1551" s="29" t="s">
        <v>4843</v>
      </c>
      <c r="F1551" s="28">
        <v>66</v>
      </c>
      <c r="G1551" s="28">
        <v>16</v>
      </c>
      <c r="H1551" s="28">
        <v>5029</v>
      </c>
      <c r="I1551" s="29" t="s">
        <v>624</v>
      </c>
      <c r="J1551" s="28">
        <v>8</v>
      </c>
      <c r="K1551" s="29" t="s">
        <v>337</v>
      </c>
      <c r="L1551" s="28">
        <v>5023</v>
      </c>
      <c r="M1551" s="29" t="s">
        <v>337</v>
      </c>
      <c r="N1551" s="29" t="s">
        <v>7471</v>
      </c>
      <c r="O1551" s="31">
        <v>24838</v>
      </c>
      <c r="P1551" s="31" t="s">
        <v>7472</v>
      </c>
      <c r="Q1551" s="29" t="s">
        <v>7473</v>
      </c>
      <c r="R1551" s="28">
        <v>5</v>
      </c>
      <c r="S1551" s="28">
        <v>42</v>
      </c>
      <c r="T1551" s="28">
        <v>2</v>
      </c>
      <c r="U1551" s="28">
        <v>54</v>
      </c>
      <c r="V1551" s="29" t="s">
        <v>2730</v>
      </c>
      <c r="W1551" s="29" t="s">
        <v>4804</v>
      </c>
      <c r="X1551" s="29" t="s">
        <v>450</v>
      </c>
      <c r="Y1551" s="29" t="s">
        <v>4844</v>
      </c>
      <c r="Z1551" s="29" t="s">
        <v>4845</v>
      </c>
      <c r="AA1551" s="29" t="s">
        <v>7478</v>
      </c>
      <c r="AB1551" s="28">
        <v>90025</v>
      </c>
      <c r="AC1551" s="32">
        <v>34.047510000000003</v>
      </c>
      <c r="AD1551" s="32">
        <v>-118.45246299999999</v>
      </c>
      <c r="AE1551" s="34" t="s">
        <v>7494</v>
      </c>
      <c r="AF1551" s="29" t="s">
        <v>7472</v>
      </c>
      <c r="AG1551" s="33" t="str">
        <f>IF(ISERROR(IF(VLOOKUP(B1551,'SAS Stations'!$A$2:$G$307,6,)="YES", "YES", "NO"))=TRUE,"NO","YES")</f>
        <v>YES</v>
      </c>
      <c r="AH1551" s="33" t="str">
        <f t="shared" si="24"/>
        <v>NO</v>
      </c>
      <c r="AI1551" s="33" t="str">
        <f>IF(ISERROR(IF(VLOOKUP(B1551,'Stations Modelled'!$A$2:$D$141,4,FALSE)=TRUE, "YES","NO")),"NO","YES")</f>
        <v>NO</v>
      </c>
    </row>
    <row r="1552" spans="1:35" hidden="1">
      <c r="A1552" s="29" t="s">
        <v>7485</v>
      </c>
      <c r="B1552" s="28">
        <v>1589</v>
      </c>
      <c r="C1552" s="28">
        <v>5000</v>
      </c>
      <c r="D1552" s="30"/>
      <c r="E1552" s="29"/>
      <c r="F1552" s="28">
        <v>500</v>
      </c>
      <c r="G1552" s="28">
        <v>220</v>
      </c>
      <c r="H1552" s="28">
        <v>5000</v>
      </c>
      <c r="I1552" s="29" t="s">
        <v>7485</v>
      </c>
      <c r="J1552" s="28" t="s">
        <v>7472</v>
      </c>
      <c r="K1552" s="29" t="s">
        <v>7472</v>
      </c>
      <c r="L1552" s="28">
        <v>30</v>
      </c>
      <c r="M1552" s="29" t="s">
        <v>1369</v>
      </c>
      <c r="N1552" s="29" t="s">
        <v>7471</v>
      </c>
      <c r="O1552" s="31">
        <v>18264</v>
      </c>
      <c r="P1552" s="31" t="s">
        <v>7472</v>
      </c>
      <c r="Q1552" s="29" t="s">
        <v>7486</v>
      </c>
      <c r="R1552" s="28">
        <v>9</v>
      </c>
      <c r="S1552" s="28">
        <v>22</v>
      </c>
      <c r="T1552" s="28">
        <v>3</v>
      </c>
      <c r="U1552" s="28">
        <v>0</v>
      </c>
      <c r="V1552" s="29" t="s">
        <v>7472</v>
      </c>
      <c r="W1552" s="29" t="s">
        <v>7472</v>
      </c>
      <c r="X1552" s="29" t="s">
        <v>7472</v>
      </c>
      <c r="Y1552" s="29" t="s">
        <v>1370</v>
      </c>
      <c r="Z1552" s="29" t="s">
        <v>348</v>
      </c>
      <c r="AA1552" s="29" t="s">
        <v>7478</v>
      </c>
      <c r="AB1552" s="28">
        <v>91802</v>
      </c>
      <c r="AC1552" s="27"/>
      <c r="AD1552" s="27"/>
      <c r="AE1552" s="27"/>
      <c r="AF1552" s="29" t="s">
        <v>7472</v>
      </c>
      <c r="AG1552" s="33" t="str">
        <f>IF(ISERROR(IF(VLOOKUP(B1552,'SAS Stations'!$A$2:$G$307,6,)="YES", "YES", "NO"))=TRUE,"NO","YES")</f>
        <v>NO</v>
      </c>
      <c r="AH1552" s="33" t="str">
        <f t="shared" si="24"/>
        <v>YES</v>
      </c>
      <c r="AI1552" s="33" t="str">
        <f>IF(ISERROR(IF(VLOOKUP(B1552,'Stations Modelled'!$A$2:$D$141,4,FALSE)=TRUE, "YES","NO")),"NO","YES")</f>
        <v>NO</v>
      </c>
    </row>
    <row r="1553" spans="1:35" hidden="1">
      <c r="A1553" s="29" t="s">
        <v>1371</v>
      </c>
      <c r="B1553" s="28">
        <v>1273</v>
      </c>
      <c r="C1553" s="28">
        <v>7754</v>
      </c>
      <c r="D1553" s="30"/>
      <c r="E1553" s="29"/>
      <c r="F1553" s="28">
        <v>33</v>
      </c>
      <c r="G1553" s="28">
        <v>12</v>
      </c>
      <c r="H1553" s="28">
        <v>8016</v>
      </c>
      <c r="I1553" s="29" t="s">
        <v>385</v>
      </c>
      <c r="J1553" s="28">
        <v>15</v>
      </c>
      <c r="K1553" s="29" t="s">
        <v>666</v>
      </c>
      <c r="L1553" s="28">
        <v>5061</v>
      </c>
      <c r="M1553" s="29" t="s">
        <v>666</v>
      </c>
      <c r="N1553" s="29" t="s">
        <v>7471</v>
      </c>
      <c r="O1553" s="31">
        <v>26299</v>
      </c>
      <c r="P1553" s="31" t="s">
        <v>7472</v>
      </c>
      <c r="Q1553" s="29" t="s">
        <v>5084</v>
      </c>
      <c r="R1553" s="28">
        <v>3</v>
      </c>
      <c r="S1553" s="28">
        <v>86</v>
      </c>
      <c r="T1553" s="28">
        <v>4</v>
      </c>
      <c r="U1553" s="28">
        <v>40</v>
      </c>
      <c r="V1553" s="29" t="s">
        <v>7474</v>
      </c>
      <c r="W1553" s="29" t="s">
        <v>7472</v>
      </c>
      <c r="X1553" s="29" t="s">
        <v>7472</v>
      </c>
      <c r="Y1553" s="29" t="s">
        <v>7472</v>
      </c>
      <c r="Z1553" s="29" t="s">
        <v>7472</v>
      </c>
      <c r="AA1553" s="29" t="s">
        <v>7478</v>
      </c>
      <c r="AB1553" s="28">
        <v>93519</v>
      </c>
      <c r="AC1553" s="27"/>
      <c r="AD1553" s="27"/>
      <c r="AE1553" s="27"/>
      <c r="AF1553" s="29" t="s">
        <v>7472</v>
      </c>
      <c r="AG1553" s="33" t="str">
        <f>IF(ISERROR(IF(VLOOKUP(B1553,'SAS Stations'!$A$2:$G$307,6,)="YES", "YES", "NO"))=TRUE,"NO","YES")</f>
        <v>NO</v>
      </c>
      <c r="AH1553" s="33" t="str">
        <f t="shared" si="24"/>
        <v>YES</v>
      </c>
      <c r="AI1553" s="33" t="str">
        <f>IF(ISERROR(IF(VLOOKUP(B1553,'Stations Modelled'!$A$2:$D$141,4,FALSE)=TRUE, "YES","NO")),"NO","YES")</f>
        <v>NO</v>
      </c>
    </row>
    <row r="1554" spans="1:35" hidden="1">
      <c r="A1554" s="29" t="s">
        <v>1372</v>
      </c>
      <c r="B1554" s="28">
        <v>1295</v>
      </c>
      <c r="C1554" s="28">
        <v>7796</v>
      </c>
      <c r="D1554" s="30"/>
      <c r="E1554" s="29"/>
      <c r="F1554" s="28">
        <v>33</v>
      </c>
      <c r="G1554" s="28">
        <v>12</v>
      </c>
      <c r="H1554" s="28">
        <v>8027</v>
      </c>
      <c r="I1554" s="29" t="s">
        <v>365</v>
      </c>
      <c r="J1554" s="28">
        <v>15</v>
      </c>
      <c r="K1554" s="29" t="s">
        <v>666</v>
      </c>
      <c r="L1554" s="28">
        <v>5061</v>
      </c>
      <c r="M1554" s="29" t="s">
        <v>666</v>
      </c>
      <c r="N1554" s="29" t="s">
        <v>7471</v>
      </c>
      <c r="O1554" s="31">
        <v>26054</v>
      </c>
      <c r="P1554" s="31" t="s">
        <v>7472</v>
      </c>
      <c r="Q1554" s="29" t="s">
        <v>5084</v>
      </c>
      <c r="R1554" s="28">
        <v>3</v>
      </c>
      <c r="S1554" s="28">
        <v>73</v>
      </c>
      <c r="T1554" s="28">
        <v>4</v>
      </c>
      <c r="U1554" s="28">
        <v>30</v>
      </c>
      <c r="V1554" s="29" t="s">
        <v>7474</v>
      </c>
      <c r="W1554" s="29" t="s">
        <v>7472</v>
      </c>
      <c r="X1554" s="29" t="s">
        <v>7472</v>
      </c>
      <c r="Y1554" s="29" t="s">
        <v>7472</v>
      </c>
      <c r="Z1554" s="29" t="s">
        <v>7472</v>
      </c>
      <c r="AA1554" s="29" t="s">
        <v>7478</v>
      </c>
      <c r="AB1554" s="28">
        <v>92333</v>
      </c>
      <c r="AC1554" s="27"/>
      <c r="AD1554" s="27"/>
      <c r="AE1554" s="27"/>
      <c r="AF1554" s="29" t="s">
        <v>7472</v>
      </c>
      <c r="AG1554" s="33" t="str">
        <f>IF(ISERROR(IF(VLOOKUP(B1554,'SAS Stations'!$A$2:$G$307,6,)="YES", "YES", "NO"))=TRUE,"NO","YES")</f>
        <v>NO</v>
      </c>
      <c r="AH1554" s="33" t="str">
        <f t="shared" si="24"/>
        <v>YES</v>
      </c>
      <c r="AI1554" s="33" t="str">
        <f>IF(ISERROR(IF(VLOOKUP(B1554,'Stations Modelled'!$A$2:$D$141,4,FALSE)=TRUE, "YES","NO")),"NO","YES")</f>
        <v>NO</v>
      </c>
    </row>
    <row r="1555" spans="1:35" hidden="1">
      <c r="A1555" s="29" t="s">
        <v>2503</v>
      </c>
      <c r="B1555" s="28">
        <v>225</v>
      </c>
      <c r="C1555" s="28">
        <v>4080</v>
      </c>
      <c r="D1555" s="30"/>
      <c r="E1555" s="29"/>
      <c r="F1555" s="28">
        <v>138</v>
      </c>
      <c r="G1555" s="28">
        <v>138</v>
      </c>
      <c r="H1555" s="28">
        <v>4000</v>
      </c>
      <c r="I1555" s="29" t="s">
        <v>7495</v>
      </c>
      <c r="J1555" s="28">
        <v>2</v>
      </c>
      <c r="K1555" s="29" t="s">
        <v>394</v>
      </c>
      <c r="L1555" s="28">
        <v>4000</v>
      </c>
      <c r="M1555" s="29" t="s">
        <v>7495</v>
      </c>
      <c r="N1555" s="29" t="s">
        <v>7471</v>
      </c>
      <c r="O1555" s="31">
        <v>18264</v>
      </c>
      <c r="P1555" s="31" t="s">
        <v>7472</v>
      </c>
      <c r="Q1555" s="29" t="s">
        <v>7496</v>
      </c>
      <c r="R1555" s="28">
        <v>9</v>
      </c>
      <c r="S1555" s="28">
        <v>99</v>
      </c>
      <c r="T1555" s="28" t="s">
        <v>7472</v>
      </c>
      <c r="U1555" s="28">
        <v>0</v>
      </c>
      <c r="V1555" s="29" t="s">
        <v>7472</v>
      </c>
      <c r="W1555" s="29" t="s">
        <v>7472</v>
      </c>
      <c r="X1555" s="29" t="s">
        <v>7472</v>
      </c>
      <c r="Y1555" s="29" t="s">
        <v>7472</v>
      </c>
      <c r="Z1555" s="29" t="s">
        <v>7472</v>
      </c>
      <c r="AA1555" s="29" t="s">
        <v>7472</v>
      </c>
      <c r="AB1555" s="28" t="s">
        <v>7472</v>
      </c>
      <c r="AC1555" s="27"/>
      <c r="AD1555" s="27"/>
      <c r="AE1555" s="27"/>
      <c r="AF1555" s="29" t="s">
        <v>7472</v>
      </c>
      <c r="AG1555" s="33" t="str">
        <f>IF(ISERROR(IF(VLOOKUP(B1555,'SAS Stations'!$A$2:$G$307,6,)="YES", "YES", "NO"))=TRUE,"NO","YES")</f>
        <v>NO</v>
      </c>
      <c r="AH1555" s="33" t="str">
        <f t="shared" si="24"/>
        <v>YES</v>
      </c>
      <c r="AI1555" s="33" t="str">
        <f>IF(ISERROR(IF(VLOOKUP(B1555,'Stations Modelled'!$A$2:$D$141,4,FALSE)=TRUE, "YES","NO")),"NO","YES")</f>
        <v>NO</v>
      </c>
    </row>
    <row r="1556" spans="1:35" hidden="1">
      <c r="A1556" s="29" t="s">
        <v>1373</v>
      </c>
      <c r="B1556" s="28">
        <v>986</v>
      </c>
      <c r="C1556" s="28">
        <v>6192</v>
      </c>
      <c r="D1556" s="30"/>
      <c r="E1556" s="29"/>
      <c r="F1556" s="28">
        <v>16</v>
      </c>
      <c r="G1556" s="28">
        <v>4</v>
      </c>
      <c r="H1556" s="28">
        <v>5053</v>
      </c>
      <c r="I1556" s="29" t="s">
        <v>833</v>
      </c>
      <c r="J1556" s="28">
        <v>12</v>
      </c>
      <c r="K1556" s="29" t="s">
        <v>833</v>
      </c>
      <c r="L1556" s="28">
        <v>5056</v>
      </c>
      <c r="M1556" s="29" t="s">
        <v>698</v>
      </c>
      <c r="N1556" s="29" t="s">
        <v>7521</v>
      </c>
      <c r="O1556" s="31">
        <v>25082</v>
      </c>
      <c r="P1556" s="31">
        <v>34141</v>
      </c>
      <c r="Q1556" s="29" t="s">
        <v>981</v>
      </c>
      <c r="R1556" s="28">
        <v>5</v>
      </c>
      <c r="S1556" s="28">
        <v>39</v>
      </c>
      <c r="T1556" s="28">
        <v>1</v>
      </c>
      <c r="U1556" s="28">
        <v>64</v>
      </c>
      <c r="V1556" s="29" t="s">
        <v>4972</v>
      </c>
      <c r="W1556" s="29" t="s">
        <v>7472</v>
      </c>
      <c r="X1556" s="29" t="s">
        <v>7472</v>
      </c>
      <c r="Y1556" s="29" t="s">
        <v>7472</v>
      </c>
      <c r="Z1556" s="29" t="s">
        <v>7472</v>
      </c>
      <c r="AA1556" s="29" t="s">
        <v>7478</v>
      </c>
      <c r="AB1556" s="28" t="s">
        <v>7472</v>
      </c>
      <c r="AC1556" s="27"/>
      <c r="AD1556" s="27"/>
      <c r="AE1556" s="27"/>
      <c r="AF1556" s="29" t="s">
        <v>7472</v>
      </c>
      <c r="AG1556" s="33" t="str">
        <f>IF(ISERROR(IF(VLOOKUP(B1556,'SAS Stations'!$A$2:$G$307,6,)="YES", "YES", "NO"))=TRUE,"NO","YES")</f>
        <v>NO</v>
      </c>
      <c r="AH1556" s="33" t="str">
        <f t="shared" si="24"/>
        <v>YES</v>
      </c>
      <c r="AI1556" s="33" t="str">
        <f>IF(ISERROR(IF(VLOOKUP(B1556,'Stations Modelled'!$A$2:$D$141,4,FALSE)=TRUE, "YES","NO")),"NO","YES")</f>
        <v>NO</v>
      </c>
    </row>
    <row r="1557" spans="1:35" hidden="1">
      <c r="A1557" s="29" t="s">
        <v>842</v>
      </c>
      <c r="B1557" s="28">
        <v>798</v>
      </c>
      <c r="C1557" s="28">
        <v>5790</v>
      </c>
      <c r="D1557" s="30" t="s">
        <v>2815</v>
      </c>
      <c r="E1557" s="29">
        <v>37355</v>
      </c>
      <c r="F1557" s="28">
        <v>66</v>
      </c>
      <c r="G1557" s="28">
        <v>12</v>
      </c>
      <c r="H1557" s="28">
        <v>5071</v>
      </c>
      <c r="I1557" s="29" t="s">
        <v>339</v>
      </c>
      <c r="J1557" s="28">
        <v>9</v>
      </c>
      <c r="K1557" s="29" t="s">
        <v>652</v>
      </c>
      <c r="L1557" s="28">
        <v>5073</v>
      </c>
      <c r="M1557" s="29" t="s">
        <v>652</v>
      </c>
      <c r="N1557" s="29" t="s">
        <v>7471</v>
      </c>
      <c r="O1557" s="31">
        <v>18749</v>
      </c>
      <c r="P1557" s="31" t="s">
        <v>7472</v>
      </c>
      <c r="Q1557" s="29" t="s">
        <v>7473</v>
      </c>
      <c r="R1557" s="28">
        <v>1</v>
      </c>
      <c r="S1557" s="28">
        <v>46</v>
      </c>
      <c r="T1557" s="28">
        <v>1</v>
      </c>
      <c r="U1557" s="28">
        <v>51</v>
      </c>
      <c r="V1557" s="29" t="s">
        <v>3386</v>
      </c>
      <c r="W1557" s="29" t="s">
        <v>1635</v>
      </c>
      <c r="X1557" s="29" t="s">
        <v>523</v>
      </c>
      <c r="Y1557" s="29" t="s">
        <v>4846</v>
      </c>
      <c r="Z1557" s="29" t="s">
        <v>660</v>
      </c>
      <c r="AA1557" s="29" t="s">
        <v>7478</v>
      </c>
      <c r="AB1557" s="28">
        <v>90802</v>
      </c>
      <c r="AC1557" s="32">
        <v>33.772576999999998</v>
      </c>
      <c r="AD1557" s="32">
        <v>-118.20344299999999</v>
      </c>
      <c r="AE1557" s="34" t="s">
        <v>7494</v>
      </c>
      <c r="AF1557" s="29" t="s">
        <v>7472</v>
      </c>
      <c r="AG1557" s="33" t="str">
        <f>IF(ISERROR(IF(VLOOKUP(B1557,'SAS Stations'!$A$2:$G$307,6,)="YES", "YES", "NO"))=TRUE,"NO","YES")</f>
        <v>NO</v>
      </c>
      <c r="AH1557" s="33" t="str">
        <f t="shared" si="24"/>
        <v>YES</v>
      </c>
      <c r="AI1557" s="33" t="str">
        <f>IF(ISERROR(IF(VLOOKUP(B1557,'Stations Modelled'!$A$2:$D$141,4,FALSE)=TRUE, "YES","NO")),"NO","YES")</f>
        <v>YES</v>
      </c>
    </row>
    <row r="1558" spans="1:35" hidden="1">
      <c r="A1558" s="29" t="s">
        <v>843</v>
      </c>
      <c r="B1558" s="28">
        <v>1511</v>
      </c>
      <c r="C1558" s="28">
        <v>8288</v>
      </c>
      <c r="D1558" s="30" t="s">
        <v>4923</v>
      </c>
      <c r="E1558" s="29"/>
      <c r="F1558" s="28">
        <v>115</v>
      </c>
      <c r="G1558" s="28">
        <v>33</v>
      </c>
      <c r="H1558" s="28">
        <v>8016</v>
      </c>
      <c r="I1558" s="29" t="s">
        <v>385</v>
      </c>
      <c r="J1558" s="28">
        <v>15</v>
      </c>
      <c r="K1558" s="29" t="s">
        <v>666</v>
      </c>
      <c r="L1558" s="28">
        <v>5061</v>
      </c>
      <c r="M1558" s="29" t="s">
        <v>666</v>
      </c>
      <c r="N1558" s="29" t="s">
        <v>7471</v>
      </c>
      <c r="O1558" s="31">
        <v>18264</v>
      </c>
      <c r="P1558" s="31" t="s">
        <v>7472</v>
      </c>
      <c r="Q1558" s="29" t="s">
        <v>7473</v>
      </c>
      <c r="R1558" s="28">
        <v>3</v>
      </c>
      <c r="S1558" s="28">
        <v>86</v>
      </c>
      <c r="T1558" s="28">
        <v>4</v>
      </c>
      <c r="U1558" s="28">
        <v>24</v>
      </c>
      <c r="V1558" s="29" t="s">
        <v>7480</v>
      </c>
      <c r="W1558" s="29" t="s">
        <v>5296</v>
      </c>
      <c r="X1558" s="29" t="s">
        <v>5297</v>
      </c>
      <c r="Y1558" s="29" t="s">
        <v>5298</v>
      </c>
      <c r="Z1558" s="29" t="s">
        <v>5177</v>
      </c>
      <c r="AA1558" s="29" t="s">
        <v>7478</v>
      </c>
      <c r="AB1558" s="28">
        <v>93562</v>
      </c>
      <c r="AC1558" s="32">
        <v>35.736199999999997</v>
      </c>
      <c r="AD1558" s="32">
        <v>-117.401292</v>
      </c>
      <c r="AE1558" s="34" t="s">
        <v>7494</v>
      </c>
      <c r="AF1558" s="29" t="s">
        <v>7472</v>
      </c>
      <c r="AG1558" s="33" t="str">
        <f>IF(ISERROR(IF(VLOOKUP(B1558,'SAS Stations'!$A$2:$G$307,6,)="YES", "YES", "NO"))=TRUE,"NO","YES")</f>
        <v>NO</v>
      </c>
      <c r="AH1558" s="33" t="str">
        <f t="shared" si="24"/>
        <v>YES</v>
      </c>
      <c r="AI1558" s="33" t="str">
        <f>IF(ISERROR(IF(VLOOKUP(B1558,'Stations Modelled'!$A$2:$D$141,4,FALSE)=TRUE, "YES","NO")),"NO","YES")</f>
        <v>NO</v>
      </c>
    </row>
    <row r="1559" spans="1:35" hidden="1">
      <c r="A1559" s="29" t="s">
        <v>1374</v>
      </c>
      <c r="B1559" s="28">
        <v>710</v>
      </c>
      <c r="C1559" s="28">
        <v>5684</v>
      </c>
      <c r="D1559" s="30"/>
      <c r="E1559" s="29"/>
      <c r="F1559" s="28">
        <v>115</v>
      </c>
      <c r="G1559" s="28">
        <v>33</v>
      </c>
      <c r="H1559" s="28">
        <v>8016</v>
      </c>
      <c r="I1559" s="29" t="s">
        <v>385</v>
      </c>
      <c r="J1559" s="28">
        <v>15</v>
      </c>
      <c r="K1559" s="29" t="s">
        <v>666</v>
      </c>
      <c r="L1559" s="28">
        <v>5061</v>
      </c>
      <c r="M1559" s="29" t="s">
        <v>666</v>
      </c>
      <c r="N1559" s="29" t="s">
        <v>7471</v>
      </c>
      <c r="O1559" s="31">
        <v>25569</v>
      </c>
      <c r="P1559" s="31" t="s">
        <v>7472</v>
      </c>
      <c r="Q1559" s="29" t="s">
        <v>7530</v>
      </c>
      <c r="R1559" s="28">
        <v>3</v>
      </c>
      <c r="S1559" s="28">
        <v>86</v>
      </c>
      <c r="T1559" s="28">
        <v>4</v>
      </c>
      <c r="U1559" s="28">
        <v>24</v>
      </c>
      <c r="V1559" s="29" t="s">
        <v>7474</v>
      </c>
      <c r="W1559" s="29" t="s">
        <v>7472</v>
      </c>
      <c r="X1559" s="29" t="s">
        <v>7472</v>
      </c>
      <c r="Y1559" s="29" t="s">
        <v>7472</v>
      </c>
      <c r="Z1559" s="29" t="s">
        <v>7472</v>
      </c>
      <c r="AA1559" s="29" t="s">
        <v>7478</v>
      </c>
      <c r="AB1559" s="28" t="s">
        <v>7472</v>
      </c>
      <c r="AC1559" s="27"/>
      <c r="AD1559" s="27"/>
      <c r="AE1559" s="27"/>
      <c r="AF1559" s="29" t="s">
        <v>7472</v>
      </c>
      <c r="AG1559" s="33" t="str">
        <f>IF(ISERROR(IF(VLOOKUP(B1559,'SAS Stations'!$A$2:$G$307,6,)="YES", "YES", "NO"))=TRUE,"NO","YES")</f>
        <v>NO</v>
      </c>
      <c r="AH1559" s="33" t="str">
        <f t="shared" si="24"/>
        <v>YES</v>
      </c>
      <c r="AI1559" s="33" t="str">
        <f>IF(ISERROR(IF(VLOOKUP(B1559,'Stations Modelled'!$A$2:$D$141,4,FALSE)=TRUE, "YES","NO")),"NO","YES")</f>
        <v>NO</v>
      </c>
    </row>
    <row r="1560" spans="1:35" hidden="1">
      <c r="A1560" s="29" t="s">
        <v>1375</v>
      </c>
      <c r="B1560" s="28">
        <v>1763</v>
      </c>
      <c r="C1560" s="28">
        <v>5277</v>
      </c>
      <c r="D1560" s="30"/>
      <c r="E1560" s="29"/>
      <c r="F1560" s="28">
        <v>16</v>
      </c>
      <c r="G1560" s="28">
        <v>4</v>
      </c>
      <c r="H1560" s="28">
        <v>5021</v>
      </c>
      <c r="I1560" s="29" t="s">
        <v>625</v>
      </c>
      <c r="J1560" s="28">
        <v>8</v>
      </c>
      <c r="K1560" s="29" t="s">
        <v>337</v>
      </c>
      <c r="L1560" s="28">
        <v>5023</v>
      </c>
      <c r="M1560" s="29" t="s">
        <v>337</v>
      </c>
      <c r="N1560" s="29" t="s">
        <v>7496</v>
      </c>
      <c r="O1560" s="31">
        <v>40179</v>
      </c>
      <c r="P1560" s="31" t="s">
        <v>7472</v>
      </c>
      <c r="Q1560" s="29" t="s">
        <v>7506</v>
      </c>
      <c r="R1560" s="28">
        <v>5</v>
      </c>
      <c r="S1560" s="28">
        <v>44</v>
      </c>
      <c r="T1560" s="28">
        <v>1</v>
      </c>
      <c r="U1560" s="28">
        <v>70</v>
      </c>
      <c r="V1560" s="29" t="s">
        <v>2730</v>
      </c>
      <c r="W1560" s="29" t="s">
        <v>7472</v>
      </c>
      <c r="X1560" s="29" t="s">
        <v>7472</v>
      </c>
      <c r="Y1560" s="29" t="s">
        <v>7472</v>
      </c>
      <c r="Z1560" s="29" t="s">
        <v>7472</v>
      </c>
      <c r="AA1560" s="29" t="s">
        <v>7478</v>
      </c>
      <c r="AB1560" s="28" t="s">
        <v>7472</v>
      </c>
      <c r="AC1560" s="27"/>
      <c r="AD1560" s="27"/>
      <c r="AE1560" s="27"/>
      <c r="AF1560" s="29" t="s">
        <v>7472</v>
      </c>
      <c r="AG1560" s="33" t="str">
        <f>IF(ISERROR(IF(VLOOKUP(B1560,'SAS Stations'!$A$2:$G$307,6,)="YES", "YES", "NO"))=TRUE,"NO","YES")</f>
        <v>NO</v>
      </c>
      <c r="AH1560" s="33" t="str">
        <f t="shared" si="24"/>
        <v>YES</v>
      </c>
      <c r="AI1560" s="33" t="str">
        <f>IF(ISERROR(IF(VLOOKUP(B1560,'Stations Modelled'!$A$2:$D$141,4,FALSE)=TRUE, "YES","NO")),"NO","YES")</f>
        <v>NO</v>
      </c>
    </row>
    <row r="1561" spans="1:35" hidden="1">
      <c r="A1561" s="29" t="s">
        <v>2743</v>
      </c>
      <c r="B1561" s="28">
        <v>77</v>
      </c>
      <c r="C1561" s="28">
        <v>1087</v>
      </c>
      <c r="D1561" s="30" t="s">
        <v>3416</v>
      </c>
      <c r="E1561" s="29"/>
      <c r="F1561" s="28">
        <v>115</v>
      </c>
      <c r="G1561" s="28">
        <v>12</v>
      </c>
      <c r="H1561" s="28">
        <v>5067</v>
      </c>
      <c r="I1561" s="29" t="s">
        <v>389</v>
      </c>
      <c r="J1561" s="28">
        <v>6</v>
      </c>
      <c r="K1561" s="29" t="s">
        <v>389</v>
      </c>
      <c r="L1561" s="28">
        <v>5067</v>
      </c>
      <c r="M1561" s="29" t="s">
        <v>389</v>
      </c>
      <c r="N1561" s="29" t="s">
        <v>7471</v>
      </c>
      <c r="O1561" s="31">
        <v>32478</v>
      </c>
      <c r="P1561" s="31" t="s">
        <v>7472</v>
      </c>
      <c r="Q1561" s="29" t="s">
        <v>525</v>
      </c>
      <c r="R1561" s="28">
        <v>3</v>
      </c>
      <c r="S1561" s="28">
        <v>79</v>
      </c>
      <c r="T1561" s="28">
        <v>4</v>
      </c>
      <c r="U1561" s="28">
        <v>13</v>
      </c>
      <c r="V1561" s="29" t="s">
        <v>3411</v>
      </c>
      <c r="W1561" s="29" t="s">
        <v>7472</v>
      </c>
      <c r="X1561" s="29" t="s">
        <v>7472</v>
      </c>
      <c r="Y1561" s="29" t="s">
        <v>2744</v>
      </c>
      <c r="Z1561" s="29" t="s">
        <v>5021</v>
      </c>
      <c r="AA1561" s="29" t="s">
        <v>7478</v>
      </c>
      <c r="AB1561" s="28" t="s">
        <v>7472</v>
      </c>
      <c r="AC1561" s="32">
        <v>33.949322000000002</v>
      </c>
      <c r="AD1561" s="32">
        <v>-116.669</v>
      </c>
      <c r="AE1561" s="34" t="s">
        <v>7503</v>
      </c>
      <c r="AF1561" s="29" t="s">
        <v>7472</v>
      </c>
      <c r="AG1561" s="33" t="str">
        <f>IF(ISERROR(IF(VLOOKUP(B1561,'SAS Stations'!$A$2:$G$307,6,)="YES", "YES", "NO"))=TRUE,"NO","YES")</f>
        <v>NO</v>
      </c>
      <c r="AH1561" s="33" t="str">
        <f t="shared" si="24"/>
        <v>YES</v>
      </c>
      <c r="AI1561" s="33" t="str">
        <f>IF(ISERROR(IF(VLOOKUP(B1561,'Stations Modelled'!$A$2:$D$141,4,FALSE)=TRUE, "YES","NO")),"NO","YES")</f>
        <v>NO</v>
      </c>
    </row>
    <row r="1562" spans="1:35" hidden="1">
      <c r="A1562" s="29" t="s">
        <v>2745</v>
      </c>
      <c r="B1562" s="28">
        <v>1457</v>
      </c>
      <c r="C1562" s="28">
        <v>8235</v>
      </c>
      <c r="D1562" s="30"/>
      <c r="E1562" s="29"/>
      <c r="F1562" s="28">
        <v>33</v>
      </c>
      <c r="G1562" s="28">
        <v>12</v>
      </c>
      <c r="H1562" s="28">
        <v>4025</v>
      </c>
      <c r="I1562" s="29" t="s">
        <v>5024</v>
      </c>
      <c r="J1562" s="28">
        <v>6</v>
      </c>
      <c r="K1562" s="29" t="s">
        <v>389</v>
      </c>
      <c r="L1562" s="28">
        <v>5067</v>
      </c>
      <c r="M1562" s="29" t="s">
        <v>389</v>
      </c>
      <c r="N1562" s="29" t="s">
        <v>7471</v>
      </c>
      <c r="O1562" s="31">
        <v>18264</v>
      </c>
      <c r="P1562" s="31" t="s">
        <v>7472</v>
      </c>
      <c r="Q1562" s="29" t="s">
        <v>7506</v>
      </c>
      <c r="R1562" s="28">
        <v>3</v>
      </c>
      <c r="S1562" s="28">
        <v>87</v>
      </c>
      <c r="T1562" s="28">
        <v>4</v>
      </c>
      <c r="U1562" s="28">
        <v>13</v>
      </c>
      <c r="V1562" s="29" t="s">
        <v>3411</v>
      </c>
      <c r="W1562" s="29" t="s">
        <v>5028</v>
      </c>
      <c r="X1562" s="29" t="s">
        <v>2671</v>
      </c>
      <c r="Y1562" s="29" t="s">
        <v>2746</v>
      </c>
      <c r="Z1562" s="29" t="s">
        <v>402</v>
      </c>
      <c r="AA1562" s="29" t="s">
        <v>7478</v>
      </c>
      <c r="AB1562" s="28">
        <v>92225</v>
      </c>
      <c r="AC1562" s="32">
        <v>33.69135</v>
      </c>
      <c r="AD1562" s="32">
        <v>-114.571483</v>
      </c>
      <c r="AE1562" s="34" t="s">
        <v>7503</v>
      </c>
      <c r="AF1562" s="29" t="s">
        <v>7472</v>
      </c>
      <c r="AG1562" s="33" t="str">
        <f>IF(ISERROR(IF(VLOOKUP(B1562,'SAS Stations'!$A$2:$G$307,6,)="YES", "YES", "NO"))=TRUE,"NO","YES")</f>
        <v>NO</v>
      </c>
      <c r="AH1562" s="33" t="str">
        <f t="shared" si="24"/>
        <v>YES</v>
      </c>
      <c r="AI1562" s="33" t="str">
        <f>IF(ISERROR(IF(VLOOKUP(B1562,'Stations Modelled'!$A$2:$D$141,4,FALSE)=TRUE, "YES","NO")),"NO","YES")</f>
        <v>NO</v>
      </c>
    </row>
    <row r="1563" spans="1:35" hidden="1">
      <c r="A1563" s="29" t="s">
        <v>1376</v>
      </c>
      <c r="B1563" s="28">
        <v>1458</v>
      </c>
      <c r="C1563" s="28">
        <v>8236</v>
      </c>
      <c r="D1563" s="30"/>
      <c r="E1563" s="29"/>
      <c r="F1563" s="28">
        <v>33</v>
      </c>
      <c r="G1563" s="28">
        <v>4.8</v>
      </c>
      <c r="H1563" s="28">
        <v>5070</v>
      </c>
      <c r="I1563" s="29" t="s">
        <v>347</v>
      </c>
      <c r="J1563" s="28">
        <v>7</v>
      </c>
      <c r="K1563" s="29" t="s">
        <v>347</v>
      </c>
      <c r="L1563" s="28">
        <v>5070</v>
      </c>
      <c r="M1563" s="29" t="s">
        <v>347</v>
      </c>
      <c r="N1563" s="29" t="s">
        <v>7521</v>
      </c>
      <c r="O1563" s="31">
        <v>18264</v>
      </c>
      <c r="P1563" s="31">
        <v>31564</v>
      </c>
      <c r="Q1563" s="29" t="s">
        <v>7506</v>
      </c>
      <c r="R1563" s="28">
        <v>3</v>
      </c>
      <c r="S1563" s="28">
        <v>77</v>
      </c>
      <c r="T1563" s="28">
        <v>4</v>
      </c>
      <c r="U1563" s="28">
        <v>10</v>
      </c>
      <c r="V1563" s="29" t="s">
        <v>7472</v>
      </c>
      <c r="W1563" s="29" t="s">
        <v>7472</v>
      </c>
      <c r="X1563" s="29" t="s">
        <v>7472</v>
      </c>
      <c r="Y1563" s="29" t="s">
        <v>7472</v>
      </c>
      <c r="Z1563" s="29" t="s">
        <v>7472</v>
      </c>
      <c r="AA1563" s="29" t="s">
        <v>7478</v>
      </c>
      <c r="AB1563" s="28" t="s">
        <v>7472</v>
      </c>
      <c r="AC1563" s="27"/>
      <c r="AD1563" s="27"/>
      <c r="AE1563" s="27"/>
      <c r="AF1563" s="29" t="s">
        <v>7472</v>
      </c>
      <c r="AG1563" s="33" t="str">
        <f>IF(ISERROR(IF(VLOOKUP(B1563,'SAS Stations'!$A$2:$G$307,6,)="YES", "YES", "NO"))=TRUE,"NO","YES")</f>
        <v>NO</v>
      </c>
      <c r="AH1563" s="33" t="str">
        <f t="shared" si="24"/>
        <v>YES</v>
      </c>
      <c r="AI1563" s="33" t="str">
        <f>IF(ISERROR(IF(VLOOKUP(B1563,'Stations Modelled'!$A$2:$D$141,4,FALSE)=TRUE, "YES","NO")),"NO","YES")</f>
        <v>NO</v>
      </c>
    </row>
    <row r="1564" spans="1:35" hidden="1">
      <c r="A1564" s="29" t="s">
        <v>1376</v>
      </c>
      <c r="B1564" s="28">
        <v>1459</v>
      </c>
      <c r="C1564" s="28">
        <v>8236</v>
      </c>
      <c r="D1564" s="30"/>
      <c r="E1564" s="29"/>
      <c r="F1564" s="28">
        <v>33</v>
      </c>
      <c r="G1564" s="28">
        <v>12</v>
      </c>
      <c r="H1564" s="28">
        <v>5070</v>
      </c>
      <c r="I1564" s="29" t="s">
        <v>347</v>
      </c>
      <c r="J1564" s="28">
        <v>7</v>
      </c>
      <c r="K1564" s="29" t="s">
        <v>347</v>
      </c>
      <c r="L1564" s="28">
        <v>5070</v>
      </c>
      <c r="M1564" s="29" t="s">
        <v>347</v>
      </c>
      <c r="N1564" s="29" t="s">
        <v>7521</v>
      </c>
      <c r="O1564" s="31">
        <v>27912</v>
      </c>
      <c r="P1564" s="31">
        <v>31168</v>
      </c>
      <c r="Q1564" s="29" t="s">
        <v>7506</v>
      </c>
      <c r="R1564" s="28">
        <v>3</v>
      </c>
      <c r="S1564" s="28">
        <v>77</v>
      </c>
      <c r="T1564" s="28">
        <v>4</v>
      </c>
      <c r="U1564" s="28">
        <v>10</v>
      </c>
      <c r="V1564" s="29" t="s">
        <v>7472</v>
      </c>
      <c r="W1564" s="29" t="s">
        <v>7472</v>
      </c>
      <c r="X1564" s="29" t="s">
        <v>7472</v>
      </c>
      <c r="Y1564" s="29" t="s">
        <v>7472</v>
      </c>
      <c r="Z1564" s="29" t="s">
        <v>7472</v>
      </c>
      <c r="AA1564" s="29" t="s">
        <v>7478</v>
      </c>
      <c r="AB1564" s="28" t="s">
        <v>7472</v>
      </c>
      <c r="AC1564" s="27"/>
      <c r="AD1564" s="27"/>
      <c r="AE1564" s="27"/>
      <c r="AF1564" s="29" t="s">
        <v>7472</v>
      </c>
      <c r="AG1564" s="33" t="str">
        <f>IF(ISERROR(IF(VLOOKUP(B1564,'SAS Stations'!$A$2:$G$307,6,)="YES", "YES", "NO"))=TRUE,"NO","YES")</f>
        <v>NO</v>
      </c>
      <c r="AH1564" s="33" t="str">
        <f t="shared" si="24"/>
        <v>YES</v>
      </c>
      <c r="AI1564" s="33" t="str">
        <f>IF(ISERROR(IF(VLOOKUP(B1564,'Stations Modelled'!$A$2:$D$141,4,FALSE)=TRUE, "YES","NO")),"NO","YES")</f>
        <v>NO</v>
      </c>
    </row>
    <row r="1565" spans="1:35" hidden="1">
      <c r="A1565" s="29" t="s">
        <v>5299</v>
      </c>
      <c r="B1565" s="28">
        <v>31</v>
      </c>
      <c r="C1565" s="28">
        <v>1032</v>
      </c>
      <c r="D1565" s="30"/>
      <c r="E1565" s="29"/>
      <c r="F1565" s="28">
        <v>33</v>
      </c>
      <c r="G1565" s="28">
        <v>12</v>
      </c>
      <c r="H1565" s="28">
        <v>8016</v>
      </c>
      <c r="I1565" s="29" t="s">
        <v>385</v>
      </c>
      <c r="J1565" s="28">
        <v>15</v>
      </c>
      <c r="K1565" s="29" t="s">
        <v>666</v>
      </c>
      <c r="L1565" s="28">
        <v>5090</v>
      </c>
      <c r="M1565" s="29" t="s">
        <v>3806</v>
      </c>
      <c r="N1565" s="29" t="s">
        <v>7471</v>
      </c>
      <c r="O1565" s="31">
        <v>31017</v>
      </c>
      <c r="P1565" s="31" t="s">
        <v>7472</v>
      </c>
      <c r="Q1565" s="29" t="s">
        <v>525</v>
      </c>
      <c r="R1565" s="28">
        <v>3</v>
      </c>
      <c r="S1565" s="28">
        <v>72</v>
      </c>
      <c r="T1565" s="28">
        <v>4</v>
      </c>
      <c r="U1565" s="28">
        <v>24</v>
      </c>
      <c r="V1565" s="29" t="s">
        <v>7474</v>
      </c>
      <c r="W1565" s="29" t="s">
        <v>7472</v>
      </c>
      <c r="X1565" s="29" t="s">
        <v>7472</v>
      </c>
      <c r="Y1565" s="29" t="s">
        <v>5300</v>
      </c>
      <c r="Z1565" s="29" t="s">
        <v>7472</v>
      </c>
      <c r="AA1565" s="29" t="s">
        <v>7478</v>
      </c>
      <c r="AB1565" s="28" t="s">
        <v>7472</v>
      </c>
      <c r="AC1565" s="32">
        <v>34.863016999999999</v>
      </c>
      <c r="AD1565" s="32">
        <v>-116.826205</v>
      </c>
      <c r="AE1565" s="34" t="s">
        <v>7494</v>
      </c>
      <c r="AF1565" s="29" t="s">
        <v>7472</v>
      </c>
      <c r="AG1565" s="33" t="str">
        <f>IF(ISERROR(IF(VLOOKUP(B1565,'SAS Stations'!$A$2:$G$307,6,)="YES", "YES", "NO"))=TRUE,"NO","YES")</f>
        <v>NO</v>
      </c>
      <c r="AH1565" s="33" t="str">
        <f t="shared" si="24"/>
        <v>YES</v>
      </c>
      <c r="AI1565" s="33" t="str">
        <f>IF(ISERROR(IF(VLOOKUP(B1565,'Stations Modelled'!$A$2:$D$141,4,FALSE)=TRUE, "YES","NO")),"NO","YES")</f>
        <v>NO</v>
      </c>
    </row>
    <row r="1566" spans="1:35" hidden="1">
      <c r="A1566" s="29" t="s">
        <v>5301</v>
      </c>
      <c r="B1566" s="28">
        <v>12</v>
      </c>
      <c r="C1566" s="28">
        <v>1012</v>
      </c>
      <c r="D1566" s="30" t="s">
        <v>4923</v>
      </c>
      <c r="E1566" s="29"/>
      <c r="F1566" s="28">
        <v>115</v>
      </c>
      <c r="G1566" s="28">
        <v>12</v>
      </c>
      <c r="H1566" s="28">
        <v>8016</v>
      </c>
      <c r="I1566" s="29" t="s">
        <v>385</v>
      </c>
      <c r="J1566" s="28">
        <v>15</v>
      </c>
      <c r="K1566" s="29" t="s">
        <v>666</v>
      </c>
      <c r="L1566" s="28">
        <v>5090</v>
      </c>
      <c r="M1566" s="29" t="s">
        <v>3806</v>
      </c>
      <c r="N1566" s="29" t="s">
        <v>7471</v>
      </c>
      <c r="O1566" s="31">
        <v>31352</v>
      </c>
      <c r="P1566" s="31" t="s">
        <v>7472</v>
      </c>
      <c r="Q1566" s="29" t="s">
        <v>525</v>
      </c>
      <c r="R1566" s="28">
        <v>3</v>
      </c>
      <c r="S1566" s="28">
        <v>72</v>
      </c>
      <c r="T1566" s="28">
        <v>4</v>
      </c>
      <c r="U1566" s="28">
        <v>24</v>
      </c>
      <c r="V1566" s="29" t="s">
        <v>7474</v>
      </c>
      <c r="W1566" s="29" t="s">
        <v>7472</v>
      </c>
      <c r="X1566" s="29" t="s">
        <v>7472</v>
      </c>
      <c r="Y1566" s="29" t="s">
        <v>5302</v>
      </c>
      <c r="Z1566" s="29" t="s">
        <v>5003</v>
      </c>
      <c r="AA1566" s="29" t="s">
        <v>7478</v>
      </c>
      <c r="AB1566" s="28">
        <v>92327</v>
      </c>
      <c r="AC1566" s="32">
        <v>34.858488000000001</v>
      </c>
      <c r="AD1566" s="32">
        <v>-116.82804299999999</v>
      </c>
      <c r="AE1566" s="34" t="s">
        <v>7494</v>
      </c>
      <c r="AF1566" s="29" t="s">
        <v>7472</v>
      </c>
      <c r="AG1566" s="33" t="str">
        <f>IF(ISERROR(IF(VLOOKUP(B1566,'SAS Stations'!$A$2:$G$307,6,)="YES", "YES", "NO"))=TRUE,"NO","YES")</f>
        <v>NO</v>
      </c>
      <c r="AH1566" s="33" t="str">
        <f t="shared" si="24"/>
        <v>YES</v>
      </c>
      <c r="AI1566" s="33" t="str">
        <f>IF(ISERROR(IF(VLOOKUP(B1566,'Stations Modelled'!$A$2:$D$141,4,FALSE)=TRUE, "YES","NO")),"NO","YES")</f>
        <v>NO</v>
      </c>
    </row>
    <row r="1567" spans="1:35" hidden="1">
      <c r="A1567" s="29" t="s">
        <v>5303</v>
      </c>
      <c r="B1567" s="28">
        <v>3</v>
      </c>
      <c r="C1567" s="28">
        <v>1003</v>
      </c>
      <c r="D1567" s="30" t="s">
        <v>4923</v>
      </c>
      <c r="E1567" s="29"/>
      <c r="F1567" s="28">
        <v>115</v>
      </c>
      <c r="G1567" s="28">
        <v>12</v>
      </c>
      <c r="H1567" s="28">
        <v>8016</v>
      </c>
      <c r="I1567" s="29" t="s">
        <v>385</v>
      </c>
      <c r="J1567" s="28">
        <v>15</v>
      </c>
      <c r="K1567" s="29" t="s">
        <v>666</v>
      </c>
      <c r="L1567" s="28">
        <v>5061</v>
      </c>
      <c r="M1567" s="29" t="s">
        <v>666</v>
      </c>
      <c r="N1567" s="29" t="s">
        <v>7471</v>
      </c>
      <c r="O1567" s="31">
        <v>31717</v>
      </c>
      <c r="P1567" s="31" t="s">
        <v>7472</v>
      </c>
      <c r="Q1567" s="29" t="s">
        <v>525</v>
      </c>
      <c r="R1567" s="28">
        <v>3</v>
      </c>
      <c r="S1567" s="28">
        <v>86</v>
      </c>
      <c r="T1567" s="28">
        <v>4</v>
      </c>
      <c r="U1567" s="28">
        <v>24</v>
      </c>
      <c r="V1567" s="29" t="s">
        <v>7498</v>
      </c>
      <c r="W1567" s="29" t="s">
        <v>1618</v>
      </c>
      <c r="X1567" s="29" t="s">
        <v>7523</v>
      </c>
      <c r="Y1567" s="29" t="s">
        <v>5304</v>
      </c>
      <c r="Z1567" s="29" t="s">
        <v>4928</v>
      </c>
      <c r="AA1567" s="29" t="s">
        <v>7478</v>
      </c>
      <c r="AB1567" s="28" t="s">
        <v>7472</v>
      </c>
      <c r="AC1567" s="32">
        <v>35.007460999999999</v>
      </c>
      <c r="AD1567" s="32">
        <v>-117.555094</v>
      </c>
      <c r="AE1567" s="34" t="s">
        <v>7494</v>
      </c>
      <c r="AF1567" s="29" t="s">
        <v>7472</v>
      </c>
      <c r="AG1567" s="33" t="str">
        <f>IF(ISERROR(IF(VLOOKUP(B1567,'SAS Stations'!$A$2:$G$307,6,)="YES", "YES", "NO"))=TRUE,"NO","YES")</f>
        <v>NO</v>
      </c>
      <c r="AH1567" s="33" t="str">
        <f t="shared" si="24"/>
        <v>YES</v>
      </c>
      <c r="AI1567" s="33" t="str">
        <f>IF(ISERROR(IF(VLOOKUP(B1567,'Stations Modelled'!$A$2:$D$141,4,FALSE)=TRUE, "YES","NO")),"NO","YES")</f>
        <v>NO</v>
      </c>
    </row>
    <row r="1568" spans="1:35" hidden="1">
      <c r="A1568" s="29" t="s">
        <v>5305</v>
      </c>
      <c r="B1568" s="28">
        <v>4</v>
      </c>
      <c r="C1568" s="28">
        <v>1004</v>
      </c>
      <c r="D1568" s="30" t="s">
        <v>4923</v>
      </c>
      <c r="E1568" s="29"/>
      <c r="F1568" s="28">
        <v>115</v>
      </c>
      <c r="G1568" s="28">
        <v>12</v>
      </c>
      <c r="H1568" s="28">
        <v>8016</v>
      </c>
      <c r="I1568" s="29" t="s">
        <v>385</v>
      </c>
      <c r="J1568" s="28">
        <v>15</v>
      </c>
      <c r="K1568" s="29" t="s">
        <v>666</v>
      </c>
      <c r="L1568" s="28">
        <v>5061</v>
      </c>
      <c r="M1568" s="29" t="s">
        <v>666</v>
      </c>
      <c r="N1568" s="29" t="s">
        <v>7471</v>
      </c>
      <c r="O1568" s="31">
        <v>31747</v>
      </c>
      <c r="P1568" s="31" t="s">
        <v>7472</v>
      </c>
      <c r="Q1568" s="29" t="s">
        <v>525</v>
      </c>
      <c r="R1568" s="28">
        <v>3</v>
      </c>
      <c r="S1568" s="28">
        <v>86</v>
      </c>
      <c r="T1568" s="28">
        <v>4</v>
      </c>
      <c r="U1568" s="28">
        <v>24</v>
      </c>
      <c r="V1568" s="29" t="s">
        <v>7498</v>
      </c>
      <c r="W1568" s="29" t="s">
        <v>1618</v>
      </c>
      <c r="X1568" s="29" t="s">
        <v>7523</v>
      </c>
      <c r="Y1568" s="29" t="s">
        <v>5304</v>
      </c>
      <c r="Z1568" s="29" t="s">
        <v>4928</v>
      </c>
      <c r="AA1568" s="29" t="s">
        <v>7478</v>
      </c>
      <c r="AB1568" s="28" t="s">
        <v>7472</v>
      </c>
      <c r="AC1568" s="32">
        <v>35.012183999999998</v>
      </c>
      <c r="AD1568" s="32">
        <v>-117.55565</v>
      </c>
      <c r="AE1568" s="34" t="s">
        <v>7494</v>
      </c>
      <c r="AF1568" s="29" t="s">
        <v>7472</v>
      </c>
      <c r="AG1568" s="33" t="str">
        <f>IF(ISERROR(IF(VLOOKUP(B1568,'SAS Stations'!$A$2:$G$307,6,)="YES", "YES", "NO"))=TRUE,"NO","YES")</f>
        <v>NO</v>
      </c>
      <c r="AH1568" s="33" t="str">
        <f t="shared" si="24"/>
        <v>YES</v>
      </c>
      <c r="AI1568" s="33" t="str">
        <f>IF(ISERROR(IF(VLOOKUP(B1568,'Stations Modelled'!$A$2:$D$141,4,FALSE)=TRUE, "YES","NO")),"NO","YES")</f>
        <v>NO</v>
      </c>
    </row>
    <row r="1569" spans="1:35" hidden="1">
      <c r="A1569" s="29" t="s">
        <v>5306</v>
      </c>
      <c r="B1569" s="28">
        <v>5</v>
      </c>
      <c r="C1569" s="28">
        <v>1005</v>
      </c>
      <c r="D1569" s="30" t="s">
        <v>4923</v>
      </c>
      <c r="E1569" s="29"/>
      <c r="F1569" s="28">
        <v>115</v>
      </c>
      <c r="G1569" s="28">
        <v>12</v>
      </c>
      <c r="H1569" s="28">
        <v>8016</v>
      </c>
      <c r="I1569" s="29" t="s">
        <v>385</v>
      </c>
      <c r="J1569" s="28">
        <v>15</v>
      </c>
      <c r="K1569" s="29" t="s">
        <v>666</v>
      </c>
      <c r="L1569" s="28">
        <v>5061</v>
      </c>
      <c r="M1569" s="29" t="s">
        <v>666</v>
      </c>
      <c r="N1569" s="29" t="s">
        <v>7471</v>
      </c>
      <c r="O1569" s="31">
        <v>31959</v>
      </c>
      <c r="P1569" s="31" t="s">
        <v>7472</v>
      </c>
      <c r="Q1569" s="29" t="s">
        <v>525</v>
      </c>
      <c r="R1569" s="28">
        <v>3</v>
      </c>
      <c r="S1569" s="28">
        <v>86</v>
      </c>
      <c r="T1569" s="28">
        <v>4</v>
      </c>
      <c r="U1569" s="28">
        <v>24</v>
      </c>
      <c r="V1569" s="29" t="s">
        <v>7498</v>
      </c>
      <c r="W1569" s="29" t="s">
        <v>1618</v>
      </c>
      <c r="X1569" s="29" t="s">
        <v>7523</v>
      </c>
      <c r="Y1569" s="29" t="s">
        <v>5307</v>
      </c>
      <c r="Z1569" s="29" t="s">
        <v>4928</v>
      </c>
      <c r="AA1569" s="29" t="s">
        <v>7478</v>
      </c>
      <c r="AB1569" s="28" t="s">
        <v>7472</v>
      </c>
      <c r="AC1569" s="32">
        <v>35.019683999999998</v>
      </c>
      <c r="AD1569" s="32">
        <v>-117.55537200000001</v>
      </c>
      <c r="AE1569" s="34" t="s">
        <v>7494</v>
      </c>
      <c r="AF1569" s="29" t="s">
        <v>7472</v>
      </c>
      <c r="AG1569" s="33" t="str">
        <f>IF(ISERROR(IF(VLOOKUP(B1569,'SAS Stations'!$A$2:$G$307,6,)="YES", "YES", "NO"))=TRUE,"NO","YES")</f>
        <v>NO</v>
      </c>
      <c r="AH1569" s="33" t="str">
        <f t="shared" si="24"/>
        <v>YES</v>
      </c>
      <c r="AI1569" s="33" t="str">
        <f>IF(ISERROR(IF(VLOOKUP(B1569,'Stations Modelled'!$A$2:$D$141,4,FALSE)=TRUE, "YES","NO")),"NO","YES")</f>
        <v>NO</v>
      </c>
    </row>
    <row r="1570" spans="1:35" hidden="1">
      <c r="A1570" s="29" t="s">
        <v>5308</v>
      </c>
      <c r="B1570" s="28">
        <v>6</v>
      </c>
      <c r="C1570" s="28">
        <v>1006</v>
      </c>
      <c r="D1570" s="30" t="s">
        <v>4923</v>
      </c>
      <c r="E1570" s="29"/>
      <c r="F1570" s="28">
        <v>115</v>
      </c>
      <c r="G1570" s="28">
        <v>12</v>
      </c>
      <c r="H1570" s="28">
        <v>8016</v>
      </c>
      <c r="I1570" s="29" t="s">
        <v>385</v>
      </c>
      <c r="J1570" s="28">
        <v>15</v>
      </c>
      <c r="K1570" s="29" t="s">
        <v>666</v>
      </c>
      <c r="L1570" s="28">
        <v>5061</v>
      </c>
      <c r="M1570" s="29" t="s">
        <v>666</v>
      </c>
      <c r="N1570" s="29" t="s">
        <v>7471</v>
      </c>
      <c r="O1570" s="31">
        <v>32448</v>
      </c>
      <c r="P1570" s="31" t="s">
        <v>7472</v>
      </c>
      <c r="Q1570" s="29" t="s">
        <v>525</v>
      </c>
      <c r="R1570" s="28">
        <v>3</v>
      </c>
      <c r="S1570" s="28">
        <v>86</v>
      </c>
      <c r="T1570" s="28">
        <v>4</v>
      </c>
      <c r="U1570" s="28">
        <v>24</v>
      </c>
      <c r="V1570" s="29" t="s">
        <v>7498</v>
      </c>
      <c r="W1570" s="29" t="s">
        <v>1618</v>
      </c>
      <c r="X1570" s="29" t="s">
        <v>7523</v>
      </c>
      <c r="Y1570" s="29" t="s">
        <v>5307</v>
      </c>
      <c r="Z1570" s="29" t="s">
        <v>4928</v>
      </c>
      <c r="AA1570" s="29" t="s">
        <v>7478</v>
      </c>
      <c r="AB1570" s="28" t="s">
        <v>7472</v>
      </c>
      <c r="AC1570" s="32">
        <v>35.021073000000001</v>
      </c>
      <c r="AD1570" s="32">
        <v>-117.56481599999999</v>
      </c>
      <c r="AE1570" s="34" t="s">
        <v>7494</v>
      </c>
      <c r="AF1570" s="29" t="s">
        <v>7472</v>
      </c>
      <c r="AG1570" s="33" t="str">
        <f>IF(ISERROR(IF(VLOOKUP(B1570,'SAS Stations'!$A$2:$G$307,6,)="YES", "YES", "NO"))=TRUE,"NO","YES")</f>
        <v>NO</v>
      </c>
      <c r="AH1570" s="33" t="str">
        <f t="shared" si="24"/>
        <v>YES</v>
      </c>
      <c r="AI1570" s="33" t="str">
        <f>IF(ISERROR(IF(VLOOKUP(B1570,'Stations Modelled'!$A$2:$D$141,4,FALSE)=TRUE, "YES","NO")),"NO","YES")</f>
        <v>NO</v>
      </c>
    </row>
    <row r="1571" spans="1:35" hidden="1">
      <c r="A1571" s="29" t="s">
        <v>5309</v>
      </c>
      <c r="B1571" s="28">
        <v>9</v>
      </c>
      <c r="C1571" s="28">
        <v>1009</v>
      </c>
      <c r="D1571" s="30" t="s">
        <v>4923</v>
      </c>
      <c r="E1571" s="29"/>
      <c r="F1571" s="28">
        <v>115</v>
      </c>
      <c r="G1571" s="28">
        <v>12</v>
      </c>
      <c r="H1571" s="28">
        <v>8016</v>
      </c>
      <c r="I1571" s="29" t="s">
        <v>385</v>
      </c>
      <c r="J1571" s="28">
        <v>15</v>
      </c>
      <c r="K1571" s="29" t="s">
        <v>666</v>
      </c>
      <c r="L1571" s="28">
        <v>5061</v>
      </c>
      <c r="M1571" s="29" t="s">
        <v>666</v>
      </c>
      <c r="N1571" s="29" t="s">
        <v>7471</v>
      </c>
      <c r="O1571" s="31">
        <v>32448</v>
      </c>
      <c r="P1571" s="31" t="s">
        <v>7472</v>
      </c>
      <c r="Q1571" s="29" t="s">
        <v>525</v>
      </c>
      <c r="R1571" s="28">
        <v>3</v>
      </c>
      <c r="S1571" s="28">
        <v>86</v>
      </c>
      <c r="T1571" s="28">
        <v>4</v>
      </c>
      <c r="U1571" s="28">
        <v>24</v>
      </c>
      <c r="V1571" s="29" t="s">
        <v>7498</v>
      </c>
      <c r="W1571" s="29" t="s">
        <v>1618</v>
      </c>
      <c r="X1571" s="29" t="s">
        <v>7523</v>
      </c>
      <c r="Y1571" s="29" t="s">
        <v>5307</v>
      </c>
      <c r="Z1571" s="29" t="s">
        <v>4928</v>
      </c>
      <c r="AA1571" s="29" t="s">
        <v>7478</v>
      </c>
      <c r="AB1571" s="28" t="s">
        <v>7472</v>
      </c>
      <c r="AC1571" s="32">
        <v>35.015794999999997</v>
      </c>
      <c r="AD1571" s="32">
        <v>-117.565372</v>
      </c>
      <c r="AE1571" s="34" t="s">
        <v>7494</v>
      </c>
      <c r="AF1571" s="29" t="s">
        <v>7472</v>
      </c>
      <c r="AG1571" s="33" t="str">
        <f>IF(ISERROR(IF(VLOOKUP(B1571,'SAS Stations'!$A$2:$G$307,6,)="YES", "YES", "NO"))=TRUE,"NO","YES")</f>
        <v>NO</v>
      </c>
      <c r="AH1571" s="33" t="str">
        <f t="shared" si="24"/>
        <v>YES</v>
      </c>
      <c r="AI1571" s="33" t="str">
        <f>IF(ISERROR(IF(VLOOKUP(B1571,'Stations Modelled'!$A$2:$D$141,4,FALSE)=TRUE, "YES","NO")),"NO","YES")</f>
        <v>NO</v>
      </c>
    </row>
    <row r="1572" spans="1:35" hidden="1">
      <c r="A1572" s="29" t="s">
        <v>5310</v>
      </c>
      <c r="B1572" s="28"/>
      <c r="C1572" s="28"/>
      <c r="D1572" s="30"/>
      <c r="E1572" s="29"/>
      <c r="F1572" s="28"/>
      <c r="G1572" s="28"/>
      <c r="H1572" s="28"/>
      <c r="I1572" s="29"/>
      <c r="J1572" s="28"/>
      <c r="K1572" s="29"/>
      <c r="L1572" s="28"/>
      <c r="M1572" s="29"/>
      <c r="N1572" s="29"/>
      <c r="O1572" s="31"/>
      <c r="P1572" s="31"/>
      <c r="Q1572" s="29"/>
      <c r="R1572" s="28"/>
      <c r="S1572" s="28"/>
      <c r="T1572" s="28"/>
      <c r="U1572" s="28"/>
      <c r="V1572" s="29"/>
      <c r="W1572" s="29"/>
      <c r="X1572" s="29"/>
      <c r="Y1572" s="29"/>
      <c r="Z1572" s="29"/>
      <c r="AA1572" s="29"/>
      <c r="AB1572" s="28"/>
      <c r="AC1572" s="27"/>
      <c r="AD1572" s="27"/>
      <c r="AE1572" s="27"/>
      <c r="AF1572" s="29"/>
      <c r="AG1572" s="33" t="str">
        <f>IF(ISERROR(IF(VLOOKUP(B1572,'SAS Stations'!$A$2:$G$307,6,)="YES", "YES", "NO"))=TRUE,"NO","YES")</f>
        <v>NO</v>
      </c>
      <c r="AH1572" s="33" t="str">
        <f t="shared" si="24"/>
        <v>YES</v>
      </c>
      <c r="AI1572" s="33" t="str">
        <f>IF(ISERROR(IF(VLOOKUP(B1572,'Stations Modelled'!$A$2:$D$141,4,FALSE)=TRUE, "YES","NO")),"NO","YES")</f>
        <v>NO</v>
      </c>
    </row>
    <row r="1573" spans="1:35" hidden="1">
      <c r="A1573" s="29" t="s">
        <v>5311</v>
      </c>
      <c r="B1573" s="28"/>
      <c r="C1573" s="28"/>
      <c r="D1573" s="30"/>
      <c r="E1573" s="29"/>
      <c r="F1573" s="28"/>
      <c r="G1573" s="28"/>
      <c r="H1573" s="28"/>
      <c r="I1573" s="29"/>
      <c r="J1573" s="28"/>
      <c r="K1573" s="29"/>
      <c r="L1573" s="28"/>
      <c r="M1573" s="29"/>
      <c r="N1573" s="29"/>
      <c r="O1573" s="31"/>
      <c r="P1573" s="31"/>
      <c r="Q1573" s="29"/>
      <c r="R1573" s="28"/>
      <c r="S1573" s="28"/>
      <c r="T1573" s="28"/>
      <c r="U1573" s="28"/>
      <c r="V1573" s="29"/>
      <c r="W1573" s="29"/>
      <c r="X1573" s="29"/>
      <c r="Y1573" s="29"/>
      <c r="Z1573" s="29"/>
      <c r="AA1573" s="29"/>
      <c r="AB1573" s="28"/>
      <c r="AC1573" s="27"/>
      <c r="AD1573" s="27"/>
      <c r="AE1573" s="27"/>
      <c r="AF1573" s="29"/>
      <c r="AG1573" s="33" t="str">
        <f>IF(ISERROR(IF(VLOOKUP(B1573,'SAS Stations'!$A$2:$G$307,6,)="YES", "YES", "NO"))=TRUE,"NO","YES")</f>
        <v>NO</v>
      </c>
      <c r="AH1573" s="33" t="str">
        <f t="shared" si="24"/>
        <v>YES</v>
      </c>
      <c r="AI1573" s="33" t="str">
        <f>IF(ISERROR(IF(VLOOKUP(B1573,'Stations Modelled'!$A$2:$D$141,4,FALSE)=TRUE, "YES","NO")),"NO","YES")</f>
        <v>NO</v>
      </c>
    </row>
    <row r="1574" spans="1:35" hidden="1">
      <c r="A1574" s="29" t="s">
        <v>1377</v>
      </c>
      <c r="B1574" s="28">
        <v>1279</v>
      </c>
      <c r="C1574" s="28">
        <v>7766</v>
      </c>
      <c r="D1574" s="30"/>
      <c r="E1574" s="29"/>
      <c r="F1574" s="28">
        <v>33</v>
      </c>
      <c r="G1574" s="28">
        <v>4.8</v>
      </c>
      <c r="H1574" s="28">
        <v>5067</v>
      </c>
      <c r="I1574" s="29" t="s">
        <v>389</v>
      </c>
      <c r="J1574" s="28">
        <v>6</v>
      </c>
      <c r="K1574" s="29" t="s">
        <v>389</v>
      </c>
      <c r="L1574" s="28">
        <v>5067</v>
      </c>
      <c r="M1574" s="29" t="s">
        <v>389</v>
      </c>
      <c r="N1574" s="29" t="s">
        <v>7521</v>
      </c>
      <c r="O1574" s="31">
        <v>23529</v>
      </c>
      <c r="P1574" s="31">
        <v>31503</v>
      </c>
      <c r="Q1574" s="29" t="s">
        <v>5084</v>
      </c>
      <c r="R1574" s="28">
        <v>3</v>
      </c>
      <c r="S1574" s="28">
        <v>79</v>
      </c>
      <c r="T1574" s="28">
        <v>4</v>
      </c>
      <c r="U1574" s="28">
        <v>20</v>
      </c>
      <c r="V1574" s="29" t="s">
        <v>7472</v>
      </c>
      <c r="W1574" s="29" t="s">
        <v>7472</v>
      </c>
      <c r="X1574" s="29" t="s">
        <v>7472</v>
      </c>
      <c r="Y1574" s="29" t="s">
        <v>7472</v>
      </c>
      <c r="Z1574" s="29" t="s">
        <v>7472</v>
      </c>
      <c r="AA1574" s="29" t="s">
        <v>7478</v>
      </c>
      <c r="AB1574" s="28" t="s">
        <v>7472</v>
      </c>
      <c r="AC1574" s="27"/>
      <c r="AD1574" s="27"/>
      <c r="AE1574" s="27"/>
      <c r="AF1574" s="29" t="s">
        <v>7472</v>
      </c>
      <c r="AG1574" s="33" t="str">
        <f>IF(ISERROR(IF(VLOOKUP(B1574,'SAS Stations'!$A$2:$G$307,6,)="YES", "YES", "NO"))=TRUE,"NO","YES")</f>
        <v>NO</v>
      </c>
      <c r="AH1574" s="33" t="str">
        <f t="shared" si="24"/>
        <v>YES</v>
      </c>
      <c r="AI1574" s="33" t="str">
        <f>IF(ISERROR(IF(VLOOKUP(B1574,'Stations Modelled'!$A$2:$D$141,4,FALSE)=TRUE, "YES","NO")),"NO","YES")</f>
        <v>NO</v>
      </c>
    </row>
    <row r="1575" spans="1:35" hidden="1">
      <c r="A1575" s="29" t="s">
        <v>844</v>
      </c>
      <c r="B1575" s="28">
        <v>416</v>
      </c>
      <c r="C1575" s="28">
        <v>5207</v>
      </c>
      <c r="D1575" s="30"/>
      <c r="E1575" s="29" t="s">
        <v>4847</v>
      </c>
      <c r="F1575" s="28">
        <v>16</v>
      </c>
      <c r="G1575" s="28">
        <v>4</v>
      </c>
      <c r="H1575" s="28">
        <v>5023</v>
      </c>
      <c r="I1575" s="29" t="s">
        <v>337</v>
      </c>
      <c r="J1575" s="28">
        <v>8</v>
      </c>
      <c r="K1575" s="29" t="s">
        <v>337</v>
      </c>
      <c r="L1575" s="28">
        <v>5023</v>
      </c>
      <c r="M1575" s="29" t="s">
        <v>337</v>
      </c>
      <c r="N1575" s="29" t="s">
        <v>7471</v>
      </c>
      <c r="O1575" s="31">
        <v>18264</v>
      </c>
      <c r="P1575" s="31" t="s">
        <v>7472</v>
      </c>
      <c r="Q1575" s="29" t="s">
        <v>7506</v>
      </c>
      <c r="R1575" s="28">
        <v>5</v>
      </c>
      <c r="S1575" s="28">
        <v>44</v>
      </c>
      <c r="T1575" s="28">
        <v>1</v>
      </c>
      <c r="U1575" s="28">
        <v>53</v>
      </c>
      <c r="V1575" s="29" t="s">
        <v>3386</v>
      </c>
      <c r="W1575" s="29" t="s">
        <v>1718</v>
      </c>
      <c r="X1575" s="29" t="s">
        <v>494</v>
      </c>
      <c r="Y1575" s="29" t="s">
        <v>4848</v>
      </c>
      <c r="Z1575" s="29" t="s">
        <v>3873</v>
      </c>
      <c r="AA1575" s="29" t="s">
        <v>7478</v>
      </c>
      <c r="AB1575" s="28">
        <v>90245</v>
      </c>
      <c r="AC1575" s="32">
        <v>33.918900000000001</v>
      </c>
      <c r="AD1575" s="32">
        <v>-118.396535</v>
      </c>
      <c r="AE1575" s="34" t="s">
        <v>7494</v>
      </c>
      <c r="AF1575" s="29" t="s">
        <v>7472</v>
      </c>
      <c r="AG1575" s="33" t="str">
        <f>IF(ISERROR(IF(VLOOKUP(B1575,'SAS Stations'!$A$2:$G$307,6,)="YES", "YES", "NO"))=TRUE,"NO","YES")</f>
        <v>NO</v>
      </c>
      <c r="AH1575" s="33" t="str">
        <f t="shared" si="24"/>
        <v>YES</v>
      </c>
      <c r="AI1575" s="33" t="str">
        <f>IF(ISERROR(IF(VLOOKUP(B1575,'Stations Modelled'!$A$2:$D$141,4,FALSE)=TRUE, "YES","NO")),"NO","YES")</f>
        <v>NO</v>
      </c>
    </row>
    <row r="1576" spans="1:35" hidden="1">
      <c r="A1576" s="29" t="s">
        <v>844</v>
      </c>
      <c r="B1576" s="28">
        <v>417</v>
      </c>
      <c r="C1576" s="28">
        <v>5207</v>
      </c>
      <c r="D1576" s="30"/>
      <c r="E1576" s="29" t="s">
        <v>4847</v>
      </c>
      <c r="F1576" s="28">
        <v>66</v>
      </c>
      <c r="G1576" s="28">
        <v>16</v>
      </c>
      <c r="H1576" s="28">
        <v>5023</v>
      </c>
      <c r="I1576" s="29" t="s">
        <v>337</v>
      </c>
      <c r="J1576" s="28">
        <v>8</v>
      </c>
      <c r="K1576" s="29" t="s">
        <v>337</v>
      </c>
      <c r="L1576" s="28">
        <v>5023</v>
      </c>
      <c r="M1576" s="29" t="s">
        <v>337</v>
      </c>
      <c r="N1576" s="29" t="s">
        <v>7471</v>
      </c>
      <c r="O1576" s="31">
        <v>18264</v>
      </c>
      <c r="P1576" s="31" t="s">
        <v>7472</v>
      </c>
      <c r="Q1576" s="29" t="s">
        <v>7473</v>
      </c>
      <c r="R1576" s="28">
        <v>5</v>
      </c>
      <c r="S1576" s="28">
        <v>44</v>
      </c>
      <c r="T1576" s="28">
        <v>1</v>
      </c>
      <c r="U1576" s="28">
        <v>53</v>
      </c>
      <c r="V1576" s="29" t="s">
        <v>3386</v>
      </c>
      <c r="W1576" s="29" t="s">
        <v>1718</v>
      </c>
      <c r="X1576" s="29" t="s">
        <v>494</v>
      </c>
      <c r="Y1576" s="29" t="s">
        <v>4848</v>
      </c>
      <c r="Z1576" s="29" t="s">
        <v>3873</v>
      </c>
      <c r="AA1576" s="29" t="s">
        <v>7478</v>
      </c>
      <c r="AB1576" s="28">
        <v>90245</v>
      </c>
      <c r="AC1576" s="32">
        <v>33.918900000000001</v>
      </c>
      <c r="AD1576" s="32">
        <v>-118.396535</v>
      </c>
      <c r="AE1576" s="34" t="s">
        <v>7494</v>
      </c>
      <c r="AF1576" s="29" t="s">
        <v>7472</v>
      </c>
      <c r="AG1576" s="33" t="str">
        <f>IF(ISERROR(IF(VLOOKUP(B1576,'SAS Stations'!$A$2:$G$307,6,)="YES", "YES", "NO"))=TRUE,"NO","YES")</f>
        <v>YES</v>
      </c>
      <c r="AH1576" s="33" t="str">
        <f t="shared" si="24"/>
        <v>NO</v>
      </c>
      <c r="AI1576" s="33" t="str">
        <f>IF(ISERROR(IF(VLOOKUP(B1576,'Stations Modelled'!$A$2:$D$141,4,FALSE)=TRUE, "YES","NO")),"NO","YES")</f>
        <v>NO</v>
      </c>
    </row>
    <row r="1577" spans="1:35" hidden="1">
      <c r="A1577" s="29" t="s">
        <v>1378</v>
      </c>
      <c r="B1577" s="28">
        <v>1728</v>
      </c>
      <c r="C1577" s="28">
        <v>5696</v>
      </c>
      <c r="D1577" s="30"/>
      <c r="E1577" s="29"/>
      <c r="F1577" s="28">
        <v>66</v>
      </c>
      <c r="G1577" s="28">
        <v>12</v>
      </c>
      <c r="H1577" s="28">
        <v>5062</v>
      </c>
      <c r="I1577" s="29" t="s">
        <v>3801</v>
      </c>
      <c r="J1577" s="28">
        <v>4</v>
      </c>
      <c r="K1577" s="29" t="s">
        <v>448</v>
      </c>
      <c r="L1577" s="28">
        <v>5069</v>
      </c>
      <c r="M1577" s="29" t="s">
        <v>687</v>
      </c>
      <c r="N1577" s="29" t="s">
        <v>7496</v>
      </c>
      <c r="O1577" s="31">
        <v>40179</v>
      </c>
      <c r="P1577" s="31" t="s">
        <v>7472</v>
      </c>
      <c r="Q1577" s="29" t="s">
        <v>7473</v>
      </c>
      <c r="R1577" s="28">
        <v>3</v>
      </c>
      <c r="S1577" s="28">
        <v>34</v>
      </c>
      <c r="T1577" s="28">
        <v>3</v>
      </c>
      <c r="U1577" s="28">
        <v>20</v>
      </c>
      <c r="V1577" s="29" t="s">
        <v>2730</v>
      </c>
      <c r="W1577" s="29" t="s">
        <v>7472</v>
      </c>
      <c r="X1577" s="29" t="s">
        <v>7472</v>
      </c>
      <c r="Y1577" s="29" t="s">
        <v>7472</v>
      </c>
      <c r="Z1577" s="29" t="s">
        <v>7472</v>
      </c>
      <c r="AA1577" s="29" t="s">
        <v>7478</v>
      </c>
      <c r="AB1577" s="28" t="s">
        <v>7472</v>
      </c>
      <c r="AC1577" s="27"/>
      <c r="AD1577" s="27"/>
      <c r="AE1577" s="27"/>
      <c r="AF1577" s="29" t="s">
        <v>7472</v>
      </c>
      <c r="AG1577" s="33" t="str">
        <f>IF(ISERROR(IF(VLOOKUP(B1577,'SAS Stations'!$A$2:$G$307,6,)="YES", "YES", "NO"))=TRUE,"NO","YES")</f>
        <v>NO</v>
      </c>
      <c r="AH1577" s="33" t="str">
        <f t="shared" si="24"/>
        <v>YES</v>
      </c>
      <c r="AI1577" s="33" t="str">
        <f>IF(ISERROR(IF(VLOOKUP(B1577,'Stations Modelled'!$A$2:$D$141,4,FALSE)=TRUE, "YES","NO")),"NO","YES")</f>
        <v>NO</v>
      </c>
    </row>
    <row r="1578" spans="1:35" hidden="1">
      <c r="A1578" s="29" t="s">
        <v>845</v>
      </c>
      <c r="B1578" s="28">
        <v>319</v>
      </c>
      <c r="C1578" s="28">
        <v>5080</v>
      </c>
      <c r="D1578" s="30" t="s">
        <v>7573</v>
      </c>
      <c r="E1578" s="29">
        <v>53749</v>
      </c>
      <c r="F1578" s="28">
        <v>500</v>
      </c>
      <c r="G1578" s="28">
        <v>220</v>
      </c>
      <c r="H1578" s="28">
        <v>5000</v>
      </c>
      <c r="I1578" s="29" t="s">
        <v>7485</v>
      </c>
      <c r="J1578" s="28">
        <v>1</v>
      </c>
      <c r="K1578" s="29" t="s">
        <v>939</v>
      </c>
      <c r="L1578" s="28">
        <v>5082</v>
      </c>
      <c r="M1578" s="29" t="s">
        <v>939</v>
      </c>
      <c r="N1578" s="29" t="s">
        <v>7471</v>
      </c>
      <c r="O1578" s="31">
        <v>31138</v>
      </c>
      <c r="P1578" s="31" t="s">
        <v>7472</v>
      </c>
      <c r="Q1578" s="29" t="s">
        <v>7486</v>
      </c>
      <c r="R1578" s="28">
        <v>1</v>
      </c>
      <c r="S1578" s="28">
        <v>29</v>
      </c>
      <c r="T1578" s="28">
        <v>2</v>
      </c>
      <c r="U1578" s="28">
        <v>43</v>
      </c>
      <c r="V1578" s="29" t="s">
        <v>7556</v>
      </c>
      <c r="W1578" s="29" t="s">
        <v>3365</v>
      </c>
      <c r="X1578" s="29" t="s">
        <v>462</v>
      </c>
      <c r="Y1578" s="29" t="s">
        <v>3366</v>
      </c>
      <c r="Z1578" s="29" t="s">
        <v>736</v>
      </c>
      <c r="AA1578" s="29" t="s">
        <v>7478</v>
      </c>
      <c r="AB1578" s="28" t="s">
        <v>7472</v>
      </c>
      <c r="AC1578" s="32">
        <v>33.829842999999997</v>
      </c>
      <c r="AD1578" s="32">
        <v>-117.790229</v>
      </c>
      <c r="AE1578" s="34" t="s">
        <v>7503</v>
      </c>
      <c r="AF1578" s="29" t="s">
        <v>7472</v>
      </c>
      <c r="AG1578" s="33" t="str">
        <f>IF(ISERROR(IF(VLOOKUP(B1578,'SAS Stations'!$A$2:$G$307,6,)="YES", "YES", "NO"))=TRUE,"NO","YES")</f>
        <v>NO</v>
      </c>
      <c r="AH1578" s="33" t="str">
        <f t="shared" si="24"/>
        <v>YES</v>
      </c>
      <c r="AI1578" s="33" t="str">
        <f>IF(ISERROR(IF(VLOOKUP(B1578,'Stations Modelled'!$A$2:$D$141,4,FALSE)=TRUE, "YES","NO")),"NO","YES")</f>
        <v>NO</v>
      </c>
    </row>
    <row r="1579" spans="1:35" hidden="1">
      <c r="A1579" s="29" t="s">
        <v>846</v>
      </c>
      <c r="B1579" s="28">
        <v>72</v>
      </c>
      <c r="C1579" s="28">
        <v>1082</v>
      </c>
      <c r="D1579" s="30" t="s">
        <v>2815</v>
      </c>
      <c r="E1579" s="29"/>
      <c r="F1579" s="28">
        <v>66</v>
      </c>
      <c r="G1579" s="28">
        <v>12</v>
      </c>
      <c r="H1579" s="28">
        <v>5071</v>
      </c>
      <c r="I1579" s="29" t="s">
        <v>339</v>
      </c>
      <c r="J1579" s="28">
        <v>9</v>
      </c>
      <c r="K1579" s="29" t="s">
        <v>652</v>
      </c>
      <c r="L1579" s="28">
        <v>5073</v>
      </c>
      <c r="M1579" s="29" t="s">
        <v>652</v>
      </c>
      <c r="N1579" s="29" t="s">
        <v>7471</v>
      </c>
      <c r="O1579" s="31">
        <v>32021</v>
      </c>
      <c r="P1579" s="31" t="s">
        <v>7472</v>
      </c>
      <c r="Q1579" s="29" t="s">
        <v>525</v>
      </c>
      <c r="R1579" s="28">
        <v>1</v>
      </c>
      <c r="S1579" s="28">
        <v>46</v>
      </c>
      <c r="T1579" s="28">
        <v>1</v>
      </c>
      <c r="U1579" s="28">
        <v>51</v>
      </c>
      <c r="V1579" s="29" t="s">
        <v>3386</v>
      </c>
      <c r="W1579" s="29" t="s">
        <v>4565</v>
      </c>
      <c r="X1579" s="29" t="s">
        <v>7816</v>
      </c>
      <c r="Y1579" s="29" t="s">
        <v>4849</v>
      </c>
      <c r="Z1579" s="29" t="s">
        <v>660</v>
      </c>
      <c r="AA1579" s="29" t="s">
        <v>7478</v>
      </c>
      <c r="AB1579" s="28" t="s">
        <v>7472</v>
      </c>
      <c r="AC1579" s="32">
        <v>33.75976</v>
      </c>
      <c r="AD1579" s="32">
        <v>-118.24126200000001</v>
      </c>
      <c r="AE1579" s="34" t="s">
        <v>7494</v>
      </c>
      <c r="AF1579" s="29" t="s">
        <v>7472</v>
      </c>
      <c r="AG1579" s="33" t="str">
        <f>IF(ISERROR(IF(VLOOKUP(B1579,'SAS Stations'!$A$2:$G$307,6,)="YES", "YES", "NO"))=TRUE,"NO","YES")</f>
        <v>NO</v>
      </c>
      <c r="AH1579" s="33" t="str">
        <f t="shared" si="24"/>
        <v>YES</v>
      </c>
      <c r="AI1579" s="33" t="str">
        <f>IF(ISERROR(IF(VLOOKUP(B1579,'Stations Modelled'!$A$2:$D$141,4,FALSE)=TRUE, "YES","NO")),"NO","YES")</f>
        <v>NO</v>
      </c>
    </row>
    <row r="1580" spans="1:35" hidden="1">
      <c r="A1580" s="29" t="s">
        <v>1379</v>
      </c>
      <c r="B1580" s="28">
        <v>1650</v>
      </c>
      <c r="C1580" s="28">
        <v>7748</v>
      </c>
      <c r="D1580" s="30"/>
      <c r="E1580" s="29"/>
      <c r="F1580" s="28">
        <v>16</v>
      </c>
      <c r="G1580" s="28">
        <v>4</v>
      </c>
      <c r="H1580" s="28">
        <v>5051</v>
      </c>
      <c r="I1580" s="29" t="s">
        <v>362</v>
      </c>
      <c r="J1580" s="28">
        <v>13</v>
      </c>
      <c r="K1580" s="29" t="s">
        <v>362</v>
      </c>
      <c r="L1580" s="28">
        <v>5056</v>
      </c>
      <c r="M1580" s="29" t="s">
        <v>698</v>
      </c>
      <c r="N1580" s="29" t="s">
        <v>7471</v>
      </c>
      <c r="O1580" s="31">
        <v>28550</v>
      </c>
      <c r="P1580" s="31" t="s">
        <v>7472</v>
      </c>
      <c r="Q1580" s="29" t="s">
        <v>5084</v>
      </c>
      <c r="R1580" s="28">
        <v>5</v>
      </c>
      <c r="S1580" s="28">
        <v>39</v>
      </c>
      <c r="T1580" s="28">
        <v>2</v>
      </c>
      <c r="U1580" s="28">
        <v>60</v>
      </c>
      <c r="V1580" s="29" t="s">
        <v>4972</v>
      </c>
      <c r="W1580" s="29" t="s">
        <v>7472</v>
      </c>
      <c r="X1580" s="29" t="s">
        <v>7472</v>
      </c>
      <c r="Y1580" s="29" t="s">
        <v>7472</v>
      </c>
      <c r="Z1580" s="29" t="s">
        <v>7472</v>
      </c>
      <c r="AA1580" s="29" t="s">
        <v>7478</v>
      </c>
      <c r="AB1580" s="28">
        <v>93015</v>
      </c>
      <c r="AC1580" s="27"/>
      <c r="AD1580" s="27"/>
      <c r="AE1580" s="27"/>
      <c r="AF1580" s="29" t="s">
        <v>7472</v>
      </c>
      <c r="AG1580" s="33" t="str">
        <f>IF(ISERROR(IF(VLOOKUP(B1580,'SAS Stations'!$A$2:$G$307,6,)="YES", "YES", "NO"))=TRUE,"NO","YES")</f>
        <v>NO</v>
      </c>
      <c r="AH1580" s="33" t="str">
        <f t="shared" si="24"/>
        <v>YES</v>
      </c>
      <c r="AI1580" s="33" t="str">
        <f>IF(ISERROR(IF(VLOOKUP(B1580,'Stations Modelled'!$A$2:$D$141,4,FALSE)=TRUE, "YES","NO")),"NO","YES")</f>
        <v>NO</v>
      </c>
    </row>
    <row r="1581" spans="1:35" hidden="1">
      <c r="A1581" s="29" t="s">
        <v>847</v>
      </c>
      <c r="B1581" s="28">
        <v>658</v>
      </c>
      <c r="C1581" s="28">
        <v>5618</v>
      </c>
      <c r="D1581" s="30" t="s">
        <v>3405</v>
      </c>
      <c r="E1581" s="29">
        <v>17344</v>
      </c>
      <c r="F1581" s="28">
        <v>115</v>
      </c>
      <c r="G1581" s="28">
        <v>12</v>
      </c>
      <c r="H1581" s="28">
        <v>5064</v>
      </c>
      <c r="I1581" s="29" t="s">
        <v>375</v>
      </c>
      <c r="J1581" s="28">
        <v>5</v>
      </c>
      <c r="K1581" s="29" t="s">
        <v>375</v>
      </c>
      <c r="L1581" s="28">
        <v>5064</v>
      </c>
      <c r="M1581" s="29" t="s">
        <v>375</v>
      </c>
      <c r="N1581" s="29" t="s">
        <v>7471</v>
      </c>
      <c r="O1581" s="31">
        <v>24959</v>
      </c>
      <c r="P1581" s="31" t="s">
        <v>7472</v>
      </c>
      <c r="Q1581" s="29" t="s">
        <v>7473</v>
      </c>
      <c r="R1581" s="28">
        <v>3</v>
      </c>
      <c r="S1581" s="28">
        <v>31</v>
      </c>
      <c r="T1581" s="28">
        <v>3</v>
      </c>
      <c r="U1581" s="28">
        <v>11</v>
      </c>
      <c r="V1581" s="29" t="s">
        <v>7474</v>
      </c>
      <c r="W1581" s="29" t="s">
        <v>3429</v>
      </c>
      <c r="X1581" s="29" t="s">
        <v>457</v>
      </c>
      <c r="Y1581" s="29" t="s">
        <v>2747</v>
      </c>
      <c r="Z1581" s="29" t="s">
        <v>7480</v>
      </c>
      <c r="AA1581" s="29" t="s">
        <v>7478</v>
      </c>
      <c r="AB1581" s="28">
        <v>92407</v>
      </c>
      <c r="AC1581" s="32">
        <v>34.170413000000003</v>
      </c>
      <c r="AD1581" s="32">
        <v>-117.329961</v>
      </c>
      <c r="AE1581" s="34" t="s">
        <v>7503</v>
      </c>
      <c r="AF1581" s="29" t="s">
        <v>7472</v>
      </c>
      <c r="AG1581" s="33" t="str">
        <f>IF(ISERROR(IF(VLOOKUP(B1581,'SAS Stations'!$A$2:$G$307,6,)="YES", "YES", "NO"))=TRUE,"NO","YES")</f>
        <v>YES</v>
      </c>
      <c r="AH1581" s="33" t="str">
        <f t="shared" si="24"/>
        <v>NO</v>
      </c>
      <c r="AI1581" s="33" t="str">
        <f>IF(ISERROR(IF(VLOOKUP(B1581,'Stations Modelled'!$A$2:$D$141,4,FALSE)=TRUE, "YES","NO")),"NO","YES")</f>
        <v>NO</v>
      </c>
    </row>
    <row r="1582" spans="1:35" hidden="1">
      <c r="A1582" s="29" t="s">
        <v>1051</v>
      </c>
      <c r="B1582" s="28">
        <v>389</v>
      </c>
      <c r="C1582" s="28">
        <v>5173</v>
      </c>
      <c r="D1582" s="30" t="s">
        <v>7535</v>
      </c>
      <c r="E1582" s="29"/>
      <c r="F1582" s="28">
        <v>16</v>
      </c>
      <c r="G1582" s="28">
        <v>4</v>
      </c>
      <c r="H1582" s="28">
        <v>5015</v>
      </c>
      <c r="I1582" s="29" t="s">
        <v>377</v>
      </c>
      <c r="J1582" s="28">
        <v>3</v>
      </c>
      <c r="K1582" s="29" t="s">
        <v>7529</v>
      </c>
      <c r="L1582" s="28">
        <v>5012</v>
      </c>
      <c r="M1582" s="29" t="s">
        <v>3869</v>
      </c>
      <c r="N1582" s="29" t="s">
        <v>7471</v>
      </c>
      <c r="O1582" s="31">
        <v>18264</v>
      </c>
      <c r="P1582" s="31" t="s">
        <v>7472</v>
      </c>
      <c r="Q1582" s="29" t="s">
        <v>7506</v>
      </c>
      <c r="R1582" s="28">
        <v>1</v>
      </c>
      <c r="S1582" s="28">
        <v>27</v>
      </c>
      <c r="T1582" s="28">
        <v>3</v>
      </c>
      <c r="U1582" s="28">
        <v>5</v>
      </c>
      <c r="V1582" s="29" t="s">
        <v>7531</v>
      </c>
      <c r="W1582" s="29" t="s">
        <v>3367</v>
      </c>
      <c r="X1582" s="29" t="s">
        <v>530</v>
      </c>
      <c r="Y1582" s="29" t="s">
        <v>3368</v>
      </c>
      <c r="Z1582" s="29" t="s">
        <v>3369</v>
      </c>
      <c r="AA1582" s="29" t="s">
        <v>7478</v>
      </c>
      <c r="AB1582" s="28">
        <v>91214</v>
      </c>
      <c r="AC1582" s="32">
        <v>34.226906</v>
      </c>
      <c r="AD1582" s="32">
        <v>-118.24203799999999</v>
      </c>
      <c r="AE1582" s="34" t="s">
        <v>7503</v>
      </c>
      <c r="AF1582" s="29" t="s">
        <v>7472</v>
      </c>
      <c r="AG1582" s="33" t="str">
        <f>IF(ISERROR(IF(VLOOKUP(B1582,'SAS Stations'!$A$2:$G$307,6,)="YES", "YES", "NO"))=TRUE,"NO","YES")</f>
        <v>YES</v>
      </c>
      <c r="AH1582" s="33" t="str">
        <f t="shared" si="24"/>
        <v>NO</v>
      </c>
      <c r="AI1582" s="33" t="str">
        <f>IF(ISERROR(IF(VLOOKUP(B1582,'Stations Modelled'!$A$2:$D$141,4,FALSE)=TRUE, "YES","NO")),"NO","YES")</f>
        <v>NO</v>
      </c>
    </row>
    <row r="1583" spans="1:35" hidden="1">
      <c r="A1583" s="29" t="s">
        <v>848</v>
      </c>
      <c r="B1583" s="28">
        <v>866</v>
      </c>
      <c r="C1583" s="28">
        <v>5869</v>
      </c>
      <c r="D1583" s="30" t="s">
        <v>7555</v>
      </c>
      <c r="E1583" s="29"/>
      <c r="F1583" s="28">
        <v>66</v>
      </c>
      <c r="G1583" s="28">
        <v>12</v>
      </c>
      <c r="H1583" s="28">
        <v>5081</v>
      </c>
      <c r="I1583" s="29" t="s">
        <v>360</v>
      </c>
      <c r="J1583" s="28">
        <v>1</v>
      </c>
      <c r="K1583" s="29" t="s">
        <v>939</v>
      </c>
      <c r="L1583" s="28">
        <v>5082</v>
      </c>
      <c r="M1583" s="29" t="s">
        <v>939</v>
      </c>
      <c r="N1583" s="29" t="s">
        <v>7471</v>
      </c>
      <c r="O1583" s="31">
        <v>24412</v>
      </c>
      <c r="P1583" s="31" t="s">
        <v>7472</v>
      </c>
      <c r="Q1583" s="29" t="s">
        <v>7473</v>
      </c>
      <c r="R1583" s="28">
        <v>1</v>
      </c>
      <c r="S1583" s="28">
        <v>33</v>
      </c>
      <c r="T1583" s="28">
        <v>2</v>
      </c>
      <c r="U1583" s="28">
        <v>41</v>
      </c>
      <c r="V1583" s="29" t="s">
        <v>7556</v>
      </c>
      <c r="W1583" s="29" t="s">
        <v>3276</v>
      </c>
      <c r="X1583" s="29" t="s">
        <v>7533</v>
      </c>
      <c r="Y1583" s="29" t="s">
        <v>3370</v>
      </c>
      <c r="Z1583" s="29" t="s">
        <v>481</v>
      </c>
      <c r="AA1583" s="29" t="s">
        <v>7478</v>
      </c>
      <c r="AB1583" s="28">
        <v>92683</v>
      </c>
      <c r="AC1583" s="32">
        <v>33.772801000000001</v>
      </c>
      <c r="AD1583" s="32">
        <v>-118.01179</v>
      </c>
      <c r="AE1583" s="34" t="s">
        <v>7503</v>
      </c>
      <c r="AF1583" s="29" t="s">
        <v>7472</v>
      </c>
      <c r="AG1583" s="33" t="str">
        <f>IF(ISERROR(IF(VLOOKUP(B1583,'SAS Stations'!$A$2:$G$307,6,)="YES", "YES", "NO"))=TRUE,"NO","YES")</f>
        <v>YES</v>
      </c>
      <c r="AH1583" s="33" t="str">
        <f t="shared" si="24"/>
        <v>NO</v>
      </c>
      <c r="AI1583" s="33" t="str">
        <f>IF(ISERROR(IF(VLOOKUP(B1583,'Stations Modelled'!$A$2:$D$141,4,FALSE)=TRUE, "YES","NO")),"NO","YES")</f>
        <v>NO</v>
      </c>
    </row>
    <row r="1584" spans="1:35" hidden="1">
      <c r="A1584" s="29" t="s">
        <v>1380</v>
      </c>
      <c r="B1584" s="28">
        <v>1282</v>
      </c>
      <c r="C1584" s="28">
        <v>7772</v>
      </c>
      <c r="D1584" s="30"/>
      <c r="E1584" s="29"/>
      <c r="F1584" s="28">
        <v>12</v>
      </c>
      <c r="G1584" s="28">
        <v>2.4</v>
      </c>
      <c r="H1584" s="28">
        <v>8027</v>
      </c>
      <c r="I1584" s="29" t="s">
        <v>365</v>
      </c>
      <c r="J1584" s="28">
        <v>15</v>
      </c>
      <c r="K1584" s="29" t="s">
        <v>666</v>
      </c>
      <c r="L1584" s="28">
        <v>5061</v>
      </c>
      <c r="M1584" s="29" t="s">
        <v>666</v>
      </c>
      <c r="N1584" s="29" t="s">
        <v>7521</v>
      </c>
      <c r="O1584" s="31">
        <v>23377</v>
      </c>
      <c r="P1584" s="31">
        <v>31868</v>
      </c>
      <c r="Q1584" s="29" t="s">
        <v>5084</v>
      </c>
      <c r="R1584" s="28">
        <v>3</v>
      </c>
      <c r="S1584" s="28">
        <v>73</v>
      </c>
      <c r="T1584" s="28">
        <v>4</v>
      </c>
      <c r="U1584" s="28">
        <v>30</v>
      </c>
      <c r="V1584" s="29" t="s">
        <v>7474</v>
      </c>
      <c r="W1584" s="29" t="s">
        <v>7472</v>
      </c>
      <c r="X1584" s="29" t="s">
        <v>7472</v>
      </c>
      <c r="Y1584" s="29" t="s">
        <v>7472</v>
      </c>
      <c r="Z1584" s="29" t="s">
        <v>7472</v>
      </c>
      <c r="AA1584" s="29" t="s">
        <v>7478</v>
      </c>
      <c r="AB1584" s="28" t="s">
        <v>7472</v>
      </c>
      <c r="AC1584" s="27"/>
      <c r="AD1584" s="27"/>
      <c r="AE1584" s="27"/>
      <c r="AF1584" s="29" t="s">
        <v>7472</v>
      </c>
      <c r="AG1584" s="33" t="str">
        <f>IF(ISERROR(IF(VLOOKUP(B1584,'SAS Stations'!$A$2:$G$307,6,)="YES", "YES", "NO"))=TRUE,"NO","YES")</f>
        <v>NO</v>
      </c>
      <c r="AH1584" s="33" t="str">
        <f t="shared" si="24"/>
        <v>YES</v>
      </c>
      <c r="AI1584" s="33" t="str">
        <f>IF(ISERROR(IF(VLOOKUP(B1584,'Stations Modelled'!$A$2:$D$141,4,FALSE)=TRUE, "YES","NO")),"NO","YES")</f>
        <v>NO</v>
      </c>
    </row>
    <row r="1585" spans="1:35" hidden="1">
      <c r="A1585" s="29" t="s">
        <v>1381</v>
      </c>
      <c r="B1585" s="28">
        <v>1996</v>
      </c>
      <c r="C1585" s="28">
        <v>7792</v>
      </c>
      <c r="D1585" s="30"/>
      <c r="E1585" s="29"/>
      <c r="F1585" s="28">
        <v>12</v>
      </c>
      <c r="G1585" s="28">
        <v>4</v>
      </c>
      <c r="H1585" s="28">
        <v>5088</v>
      </c>
      <c r="I1585" s="29" t="s">
        <v>838</v>
      </c>
      <c r="J1585" s="28">
        <v>2</v>
      </c>
      <c r="K1585" s="29" t="s">
        <v>394</v>
      </c>
      <c r="L1585" s="28">
        <v>5082</v>
      </c>
      <c r="M1585" s="29" t="s">
        <v>939</v>
      </c>
      <c r="N1585" s="29" t="s">
        <v>7471</v>
      </c>
      <c r="O1585" s="31">
        <v>28856</v>
      </c>
      <c r="P1585" s="31" t="s">
        <v>7472</v>
      </c>
      <c r="Q1585" s="29" t="s">
        <v>5084</v>
      </c>
      <c r="R1585" s="28">
        <v>1</v>
      </c>
      <c r="S1585" s="28">
        <v>43</v>
      </c>
      <c r="T1585" s="28">
        <v>2</v>
      </c>
      <c r="U1585" s="28">
        <v>80</v>
      </c>
      <c r="V1585" s="29" t="s">
        <v>7848</v>
      </c>
      <c r="W1585" s="29" t="s">
        <v>7472</v>
      </c>
      <c r="X1585" s="29" t="s">
        <v>7472</v>
      </c>
      <c r="Y1585" s="29" t="s">
        <v>7472</v>
      </c>
      <c r="Z1585" s="29" t="s">
        <v>7472</v>
      </c>
      <c r="AA1585" s="29" t="s">
        <v>7478</v>
      </c>
      <c r="AB1585" s="28" t="s">
        <v>7472</v>
      </c>
      <c r="AC1585" s="27"/>
      <c r="AD1585" s="27"/>
      <c r="AE1585" s="27"/>
      <c r="AF1585" s="29" t="s">
        <v>7472</v>
      </c>
      <c r="AG1585" s="33" t="str">
        <f>IF(ISERROR(IF(VLOOKUP(B1585,'SAS Stations'!$A$2:$G$307,6,)="YES", "YES", "NO"))=TRUE,"NO","YES")</f>
        <v>NO</v>
      </c>
      <c r="AH1585" s="33" t="str">
        <f t="shared" si="24"/>
        <v>YES</v>
      </c>
      <c r="AI1585" s="33" t="str">
        <f>IF(ISERROR(IF(VLOOKUP(B1585,'Stations Modelled'!$A$2:$D$141,4,FALSE)=TRUE, "YES","NO")),"NO","YES")</f>
        <v>NO</v>
      </c>
    </row>
    <row r="1586" spans="1:35" hidden="1">
      <c r="A1586" s="29" t="s">
        <v>849</v>
      </c>
      <c r="B1586" s="28">
        <v>997</v>
      </c>
      <c r="C1586" s="28">
        <v>6208</v>
      </c>
      <c r="D1586" s="30" t="s">
        <v>4971</v>
      </c>
      <c r="E1586" s="29"/>
      <c r="F1586" s="28">
        <v>66</v>
      </c>
      <c r="G1586" s="28">
        <v>2.4</v>
      </c>
      <c r="H1586" s="28">
        <v>5056</v>
      </c>
      <c r="I1586" s="29" t="s">
        <v>698</v>
      </c>
      <c r="J1586" s="28">
        <v>11</v>
      </c>
      <c r="K1586" s="29" t="s">
        <v>698</v>
      </c>
      <c r="L1586" s="28">
        <v>5056</v>
      </c>
      <c r="M1586" s="29" t="s">
        <v>698</v>
      </c>
      <c r="N1586" s="29" t="s">
        <v>7471</v>
      </c>
      <c r="O1586" s="31">
        <v>26390</v>
      </c>
      <c r="P1586" s="31" t="s">
        <v>7472</v>
      </c>
      <c r="Q1586" s="29" t="s">
        <v>7530</v>
      </c>
      <c r="R1586" s="28">
        <v>5</v>
      </c>
      <c r="S1586" s="28">
        <v>35</v>
      </c>
      <c r="T1586" s="28">
        <v>3</v>
      </c>
      <c r="U1586" s="28">
        <v>61</v>
      </c>
      <c r="V1586" s="29" t="s">
        <v>2730</v>
      </c>
      <c r="W1586" s="29" t="s">
        <v>7472</v>
      </c>
      <c r="X1586" s="29" t="s">
        <v>7472</v>
      </c>
      <c r="Y1586" s="29" t="s">
        <v>5312</v>
      </c>
      <c r="Z1586" s="29" t="s">
        <v>5313</v>
      </c>
      <c r="AA1586" s="29" t="s">
        <v>7478</v>
      </c>
      <c r="AB1586" s="28">
        <v>91302</v>
      </c>
      <c r="AC1586" s="32">
        <v>34.151905999999997</v>
      </c>
      <c r="AD1586" s="32">
        <v>-118.65898300000001</v>
      </c>
      <c r="AE1586" s="34" t="s">
        <v>7494</v>
      </c>
      <c r="AF1586" s="29" t="s">
        <v>7472</v>
      </c>
      <c r="AG1586" s="33" t="str">
        <f>IF(ISERROR(IF(VLOOKUP(B1586,'SAS Stations'!$A$2:$G$307,6,)="YES", "YES", "NO"))=TRUE,"NO","YES")</f>
        <v>NO</v>
      </c>
      <c r="AH1586" s="33" t="str">
        <f t="shared" si="24"/>
        <v>YES</v>
      </c>
      <c r="AI1586" s="33" t="str">
        <f>IF(ISERROR(IF(VLOOKUP(B1586,'Stations Modelled'!$A$2:$D$141,4,FALSE)=TRUE, "YES","NO")),"NO","YES")</f>
        <v>NO</v>
      </c>
    </row>
    <row r="1587" spans="1:35" hidden="1">
      <c r="A1587" s="29" t="s">
        <v>850</v>
      </c>
      <c r="B1587" s="28">
        <v>606</v>
      </c>
      <c r="C1587" s="28">
        <v>5554</v>
      </c>
      <c r="D1587" s="30" t="s">
        <v>4971</v>
      </c>
      <c r="E1587" s="29"/>
      <c r="F1587" s="28">
        <v>66</v>
      </c>
      <c r="G1587" s="28">
        <v>2.4</v>
      </c>
      <c r="H1587" s="28">
        <v>5053</v>
      </c>
      <c r="I1587" s="29" t="s">
        <v>833</v>
      </c>
      <c r="J1587" s="28">
        <v>12</v>
      </c>
      <c r="K1587" s="29" t="s">
        <v>833</v>
      </c>
      <c r="L1587" s="28">
        <v>5056</v>
      </c>
      <c r="M1587" s="29" t="s">
        <v>698</v>
      </c>
      <c r="N1587" s="29" t="s">
        <v>7471</v>
      </c>
      <c r="O1587" s="31">
        <v>23071</v>
      </c>
      <c r="P1587" s="31" t="s">
        <v>7472</v>
      </c>
      <c r="Q1587" s="29" t="s">
        <v>7530</v>
      </c>
      <c r="R1587" s="28">
        <v>5</v>
      </c>
      <c r="S1587" s="28">
        <v>39</v>
      </c>
      <c r="T1587" s="28">
        <v>2</v>
      </c>
      <c r="U1587" s="28">
        <v>64</v>
      </c>
      <c r="V1587" s="29" t="s">
        <v>935</v>
      </c>
      <c r="W1587" s="29" t="s">
        <v>7522</v>
      </c>
      <c r="X1587" s="29" t="s">
        <v>7500</v>
      </c>
      <c r="Y1587" s="29" t="s">
        <v>5314</v>
      </c>
      <c r="Z1587" s="29" t="s">
        <v>864</v>
      </c>
      <c r="AA1587" s="29" t="s">
        <v>7478</v>
      </c>
      <c r="AB1587" s="28">
        <v>93066</v>
      </c>
      <c r="AC1587" s="32">
        <v>34.262408000000001</v>
      </c>
      <c r="AD1587" s="32">
        <v>-119.01273</v>
      </c>
      <c r="AE1587" s="34" t="s">
        <v>7494</v>
      </c>
      <c r="AF1587" s="29" t="s">
        <v>7472</v>
      </c>
      <c r="AG1587" s="33" t="str">
        <f>IF(ISERROR(IF(VLOOKUP(B1587,'SAS Stations'!$A$2:$G$307,6,)="YES", "YES", "NO"))=TRUE,"NO","YES")</f>
        <v>NO</v>
      </c>
      <c r="AH1587" s="33" t="str">
        <f t="shared" si="24"/>
        <v>YES</v>
      </c>
      <c r="AI1587" s="33" t="str">
        <f>IF(ISERROR(IF(VLOOKUP(B1587,'Stations Modelled'!$A$2:$D$141,4,FALSE)=TRUE, "YES","NO")),"NO","YES")</f>
        <v>NO</v>
      </c>
    </row>
    <row r="1588" spans="1:35" hidden="1">
      <c r="A1588" s="29" t="s">
        <v>851</v>
      </c>
      <c r="B1588" s="28">
        <v>991</v>
      </c>
      <c r="C1588" s="28">
        <v>6197</v>
      </c>
      <c r="D1588" s="30" t="s">
        <v>2815</v>
      </c>
      <c r="E1588" s="29"/>
      <c r="F1588" s="28">
        <v>66</v>
      </c>
      <c r="G1588" s="28">
        <v>12</v>
      </c>
      <c r="H1588" s="28">
        <v>5071</v>
      </c>
      <c r="I1588" s="29" t="s">
        <v>339</v>
      </c>
      <c r="J1588" s="28">
        <v>9</v>
      </c>
      <c r="K1588" s="29" t="s">
        <v>652</v>
      </c>
      <c r="L1588" s="28">
        <v>5073</v>
      </c>
      <c r="M1588" s="29" t="s">
        <v>652</v>
      </c>
      <c r="N1588" s="29" t="s">
        <v>7471</v>
      </c>
      <c r="O1588" s="31">
        <v>25750</v>
      </c>
      <c r="P1588" s="31" t="s">
        <v>7472</v>
      </c>
      <c r="Q1588" s="29" t="s">
        <v>7530</v>
      </c>
      <c r="R1588" s="28">
        <v>1</v>
      </c>
      <c r="S1588" s="28">
        <v>46</v>
      </c>
      <c r="T1588" s="28">
        <v>2</v>
      </c>
      <c r="U1588" s="28">
        <v>51</v>
      </c>
      <c r="V1588" s="29" t="s">
        <v>3386</v>
      </c>
      <c r="W1588" s="29" t="s">
        <v>3431</v>
      </c>
      <c r="X1588" s="29" t="s">
        <v>7816</v>
      </c>
      <c r="Y1588" s="29" t="s">
        <v>4850</v>
      </c>
      <c r="Z1588" s="29" t="s">
        <v>3787</v>
      </c>
      <c r="AA1588" s="29" t="s">
        <v>7478</v>
      </c>
      <c r="AB1588" s="28" t="s">
        <v>7472</v>
      </c>
      <c r="AC1588" s="32">
        <v>33.807461000000004</v>
      </c>
      <c r="AD1588" s="32">
        <v>-118.242594</v>
      </c>
      <c r="AE1588" s="34" t="s">
        <v>7494</v>
      </c>
      <c r="AF1588" s="29" t="s">
        <v>7472</v>
      </c>
      <c r="AG1588" s="33" t="str">
        <f>IF(ISERROR(IF(VLOOKUP(B1588,'SAS Stations'!$A$2:$G$307,6,)="YES", "YES", "NO"))=TRUE,"NO","YES")</f>
        <v>NO</v>
      </c>
      <c r="AH1588" s="33" t="str">
        <f t="shared" si="24"/>
        <v>YES</v>
      </c>
      <c r="AI1588" s="33" t="str">
        <f>IF(ISERROR(IF(VLOOKUP(B1588,'Stations Modelled'!$A$2:$D$141,4,FALSE)=TRUE, "YES","NO")),"NO","YES")</f>
        <v>NO</v>
      </c>
    </row>
    <row r="1589" spans="1:35" hidden="1">
      <c r="A1589" s="29" t="s">
        <v>1382</v>
      </c>
      <c r="B1589" s="28">
        <v>1281</v>
      </c>
      <c r="C1589" s="28">
        <v>7770</v>
      </c>
      <c r="D1589" s="30"/>
      <c r="E1589" s="29"/>
      <c r="F1589" s="28">
        <v>16</v>
      </c>
      <c r="G1589" s="28">
        <v>4</v>
      </c>
      <c r="H1589" s="28">
        <v>5023</v>
      </c>
      <c r="I1589" s="29" t="s">
        <v>337</v>
      </c>
      <c r="J1589" s="28">
        <v>8</v>
      </c>
      <c r="K1589" s="29" t="s">
        <v>337</v>
      </c>
      <c r="L1589" s="28">
        <v>5023</v>
      </c>
      <c r="M1589" s="29" t="s">
        <v>337</v>
      </c>
      <c r="N1589" s="29" t="s">
        <v>7471</v>
      </c>
      <c r="O1589" s="31">
        <v>31229</v>
      </c>
      <c r="P1589" s="31" t="s">
        <v>7472</v>
      </c>
      <c r="Q1589" s="29" t="s">
        <v>5084</v>
      </c>
      <c r="R1589" s="28">
        <v>5</v>
      </c>
      <c r="S1589" s="28">
        <v>44</v>
      </c>
      <c r="T1589" s="28">
        <v>1</v>
      </c>
      <c r="U1589" s="28">
        <v>50</v>
      </c>
      <c r="V1589" s="29" t="s">
        <v>2730</v>
      </c>
      <c r="W1589" s="29" t="s">
        <v>7472</v>
      </c>
      <c r="X1589" s="29" t="s">
        <v>7472</v>
      </c>
      <c r="Y1589" s="29" t="s">
        <v>7472</v>
      </c>
      <c r="Z1589" s="29" t="s">
        <v>7472</v>
      </c>
      <c r="AA1589" s="29" t="s">
        <v>7478</v>
      </c>
      <c r="AB1589" s="28">
        <v>90304</v>
      </c>
      <c r="AC1589" s="27"/>
      <c r="AD1589" s="27"/>
      <c r="AE1589" s="27"/>
      <c r="AF1589" s="29" t="s">
        <v>7472</v>
      </c>
      <c r="AG1589" s="33" t="str">
        <f>IF(ISERROR(IF(VLOOKUP(B1589,'SAS Stations'!$A$2:$G$307,6,)="YES", "YES", "NO"))=TRUE,"NO","YES")</f>
        <v>NO</v>
      </c>
      <c r="AH1589" s="33" t="str">
        <f t="shared" si="24"/>
        <v>YES</v>
      </c>
      <c r="AI1589" s="33" t="str">
        <f>IF(ISERROR(IF(VLOOKUP(B1589,'Stations Modelled'!$A$2:$D$141,4,FALSE)=TRUE, "YES","NO")),"NO","YES")</f>
        <v>NO</v>
      </c>
    </row>
    <row r="1590" spans="1:35" hidden="1">
      <c r="A1590" s="29" t="s">
        <v>852</v>
      </c>
      <c r="B1590" s="28">
        <v>188</v>
      </c>
      <c r="C1590" s="28">
        <v>2593</v>
      </c>
      <c r="D1590" s="30"/>
      <c r="E1590" s="29"/>
      <c r="F1590" s="28">
        <v>115</v>
      </c>
      <c r="G1590" s="28">
        <v>12</v>
      </c>
      <c r="H1590" s="28">
        <v>8015</v>
      </c>
      <c r="I1590" s="29" t="s">
        <v>5394</v>
      </c>
      <c r="J1590" s="28">
        <v>15</v>
      </c>
      <c r="K1590" s="29" t="s">
        <v>666</v>
      </c>
      <c r="L1590" s="28">
        <v>2556</v>
      </c>
      <c r="M1590" s="29" t="s">
        <v>3822</v>
      </c>
      <c r="N1590" s="29" t="s">
        <v>7471</v>
      </c>
      <c r="O1590" s="31">
        <v>32082</v>
      </c>
      <c r="P1590" s="31" t="s">
        <v>7472</v>
      </c>
      <c r="Q1590" s="29" t="s">
        <v>7506</v>
      </c>
      <c r="R1590" s="28">
        <v>3</v>
      </c>
      <c r="S1590" s="28">
        <v>85</v>
      </c>
      <c r="T1590" s="28">
        <v>2</v>
      </c>
      <c r="U1590" s="28">
        <v>92</v>
      </c>
      <c r="V1590" s="29" t="s">
        <v>7498</v>
      </c>
      <c r="W1590" s="29" t="s">
        <v>5395</v>
      </c>
      <c r="X1590" s="29" t="s">
        <v>538</v>
      </c>
      <c r="Y1590" s="29" t="s">
        <v>1383</v>
      </c>
      <c r="Z1590" s="29" t="s">
        <v>1384</v>
      </c>
      <c r="AA1590" s="29" t="s">
        <v>7478</v>
      </c>
      <c r="AB1590" s="28">
        <v>93514</v>
      </c>
      <c r="AC1590" s="32">
        <v>37.560212999999997</v>
      </c>
      <c r="AD1590" s="32">
        <v>-118.67859</v>
      </c>
      <c r="AE1590" s="34" t="s">
        <v>7494</v>
      </c>
      <c r="AF1590" s="29" t="s">
        <v>7472</v>
      </c>
      <c r="AG1590" s="33" t="str">
        <f>IF(ISERROR(IF(VLOOKUP(B1590,'SAS Stations'!$A$2:$G$307,6,)="YES", "YES", "NO"))=TRUE,"NO","YES")</f>
        <v>NO</v>
      </c>
      <c r="AH1590" s="33" t="str">
        <f t="shared" si="24"/>
        <v>YES</v>
      </c>
      <c r="AI1590" s="33" t="str">
        <f>IF(ISERROR(IF(VLOOKUP(B1590,'Stations Modelled'!$A$2:$D$141,4,FALSE)=TRUE, "YES","NO")),"NO","YES")</f>
        <v>YES</v>
      </c>
    </row>
    <row r="1591" spans="1:35" hidden="1">
      <c r="A1591" s="29" t="s">
        <v>1385</v>
      </c>
      <c r="B1591" s="28">
        <v>1280</v>
      </c>
      <c r="C1591" s="28">
        <v>7769</v>
      </c>
      <c r="D1591" s="30"/>
      <c r="E1591" s="29"/>
      <c r="F1591" s="28">
        <v>16</v>
      </c>
      <c r="G1591" s="28">
        <v>4</v>
      </c>
      <c r="H1591" s="28">
        <v>5056</v>
      </c>
      <c r="I1591" s="29" t="s">
        <v>698</v>
      </c>
      <c r="J1591" s="28">
        <v>11</v>
      </c>
      <c r="K1591" s="29" t="s">
        <v>698</v>
      </c>
      <c r="L1591" s="28">
        <v>5056</v>
      </c>
      <c r="M1591" s="29" t="s">
        <v>698</v>
      </c>
      <c r="N1591" s="29" t="s">
        <v>7471</v>
      </c>
      <c r="O1591" s="31">
        <v>18264</v>
      </c>
      <c r="P1591" s="31" t="s">
        <v>7472</v>
      </c>
      <c r="Q1591" s="29" t="s">
        <v>5084</v>
      </c>
      <c r="R1591" s="28">
        <v>5</v>
      </c>
      <c r="S1591" s="28">
        <v>35</v>
      </c>
      <c r="T1591" s="28" t="s">
        <v>7472</v>
      </c>
      <c r="U1591" s="28">
        <v>0</v>
      </c>
      <c r="V1591" s="29" t="s">
        <v>7472</v>
      </c>
      <c r="W1591" s="29" t="s">
        <v>7472</v>
      </c>
      <c r="X1591" s="29" t="s">
        <v>7472</v>
      </c>
      <c r="Y1591" s="29" t="s">
        <v>7472</v>
      </c>
      <c r="Z1591" s="29" t="s">
        <v>7472</v>
      </c>
      <c r="AA1591" s="29" t="s">
        <v>7478</v>
      </c>
      <c r="AB1591" s="28">
        <v>91361</v>
      </c>
      <c r="AC1591" s="27"/>
      <c r="AD1591" s="27"/>
      <c r="AE1591" s="27"/>
      <c r="AF1591" s="29" t="s">
        <v>7472</v>
      </c>
      <c r="AG1591" s="33" t="str">
        <f>IF(ISERROR(IF(VLOOKUP(B1591,'SAS Stations'!$A$2:$G$307,6,)="YES", "YES", "NO"))=TRUE,"NO","YES")</f>
        <v>NO</v>
      </c>
      <c r="AH1591" s="33" t="str">
        <f t="shared" si="24"/>
        <v>YES</v>
      </c>
      <c r="AI1591" s="33" t="str">
        <f>IF(ISERROR(IF(VLOOKUP(B1591,'Stations Modelled'!$A$2:$D$141,4,FALSE)=TRUE, "YES","NO")),"NO","YES")</f>
        <v>NO</v>
      </c>
    </row>
    <row r="1592" spans="1:35" hidden="1">
      <c r="A1592" s="29" t="s">
        <v>1386</v>
      </c>
      <c r="B1592" s="28">
        <v>597</v>
      </c>
      <c r="C1592" s="28">
        <v>5546</v>
      </c>
      <c r="D1592" s="30"/>
      <c r="E1592" s="29"/>
      <c r="F1592" s="28">
        <v>66</v>
      </c>
      <c r="G1592" s="28">
        <v>12</v>
      </c>
      <c r="H1592" s="28">
        <v>5053</v>
      </c>
      <c r="I1592" s="29" t="s">
        <v>833</v>
      </c>
      <c r="J1592" s="28">
        <v>12</v>
      </c>
      <c r="K1592" s="29" t="s">
        <v>833</v>
      </c>
      <c r="L1592" s="28">
        <v>5056</v>
      </c>
      <c r="M1592" s="29" t="s">
        <v>698</v>
      </c>
      <c r="N1592" s="29" t="s">
        <v>7521</v>
      </c>
      <c r="O1592" s="31">
        <v>26207</v>
      </c>
      <c r="P1592" s="31">
        <v>26898</v>
      </c>
      <c r="Q1592" s="29" t="s">
        <v>7530</v>
      </c>
      <c r="R1592" s="28">
        <v>5</v>
      </c>
      <c r="S1592" s="28">
        <v>39</v>
      </c>
      <c r="T1592" s="28">
        <v>1</v>
      </c>
      <c r="U1592" s="28">
        <v>64</v>
      </c>
      <c r="V1592" s="29" t="s">
        <v>4972</v>
      </c>
      <c r="W1592" s="29" t="s">
        <v>7472</v>
      </c>
      <c r="X1592" s="29" t="s">
        <v>7472</v>
      </c>
      <c r="Y1592" s="29" t="s">
        <v>1387</v>
      </c>
      <c r="Z1592" s="29" t="s">
        <v>935</v>
      </c>
      <c r="AA1592" s="29" t="s">
        <v>7478</v>
      </c>
      <c r="AB1592" s="28" t="s">
        <v>7472</v>
      </c>
      <c r="AC1592" s="27"/>
      <c r="AD1592" s="27"/>
      <c r="AE1592" s="27"/>
      <c r="AF1592" s="29" t="s">
        <v>7472</v>
      </c>
      <c r="AG1592" s="33" t="str">
        <f>IF(ISERROR(IF(VLOOKUP(B1592,'SAS Stations'!$A$2:$G$307,6,)="YES", "YES", "NO"))=TRUE,"NO","YES")</f>
        <v>NO</v>
      </c>
      <c r="AH1592" s="33" t="str">
        <f t="shared" si="24"/>
        <v>YES</v>
      </c>
      <c r="AI1592" s="33" t="str">
        <f>IF(ISERROR(IF(VLOOKUP(B1592,'Stations Modelled'!$A$2:$D$141,4,FALSE)=TRUE, "YES","NO")),"NO","YES")</f>
        <v>NO</v>
      </c>
    </row>
    <row r="1593" spans="1:35" hidden="1">
      <c r="A1593" s="29" t="s">
        <v>853</v>
      </c>
      <c r="B1593" s="28">
        <v>1919</v>
      </c>
      <c r="C1593" s="28">
        <v>6337</v>
      </c>
      <c r="D1593" s="30" t="s">
        <v>2815</v>
      </c>
      <c r="E1593" s="29"/>
      <c r="F1593" s="28">
        <v>66</v>
      </c>
      <c r="G1593" s="28">
        <v>16</v>
      </c>
      <c r="H1593" s="28">
        <v>5073</v>
      </c>
      <c r="I1593" s="29" t="s">
        <v>652</v>
      </c>
      <c r="J1593" s="28">
        <v>9</v>
      </c>
      <c r="K1593" s="29" t="s">
        <v>652</v>
      </c>
      <c r="L1593" s="28">
        <v>5073</v>
      </c>
      <c r="M1593" s="29" t="s">
        <v>652</v>
      </c>
      <c r="N1593" s="29" t="s">
        <v>7471</v>
      </c>
      <c r="O1593" s="31">
        <v>35017</v>
      </c>
      <c r="P1593" s="31" t="s">
        <v>7472</v>
      </c>
      <c r="Q1593" s="29" t="s">
        <v>7530</v>
      </c>
      <c r="R1593" s="28">
        <v>1</v>
      </c>
      <c r="S1593" s="28">
        <v>32</v>
      </c>
      <c r="T1593" s="28">
        <v>2</v>
      </c>
      <c r="U1593" s="28">
        <v>57</v>
      </c>
      <c r="V1593" s="29" t="s">
        <v>4851</v>
      </c>
      <c r="W1593" s="29" t="s">
        <v>7487</v>
      </c>
      <c r="X1593" s="29" t="s">
        <v>506</v>
      </c>
      <c r="Y1593" s="29" t="s">
        <v>4852</v>
      </c>
      <c r="Z1593" s="29" t="s">
        <v>4853</v>
      </c>
      <c r="AA1593" s="29" t="s">
        <v>7478</v>
      </c>
      <c r="AB1593" s="28">
        <v>90280</v>
      </c>
      <c r="AC1593" s="32">
        <v>33.945202999999999</v>
      </c>
      <c r="AD1593" s="32">
        <v>-118.175737</v>
      </c>
      <c r="AE1593" s="34" t="s">
        <v>7503</v>
      </c>
      <c r="AF1593" s="29" t="s">
        <v>7472</v>
      </c>
      <c r="AG1593" s="33" t="str">
        <f>IF(ISERROR(IF(VLOOKUP(B1593,'SAS Stations'!$A$2:$G$307,6,)="YES", "YES", "NO"))=TRUE,"NO","YES")</f>
        <v>NO</v>
      </c>
      <c r="AH1593" s="33" t="str">
        <f t="shared" si="24"/>
        <v>YES</v>
      </c>
      <c r="AI1593" s="33" t="str">
        <f>IF(ISERROR(IF(VLOOKUP(B1593,'Stations Modelled'!$A$2:$D$141,4,FALSE)=TRUE, "YES","NO")),"NO","YES")</f>
        <v>NO</v>
      </c>
    </row>
    <row r="1594" spans="1:35" hidden="1">
      <c r="A1594" s="29" t="s">
        <v>854</v>
      </c>
      <c r="B1594" s="28">
        <v>1767</v>
      </c>
      <c r="C1594" s="28">
        <v>6317</v>
      </c>
      <c r="D1594" s="30" t="s">
        <v>2815</v>
      </c>
      <c r="E1594" s="29"/>
      <c r="F1594" s="28">
        <v>66</v>
      </c>
      <c r="G1594" s="28">
        <v>16</v>
      </c>
      <c r="H1594" s="28">
        <v>5074</v>
      </c>
      <c r="I1594" s="29" t="s">
        <v>631</v>
      </c>
      <c r="J1594" s="28">
        <v>9</v>
      </c>
      <c r="K1594" s="29" t="s">
        <v>652</v>
      </c>
      <c r="L1594" s="28">
        <v>5073</v>
      </c>
      <c r="M1594" s="29" t="s">
        <v>652</v>
      </c>
      <c r="N1594" s="29" t="s">
        <v>7471</v>
      </c>
      <c r="O1594" s="31">
        <v>34261</v>
      </c>
      <c r="P1594" s="31" t="s">
        <v>7472</v>
      </c>
      <c r="Q1594" s="29" t="s">
        <v>7530</v>
      </c>
      <c r="R1594" s="28">
        <v>1</v>
      </c>
      <c r="S1594" s="28">
        <v>32</v>
      </c>
      <c r="T1594" s="28">
        <v>2</v>
      </c>
      <c r="U1594" s="28">
        <v>57</v>
      </c>
      <c r="V1594" s="29" t="s">
        <v>7531</v>
      </c>
      <c r="W1594" s="29" t="s">
        <v>7487</v>
      </c>
      <c r="X1594" s="29" t="s">
        <v>562</v>
      </c>
      <c r="Y1594" s="29" t="s">
        <v>4854</v>
      </c>
      <c r="Z1594" s="29" t="s">
        <v>1054</v>
      </c>
      <c r="AA1594" s="29" t="s">
        <v>7478</v>
      </c>
      <c r="AB1594" s="28">
        <v>90280</v>
      </c>
      <c r="AC1594" s="32">
        <v>33.953287000000003</v>
      </c>
      <c r="AD1594" s="32">
        <v>-118.179423</v>
      </c>
      <c r="AE1594" s="34" t="s">
        <v>7494</v>
      </c>
      <c r="AF1594" s="29" t="s">
        <v>7472</v>
      </c>
      <c r="AG1594" s="33" t="str">
        <f>IF(ISERROR(IF(VLOOKUP(B1594,'SAS Stations'!$A$2:$G$307,6,)="YES", "YES", "NO"))=TRUE,"NO","YES")</f>
        <v>NO</v>
      </c>
      <c r="AH1594" s="33" t="str">
        <f t="shared" si="24"/>
        <v>YES</v>
      </c>
      <c r="AI1594" s="33" t="str">
        <f>IF(ISERROR(IF(VLOOKUP(B1594,'Stations Modelled'!$A$2:$D$141,4,FALSE)=TRUE, "YES","NO")),"NO","YES")</f>
        <v>NO</v>
      </c>
    </row>
    <row r="1595" spans="1:35" hidden="1">
      <c r="A1595" s="29" t="s">
        <v>855</v>
      </c>
      <c r="B1595" s="28">
        <v>522</v>
      </c>
      <c r="C1595" s="28">
        <v>5324</v>
      </c>
      <c r="D1595" s="30" t="s">
        <v>4919</v>
      </c>
      <c r="E1595" s="29">
        <v>41455</v>
      </c>
      <c r="F1595" s="28">
        <v>66</v>
      </c>
      <c r="G1595" s="28">
        <v>12</v>
      </c>
      <c r="H1595" s="28">
        <v>5052</v>
      </c>
      <c r="I1595" s="29" t="s">
        <v>357</v>
      </c>
      <c r="J1595" s="28">
        <v>14</v>
      </c>
      <c r="K1595" s="29" t="s">
        <v>940</v>
      </c>
      <c r="L1595" s="28">
        <v>5054</v>
      </c>
      <c r="M1595" s="29" t="s">
        <v>940</v>
      </c>
      <c r="N1595" s="29" t="s">
        <v>7471</v>
      </c>
      <c r="O1595" s="31">
        <v>32599</v>
      </c>
      <c r="P1595" s="31" t="s">
        <v>7472</v>
      </c>
      <c r="Q1595" s="29" t="s">
        <v>7473</v>
      </c>
      <c r="R1595" s="28">
        <v>5</v>
      </c>
      <c r="S1595" s="28">
        <v>36</v>
      </c>
      <c r="T1595" s="28">
        <v>3</v>
      </c>
      <c r="U1595" s="28">
        <v>25</v>
      </c>
      <c r="V1595" s="29" t="s">
        <v>2730</v>
      </c>
      <c r="W1595" s="29" t="s">
        <v>10289</v>
      </c>
      <c r="X1595" s="29" t="s">
        <v>3288</v>
      </c>
      <c r="Y1595" s="29" t="s">
        <v>5315</v>
      </c>
      <c r="Z1595" s="29" t="s">
        <v>636</v>
      </c>
      <c r="AA1595" s="29" t="s">
        <v>7478</v>
      </c>
      <c r="AB1595" s="28">
        <v>93534</v>
      </c>
      <c r="AC1595" s="32">
        <v>34.643405000000001</v>
      </c>
      <c r="AD1595" s="32">
        <v>-118.163532</v>
      </c>
      <c r="AE1595" s="34" t="s">
        <v>7494</v>
      </c>
      <c r="AF1595" s="29" t="s">
        <v>7472</v>
      </c>
      <c r="AG1595" s="33" t="str">
        <f>IF(ISERROR(IF(VLOOKUP(B1595,'SAS Stations'!$A$2:$G$307,6,)="YES", "YES", "NO"))=TRUE,"NO","YES")</f>
        <v>YES</v>
      </c>
      <c r="AH1595" s="33" t="str">
        <f t="shared" si="24"/>
        <v>NO</v>
      </c>
      <c r="AI1595" s="33" t="str">
        <f>IF(ISERROR(IF(VLOOKUP(B1595,'Stations Modelled'!$A$2:$D$141,4,FALSE)=TRUE, "YES","NO")),"NO","YES")</f>
        <v>NO</v>
      </c>
    </row>
    <row r="1596" spans="1:35" hidden="1">
      <c r="A1596" s="29" t="s">
        <v>1052</v>
      </c>
      <c r="B1596" s="28">
        <v>366</v>
      </c>
      <c r="C1596" s="28">
        <v>5144</v>
      </c>
      <c r="D1596" s="30" t="s">
        <v>7535</v>
      </c>
      <c r="E1596" s="29"/>
      <c r="F1596" s="28">
        <v>16</v>
      </c>
      <c r="G1596" s="28">
        <v>4</v>
      </c>
      <c r="H1596" s="28">
        <v>5013</v>
      </c>
      <c r="I1596" s="29" t="s">
        <v>812</v>
      </c>
      <c r="J1596" s="28">
        <v>3</v>
      </c>
      <c r="K1596" s="29" t="s">
        <v>7529</v>
      </c>
      <c r="L1596" s="28">
        <v>5014</v>
      </c>
      <c r="M1596" s="29" t="s">
        <v>3869</v>
      </c>
      <c r="N1596" s="29" t="s">
        <v>7471</v>
      </c>
      <c r="O1596" s="31">
        <v>18264</v>
      </c>
      <c r="P1596" s="31" t="s">
        <v>7472</v>
      </c>
      <c r="Q1596" s="29" t="s">
        <v>7506</v>
      </c>
      <c r="R1596" s="28">
        <v>1</v>
      </c>
      <c r="S1596" s="28">
        <v>27</v>
      </c>
      <c r="T1596" s="28">
        <v>3</v>
      </c>
      <c r="U1596" s="28">
        <v>5</v>
      </c>
      <c r="V1596" s="29" t="s">
        <v>7531</v>
      </c>
      <c r="W1596" s="29" t="s">
        <v>7561</v>
      </c>
      <c r="X1596" s="29" t="s">
        <v>564</v>
      </c>
      <c r="Y1596" s="29" t="s">
        <v>3371</v>
      </c>
      <c r="Z1596" s="29" t="s">
        <v>1052</v>
      </c>
      <c r="AA1596" s="29" t="s">
        <v>7478</v>
      </c>
      <c r="AB1596" s="28">
        <v>91024</v>
      </c>
      <c r="AC1596" s="32">
        <v>34.158850000000001</v>
      </c>
      <c r="AD1596" s="32">
        <v>-118.053427</v>
      </c>
      <c r="AE1596" s="34" t="s">
        <v>7503</v>
      </c>
      <c r="AF1596" s="29" t="s">
        <v>7472</v>
      </c>
      <c r="AG1596" s="33" t="str">
        <f>IF(ISERROR(IF(VLOOKUP(B1596,'SAS Stations'!$A$2:$G$307,6,)="YES", "YES", "NO"))=TRUE,"NO","YES")</f>
        <v>YES</v>
      </c>
      <c r="AH1596" s="33" t="str">
        <f t="shared" si="24"/>
        <v>NO</v>
      </c>
      <c r="AI1596" s="33" t="str">
        <f>IF(ISERROR(IF(VLOOKUP(B1596,'Stations Modelled'!$A$2:$D$141,4,FALSE)=TRUE, "YES","NO")),"NO","YES")</f>
        <v>NO</v>
      </c>
    </row>
    <row r="1597" spans="1:35" hidden="1">
      <c r="A1597" s="29" t="s">
        <v>1388</v>
      </c>
      <c r="B1597" s="28">
        <v>1642</v>
      </c>
      <c r="C1597" s="28">
        <v>2343</v>
      </c>
      <c r="D1597" s="30"/>
      <c r="E1597" s="29"/>
      <c r="F1597" s="28">
        <v>12</v>
      </c>
      <c r="G1597" s="28">
        <v>0.5</v>
      </c>
      <c r="H1597" s="28">
        <v>5045</v>
      </c>
      <c r="I1597" s="29" t="s">
        <v>3810</v>
      </c>
      <c r="J1597" s="28">
        <v>4</v>
      </c>
      <c r="K1597" s="29" t="s">
        <v>448</v>
      </c>
      <c r="L1597" s="28">
        <v>5069</v>
      </c>
      <c r="M1597" s="29" t="s">
        <v>687</v>
      </c>
      <c r="N1597" s="29" t="s">
        <v>7471</v>
      </c>
      <c r="O1597" s="31">
        <v>18264</v>
      </c>
      <c r="P1597" s="31" t="s">
        <v>7472</v>
      </c>
      <c r="Q1597" s="29" t="s">
        <v>2384</v>
      </c>
      <c r="R1597" s="28">
        <v>3</v>
      </c>
      <c r="S1597" s="28">
        <v>34</v>
      </c>
      <c r="T1597" s="28">
        <v>3</v>
      </c>
      <c r="U1597" s="28">
        <v>91</v>
      </c>
      <c r="V1597" s="29" t="s">
        <v>7474</v>
      </c>
      <c r="W1597" s="29" t="s">
        <v>1389</v>
      </c>
      <c r="X1597" s="29" t="s">
        <v>7540</v>
      </c>
      <c r="Y1597" s="29" t="s">
        <v>1390</v>
      </c>
      <c r="Z1597" s="29" t="s">
        <v>927</v>
      </c>
      <c r="AA1597" s="29" t="s">
        <v>7478</v>
      </c>
      <c r="AB1597" s="28">
        <v>91786</v>
      </c>
      <c r="AC1597" s="32">
        <v>34.208573000000001</v>
      </c>
      <c r="AD1597" s="32">
        <v>-117.67398300000001</v>
      </c>
      <c r="AE1597" s="34" t="s">
        <v>7503</v>
      </c>
      <c r="AF1597" s="29" t="s">
        <v>7472</v>
      </c>
      <c r="AG1597" s="33" t="str">
        <f>IF(ISERROR(IF(VLOOKUP(B1597,'SAS Stations'!$A$2:$G$307,6,)="YES", "YES", "NO"))=TRUE,"NO","YES")</f>
        <v>NO</v>
      </c>
      <c r="AH1597" s="33" t="str">
        <f t="shared" si="24"/>
        <v>YES</v>
      </c>
      <c r="AI1597" s="33" t="str">
        <f>IF(ISERROR(IF(VLOOKUP(B1597,'Stations Modelled'!$A$2:$D$141,4,FALSE)=TRUE, "YES","NO")),"NO","YES")</f>
        <v>NO</v>
      </c>
    </row>
    <row r="1598" spans="1:35" hidden="1">
      <c r="A1598" s="29" t="s">
        <v>1391</v>
      </c>
      <c r="B1598" s="28">
        <v>193</v>
      </c>
      <c r="C1598" s="28">
        <v>2614</v>
      </c>
      <c r="D1598" s="30"/>
      <c r="E1598" s="29"/>
      <c r="F1598" s="28">
        <v>33</v>
      </c>
      <c r="G1598" s="28">
        <v>2.4</v>
      </c>
      <c r="H1598" s="28">
        <v>4090</v>
      </c>
      <c r="I1598" s="29" t="s">
        <v>5151</v>
      </c>
      <c r="J1598" s="28">
        <v>15</v>
      </c>
      <c r="K1598" s="29" t="s">
        <v>666</v>
      </c>
      <c r="L1598" s="28">
        <v>2556</v>
      </c>
      <c r="M1598" s="29" t="s">
        <v>3822</v>
      </c>
      <c r="N1598" s="29" t="s">
        <v>7521</v>
      </c>
      <c r="O1598" s="31">
        <v>24108</v>
      </c>
      <c r="P1598" s="31">
        <v>30348</v>
      </c>
      <c r="Q1598" s="29" t="s">
        <v>5084</v>
      </c>
      <c r="R1598" s="28">
        <v>3</v>
      </c>
      <c r="S1598" s="28">
        <v>85</v>
      </c>
      <c r="T1598" s="28">
        <v>2</v>
      </c>
      <c r="U1598" s="28">
        <v>40</v>
      </c>
      <c r="V1598" s="29" t="s">
        <v>7498</v>
      </c>
      <c r="W1598" s="29" t="s">
        <v>7472</v>
      </c>
      <c r="X1598" s="29" t="s">
        <v>7472</v>
      </c>
      <c r="Y1598" s="29" t="s">
        <v>7472</v>
      </c>
      <c r="Z1598" s="29" t="s">
        <v>7472</v>
      </c>
      <c r="AA1598" s="29" t="s">
        <v>7478</v>
      </c>
      <c r="AB1598" s="28" t="s">
        <v>7472</v>
      </c>
      <c r="AC1598" s="27"/>
      <c r="AD1598" s="27"/>
      <c r="AE1598" s="27"/>
      <c r="AF1598" s="29" t="s">
        <v>7472</v>
      </c>
      <c r="AG1598" s="33" t="str">
        <f>IF(ISERROR(IF(VLOOKUP(B1598,'SAS Stations'!$A$2:$G$307,6,)="YES", "YES", "NO"))=TRUE,"NO","YES")</f>
        <v>NO</v>
      </c>
      <c r="AH1598" s="33" t="str">
        <f t="shared" si="24"/>
        <v>YES</v>
      </c>
      <c r="AI1598" s="33" t="str">
        <f>IF(ISERROR(IF(VLOOKUP(B1598,'Stations Modelled'!$A$2:$D$141,4,FALSE)=TRUE, "YES","NO")),"NO","YES")</f>
        <v>NO</v>
      </c>
    </row>
    <row r="1599" spans="1:35" hidden="1">
      <c r="A1599" s="29" t="s">
        <v>856</v>
      </c>
      <c r="B1599" s="28">
        <v>75</v>
      </c>
      <c r="C1599" s="28">
        <v>1085</v>
      </c>
      <c r="D1599" s="30" t="s">
        <v>7584</v>
      </c>
      <c r="E1599" s="29"/>
      <c r="F1599" s="28">
        <v>66</v>
      </c>
      <c r="G1599" s="28">
        <v>12</v>
      </c>
      <c r="H1599" s="28">
        <v>5084</v>
      </c>
      <c r="I1599" s="29" t="s">
        <v>3790</v>
      </c>
      <c r="J1599" s="28">
        <v>9</v>
      </c>
      <c r="K1599" s="29" t="s">
        <v>652</v>
      </c>
      <c r="L1599" s="28">
        <v>5073</v>
      </c>
      <c r="M1599" s="29" t="s">
        <v>652</v>
      </c>
      <c r="N1599" s="29" t="s">
        <v>7471</v>
      </c>
      <c r="O1599" s="31">
        <v>31932</v>
      </c>
      <c r="P1599" s="31" t="s">
        <v>7472</v>
      </c>
      <c r="Q1599" s="29" t="s">
        <v>525</v>
      </c>
      <c r="R1599" s="28">
        <v>1</v>
      </c>
      <c r="S1599" s="28">
        <v>47</v>
      </c>
      <c r="T1599" s="28">
        <v>2</v>
      </c>
      <c r="U1599" s="28">
        <v>1</v>
      </c>
      <c r="V1599" s="29" t="s">
        <v>7531</v>
      </c>
      <c r="W1599" s="29" t="s">
        <v>7475</v>
      </c>
      <c r="X1599" s="29" t="s">
        <v>7566</v>
      </c>
      <c r="Y1599" s="29" t="s">
        <v>4855</v>
      </c>
      <c r="Z1599" s="29" t="s">
        <v>4549</v>
      </c>
      <c r="AA1599" s="29" t="s">
        <v>7478</v>
      </c>
      <c r="AB1599" s="28">
        <v>90650</v>
      </c>
      <c r="AC1599" s="32">
        <v>33.926906000000002</v>
      </c>
      <c r="AD1599" s="32">
        <v>-118.066205</v>
      </c>
      <c r="AE1599" s="34" t="s">
        <v>7494</v>
      </c>
      <c r="AF1599" s="29" t="s">
        <v>7472</v>
      </c>
      <c r="AG1599" s="33" t="str">
        <f>IF(ISERROR(IF(VLOOKUP(B1599,'SAS Stations'!$A$2:$G$307,6,)="YES", "YES", "NO"))=TRUE,"NO","YES")</f>
        <v>NO</v>
      </c>
      <c r="AH1599" s="33" t="str">
        <f t="shared" si="24"/>
        <v>YES</v>
      </c>
      <c r="AI1599" s="33" t="str">
        <f>IF(ISERROR(IF(VLOOKUP(B1599,'Stations Modelled'!$A$2:$D$141,4,FALSE)=TRUE, "YES","NO")),"NO","YES")</f>
        <v>NO</v>
      </c>
    </row>
    <row r="1600" spans="1:35" hidden="1">
      <c r="A1600" s="29" t="s">
        <v>857</v>
      </c>
      <c r="B1600" s="28">
        <v>763</v>
      </c>
      <c r="C1600" s="28">
        <v>5753</v>
      </c>
      <c r="D1600" s="30" t="s">
        <v>2822</v>
      </c>
      <c r="E1600" s="29">
        <v>37453</v>
      </c>
      <c r="F1600" s="28">
        <v>12</v>
      </c>
      <c r="G1600" s="28">
        <v>4</v>
      </c>
      <c r="H1600" s="28">
        <v>5073</v>
      </c>
      <c r="I1600" s="29" t="s">
        <v>652</v>
      </c>
      <c r="J1600" s="28">
        <v>9</v>
      </c>
      <c r="K1600" s="29" t="s">
        <v>652</v>
      </c>
      <c r="L1600" s="28">
        <v>5073</v>
      </c>
      <c r="M1600" s="29" t="s">
        <v>652</v>
      </c>
      <c r="N1600" s="29" t="s">
        <v>7471</v>
      </c>
      <c r="O1600" s="31">
        <v>18264</v>
      </c>
      <c r="P1600" s="31" t="s">
        <v>7472</v>
      </c>
      <c r="Q1600" s="29" t="s">
        <v>7473</v>
      </c>
      <c r="R1600" s="28">
        <v>1</v>
      </c>
      <c r="S1600" s="28">
        <v>46</v>
      </c>
      <c r="T1600" s="28">
        <v>2</v>
      </c>
      <c r="U1600" s="28">
        <v>57</v>
      </c>
      <c r="V1600" s="29" t="s">
        <v>3386</v>
      </c>
      <c r="W1600" s="29" t="s">
        <v>1635</v>
      </c>
      <c r="X1600" s="29" t="s">
        <v>7816</v>
      </c>
      <c r="Y1600" s="29" t="s">
        <v>4856</v>
      </c>
      <c r="Z1600" s="29" t="s">
        <v>857</v>
      </c>
      <c r="AA1600" s="29" t="s">
        <v>7478</v>
      </c>
      <c r="AB1600" s="28">
        <v>90807</v>
      </c>
      <c r="AC1600" s="32">
        <v>33.811366</v>
      </c>
      <c r="AD1600" s="32">
        <v>-118.167917</v>
      </c>
      <c r="AE1600" s="34" t="s">
        <v>7494</v>
      </c>
      <c r="AF1600" s="29" t="s">
        <v>7472</v>
      </c>
      <c r="AG1600" s="33" t="str">
        <f>IF(ISERROR(IF(VLOOKUP(B1600,'SAS Stations'!$A$2:$G$307,6,)="YES", "YES", "NO"))=TRUE,"NO","YES")</f>
        <v>NO</v>
      </c>
      <c r="AH1600" s="33" t="str">
        <f t="shared" si="24"/>
        <v>YES</v>
      </c>
      <c r="AI1600" s="33" t="str">
        <f>IF(ISERROR(IF(VLOOKUP(B1600,'Stations Modelled'!$A$2:$D$141,4,FALSE)=TRUE, "YES","NO")),"NO","YES")</f>
        <v>NO</v>
      </c>
    </row>
    <row r="1601" spans="1:35" hidden="1">
      <c r="A1601" s="29" t="s">
        <v>857</v>
      </c>
      <c r="B1601" s="28">
        <v>764</v>
      </c>
      <c r="C1601" s="28">
        <v>5753</v>
      </c>
      <c r="D1601" s="30" t="s">
        <v>2822</v>
      </c>
      <c r="E1601" s="29">
        <v>37453</v>
      </c>
      <c r="F1601" s="28">
        <v>66</v>
      </c>
      <c r="G1601" s="28">
        <v>12</v>
      </c>
      <c r="H1601" s="28">
        <v>5073</v>
      </c>
      <c r="I1601" s="29" t="s">
        <v>652</v>
      </c>
      <c r="J1601" s="28">
        <v>9</v>
      </c>
      <c r="K1601" s="29" t="s">
        <v>652</v>
      </c>
      <c r="L1601" s="28">
        <v>5073</v>
      </c>
      <c r="M1601" s="29" t="s">
        <v>652</v>
      </c>
      <c r="N1601" s="29" t="s">
        <v>7471</v>
      </c>
      <c r="O1601" s="31">
        <v>8371</v>
      </c>
      <c r="P1601" s="31" t="s">
        <v>7472</v>
      </c>
      <c r="Q1601" s="29" t="s">
        <v>7473</v>
      </c>
      <c r="R1601" s="28">
        <v>1</v>
      </c>
      <c r="S1601" s="28">
        <v>46</v>
      </c>
      <c r="T1601" s="28">
        <v>2</v>
      </c>
      <c r="U1601" s="28">
        <v>57</v>
      </c>
      <c r="V1601" s="29" t="s">
        <v>3386</v>
      </c>
      <c r="W1601" s="29" t="s">
        <v>1635</v>
      </c>
      <c r="X1601" s="29" t="s">
        <v>7816</v>
      </c>
      <c r="Y1601" s="29" t="s">
        <v>4856</v>
      </c>
      <c r="Z1601" s="29" t="s">
        <v>857</v>
      </c>
      <c r="AA1601" s="29" t="s">
        <v>7478</v>
      </c>
      <c r="AB1601" s="28">
        <v>90807</v>
      </c>
      <c r="AC1601" s="32">
        <v>33.811366</v>
      </c>
      <c r="AD1601" s="32">
        <v>-118.167917</v>
      </c>
      <c r="AE1601" s="34" t="s">
        <v>7494</v>
      </c>
      <c r="AF1601" s="29" t="s">
        <v>7472</v>
      </c>
      <c r="AG1601" s="33" t="str">
        <f>IF(ISERROR(IF(VLOOKUP(B1601,'SAS Stations'!$A$2:$G$307,6,)="YES", "YES", "NO"))=TRUE,"NO","YES")</f>
        <v>NO</v>
      </c>
      <c r="AH1601" s="33" t="str">
        <f t="shared" si="24"/>
        <v>YES</v>
      </c>
      <c r="AI1601" s="33" t="str">
        <f>IF(ISERROR(IF(VLOOKUP(B1601,'Stations Modelled'!$A$2:$D$141,4,FALSE)=TRUE, "YES","NO")),"NO","YES")</f>
        <v>YES</v>
      </c>
    </row>
    <row r="1602" spans="1:35" hidden="1">
      <c r="A1602" s="29" t="s">
        <v>1392</v>
      </c>
      <c r="B1602" s="28">
        <v>1271</v>
      </c>
      <c r="C1602" s="28">
        <v>7751</v>
      </c>
      <c r="D1602" s="30"/>
      <c r="E1602" s="29"/>
      <c r="F1602" s="28">
        <v>33</v>
      </c>
      <c r="G1602" s="28">
        <v>12</v>
      </c>
      <c r="H1602" s="28">
        <v>5067</v>
      </c>
      <c r="I1602" s="29" t="s">
        <v>389</v>
      </c>
      <c r="J1602" s="28">
        <v>6</v>
      </c>
      <c r="K1602" s="29" t="s">
        <v>389</v>
      </c>
      <c r="L1602" s="28">
        <v>5067</v>
      </c>
      <c r="M1602" s="29" t="s">
        <v>389</v>
      </c>
      <c r="N1602" s="29" t="s">
        <v>7521</v>
      </c>
      <c r="O1602" s="31">
        <v>27303</v>
      </c>
      <c r="P1602" s="31">
        <v>30376</v>
      </c>
      <c r="Q1602" s="29" t="s">
        <v>5084</v>
      </c>
      <c r="R1602" s="28">
        <v>3</v>
      </c>
      <c r="S1602" s="28">
        <v>79</v>
      </c>
      <c r="T1602" s="28">
        <v>4</v>
      </c>
      <c r="U1602" s="28">
        <v>20</v>
      </c>
      <c r="V1602" s="29" t="s">
        <v>7472</v>
      </c>
      <c r="W1602" s="29" t="s">
        <v>7472</v>
      </c>
      <c r="X1602" s="29" t="s">
        <v>7472</v>
      </c>
      <c r="Y1602" s="29" t="s">
        <v>7472</v>
      </c>
      <c r="Z1602" s="29" t="s">
        <v>7472</v>
      </c>
      <c r="AA1602" s="29" t="s">
        <v>7478</v>
      </c>
      <c r="AB1602" s="28" t="s">
        <v>7472</v>
      </c>
      <c r="AC1602" s="27"/>
      <c r="AD1602" s="27"/>
      <c r="AE1602" s="27"/>
      <c r="AF1602" s="29" t="s">
        <v>7472</v>
      </c>
      <c r="AG1602" s="33" t="str">
        <f>IF(ISERROR(IF(VLOOKUP(B1602,'SAS Stations'!$A$2:$G$307,6,)="YES", "YES", "NO"))=TRUE,"NO","YES")</f>
        <v>NO</v>
      </c>
      <c r="AH1602" s="33" t="str">
        <f t="shared" si="24"/>
        <v>YES</v>
      </c>
      <c r="AI1602" s="33" t="str">
        <f>IF(ISERROR(IF(VLOOKUP(B1602,'Stations Modelled'!$A$2:$D$141,4,FALSE)=TRUE, "YES","NO")),"NO","YES")</f>
        <v>NO</v>
      </c>
    </row>
    <row r="1603" spans="1:35" hidden="1">
      <c r="A1603" s="29" t="s">
        <v>1393</v>
      </c>
      <c r="B1603" s="28">
        <v>174</v>
      </c>
      <c r="C1603" s="28">
        <v>2565</v>
      </c>
      <c r="D1603" s="30"/>
      <c r="E1603" s="29"/>
      <c r="F1603" s="28">
        <v>55</v>
      </c>
      <c r="G1603" s="28">
        <v>55</v>
      </c>
      <c r="H1603" s="28">
        <v>8015</v>
      </c>
      <c r="I1603" s="29" t="s">
        <v>5394</v>
      </c>
      <c r="J1603" s="28">
        <v>15</v>
      </c>
      <c r="K1603" s="29" t="s">
        <v>666</v>
      </c>
      <c r="L1603" s="28">
        <v>2556</v>
      </c>
      <c r="M1603" s="29" t="s">
        <v>3822</v>
      </c>
      <c r="N1603" s="29" t="s">
        <v>7471</v>
      </c>
      <c r="O1603" s="31">
        <v>18264</v>
      </c>
      <c r="P1603" s="31" t="s">
        <v>7472</v>
      </c>
      <c r="Q1603" s="29" t="s">
        <v>7496</v>
      </c>
      <c r="R1603" s="28">
        <v>3</v>
      </c>
      <c r="S1603" s="28">
        <v>85</v>
      </c>
      <c r="T1603" s="28">
        <v>2</v>
      </c>
      <c r="U1603" s="28">
        <v>0</v>
      </c>
      <c r="V1603" s="29" t="s">
        <v>7498</v>
      </c>
      <c r="W1603" s="29" t="s">
        <v>7472</v>
      </c>
      <c r="X1603" s="29" t="s">
        <v>7472</v>
      </c>
      <c r="Y1603" s="29" t="s">
        <v>7472</v>
      </c>
      <c r="Z1603" s="29" t="s">
        <v>7472</v>
      </c>
      <c r="AA1603" s="29" t="s">
        <v>7478</v>
      </c>
      <c r="AB1603" s="28" t="s">
        <v>7472</v>
      </c>
      <c r="AC1603" s="27"/>
      <c r="AD1603" s="27"/>
      <c r="AE1603" s="27"/>
      <c r="AF1603" s="29" t="s">
        <v>7472</v>
      </c>
      <c r="AG1603" s="33" t="str">
        <f>IF(ISERROR(IF(VLOOKUP(B1603,'SAS Stations'!$A$2:$G$307,6,)="YES", "YES", "NO"))=TRUE,"NO","YES")</f>
        <v>NO</v>
      </c>
      <c r="AH1603" s="33" t="str">
        <f t="shared" ref="AH1603:AH1666" si="25">IF(AG1603="YES", "NO", "YES")</f>
        <v>YES</v>
      </c>
      <c r="AI1603" s="33" t="str">
        <f>IF(ISERROR(IF(VLOOKUP(B1603,'Stations Modelled'!$A$2:$D$141,4,FALSE)=TRUE, "YES","NO")),"NO","YES")</f>
        <v>NO</v>
      </c>
    </row>
    <row r="1604" spans="1:35" hidden="1">
      <c r="A1604" s="29" t="s">
        <v>2748</v>
      </c>
      <c r="B1604" s="28">
        <v>1460</v>
      </c>
      <c r="C1604" s="28">
        <v>8238</v>
      </c>
      <c r="D1604" s="30" t="s">
        <v>3416</v>
      </c>
      <c r="E1604" s="29">
        <v>14770</v>
      </c>
      <c r="F1604" s="28">
        <v>33</v>
      </c>
      <c r="G1604" s="28">
        <v>12</v>
      </c>
      <c r="H1604" s="28">
        <v>5067</v>
      </c>
      <c r="I1604" s="29" t="s">
        <v>389</v>
      </c>
      <c r="J1604" s="28">
        <v>6</v>
      </c>
      <c r="K1604" s="29" t="s">
        <v>389</v>
      </c>
      <c r="L1604" s="28">
        <v>5067</v>
      </c>
      <c r="M1604" s="29" t="s">
        <v>389</v>
      </c>
      <c r="N1604" s="29" t="s">
        <v>7471</v>
      </c>
      <c r="O1604" s="31">
        <v>27607</v>
      </c>
      <c r="P1604" s="31" t="s">
        <v>7472</v>
      </c>
      <c r="Q1604" s="29" t="s">
        <v>7506</v>
      </c>
      <c r="R1604" s="28">
        <v>3</v>
      </c>
      <c r="S1604" s="28">
        <v>79</v>
      </c>
      <c r="T1604" s="28">
        <v>4</v>
      </c>
      <c r="U1604" s="28">
        <v>13</v>
      </c>
      <c r="V1604" s="29" t="s">
        <v>3411</v>
      </c>
      <c r="W1604" s="29" t="s">
        <v>2749</v>
      </c>
      <c r="X1604" s="29" t="s">
        <v>527</v>
      </c>
      <c r="Y1604" s="29" t="s">
        <v>2750</v>
      </c>
      <c r="Z1604" s="29" t="s">
        <v>5082</v>
      </c>
      <c r="AA1604" s="29" t="s">
        <v>7478</v>
      </c>
      <c r="AB1604" s="28">
        <v>92260</v>
      </c>
      <c r="AC1604" s="32">
        <v>33.699961000000002</v>
      </c>
      <c r="AD1604" s="32">
        <v>-116.38565</v>
      </c>
      <c r="AE1604" s="34" t="s">
        <v>7503</v>
      </c>
      <c r="AF1604" s="29" t="s">
        <v>7472</v>
      </c>
      <c r="AG1604" s="33" t="str">
        <f>IF(ISERROR(IF(VLOOKUP(B1604,'SAS Stations'!$A$2:$G$307,6,)="YES", "YES", "NO"))=TRUE,"NO","YES")</f>
        <v>NO</v>
      </c>
      <c r="AH1604" s="33" t="str">
        <f t="shared" si="25"/>
        <v>YES</v>
      </c>
      <c r="AI1604" s="33" t="str">
        <f>IF(ISERROR(IF(VLOOKUP(B1604,'Stations Modelled'!$A$2:$D$141,4,FALSE)=TRUE, "YES","NO")),"NO","YES")</f>
        <v>NO</v>
      </c>
    </row>
    <row r="1605" spans="1:35" hidden="1">
      <c r="A1605" s="29" t="s">
        <v>1394</v>
      </c>
      <c r="B1605" s="28">
        <v>622</v>
      </c>
      <c r="C1605" s="28">
        <v>5571</v>
      </c>
      <c r="D1605" s="30"/>
      <c r="E1605" s="29"/>
      <c r="F1605" s="28">
        <v>66</v>
      </c>
      <c r="G1605" s="28">
        <v>12</v>
      </c>
      <c r="H1605" s="28">
        <v>5053</v>
      </c>
      <c r="I1605" s="29" t="s">
        <v>833</v>
      </c>
      <c r="J1605" s="28">
        <v>12</v>
      </c>
      <c r="K1605" s="29" t="s">
        <v>833</v>
      </c>
      <c r="L1605" s="28">
        <v>5056</v>
      </c>
      <c r="M1605" s="29" t="s">
        <v>698</v>
      </c>
      <c r="N1605" s="29" t="s">
        <v>7521</v>
      </c>
      <c r="O1605" s="31">
        <v>26908</v>
      </c>
      <c r="P1605" s="31">
        <v>32295</v>
      </c>
      <c r="Q1605" s="29" t="s">
        <v>7530</v>
      </c>
      <c r="R1605" s="28">
        <v>5</v>
      </c>
      <c r="S1605" s="28">
        <v>39</v>
      </c>
      <c r="T1605" s="28">
        <v>1</v>
      </c>
      <c r="U1605" s="28">
        <v>64</v>
      </c>
      <c r="V1605" s="29" t="s">
        <v>4972</v>
      </c>
      <c r="W1605" s="29" t="s">
        <v>7472</v>
      </c>
      <c r="X1605" s="29" t="s">
        <v>7472</v>
      </c>
      <c r="Y1605" s="29" t="s">
        <v>7472</v>
      </c>
      <c r="Z1605" s="29" t="s">
        <v>7472</v>
      </c>
      <c r="AA1605" s="29" t="s">
        <v>7478</v>
      </c>
      <c r="AB1605" s="28" t="s">
        <v>7472</v>
      </c>
      <c r="AC1605" s="27"/>
      <c r="AD1605" s="27"/>
      <c r="AE1605" s="27"/>
      <c r="AF1605" s="29" t="s">
        <v>7472</v>
      </c>
      <c r="AG1605" s="33" t="str">
        <f>IF(ISERROR(IF(VLOOKUP(B1605,'SAS Stations'!$A$2:$G$307,6,)="YES", "YES", "NO"))=TRUE,"NO","YES")</f>
        <v>NO</v>
      </c>
      <c r="AH1605" s="33" t="str">
        <f t="shared" si="25"/>
        <v>YES</v>
      </c>
      <c r="AI1605" s="33" t="str">
        <f>IF(ISERROR(IF(VLOOKUP(B1605,'Stations Modelled'!$A$2:$D$141,4,FALSE)=TRUE, "YES","NO")),"NO","YES")</f>
        <v>NO</v>
      </c>
    </row>
    <row r="1606" spans="1:35" hidden="1">
      <c r="A1606" s="29" t="s">
        <v>1395</v>
      </c>
      <c r="B1606" s="28">
        <v>1284</v>
      </c>
      <c r="C1606" s="28">
        <v>7780</v>
      </c>
      <c r="D1606" s="30"/>
      <c r="E1606" s="29"/>
      <c r="F1606" s="28">
        <v>12</v>
      </c>
      <c r="G1606" s="28">
        <v>2.4</v>
      </c>
      <c r="H1606" s="28">
        <v>5088</v>
      </c>
      <c r="I1606" s="29" t="s">
        <v>838</v>
      </c>
      <c r="J1606" s="28">
        <v>2</v>
      </c>
      <c r="K1606" s="29" t="s">
        <v>394</v>
      </c>
      <c r="L1606" s="28">
        <v>5082</v>
      </c>
      <c r="M1606" s="29" t="s">
        <v>939</v>
      </c>
      <c r="N1606" s="29" t="s">
        <v>7521</v>
      </c>
      <c r="O1606" s="31">
        <v>18264</v>
      </c>
      <c r="P1606" s="31">
        <v>30682</v>
      </c>
      <c r="Q1606" s="29" t="s">
        <v>5084</v>
      </c>
      <c r="R1606" s="28">
        <v>1</v>
      </c>
      <c r="S1606" s="28">
        <v>43</v>
      </c>
      <c r="T1606" s="28">
        <v>2</v>
      </c>
      <c r="U1606" s="28">
        <v>80</v>
      </c>
      <c r="V1606" s="29" t="s">
        <v>7848</v>
      </c>
      <c r="W1606" s="29" t="s">
        <v>7472</v>
      </c>
      <c r="X1606" s="29" t="s">
        <v>7472</v>
      </c>
      <c r="Y1606" s="29" t="s">
        <v>7472</v>
      </c>
      <c r="Z1606" s="29" t="s">
        <v>7472</v>
      </c>
      <c r="AA1606" s="29" t="s">
        <v>7478</v>
      </c>
      <c r="AB1606" s="28" t="s">
        <v>7472</v>
      </c>
      <c r="AC1606" s="27"/>
      <c r="AD1606" s="27"/>
      <c r="AE1606" s="27"/>
      <c r="AF1606" s="29" t="s">
        <v>7472</v>
      </c>
      <c r="AG1606" s="33" t="str">
        <f>IF(ISERROR(IF(VLOOKUP(B1606,'SAS Stations'!$A$2:$G$307,6,)="YES", "YES", "NO"))=TRUE,"NO","YES")</f>
        <v>NO</v>
      </c>
      <c r="AH1606" s="33" t="str">
        <f t="shared" si="25"/>
        <v>YES</v>
      </c>
      <c r="AI1606" s="33" t="str">
        <f>IF(ISERROR(IF(VLOOKUP(B1606,'Stations Modelled'!$A$2:$D$141,4,FALSE)=TRUE, "YES","NO")),"NO","YES")</f>
        <v>NO</v>
      </c>
    </row>
    <row r="1607" spans="1:35" hidden="1">
      <c r="A1607" s="29" t="s">
        <v>1396</v>
      </c>
      <c r="B1607" s="28">
        <v>1818</v>
      </c>
      <c r="C1607" s="28">
        <v>8337</v>
      </c>
      <c r="D1607" s="30"/>
      <c r="E1607" s="29"/>
      <c r="F1607" s="28">
        <v>33</v>
      </c>
      <c r="G1607" s="28">
        <v>12</v>
      </c>
      <c r="H1607" s="28">
        <v>8027</v>
      </c>
      <c r="I1607" s="29" t="s">
        <v>365</v>
      </c>
      <c r="J1607" s="28">
        <v>15</v>
      </c>
      <c r="K1607" s="29" t="s">
        <v>666</v>
      </c>
      <c r="L1607" s="28">
        <v>5061</v>
      </c>
      <c r="M1607" s="29" t="s">
        <v>666</v>
      </c>
      <c r="N1607" s="29" t="s">
        <v>7496</v>
      </c>
      <c r="O1607" s="31">
        <v>36161</v>
      </c>
      <c r="P1607" s="31" t="s">
        <v>7472</v>
      </c>
      <c r="Q1607" s="29" t="s">
        <v>7506</v>
      </c>
      <c r="R1607" s="28">
        <v>3</v>
      </c>
      <c r="S1607" s="28">
        <v>73</v>
      </c>
      <c r="T1607" s="28">
        <v>4</v>
      </c>
      <c r="U1607" s="28">
        <v>30</v>
      </c>
      <c r="V1607" s="29" t="s">
        <v>7474</v>
      </c>
      <c r="W1607" s="29" t="s">
        <v>7472</v>
      </c>
      <c r="X1607" s="29" t="s">
        <v>7472</v>
      </c>
      <c r="Y1607" s="29" t="s">
        <v>7472</v>
      </c>
      <c r="Z1607" s="29" t="s">
        <v>7472</v>
      </c>
      <c r="AA1607" s="29" t="s">
        <v>7478</v>
      </c>
      <c r="AB1607" s="28" t="s">
        <v>7472</v>
      </c>
      <c r="AC1607" s="27"/>
      <c r="AD1607" s="27"/>
      <c r="AE1607" s="27"/>
      <c r="AF1607" s="29" t="s">
        <v>7472</v>
      </c>
      <c r="AG1607" s="33" t="str">
        <f>IF(ISERROR(IF(VLOOKUP(B1607,'SAS Stations'!$A$2:$G$307,6,)="YES", "YES", "NO"))=TRUE,"NO","YES")</f>
        <v>NO</v>
      </c>
      <c r="AH1607" s="33" t="str">
        <f t="shared" si="25"/>
        <v>YES</v>
      </c>
      <c r="AI1607" s="33" t="str">
        <f>IF(ISERROR(IF(VLOOKUP(B1607,'Stations Modelled'!$A$2:$D$141,4,FALSE)=TRUE, "YES","NO")),"NO","YES")</f>
        <v>NO</v>
      </c>
    </row>
    <row r="1608" spans="1:35" hidden="1">
      <c r="A1608" s="29" t="s">
        <v>1397</v>
      </c>
      <c r="B1608" s="28">
        <v>1883</v>
      </c>
      <c r="C1608" s="28">
        <v>5642</v>
      </c>
      <c r="D1608" s="30"/>
      <c r="E1608" s="29"/>
      <c r="F1608" s="28">
        <v>115</v>
      </c>
      <c r="G1608" s="28">
        <v>12</v>
      </c>
      <c r="H1608" s="28">
        <v>5064</v>
      </c>
      <c r="I1608" s="29" t="s">
        <v>375</v>
      </c>
      <c r="J1608" s="28">
        <v>5</v>
      </c>
      <c r="K1608" s="29" t="s">
        <v>375</v>
      </c>
      <c r="L1608" s="28">
        <v>5064</v>
      </c>
      <c r="M1608" s="29" t="s">
        <v>375</v>
      </c>
      <c r="N1608" s="29" t="s">
        <v>7496</v>
      </c>
      <c r="O1608" s="31">
        <v>38353</v>
      </c>
      <c r="P1608" s="31" t="s">
        <v>7472</v>
      </c>
      <c r="Q1608" s="29" t="s">
        <v>10579</v>
      </c>
      <c r="R1608" s="28">
        <v>3</v>
      </c>
      <c r="S1608" s="28">
        <v>40</v>
      </c>
      <c r="T1608" s="28">
        <v>2</v>
      </c>
      <c r="U1608" s="28">
        <v>40</v>
      </c>
      <c r="V1608" s="29" t="s">
        <v>7474</v>
      </c>
      <c r="W1608" s="29" t="s">
        <v>1681</v>
      </c>
      <c r="X1608" s="29" t="s">
        <v>7553</v>
      </c>
      <c r="Y1608" s="29" t="s">
        <v>1398</v>
      </c>
      <c r="Z1608" s="29" t="s">
        <v>1399</v>
      </c>
      <c r="AA1608" s="29" t="s">
        <v>7478</v>
      </c>
      <c r="AB1608" s="28">
        <v>92322</v>
      </c>
      <c r="AC1608" s="27"/>
      <c r="AD1608" s="27"/>
      <c r="AE1608" s="27"/>
      <c r="AF1608" s="29" t="s">
        <v>7472</v>
      </c>
      <c r="AG1608" s="33" t="str">
        <f>IF(ISERROR(IF(VLOOKUP(B1608,'SAS Stations'!$A$2:$G$307,6,)="YES", "YES", "NO"))=TRUE,"NO","YES")</f>
        <v>NO</v>
      </c>
      <c r="AH1608" s="33" t="str">
        <f t="shared" si="25"/>
        <v>YES</v>
      </c>
      <c r="AI1608" s="33" t="str">
        <f>IF(ISERROR(IF(VLOOKUP(B1608,'Stations Modelled'!$A$2:$D$141,4,FALSE)=TRUE, "YES","NO")),"NO","YES")</f>
        <v>NO</v>
      </c>
    </row>
    <row r="1609" spans="1:35" hidden="1">
      <c r="A1609" s="29" t="s">
        <v>858</v>
      </c>
      <c r="B1609" s="28">
        <v>68</v>
      </c>
      <c r="C1609" s="28">
        <v>1077</v>
      </c>
      <c r="D1609" s="30" t="s">
        <v>7528</v>
      </c>
      <c r="E1609" s="29"/>
      <c r="F1609" s="28">
        <v>66</v>
      </c>
      <c r="G1609" s="28">
        <v>12</v>
      </c>
      <c r="H1609" s="28">
        <v>5062</v>
      </c>
      <c r="I1609" s="29" t="s">
        <v>3801</v>
      </c>
      <c r="J1609" s="28">
        <v>4</v>
      </c>
      <c r="K1609" s="29" t="s">
        <v>448</v>
      </c>
      <c r="L1609" s="28">
        <v>5069</v>
      </c>
      <c r="M1609" s="29" t="s">
        <v>687</v>
      </c>
      <c r="N1609" s="29" t="s">
        <v>7471</v>
      </c>
      <c r="O1609" s="31">
        <v>31291</v>
      </c>
      <c r="P1609" s="31" t="s">
        <v>7472</v>
      </c>
      <c r="Q1609" s="29" t="s">
        <v>525</v>
      </c>
      <c r="R1609" s="28">
        <v>1</v>
      </c>
      <c r="S1609" s="28">
        <v>26</v>
      </c>
      <c r="T1609" s="28">
        <v>3</v>
      </c>
      <c r="U1609" s="28">
        <v>6</v>
      </c>
      <c r="V1609" s="29" t="s">
        <v>7531</v>
      </c>
      <c r="W1609" s="29" t="s">
        <v>516</v>
      </c>
      <c r="X1609" s="29" t="s">
        <v>517</v>
      </c>
      <c r="Y1609" s="29" t="s">
        <v>3372</v>
      </c>
      <c r="Z1609" s="29" t="s">
        <v>1041</v>
      </c>
      <c r="AA1609" s="29" t="s">
        <v>7478</v>
      </c>
      <c r="AB1609" s="28" t="s">
        <v>7472</v>
      </c>
      <c r="AC1609" s="32">
        <v>34.059190000000001</v>
      </c>
      <c r="AD1609" s="32">
        <v>-117.77421200000001</v>
      </c>
      <c r="AE1609" s="34" t="s">
        <v>7503</v>
      </c>
      <c r="AF1609" s="29" t="s">
        <v>7472</v>
      </c>
      <c r="AG1609" s="33" t="str">
        <f>IF(ISERROR(IF(VLOOKUP(B1609,'SAS Stations'!$A$2:$G$307,6,)="YES", "YES", "NO"))=TRUE,"NO","YES")</f>
        <v>NO</v>
      </c>
      <c r="AH1609" s="33" t="str">
        <f t="shared" si="25"/>
        <v>YES</v>
      </c>
      <c r="AI1609" s="33" t="str">
        <f>IF(ISERROR(IF(VLOOKUP(B1609,'Stations Modelled'!$A$2:$D$141,4,FALSE)=TRUE, "YES","NO")),"NO","YES")</f>
        <v>NO</v>
      </c>
    </row>
    <row r="1610" spans="1:35" hidden="1">
      <c r="A1610" s="29" t="s">
        <v>1400</v>
      </c>
      <c r="B1610" s="28">
        <v>1296</v>
      </c>
      <c r="C1610" s="28">
        <v>7798</v>
      </c>
      <c r="D1610" s="30"/>
      <c r="E1610" s="29"/>
      <c r="F1610" s="28">
        <v>33</v>
      </c>
      <c r="G1610" s="28">
        <v>4</v>
      </c>
      <c r="H1610" s="28">
        <v>2202</v>
      </c>
      <c r="I1610" s="29" t="s">
        <v>2380</v>
      </c>
      <c r="J1610" s="28">
        <v>17</v>
      </c>
      <c r="K1610" s="29" t="s">
        <v>4950</v>
      </c>
      <c r="L1610" s="28">
        <v>5033</v>
      </c>
      <c r="M1610" s="29" t="s">
        <v>397</v>
      </c>
      <c r="N1610" s="29" t="s">
        <v>7471</v>
      </c>
      <c r="O1610" s="31">
        <v>27120</v>
      </c>
      <c r="P1610" s="31" t="s">
        <v>7472</v>
      </c>
      <c r="Q1610" s="29" t="s">
        <v>5084</v>
      </c>
      <c r="R1610" s="28">
        <v>5</v>
      </c>
      <c r="S1610" s="28">
        <v>50</v>
      </c>
      <c r="T1610" s="28">
        <v>2</v>
      </c>
      <c r="U1610" s="28">
        <v>40</v>
      </c>
      <c r="V1610" s="29" t="s">
        <v>4926</v>
      </c>
      <c r="W1610" s="29" t="s">
        <v>7472</v>
      </c>
      <c r="X1610" s="29" t="s">
        <v>7472</v>
      </c>
      <c r="Y1610" s="29" t="s">
        <v>1401</v>
      </c>
      <c r="Z1610" s="29" t="s">
        <v>2391</v>
      </c>
      <c r="AA1610" s="29" t="s">
        <v>7478</v>
      </c>
      <c r="AB1610" s="28">
        <v>93602</v>
      </c>
      <c r="AC1610" s="27"/>
      <c r="AD1610" s="27"/>
      <c r="AE1610" s="27"/>
      <c r="AF1610" s="29" t="s">
        <v>7472</v>
      </c>
      <c r="AG1610" s="33" t="str">
        <f>IF(ISERROR(IF(VLOOKUP(B1610,'SAS Stations'!$A$2:$G$307,6,)="YES", "YES", "NO"))=TRUE,"NO","YES")</f>
        <v>NO</v>
      </c>
      <c r="AH1610" s="33" t="str">
        <f t="shared" si="25"/>
        <v>YES</v>
      </c>
      <c r="AI1610" s="33" t="str">
        <f>IF(ISERROR(IF(VLOOKUP(B1610,'Stations Modelled'!$A$2:$D$141,4,FALSE)=TRUE, "YES","NO")),"NO","YES")</f>
        <v>NO</v>
      </c>
    </row>
    <row r="1611" spans="1:35" hidden="1">
      <c r="A1611" s="29" t="s">
        <v>2751</v>
      </c>
      <c r="B1611" s="28">
        <v>1461</v>
      </c>
      <c r="C1611" s="28">
        <v>8239</v>
      </c>
      <c r="D1611" s="30" t="s">
        <v>3405</v>
      </c>
      <c r="E1611" s="29"/>
      <c r="F1611" s="28">
        <v>33</v>
      </c>
      <c r="G1611" s="28">
        <v>12</v>
      </c>
      <c r="H1611" s="28">
        <v>5064</v>
      </c>
      <c r="I1611" s="29" t="s">
        <v>375</v>
      </c>
      <c r="J1611" s="28">
        <v>5</v>
      </c>
      <c r="K1611" s="29" t="s">
        <v>375</v>
      </c>
      <c r="L1611" s="28">
        <v>5064</v>
      </c>
      <c r="M1611" s="29" t="s">
        <v>375</v>
      </c>
      <c r="N1611" s="29" t="s">
        <v>7471</v>
      </c>
      <c r="O1611" s="31">
        <v>27181</v>
      </c>
      <c r="P1611" s="31" t="s">
        <v>7472</v>
      </c>
      <c r="Q1611" s="29" t="s">
        <v>7506</v>
      </c>
      <c r="R1611" s="28">
        <v>3</v>
      </c>
      <c r="S1611" s="28">
        <v>31</v>
      </c>
      <c r="T1611" s="28">
        <v>4</v>
      </c>
      <c r="U1611" s="28">
        <v>11</v>
      </c>
      <c r="V1611" s="29" t="s">
        <v>7474</v>
      </c>
      <c r="W1611" s="29" t="s">
        <v>3429</v>
      </c>
      <c r="X1611" s="29" t="s">
        <v>7482</v>
      </c>
      <c r="Y1611" s="29" t="s">
        <v>2752</v>
      </c>
      <c r="Z1611" s="29" t="s">
        <v>7480</v>
      </c>
      <c r="AA1611" s="29" t="s">
        <v>7478</v>
      </c>
      <c r="AB1611" s="28">
        <v>92405</v>
      </c>
      <c r="AC1611" s="32">
        <v>34.128807999999999</v>
      </c>
      <c r="AD1611" s="32">
        <v>-117.304321</v>
      </c>
      <c r="AE1611" s="34" t="s">
        <v>7503</v>
      </c>
      <c r="AF1611" s="29" t="s">
        <v>7472</v>
      </c>
      <c r="AG1611" s="33" t="str">
        <f>IF(ISERROR(IF(VLOOKUP(B1611,'SAS Stations'!$A$2:$G$307,6,)="YES", "YES", "NO"))=TRUE,"NO","YES")</f>
        <v>NO</v>
      </c>
      <c r="AH1611" s="33" t="str">
        <f t="shared" si="25"/>
        <v>YES</v>
      </c>
      <c r="AI1611" s="33" t="str">
        <f>IF(ISERROR(IF(VLOOKUP(B1611,'Stations Modelled'!$A$2:$D$141,4,FALSE)=TRUE, "YES","NO")),"NO","YES")</f>
        <v>NO</v>
      </c>
    </row>
    <row r="1612" spans="1:35" hidden="1">
      <c r="A1612" s="29" t="s">
        <v>1402</v>
      </c>
      <c r="B1612" s="28">
        <v>176</v>
      </c>
      <c r="C1612" s="28">
        <v>2577</v>
      </c>
      <c r="D1612" s="30"/>
      <c r="E1612" s="29">
        <v>13032</v>
      </c>
      <c r="F1612" s="28">
        <v>33</v>
      </c>
      <c r="G1612" s="28">
        <v>12</v>
      </c>
      <c r="H1612" s="28">
        <v>8015</v>
      </c>
      <c r="I1612" s="29" t="s">
        <v>5394</v>
      </c>
      <c r="J1612" s="28">
        <v>15</v>
      </c>
      <c r="K1612" s="29" t="s">
        <v>666</v>
      </c>
      <c r="L1612" s="28">
        <v>2556</v>
      </c>
      <c r="M1612" s="29" t="s">
        <v>3822</v>
      </c>
      <c r="N1612" s="29" t="s">
        <v>7471</v>
      </c>
      <c r="O1612" s="31">
        <v>26604</v>
      </c>
      <c r="P1612" s="31" t="s">
        <v>7472</v>
      </c>
      <c r="Q1612" s="29" t="s">
        <v>7506</v>
      </c>
      <c r="R1612" s="28">
        <v>3</v>
      </c>
      <c r="S1612" s="28">
        <v>85</v>
      </c>
      <c r="T1612" s="28">
        <v>2</v>
      </c>
      <c r="U1612" s="28">
        <v>92</v>
      </c>
      <c r="V1612" s="29" t="s">
        <v>7498</v>
      </c>
      <c r="W1612" s="29" t="s">
        <v>200</v>
      </c>
      <c r="X1612" s="29" t="s">
        <v>7586</v>
      </c>
      <c r="Y1612" s="29" t="s">
        <v>1403</v>
      </c>
      <c r="Z1612" s="29" t="s">
        <v>1404</v>
      </c>
      <c r="AA1612" s="29" t="s">
        <v>7478</v>
      </c>
      <c r="AB1612" s="28">
        <v>93546</v>
      </c>
      <c r="AC1612" s="32">
        <v>37.637729</v>
      </c>
      <c r="AD1612" s="32">
        <v>-118.963835</v>
      </c>
      <c r="AE1612" s="34" t="s">
        <v>7494</v>
      </c>
      <c r="AF1612" s="29" t="s">
        <v>7472</v>
      </c>
      <c r="AG1612" s="33" t="str">
        <f>IF(ISERROR(IF(VLOOKUP(B1612,'SAS Stations'!$A$2:$G$307,6,)="YES", "YES", "NO"))=TRUE,"NO","YES")</f>
        <v>NO</v>
      </c>
      <c r="AH1612" s="33" t="str">
        <f t="shared" si="25"/>
        <v>YES</v>
      </c>
      <c r="AI1612" s="33" t="str">
        <f>IF(ISERROR(IF(VLOOKUP(B1612,'Stations Modelled'!$A$2:$D$141,4,FALSE)=TRUE, "YES","NO")),"NO","YES")</f>
        <v>NO</v>
      </c>
    </row>
    <row r="1613" spans="1:35" hidden="1">
      <c r="A1613" s="29" t="s">
        <v>859</v>
      </c>
      <c r="B1613" s="28">
        <v>1530</v>
      </c>
      <c r="C1613" s="28">
        <v>8308</v>
      </c>
      <c r="D1613" s="30" t="s">
        <v>3410</v>
      </c>
      <c r="E1613" s="29">
        <v>17595</v>
      </c>
      <c r="F1613" s="28">
        <v>115</v>
      </c>
      <c r="G1613" s="28">
        <v>12</v>
      </c>
      <c r="H1613" s="28">
        <v>5070</v>
      </c>
      <c r="I1613" s="29" t="s">
        <v>347</v>
      </c>
      <c r="J1613" s="28">
        <v>7</v>
      </c>
      <c r="K1613" s="29" t="s">
        <v>347</v>
      </c>
      <c r="L1613" s="28">
        <v>5070</v>
      </c>
      <c r="M1613" s="29" t="s">
        <v>347</v>
      </c>
      <c r="N1613" s="29" t="s">
        <v>7471</v>
      </c>
      <c r="O1613" s="31">
        <v>30803</v>
      </c>
      <c r="P1613" s="31" t="s">
        <v>7472</v>
      </c>
      <c r="Q1613" s="29" t="s">
        <v>7473</v>
      </c>
      <c r="R1613" s="28">
        <v>3</v>
      </c>
      <c r="S1613" s="28">
        <v>77</v>
      </c>
      <c r="T1613" s="28">
        <v>4</v>
      </c>
      <c r="U1613" s="28">
        <v>16</v>
      </c>
      <c r="V1613" s="29" t="s">
        <v>3411</v>
      </c>
      <c r="W1613" s="29" t="s">
        <v>2753</v>
      </c>
      <c r="X1613" s="29" t="s">
        <v>7562</v>
      </c>
      <c r="Y1613" s="29" t="s">
        <v>2754</v>
      </c>
      <c r="Z1613" s="29" t="s">
        <v>2711</v>
      </c>
      <c r="AA1613" s="29" t="s">
        <v>7478</v>
      </c>
      <c r="AB1613" s="28">
        <v>92230</v>
      </c>
      <c r="AC1613" s="32">
        <v>33.631404000000003</v>
      </c>
      <c r="AD1613" s="32">
        <v>-117.290897</v>
      </c>
      <c r="AE1613" s="34" t="s">
        <v>7503</v>
      </c>
      <c r="AF1613" s="29" t="s">
        <v>7472</v>
      </c>
      <c r="AG1613" s="33" t="str">
        <f>IF(ISERROR(IF(VLOOKUP(B1613,'SAS Stations'!$A$2:$G$307,6,)="YES", "YES", "NO"))=TRUE,"NO","YES")</f>
        <v>YES</v>
      </c>
      <c r="AH1613" s="33" t="str">
        <f t="shared" si="25"/>
        <v>NO</v>
      </c>
      <c r="AI1613" s="33" t="str">
        <f>IF(ISERROR(IF(VLOOKUP(B1613,'Stations Modelled'!$A$2:$D$141,4,FALSE)=TRUE, "YES","NO")),"NO","YES")</f>
        <v>NO</v>
      </c>
    </row>
    <row r="1614" spans="1:35" hidden="1">
      <c r="A1614" s="29" t="s">
        <v>1405</v>
      </c>
      <c r="B1614" s="28">
        <v>1830</v>
      </c>
      <c r="C1614" s="28">
        <v>5156</v>
      </c>
      <c r="D1614" s="30"/>
      <c r="E1614" s="29"/>
      <c r="F1614" s="28">
        <v>66</v>
      </c>
      <c r="G1614" s="28">
        <v>12</v>
      </c>
      <c r="H1614" s="28">
        <v>5014</v>
      </c>
      <c r="I1614" s="29" t="s">
        <v>392</v>
      </c>
      <c r="J1614" s="28">
        <v>4</v>
      </c>
      <c r="K1614" s="29" t="s">
        <v>448</v>
      </c>
      <c r="L1614" s="28">
        <v>5014</v>
      </c>
      <c r="M1614" s="29" t="s">
        <v>392</v>
      </c>
      <c r="N1614" s="29" t="s">
        <v>7496</v>
      </c>
      <c r="O1614" s="31">
        <v>38353</v>
      </c>
      <c r="P1614" s="31" t="s">
        <v>7472</v>
      </c>
      <c r="Q1614" s="29" t="s">
        <v>10579</v>
      </c>
      <c r="R1614" s="28">
        <v>1</v>
      </c>
      <c r="S1614" s="28">
        <v>26</v>
      </c>
      <c r="T1614" s="28">
        <v>2</v>
      </c>
      <c r="U1614" s="28">
        <v>10</v>
      </c>
      <c r="V1614" s="29" t="s">
        <v>2730</v>
      </c>
      <c r="W1614" s="29" t="s">
        <v>7472</v>
      </c>
      <c r="X1614" s="29" t="s">
        <v>7472</v>
      </c>
      <c r="Y1614" s="29" t="s">
        <v>7472</v>
      </c>
      <c r="Z1614" s="29" t="s">
        <v>7472</v>
      </c>
      <c r="AA1614" s="29" t="s">
        <v>7478</v>
      </c>
      <c r="AB1614" s="28" t="s">
        <v>7472</v>
      </c>
      <c r="AC1614" s="27"/>
      <c r="AD1614" s="27"/>
      <c r="AE1614" s="27"/>
      <c r="AF1614" s="29" t="s">
        <v>7472</v>
      </c>
      <c r="AG1614" s="33" t="str">
        <f>IF(ISERROR(IF(VLOOKUP(B1614,'SAS Stations'!$A$2:$G$307,6,)="YES", "YES", "NO"))=TRUE,"NO","YES")</f>
        <v>NO</v>
      </c>
      <c r="AH1614" s="33" t="str">
        <f t="shared" si="25"/>
        <v>YES</v>
      </c>
      <c r="AI1614" s="33" t="str">
        <f>IF(ISERROR(IF(VLOOKUP(B1614,'Stations Modelled'!$A$2:$D$141,4,FALSE)=TRUE, "YES","NO")),"NO","YES")</f>
        <v>NO</v>
      </c>
    </row>
    <row r="1615" spans="1:35" hidden="1">
      <c r="A1615" s="29" t="s">
        <v>860</v>
      </c>
      <c r="B1615" s="28">
        <v>895</v>
      </c>
      <c r="C1615" s="28">
        <v>5903</v>
      </c>
      <c r="D1615" s="30" t="s">
        <v>7555</v>
      </c>
      <c r="E1615" s="29"/>
      <c r="F1615" s="28">
        <v>66</v>
      </c>
      <c r="G1615" s="28">
        <v>12</v>
      </c>
      <c r="H1615" s="28">
        <v>5086</v>
      </c>
      <c r="I1615" s="29" t="s">
        <v>394</v>
      </c>
      <c r="J1615" s="28">
        <v>2</v>
      </c>
      <c r="K1615" s="29" t="s">
        <v>394</v>
      </c>
      <c r="L1615" s="28">
        <v>5086</v>
      </c>
      <c r="M1615" s="29" t="s">
        <v>394</v>
      </c>
      <c r="N1615" s="29" t="s">
        <v>7471</v>
      </c>
      <c r="O1615" s="31">
        <v>26238</v>
      </c>
      <c r="P1615" s="31" t="s">
        <v>7472</v>
      </c>
      <c r="Q1615" s="29" t="s">
        <v>7473</v>
      </c>
      <c r="R1615" s="28">
        <v>1</v>
      </c>
      <c r="S1615" s="28">
        <v>33</v>
      </c>
      <c r="T1615" s="28">
        <v>1</v>
      </c>
      <c r="U1615" s="28">
        <v>42</v>
      </c>
      <c r="V1615" s="29" t="s">
        <v>7556</v>
      </c>
      <c r="W1615" s="29" t="s">
        <v>3339</v>
      </c>
      <c r="X1615" s="29" t="s">
        <v>7849</v>
      </c>
      <c r="Y1615" s="29" t="s">
        <v>3373</v>
      </c>
      <c r="Z1615" s="29" t="s">
        <v>7560</v>
      </c>
      <c r="AA1615" s="29" t="s">
        <v>7478</v>
      </c>
      <c r="AB1615" s="28">
        <v>92648</v>
      </c>
      <c r="AC1615" s="32">
        <v>33.692112999999999</v>
      </c>
      <c r="AD1615" s="32">
        <v>-118.01549199999999</v>
      </c>
      <c r="AE1615" s="34" t="s">
        <v>7503</v>
      </c>
      <c r="AF1615" s="29" t="s">
        <v>7472</v>
      </c>
      <c r="AG1615" s="33" t="str">
        <f>IF(ISERROR(IF(VLOOKUP(B1615,'SAS Stations'!$A$2:$G$307,6,)="YES", "YES", "NO"))=TRUE,"NO","YES")</f>
        <v>YES</v>
      </c>
      <c r="AH1615" s="33" t="str">
        <f t="shared" si="25"/>
        <v>NO</v>
      </c>
      <c r="AI1615" s="33" t="str">
        <f>IF(ISERROR(IF(VLOOKUP(B1615,'Stations Modelled'!$A$2:$D$141,4,FALSE)=TRUE, "YES","NO")),"NO","YES")</f>
        <v>NO</v>
      </c>
    </row>
    <row r="1616" spans="1:35" hidden="1">
      <c r="A1616" s="29" t="s">
        <v>2755</v>
      </c>
      <c r="B1616" s="28">
        <v>693</v>
      </c>
      <c r="C1616" s="28">
        <v>5653</v>
      </c>
      <c r="D1616" s="30" t="s">
        <v>3405</v>
      </c>
      <c r="E1616" s="29"/>
      <c r="F1616" s="28">
        <v>12</v>
      </c>
      <c r="G1616" s="28">
        <v>4</v>
      </c>
      <c r="H1616" s="28">
        <v>1990</v>
      </c>
      <c r="I1616" s="29" t="s">
        <v>7480</v>
      </c>
      <c r="J1616" s="28">
        <v>5</v>
      </c>
      <c r="K1616" s="29" t="s">
        <v>375</v>
      </c>
      <c r="L1616" s="28">
        <v>5064</v>
      </c>
      <c r="M1616" s="29" t="s">
        <v>375</v>
      </c>
      <c r="N1616" s="29" t="s">
        <v>7471</v>
      </c>
      <c r="O1616" s="31">
        <v>18264</v>
      </c>
      <c r="P1616" s="31" t="s">
        <v>7472</v>
      </c>
      <c r="Q1616" s="29" t="s">
        <v>7506</v>
      </c>
      <c r="R1616" s="28">
        <v>3</v>
      </c>
      <c r="S1616" s="28">
        <v>31</v>
      </c>
      <c r="T1616" s="28">
        <v>4</v>
      </c>
      <c r="U1616" s="28">
        <v>17</v>
      </c>
      <c r="V1616" s="29" t="s">
        <v>7474</v>
      </c>
      <c r="W1616" s="29" t="s">
        <v>2716</v>
      </c>
      <c r="X1616" s="29" t="s">
        <v>3326</v>
      </c>
      <c r="Y1616" s="29" t="s">
        <v>2756</v>
      </c>
      <c r="Z1616" s="29" t="s">
        <v>799</v>
      </c>
      <c r="AA1616" s="29" t="s">
        <v>7478</v>
      </c>
      <c r="AB1616" s="28">
        <v>92374</v>
      </c>
      <c r="AC1616" s="32">
        <v>34.035916</v>
      </c>
      <c r="AD1616" s="32">
        <v>-117.166422</v>
      </c>
      <c r="AE1616" s="34" t="s">
        <v>7503</v>
      </c>
      <c r="AF1616" s="29" t="s">
        <v>7472</v>
      </c>
      <c r="AG1616" s="33" t="str">
        <f>IF(ISERROR(IF(VLOOKUP(B1616,'SAS Stations'!$A$2:$G$307,6,)="YES", "YES", "NO"))=TRUE,"NO","YES")</f>
        <v>NO</v>
      </c>
      <c r="AH1616" s="33" t="str">
        <f t="shared" si="25"/>
        <v>YES</v>
      </c>
      <c r="AI1616" s="33" t="str">
        <f>IF(ISERROR(IF(VLOOKUP(B1616,'Stations Modelled'!$A$2:$D$141,4,FALSE)=TRUE, "YES","NO")),"NO","YES")</f>
        <v>NO</v>
      </c>
    </row>
    <row r="1617" spans="1:35" hidden="1">
      <c r="A1617" s="29" t="s">
        <v>3374</v>
      </c>
      <c r="B1617" s="28">
        <v>1016</v>
      </c>
      <c r="C1617" s="28">
        <v>6241</v>
      </c>
      <c r="D1617" s="30" t="s">
        <v>482</v>
      </c>
      <c r="E1617" s="29"/>
      <c r="F1617" s="28">
        <v>66</v>
      </c>
      <c r="G1617" s="28">
        <v>12</v>
      </c>
      <c r="H1617" s="28">
        <v>5017</v>
      </c>
      <c r="I1617" s="29" t="s">
        <v>430</v>
      </c>
      <c r="J1617" s="28">
        <v>2</v>
      </c>
      <c r="K1617" s="29" t="s">
        <v>394</v>
      </c>
      <c r="L1617" s="28">
        <v>5086</v>
      </c>
      <c r="M1617" s="29" t="s">
        <v>394</v>
      </c>
      <c r="N1617" s="29" t="s">
        <v>7521</v>
      </c>
      <c r="O1617" s="31">
        <v>28642</v>
      </c>
      <c r="P1617" s="31">
        <v>35461</v>
      </c>
      <c r="Q1617" s="29" t="s">
        <v>7530</v>
      </c>
      <c r="R1617" s="28">
        <v>1</v>
      </c>
      <c r="S1617" s="28">
        <v>43</v>
      </c>
      <c r="T1617" s="28">
        <v>2</v>
      </c>
      <c r="U1617" s="28">
        <v>44</v>
      </c>
      <c r="V1617" s="29" t="s">
        <v>7556</v>
      </c>
      <c r="W1617" s="29" t="s">
        <v>489</v>
      </c>
      <c r="X1617" s="29" t="s">
        <v>7578</v>
      </c>
      <c r="Y1617" s="29" t="s">
        <v>3375</v>
      </c>
      <c r="Z1617" s="29" t="s">
        <v>606</v>
      </c>
      <c r="AA1617" s="29" t="s">
        <v>7478</v>
      </c>
      <c r="AB1617" s="28">
        <v>92714</v>
      </c>
      <c r="AC1617" s="27"/>
      <c r="AD1617" s="27"/>
      <c r="AE1617" s="34" t="s">
        <v>7503</v>
      </c>
      <c r="AF1617" s="29" t="s">
        <v>7472</v>
      </c>
      <c r="AG1617" s="33" t="str">
        <f>IF(ISERROR(IF(VLOOKUP(B1617,'SAS Stations'!$A$2:$G$307,6,)="YES", "YES", "NO"))=TRUE,"NO","YES")</f>
        <v>NO</v>
      </c>
      <c r="AH1617" s="33" t="str">
        <f t="shared" si="25"/>
        <v>YES</v>
      </c>
      <c r="AI1617" s="33" t="str">
        <f>IF(ISERROR(IF(VLOOKUP(B1617,'Stations Modelled'!$A$2:$D$141,4,FALSE)=TRUE, "YES","NO")),"NO","YES")</f>
        <v>NO</v>
      </c>
    </row>
    <row r="1618" spans="1:35" hidden="1">
      <c r="A1618" s="29" t="s">
        <v>1406</v>
      </c>
      <c r="B1618" s="28">
        <v>1270</v>
      </c>
      <c r="C1618" s="28">
        <v>7750</v>
      </c>
      <c r="D1618" s="30"/>
      <c r="E1618" s="29"/>
      <c r="F1618" s="28">
        <v>12</v>
      </c>
      <c r="G1618" s="28">
        <v>4.8</v>
      </c>
      <c r="H1618" s="28">
        <v>5067</v>
      </c>
      <c r="I1618" s="29" t="s">
        <v>389</v>
      </c>
      <c r="J1618" s="28">
        <v>6</v>
      </c>
      <c r="K1618" s="29" t="s">
        <v>389</v>
      </c>
      <c r="L1618" s="28">
        <v>5067</v>
      </c>
      <c r="M1618" s="29" t="s">
        <v>389</v>
      </c>
      <c r="N1618" s="29" t="s">
        <v>7471</v>
      </c>
      <c r="O1618" s="31">
        <v>27303</v>
      </c>
      <c r="P1618" s="31" t="s">
        <v>7472</v>
      </c>
      <c r="Q1618" s="29" t="s">
        <v>5084</v>
      </c>
      <c r="R1618" s="28">
        <v>3</v>
      </c>
      <c r="S1618" s="28">
        <v>79</v>
      </c>
      <c r="T1618" s="28">
        <v>4</v>
      </c>
      <c r="U1618" s="28">
        <v>20</v>
      </c>
      <c r="V1618" s="29" t="s">
        <v>7472</v>
      </c>
      <c r="W1618" s="29" t="s">
        <v>7472</v>
      </c>
      <c r="X1618" s="29" t="s">
        <v>7472</v>
      </c>
      <c r="Y1618" s="29" t="s">
        <v>7472</v>
      </c>
      <c r="Z1618" s="29" t="s">
        <v>7472</v>
      </c>
      <c r="AA1618" s="29" t="s">
        <v>7478</v>
      </c>
      <c r="AB1618" s="28">
        <v>92260</v>
      </c>
      <c r="AC1618" s="27"/>
      <c r="AD1618" s="27"/>
      <c r="AE1618" s="27"/>
      <c r="AF1618" s="29" t="s">
        <v>7472</v>
      </c>
      <c r="AG1618" s="33" t="str">
        <f>IF(ISERROR(IF(VLOOKUP(B1618,'SAS Stations'!$A$2:$G$307,6,)="YES", "YES", "NO"))=TRUE,"NO","YES")</f>
        <v>NO</v>
      </c>
      <c r="AH1618" s="33" t="str">
        <f t="shared" si="25"/>
        <v>YES</v>
      </c>
      <c r="AI1618" s="33" t="str">
        <f>IF(ISERROR(IF(VLOOKUP(B1618,'Stations Modelled'!$A$2:$D$141,4,FALSE)=TRUE, "YES","NO")),"NO","YES")</f>
        <v>NO</v>
      </c>
    </row>
    <row r="1619" spans="1:35" hidden="1">
      <c r="A1619" s="29" t="s">
        <v>1407</v>
      </c>
      <c r="B1619" s="28">
        <v>1286</v>
      </c>
      <c r="C1619" s="28">
        <v>7783</v>
      </c>
      <c r="D1619" s="30"/>
      <c r="E1619" s="29"/>
      <c r="F1619" s="28">
        <v>33</v>
      </c>
      <c r="G1619" s="28">
        <v>12</v>
      </c>
      <c r="H1619" s="28">
        <v>5067</v>
      </c>
      <c r="I1619" s="29" t="s">
        <v>389</v>
      </c>
      <c r="J1619" s="28">
        <v>6</v>
      </c>
      <c r="K1619" s="29" t="s">
        <v>389</v>
      </c>
      <c r="L1619" s="28">
        <v>5067</v>
      </c>
      <c r="M1619" s="29" t="s">
        <v>389</v>
      </c>
      <c r="N1619" s="29" t="s">
        <v>7471</v>
      </c>
      <c r="O1619" s="31">
        <v>31352</v>
      </c>
      <c r="P1619" s="31" t="s">
        <v>7472</v>
      </c>
      <c r="Q1619" s="29" t="s">
        <v>5084</v>
      </c>
      <c r="R1619" s="28">
        <v>3</v>
      </c>
      <c r="S1619" s="28">
        <v>79</v>
      </c>
      <c r="T1619" s="28">
        <v>4</v>
      </c>
      <c r="U1619" s="28">
        <v>20</v>
      </c>
      <c r="V1619" s="29" t="s">
        <v>7472</v>
      </c>
      <c r="W1619" s="29" t="s">
        <v>7472</v>
      </c>
      <c r="X1619" s="29" t="s">
        <v>7472</v>
      </c>
      <c r="Y1619" s="29" t="s">
        <v>7472</v>
      </c>
      <c r="Z1619" s="29" t="s">
        <v>7472</v>
      </c>
      <c r="AA1619" s="29" t="s">
        <v>7478</v>
      </c>
      <c r="AB1619" s="28">
        <v>92282</v>
      </c>
      <c r="AC1619" s="27"/>
      <c r="AD1619" s="27"/>
      <c r="AE1619" s="27"/>
      <c r="AF1619" s="29" t="s">
        <v>7472</v>
      </c>
      <c r="AG1619" s="33" t="str">
        <f>IF(ISERROR(IF(VLOOKUP(B1619,'SAS Stations'!$A$2:$G$307,6,)="YES", "YES", "NO"))=TRUE,"NO","YES")</f>
        <v>NO</v>
      </c>
      <c r="AH1619" s="33" t="str">
        <f t="shared" si="25"/>
        <v>YES</v>
      </c>
      <c r="AI1619" s="33" t="str">
        <f>IF(ISERROR(IF(VLOOKUP(B1619,'Stations Modelled'!$A$2:$D$141,4,FALSE)=TRUE, "YES","NO")),"NO","YES")</f>
        <v>NO</v>
      </c>
    </row>
    <row r="1620" spans="1:35" hidden="1">
      <c r="A1620" s="29" t="s">
        <v>1408</v>
      </c>
      <c r="B1620" s="28">
        <v>1289</v>
      </c>
      <c r="C1620" s="28">
        <v>7787</v>
      </c>
      <c r="D1620" s="30"/>
      <c r="E1620" s="29"/>
      <c r="F1620" s="28">
        <v>33</v>
      </c>
      <c r="G1620" s="28">
        <v>12</v>
      </c>
      <c r="H1620" s="28">
        <v>8027</v>
      </c>
      <c r="I1620" s="29" t="s">
        <v>365</v>
      </c>
      <c r="J1620" s="28">
        <v>15</v>
      </c>
      <c r="K1620" s="29" t="s">
        <v>666</v>
      </c>
      <c r="L1620" s="28">
        <v>5061</v>
      </c>
      <c r="M1620" s="29" t="s">
        <v>666</v>
      </c>
      <c r="N1620" s="29" t="s">
        <v>7521</v>
      </c>
      <c r="O1620" s="31">
        <v>31564</v>
      </c>
      <c r="P1620" s="31">
        <v>31959</v>
      </c>
      <c r="Q1620" s="29" t="s">
        <v>5084</v>
      </c>
      <c r="R1620" s="28">
        <v>3</v>
      </c>
      <c r="S1620" s="28">
        <v>73</v>
      </c>
      <c r="T1620" s="28">
        <v>4</v>
      </c>
      <c r="U1620" s="28">
        <v>30</v>
      </c>
      <c r="V1620" s="29" t="s">
        <v>7474</v>
      </c>
      <c r="W1620" s="29" t="s">
        <v>7472</v>
      </c>
      <c r="X1620" s="29" t="s">
        <v>7472</v>
      </c>
      <c r="Y1620" s="29" t="s">
        <v>7472</v>
      </c>
      <c r="Z1620" s="29" t="s">
        <v>7472</v>
      </c>
      <c r="AA1620" s="29" t="s">
        <v>7478</v>
      </c>
      <c r="AB1620" s="28" t="s">
        <v>7472</v>
      </c>
      <c r="AC1620" s="27"/>
      <c r="AD1620" s="27"/>
      <c r="AE1620" s="27"/>
      <c r="AF1620" s="29" t="s">
        <v>7472</v>
      </c>
      <c r="AG1620" s="33" t="str">
        <f>IF(ISERROR(IF(VLOOKUP(B1620,'SAS Stations'!$A$2:$G$307,6,)="YES", "YES", "NO"))=TRUE,"NO","YES")</f>
        <v>NO</v>
      </c>
      <c r="AH1620" s="33" t="str">
        <f t="shared" si="25"/>
        <v>YES</v>
      </c>
      <c r="AI1620" s="33" t="str">
        <f>IF(ISERROR(IF(VLOOKUP(B1620,'Stations Modelled'!$A$2:$D$141,4,FALSE)=TRUE, "YES","NO")),"NO","YES")</f>
        <v>NO</v>
      </c>
    </row>
    <row r="1621" spans="1:35" hidden="1">
      <c r="A1621" s="29" t="s">
        <v>1409</v>
      </c>
      <c r="B1621" s="28">
        <v>958</v>
      </c>
      <c r="C1621" s="28">
        <v>6150</v>
      </c>
      <c r="D1621" s="30"/>
      <c r="E1621" s="29"/>
      <c r="F1621" s="28">
        <v>33</v>
      </c>
      <c r="G1621" s="28">
        <v>33</v>
      </c>
      <c r="H1621" s="28">
        <v>8027</v>
      </c>
      <c r="I1621" s="29" t="s">
        <v>365</v>
      </c>
      <c r="J1621" s="28">
        <v>15</v>
      </c>
      <c r="K1621" s="29" t="s">
        <v>666</v>
      </c>
      <c r="L1621" s="28">
        <v>5061</v>
      </c>
      <c r="M1621" s="29" t="s">
        <v>666</v>
      </c>
      <c r="N1621" s="29" t="s">
        <v>7471</v>
      </c>
      <c r="O1621" s="31">
        <v>18264</v>
      </c>
      <c r="P1621" s="31" t="s">
        <v>7472</v>
      </c>
      <c r="Q1621" s="29" t="s">
        <v>981</v>
      </c>
      <c r="R1621" s="28">
        <v>3</v>
      </c>
      <c r="S1621" s="28">
        <v>73</v>
      </c>
      <c r="T1621" s="28">
        <v>2</v>
      </c>
      <c r="U1621" s="28">
        <v>23</v>
      </c>
      <c r="V1621" s="29" t="s">
        <v>7480</v>
      </c>
      <c r="W1621" s="29" t="s">
        <v>1410</v>
      </c>
      <c r="X1621" s="29" t="s">
        <v>7500</v>
      </c>
      <c r="Y1621" s="29" t="s">
        <v>1411</v>
      </c>
      <c r="Z1621" s="29" t="s">
        <v>1412</v>
      </c>
      <c r="AA1621" s="29" t="s">
        <v>7478</v>
      </c>
      <c r="AB1621" s="28">
        <v>92314</v>
      </c>
      <c r="AC1621" s="27"/>
      <c r="AD1621" s="27"/>
      <c r="AE1621" s="27"/>
      <c r="AF1621" s="29" t="s">
        <v>7472</v>
      </c>
      <c r="AG1621" s="33" t="str">
        <f>IF(ISERROR(IF(VLOOKUP(B1621,'SAS Stations'!$A$2:$G$307,6,)="YES", "YES", "NO"))=TRUE,"NO","YES")</f>
        <v>NO</v>
      </c>
      <c r="AH1621" s="33" t="str">
        <f t="shared" si="25"/>
        <v>YES</v>
      </c>
      <c r="AI1621" s="33" t="str">
        <f>IF(ISERROR(IF(VLOOKUP(B1621,'Stations Modelled'!$A$2:$D$141,4,FALSE)=TRUE, "YES","NO")),"NO","YES")</f>
        <v>NO</v>
      </c>
    </row>
    <row r="1622" spans="1:35" hidden="1">
      <c r="A1622" s="29" t="s">
        <v>1413</v>
      </c>
      <c r="B1622" s="28">
        <v>65</v>
      </c>
      <c r="C1622" s="28">
        <v>1073</v>
      </c>
      <c r="D1622" s="30"/>
      <c r="E1622" s="29"/>
      <c r="F1622" s="28">
        <v>12</v>
      </c>
      <c r="G1622" s="28">
        <v>12</v>
      </c>
      <c r="H1622" s="28">
        <v>5071</v>
      </c>
      <c r="I1622" s="29" t="s">
        <v>339</v>
      </c>
      <c r="J1622" s="28">
        <v>9</v>
      </c>
      <c r="K1622" s="29" t="s">
        <v>652</v>
      </c>
      <c r="L1622" s="28">
        <v>5073</v>
      </c>
      <c r="M1622" s="29" t="s">
        <v>652</v>
      </c>
      <c r="N1622" s="29" t="s">
        <v>7521</v>
      </c>
      <c r="O1622" s="31">
        <v>30468</v>
      </c>
      <c r="P1622" s="31">
        <v>32356</v>
      </c>
      <c r="Q1622" s="29" t="s">
        <v>981</v>
      </c>
      <c r="R1622" s="28">
        <v>1</v>
      </c>
      <c r="S1622" s="28">
        <v>46</v>
      </c>
      <c r="T1622" s="28">
        <v>1</v>
      </c>
      <c r="U1622" s="28">
        <v>50</v>
      </c>
      <c r="V1622" s="29" t="s">
        <v>2730</v>
      </c>
      <c r="W1622" s="29" t="s">
        <v>7472</v>
      </c>
      <c r="X1622" s="29" t="s">
        <v>7472</v>
      </c>
      <c r="Y1622" s="29" t="s">
        <v>7472</v>
      </c>
      <c r="Z1622" s="29" t="s">
        <v>7472</v>
      </c>
      <c r="AA1622" s="29" t="s">
        <v>7478</v>
      </c>
      <c r="AB1622" s="28" t="s">
        <v>7472</v>
      </c>
      <c r="AC1622" s="27"/>
      <c r="AD1622" s="27"/>
      <c r="AE1622" s="27"/>
      <c r="AF1622" s="29" t="s">
        <v>7472</v>
      </c>
      <c r="AG1622" s="33" t="str">
        <f>IF(ISERROR(IF(VLOOKUP(B1622,'SAS Stations'!$A$2:$G$307,6,)="YES", "YES", "NO"))=TRUE,"NO","YES")</f>
        <v>NO</v>
      </c>
      <c r="AH1622" s="33" t="str">
        <f t="shared" si="25"/>
        <v>YES</v>
      </c>
      <c r="AI1622" s="33" t="str">
        <f>IF(ISERROR(IF(VLOOKUP(B1622,'Stations Modelled'!$A$2:$D$141,4,FALSE)=TRUE, "YES","NO")),"NO","YES")</f>
        <v>NO</v>
      </c>
    </row>
    <row r="1623" spans="1:35" hidden="1">
      <c r="A1623" s="29" t="s">
        <v>1414</v>
      </c>
      <c r="B1623" s="28">
        <v>1462</v>
      </c>
      <c r="C1623" s="28">
        <v>8240</v>
      </c>
      <c r="D1623" s="30"/>
      <c r="E1623" s="29"/>
      <c r="F1623" s="28">
        <v>33</v>
      </c>
      <c r="G1623" s="28">
        <v>4.8</v>
      </c>
      <c r="H1623" s="28">
        <v>5070</v>
      </c>
      <c r="I1623" s="29" t="s">
        <v>347</v>
      </c>
      <c r="J1623" s="28">
        <v>7</v>
      </c>
      <c r="K1623" s="29" t="s">
        <v>347</v>
      </c>
      <c r="L1623" s="28">
        <v>5070</v>
      </c>
      <c r="M1623" s="29" t="s">
        <v>347</v>
      </c>
      <c r="N1623" s="29" t="s">
        <v>7521</v>
      </c>
      <c r="O1623" s="31">
        <v>18264</v>
      </c>
      <c r="P1623" s="31">
        <v>34697</v>
      </c>
      <c r="Q1623" s="29" t="s">
        <v>7506</v>
      </c>
      <c r="R1623" s="28">
        <v>3</v>
      </c>
      <c r="S1623" s="28">
        <v>77</v>
      </c>
      <c r="T1623" s="28">
        <v>4</v>
      </c>
      <c r="U1623" s="28">
        <v>16</v>
      </c>
      <c r="V1623" s="29" t="s">
        <v>3411</v>
      </c>
      <c r="W1623" s="29" t="s">
        <v>1761</v>
      </c>
      <c r="X1623" s="29" t="s">
        <v>523</v>
      </c>
      <c r="Y1623" s="29" t="s">
        <v>1415</v>
      </c>
      <c r="Z1623" s="29" t="s">
        <v>1416</v>
      </c>
      <c r="AA1623" s="29" t="s">
        <v>7478</v>
      </c>
      <c r="AB1623" s="28">
        <v>92383</v>
      </c>
      <c r="AC1623" s="27"/>
      <c r="AD1623" s="27"/>
      <c r="AE1623" s="27"/>
      <c r="AF1623" s="29" t="s">
        <v>7472</v>
      </c>
      <c r="AG1623" s="33" t="str">
        <f>IF(ISERROR(IF(VLOOKUP(B1623,'SAS Stations'!$A$2:$G$307,6,)="YES", "YES", "NO"))=TRUE,"NO","YES")</f>
        <v>NO</v>
      </c>
      <c r="AH1623" s="33" t="str">
        <f t="shared" si="25"/>
        <v>YES</v>
      </c>
      <c r="AI1623" s="33" t="str">
        <f>IF(ISERROR(IF(VLOOKUP(B1623,'Stations Modelled'!$A$2:$D$141,4,FALSE)=TRUE, "YES","NO")),"NO","YES")</f>
        <v>NO</v>
      </c>
    </row>
    <row r="1624" spans="1:35" hidden="1">
      <c r="A1624" s="29" t="s">
        <v>1417</v>
      </c>
      <c r="B1624" s="28">
        <v>1285</v>
      </c>
      <c r="C1624" s="28">
        <v>7781</v>
      </c>
      <c r="D1624" s="30"/>
      <c r="E1624" s="29"/>
      <c r="F1624" s="28">
        <v>16</v>
      </c>
      <c r="G1624" s="28">
        <v>4</v>
      </c>
      <c r="H1624" s="28">
        <v>5021</v>
      </c>
      <c r="I1624" s="29" t="s">
        <v>625</v>
      </c>
      <c r="J1624" s="28">
        <v>8</v>
      </c>
      <c r="K1624" s="29" t="s">
        <v>337</v>
      </c>
      <c r="L1624" s="28">
        <v>5023</v>
      </c>
      <c r="M1624" s="29" t="s">
        <v>337</v>
      </c>
      <c r="N1624" s="29" t="s">
        <v>7521</v>
      </c>
      <c r="O1624" s="31">
        <v>23559</v>
      </c>
      <c r="P1624" s="31">
        <v>31837</v>
      </c>
      <c r="Q1624" s="29" t="s">
        <v>5084</v>
      </c>
      <c r="R1624" s="28">
        <v>5</v>
      </c>
      <c r="S1624" s="28">
        <v>44</v>
      </c>
      <c r="T1624" s="28">
        <v>1</v>
      </c>
      <c r="U1624" s="28">
        <v>50</v>
      </c>
      <c r="V1624" s="29" t="s">
        <v>2730</v>
      </c>
      <c r="W1624" s="29" t="s">
        <v>7472</v>
      </c>
      <c r="X1624" s="29" t="s">
        <v>7472</v>
      </c>
      <c r="Y1624" s="29" t="s">
        <v>7472</v>
      </c>
      <c r="Z1624" s="29" t="s">
        <v>7472</v>
      </c>
      <c r="AA1624" s="29" t="s">
        <v>7478</v>
      </c>
      <c r="AB1624" s="28" t="s">
        <v>7472</v>
      </c>
      <c r="AC1624" s="27"/>
      <c r="AD1624" s="27"/>
      <c r="AE1624" s="27"/>
      <c r="AF1624" s="29" t="s">
        <v>7472</v>
      </c>
      <c r="AG1624" s="33" t="str">
        <f>IF(ISERROR(IF(VLOOKUP(B1624,'SAS Stations'!$A$2:$G$307,6,)="YES", "YES", "NO"))=TRUE,"NO","YES")</f>
        <v>NO</v>
      </c>
      <c r="AH1624" s="33" t="str">
        <f t="shared" si="25"/>
        <v>YES</v>
      </c>
      <c r="AI1624" s="33" t="str">
        <f>IF(ISERROR(IF(VLOOKUP(B1624,'Stations Modelled'!$A$2:$D$141,4,FALSE)=TRUE, "YES","NO")),"NO","YES")</f>
        <v>NO</v>
      </c>
    </row>
    <row r="1625" spans="1:35" hidden="1">
      <c r="A1625" s="29" t="s">
        <v>861</v>
      </c>
      <c r="B1625" s="28">
        <v>1001</v>
      </c>
      <c r="C1625" s="28">
        <v>6213</v>
      </c>
      <c r="D1625" s="30" t="s">
        <v>7555</v>
      </c>
      <c r="E1625" s="29"/>
      <c r="F1625" s="28">
        <v>66</v>
      </c>
      <c r="G1625" s="28">
        <v>33</v>
      </c>
      <c r="H1625" s="28">
        <v>5086</v>
      </c>
      <c r="I1625" s="29" t="s">
        <v>394</v>
      </c>
      <c r="J1625" s="28">
        <v>2</v>
      </c>
      <c r="K1625" s="29" t="s">
        <v>394</v>
      </c>
      <c r="L1625" s="28">
        <v>5086</v>
      </c>
      <c r="M1625" s="29" t="s">
        <v>394</v>
      </c>
      <c r="N1625" s="29" t="s">
        <v>7471</v>
      </c>
      <c r="O1625" s="31">
        <v>30437</v>
      </c>
      <c r="P1625" s="31" t="s">
        <v>7472</v>
      </c>
      <c r="Q1625" s="29" t="s">
        <v>7530</v>
      </c>
      <c r="R1625" s="28">
        <v>1</v>
      </c>
      <c r="S1625" s="28">
        <v>33</v>
      </c>
      <c r="T1625" s="28">
        <v>1</v>
      </c>
      <c r="U1625" s="28">
        <v>42</v>
      </c>
      <c r="V1625" s="29" t="s">
        <v>7556</v>
      </c>
      <c r="W1625" s="29" t="s">
        <v>3339</v>
      </c>
      <c r="X1625" s="29" t="s">
        <v>472</v>
      </c>
      <c r="Y1625" s="29" t="s">
        <v>3340</v>
      </c>
      <c r="Z1625" s="29" t="s">
        <v>7560</v>
      </c>
      <c r="AA1625" s="29" t="s">
        <v>7478</v>
      </c>
      <c r="AB1625" s="28">
        <v>92648</v>
      </c>
      <c r="AC1625" s="32">
        <v>33.670707</v>
      </c>
      <c r="AD1625" s="32">
        <v>-118.018061</v>
      </c>
      <c r="AE1625" s="34" t="s">
        <v>7503</v>
      </c>
      <c r="AF1625" s="29" t="s">
        <v>7472</v>
      </c>
      <c r="AG1625" s="33" t="str">
        <f>IF(ISERROR(IF(VLOOKUP(B1625,'SAS Stations'!$A$2:$G$307,6,)="YES", "YES", "NO"))=TRUE,"NO","YES")</f>
        <v>NO</v>
      </c>
      <c r="AH1625" s="33" t="str">
        <f t="shared" si="25"/>
        <v>YES</v>
      </c>
      <c r="AI1625" s="33" t="str">
        <f>IF(ISERROR(IF(VLOOKUP(B1625,'Stations Modelled'!$A$2:$D$141,4,FALSE)=TRUE, "YES","NO")),"NO","YES")</f>
        <v>NO</v>
      </c>
    </row>
    <row r="1626" spans="1:35" hidden="1">
      <c r="A1626" s="29" t="s">
        <v>1418</v>
      </c>
      <c r="B1626" s="28">
        <v>1570</v>
      </c>
      <c r="C1626" s="28">
        <v>7743</v>
      </c>
      <c r="D1626" s="30"/>
      <c r="E1626" s="29"/>
      <c r="F1626" s="28">
        <v>33</v>
      </c>
      <c r="G1626" s="28">
        <v>12</v>
      </c>
      <c r="H1626" s="28">
        <v>5070</v>
      </c>
      <c r="I1626" s="29" t="s">
        <v>347</v>
      </c>
      <c r="J1626" s="28">
        <v>7</v>
      </c>
      <c r="K1626" s="29" t="s">
        <v>347</v>
      </c>
      <c r="L1626" s="28">
        <v>5070</v>
      </c>
      <c r="M1626" s="29" t="s">
        <v>347</v>
      </c>
      <c r="N1626" s="29" t="s">
        <v>7521</v>
      </c>
      <c r="O1626" s="31">
        <v>33050</v>
      </c>
      <c r="P1626" s="31">
        <v>33773</v>
      </c>
      <c r="Q1626" s="29" t="s">
        <v>5084</v>
      </c>
      <c r="R1626" s="28">
        <v>3</v>
      </c>
      <c r="S1626" s="28">
        <v>77</v>
      </c>
      <c r="T1626" s="28">
        <v>4</v>
      </c>
      <c r="U1626" s="28">
        <v>20</v>
      </c>
      <c r="V1626" s="29" t="s">
        <v>7472</v>
      </c>
      <c r="W1626" s="29" t="s">
        <v>7472</v>
      </c>
      <c r="X1626" s="29" t="s">
        <v>7472</v>
      </c>
      <c r="Y1626" s="29" t="s">
        <v>7472</v>
      </c>
      <c r="Z1626" s="29" t="s">
        <v>7472</v>
      </c>
      <c r="AA1626" s="29" t="s">
        <v>7478</v>
      </c>
      <c r="AB1626" s="28" t="s">
        <v>7472</v>
      </c>
      <c r="AC1626" s="27"/>
      <c r="AD1626" s="27"/>
      <c r="AE1626" s="27"/>
      <c r="AF1626" s="29" t="s">
        <v>7472</v>
      </c>
      <c r="AG1626" s="33" t="str">
        <f>IF(ISERROR(IF(VLOOKUP(B1626,'SAS Stations'!$A$2:$G$307,6,)="YES", "YES", "NO"))=TRUE,"NO","YES")</f>
        <v>NO</v>
      </c>
      <c r="AH1626" s="33" t="str">
        <f t="shared" si="25"/>
        <v>YES</v>
      </c>
      <c r="AI1626" s="33" t="str">
        <f>IF(ISERROR(IF(VLOOKUP(B1626,'Stations Modelled'!$A$2:$D$141,4,FALSE)=TRUE, "YES","NO")),"NO","YES")</f>
        <v>NO</v>
      </c>
    </row>
    <row r="1627" spans="1:35" hidden="1">
      <c r="A1627" s="29" t="s">
        <v>1419</v>
      </c>
      <c r="B1627" s="28">
        <v>110</v>
      </c>
      <c r="C1627" s="28">
        <v>1931</v>
      </c>
      <c r="D1627" s="30"/>
      <c r="E1627" s="29"/>
      <c r="F1627" s="28">
        <v>12</v>
      </c>
      <c r="G1627" s="28">
        <v>33</v>
      </c>
      <c r="H1627" s="28">
        <v>8016</v>
      </c>
      <c r="I1627" s="29" t="s">
        <v>385</v>
      </c>
      <c r="J1627" s="28">
        <v>15</v>
      </c>
      <c r="K1627" s="29" t="s">
        <v>666</v>
      </c>
      <c r="L1627" s="28">
        <v>5090</v>
      </c>
      <c r="M1627" s="29" t="s">
        <v>3806</v>
      </c>
      <c r="N1627" s="29" t="s">
        <v>7471</v>
      </c>
      <c r="O1627" s="31">
        <v>29768</v>
      </c>
      <c r="P1627" s="31" t="s">
        <v>7472</v>
      </c>
      <c r="Q1627" s="29" t="s">
        <v>525</v>
      </c>
      <c r="R1627" s="28">
        <v>3</v>
      </c>
      <c r="S1627" s="28">
        <v>72</v>
      </c>
      <c r="T1627" s="28">
        <v>4</v>
      </c>
      <c r="U1627" s="28">
        <v>24</v>
      </c>
      <c r="V1627" s="29" t="s">
        <v>7474</v>
      </c>
      <c r="W1627" s="29" t="s">
        <v>5001</v>
      </c>
      <c r="X1627" s="29" t="s">
        <v>530</v>
      </c>
      <c r="Y1627" s="29" t="s">
        <v>5002</v>
      </c>
      <c r="Z1627" s="29" t="s">
        <v>5003</v>
      </c>
      <c r="AA1627" s="29" t="s">
        <v>7478</v>
      </c>
      <c r="AB1627" s="28">
        <v>92327</v>
      </c>
      <c r="AC1627" s="32">
        <v>34.862017000000002</v>
      </c>
      <c r="AD1627" s="32">
        <v>-116.83409399999999</v>
      </c>
      <c r="AE1627" s="34" t="s">
        <v>7494</v>
      </c>
      <c r="AF1627" s="29" t="s">
        <v>7472</v>
      </c>
      <c r="AG1627" s="33" t="str">
        <f>IF(ISERROR(IF(VLOOKUP(B1627,'SAS Stations'!$A$2:$G$307,6,)="YES", "YES", "NO"))=TRUE,"NO","YES")</f>
        <v>NO</v>
      </c>
      <c r="AH1627" s="33" t="str">
        <f t="shared" si="25"/>
        <v>YES</v>
      </c>
      <c r="AI1627" s="33" t="str">
        <f>IF(ISERROR(IF(VLOOKUP(B1627,'Stations Modelled'!$A$2:$D$141,4,FALSE)=TRUE, "YES","NO")),"NO","YES")</f>
        <v>NO</v>
      </c>
    </row>
    <row r="1628" spans="1:35" hidden="1">
      <c r="A1628" s="29" t="s">
        <v>5316</v>
      </c>
      <c r="B1628" s="28">
        <v>1935</v>
      </c>
      <c r="C1628" s="28">
        <v>1932</v>
      </c>
      <c r="D1628" s="30" t="s">
        <v>4923</v>
      </c>
      <c r="E1628" s="29">
        <v>15401</v>
      </c>
      <c r="F1628" s="28">
        <v>12</v>
      </c>
      <c r="G1628" s="28">
        <v>33</v>
      </c>
      <c r="H1628" s="28">
        <v>8016</v>
      </c>
      <c r="I1628" s="29" t="s">
        <v>385</v>
      </c>
      <c r="J1628" s="28">
        <v>15</v>
      </c>
      <c r="K1628" s="29" t="s">
        <v>666</v>
      </c>
      <c r="L1628" s="28">
        <v>5090</v>
      </c>
      <c r="M1628" s="29" t="s">
        <v>3806</v>
      </c>
      <c r="N1628" s="29" t="s">
        <v>7471</v>
      </c>
      <c r="O1628" s="31">
        <v>35159</v>
      </c>
      <c r="P1628" s="31" t="s">
        <v>7472</v>
      </c>
      <c r="Q1628" s="29" t="s">
        <v>525</v>
      </c>
      <c r="R1628" s="28">
        <v>3</v>
      </c>
      <c r="S1628" s="28">
        <v>72</v>
      </c>
      <c r="T1628" s="28">
        <v>4</v>
      </c>
      <c r="U1628" s="28">
        <v>24</v>
      </c>
      <c r="V1628" s="29" t="s">
        <v>7474</v>
      </c>
      <c r="W1628" s="29" t="s">
        <v>5001</v>
      </c>
      <c r="X1628" s="29" t="s">
        <v>530</v>
      </c>
      <c r="Y1628" s="29" t="s">
        <v>5317</v>
      </c>
      <c r="Z1628" s="29" t="s">
        <v>5318</v>
      </c>
      <c r="AA1628" s="29" t="s">
        <v>7478</v>
      </c>
      <c r="AB1628" s="28">
        <v>92327</v>
      </c>
      <c r="AC1628" s="32">
        <v>34.888855999999997</v>
      </c>
      <c r="AD1628" s="32">
        <v>-116.894097</v>
      </c>
      <c r="AE1628" s="34" t="s">
        <v>7494</v>
      </c>
      <c r="AF1628" s="29" t="s">
        <v>7472</v>
      </c>
      <c r="AG1628" s="33" t="str">
        <f>IF(ISERROR(IF(VLOOKUP(B1628,'SAS Stations'!$A$2:$G$307,6,)="YES", "YES", "NO"))=TRUE,"NO","YES")</f>
        <v>NO</v>
      </c>
      <c r="AH1628" s="33" t="str">
        <f t="shared" si="25"/>
        <v>YES</v>
      </c>
      <c r="AI1628" s="33" t="str">
        <f>IF(ISERROR(IF(VLOOKUP(B1628,'Stations Modelled'!$A$2:$D$141,4,FALSE)=TRUE, "YES","NO")),"NO","YES")</f>
        <v>NO</v>
      </c>
    </row>
    <row r="1629" spans="1:35" hidden="1">
      <c r="A1629" s="29" t="s">
        <v>862</v>
      </c>
      <c r="B1629" s="28">
        <v>611</v>
      </c>
      <c r="C1629" s="28">
        <v>5560</v>
      </c>
      <c r="D1629" s="30" t="s">
        <v>4936</v>
      </c>
      <c r="E1629" s="29"/>
      <c r="F1629" s="28">
        <v>66</v>
      </c>
      <c r="G1629" s="28">
        <v>16</v>
      </c>
      <c r="H1629" s="28">
        <v>5051</v>
      </c>
      <c r="I1629" s="29" t="s">
        <v>362</v>
      </c>
      <c r="J1629" s="28">
        <v>13</v>
      </c>
      <c r="K1629" s="29" t="s">
        <v>362</v>
      </c>
      <c r="L1629" s="28">
        <v>5056</v>
      </c>
      <c r="M1629" s="29" t="s">
        <v>698</v>
      </c>
      <c r="N1629" s="29" t="s">
        <v>7471</v>
      </c>
      <c r="O1629" s="31">
        <v>23529</v>
      </c>
      <c r="P1629" s="31" t="s">
        <v>7472</v>
      </c>
      <c r="Q1629" s="29" t="s">
        <v>7473</v>
      </c>
      <c r="R1629" s="28">
        <v>5</v>
      </c>
      <c r="S1629" s="28">
        <v>59</v>
      </c>
      <c r="T1629" s="28">
        <v>3</v>
      </c>
      <c r="U1629" s="28">
        <v>62</v>
      </c>
      <c r="V1629" s="29" t="s">
        <v>7498</v>
      </c>
      <c r="W1629" s="29" t="s">
        <v>5196</v>
      </c>
      <c r="X1629" s="29" t="s">
        <v>519</v>
      </c>
      <c r="Y1629" s="29" t="s">
        <v>5319</v>
      </c>
      <c r="Z1629" s="29" t="s">
        <v>362</v>
      </c>
      <c r="AA1629" s="29" t="s">
        <v>7478</v>
      </c>
      <c r="AB1629" s="28">
        <v>91351</v>
      </c>
      <c r="AC1629" s="32">
        <v>34.454045999999998</v>
      </c>
      <c r="AD1629" s="32">
        <v>-118.421047</v>
      </c>
      <c r="AE1629" s="34" t="s">
        <v>7494</v>
      </c>
      <c r="AF1629" s="29" t="s">
        <v>7472</v>
      </c>
      <c r="AG1629" s="33" t="str">
        <f>IF(ISERROR(IF(VLOOKUP(B1629,'SAS Stations'!$A$2:$G$307,6,)="YES", "YES", "NO"))=TRUE,"NO","YES")</f>
        <v>NO</v>
      </c>
      <c r="AH1629" s="33" t="str">
        <f t="shared" si="25"/>
        <v>YES</v>
      </c>
      <c r="AI1629" s="33" t="str">
        <f>IF(ISERROR(IF(VLOOKUP(B1629,'Stations Modelled'!$A$2:$D$141,4,FALSE)=TRUE, "YES","NO")),"NO","YES")</f>
        <v>NO</v>
      </c>
    </row>
    <row r="1630" spans="1:35" hidden="1">
      <c r="A1630" s="29" t="s">
        <v>863</v>
      </c>
      <c r="B1630" s="28">
        <v>765</v>
      </c>
      <c r="C1630" s="28">
        <v>5754</v>
      </c>
      <c r="D1630" s="30" t="s">
        <v>2822</v>
      </c>
      <c r="E1630" s="29">
        <v>37510</v>
      </c>
      <c r="F1630" s="28">
        <v>66</v>
      </c>
      <c r="G1630" s="28">
        <v>4</v>
      </c>
      <c r="H1630" s="28">
        <v>5085</v>
      </c>
      <c r="I1630" s="29" t="s">
        <v>3849</v>
      </c>
      <c r="J1630" s="28">
        <v>9</v>
      </c>
      <c r="K1630" s="29" t="s">
        <v>652</v>
      </c>
      <c r="L1630" s="28">
        <v>5073</v>
      </c>
      <c r="M1630" s="29" t="s">
        <v>652</v>
      </c>
      <c r="N1630" s="29" t="s">
        <v>7471</v>
      </c>
      <c r="O1630" s="31">
        <v>9802</v>
      </c>
      <c r="P1630" s="31" t="s">
        <v>7472</v>
      </c>
      <c r="Q1630" s="29" t="s">
        <v>7473</v>
      </c>
      <c r="R1630" s="28">
        <v>1</v>
      </c>
      <c r="S1630" s="28">
        <v>32</v>
      </c>
      <c r="T1630" s="28">
        <v>2</v>
      </c>
      <c r="U1630" s="28">
        <v>52</v>
      </c>
      <c r="V1630" s="29" t="s">
        <v>3386</v>
      </c>
      <c r="W1630" s="29" t="s">
        <v>4573</v>
      </c>
      <c r="X1630" s="29" t="s">
        <v>523</v>
      </c>
      <c r="Y1630" s="29" t="s">
        <v>4857</v>
      </c>
      <c r="Z1630" s="29" t="s">
        <v>4575</v>
      </c>
      <c r="AA1630" s="29" t="s">
        <v>7478</v>
      </c>
      <c r="AB1630" s="28">
        <v>90712</v>
      </c>
      <c r="AC1630" s="32">
        <v>33.874167999999997</v>
      </c>
      <c r="AD1630" s="32">
        <v>-118.143929</v>
      </c>
      <c r="AE1630" s="34" t="s">
        <v>7494</v>
      </c>
      <c r="AF1630" s="29" t="s">
        <v>7472</v>
      </c>
      <c r="AG1630" s="33" t="str">
        <f>IF(ISERROR(IF(VLOOKUP(B1630,'SAS Stations'!$A$2:$G$307,6,)="YES", "YES", "NO"))=TRUE,"NO","YES")</f>
        <v>NO</v>
      </c>
      <c r="AH1630" s="33" t="str">
        <f t="shared" si="25"/>
        <v>YES</v>
      </c>
      <c r="AI1630" s="33" t="str">
        <f>IF(ISERROR(IF(VLOOKUP(B1630,'Stations Modelled'!$A$2:$D$141,4,FALSE)=TRUE, "YES","NO")),"NO","YES")</f>
        <v>NO</v>
      </c>
    </row>
    <row r="1631" spans="1:35" hidden="1">
      <c r="A1631" s="29" t="s">
        <v>863</v>
      </c>
      <c r="B1631" s="28">
        <v>766</v>
      </c>
      <c r="C1631" s="28">
        <v>5754</v>
      </c>
      <c r="D1631" s="30" t="s">
        <v>2822</v>
      </c>
      <c r="E1631" s="29">
        <v>37510</v>
      </c>
      <c r="F1631" s="28">
        <v>66</v>
      </c>
      <c r="G1631" s="28">
        <v>12</v>
      </c>
      <c r="H1631" s="28">
        <v>5085</v>
      </c>
      <c r="I1631" s="29" t="s">
        <v>3849</v>
      </c>
      <c r="J1631" s="28">
        <v>9</v>
      </c>
      <c r="K1631" s="29" t="s">
        <v>652</v>
      </c>
      <c r="L1631" s="28">
        <v>5073</v>
      </c>
      <c r="M1631" s="29" t="s">
        <v>652</v>
      </c>
      <c r="N1631" s="29" t="s">
        <v>7471</v>
      </c>
      <c r="O1631" s="31">
        <v>9802</v>
      </c>
      <c r="P1631" s="31" t="s">
        <v>7472</v>
      </c>
      <c r="Q1631" s="29" t="s">
        <v>7473</v>
      </c>
      <c r="R1631" s="28">
        <v>1</v>
      </c>
      <c r="S1631" s="28">
        <v>32</v>
      </c>
      <c r="T1631" s="28">
        <v>2</v>
      </c>
      <c r="U1631" s="28">
        <v>52</v>
      </c>
      <c r="V1631" s="29" t="s">
        <v>3386</v>
      </c>
      <c r="W1631" s="29" t="s">
        <v>4573</v>
      </c>
      <c r="X1631" s="29" t="s">
        <v>523</v>
      </c>
      <c r="Y1631" s="29" t="s">
        <v>4857</v>
      </c>
      <c r="Z1631" s="29" t="s">
        <v>4575</v>
      </c>
      <c r="AA1631" s="29" t="s">
        <v>7478</v>
      </c>
      <c r="AB1631" s="28">
        <v>90712</v>
      </c>
      <c r="AC1631" s="32">
        <v>33.874167999999997</v>
      </c>
      <c r="AD1631" s="32">
        <v>-118.143929</v>
      </c>
      <c r="AE1631" s="34" t="s">
        <v>7494</v>
      </c>
      <c r="AF1631" s="29" t="s">
        <v>7472</v>
      </c>
      <c r="AG1631" s="33" t="str">
        <f>IF(ISERROR(IF(VLOOKUP(B1631,'SAS Stations'!$A$2:$G$307,6,)="YES", "YES", "NO"))=TRUE,"NO","YES")</f>
        <v>YES</v>
      </c>
      <c r="AH1631" s="33" t="str">
        <f t="shared" si="25"/>
        <v>NO</v>
      </c>
      <c r="AI1631" s="33" t="str">
        <f>IF(ISERROR(IF(VLOOKUP(B1631,'Stations Modelled'!$A$2:$D$141,4,FALSE)=TRUE, "YES","NO")),"NO","YES")</f>
        <v>YES</v>
      </c>
    </row>
    <row r="1632" spans="1:35" hidden="1">
      <c r="A1632" s="29" t="s">
        <v>864</v>
      </c>
      <c r="B1632" s="28">
        <v>590</v>
      </c>
      <c r="C1632" s="28">
        <v>5536</v>
      </c>
      <c r="D1632" s="30" t="s">
        <v>4971</v>
      </c>
      <c r="E1632" s="29">
        <v>76907</v>
      </c>
      <c r="F1632" s="28">
        <v>66</v>
      </c>
      <c r="G1632" s="28">
        <v>16</v>
      </c>
      <c r="H1632" s="28">
        <v>5053</v>
      </c>
      <c r="I1632" s="29" t="s">
        <v>833</v>
      </c>
      <c r="J1632" s="28">
        <v>12</v>
      </c>
      <c r="K1632" s="29" t="s">
        <v>833</v>
      </c>
      <c r="L1632" s="28">
        <v>5056</v>
      </c>
      <c r="M1632" s="29" t="s">
        <v>698</v>
      </c>
      <c r="N1632" s="29" t="s">
        <v>7471</v>
      </c>
      <c r="O1632" s="31">
        <v>9529</v>
      </c>
      <c r="P1632" s="31" t="s">
        <v>7472</v>
      </c>
      <c r="Q1632" s="29" t="s">
        <v>7473</v>
      </c>
      <c r="R1632" s="28">
        <v>5</v>
      </c>
      <c r="S1632" s="28">
        <v>39</v>
      </c>
      <c r="T1632" s="28">
        <v>2</v>
      </c>
      <c r="U1632" s="28">
        <v>64</v>
      </c>
      <c r="V1632" s="29" t="s">
        <v>935</v>
      </c>
      <c r="W1632" s="29" t="s">
        <v>7522</v>
      </c>
      <c r="X1632" s="29" t="s">
        <v>7500</v>
      </c>
      <c r="Y1632" s="29" t="s">
        <v>5320</v>
      </c>
      <c r="Z1632" s="29" t="s">
        <v>864</v>
      </c>
      <c r="AA1632" s="29" t="s">
        <v>7478</v>
      </c>
      <c r="AB1632" s="28">
        <v>93066</v>
      </c>
      <c r="AC1632" s="32">
        <v>34.264268000000001</v>
      </c>
      <c r="AD1632" s="32">
        <v>-119.01050499999999</v>
      </c>
      <c r="AE1632" s="34" t="s">
        <v>7494</v>
      </c>
      <c r="AF1632" s="29" t="s">
        <v>7472</v>
      </c>
      <c r="AG1632" s="33" t="str">
        <f>IF(ISERROR(IF(VLOOKUP(B1632,'SAS Stations'!$A$2:$G$307,6,)="YES", "YES", "NO"))=TRUE,"NO","YES")</f>
        <v>NO</v>
      </c>
      <c r="AH1632" s="33" t="str">
        <f t="shared" si="25"/>
        <v>YES</v>
      </c>
      <c r="AI1632" s="33" t="str">
        <f>IF(ISERROR(IF(VLOOKUP(B1632,'Stations Modelled'!$A$2:$D$141,4,FALSE)=TRUE, "YES","NO")),"NO","YES")</f>
        <v>YES</v>
      </c>
    </row>
    <row r="1633" spans="1:35" hidden="1">
      <c r="A1633" s="29" t="s">
        <v>1420</v>
      </c>
      <c r="B1633" s="28">
        <v>1274</v>
      </c>
      <c r="C1633" s="28">
        <v>7755</v>
      </c>
      <c r="D1633" s="30"/>
      <c r="E1633" s="29"/>
      <c r="F1633" s="28">
        <v>12</v>
      </c>
      <c r="G1633" s="28">
        <v>2.4</v>
      </c>
      <c r="H1633" s="28">
        <v>5085</v>
      </c>
      <c r="I1633" s="29" t="s">
        <v>3849</v>
      </c>
      <c r="J1633" s="28">
        <v>9</v>
      </c>
      <c r="K1633" s="29" t="s">
        <v>652</v>
      </c>
      <c r="L1633" s="28">
        <v>5073</v>
      </c>
      <c r="M1633" s="29" t="s">
        <v>652</v>
      </c>
      <c r="N1633" s="29" t="s">
        <v>7471</v>
      </c>
      <c r="O1633" s="31">
        <v>29342</v>
      </c>
      <c r="P1633" s="31" t="s">
        <v>7472</v>
      </c>
      <c r="Q1633" s="29" t="s">
        <v>5084</v>
      </c>
      <c r="R1633" s="28">
        <v>1</v>
      </c>
      <c r="S1633" s="28">
        <v>32</v>
      </c>
      <c r="T1633" s="28">
        <v>2</v>
      </c>
      <c r="U1633" s="28">
        <v>50</v>
      </c>
      <c r="V1633" s="29" t="s">
        <v>2730</v>
      </c>
      <c r="W1633" s="29" t="s">
        <v>7472</v>
      </c>
      <c r="X1633" s="29" t="s">
        <v>7472</v>
      </c>
      <c r="Y1633" s="29" t="s">
        <v>7472</v>
      </c>
      <c r="Z1633" s="29" t="s">
        <v>7472</v>
      </c>
      <c r="AA1633" s="29" t="s">
        <v>7478</v>
      </c>
      <c r="AB1633" s="28">
        <v>90706</v>
      </c>
      <c r="AC1633" s="27"/>
      <c r="AD1633" s="27"/>
      <c r="AE1633" s="27"/>
      <c r="AF1633" s="29" t="s">
        <v>7472</v>
      </c>
      <c r="AG1633" s="33" t="str">
        <f>IF(ISERROR(IF(VLOOKUP(B1633,'SAS Stations'!$A$2:$G$307,6,)="YES", "YES", "NO"))=TRUE,"NO","YES")</f>
        <v>NO</v>
      </c>
      <c r="AH1633" s="33" t="str">
        <f t="shared" si="25"/>
        <v>YES</v>
      </c>
      <c r="AI1633" s="33" t="str">
        <f>IF(ISERROR(IF(VLOOKUP(B1633,'Stations Modelled'!$A$2:$D$141,4,FALSE)=TRUE, "YES","NO")),"NO","YES")</f>
        <v>NO</v>
      </c>
    </row>
    <row r="1634" spans="1:35" hidden="1">
      <c r="A1634" s="29" t="s">
        <v>865</v>
      </c>
      <c r="B1634" s="28">
        <v>1908</v>
      </c>
      <c r="C1634" s="28">
        <v>6231</v>
      </c>
      <c r="D1634" s="30" t="s">
        <v>2821</v>
      </c>
      <c r="E1634" s="29"/>
      <c r="F1634" s="28">
        <v>66</v>
      </c>
      <c r="G1634" s="28">
        <v>16</v>
      </c>
      <c r="H1634" s="28">
        <v>5029</v>
      </c>
      <c r="I1634" s="29" t="s">
        <v>624</v>
      </c>
      <c r="J1634" s="28">
        <v>8</v>
      </c>
      <c r="K1634" s="29" t="s">
        <v>337</v>
      </c>
      <c r="L1634" s="28">
        <v>5023</v>
      </c>
      <c r="M1634" s="29" t="s">
        <v>337</v>
      </c>
      <c r="N1634" s="29" t="s">
        <v>7471</v>
      </c>
      <c r="O1634" s="31">
        <v>35031</v>
      </c>
      <c r="P1634" s="31" t="s">
        <v>7472</v>
      </c>
      <c r="Q1634" s="29" t="s">
        <v>7530</v>
      </c>
      <c r="R1634" s="28">
        <v>5</v>
      </c>
      <c r="S1634" s="28">
        <v>42</v>
      </c>
      <c r="T1634" s="28">
        <v>2</v>
      </c>
      <c r="U1634" s="28">
        <v>54</v>
      </c>
      <c r="V1634" s="29" t="s">
        <v>4637</v>
      </c>
      <c r="W1634" s="29" t="s">
        <v>7472</v>
      </c>
      <c r="X1634" s="29" t="s">
        <v>7472</v>
      </c>
      <c r="Y1634" s="29" t="s">
        <v>4858</v>
      </c>
      <c r="Z1634" s="29" t="s">
        <v>4585</v>
      </c>
      <c r="AA1634" s="29" t="s">
        <v>7478</v>
      </c>
      <c r="AB1634" s="28" t="s">
        <v>7472</v>
      </c>
      <c r="AC1634" s="32">
        <v>34.015129000000002</v>
      </c>
      <c r="AD1634" s="32">
        <v>-118.402047</v>
      </c>
      <c r="AE1634" s="34" t="s">
        <v>7494</v>
      </c>
      <c r="AF1634" s="29" t="s">
        <v>7472</v>
      </c>
      <c r="AG1634" s="33" t="str">
        <f>IF(ISERROR(IF(VLOOKUP(B1634,'SAS Stations'!$A$2:$G$307,6,)="YES", "YES", "NO"))=TRUE,"NO","YES")</f>
        <v>NO</v>
      </c>
      <c r="AH1634" s="33" t="str">
        <f t="shared" si="25"/>
        <v>YES</v>
      </c>
      <c r="AI1634" s="33" t="str">
        <f>IF(ISERROR(IF(VLOOKUP(B1634,'Stations Modelled'!$A$2:$D$141,4,FALSE)=TRUE, "YES","NO")),"NO","YES")</f>
        <v>NO</v>
      </c>
    </row>
    <row r="1635" spans="1:35" hidden="1">
      <c r="A1635" s="29" t="s">
        <v>866</v>
      </c>
      <c r="B1635" s="28">
        <v>1046</v>
      </c>
      <c r="C1635" s="28">
        <v>6282</v>
      </c>
      <c r="D1635" s="30" t="s">
        <v>7528</v>
      </c>
      <c r="E1635" s="29"/>
      <c r="F1635" s="28">
        <v>66</v>
      </c>
      <c r="G1635" s="28">
        <v>2.4</v>
      </c>
      <c r="H1635" s="28">
        <v>5062</v>
      </c>
      <c r="I1635" s="29" t="s">
        <v>3801</v>
      </c>
      <c r="J1635" s="28">
        <v>4</v>
      </c>
      <c r="K1635" s="29" t="s">
        <v>448</v>
      </c>
      <c r="L1635" s="28">
        <v>5069</v>
      </c>
      <c r="M1635" s="29" t="s">
        <v>687</v>
      </c>
      <c r="N1635" s="29" t="s">
        <v>7471</v>
      </c>
      <c r="O1635" s="31">
        <v>32721</v>
      </c>
      <c r="P1635" s="31" t="s">
        <v>7472</v>
      </c>
      <c r="Q1635" s="29" t="s">
        <v>7530</v>
      </c>
      <c r="R1635" s="28">
        <v>1</v>
      </c>
      <c r="S1635" s="28">
        <v>26</v>
      </c>
      <c r="T1635" s="28">
        <v>2</v>
      </c>
      <c r="U1635" s="28">
        <v>4</v>
      </c>
      <c r="V1635" s="29" t="s">
        <v>7531</v>
      </c>
      <c r="W1635" s="29" t="s">
        <v>3376</v>
      </c>
      <c r="X1635" s="29" t="s">
        <v>7549</v>
      </c>
      <c r="Y1635" s="29" t="s">
        <v>3377</v>
      </c>
      <c r="Z1635" s="29" t="s">
        <v>601</v>
      </c>
      <c r="AA1635" s="29" t="s">
        <v>7478</v>
      </c>
      <c r="AB1635" s="28">
        <v>91789</v>
      </c>
      <c r="AC1635" s="32">
        <v>34.026466999999997</v>
      </c>
      <c r="AD1635" s="32">
        <v>-117.83339100000001</v>
      </c>
      <c r="AE1635" s="34" t="s">
        <v>7503</v>
      </c>
      <c r="AF1635" s="29" t="s">
        <v>7472</v>
      </c>
      <c r="AG1635" s="33" t="str">
        <f>IF(ISERROR(IF(VLOOKUP(B1635,'SAS Stations'!$A$2:$G$307,6,)="YES", "YES", "NO"))=TRUE,"NO","YES")</f>
        <v>NO</v>
      </c>
      <c r="AH1635" s="33" t="str">
        <f t="shared" si="25"/>
        <v>YES</v>
      </c>
      <c r="AI1635" s="33" t="str">
        <f>IF(ISERROR(IF(VLOOKUP(B1635,'Stations Modelled'!$A$2:$D$141,4,FALSE)=TRUE, "YES","NO")),"NO","YES")</f>
        <v>NO</v>
      </c>
    </row>
    <row r="1636" spans="1:35" hidden="1">
      <c r="A1636" s="29" t="s">
        <v>867</v>
      </c>
      <c r="B1636" s="28">
        <v>1049</v>
      </c>
      <c r="C1636" s="28">
        <v>6285</v>
      </c>
      <c r="D1636" s="30" t="s">
        <v>4923</v>
      </c>
      <c r="E1636" s="29"/>
      <c r="F1636" s="28">
        <v>115</v>
      </c>
      <c r="G1636" s="28">
        <v>4</v>
      </c>
      <c r="H1636" s="28">
        <v>8027</v>
      </c>
      <c r="I1636" s="29" t="s">
        <v>365</v>
      </c>
      <c r="J1636" s="28">
        <v>15</v>
      </c>
      <c r="K1636" s="29" t="s">
        <v>666</v>
      </c>
      <c r="L1636" s="28">
        <v>5061</v>
      </c>
      <c r="M1636" s="29" t="s">
        <v>666</v>
      </c>
      <c r="N1636" s="29" t="s">
        <v>7471</v>
      </c>
      <c r="O1636" s="31">
        <v>32721</v>
      </c>
      <c r="P1636" s="31" t="s">
        <v>7472</v>
      </c>
      <c r="Q1636" s="29" t="s">
        <v>7530</v>
      </c>
      <c r="R1636" s="28">
        <v>3</v>
      </c>
      <c r="S1636" s="28">
        <v>73</v>
      </c>
      <c r="T1636" s="28">
        <v>4</v>
      </c>
      <c r="U1636" s="28">
        <v>23</v>
      </c>
      <c r="V1636" s="29" t="s">
        <v>7474</v>
      </c>
      <c r="W1636" s="29" t="s">
        <v>5321</v>
      </c>
      <c r="X1636" s="29" t="s">
        <v>450</v>
      </c>
      <c r="Y1636" s="29" t="s">
        <v>5322</v>
      </c>
      <c r="Z1636" s="29" t="s">
        <v>363</v>
      </c>
      <c r="AA1636" s="29" t="s">
        <v>7478</v>
      </c>
      <c r="AB1636" s="28" t="s">
        <v>7472</v>
      </c>
      <c r="AC1636" s="32">
        <v>34.565795000000001</v>
      </c>
      <c r="AD1636" s="32">
        <v>-117.311761</v>
      </c>
      <c r="AE1636" s="34" t="s">
        <v>7494</v>
      </c>
      <c r="AF1636" s="29" t="s">
        <v>7472</v>
      </c>
      <c r="AG1636" s="33" t="str">
        <f>IF(ISERROR(IF(VLOOKUP(B1636,'SAS Stations'!$A$2:$G$307,6,)="YES", "YES", "NO"))=TRUE,"NO","YES")</f>
        <v>NO</v>
      </c>
      <c r="AH1636" s="33" t="str">
        <f t="shared" si="25"/>
        <v>YES</v>
      </c>
      <c r="AI1636" s="33" t="str">
        <f>IF(ISERROR(IF(VLOOKUP(B1636,'Stations Modelled'!$A$2:$D$141,4,FALSE)=TRUE, "YES","NO")),"NO","YES")</f>
        <v>NO</v>
      </c>
    </row>
    <row r="1637" spans="1:35" hidden="1">
      <c r="A1637" s="29" t="s">
        <v>868</v>
      </c>
      <c r="B1637" s="28">
        <v>1553</v>
      </c>
      <c r="C1637" s="28">
        <v>5693</v>
      </c>
      <c r="D1637" s="30" t="s">
        <v>3420</v>
      </c>
      <c r="E1637" s="29">
        <v>17424</v>
      </c>
      <c r="F1637" s="28">
        <v>66</v>
      </c>
      <c r="G1637" s="28">
        <v>12</v>
      </c>
      <c r="H1637" s="28">
        <v>5062</v>
      </c>
      <c r="I1637" s="29" t="s">
        <v>3801</v>
      </c>
      <c r="J1637" s="28">
        <v>4</v>
      </c>
      <c r="K1637" s="29" t="s">
        <v>448</v>
      </c>
      <c r="L1637" s="28">
        <v>5069</v>
      </c>
      <c r="M1637" s="29" t="s">
        <v>687</v>
      </c>
      <c r="N1637" s="29" t="s">
        <v>7471</v>
      </c>
      <c r="O1637" s="31">
        <v>33010</v>
      </c>
      <c r="P1637" s="31" t="s">
        <v>7472</v>
      </c>
      <c r="Q1637" s="29" t="s">
        <v>7473</v>
      </c>
      <c r="R1637" s="28">
        <v>3</v>
      </c>
      <c r="S1637" s="28">
        <v>34</v>
      </c>
      <c r="T1637" s="28">
        <v>3</v>
      </c>
      <c r="U1637" s="28">
        <v>12</v>
      </c>
      <c r="V1637" s="29" t="s">
        <v>7474</v>
      </c>
      <c r="W1637" s="29" t="s">
        <v>7472</v>
      </c>
      <c r="X1637" s="29" t="s">
        <v>7472</v>
      </c>
      <c r="Y1637" s="29" t="s">
        <v>2757</v>
      </c>
      <c r="Z1637" s="29" t="s">
        <v>3801</v>
      </c>
      <c r="AA1637" s="29" t="s">
        <v>7478</v>
      </c>
      <c r="AB1637" s="28">
        <v>91709</v>
      </c>
      <c r="AC1637" s="32">
        <v>33.964683999999998</v>
      </c>
      <c r="AD1637" s="32">
        <v>-117.69453799999999</v>
      </c>
      <c r="AE1637" s="34" t="s">
        <v>7503</v>
      </c>
      <c r="AF1637" s="29" t="s">
        <v>7472</v>
      </c>
      <c r="AG1637" s="33" t="str">
        <f>IF(ISERROR(IF(VLOOKUP(B1637,'SAS Stations'!$A$2:$G$307,6,)="YES", "YES", "NO"))=TRUE,"NO","YES")</f>
        <v>YES</v>
      </c>
      <c r="AH1637" s="33" t="str">
        <f t="shared" si="25"/>
        <v>NO</v>
      </c>
      <c r="AI1637" s="33" t="str">
        <f>IF(ISERROR(IF(VLOOKUP(B1637,'Stations Modelled'!$A$2:$D$141,4,FALSE)=TRUE, "YES","NO")),"NO","YES")</f>
        <v>NO</v>
      </c>
    </row>
    <row r="1638" spans="1:35" hidden="1">
      <c r="A1638" s="29" t="s">
        <v>1421</v>
      </c>
      <c r="B1638" s="28">
        <v>796</v>
      </c>
      <c r="C1638" s="28">
        <v>5786</v>
      </c>
      <c r="D1638" s="30"/>
      <c r="E1638" s="29"/>
      <c r="F1638" s="28">
        <v>66</v>
      </c>
      <c r="G1638" s="28">
        <v>12</v>
      </c>
      <c r="H1638" s="28">
        <v>5073</v>
      </c>
      <c r="I1638" s="29" t="s">
        <v>652</v>
      </c>
      <c r="J1638" s="28">
        <v>9</v>
      </c>
      <c r="K1638" s="29" t="s">
        <v>652</v>
      </c>
      <c r="L1638" s="28">
        <v>5073</v>
      </c>
      <c r="M1638" s="29" t="s">
        <v>652</v>
      </c>
      <c r="N1638" s="29" t="s">
        <v>7521</v>
      </c>
      <c r="O1638" s="31">
        <v>21702</v>
      </c>
      <c r="P1638" s="31">
        <v>31382</v>
      </c>
      <c r="Q1638" s="29" t="s">
        <v>7530</v>
      </c>
      <c r="R1638" s="28">
        <v>1</v>
      </c>
      <c r="S1638" s="28">
        <v>46</v>
      </c>
      <c r="T1638" s="28">
        <v>2</v>
      </c>
      <c r="U1638" s="28">
        <v>57</v>
      </c>
      <c r="V1638" s="29" t="s">
        <v>2730</v>
      </c>
      <c r="W1638" s="29" t="s">
        <v>7472</v>
      </c>
      <c r="X1638" s="29" t="s">
        <v>7472</v>
      </c>
      <c r="Y1638" s="29" t="s">
        <v>7472</v>
      </c>
      <c r="Z1638" s="29" t="s">
        <v>7472</v>
      </c>
      <c r="AA1638" s="29" t="s">
        <v>7478</v>
      </c>
      <c r="AB1638" s="28" t="s">
        <v>7472</v>
      </c>
      <c r="AC1638" s="27"/>
      <c r="AD1638" s="27"/>
      <c r="AE1638" s="27"/>
      <c r="AF1638" s="29" t="s">
        <v>7472</v>
      </c>
      <c r="AG1638" s="33" t="str">
        <f>IF(ISERROR(IF(VLOOKUP(B1638,'SAS Stations'!$A$2:$G$307,6,)="YES", "YES", "NO"))=TRUE,"NO","YES")</f>
        <v>YES</v>
      </c>
      <c r="AH1638" s="33" t="str">
        <f t="shared" si="25"/>
        <v>NO</v>
      </c>
      <c r="AI1638" s="33" t="str">
        <f>IF(ISERROR(IF(VLOOKUP(B1638,'Stations Modelled'!$A$2:$D$141,4,FALSE)=TRUE, "YES","NO")),"NO","YES")</f>
        <v>NO</v>
      </c>
    </row>
    <row r="1639" spans="1:35" hidden="1">
      <c r="A1639" s="29" t="s">
        <v>1054</v>
      </c>
      <c r="B1639" s="28">
        <v>797</v>
      </c>
      <c r="C1639" s="28">
        <v>5787</v>
      </c>
      <c r="D1639" s="30" t="s">
        <v>2815</v>
      </c>
      <c r="E1639" s="29">
        <v>37760</v>
      </c>
      <c r="F1639" s="28">
        <v>16</v>
      </c>
      <c r="G1639" s="28">
        <v>4</v>
      </c>
      <c r="H1639" s="28">
        <v>5074</v>
      </c>
      <c r="I1639" s="29" t="s">
        <v>631</v>
      </c>
      <c r="J1639" s="28">
        <v>9</v>
      </c>
      <c r="K1639" s="29" t="s">
        <v>652</v>
      </c>
      <c r="L1639" s="28">
        <v>5073</v>
      </c>
      <c r="M1639" s="29" t="s">
        <v>652</v>
      </c>
      <c r="N1639" s="29" t="s">
        <v>7471</v>
      </c>
      <c r="O1639" s="31">
        <v>17838</v>
      </c>
      <c r="P1639" s="31" t="s">
        <v>7472</v>
      </c>
      <c r="Q1639" s="29" t="s">
        <v>7506</v>
      </c>
      <c r="R1639" s="28">
        <v>1</v>
      </c>
      <c r="S1639" s="28">
        <v>32</v>
      </c>
      <c r="T1639" s="28">
        <v>2</v>
      </c>
      <c r="U1639" s="28">
        <v>57</v>
      </c>
      <c r="V1639" s="29" t="s">
        <v>3386</v>
      </c>
      <c r="W1639" s="29" t="s">
        <v>4581</v>
      </c>
      <c r="X1639" s="29" t="s">
        <v>564</v>
      </c>
      <c r="Y1639" s="29" t="s">
        <v>4859</v>
      </c>
      <c r="Z1639" s="29" t="s">
        <v>1054</v>
      </c>
      <c r="AA1639" s="29" t="s">
        <v>7478</v>
      </c>
      <c r="AB1639" s="28">
        <v>90280</v>
      </c>
      <c r="AC1639" s="32">
        <v>33.947460999999997</v>
      </c>
      <c r="AD1639" s="32">
        <v>-118.213705</v>
      </c>
      <c r="AE1639" s="34" t="s">
        <v>7494</v>
      </c>
      <c r="AF1639" s="29" t="s">
        <v>7472</v>
      </c>
      <c r="AG1639" s="33" t="str">
        <f>IF(ISERROR(IF(VLOOKUP(B1639,'SAS Stations'!$A$2:$G$307,6,)="YES", "YES", "NO"))=TRUE,"NO","YES")</f>
        <v>YES</v>
      </c>
      <c r="AH1639" s="33" t="str">
        <f t="shared" si="25"/>
        <v>NO</v>
      </c>
      <c r="AI1639" s="33" t="str">
        <f>IF(ISERROR(IF(VLOOKUP(B1639,'Stations Modelled'!$A$2:$D$141,4,FALSE)=TRUE, "YES","NO")),"NO","YES")</f>
        <v>NO</v>
      </c>
    </row>
    <row r="1640" spans="1:35" hidden="1">
      <c r="A1640" s="29" t="s">
        <v>869</v>
      </c>
      <c r="B1640" s="28">
        <v>1594</v>
      </c>
      <c r="C1640" s="28">
        <v>6296</v>
      </c>
      <c r="D1640" s="30" t="s">
        <v>4923</v>
      </c>
      <c r="E1640" s="29">
        <v>49951</v>
      </c>
      <c r="F1640" s="28">
        <v>115</v>
      </c>
      <c r="G1640" s="28">
        <v>33</v>
      </c>
      <c r="H1640" s="28">
        <v>8016</v>
      </c>
      <c r="I1640" s="29" t="s">
        <v>385</v>
      </c>
      <c r="J1640" s="28">
        <v>15</v>
      </c>
      <c r="K1640" s="29" t="s">
        <v>666</v>
      </c>
      <c r="L1640" s="28">
        <v>5061</v>
      </c>
      <c r="M1640" s="29" t="s">
        <v>666</v>
      </c>
      <c r="N1640" s="29" t="s">
        <v>7471</v>
      </c>
      <c r="O1640" s="31">
        <v>33506</v>
      </c>
      <c r="P1640" s="31" t="s">
        <v>7472</v>
      </c>
      <c r="Q1640" s="29" t="s">
        <v>7530</v>
      </c>
      <c r="R1640" s="28">
        <v>3</v>
      </c>
      <c r="S1640" s="28">
        <v>36</v>
      </c>
      <c r="T1640" s="28">
        <v>4</v>
      </c>
      <c r="U1640" s="28">
        <v>24</v>
      </c>
      <c r="V1640" s="29" t="s">
        <v>4926</v>
      </c>
      <c r="W1640" s="29" t="s">
        <v>1741</v>
      </c>
      <c r="X1640" s="29" t="s">
        <v>4931</v>
      </c>
      <c r="Y1640" s="29" t="s">
        <v>5323</v>
      </c>
      <c r="Z1640" s="29" t="s">
        <v>5324</v>
      </c>
      <c r="AA1640" s="29" t="s">
        <v>7478</v>
      </c>
      <c r="AB1640" s="28" t="s">
        <v>7472</v>
      </c>
      <c r="AC1640" s="32">
        <v>34.880239000000003</v>
      </c>
      <c r="AD1640" s="32">
        <v>-117.895094</v>
      </c>
      <c r="AE1640" s="34" t="s">
        <v>7494</v>
      </c>
      <c r="AF1640" s="29" t="s">
        <v>7472</v>
      </c>
      <c r="AG1640" s="33" t="str">
        <f>IF(ISERROR(IF(VLOOKUP(B1640,'SAS Stations'!$A$2:$G$307,6,)="YES", "YES", "NO"))=TRUE,"NO","YES")</f>
        <v>NO</v>
      </c>
      <c r="AH1640" s="33" t="str">
        <f t="shared" si="25"/>
        <v>YES</v>
      </c>
      <c r="AI1640" s="33" t="str">
        <f>IF(ISERROR(IF(VLOOKUP(B1640,'Stations Modelled'!$A$2:$D$141,4,FALSE)=TRUE, "YES","NO")),"NO","YES")</f>
        <v>NO</v>
      </c>
    </row>
    <row r="1641" spans="1:35" hidden="1">
      <c r="A1641" s="29" t="s">
        <v>870</v>
      </c>
      <c r="B1641" s="28">
        <v>1977</v>
      </c>
      <c r="C1641" s="28">
        <v>6359</v>
      </c>
      <c r="D1641" s="30"/>
      <c r="E1641" s="29"/>
      <c r="F1641" s="28">
        <v>115</v>
      </c>
      <c r="G1641" s="28">
        <v>115</v>
      </c>
      <c r="H1641" s="28">
        <v>8027</v>
      </c>
      <c r="I1641" s="29" t="s">
        <v>365</v>
      </c>
      <c r="J1641" s="28">
        <v>15</v>
      </c>
      <c r="K1641" s="29" t="s">
        <v>666</v>
      </c>
      <c r="L1641" s="28">
        <v>5061</v>
      </c>
      <c r="M1641" s="29" t="s">
        <v>666</v>
      </c>
      <c r="N1641" s="29" t="s">
        <v>7471</v>
      </c>
      <c r="O1641" s="31">
        <v>36803</v>
      </c>
      <c r="P1641" s="31" t="s">
        <v>7472</v>
      </c>
      <c r="Q1641" s="29" t="s">
        <v>7530</v>
      </c>
      <c r="R1641" s="28">
        <v>3</v>
      </c>
      <c r="S1641" s="28">
        <v>73</v>
      </c>
      <c r="T1641" s="28">
        <v>4</v>
      </c>
      <c r="U1641" s="28">
        <v>23</v>
      </c>
      <c r="V1641" s="29" t="s">
        <v>7474</v>
      </c>
      <c r="W1641" s="29" t="s">
        <v>7472</v>
      </c>
      <c r="X1641" s="29" t="s">
        <v>7472</v>
      </c>
      <c r="Y1641" s="29" t="s">
        <v>1422</v>
      </c>
      <c r="Z1641" s="29" t="s">
        <v>364</v>
      </c>
      <c r="AA1641" s="29" t="s">
        <v>7478</v>
      </c>
      <c r="AB1641" s="28" t="s">
        <v>7472</v>
      </c>
      <c r="AC1641" s="32">
        <v>34.618737000000003</v>
      </c>
      <c r="AD1641" s="32">
        <v>-117.105099</v>
      </c>
      <c r="AE1641" s="34" t="s">
        <v>7494</v>
      </c>
      <c r="AF1641" s="29" t="s">
        <v>7472</v>
      </c>
      <c r="AG1641" s="33" t="str">
        <f>IF(ISERROR(IF(VLOOKUP(B1641,'SAS Stations'!$A$2:$G$307,6,)="YES", "YES", "NO"))=TRUE,"NO","YES")</f>
        <v>NO</v>
      </c>
      <c r="AH1641" s="33" t="str">
        <f t="shared" si="25"/>
        <v>YES</v>
      </c>
      <c r="AI1641" s="33" t="str">
        <f>IF(ISERROR(IF(VLOOKUP(B1641,'Stations Modelled'!$A$2:$D$141,4,FALSE)=TRUE, "YES","NO")),"NO","YES")</f>
        <v>NO</v>
      </c>
    </row>
    <row r="1642" spans="1:35" hidden="1">
      <c r="A1642" s="29" t="s">
        <v>871</v>
      </c>
      <c r="B1642" s="28">
        <v>1976</v>
      </c>
      <c r="C1642" s="28">
        <v>6358</v>
      </c>
      <c r="D1642" s="30"/>
      <c r="E1642" s="29"/>
      <c r="F1642" s="28">
        <v>115</v>
      </c>
      <c r="G1642" s="28">
        <v>4</v>
      </c>
      <c r="H1642" s="28">
        <v>8027</v>
      </c>
      <c r="I1642" s="29" t="s">
        <v>365</v>
      </c>
      <c r="J1642" s="28">
        <v>15</v>
      </c>
      <c r="K1642" s="29" t="s">
        <v>666</v>
      </c>
      <c r="L1642" s="28">
        <v>5061</v>
      </c>
      <c r="M1642" s="29" t="s">
        <v>666</v>
      </c>
      <c r="N1642" s="29" t="s">
        <v>7471</v>
      </c>
      <c r="O1642" s="31">
        <v>36803</v>
      </c>
      <c r="P1642" s="31" t="s">
        <v>7472</v>
      </c>
      <c r="Q1642" s="29" t="s">
        <v>7530</v>
      </c>
      <c r="R1642" s="28">
        <v>3</v>
      </c>
      <c r="S1642" s="28">
        <v>73</v>
      </c>
      <c r="T1642" s="28">
        <v>4</v>
      </c>
      <c r="U1642" s="28">
        <v>23</v>
      </c>
      <c r="V1642" s="29" t="s">
        <v>7474</v>
      </c>
      <c r="W1642" s="29" t="s">
        <v>7472</v>
      </c>
      <c r="X1642" s="29" t="s">
        <v>7472</v>
      </c>
      <c r="Y1642" s="29" t="s">
        <v>1423</v>
      </c>
      <c r="Z1642" s="29" t="s">
        <v>364</v>
      </c>
      <c r="AA1642" s="29" t="s">
        <v>7478</v>
      </c>
      <c r="AB1642" s="28" t="s">
        <v>7472</v>
      </c>
      <c r="AC1642" s="32">
        <v>34.619332999999997</v>
      </c>
      <c r="AD1642" s="32">
        <v>-117.10378900000001</v>
      </c>
      <c r="AE1642" s="34" t="s">
        <v>7494</v>
      </c>
      <c r="AF1642" s="29" t="s">
        <v>7472</v>
      </c>
      <c r="AG1642" s="33" t="str">
        <f>IF(ISERROR(IF(VLOOKUP(B1642,'SAS Stations'!$A$2:$G$307,6,)="YES", "YES", "NO"))=TRUE,"NO","YES")</f>
        <v>NO</v>
      </c>
      <c r="AH1642" s="33" t="str">
        <f t="shared" si="25"/>
        <v>YES</v>
      </c>
      <c r="AI1642" s="33" t="str">
        <f>IF(ISERROR(IF(VLOOKUP(B1642,'Stations Modelled'!$A$2:$D$141,4,FALSE)=TRUE, "YES","NO")),"NO","YES")</f>
        <v>NO</v>
      </c>
    </row>
    <row r="1643" spans="1:35" hidden="1">
      <c r="A1643" s="29" t="s">
        <v>872</v>
      </c>
      <c r="B1643" s="28">
        <v>1022</v>
      </c>
      <c r="C1643" s="28">
        <v>6252</v>
      </c>
      <c r="D1643" s="30" t="s">
        <v>2822</v>
      </c>
      <c r="E1643" s="29"/>
      <c r="F1643" s="28">
        <v>66</v>
      </c>
      <c r="G1643" s="28">
        <v>2.4</v>
      </c>
      <c r="H1643" s="28">
        <v>5085</v>
      </c>
      <c r="I1643" s="29" t="s">
        <v>3849</v>
      </c>
      <c r="J1643" s="28">
        <v>9</v>
      </c>
      <c r="K1643" s="29" t="s">
        <v>652</v>
      </c>
      <c r="L1643" s="28">
        <v>5073</v>
      </c>
      <c r="M1643" s="29" t="s">
        <v>652</v>
      </c>
      <c r="N1643" s="29" t="s">
        <v>7471</v>
      </c>
      <c r="O1643" s="31">
        <v>29160</v>
      </c>
      <c r="P1643" s="31" t="s">
        <v>7472</v>
      </c>
      <c r="Q1643" s="29" t="s">
        <v>7530</v>
      </c>
      <c r="R1643" s="28">
        <v>1</v>
      </c>
      <c r="S1643" s="28">
        <v>47</v>
      </c>
      <c r="T1643" s="28">
        <v>2</v>
      </c>
      <c r="U1643" s="28">
        <v>1</v>
      </c>
      <c r="V1643" s="29" t="s">
        <v>3386</v>
      </c>
      <c r="W1643" s="29" t="s">
        <v>1661</v>
      </c>
      <c r="X1643" s="29" t="s">
        <v>538</v>
      </c>
      <c r="Y1643" s="29" t="s">
        <v>4860</v>
      </c>
      <c r="Z1643" s="29" t="s">
        <v>4549</v>
      </c>
      <c r="AA1643" s="29" t="s">
        <v>7478</v>
      </c>
      <c r="AB1643" s="28">
        <v>90650</v>
      </c>
      <c r="AC1643" s="32">
        <v>33.891812000000002</v>
      </c>
      <c r="AD1643" s="32">
        <v>-118.071727</v>
      </c>
      <c r="AE1643" s="34" t="s">
        <v>7494</v>
      </c>
      <c r="AF1643" s="29" t="s">
        <v>7472</v>
      </c>
      <c r="AG1643" s="33" t="str">
        <f>IF(ISERROR(IF(VLOOKUP(B1643,'SAS Stations'!$A$2:$G$307,6,)="YES", "YES", "NO"))=TRUE,"NO","YES")</f>
        <v>NO</v>
      </c>
      <c r="AH1643" s="33" t="str">
        <f t="shared" si="25"/>
        <v>YES</v>
      </c>
      <c r="AI1643" s="33" t="str">
        <f>IF(ISERROR(IF(VLOOKUP(B1643,'Stations Modelled'!$A$2:$D$141,4,FALSE)=TRUE, "YES","NO")),"NO","YES")</f>
        <v>NO</v>
      </c>
    </row>
    <row r="1644" spans="1:35" hidden="1">
      <c r="A1644" s="29" t="s">
        <v>1424</v>
      </c>
      <c r="B1644" s="28">
        <v>1986</v>
      </c>
      <c r="C1644" s="28">
        <v>7762</v>
      </c>
      <c r="D1644" s="30"/>
      <c r="E1644" s="29"/>
      <c r="F1644" s="28">
        <v>33</v>
      </c>
      <c r="G1644" s="28">
        <v>4</v>
      </c>
      <c r="H1644" s="28">
        <v>5067</v>
      </c>
      <c r="I1644" s="29" t="s">
        <v>389</v>
      </c>
      <c r="J1644" s="28">
        <v>6</v>
      </c>
      <c r="K1644" s="29" t="s">
        <v>389</v>
      </c>
      <c r="L1644" s="28">
        <v>5067</v>
      </c>
      <c r="M1644" s="29" t="s">
        <v>389</v>
      </c>
      <c r="N1644" s="29" t="s">
        <v>7471</v>
      </c>
      <c r="O1644" s="31">
        <v>36817</v>
      </c>
      <c r="P1644" s="31" t="s">
        <v>7472</v>
      </c>
      <c r="Q1644" s="29" t="s">
        <v>5084</v>
      </c>
      <c r="R1644" s="28">
        <v>3</v>
      </c>
      <c r="S1644" s="28">
        <v>79</v>
      </c>
      <c r="T1644" s="28">
        <v>4</v>
      </c>
      <c r="U1644" s="28">
        <v>13</v>
      </c>
      <c r="V1644" s="29" t="s">
        <v>3417</v>
      </c>
      <c r="W1644" s="29" t="s">
        <v>1425</v>
      </c>
      <c r="X1644" s="29" t="s">
        <v>7566</v>
      </c>
      <c r="Y1644" s="29" t="s">
        <v>1426</v>
      </c>
      <c r="Z1644" s="29" t="s">
        <v>5021</v>
      </c>
      <c r="AA1644" s="29" t="s">
        <v>7478</v>
      </c>
      <c r="AB1644" s="28">
        <v>92264</v>
      </c>
      <c r="AC1644" s="27"/>
      <c r="AD1644" s="27"/>
      <c r="AE1644" s="27"/>
      <c r="AF1644" s="29" t="s">
        <v>7472</v>
      </c>
      <c r="AG1644" s="33" t="str">
        <f>IF(ISERROR(IF(VLOOKUP(B1644,'SAS Stations'!$A$2:$G$307,6,)="YES", "YES", "NO"))=TRUE,"NO","YES")</f>
        <v>NO</v>
      </c>
      <c r="AH1644" s="33" t="str">
        <f t="shared" si="25"/>
        <v>YES</v>
      </c>
      <c r="AI1644" s="33" t="str">
        <f>IF(ISERROR(IF(VLOOKUP(B1644,'Stations Modelled'!$A$2:$D$141,4,FALSE)=TRUE, "YES","NO")),"NO","YES")</f>
        <v>NO</v>
      </c>
    </row>
    <row r="1645" spans="1:35" hidden="1">
      <c r="A1645" s="29" t="s">
        <v>5325</v>
      </c>
      <c r="B1645" s="28">
        <v>63</v>
      </c>
      <c r="C1645" s="28">
        <v>1071</v>
      </c>
      <c r="D1645" s="30" t="s">
        <v>4919</v>
      </c>
      <c r="E1645" s="29"/>
      <c r="F1645" s="28">
        <v>66</v>
      </c>
      <c r="G1645" s="28">
        <v>12</v>
      </c>
      <c r="H1645" s="28">
        <v>5052</v>
      </c>
      <c r="I1645" s="29" t="s">
        <v>357</v>
      </c>
      <c r="J1645" s="28">
        <v>14</v>
      </c>
      <c r="K1645" s="29" t="s">
        <v>940</v>
      </c>
      <c r="L1645" s="28">
        <v>5054</v>
      </c>
      <c r="M1645" s="29" t="s">
        <v>940</v>
      </c>
      <c r="N1645" s="29" t="s">
        <v>7471</v>
      </c>
      <c r="O1645" s="31">
        <v>30498</v>
      </c>
      <c r="P1645" s="31" t="s">
        <v>7472</v>
      </c>
      <c r="Q1645" s="29" t="s">
        <v>525</v>
      </c>
      <c r="R1645" s="28">
        <v>5</v>
      </c>
      <c r="S1645" s="28">
        <v>52</v>
      </c>
      <c r="T1645" s="28">
        <v>3</v>
      </c>
      <c r="U1645" s="28">
        <v>22</v>
      </c>
      <c r="V1645" s="29" t="s">
        <v>4926</v>
      </c>
      <c r="W1645" s="29" t="s">
        <v>1741</v>
      </c>
      <c r="X1645" s="29" t="s">
        <v>519</v>
      </c>
      <c r="Y1645" s="29" t="s">
        <v>5326</v>
      </c>
      <c r="Z1645" s="29" t="s">
        <v>10281</v>
      </c>
      <c r="AA1645" s="29" t="s">
        <v>7478</v>
      </c>
      <c r="AB1645" s="28">
        <v>93561</v>
      </c>
      <c r="AC1645" s="32">
        <v>35.033382000000003</v>
      </c>
      <c r="AD1645" s="32">
        <v>-118.350472</v>
      </c>
      <c r="AE1645" s="34" t="s">
        <v>7494</v>
      </c>
      <c r="AF1645" s="29" t="s">
        <v>7472</v>
      </c>
      <c r="AG1645" s="33" t="str">
        <f>IF(ISERROR(IF(VLOOKUP(B1645,'SAS Stations'!$A$2:$G$307,6,)="YES", "YES", "NO"))=TRUE,"NO","YES")</f>
        <v>NO</v>
      </c>
      <c r="AH1645" s="33" t="str">
        <f t="shared" si="25"/>
        <v>YES</v>
      </c>
      <c r="AI1645" s="33" t="str">
        <f>IF(ISERROR(IF(VLOOKUP(B1645,'Stations Modelled'!$A$2:$D$141,4,FALSE)=TRUE, "YES","NO")),"NO","YES")</f>
        <v>NO</v>
      </c>
    </row>
    <row r="1646" spans="1:35" hidden="1">
      <c r="A1646" s="29" t="s">
        <v>873</v>
      </c>
      <c r="B1646" s="28">
        <v>483</v>
      </c>
      <c r="C1646" s="28">
        <v>5267</v>
      </c>
      <c r="D1646" s="30"/>
      <c r="E1646" s="29"/>
      <c r="F1646" s="28">
        <v>66</v>
      </c>
      <c r="G1646" s="28">
        <v>4</v>
      </c>
      <c r="H1646" s="28">
        <v>5023</v>
      </c>
      <c r="I1646" s="29" t="s">
        <v>337</v>
      </c>
      <c r="J1646" s="28">
        <v>8</v>
      </c>
      <c r="K1646" s="29" t="s">
        <v>337</v>
      </c>
      <c r="L1646" s="28">
        <v>5023</v>
      </c>
      <c r="M1646" s="29" t="s">
        <v>337</v>
      </c>
      <c r="N1646" s="29" t="s">
        <v>7471</v>
      </c>
      <c r="O1646" s="31">
        <v>22494</v>
      </c>
      <c r="P1646" s="31" t="s">
        <v>7472</v>
      </c>
      <c r="Q1646" s="29" t="s">
        <v>7530</v>
      </c>
      <c r="R1646" s="28">
        <v>5</v>
      </c>
      <c r="S1646" s="28">
        <v>44</v>
      </c>
      <c r="T1646" s="28">
        <v>1</v>
      </c>
      <c r="U1646" s="28">
        <v>53</v>
      </c>
      <c r="V1646" s="29" t="s">
        <v>3386</v>
      </c>
      <c r="W1646" s="29" t="s">
        <v>7522</v>
      </c>
      <c r="X1646" s="29" t="s">
        <v>7586</v>
      </c>
      <c r="Y1646" s="29" t="s">
        <v>4861</v>
      </c>
      <c r="Z1646" s="29" t="s">
        <v>4598</v>
      </c>
      <c r="AA1646" s="29" t="s">
        <v>7478</v>
      </c>
      <c r="AB1646" s="28" t="s">
        <v>7472</v>
      </c>
      <c r="AC1646" s="32">
        <v>33.891860999999999</v>
      </c>
      <c r="AD1646" s="32">
        <v>-118.374934</v>
      </c>
      <c r="AE1646" s="34" t="s">
        <v>7494</v>
      </c>
      <c r="AF1646" s="29" t="s">
        <v>7472</v>
      </c>
      <c r="AG1646" s="33" t="str">
        <f>IF(ISERROR(IF(VLOOKUP(B1646,'SAS Stations'!$A$2:$G$307,6,)="YES", "YES", "NO"))=TRUE,"NO","YES")</f>
        <v>NO</v>
      </c>
      <c r="AH1646" s="33" t="str">
        <f t="shared" si="25"/>
        <v>YES</v>
      </c>
      <c r="AI1646" s="33" t="str">
        <f>IF(ISERROR(IF(VLOOKUP(B1646,'Stations Modelled'!$A$2:$D$141,4,FALSE)=TRUE, "YES","NO")),"NO","YES")</f>
        <v>NO</v>
      </c>
    </row>
    <row r="1647" spans="1:35" hidden="1">
      <c r="A1647" s="29" t="s">
        <v>1427</v>
      </c>
      <c r="B1647" s="28">
        <v>1278</v>
      </c>
      <c r="C1647" s="28">
        <v>7765</v>
      </c>
      <c r="D1647" s="30"/>
      <c r="E1647" s="29"/>
      <c r="F1647" s="28">
        <v>33</v>
      </c>
      <c r="G1647" s="28">
        <v>12</v>
      </c>
      <c r="H1647" s="28">
        <v>5062</v>
      </c>
      <c r="I1647" s="29" t="s">
        <v>3801</v>
      </c>
      <c r="J1647" s="28">
        <v>4</v>
      </c>
      <c r="K1647" s="29" t="s">
        <v>448</v>
      </c>
      <c r="L1647" s="28">
        <v>5069</v>
      </c>
      <c r="M1647" s="29" t="s">
        <v>687</v>
      </c>
      <c r="N1647" s="29" t="s">
        <v>7521</v>
      </c>
      <c r="O1647" s="31">
        <v>31625</v>
      </c>
      <c r="P1647" s="31">
        <v>32730</v>
      </c>
      <c r="Q1647" s="29" t="s">
        <v>5084</v>
      </c>
      <c r="R1647" s="28">
        <v>3</v>
      </c>
      <c r="S1647" s="28">
        <v>34</v>
      </c>
      <c r="T1647" s="28">
        <v>3</v>
      </c>
      <c r="U1647" s="28">
        <v>10</v>
      </c>
      <c r="V1647" s="29" t="s">
        <v>3438</v>
      </c>
      <c r="W1647" s="29" t="s">
        <v>7472</v>
      </c>
      <c r="X1647" s="29" t="s">
        <v>7472</v>
      </c>
      <c r="Y1647" s="29" t="s">
        <v>7472</v>
      </c>
      <c r="Z1647" s="29" t="s">
        <v>7472</v>
      </c>
      <c r="AA1647" s="29" t="s">
        <v>7478</v>
      </c>
      <c r="AB1647" s="28" t="s">
        <v>7472</v>
      </c>
      <c r="AC1647" s="27"/>
      <c r="AD1647" s="27"/>
      <c r="AE1647" s="27"/>
      <c r="AF1647" s="29" t="s">
        <v>7472</v>
      </c>
      <c r="AG1647" s="33" t="str">
        <f>IF(ISERROR(IF(VLOOKUP(B1647,'SAS Stations'!$A$2:$G$307,6,)="YES", "YES", "NO"))=TRUE,"NO","YES")</f>
        <v>NO</v>
      </c>
      <c r="AH1647" s="33" t="str">
        <f t="shared" si="25"/>
        <v>YES</v>
      </c>
      <c r="AI1647" s="33" t="str">
        <f>IF(ISERROR(IF(VLOOKUP(B1647,'Stations Modelled'!$A$2:$D$141,4,FALSE)=TRUE, "YES","NO")),"NO","YES")</f>
        <v>NO</v>
      </c>
    </row>
    <row r="1648" spans="1:35" hidden="1">
      <c r="A1648" s="29" t="s">
        <v>1428</v>
      </c>
      <c r="B1648" s="28">
        <v>1269</v>
      </c>
      <c r="C1648" s="28">
        <v>7749</v>
      </c>
      <c r="D1648" s="30"/>
      <c r="E1648" s="29"/>
      <c r="F1648" s="28">
        <v>12</v>
      </c>
      <c r="G1648" s="28">
        <v>2.4</v>
      </c>
      <c r="H1648" s="28">
        <v>5086</v>
      </c>
      <c r="I1648" s="29" t="s">
        <v>394</v>
      </c>
      <c r="J1648" s="28">
        <v>2</v>
      </c>
      <c r="K1648" s="29" t="s">
        <v>394</v>
      </c>
      <c r="L1648" s="28">
        <v>5086</v>
      </c>
      <c r="M1648" s="29" t="s">
        <v>394</v>
      </c>
      <c r="N1648" s="29" t="s">
        <v>7471</v>
      </c>
      <c r="O1648" s="31">
        <v>28216</v>
      </c>
      <c r="P1648" s="31" t="s">
        <v>7472</v>
      </c>
      <c r="Q1648" s="29" t="s">
        <v>5084</v>
      </c>
      <c r="R1648" s="28">
        <v>1</v>
      </c>
      <c r="S1648" s="28">
        <v>29</v>
      </c>
      <c r="T1648" s="28">
        <v>2</v>
      </c>
      <c r="U1648" s="28">
        <v>80</v>
      </c>
      <c r="V1648" s="29" t="s">
        <v>7848</v>
      </c>
      <c r="W1648" s="29" t="s">
        <v>7472</v>
      </c>
      <c r="X1648" s="29" t="s">
        <v>7472</v>
      </c>
      <c r="Y1648" s="29" t="s">
        <v>7472</v>
      </c>
      <c r="Z1648" s="29" t="s">
        <v>7472</v>
      </c>
      <c r="AA1648" s="29" t="s">
        <v>7478</v>
      </c>
      <c r="AB1648" s="28">
        <v>92701</v>
      </c>
      <c r="AC1648" s="27"/>
      <c r="AD1648" s="27"/>
      <c r="AE1648" s="27"/>
      <c r="AF1648" s="29" t="s">
        <v>7472</v>
      </c>
      <c r="AG1648" s="33" t="str">
        <f>IF(ISERROR(IF(VLOOKUP(B1648,'SAS Stations'!$A$2:$G$307,6,)="YES", "YES", "NO"))=TRUE,"NO","YES")</f>
        <v>NO</v>
      </c>
      <c r="AH1648" s="33" t="str">
        <f t="shared" si="25"/>
        <v>YES</v>
      </c>
      <c r="AI1648" s="33" t="str">
        <f>IF(ISERROR(IF(VLOOKUP(B1648,'Stations Modelled'!$A$2:$D$141,4,FALSE)=TRUE, "YES","NO")),"NO","YES")</f>
        <v>NO</v>
      </c>
    </row>
    <row r="1649" spans="1:35" hidden="1">
      <c r="A1649" s="29" t="s">
        <v>874</v>
      </c>
      <c r="B1649" s="28">
        <v>854</v>
      </c>
      <c r="C1649" s="28">
        <v>5857</v>
      </c>
      <c r="D1649" s="30" t="s">
        <v>7584</v>
      </c>
      <c r="E1649" s="29"/>
      <c r="F1649" s="28">
        <v>66</v>
      </c>
      <c r="G1649" s="28">
        <v>2.4</v>
      </c>
      <c r="H1649" s="28">
        <v>5084</v>
      </c>
      <c r="I1649" s="29" t="s">
        <v>3790</v>
      </c>
      <c r="J1649" s="28">
        <v>9</v>
      </c>
      <c r="K1649" s="29" t="s">
        <v>652</v>
      </c>
      <c r="L1649" s="28">
        <v>5073</v>
      </c>
      <c r="M1649" s="29" t="s">
        <v>652</v>
      </c>
      <c r="N1649" s="29" t="s">
        <v>7471</v>
      </c>
      <c r="O1649" s="31">
        <v>24412</v>
      </c>
      <c r="P1649" s="31" t="s">
        <v>7472</v>
      </c>
      <c r="Q1649" s="29" t="s">
        <v>7530</v>
      </c>
      <c r="R1649" s="28">
        <v>1</v>
      </c>
      <c r="S1649" s="28">
        <v>47</v>
      </c>
      <c r="T1649" s="28">
        <v>2</v>
      </c>
      <c r="U1649" s="28">
        <v>4</v>
      </c>
      <c r="V1649" s="29" t="s">
        <v>7531</v>
      </c>
      <c r="W1649" s="29" t="s">
        <v>7815</v>
      </c>
      <c r="X1649" s="29" t="s">
        <v>3326</v>
      </c>
      <c r="Y1649" s="29" t="s">
        <v>4862</v>
      </c>
      <c r="Z1649" s="29" t="s">
        <v>3298</v>
      </c>
      <c r="AA1649" s="29" t="s">
        <v>7478</v>
      </c>
      <c r="AB1649" s="28">
        <v>90660</v>
      </c>
      <c r="AC1649" s="32">
        <v>33.980854000000001</v>
      </c>
      <c r="AD1649" s="32">
        <v>-118.111008</v>
      </c>
      <c r="AE1649" s="34" t="s">
        <v>7494</v>
      </c>
      <c r="AF1649" s="29" t="s">
        <v>7472</v>
      </c>
      <c r="AG1649" s="33" t="str">
        <f>IF(ISERROR(IF(VLOOKUP(B1649,'SAS Stations'!$A$2:$G$307,6,)="YES", "YES", "NO"))=TRUE,"NO","YES")</f>
        <v>NO</v>
      </c>
      <c r="AH1649" s="33" t="str">
        <f t="shared" si="25"/>
        <v>YES</v>
      </c>
      <c r="AI1649" s="33" t="str">
        <f>IF(ISERROR(IF(VLOOKUP(B1649,'Stations Modelled'!$A$2:$D$141,4,FALSE)=TRUE, "YES","NO")),"NO","YES")</f>
        <v>NO</v>
      </c>
    </row>
    <row r="1650" spans="1:35" hidden="1">
      <c r="A1650" s="29" t="s">
        <v>1429</v>
      </c>
      <c r="B1650" s="28">
        <v>1272</v>
      </c>
      <c r="C1650" s="28">
        <v>7753</v>
      </c>
      <c r="D1650" s="30"/>
      <c r="E1650" s="29"/>
      <c r="F1650" s="28">
        <v>33</v>
      </c>
      <c r="G1650" s="28">
        <v>12</v>
      </c>
      <c r="H1650" s="28">
        <v>8027</v>
      </c>
      <c r="I1650" s="29" t="s">
        <v>365</v>
      </c>
      <c r="J1650" s="28">
        <v>15</v>
      </c>
      <c r="K1650" s="29" t="s">
        <v>666</v>
      </c>
      <c r="L1650" s="28">
        <v>5061</v>
      </c>
      <c r="M1650" s="29" t="s">
        <v>666</v>
      </c>
      <c r="N1650" s="29" t="s">
        <v>7521</v>
      </c>
      <c r="O1650" s="31">
        <v>27211</v>
      </c>
      <c r="P1650" s="31">
        <v>29707</v>
      </c>
      <c r="Q1650" s="29" t="s">
        <v>5084</v>
      </c>
      <c r="R1650" s="28">
        <v>3</v>
      </c>
      <c r="S1650" s="28">
        <v>73</v>
      </c>
      <c r="T1650" s="28">
        <v>4</v>
      </c>
      <c r="U1650" s="28">
        <v>30</v>
      </c>
      <c r="V1650" s="29" t="s">
        <v>7474</v>
      </c>
      <c r="W1650" s="29" t="s">
        <v>7472</v>
      </c>
      <c r="X1650" s="29" t="s">
        <v>7472</v>
      </c>
      <c r="Y1650" s="29" t="s">
        <v>7472</v>
      </c>
      <c r="Z1650" s="29" t="s">
        <v>7472</v>
      </c>
      <c r="AA1650" s="29" t="s">
        <v>7478</v>
      </c>
      <c r="AB1650" s="28" t="s">
        <v>7472</v>
      </c>
      <c r="AC1650" s="27"/>
      <c r="AD1650" s="27"/>
      <c r="AE1650" s="27"/>
      <c r="AF1650" s="29" t="s">
        <v>7472</v>
      </c>
      <c r="AG1650" s="33" t="str">
        <f>IF(ISERROR(IF(VLOOKUP(B1650,'SAS Stations'!$A$2:$G$307,6,)="YES", "YES", "NO"))=TRUE,"NO","YES")</f>
        <v>NO</v>
      </c>
      <c r="AH1650" s="33" t="str">
        <f t="shared" si="25"/>
        <v>YES</v>
      </c>
      <c r="AI1650" s="33" t="str">
        <f>IF(ISERROR(IF(VLOOKUP(B1650,'Stations Modelled'!$A$2:$D$141,4,FALSE)=TRUE, "YES","NO")),"NO","YES")</f>
        <v>NO</v>
      </c>
    </row>
    <row r="1651" spans="1:35" hidden="1">
      <c r="A1651" s="29" t="s">
        <v>875</v>
      </c>
      <c r="B1651" s="28">
        <v>281</v>
      </c>
      <c r="C1651" s="28">
        <v>5034</v>
      </c>
      <c r="D1651" s="30" t="s">
        <v>4949</v>
      </c>
      <c r="E1651" s="29">
        <v>74471</v>
      </c>
      <c r="F1651" s="28">
        <v>220</v>
      </c>
      <c r="G1651" s="28">
        <v>66</v>
      </c>
      <c r="H1651" s="28">
        <v>5000</v>
      </c>
      <c r="I1651" s="29" t="s">
        <v>7485</v>
      </c>
      <c r="J1651" s="28">
        <v>17</v>
      </c>
      <c r="K1651" s="29" t="s">
        <v>4950</v>
      </c>
      <c r="L1651" s="28">
        <v>5033</v>
      </c>
      <c r="M1651" s="29" t="s">
        <v>397</v>
      </c>
      <c r="N1651" s="29" t="s">
        <v>7471</v>
      </c>
      <c r="O1651" s="31">
        <v>17685</v>
      </c>
      <c r="P1651" s="31" t="s">
        <v>7472</v>
      </c>
      <c r="Q1651" s="29" t="s">
        <v>7486</v>
      </c>
      <c r="R1651" s="28">
        <v>5</v>
      </c>
      <c r="S1651" s="28">
        <v>51</v>
      </c>
      <c r="T1651" s="28">
        <v>3</v>
      </c>
      <c r="U1651" s="28">
        <v>33</v>
      </c>
      <c r="V1651" s="29" t="s">
        <v>4926</v>
      </c>
      <c r="W1651" s="29" t="s">
        <v>7472</v>
      </c>
      <c r="X1651" s="29" t="s">
        <v>7472</v>
      </c>
      <c r="Y1651" s="29" t="s">
        <v>5327</v>
      </c>
      <c r="Z1651" s="29" t="s">
        <v>882</v>
      </c>
      <c r="AA1651" s="29" t="s">
        <v>7478</v>
      </c>
      <c r="AB1651" s="28">
        <v>93267</v>
      </c>
      <c r="AC1651" s="32">
        <v>36.108032000000001</v>
      </c>
      <c r="AD1651" s="32">
        <v>-118.938418</v>
      </c>
      <c r="AE1651" s="34" t="s">
        <v>7494</v>
      </c>
      <c r="AF1651" s="29" t="s">
        <v>7472</v>
      </c>
      <c r="AG1651" s="33" t="str">
        <f>IF(ISERROR(IF(VLOOKUP(B1651,'SAS Stations'!$A$2:$G$307,6,)="YES", "YES", "NO"))=TRUE,"NO","YES")</f>
        <v>NO</v>
      </c>
      <c r="AH1651" s="33" t="str">
        <f t="shared" si="25"/>
        <v>YES</v>
      </c>
      <c r="AI1651" s="33" t="str">
        <f>IF(ISERROR(IF(VLOOKUP(B1651,'Stations Modelled'!$A$2:$D$141,4,FALSE)=TRUE, "YES","NO")),"NO","YES")</f>
        <v>NO</v>
      </c>
    </row>
    <row r="1652" spans="1:35" hidden="1">
      <c r="A1652" s="29" t="s">
        <v>875</v>
      </c>
      <c r="B1652" s="28">
        <v>1621</v>
      </c>
      <c r="C1652" s="28">
        <v>5034</v>
      </c>
      <c r="D1652" s="30" t="s">
        <v>4949</v>
      </c>
      <c r="E1652" s="29">
        <v>74471</v>
      </c>
      <c r="F1652" s="28">
        <v>66</v>
      </c>
      <c r="G1652" s="28">
        <v>66</v>
      </c>
      <c r="H1652" s="28">
        <v>5034</v>
      </c>
      <c r="I1652" s="29" t="s">
        <v>875</v>
      </c>
      <c r="J1652" s="28">
        <v>17</v>
      </c>
      <c r="K1652" s="29" t="s">
        <v>4950</v>
      </c>
      <c r="L1652" s="28">
        <v>5033</v>
      </c>
      <c r="M1652" s="29" t="s">
        <v>397</v>
      </c>
      <c r="N1652" s="29" t="s">
        <v>7471</v>
      </c>
      <c r="O1652" s="31">
        <v>17685</v>
      </c>
      <c r="P1652" s="31" t="s">
        <v>7472</v>
      </c>
      <c r="Q1652" s="29" t="s">
        <v>7473</v>
      </c>
      <c r="R1652" s="28">
        <v>5</v>
      </c>
      <c r="S1652" s="28">
        <v>51</v>
      </c>
      <c r="T1652" s="28">
        <v>3</v>
      </c>
      <c r="U1652" s="28">
        <v>33</v>
      </c>
      <c r="V1652" s="29" t="s">
        <v>4926</v>
      </c>
      <c r="W1652" s="29" t="s">
        <v>7472</v>
      </c>
      <c r="X1652" s="29" t="s">
        <v>7472</v>
      </c>
      <c r="Y1652" s="29" t="s">
        <v>5327</v>
      </c>
      <c r="Z1652" s="29" t="s">
        <v>882</v>
      </c>
      <c r="AA1652" s="29" t="s">
        <v>7478</v>
      </c>
      <c r="AB1652" s="28">
        <v>93267</v>
      </c>
      <c r="AC1652" s="32">
        <v>36.108032000000001</v>
      </c>
      <c r="AD1652" s="32">
        <v>-118.938418</v>
      </c>
      <c r="AE1652" s="34" t="s">
        <v>7494</v>
      </c>
      <c r="AF1652" s="29" t="s">
        <v>7472</v>
      </c>
      <c r="AG1652" s="33" t="str">
        <f>IF(ISERROR(IF(VLOOKUP(B1652,'SAS Stations'!$A$2:$G$307,6,)="YES", "YES", "NO"))=TRUE,"NO","YES")</f>
        <v>NO</v>
      </c>
      <c r="AH1652" s="33" t="str">
        <f t="shared" si="25"/>
        <v>YES</v>
      </c>
      <c r="AI1652" s="33" t="str">
        <f>IF(ISERROR(IF(VLOOKUP(B1652,'Stations Modelled'!$A$2:$D$141,4,FALSE)=TRUE, "YES","NO")),"NO","YES")</f>
        <v>NO</v>
      </c>
    </row>
    <row r="1653" spans="1:35" hidden="1">
      <c r="A1653" s="29" t="s">
        <v>1430</v>
      </c>
      <c r="B1653" s="28">
        <v>1678</v>
      </c>
      <c r="C1653" s="28">
        <v>9556</v>
      </c>
      <c r="D1653" s="30"/>
      <c r="E1653" s="29"/>
      <c r="F1653" s="28">
        <v>66</v>
      </c>
      <c r="G1653" s="28">
        <v>12</v>
      </c>
      <c r="H1653" s="28">
        <v>9010</v>
      </c>
      <c r="I1653" s="29" t="s">
        <v>2406</v>
      </c>
      <c r="J1653" s="28" t="s">
        <v>7472</v>
      </c>
      <c r="K1653" s="29" t="s">
        <v>7472</v>
      </c>
      <c r="L1653" s="28">
        <v>9010</v>
      </c>
      <c r="M1653" s="29" t="s">
        <v>2406</v>
      </c>
      <c r="N1653" s="29" t="s">
        <v>7471</v>
      </c>
      <c r="O1653" s="31">
        <v>33970</v>
      </c>
      <c r="P1653" s="31" t="s">
        <v>7472</v>
      </c>
      <c r="Q1653" s="29" t="s">
        <v>7530</v>
      </c>
      <c r="R1653" s="28">
        <v>9</v>
      </c>
      <c r="S1653" s="28">
        <v>99</v>
      </c>
      <c r="T1653" s="28">
        <v>2</v>
      </c>
      <c r="U1653" s="28">
        <v>0</v>
      </c>
      <c r="V1653" s="29" t="s">
        <v>7472</v>
      </c>
      <c r="W1653" s="29" t="s">
        <v>7472</v>
      </c>
      <c r="X1653" s="29" t="s">
        <v>7472</v>
      </c>
      <c r="Y1653" s="29" t="s">
        <v>2407</v>
      </c>
      <c r="Z1653" s="29" t="s">
        <v>348</v>
      </c>
      <c r="AA1653" s="29" t="s">
        <v>7478</v>
      </c>
      <c r="AB1653" s="28">
        <v>91801</v>
      </c>
      <c r="AC1653" s="27"/>
      <c r="AD1653" s="27"/>
      <c r="AE1653" s="27"/>
      <c r="AF1653" s="29" t="s">
        <v>7472</v>
      </c>
      <c r="AG1653" s="33" t="str">
        <f>IF(ISERROR(IF(VLOOKUP(B1653,'SAS Stations'!$A$2:$G$307,6,)="YES", "YES", "NO"))=TRUE,"NO","YES")</f>
        <v>NO</v>
      </c>
      <c r="AH1653" s="33" t="str">
        <f t="shared" si="25"/>
        <v>YES</v>
      </c>
      <c r="AI1653" s="33" t="str">
        <f>IF(ISERROR(IF(VLOOKUP(B1653,'Stations Modelled'!$A$2:$D$141,4,FALSE)=TRUE, "YES","NO")),"NO","YES")</f>
        <v>NO</v>
      </c>
    </row>
    <row r="1654" spans="1:35" hidden="1">
      <c r="A1654" s="29" t="s">
        <v>1431</v>
      </c>
      <c r="B1654" s="28">
        <v>1283</v>
      </c>
      <c r="C1654" s="28">
        <v>7776</v>
      </c>
      <c r="D1654" s="30"/>
      <c r="E1654" s="29"/>
      <c r="F1654" s="28">
        <v>12</v>
      </c>
      <c r="G1654" s="28">
        <v>2.4</v>
      </c>
      <c r="H1654" s="28">
        <v>5064</v>
      </c>
      <c r="I1654" s="29" t="s">
        <v>375</v>
      </c>
      <c r="J1654" s="28">
        <v>5</v>
      </c>
      <c r="K1654" s="29" t="s">
        <v>375</v>
      </c>
      <c r="L1654" s="28">
        <v>5064</v>
      </c>
      <c r="M1654" s="29" t="s">
        <v>375</v>
      </c>
      <c r="N1654" s="29" t="s">
        <v>7521</v>
      </c>
      <c r="O1654" s="31">
        <v>18384</v>
      </c>
      <c r="P1654" s="31">
        <v>29707</v>
      </c>
      <c r="Q1654" s="29" t="s">
        <v>5084</v>
      </c>
      <c r="R1654" s="28">
        <v>3</v>
      </c>
      <c r="S1654" s="28">
        <v>40</v>
      </c>
      <c r="T1654" s="28">
        <v>2</v>
      </c>
      <c r="U1654" s="28">
        <v>40</v>
      </c>
      <c r="V1654" s="29" t="s">
        <v>7474</v>
      </c>
      <c r="W1654" s="29" t="s">
        <v>7472</v>
      </c>
      <c r="X1654" s="29" t="s">
        <v>7472</v>
      </c>
      <c r="Y1654" s="29" t="s">
        <v>7472</v>
      </c>
      <c r="Z1654" s="29" t="s">
        <v>7472</v>
      </c>
      <c r="AA1654" s="29" t="s">
        <v>7478</v>
      </c>
      <c r="AB1654" s="28" t="s">
        <v>7472</v>
      </c>
      <c r="AC1654" s="27"/>
      <c r="AD1654" s="27"/>
      <c r="AE1654" s="27"/>
      <c r="AF1654" s="29" t="s">
        <v>7472</v>
      </c>
      <c r="AG1654" s="33" t="str">
        <f>IF(ISERROR(IF(VLOOKUP(B1654,'SAS Stations'!$A$2:$G$307,6,)="YES", "YES", "NO"))=TRUE,"NO","YES")</f>
        <v>NO</v>
      </c>
      <c r="AH1654" s="33" t="str">
        <f t="shared" si="25"/>
        <v>YES</v>
      </c>
      <c r="AI1654" s="33" t="str">
        <f>IF(ISERROR(IF(VLOOKUP(B1654,'Stations Modelled'!$A$2:$D$141,4,FALSE)=TRUE, "YES","NO")),"NO","YES")</f>
        <v>NO</v>
      </c>
    </row>
    <row r="1655" spans="1:35" hidden="1">
      <c r="A1655" s="29" t="s">
        <v>1432</v>
      </c>
      <c r="B1655" s="28">
        <v>930</v>
      </c>
      <c r="C1655" s="28">
        <v>6119</v>
      </c>
      <c r="D1655" s="30"/>
      <c r="E1655" s="29"/>
      <c r="F1655" s="28">
        <v>33</v>
      </c>
      <c r="G1655" s="28">
        <v>12</v>
      </c>
      <c r="H1655" s="28">
        <v>8016</v>
      </c>
      <c r="I1655" s="29" t="s">
        <v>385</v>
      </c>
      <c r="J1655" s="28">
        <v>15</v>
      </c>
      <c r="K1655" s="29" t="s">
        <v>666</v>
      </c>
      <c r="L1655" s="28">
        <v>5090</v>
      </c>
      <c r="M1655" s="29" t="s">
        <v>3806</v>
      </c>
      <c r="N1655" s="29" t="s">
        <v>7471</v>
      </c>
      <c r="O1655" s="31">
        <v>18264</v>
      </c>
      <c r="P1655" s="31" t="s">
        <v>7472</v>
      </c>
      <c r="Q1655" s="29" t="s">
        <v>981</v>
      </c>
      <c r="R1655" s="28">
        <v>3</v>
      </c>
      <c r="S1655" s="28">
        <v>72</v>
      </c>
      <c r="T1655" s="28">
        <v>4</v>
      </c>
      <c r="U1655" s="28">
        <v>30</v>
      </c>
      <c r="V1655" s="29" t="s">
        <v>7474</v>
      </c>
      <c r="W1655" s="29" t="s">
        <v>7472</v>
      </c>
      <c r="X1655" s="29" t="s">
        <v>7472</v>
      </c>
      <c r="Y1655" s="29" t="s">
        <v>7472</v>
      </c>
      <c r="Z1655" s="29" t="s">
        <v>7472</v>
      </c>
      <c r="AA1655" s="29" t="s">
        <v>7478</v>
      </c>
      <c r="AB1655" s="28" t="s">
        <v>7472</v>
      </c>
      <c r="AC1655" s="27"/>
      <c r="AD1655" s="27"/>
      <c r="AE1655" s="27"/>
      <c r="AF1655" s="29" t="s">
        <v>7472</v>
      </c>
      <c r="AG1655" s="33" t="str">
        <f>IF(ISERROR(IF(VLOOKUP(B1655,'SAS Stations'!$A$2:$G$307,6,)="YES", "YES", "NO"))=TRUE,"NO","YES")</f>
        <v>NO</v>
      </c>
      <c r="AH1655" s="33" t="str">
        <f t="shared" si="25"/>
        <v>YES</v>
      </c>
      <c r="AI1655" s="33" t="str">
        <f>IF(ISERROR(IF(VLOOKUP(B1655,'Stations Modelled'!$A$2:$D$141,4,FALSE)=TRUE, "YES","NO")),"NO","YES")</f>
        <v>NO</v>
      </c>
    </row>
    <row r="1656" spans="1:35" hidden="1">
      <c r="A1656" s="29" t="s">
        <v>876</v>
      </c>
      <c r="B1656" s="28">
        <v>800</v>
      </c>
      <c r="C1656" s="28">
        <v>5796</v>
      </c>
      <c r="D1656" s="30" t="s">
        <v>2822</v>
      </c>
      <c r="E1656" s="29">
        <v>34248</v>
      </c>
      <c r="F1656" s="28">
        <v>66</v>
      </c>
      <c r="G1656" s="28">
        <v>12</v>
      </c>
      <c r="H1656" s="28">
        <v>1410</v>
      </c>
      <c r="I1656" s="29" t="s">
        <v>340</v>
      </c>
      <c r="J1656" s="28">
        <v>9</v>
      </c>
      <c r="K1656" s="29" t="s">
        <v>652</v>
      </c>
      <c r="L1656" s="28">
        <v>5073</v>
      </c>
      <c r="M1656" s="29" t="s">
        <v>652</v>
      </c>
      <c r="N1656" s="29" t="s">
        <v>7471</v>
      </c>
      <c r="O1656" s="31">
        <v>18264</v>
      </c>
      <c r="P1656" s="31" t="s">
        <v>7472</v>
      </c>
      <c r="Q1656" s="29" t="s">
        <v>7506</v>
      </c>
      <c r="R1656" s="28">
        <v>1</v>
      </c>
      <c r="S1656" s="28">
        <v>46</v>
      </c>
      <c r="T1656" s="28">
        <v>1</v>
      </c>
      <c r="U1656" s="28">
        <v>52</v>
      </c>
      <c r="V1656" s="29" t="s">
        <v>3386</v>
      </c>
      <c r="W1656" s="29" t="s">
        <v>2824</v>
      </c>
      <c r="X1656" s="29" t="s">
        <v>462</v>
      </c>
      <c r="Y1656" s="29" t="s">
        <v>4863</v>
      </c>
      <c r="Z1656" s="29" t="s">
        <v>660</v>
      </c>
      <c r="AA1656" s="29" t="s">
        <v>7478</v>
      </c>
      <c r="AB1656" s="28">
        <v>90803</v>
      </c>
      <c r="AC1656" s="32">
        <v>33.771676999999997</v>
      </c>
      <c r="AD1656" s="32">
        <v>-118.10054599999999</v>
      </c>
      <c r="AE1656" s="34" t="s">
        <v>7494</v>
      </c>
      <c r="AF1656" s="29" t="s">
        <v>7472</v>
      </c>
      <c r="AG1656" s="33" t="str">
        <f>IF(ISERROR(IF(VLOOKUP(B1656,'SAS Stations'!$A$2:$G$307,6,)="YES", "YES", "NO"))=TRUE,"NO","YES")</f>
        <v>NO</v>
      </c>
      <c r="AH1656" s="33" t="str">
        <f t="shared" si="25"/>
        <v>YES</v>
      </c>
      <c r="AI1656" s="33" t="str">
        <f>IF(ISERROR(IF(VLOOKUP(B1656,'Stations Modelled'!$A$2:$D$141,4,FALSE)=TRUE, "YES","NO")),"NO","YES")</f>
        <v>YES</v>
      </c>
    </row>
    <row r="1657" spans="1:35" hidden="1">
      <c r="A1657" s="29" t="s">
        <v>877</v>
      </c>
      <c r="B1657" s="28">
        <v>1531</v>
      </c>
      <c r="C1657" s="28">
        <v>8309</v>
      </c>
      <c r="D1657" s="30" t="s">
        <v>3410</v>
      </c>
      <c r="E1657" s="29" t="s">
        <v>2758</v>
      </c>
      <c r="F1657" s="28">
        <v>115</v>
      </c>
      <c r="G1657" s="28">
        <v>12</v>
      </c>
      <c r="H1657" s="28">
        <v>5070</v>
      </c>
      <c r="I1657" s="29" t="s">
        <v>347</v>
      </c>
      <c r="J1657" s="28">
        <v>7</v>
      </c>
      <c r="K1657" s="29" t="s">
        <v>347</v>
      </c>
      <c r="L1657" s="28">
        <v>5070</v>
      </c>
      <c r="M1657" s="29" t="s">
        <v>347</v>
      </c>
      <c r="N1657" s="29" t="s">
        <v>7471</v>
      </c>
      <c r="O1657" s="31">
        <v>32964</v>
      </c>
      <c r="P1657" s="31" t="s">
        <v>7472</v>
      </c>
      <c r="Q1657" s="29" t="s">
        <v>7473</v>
      </c>
      <c r="R1657" s="28">
        <v>3</v>
      </c>
      <c r="S1657" s="28">
        <v>77</v>
      </c>
      <c r="T1657" s="28">
        <v>3</v>
      </c>
      <c r="U1657" s="28">
        <v>16</v>
      </c>
      <c r="V1657" s="29" t="s">
        <v>3411</v>
      </c>
      <c r="W1657" s="29" t="s">
        <v>2655</v>
      </c>
      <c r="X1657" s="29" t="s">
        <v>517</v>
      </c>
      <c r="Y1657" s="29" t="s">
        <v>2759</v>
      </c>
      <c r="Z1657" s="29" t="s">
        <v>2760</v>
      </c>
      <c r="AA1657" s="29" t="s">
        <v>7478</v>
      </c>
      <c r="AB1657" s="28">
        <v>92362</v>
      </c>
      <c r="AC1657" s="32">
        <v>33.557792999999997</v>
      </c>
      <c r="AD1657" s="32">
        <v>-117.20316800000001</v>
      </c>
      <c r="AE1657" s="34" t="s">
        <v>7503</v>
      </c>
      <c r="AF1657" s="29" t="s">
        <v>7472</v>
      </c>
      <c r="AG1657" s="33" t="str">
        <f>IF(ISERROR(IF(VLOOKUP(B1657,'SAS Stations'!$A$2:$G$307,6,)="YES", "YES", "NO"))=TRUE,"NO","YES")</f>
        <v>YES</v>
      </c>
      <c r="AH1657" s="33" t="str">
        <f t="shared" si="25"/>
        <v>NO</v>
      </c>
      <c r="AI1657" s="33" t="str">
        <f>IF(ISERROR(IF(VLOOKUP(B1657,'Stations Modelled'!$A$2:$D$141,4,FALSE)=TRUE, "YES","NO")),"NO","YES")</f>
        <v>NO</v>
      </c>
    </row>
    <row r="1658" spans="1:35" hidden="1">
      <c r="A1658" s="29" t="s">
        <v>1433</v>
      </c>
      <c r="B1658" s="28">
        <v>1288</v>
      </c>
      <c r="C1658" s="28">
        <v>7786</v>
      </c>
      <c r="D1658" s="30"/>
      <c r="E1658" s="29"/>
      <c r="F1658" s="28">
        <v>33</v>
      </c>
      <c r="G1658" s="28">
        <v>12</v>
      </c>
      <c r="H1658" s="28">
        <v>5070</v>
      </c>
      <c r="I1658" s="29" t="s">
        <v>347</v>
      </c>
      <c r="J1658" s="28">
        <v>7</v>
      </c>
      <c r="K1658" s="29" t="s">
        <v>347</v>
      </c>
      <c r="L1658" s="28">
        <v>5070</v>
      </c>
      <c r="M1658" s="29" t="s">
        <v>347</v>
      </c>
      <c r="N1658" s="29" t="s">
        <v>7521</v>
      </c>
      <c r="O1658" s="31">
        <v>25720</v>
      </c>
      <c r="P1658" s="31">
        <v>32690</v>
      </c>
      <c r="Q1658" s="29" t="s">
        <v>5084</v>
      </c>
      <c r="R1658" s="28">
        <v>3</v>
      </c>
      <c r="S1658" s="28">
        <v>77</v>
      </c>
      <c r="T1658" s="28">
        <v>4</v>
      </c>
      <c r="U1658" s="28">
        <v>20</v>
      </c>
      <c r="V1658" s="29" t="s">
        <v>7472</v>
      </c>
      <c r="W1658" s="29" t="s">
        <v>7472</v>
      </c>
      <c r="X1658" s="29" t="s">
        <v>7472</v>
      </c>
      <c r="Y1658" s="29" t="s">
        <v>7472</v>
      </c>
      <c r="Z1658" s="29" t="s">
        <v>7472</v>
      </c>
      <c r="AA1658" s="29" t="s">
        <v>7478</v>
      </c>
      <c r="AB1658" s="28" t="s">
        <v>7472</v>
      </c>
      <c r="AC1658" s="27"/>
      <c r="AD1658" s="27"/>
      <c r="AE1658" s="27"/>
      <c r="AF1658" s="29" t="s">
        <v>7472</v>
      </c>
      <c r="AG1658" s="33" t="str">
        <f>IF(ISERROR(IF(VLOOKUP(B1658,'SAS Stations'!$A$2:$G$307,6,)="YES", "YES", "NO"))=TRUE,"NO","YES")</f>
        <v>NO</v>
      </c>
      <c r="AH1658" s="33" t="str">
        <f t="shared" si="25"/>
        <v>YES</v>
      </c>
      <c r="AI1658" s="33" t="str">
        <f>IF(ISERROR(IF(VLOOKUP(B1658,'Stations Modelled'!$A$2:$D$141,4,FALSE)=TRUE, "YES","NO")),"NO","YES")</f>
        <v>NO</v>
      </c>
    </row>
    <row r="1659" spans="1:35" hidden="1">
      <c r="A1659" s="29" t="s">
        <v>878</v>
      </c>
      <c r="B1659" s="28">
        <v>490</v>
      </c>
      <c r="C1659" s="28">
        <v>5273</v>
      </c>
      <c r="D1659" s="30" t="s">
        <v>2821</v>
      </c>
      <c r="E1659" s="29"/>
      <c r="F1659" s="28">
        <v>66</v>
      </c>
      <c r="G1659" s="28">
        <v>12</v>
      </c>
      <c r="H1659" s="28">
        <v>5029</v>
      </c>
      <c r="I1659" s="29" t="s">
        <v>624</v>
      </c>
      <c r="J1659" s="28">
        <v>8</v>
      </c>
      <c r="K1659" s="29" t="s">
        <v>337</v>
      </c>
      <c r="L1659" s="28">
        <v>5023</v>
      </c>
      <c r="M1659" s="29" t="s">
        <v>337</v>
      </c>
      <c r="N1659" s="29" t="s">
        <v>7471</v>
      </c>
      <c r="O1659" s="31">
        <v>23894</v>
      </c>
      <c r="P1659" s="31" t="s">
        <v>7472</v>
      </c>
      <c r="Q1659" s="29" t="s">
        <v>7530</v>
      </c>
      <c r="R1659" s="28">
        <v>5</v>
      </c>
      <c r="S1659" s="28">
        <v>44</v>
      </c>
      <c r="T1659" s="28">
        <v>1</v>
      </c>
      <c r="U1659" s="28">
        <v>54</v>
      </c>
      <c r="V1659" s="29" t="s">
        <v>3386</v>
      </c>
      <c r="W1659" s="29" t="s">
        <v>4583</v>
      </c>
      <c r="X1659" s="29" t="s">
        <v>7571</v>
      </c>
      <c r="Y1659" s="29" t="s">
        <v>4864</v>
      </c>
      <c r="Z1659" s="29" t="s">
        <v>602</v>
      </c>
      <c r="AA1659" s="29" t="s">
        <v>7478</v>
      </c>
      <c r="AB1659" s="28" t="s">
        <v>7472</v>
      </c>
      <c r="AC1659" s="32">
        <v>34.000461000000001</v>
      </c>
      <c r="AD1659" s="32">
        <v>-118.37367500000001</v>
      </c>
      <c r="AE1659" s="34" t="s">
        <v>7494</v>
      </c>
      <c r="AF1659" s="29" t="s">
        <v>7472</v>
      </c>
      <c r="AG1659" s="33" t="str">
        <f>IF(ISERROR(IF(VLOOKUP(B1659,'SAS Stations'!$A$2:$G$307,6,)="YES", "YES", "NO"))=TRUE,"NO","YES")</f>
        <v>NO</v>
      </c>
      <c r="AH1659" s="33" t="str">
        <f t="shared" si="25"/>
        <v>YES</v>
      </c>
      <c r="AI1659" s="33" t="str">
        <f>IF(ISERROR(IF(VLOOKUP(B1659,'Stations Modelled'!$A$2:$D$141,4,FALSE)=TRUE, "YES","NO")),"NO","YES")</f>
        <v>NO</v>
      </c>
    </row>
    <row r="1660" spans="1:35" hidden="1">
      <c r="A1660" s="29" t="s">
        <v>1434</v>
      </c>
      <c r="B1660" s="28">
        <v>1766</v>
      </c>
      <c r="C1660" s="28">
        <v>5279</v>
      </c>
      <c r="D1660" s="30"/>
      <c r="E1660" s="29"/>
      <c r="F1660" s="28">
        <v>66</v>
      </c>
      <c r="G1660" s="28">
        <v>16</v>
      </c>
      <c r="H1660" s="28">
        <v>5021</v>
      </c>
      <c r="I1660" s="29" t="s">
        <v>625</v>
      </c>
      <c r="J1660" s="28">
        <v>8</v>
      </c>
      <c r="K1660" s="29" t="s">
        <v>337</v>
      </c>
      <c r="L1660" s="28">
        <v>5023</v>
      </c>
      <c r="M1660" s="29" t="s">
        <v>337</v>
      </c>
      <c r="N1660" s="29" t="s">
        <v>7496</v>
      </c>
      <c r="O1660" s="31">
        <v>40179</v>
      </c>
      <c r="P1660" s="31" t="s">
        <v>7472</v>
      </c>
      <c r="Q1660" s="29" t="s">
        <v>7473</v>
      </c>
      <c r="R1660" s="28">
        <v>5</v>
      </c>
      <c r="S1660" s="28">
        <v>44</v>
      </c>
      <c r="T1660" s="28">
        <v>1</v>
      </c>
      <c r="U1660" s="28">
        <v>50</v>
      </c>
      <c r="V1660" s="29" t="s">
        <v>2730</v>
      </c>
      <c r="W1660" s="29" t="s">
        <v>7472</v>
      </c>
      <c r="X1660" s="29" t="s">
        <v>7472</v>
      </c>
      <c r="Y1660" s="29" t="s">
        <v>7472</v>
      </c>
      <c r="Z1660" s="29" t="s">
        <v>7472</v>
      </c>
      <c r="AA1660" s="29" t="s">
        <v>7478</v>
      </c>
      <c r="AB1660" s="28" t="s">
        <v>7472</v>
      </c>
      <c r="AC1660" s="27"/>
      <c r="AD1660" s="27"/>
      <c r="AE1660" s="27"/>
      <c r="AF1660" s="29" t="s">
        <v>7472</v>
      </c>
      <c r="AG1660" s="33" t="str">
        <f>IF(ISERROR(IF(VLOOKUP(B1660,'SAS Stations'!$A$2:$G$307,6,)="YES", "YES", "NO"))=TRUE,"NO","YES")</f>
        <v>NO</v>
      </c>
      <c r="AH1660" s="33" t="str">
        <f t="shared" si="25"/>
        <v>YES</v>
      </c>
      <c r="AI1660" s="33" t="str">
        <f>IF(ISERROR(IF(VLOOKUP(B1660,'Stations Modelled'!$A$2:$D$141,4,FALSE)=TRUE, "YES","NO")),"NO","YES")</f>
        <v>NO</v>
      </c>
    </row>
    <row r="1661" spans="1:35" hidden="1">
      <c r="A1661" s="29" t="s">
        <v>879</v>
      </c>
      <c r="B1661" s="28">
        <v>767</v>
      </c>
      <c r="C1661" s="28">
        <v>5755</v>
      </c>
      <c r="D1661" s="30" t="s">
        <v>2815</v>
      </c>
      <c r="E1661" s="29">
        <v>32724</v>
      </c>
      <c r="F1661" s="28">
        <v>66</v>
      </c>
      <c r="G1661" s="28">
        <v>12</v>
      </c>
      <c r="H1661" s="28">
        <v>5071</v>
      </c>
      <c r="I1661" s="29" t="s">
        <v>339</v>
      </c>
      <c r="J1661" s="28">
        <v>9</v>
      </c>
      <c r="K1661" s="29" t="s">
        <v>652</v>
      </c>
      <c r="L1661" s="28">
        <v>5073</v>
      </c>
      <c r="M1661" s="29" t="s">
        <v>652</v>
      </c>
      <c r="N1661" s="29" t="s">
        <v>7471</v>
      </c>
      <c r="O1661" s="31">
        <v>9041</v>
      </c>
      <c r="P1661" s="31" t="s">
        <v>7472</v>
      </c>
      <c r="Q1661" s="29" t="s">
        <v>7473</v>
      </c>
      <c r="R1661" s="28">
        <v>1</v>
      </c>
      <c r="S1661" s="28">
        <v>46</v>
      </c>
      <c r="T1661" s="28">
        <v>1</v>
      </c>
      <c r="U1661" s="28">
        <v>51</v>
      </c>
      <c r="V1661" s="29" t="s">
        <v>3386</v>
      </c>
      <c r="W1661" s="29" t="s">
        <v>1635</v>
      </c>
      <c r="X1661" s="29" t="s">
        <v>7553</v>
      </c>
      <c r="Y1661" s="29" t="s">
        <v>4865</v>
      </c>
      <c r="Z1661" s="29" t="s">
        <v>660</v>
      </c>
      <c r="AA1661" s="29" t="s">
        <v>7478</v>
      </c>
      <c r="AB1661" s="28">
        <v>90806</v>
      </c>
      <c r="AC1661" s="32">
        <v>33.790177999999997</v>
      </c>
      <c r="AD1661" s="32">
        <v>-118.19841599999999</v>
      </c>
      <c r="AE1661" s="34" t="s">
        <v>7494</v>
      </c>
      <c r="AF1661" s="29" t="s">
        <v>7472</v>
      </c>
      <c r="AG1661" s="33" t="str">
        <f>IF(ISERROR(IF(VLOOKUP(B1661,'SAS Stations'!$A$2:$G$307,6,)="YES", "YES", "NO"))=TRUE,"NO","YES")</f>
        <v>NO</v>
      </c>
      <c r="AH1661" s="33" t="str">
        <f t="shared" si="25"/>
        <v>YES</v>
      </c>
      <c r="AI1661" s="33" t="str">
        <f>IF(ISERROR(IF(VLOOKUP(B1661,'Stations Modelled'!$A$2:$D$141,4,FALSE)=TRUE, "YES","NO")),"NO","YES")</f>
        <v>YES</v>
      </c>
    </row>
    <row r="1662" spans="1:35" hidden="1">
      <c r="A1662" s="29" t="s">
        <v>1435</v>
      </c>
      <c r="B1662" s="28">
        <v>111</v>
      </c>
      <c r="C1662" s="28">
        <v>1936</v>
      </c>
      <c r="D1662" s="30"/>
      <c r="E1662" s="29"/>
      <c r="F1662" s="28">
        <v>12</v>
      </c>
      <c r="G1662" s="28">
        <v>12</v>
      </c>
      <c r="H1662" s="28">
        <v>5073</v>
      </c>
      <c r="I1662" s="29" t="s">
        <v>652</v>
      </c>
      <c r="J1662" s="28">
        <v>9</v>
      </c>
      <c r="K1662" s="29" t="s">
        <v>652</v>
      </c>
      <c r="L1662" s="28">
        <v>5073</v>
      </c>
      <c r="M1662" s="29" t="s">
        <v>652</v>
      </c>
      <c r="N1662" s="29" t="s">
        <v>7471</v>
      </c>
      <c r="O1662" s="31">
        <v>27973</v>
      </c>
      <c r="P1662" s="31" t="s">
        <v>7472</v>
      </c>
      <c r="Q1662" s="29" t="s">
        <v>981</v>
      </c>
      <c r="R1662" s="28">
        <v>1</v>
      </c>
      <c r="S1662" s="28">
        <v>32</v>
      </c>
      <c r="T1662" s="28">
        <v>2</v>
      </c>
      <c r="U1662" s="28">
        <v>50</v>
      </c>
      <c r="V1662" s="29" t="s">
        <v>2730</v>
      </c>
      <c r="W1662" s="29" t="s">
        <v>7472</v>
      </c>
      <c r="X1662" s="29" t="s">
        <v>7472</v>
      </c>
      <c r="Y1662" s="29" t="s">
        <v>7472</v>
      </c>
      <c r="Z1662" s="29" t="s">
        <v>7472</v>
      </c>
      <c r="AA1662" s="29" t="s">
        <v>7478</v>
      </c>
      <c r="AB1662" s="28" t="s">
        <v>7472</v>
      </c>
      <c r="AC1662" s="27"/>
      <c r="AD1662" s="27"/>
      <c r="AE1662" s="27"/>
      <c r="AF1662" s="29" t="s">
        <v>7472</v>
      </c>
      <c r="AG1662" s="33" t="str">
        <f>IF(ISERROR(IF(VLOOKUP(B1662,'SAS Stations'!$A$2:$G$307,6,)="YES", "YES", "NO"))=TRUE,"NO","YES")</f>
        <v>NO</v>
      </c>
      <c r="AH1662" s="33" t="str">
        <f t="shared" si="25"/>
        <v>YES</v>
      </c>
      <c r="AI1662" s="33" t="str">
        <f>IF(ISERROR(IF(VLOOKUP(B1662,'Stations Modelled'!$A$2:$D$141,4,FALSE)=TRUE, "YES","NO")),"NO","YES")</f>
        <v>NO</v>
      </c>
    </row>
    <row r="1663" spans="1:35" hidden="1">
      <c r="A1663" s="29" t="s">
        <v>3378</v>
      </c>
      <c r="B1663" s="28">
        <v>1568</v>
      </c>
      <c r="C1663" s="28">
        <v>6291</v>
      </c>
      <c r="D1663" s="30" t="s">
        <v>482</v>
      </c>
      <c r="E1663" s="29"/>
      <c r="F1663" s="28">
        <v>66</v>
      </c>
      <c r="G1663" s="28">
        <v>12</v>
      </c>
      <c r="H1663" s="28">
        <v>5017</v>
      </c>
      <c r="I1663" s="29" t="s">
        <v>430</v>
      </c>
      <c r="J1663" s="28">
        <v>2</v>
      </c>
      <c r="K1663" s="29" t="s">
        <v>394</v>
      </c>
      <c r="L1663" s="28">
        <v>5086</v>
      </c>
      <c r="M1663" s="29" t="s">
        <v>394</v>
      </c>
      <c r="N1663" s="29" t="s">
        <v>7471</v>
      </c>
      <c r="O1663" s="31">
        <v>33320</v>
      </c>
      <c r="P1663" s="31" t="s">
        <v>7472</v>
      </c>
      <c r="Q1663" s="29" t="s">
        <v>7530</v>
      </c>
      <c r="R1663" s="28">
        <v>1</v>
      </c>
      <c r="S1663" s="28">
        <v>43</v>
      </c>
      <c r="T1663" s="28">
        <v>2</v>
      </c>
      <c r="U1663" s="28">
        <v>44</v>
      </c>
      <c r="V1663" s="29" t="s">
        <v>7556</v>
      </c>
      <c r="W1663" s="29" t="s">
        <v>476</v>
      </c>
      <c r="X1663" s="29" t="s">
        <v>3283</v>
      </c>
      <c r="Y1663" s="29" t="s">
        <v>3379</v>
      </c>
      <c r="Z1663" s="29" t="s">
        <v>485</v>
      </c>
      <c r="AA1663" s="29" t="s">
        <v>7478</v>
      </c>
      <c r="AB1663" s="28">
        <v>92680</v>
      </c>
      <c r="AC1663" s="32">
        <v>33.714261999999998</v>
      </c>
      <c r="AD1663" s="32">
        <v>-117.84104600000001</v>
      </c>
      <c r="AE1663" s="34" t="s">
        <v>7503</v>
      </c>
      <c r="AF1663" s="29" t="s">
        <v>7472</v>
      </c>
      <c r="AG1663" s="33" t="str">
        <f>IF(ISERROR(IF(VLOOKUP(B1663,'SAS Stations'!$A$2:$G$307,6,)="YES", "YES", "NO"))=TRUE,"NO","YES")</f>
        <v>NO</v>
      </c>
      <c r="AH1663" s="33" t="str">
        <f t="shared" si="25"/>
        <v>YES</v>
      </c>
      <c r="AI1663" s="33" t="str">
        <f>IF(ISERROR(IF(VLOOKUP(B1663,'Stations Modelled'!$A$2:$D$141,4,FALSE)=TRUE, "YES","NO")),"NO","YES")</f>
        <v>NO</v>
      </c>
    </row>
    <row r="1664" spans="1:35" hidden="1">
      <c r="A1664" s="29" t="s">
        <v>1436</v>
      </c>
      <c r="B1664" s="28">
        <v>1784</v>
      </c>
      <c r="C1664" s="28">
        <v>5294</v>
      </c>
      <c r="D1664" s="30"/>
      <c r="E1664" s="29"/>
      <c r="F1664" s="28">
        <v>66</v>
      </c>
      <c r="G1664" s="28">
        <v>16</v>
      </c>
      <c r="H1664" s="28">
        <v>5056</v>
      </c>
      <c r="I1664" s="29" t="s">
        <v>698</v>
      </c>
      <c r="J1664" s="28">
        <v>11</v>
      </c>
      <c r="K1664" s="29" t="s">
        <v>698</v>
      </c>
      <c r="L1664" s="28">
        <v>5056</v>
      </c>
      <c r="M1664" s="29" t="s">
        <v>698</v>
      </c>
      <c r="N1664" s="29" t="s">
        <v>7496</v>
      </c>
      <c r="O1664" s="31">
        <v>38353</v>
      </c>
      <c r="P1664" s="31" t="s">
        <v>7472</v>
      </c>
      <c r="Q1664" s="29" t="s">
        <v>10579</v>
      </c>
      <c r="R1664" s="28">
        <v>5</v>
      </c>
      <c r="S1664" s="28">
        <v>35</v>
      </c>
      <c r="T1664" s="28">
        <v>2</v>
      </c>
      <c r="U1664" s="28">
        <v>60</v>
      </c>
      <c r="V1664" s="29" t="s">
        <v>4972</v>
      </c>
      <c r="W1664" s="29" t="s">
        <v>1437</v>
      </c>
      <c r="X1664" s="29" t="s">
        <v>506</v>
      </c>
      <c r="Y1664" s="29" t="s">
        <v>1438</v>
      </c>
      <c r="Z1664" s="29" t="s">
        <v>698</v>
      </c>
      <c r="AA1664" s="29" t="s">
        <v>1439</v>
      </c>
      <c r="AB1664" s="28">
        <v>93021</v>
      </c>
      <c r="AC1664" s="27"/>
      <c r="AD1664" s="27"/>
      <c r="AE1664" s="27"/>
      <c r="AF1664" s="29" t="s">
        <v>7472</v>
      </c>
      <c r="AG1664" s="33" t="str">
        <f>IF(ISERROR(IF(VLOOKUP(B1664,'SAS Stations'!$A$2:$G$307,6,)="YES", "YES", "NO"))=TRUE,"NO","YES")</f>
        <v>NO</v>
      </c>
      <c r="AH1664" s="33" t="str">
        <f t="shared" si="25"/>
        <v>YES</v>
      </c>
      <c r="AI1664" s="33" t="str">
        <f>IF(ISERROR(IF(VLOOKUP(B1664,'Stations Modelled'!$A$2:$D$141,4,FALSE)=TRUE, "YES","NO")),"NO","YES")</f>
        <v>NO</v>
      </c>
    </row>
    <row r="1665" spans="1:35" hidden="1">
      <c r="A1665" s="29" t="s">
        <v>880</v>
      </c>
      <c r="B1665" s="28">
        <v>711</v>
      </c>
      <c r="C1665" s="28">
        <v>5686</v>
      </c>
      <c r="D1665" s="30" t="s">
        <v>3410</v>
      </c>
      <c r="E1665" s="29">
        <v>17536</v>
      </c>
      <c r="F1665" s="28">
        <v>115</v>
      </c>
      <c r="G1665" s="28">
        <v>12</v>
      </c>
      <c r="H1665" s="28">
        <v>5070</v>
      </c>
      <c r="I1665" s="29" t="s">
        <v>347</v>
      </c>
      <c r="J1665" s="28">
        <v>7</v>
      </c>
      <c r="K1665" s="29" t="s">
        <v>347</v>
      </c>
      <c r="L1665" s="28">
        <v>5070</v>
      </c>
      <c r="M1665" s="29" t="s">
        <v>347</v>
      </c>
      <c r="N1665" s="29" t="s">
        <v>7471</v>
      </c>
      <c r="O1665" s="31">
        <v>28642</v>
      </c>
      <c r="P1665" s="31" t="s">
        <v>7472</v>
      </c>
      <c r="Q1665" s="29" t="s">
        <v>7473</v>
      </c>
      <c r="R1665" s="28">
        <v>3</v>
      </c>
      <c r="S1665" s="28">
        <v>77</v>
      </c>
      <c r="T1665" s="28">
        <v>4</v>
      </c>
      <c r="U1665" s="28">
        <v>16</v>
      </c>
      <c r="V1665" s="29" t="s">
        <v>3411</v>
      </c>
      <c r="W1665" s="29" t="s">
        <v>2761</v>
      </c>
      <c r="X1665" s="29" t="s">
        <v>472</v>
      </c>
      <c r="Y1665" s="29" t="s">
        <v>2762</v>
      </c>
      <c r="Z1665" s="29" t="s">
        <v>1717</v>
      </c>
      <c r="AA1665" s="29" t="s">
        <v>7478</v>
      </c>
      <c r="AB1665" s="28">
        <v>92343</v>
      </c>
      <c r="AC1665" s="32">
        <v>33.733294999999998</v>
      </c>
      <c r="AD1665" s="32">
        <v>-117.007594</v>
      </c>
      <c r="AE1665" s="34" t="s">
        <v>7503</v>
      </c>
      <c r="AF1665" s="29" t="s">
        <v>7472</v>
      </c>
      <c r="AG1665" s="33" t="str">
        <f>IF(ISERROR(IF(VLOOKUP(B1665,'SAS Stations'!$A$2:$G$307,6,)="YES", "YES", "NO"))=TRUE,"NO","YES")</f>
        <v>YES</v>
      </c>
      <c r="AH1665" s="33" t="str">
        <f t="shared" si="25"/>
        <v>NO</v>
      </c>
      <c r="AI1665" s="33" t="str">
        <f>IF(ISERROR(IF(VLOOKUP(B1665,'Stations Modelled'!$A$2:$D$141,4,FALSE)=TRUE, "YES","NO")),"NO","YES")</f>
        <v>NO</v>
      </c>
    </row>
    <row r="1666" spans="1:35" hidden="1">
      <c r="A1666" s="29" t="s">
        <v>881</v>
      </c>
      <c r="B1666" s="28">
        <v>849</v>
      </c>
      <c r="C1666" s="28">
        <v>5852</v>
      </c>
      <c r="D1666" s="30" t="s">
        <v>2822</v>
      </c>
      <c r="E1666" s="29">
        <v>37516</v>
      </c>
      <c r="F1666" s="28">
        <v>66</v>
      </c>
      <c r="G1666" s="28">
        <v>12</v>
      </c>
      <c r="H1666" s="28">
        <v>5084</v>
      </c>
      <c r="I1666" s="29" t="s">
        <v>3790</v>
      </c>
      <c r="J1666" s="28">
        <v>9</v>
      </c>
      <c r="K1666" s="29" t="s">
        <v>652</v>
      </c>
      <c r="L1666" s="28">
        <v>5073</v>
      </c>
      <c r="M1666" s="29" t="s">
        <v>652</v>
      </c>
      <c r="N1666" s="29" t="s">
        <v>7471</v>
      </c>
      <c r="O1666" s="31">
        <v>23255</v>
      </c>
      <c r="P1666" s="31" t="s">
        <v>7472</v>
      </c>
      <c r="Q1666" s="29" t="s">
        <v>7473</v>
      </c>
      <c r="R1666" s="28">
        <v>1</v>
      </c>
      <c r="S1666" s="28">
        <v>47</v>
      </c>
      <c r="T1666" s="28">
        <v>2</v>
      </c>
      <c r="U1666" s="28">
        <v>57</v>
      </c>
      <c r="V1666" s="29" t="s">
        <v>3386</v>
      </c>
      <c r="W1666" s="29" t="s">
        <v>1736</v>
      </c>
      <c r="X1666" s="29" t="s">
        <v>527</v>
      </c>
      <c r="Y1666" s="29" t="s">
        <v>4866</v>
      </c>
      <c r="Z1666" s="29" t="s">
        <v>1007</v>
      </c>
      <c r="AA1666" s="29" t="s">
        <v>7478</v>
      </c>
      <c r="AB1666" s="28">
        <v>90241</v>
      </c>
      <c r="AC1666" s="32">
        <v>33.940198000000002</v>
      </c>
      <c r="AD1666" s="32">
        <v>-118.14028399999999</v>
      </c>
      <c r="AE1666" s="34" t="s">
        <v>7494</v>
      </c>
      <c r="AF1666" s="29" t="s">
        <v>7472</v>
      </c>
      <c r="AG1666" s="33" t="str">
        <f>IF(ISERROR(IF(VLOOKUP(B1666,'SAS Stations'!$A$2:$G$307,6,)="YES", "YES", "NO"))=TRUE,"NO","YES")</f>
        <v>YES</v>
      </c>
      <c r="AH1666" s="33" t="str">
        <f t="shared" si="25"/>
        <v>NO</v>
      </c>
      <c r="AI1666" s="33" t="str">
        <f>IF(ISERROR(IF(VLOOKUP(B1666,'Stations Modelled'!$A$2:$D$141,4,FALSE)=TRUE, "YES","NO")),"NO","YES")</f>
        <v>NO</v>
      </c>
    </row>
    <row r="1667" spans="1:35" hidden="1">
      <c r="A1667" s="29" t="s">
        <v>1440</v>
      </c>
      <c r="B1667" s="28">
        <v>1624</v>
      </c>
      <c r="C1667" s="28">
        <v>7779</v>
      </c>
      <c r="D1667" s="30"/>
      <c r="E1667" s="29"/>
      <c r="F1667" s="28">
        <v>25</v>
      </c>
      <c r="G1667" s="28">
        <v>16</v>
      </c>
      <c r="H1667" s="28">
        <v>4020</v>
      </c>
      <c r="I1667" s="29" t="s">
        <v>7505</v>
      </c>
      <c r="J1667" s="28">
        <v>16</v>
      </c>
      <c r="K1667" s="29" t="s">
        <v>3806</v>
      </c>
      <c r="L1667" s="28">
        <v>5090</v>
      </c>
      <c r="M1667" s="29" t="s">
        <v>3806</v>
      </c>
      <c r="N1667" s="29" t="s">
        <v>7471</v>
      </c>
      <c r="O1667" s="31">
        <v>33543</v>
      </c>
      <c r="P1667" s="31" t="s">
        <v>7472</v>
      </c>
      <c r="Q1667" s="29" t="s">
        <v>5084</v>
      </c>
      <c r="R1667" s="28">
        <v>3</v>
      </c>
      <c r="S1667" s="28">
        <v>72</v>
      </c>
      <c r="T1667" s="28">
        <v>4</v>
      </c>
      <c r="U1667" s="28">
        <v>30</v>
      </c>
      <c r="V1667" s="29" t="s">
        <v>7474</v>
      </c>
      <c r="W1667" s="29" t="s">
        <v>7472</v>
      </c>
      <c r="X1667" s="29" t="s">
        <v>7472</v>
      </c>
      <c r="Y1667" s="29" t="s">
        <v>7472</v>
      </c>
      <c r="Z1667" s="29" t="s">
        <v>7472</v>
      </c>
      <c r="AA1667" s="29" t="s">
        <v>7478</v>
      </c>
      <c r="AB1667" s="28">
        <v>92389</v>
      </c>
      <c r="AC1667" s="27"/>
      <c r="AD1667" s="27"/>
      <c r="AE1667" s="27"/>
      <c r="AF1667" s="29" t="s">
        <v>7472</v>
      </c>
      <c r="AG1667" s="33" t="str">
        <f>IF(ISERROR(IF(VLOOKUP(B1667,'SAS Stations'!$A$2:$G$307,6,)="YES", "YES", "NO"))=TRUE,"NO","YES")</f>
        <v>NO</v>
      </c>
      <c r="AH1667" s="33" t="str">
        <f t="shared" ref="AH1667:AH1730" si="26">IF(AG1667="YES", "NO", "YES")</f>
        <v>YES</v>
      </c>
      <c r="AI1667" s="33" t="str">
        <f>IF(ISERROR(IF(VLOOKUP(B1667,'Stations Modelled'!$A$2:$D$141,4,FALSE)=TRUE, "YES","NO")),"NO","YES")</f>
        <v>NO</v>
      </c>
    </row>
    <row r="1668" spans="1:35" hidden="1">
      <c r="A1668" s="29" t="s">
        <v>4867</v>
      </c>
      <c r="B1668" s="28">
        <v>477</v>
      </c>
      <c r="C1668" s="28">
        <v>5259</v>
      </c>
      <c r="D1668" s="30"/>
      <c r="E1668" s="29"/>
      <c r="F1668" s="28">
        <v>16</v>
      </c>
      <c r="G1668" s="28">
        <v>4</v>
      </c>
      <c r="H1668" s="28">
        <v>5021</v>
      </c>
      <c r="I1668" s="29" t="s">
        <v>625</v>
      </c>
      <c r="J1668" s="28">
        <v>8</v>
      </c>
      <c r="K1668" s="29" t="s">
        <v>337</v>
      </c>
      <c r="L1668" s="28">
        <v>5023</v>
      </c>
      <c r="M1668" s="29" t="s">
        <v>337</v>
      </c>
      <c r="N1668" s="29" t="s">
        <v>7471</v>
      </c>
      <c r="O1668" s="31">
        <v>18264</v>
      </c>
      <c r="P1668" s="31" t="s">
        <v>7472</v>
      </c>
      <c r="Q1668" s="29" t="s">
        <v>7506</v>
      </c>
      <c r="R1668" s="28">
        <v>5</v>
      </c>
      <c r="S1668" s="28">
        <v>44</v>
      </c>
      <c r="T1668" s="28">
        <v>1</v>
      </c>
      <c r="U1668" s="28">
        <v>56</v>
      </c>
      <c r="V1668" s="29" t="s">
        <v>3386</v>
      </c>
      <c r="W1668" s="29" t="s">
        <v>4868</v>
      </c>
      <c r="X1668" s="29" t="s">
        <v>3324</v>
      </c>
      <c r="Y1668" s="29" t="s">
        <v>4869</v>
      </c>
      <c r="Z1668" s="29" t="s">
        <v>1038</v>
      </c>
      <c r="AA1668" s="29" t="s">
        <v>7478</v>
      </c>
      <c r="AB1668" s="28">
        <v>90274</v>
      </c>
      <c r="AC1668" s="32">
        <v>33.751905999999998</v>
      </c>
      <c r="AD1668" s="32">
        <v>-118.326761</v>
      </c>
      <c r="AE1668" s="34" t="s">
        <v>7494</v>
      </c>
      <c r="AF1668" s="29" t="s">
        <v>7472</v>
      </c>
      <c r="AG1668" s="33" t="str">
        <f>IF(ISERROR(IF(VLOOKUP(B1668,'SAS Stations'!$A$2:$G$307,6,)="YES", "YES", "NO"))=TRUE,"NO","YES")</f>
        <v>NO</v>
      </c>
      <c r="AH1668" s="33" t="str">
        <f t="shared" si="26"/>
        <v>YES</v>
      </c>
      <c r="AI1668" s="33" t="str">
        <f>IF(ISERROR(IF(VLOOKUP(B1668,'Stations Modelled'!$A$2:$D$141,4,FALSE)=TRUE, "YES","NO")),"NO","YES")</f>
        <v>NO</v>
      </c>
    </row>
    <row r="1669" spans="1:35" hidden="1">
      <c r="A1669" s="29" t="s">
        <v>2763</v>
      </c>
      <c r="B1669" s="28">
        <v>673</v>
      </c>
      <c r="C1669" s="28">
        <v>5632</v>
      </c>
      <c r="D1669" s="30" t="s">
        <v>3405</v>
      </c>
      <c r="E1669" s="29">
        <v>12786</v>
      </c>
      <c r="F1669" s="28">
        <v>33</v>
      </c>
      <c r="G1669" s="28">
        <v>4</v>
      </c>
      <c r="H1669" s="28">
        <v>1990</v>
      </c>
      <c r="I1669" s="29" t="s">
        <v>7480</v>
      </c>
      <c r="J1669" s="28">
        <v>5</v>
      </c>
      <c r="K1669" s="29" t="s">
        <v>375</v>
      </c>
      <c r="L1669" s="28">
        <v>5064</v>
      </c>
      <c r="M1669" s="29" t="s">
        <v>375</v>
      </c>
      <c r="N1669" s="29" t="s">
        <v>7471</v>
      </c>
      <c r="O1669" s="31">
        <v>18264</v>
      </c>
      <c r="P1669" s="31" t="s">
        <v>7472</v>
      </c>
      <c r="Q1669" s="29" t="s">
        <v>7506</v>
      </c>
      <c r="R1669" s="28">
        <v>3</v>
      </c>
      <c r="S1669" s="28">
        <v>31</v>
      </c>
      <c r="T1669" s="28">
        <v>4</v>
      </c>
      <c r="U1669" s="28">
        <v>11</v>
      </c>
      <c r="V1669" s="29" t="s">
        <v>7474</v>
      </c>
      <c r="W1669" s="29" t="s">
        <v>5060</v>
      </c>
      <c r="X1669" s="29" t="s">
        <v>7571</v>
      </c>
      <c r="Y1669" s="29" t="s">
        <v>2764</v>
      </c>
      <c r="Z1669" s="29" t="s">
        <v>7480</v>
      </c>
      <c r="AA1669" s="29" t="s">
        <v>7478</v>
      </c>
      <c r="AB1669" s="28">
        <v>92401</v>
      </c>
      <c r="AC1669" s="32">
        <v>34.100501000000001</v>
      </c>
      <c r="AD1669" s="32">
        <v>-117.292731</v>
      </c>
      <c r="AE1669" s="34" t="s">
        <v>7503</v>
      </c>
      <c r="AF1669" s="29" t="s">
        <v>7472</v>
      </c>
      <c r="AG1669" s="33" t="str">
        <f>IF(ISERROR(IF(VLOOKUP(B1669,'SAS Stations'!$A$2:$G$307,6,)="YES", "YES", "NO"))=TRUE,"NO","YES")</f>
        <v>NO</v>
      </c>
      <c r="AH1669" s="33" t="str">
        <f t="shared" si="26"/>
        <v>YES</v>
      </c>
      <c r="AI1669" s="33" t="str">
        <f>IF(ISERROR(IF(VLOOKUP(B1669,'Stations Modelled'!$A$2:$D$141,4,FALSE)=TRUE, "YES","NO")),"NO","YES")</f>
        <v>NO</v>
      </c>
    </row>
    <row r="1670" spans="1:35" hidden="1">
      <c r="A1670" s="29" t="s">
        <v>882</v>
      </c>
      <c r="B1670" s="28">
        <v>523</v>
      </c>
      <c r="C1670" s="28">
        <v>5325</v>
      </c>
      <c r="D1670" s="30" t="s">
        <v>4949</v>
      </c>
      <c r="E1670" s="29">
        <v>49911</v>
      </c>
      <c r="F1670" s="28">
        <v>66</v>
      </c>
      <c r="G1670" s="28">
        <v>12</v>
      </c>
      <c r="H1670" s="28">
        <v>5034</v>
      </c>
      <c r="I1670" s="29" t="s">
        <v>875</v>
      </c>
      <c r="J1670" s="28">
        <v>17</v>
      </c>
      <c r="K1670" s="29" t="s">
        <v>4950</v>
      </c>
      <c r="L1670" s="28">
        <v>5033</v>
      </c>
      <c r="M1670" s="29" t="s">
        <v>397</v>
      </c>
      <c r="N1670" s="29" t="s">
        <v>7471</v>
      </c>
      <c r="O1670" s="31">
        <v>9953</v>
      </c>
      <c r="P1670" s="31" t="s">
        <v>7472</v>
      </c>
      <c r="Q1670" s="29" t="s">
        <v>7473</v>
      </c>
      <c r="R1670" s="28">
        <v>5</v>
      </c>
      <c r="S1670" s="28">
        <v>51</v>
      </c>
      <c r="T1670" s="28">
        <v>3</v>
      </c>
      <c r="U1670" s="28">
        <v>33</v>
      </c>
      <c r="V1670" s="29" t="s">
        <v>4926</v>
      </c>
      <c r="W1670" s="29" t="s">
        <v>7472</v>
      </c>
      <c r="X1670" s="29" t="s">
        <v>7472</v>
      </c>
      <c r="Y1670" s="29" t="s">
        <v>5328</v>
      </c>
      <c r="Z1670" s="29" t="s">
        <v>882</v>
      </c>
      <c r="AA1670" s="29" t="s">
        <v>7478</v>
      </c>
      <c r="AB1670" s="28">
        <v>93267</v>
      </c>
      <c r="AC1670" s="32">
        <v>36.146020999999998</v>
      </c>
      <c r="AD1670" s="32">
        <v>-119.05776899999999</v>
      </c>
      <c r="AE1670" s="34" t="s">
        <v>7494</v>
      </c>
      <c r="AF1670" s="29" t="s">
        <v>7472</v>
      </c>
      <c r="AG1670" s="33" t="str">
        <f>IF(ISERROR(IF(VLOOKUP(B1670,'SAS Stations'!$A$2:$G$307,6,)="YES", "YES", "NO"))=TRUE,"NO","YES")</f>
        <v>NO</v>
      </c>
      <c r="AH1670" s="33" t="str">
        <f t="shared" si="26"/>
        <v>YES</v>
      </c>
      <c r="AI1670" s="33" t="str">
        <f>IF(ISERROR(IF(VLOOKUP(B1670,'Stations Modelled'!$A$2:$D$141,4,FALSE)=TRUE, "YES","NO")),"NO","YES")</f>
        <v>NO</v>
      </c>
    </row>
    <row r="1671" spans="1:35" hidden="1">
      <c r="A1671" s="29" t="s">
        <v>4870</v>
      </c>
      <c r="B1671" s="28">
        <v>898</v>
      </c>
      <c r="C1671" s="28">
        <v>5910</v>
      </c>
      <c r="D1671" s="30" t="s">
        <v>2822</v>
      </c>
      <c r="E1671" s="29"/>
      <c r="F1671" s="28">
        <v>66</v>
      </c>
      <c r="G1671" s="28">
        <v>4</v>
      </c>
      <c r="H1671" s="28">
        <v>5085</v>
      </c>
      <c r="I1671" s="29" t="s">
        <v>3849</v>
      </c>
      <c r="J1671" s="28">
        <v>9</v>
      </c>
      <c r="K1671" s="29" t="s">
        <v>652</v>
      </c>
      <c r="L1671" s="28">
        <v>5073</v>
      </c>
      <c r="M1671" s="29" t="s">
        <v>652</v>
      </c>
      <c r="N1671" s="29" t="s">
        <v>7471</v>
      </c>
      <c r="O1671" s="31">
        <v>25689</v>
      </c>
      <c r="P1671" s="31" t="s">
        <v>7472</v>
      </c>
      <c r="Q1671" s="29" t="s">
        <v>7530</v>
      </c>
      <c r="R1671" s="28">
        <v>1</v>
      </c>
      <c r="S1671" s="28">
        <v>46</v>
      </c>
      <c r="T1671" s="28">
        <v>2</v>
      </c>
      <c r="U1671" s="28">
        <v>52</v>
      </c>
      <c r="V1671" s="29" t="s">
        <v>2730</v>
      </c>
      <c r="W1671" s="29" t="s">
        <v>1681</v>
      </c>
      <c r="X1671" s="29" t="s">
        <v>527</v>
      </c>
      <c r="Y1671" s="29" t="s">
        <v>4871</v>
      </c>
      <c r="Z1671" s="29" t="s">
        <v>660</v>
      </c>
      <c r="AA1671" s="29" t="s">
        <v>7478</v>
      </c>
      <c r="AB1671" s="28" t="s">
        <v>7472</v>
      </c>
      <c r="AC1671" s="32">
        <v>33.829774</v>
      </c>
      <c r="AD1671" s="32">
        <v>-118.150789</v>
      </c>
      <c r="AE1671" s="34" t="s">
        <v>7494</v>
      </c>
      <c r="AF1671" s="29" t="s">
        <v>7472</v>
      </c>
      <c r="AG1671" s="33" t="str">
        <f>IF(ISERROR(IF(VLOOKUP(B1671,'SAS Stations'!$A$2:$G$307,6,)="YES", "YES", "NO"))=TRUE,"NO","YES")</f>
        <v>NO</v>
      </c>
      <c r="AH1671" s="33" t="str">
        <f t="shared" si="26"/>
        <v>YES</v>
      </c>
      <c r="AI1671" s="33" t="str">
        <f>IF(ISERROR(IF(VLOOKUP(B1671,'Stations Modelled'!$A$2:$D$141,4,FALSE)=TRUE, "YES","NO")),"NO","YES")</f>
        <v>NO</v>
      </c>
    </row>
    <row r="1672" spans="1:35" hidden="1">
      <c r="A1672" s="29" t="s">
        <v>2765</v>
      </c>
      <c r="B1672" s="28">
        <v>942</v>
      </c>
      <c r="C1672" s="28">
        <v>6133</v>
      </c>
      <c r="D1672" s="30"/>
      <c r="E1672" s="29"/>
      <c r="F1672" s="28">
        <v>66</v>
      </c>
      <c r="G1672" s="28">
        <v>7</v>
      </c>
      <c r="H1672" s="28">
        <v>1310</v>
      </c>
      <c r="I1672" s="29" t="s">
        <v>3882</v>
      </c>
      <c r="J1672" s="28">
        <v>4</v>
      </c>
      <c r="K1672" s="29" t="s">
        <v>448</v>
      </c>
      <c r="L1672" s="28">
        <v>5069</v>
      </c>
      <c r="M1672" s="29" t="s">
        <v>687</v>
      </c>
      <c r="N1672" s="29" t="s">
        <v>7471</v>
      </c>
      <c r="O1672" s="31">
        <v>22251</v>
      </c>
      <c r="P1672" s="31" t="s">
        <v>7472</v>
      </c>
      <c r="Q1672" s="29" t="s">
        <v>7530</v>
      </c>
      <c r="R1672" s="28">
        <v>3</v>
      </c>
      <c r="S1672" s="28">
        <v>30</v>
      </c>
      <c r="T1672" s="28">
        <v>3</v>
      </c>
      <c r="U1672" s="28">
        <v>14</v>
      </c>
      <c r="V1672" s="29" t="s">
        <v>7474</v>
      </c>
      <c r="W1672" s="29" t="s">
        <v>3421</v>
      </c>
      <c r="X1672" s="29" t="s">
        <v>3326</v>
      </c>
      <c r="Y1672" s="29" t="s">
        <v>2766</v>
      </c>
      <c r="Z1672" s="29" t="s">
        <v>5095</v>
      </c>
      <c r="AA1672" s="29" t="s">
        <v>7478</v>
      </c>
      <c r="AB1672" s="28">
        <v>92335</v>
      </c>
      <c r="AC1672" s="32">
        <v>34.076065</v>
      </c>
      <c r="AD1672" s="32">
        <v>-117.49978900000001</v>
      </c>
      <c r="AE1672" s="34" t="s">
        <v>7503</v>
      </c>
      <c r="AF1672" s="29" t="s">
        <v>7472</v>
      </c>
      <c r="AG1672" s="33" t="str">
        <f>IF(ISERROR(IF(VLOOKUP(B1672,'SAS Stations'!$A$2:$G$307,6,)="YES", "YES", "NO"))=TRUE,"NO","YES")</f>
        <v>NO</v>
      </c>
      <c r="AH1672" s="33" t="str">
        <f t="shared" si="26"/>
        <v>YES</v>
      </c>
      <c r="AI1672" s="33" t="str">
        <f>IF(ISERROR(IF(VLOOKUP(B1672,'Stations Modelled'!$A$2:$D$141,4,FALSE)=TRUE, "YES","NO")),"NO","YES")</f>
        <v>NO</v>
      </c>
    </row>
    <row r="1673" spans="1:35" hidden="1">
      <c r="A1673" s="29" t="s">
        <v>1441</v>
      </c>
      <c r="B1673" s="28">
        <v>1294</v>
      </c>
      <c r="C1673" s="28">
        <v>7795</v>
      </c>
      <c r="D1673" s="30"/>
      <c r="E1673" s="29"/>
      <c r="F1673" s="28">
        <v>33</v>
      </c>
      <c r="G1673" s="28">
        <v>4</v>
      </c>
      <c r="H1673" s="28">
        <v>5069</v>
      </c>
      <c r="I1673" s="29" t="s">
        <v>687</v>
      </c>
      <c r="J1673" s="28">
        <v>4</v>
      </c>
      <c r="K1673" s="29" t="s">
        <v>448</v>
      </c>
      <c r="L1673" s="28">
        <v>5069</v>
      </c>
      <c r="M1673" s="29" t="s">
        <v>687</v>
      </c>
      <c r="N1673" s="29" t="s">
        <v>7471</v>
      </c>
      <c r="O1673" s="31">
        <v>26115</v>
      </c>
      <c r="P1673" s="31" t="s">
        <v>7472</v>
      </c>
      <c r="Q1673" s="29" t="s">
        <v>5084</v>
      </c>
      <c r="R1673" s="28">
        <v>3</v>
      </c>
      <c r="S1673" s="28">
        <v>34</v>
      </c>
      <c r="T1673" s="28">
        <v>3</v>
      </c>
      <c r="U1673" s="28">
        <v>10</v>
      </c>
      <c r="V1673" s="29" t="s">
        <v>3438</v>
      </c>
      <c r="W1673" s="29" t="s">
        <v>7472</v>
      </c>
      <c r="X1673" s="29" t="s">
        <v>7472</v>
      </c>
      <c r="Y1673" s="29" t="s">
        <v>7472</v>
      </c>
      <c r="Z1673" s="29" t="s">
        <v>7472</v>
      </c>
      <c r="AA1673" s="29" t="s">
        <v>7478</v>
      </c>
      <c r="AB1673" s="28">
        <v>92881</v>
      </c>
      <c r="AC1673" s="27"/>
      <c r="AD1673" s="27"/>
      <c r="AE1673" s="27"/>
      <c r="AF1673" s="29" t="s">
        <v>7472</v>
      </c>
      <c r="AG1673" s="33" t="str">
        <f>IF(ISERROR(IF(VLOOKUP(B1673,'SAS Stations'!$A$2:$G$307,6,)="YES", "YES", "NO"))=TRUE,"NO","YES")</f>
        <v>NO</v>
      </c>
      <c r="AH1673" s="33" t="str">
        <f t="shared" si="26"/>
        <v>YES</v>
      </c>
      <c r="AI1673" s="33" t="str">
        <f>IF(ISERROR(IF(VLOOKUP(B1673,'Stations Modelled'!$A$2:$D$141,4,FALSE)=TRUE, "YES","NO")),"NO","YES")</f>
        <v>NO</v>
      </c>
    </row>
    <row r="1674" spans="1:35" hidden="1">
      <c r="A1674" s="29" t="s">
        <v>883</v>
      </c>
      <c r="B1674" s="28">
        <v>1582</v>
      </c>
      <c r="C1674" s="28">
        <v>6292</v>
      </c>
      <c r="D1674" s="30" t="s">
        <v>4936</v>
      </c>
      <c r="E1674" s="29"/>
      <c r="F1674" s="28">
        <v>66</v>
      </c>
      <c r="G1674" s="28">
        <v>12</v>
      </c>
      <c r="H1674" s="28">
        <v>5011</v>
      </c>
      <c r="I1674" s="29" t="s">
        <v>3865</v>
      </c>
      <c r="J1674" s="28">
        <v>3</v>
      </c>
      <c r="K1674" s="29" t="s">
        <v>7529</v>
      </c>
      <c r="L1674" s="28">
        <v>5012</v>
      </c>
      <c r="M1674" s="29" t="s">
        <v>3869</v>
      </c>
      <c r="N1674" s="29" t="s">
        <v>7471</v>
      </c>
      <c r="O1674" s="31">
        <v>33435</v>
      </c>
      <c r="P1674" s="31" t="s">
        <v>7472</v>
      </c>
      <c r="Q1674" s="29" t="s">
        <v>7530</v>
      </c>
      <c r="R1674" s="28">
        <v>1</v>
      </c>
      <c r="S1674" s="28">
        <v>59</v>
      </c>
      <c r="T1674" s="28">
        <v>3</v>
      </c>
      <c r="U1674" s="28">
        <v>62</v>
      </c>
      <c r="V1674" s="29" t="s">
        <v>7531</v>
      </c>
      <c r="W1674" s="29" t="s">
        <v>1274</v>
      </c>
      <c r="X1674" s="29" t="s">
        <v>7582</v>
      </c>
      <c r="Y1674" s="29" t="s">
        <v>5329</v>
      </c>
      <c r="Z1674" s="29" t="s">
        <v>5330</v>
      </c>
      <c r="AA1674" s="29" t="s">
        <v>7478</v>
      </c>
      <c r="AB1674" s="28">
        <v>91608</v>
      </c>
      <c r="AC1674" s="32">
        <v>34.142474999999997</v>
      </c>
      <c r="AD1674" s="32">
        <v>-118.35857900000001</v>
      </c>
      <c r="AE1674" s="34" t="s">
        <v>7503</v>
      </c>
      <c r="AF1674" s="29" t="s">
        <v>7472</v>
      </c>
      <c r="AG1674" s="33" t="str">
        <f>IF(ISERROR(IF(VLOOKUP(B1674,'SAS Stations'!$A$2:$G$307,6,)="YES", "YES", "NO"))=TRUE,"NO","YES")</f>
        <v>NO</v>
      </c>
      <c r="AH1674" s="33" t="str">
        <f t="shared" si="26"/>
        <v>YES</v>
      </c>
      <c r="AI1674" s="33" t="str">
        <f>IF(ISERROR(IF(VLOOKUP(B1674,'Stations Modelled'!$A$2:$D$141,4,FALSE)=TRUE, "YES","NO")),"NO","YES")</f>
        <v>NO</v>
      </c>
    </row>
    <row r="1675" spans="1:35" hidden="1">
      <c r="A1675" s="29" t="s">
        <v>1442</v>
      </c>
      <c r="B1675" s="28">
        <v>253</v>
      </c>
      <c r="C1675" s="28">
        <v>4197</v>
      </c>
      <c r="D1675" s="30"/>
      <c r="E1675" s="29"/>
      <c r="F1675" s="28">
        <v>33</v>
      </c>
      <c r="G1675" s="28">
        <v>4.8</v>
      </c>
      <c r="H1675" s="28">
        <v>4090</v>
      </c>
      <c r="I1675" s="29" t="s">
        <v>5151</v>
      </c>
      <c r="J1675" s="28">
        <v>15</v>
      </c>
      <c r="K1675" s="29" t="s">
        <v>666</v>
      </c>
      <c r="L1675" s="28">
        <v>5014</v>
      </c>
      <c r="M1675" s="29" t="s">
        <v>392</v>
      </c>
      <c r="N1675" s="29" t="s">
        <v>7471</v>
      </c>
      <c r="O1675" s="31">
        <v>18264</v>
      </c>
      <c r="P1675" s="31" t="s">
        <v>7472</v>
      </c>
      <c r="Q1675" s="29" t="s">
        <v>7496</v>
      </c>
      <c r="R1675" s="28">
        <v>5</v>
      </c>
      <c r="S1675" s="28">
        <v>27</v>
      </c>
      <c r="T1675" s="28">
        <v>3</v>
      </c>
      <c r="U1675" s="28">
        <v>0</v>
      </c>
      <c r="V1675" s="29" t="s">
        <v>1290</v>
      </c>
      <c r="W1675" s="29" t="s">
        <v>7472</v>
      </c>
      <c r="X1675" s="29" t="s">
        <v>7472</v>
      </c>
      <c r="Y1675" s="29" t="s">
        <v>7472</v>
      </c>
      <c r="Z1675" s="29" t="s">
        <v>7472</v>
      </c>
      <c r="AA1675" s="29" t="s">
        <v>7478</v>
      </c>
      <c r="AB1675" s="28" t="s">
        <v>7472</v>
      </c>
      <c r="AC1675" s="27"/>
      <c r="AD1675" s="27"/>
      <c r="AE1675" s="27"/>
      <c r="AF1675" s="29" t="s">
        <v>7472</v>
      </c>
      <c r="AG1675" s="33" t="str">
        <f>IF(ISERROR(IF(VLOOKUP(B1675,'SAS Stations'!$A$2:$G$307,6,)="YES", "YES", "NO"))=TRUE,"NO","YES")</f>
        <v>NO</v>
      </c>
      <c r="AH1675" s="33" t="str">
        <f t="shared" si="26"/>
        <v>YES</v>
      </c>
      <c r="AI1675" s="33" t="str">
        <f>IF(ISERROR(IF(VLOOKUP(B1675,'Stations Modelled'!$A$2:$D$141,4,FALSE)=TRUE, "YES","NO")),"NO","YES")</f>
        <v>NO</v>
      </c>
    </row>
    <row r="1676" spans="1:35" hidden="1">
      <c r="A1676" s="29" t="s">
        <v>1443</v>
      </c>
      <c r="B1676" s="28">
        <v>1287</v>
      </c>
      <c r="C1676" s="28">
        <v>7785</v>
      </c>
      <c r="D1676" s="30"/>
      <c r="E1676" s="29"/>
      <c r="F1676" s="28">
        <v>12</v>
      </c>
      <c r="G1676" s="28">
        <v>2.4</v>
      </c>
      <c r="H1676" s="28">
        <v>5035</v>
      </c>
      <c r="I1676" s="29" t="s">
        <v>423</v>
      </c>
      <c r="J1676" s="28">
        <v>17</v>
      </c>
      <c r="K1676" s="29" t="s">
        <v>4950</v>
      </c>
      <c r="L1676" s="28">
        <v>5033</v>
      </c>
      <c r="M1676" s="29" t="s">
        <v>397</v>
      </c>
      <c r="N1676" s="29" t="s">
        <v>7471</v>
      </c>
      <c r="O1676" s="31">
        <v>18264</v>
      </c>
      <c r="P1676" s="31" t="s">
        <v>7472</v>
      </c>
      <c r="Q1676" s="29" t="s">
        <v>5084</v>
      </c>
      <c r="R1676" s="28">
        <v>5</v>
      </c>
      <c r="S1676" s="28">
        <v>53</v>
      </c>
      <c r="T1676" s="28">
        <v>3</v>
      </c>
      <c r="U1676" s="28">
        <v>40</v>
      </c>
      <c r="V1676" s="29" t="s">
        <v>4926</v>
      </c>
      <c r="W1676" s="29" t="s">
        <v>7472</v>
      </c>
      <c r="X1676" s="29" t="s">
        <v>7472</v>
      </c>
      <c r="Y1676" s="29" t="s">
        <v>7472</v>
      </c>
      <c r="Z1676" s="29" t="s">
        <v>7472</v>
      </c>
      <c r="AA1676" s="29" t="s">
        <v>7478</v>
      </c>
      <c r="AB1676" s="28">
        <v>93207</v>
      </c>
      <c r="AC1676" s="27"/>
      <c r="AD1676" s="27"/>
      <c r="AE1676" s="27"/>
      <c r="AF1676" s="29" t="s">
        <v>7472</v>
      </c>
      <c r="AG1676" s="33" t="str">
        <f>IF(ISERROR(IF(VLOOKUP(B1676,'SAS Stations'!$A$2:$G$307,6,)="YES", "YES", "NO"))=TRUE,"NO","YES")</f>
        <v>NO</v>
      </c>
      <c r="AH1676" s="33" t="str">
        <f t="shared" si="26"/>
        <v>YES</v>
      </c>
      <c r="AI1676" s="33" t="str">
        <f>IF(ISERROR(IF(VLOOKUP(B1676,'Stations Modelled'!$A$2:$D$141,4,FALSE)=TRUE, "YES","NO")),"NO","YES")</f>
        <v>NO</v>
      </c>
    </row>
    <row r="1677" spans="1:35" hidden="1">
      <c r="A1677" s="29" t="s">
        <v>1444</v>
      </c>
      <c r="B1677" s="28">
        <v>1751</v>
      </c>
      <c r="C1677" s="28">
        <v>6205</v>
      </c>
      <c r="D1677" s="30"/>
      <c r="E1677" s="29"/>
      <c r="F1677" s="28">
        <v>66</v>
      </c>
      <c r="G1677" s="28">
        <v>12</v>
      </c>
      <c r="H1677" s="28">
        <v>5071</v>
      </c>
      <c r="I1677" s="29" t="s">
        <v>339</v>
      </c>
      <c r="J1677" s="28">
        <v>9</v>
      </c>
      <c r="K1677" s="29" t="s">
        <v>652</v>
      </c>
      <c r="L1677" s="28">
        <v>5073</v>
      </c>
      <c r="M1677" s="29" t="s">
        <v>652</v>
      </c>
      <c r="N1677" s="29" t="s">
        <v>7496</v>
      </c>
      <c r="O1677" s="31">
        <v>38353</v>
      </c>
      <c r="P1677" s="31" t="s">
        <v>7472</v>
      </c>
      <c r="Q1677" s="29" t="s">
        <v>10579</v>
      </c>
      <c r="R1677" s="28">
        <v>1</v>
      </c>
      <c r="S1677" s="28">
        <v>46</v>
      </c>
      <c r="T1677" s="28">
        <v>2</v>
      </c>
      <c r="U1677" s="28">
        <v>50</v>
      </c>
      <c r="V1677" s="29" t="s">
        <v>2730</v>
      </c>
      <c r="W1677" s="29" t="s">
        <v>7472</v>
      </c>
      <c r="X1677" s="29" t="s">
        <v>7472</v>
      </c>
      <c r="Y1677" s="29" t="s">
        <v>7472</v>
      </c>
      <c r="Z1677" s="29" t="s">
        <v>7472</v>
      </c>
      <c r="AA1677" s="29" t="s">
        <v>7478</v>
      </c>
      <c r="AB1677" s="28" t="s">
        <v>7472</v>
      </c>
      <c r="AC1677" s="27"/>
      <c r="AD1677" s="27"/>
      <c r="AE1677" s="27"/>
      <c r="AF1677" s="29" t="s">
        <v>7472</v>
      </c>
      <c r="AG1677" s="33" t="str">
        <f>IF(ISERROR(IF(VLOOKUP(B1677,'SAS Stations'!$A$2:$G$307,6,)="YES", "YES", "NO"))=TRUE,"NO","YES")</f>
        <v>NO</v>
      </c>
      <c r="AH1677" s="33" t="str">
        <f t="shared" si="26"/>
        <v>YES</v>
      </c>
      <c r="AI1677" s="33" t="str">
        <f>IF(ISERROR(IF(VLOOKUP(B1677,'Stations Modelled'!$A$2:$D$141,4,FALSE)=TRUE, "YES","NO")),"NO","YES")</f>
        <v>NO</v>
      </c>
    </row>
    <row r="1678" spans="1:35" hidden="1">
      <c r="A1678" s="29" t="s">
        <v>884</v>
      </c>
      <c r="B1678" s="28">
        <v>858</v>
      </c>
      <c r="C1678" s="28">
        <v>5862</v>
      </c>
      <c r="D1678" s="30" t="s">
        <v>7555</v>
      </c>
      <c r="E1678" s="29"/>
      <c r="F1678" s="28">
        <v>66</v>
      </c>
      <c r="G1678" s="28">
        <v>4</v>
      </c>
      <c r="H1678" s="28">
        <v>5086</v>
      </c>
      <c r="I1678" s="29" t="s">
        <v>394</v>
      </c>
      <c r="J1678" s="28">
        <v>2</v>
      </c>
      <c r="K1678" s="29" t="s">
        <v>394</v>
      </c>
      <c r="L1678" s="28">
        <v>5086</v>
      </c>
      <c r="M1678" s="29" t="s">
        <v>394</v>
      </c>
      <c r="N1678" s="29" t="s">
        <v>7471</v>
      </c>
      <c r="O1678" s="31">
        <v>18264</v>
      </c>
      <c r="P1678" s="31" t="s">
        <v>7472</v>
      </c>
      <c r="Q1678" s="29" t="s">
        <v>7473</v>
      </c>
      <c r="R1678" s="28">
        <v>1</v>
      </c>
      <c r="S1678" s="28">
        <v>29</v>
      </c>
      <c r="T1678" s="28">
        <v>2</v>
      </c>
      <c r="U1678" s="28">
        <v>45</v>
      </c>
      <c r="V1678" s="29" t="s">
        <v>7556</v>
      </c>
      <c r="W1678" s="29" t="s">
        <v>476</v>
      </c>
      <c r="X1678" s="29" t="s">
        <v>538</v>
      </c>
      <c r="Y1678" s="29" t="s">
        <v>3380</v>
      </c>
      <c r="Z1678" s="29" t="s">
        <v>1047</v>
      </c>
      <c r="AA1678" s="29" t="s">
        <v>7478</v>
      </c>
      <c r="AB1678" s="28">
        <v>92703</v>
      </c>
      <c r="AC1678" s="32">
        <v>33.744039999999998</v>
      </c>
      <c r="AD1678" s="32">
        <v>-117.90031399999999</v>
      </c>
      <c r="AE1678" s="34" t="s">
        <v>7503</v>
      </c>
      <c r="AF1678" s="29" t="s">
        <v>7472</v>
      </c>
      <c r="AG1678" s="33" t="str">
        <f>IF(ISERROR(IF(VLOOKUP(B1678,'SAS Stations'!$A$2:$G$307,6,)="YES", "YES", "NO"))=TRUE,"NO","YES")</f>
        <v>NO</v>
      </c>
      <c r="AH1678" s="33" t="str">
        <f t="shared" si="26"/>
        <v>YES</v>
      </c>
      <c r="AI1678" s="33" t="str">
        <f>IF(ISERROR(IF(VLOOKUP(B1678,'Stations Modelled'!$A$2:$D$141,4,FALSE)=TRUE, "YES","NO")),"NO","YES")</f>
        <v>NO</v>
      </c>
    </row>
    <row r="1679" spans="1:35" hidden="1">
      <c r="A1679" s="29" t="s">
        <v>884</v>
      </c>
      <c r="B1679" s="28">
        <v>859</v>
      </c>
      <c r="C1679" s="28">
        <v>5862</v>
      </c>
      <c r="D1679" s="30" t="s">
        <v>7555</v>
      </c>
      <c r="E1679" s="29"/>
      <c r="F1679" s="28">
        <v>66</v>
      </c>
      <c r="G1679" s="28">
        <v>12</v>
      </c>
      <c r="H1679" s="28">
        <v>5086</v>
      </c>
      <c r="I1679" s="29" t="s">
        <v>394</v>
      </c>
      <c r="J1679" s="28">
        <v>2</v>
      </c>
      <c r="K1679" s="29" t="s">
        <v>394</v>
      </c>
      <c r="L1679" s="28">
        <v>5086</v>
      </c>
      <c r="M1679" s="29" t="s">
        <v>394</v>
      </c>
      <c r="N1679" s="29" t="s">
        <v>7471</v>
      </c>
      <c r="O1679" s="31">
        <v>18264</v>
      </c>
      <c r="P1679" s="31" t="s">
        <v>7472</v>
      </c>
      <c r="Q1679" s="29" t="s">
        <v>7473</v>
      </c>
      <c r="R1679" s="28">
        <v>1</v>
      </c>
      <c r="S1679" s="28">
        <v>29</v>
      </c>
      <c r="T1679" s="28">
        <v>2</v>
      </c>
      <c r="U1679" s="28">
        <v>45</v>
      </c>
      <c r="V1679" s="29" t="s">
        <v>7556</v>
      </c>
      <c r="W1679" s="29" t="s">
        <v>476</v>
      </c>
      <c r="X1679" s="29" t="s">
        <v>538</v>
      </c>
      <c r="Y1679" s="29" t="s">
        <v>3380</v>
      </c>
      <c r="Z1679" s="29" t="s">
        <v>1047</v>
      </c>
      <c r="AA1679" s="29" t="s">
        <v>7478</v>
      </c>
      <c r="AB1679" s="28">
        <v>92703</v>
      </c>
      <c r="AC1679" s="32">
        <v>33.744039999999998</v>
      </c>
      <c r="AD1679" s="32">
        <v>-117.90031399999999</v>
      </c>
      <c r="AE1679" s="34" t="s">
        <v>7503</v>
      </c>
      <c r="AF1679" s="29" t="s">
        <v>7472</v>
      </c>
      <c r="AG1679" s="33" t="str">
        <f>IF(ISERROR(IF(VLOOKUP(B1679,'SAS Stations'!$A$2:$G$307,6,)="YES", "YES", "NO"))=TRUE,"NO","YES")</f>
        <v>YES</v>
      </c>
      <c r="AH1679" s="33" t="str">
        <f t="shared" si="26"/>
        <v>NO</v>
      </c>
      <c r="AI1679" s="33" t="str">
        <f>IF(ISERROR(IF(VLOOKUP(B1679,'Stations Modelled'!$A$2:$D$141,4,FALSE)=TRUE, "YES","NO")),"NO","YES")</f>
        <v>NO</v>
      </c>
    </row>
    <row r="1680" spans="1:35" hidden="1">
      <c r="A1680" s="29" t="s">
        <v>1445</v>
      </c>
      <c r="B1680" s="28">
        <v>1799</v>
      </c>
      <c r="C1680" s="28">
        <v>6311</v>
      </c>
      <c r="D1680" s="30"/>
      <c r="E1680" s="29"/>
      <c r="F1680" s="28">
        <v>66</v>
      </c>
      <c r="G1680" s="28">
        <v>16</v>
      </c>
      <c r="H1680" s="28">
        <v>5053</v>
      </c>
      <c r="I1680" s="29" t="s">
        <v>833</v>
      </c>
      <c r="J1680" s="28">
        <v>12</v>
      </c>
      <c r="K1680" s="29" t="s">
        <v>833</v>
      </c>
      <c r="L1680" s="28">
        <v>5056</v>
      </c>
      <c r="M1680" s="29" t="s">
        <v>698</v>
      </c>
      <c r="N1680" s="29" t="s">
        <v>7496</v>
      </c>
      <c r="O1680" s="31">
        <v>38353</v>
      </c>
      <c r="P1680" s="31" t="s">
        <v>7472</v>
      </c>
      <c r="Q1680" s="29" t="s">
        <v>10579</v>
      </c>
      <c r="R1680" s="28">
        <v>5</v>
      </c>
      <c r="S1680" s="28">
        <v>39</v>
      </c>
      <c r="T1680" s="28" t="s">
        <v>7472</v>
      </c>
      <c r="U1680" s="28">
        <v>60</v>
      </c>
      <c r="V1680" s="29" t="s">
        <v>4972</v>
      </c>
      <c r="W1680" s="29" t="s">
        <v>7472</v>
      </c>
      <c r="X1680" s="29" t="s">
        <v>7472</v>
      </c>
      <c r="Y1680" s="29" t="s">
        <v>10347</v>
      </c>
      <c r="Z1680" s="29" t="s">
        <v>7472</v>
      </c>
      <c r="AA1680" s="29" t="s">
        <v>7478</v>
      </c>
      <c r="AB1680" s="28" t="s">
        <v>7472</v>
      </c>
      <c r="AC1680" s="27"/>
      <c r="AD1680" s="27"/>
      <c r="AE1680" s="27"/>
      <c r="AF1680" s="29" t="s">
        <v>7472</v>
      </c>
      <c r="AG1680" s="33" t="str">
        <f>IF(ISERROR(IF(VLOOKUP(B1680,'SAS Stations'!$A$2:$G$307,6,)="YES", "YES", "NO"))=TRUE,"NO","YES")</f>
        <v>NO</v>
      </c>
      <c r="AH1680" s="33" t="str">
        <f t="shared" si="26"/>
        <v>YES</v>
      </c>
      <c r="AI1680" s="33" t="str">
        <f>IF(ISERROR(IF(VLOOKUP(B1680,'Stations Modelled'!$A$2:$D$141,4,FALSE)=TRUE, "YES","NO")),"NO","YES")</f>
        <v>NO</v>
      </c>
    </row>
    <row r="1681" spans="1:35" hidden="1">
      <c r="A1681" s="29" t="s">
        <v>1446</v>
      </c>
      <c r="B1681" s="28">
        <v>1741</v>
      </c>
      <c r="C1681" s="28">
        <v>5677</v>
      </c>
      <c r="D1681" s="30"/>
      <c r="E1681" s="29"/>
      <c r="F1681" s="28">
        <v>66</v>
      </c>
      <c r="G1681" s="28">
        <v>12</v>
      </c>
      <c r="H1681" s="28">
        <v>1310</v>
      </c>
      <c r="I1681" s="29" t="s">
        <v>3882</v>
      </c>
      <c r="J1681" s="28">
        <v>4</v>
      </c>
      <c r="K1681" s="29" t="s">
        <v>448</v>
      </c>
      <c r="L1681" s="28">
        <v>5069</v>
      </c>
      <c r="M1681" s="29" t="s">
        <v>687</v>
      </c>
      <c r="N1681" s="29" t="s">
        <v>7496</v>
      </c>
      <c r="O1681" s="31">
        <v>38353</v>
      </c>
      <c r="P1681" s="31" t="s">
        <v>7472</v>
      </c>
      <c r="Q1681" s="29" t="s">
        <v>10579</v>
      </c>
      <c r="R1681" s="28">
        <v>3</v>
      </c>
      <c r="S1681" s="28">
        <v>30</v>
      </c>
      <c r="T1681" s="28">
        <v>3</v>
      </c>
      <c r="U1681" s="28">
        <v>10</v>
      </c>
      <c r="V1681" s="29" t="s">
        <v>7474</v>
      </c>
      <c r="W1681" s="29" t="s">
        <v>1447</v>
      </c>
      <c r="X1681" s="29" t="s">
        <v>5088</v>
      </c>
      <c r="Y1681" s="29" t="s">
        <v>1448</v>
      </c>
      <c r="Z1681" s="29" t="s">
        <v>3882</v>
      </c>
      <c r="AA1681" s="29" t="s">
        <v>7478</v>
      </c>
      <c r="AB1681" s="28">
        <v>91739</v>
      </c>
      <c r="AC1681" s="27"/>
      <c r="AD1681" s="27"/>
      <c r="AE1681" s="27"/>
      <c r="AF1681" s="29" t="s">
        <v>7472</v>
      </c>
      <c r="AG1681" s="33" t="str">
        <f>IF(ISERROR(IF(VLOOKUP(B1681,'SAS Stations'!$A$2:$G$307,6,)="YES", "YES", "NO"))=TRUE,"NO","YES")</f>
        <v>NO</v>
      </c>
      <c r="AH1681" s="33" t="str">
        <f t="shared" si="26"/>
        <v>YES</v>
      </c>
      <c r="AI1681" s="33" t="str">
        <f>IF(ISERROR(IF(VLOOKUP(B1681,'Stations Modelled'!$A$2:$D$141,4,FALSE)=TRUE, "YES","NO")),"NO","YES")</f>
        <v>NO</v>
      </c>
    </row>
    <row r="1682" spans="1:35" hidden="1">
      <c r="A1682" s="29" t="s">
        <v>885</v>
      </c>
      <c r="B1682" s="28">
        <v>1465</v>
      </c>
      <c r="C1682" s="28">
        <v>8243</v>
      </c>
      <c r="D1682" s="30" t="s">
        <v>3410</v>
      </c>
      <c r="E1682" s="29"/>
      <c r="F1682" s="28">
        <v>33</v>
      </c>
      <c r="G1682" s="28">
        <v>12</v>
      </c>
      <c r="H1682" s="28">
        <v>5070</v>
      </c>
      <c r="I1682" s="29" t="s">
        <v>347</v>
      </c>
      <c r="J1682" s="28">
        <v>7</v>
      </c>
      <c r="K1682" s="29" t="s">
        <v>347</v>
      </c>
      <c r="L1682" s="28">
        <v>5070</v>
      </c>
      <c r="M1682" s="29" t="s">
        <v>347</v>
      </c>
      <c r="N1682" s="29" t="s">
        <v>7471</v>
      </c>
      <c r="O1682" s="31">
        <v>18264</v>
      </c>
      <c r="P1682" s="31" t="s">
        <v>7472</v>
      </c>
      <c r="Q1682" s="29" t="s">
        <v>7506</v>
      </c>
      <c r="R1682" s="28">
        <v>3</v>
      </c>
      <c r="S1682" s="28">
        <v>77</v>
      </c>
      <c r="T1682" s="28">
        <v>4</v>
      </c>
      <c r="U1682" s="28">
        <v>16</v>
      </c>
      <c r="V1682" s="29" t="s">
        <v>3411</v>
      </c>
      <c r="W1682" s="29" t="s">
        <v>2767</v>
      </c>
      <c r="X1682" s="29" t="s">
        <v>462</v>
      </c>
      <c r="Y1682" s="29" t="s">
        <v>2768</v>
      </c>
      <c r="Z1682" s="29" t="s">
        <v>885</v>
      </c>
      <c r="AA1682" s="29" t="s">
        <v>7478</v>
      </c>
      <c r="AB1682" s="28">
        <v>92381</v>
      </c>
      <c r="AC1682" s="32">
        <v>33.687434000000003</v>
      </c>
      <c r="AD1682" s="32">
        <v>-117.145838</v>
      </c>
      <c r="AE1682" s="34" t="s">
        <v>7503</v>
      </c>
      <c r="AF1682" s="29" t="s">
        <v>7472</v>
      </c>
      <c r="AG1682" s="33" t="str">
        <f>IF(ISERROR(IF(VLOOKUP(B1682,'SAS Stations'!$A$2:$G$307,6,)="YES", "YES", "NO"))=TRUE,"NO","YES")</f>
        <v>YES</v>
      </c>
      <c r="AH1682" s="33" t="str">
        <f t="shared" si="26"/>
        <v>NO</v>
      </c>
      <c r="AI1682" s="33" t="str">
        <f>IF(ISERROR(IF(VLOOKUP(B1682,'Stations Modelled'!$A$2:$D$141,4,FALSE)=TRUE, "YES","NO")),"NO","YES")</f>
        <v>NO</v>
      </c>
    </row>
    <row r="1683" spans="1:35" hidden="1">
      <c r="A1683" s="29" t="s">
        <v>886</v>
      </c>
      <c r="B1683" s="28">
        <v>1635</v>
      </c>
      <c r="C1683" s="28">
        <v>6915</v>
      </c>
      <c r="D1683" s="30"/>
      <c r="E1683" s="29"/>
      <c r="F1683" s="28">
        <v>115</v>
      </c>
      <c r="G1683" s="28">
        <v>115</v>
      </c>
      <c r="H1683" s="28">
        <v>8016</v>
      </c>
      <c r="I1683" s="29" t="s">
        <v>385</v>
      </c>
      <c r="J1683" s="28">
        <v>15</v>
      </c>
      <c r="K1683" s="29" t="s">
        <v>666</v>
      </c>
      <c r="L1683" s="28">
        <v>4000</v>
      </c>
      <c r="M1683" s="29" t="s">
        <v>7495</v>
      </c>
      <c r="N1683" s="29" t="s">
        <v>7471</v>
      </c>
      <c r="O1683" s="31">
        <v>31747</v>
      </c>
      <c r="P1683" s="31" t="s">
        <v>7472</v>
      </c>
      <c r="Q1683" s="29" t="s">
        <v>525</v>
      </c>
      <c r="R1683" s="28">
        <v>9</v>
      </c>
      <c r="S1683" s="28">
        <v>99</v>
      </c>
      <c r="T1683" s="28">
        <v>4</v>
      </c>
      <c r="U1683" s="28">
        <v>0</v>
      </c>
      <c r="V1683" s="29" t="s">
        <v>7498</v>
      </c>
      <c r="W1683" s="29" t="s">
        <v>1618</v>
      </c>
      <c r="X1683" s="29" t="s">
        <v>7523</v>
      </c>
      <c r="Y1683" s="29" t="s">
        <v>1449</v>
      </c>
      <c r="Z1683" s="29" t="s">
        <v>4928</v>
      </c>
      <c r="AA1683" s="29" t="s">
        <v>7478</v>
      </c>
      <c r="AB1683" s="28">
        <v>92327</v>
      </c>
      <c r="AC1683" s="27"/>
      <c r="AD1683" s="27"/>
      <c r="AE1683" s="27"/>
      <c r="AF1683" s="29" t="s">
        <v>7472</v>
      </c>
      <c r="AG1683" s="33" t="str">
        <f>IF(ISERROR(IF(VLOOKUP(B1683,'SAS Stations'!$A$2:$G$307,6,)="YES", "YES", "NO"))=TRUE,"NO","YES")</f>
        <v>NO</v>
      </c>
      <c r="AH1683" s="33" t="str">
        <f t="shared" si="26"/>
        <v>YES</v>
      </c>
      <c r="AI1683" s="33" t="str">
        <f>IF(ISERROR(IF(VLOOKUP(B1683,'Stations Modelled'!$A$2:$D$141,4,FALSE)=TRUE, "YES","NO")),"NO","YES")</f>
        <v>NO</v>
      </c>
    </row>
    <row r="1684" spans="1:35" hidden="1">
      <c r="A1684" s="29" t="s">
        <v>1450</v>
      </c>
      <c r="B1684" s="28">
        <v>1293</v>
      </c>
      <c r="C1684" s="28">
        <v>7794</v>
      </c>
      <c r="D1684" s="30"/>
      <c r="E1684" s="29"/>
      <c r="F1684" s="28">
        <v>12</v>
      </c>
      <c r="G1684" s="28">
        <v>4</v>
      </c>
      <c r="H1684" s="28">
        <v>5073</v>
      </c>
      <c r="I1684" s="29" t="s">
        <v>652</v>
      </c>
      <c r="J1684" s="28">
        <v>9</v>
      </c>
      <c r="K1684" s="29" t="s">
        <v>652</v>
      </c>
      <c r="L1684" s="28">
        <v>5073</v>
      </c>
      <c r="M1684" s="29" t="s">
        <v>652</v>
      </c>
      <c r="N1684" s="29" t="s">
        <v>7471</v>
      </c>
      <c r="O1684" s="31">
        <v>25538</v>
      </c>
      <c r="P1684" s="31" t="s">
        <v>7472</v>
      </c>
      <c r="Q1684" s="29" t="s">
        <v>5084</v>
      </c>
      <c r="R1684" s="28">
        <v>1</v>
      </c>
      <c r="S1684" s="28">
        <v>46</v>
      </c>
      <c r="T1684" s="28">
        <v>2</v>
      </c>
      <c r="U1684" s="28">
        <v>50</v>
      </c>
      <c r="V1684" s="29" t="s">
        <v>2730</v>
      </c>
      <c r="W1684" s="29" t="s">
        <v>7472</v>
      </c>
      <c r="X1684" s="29" t="s">
        <v>7472</v>
      </c>
      <c r="Y1684" s="29" t="s">
        <v>7472</v>
      </c>
      <c r="Z1684" s="29" t="s">
        <v>7472</v>
      </c>
      <c r="AA1684" s="29" t="s">
        <v>7478</v>
      </c>
      <c r="AB1684" s="28">
        <v>90805</v>
      </c>
      <c r="AC1684" s="27"/>
      <c r="AD1684" s="27"/>
      <c r="AE1684" s="27"/>
      <c r="AF1684" s="29" t="s">
        <v>7472</v>
      </c>
      <c r="AG1684" s="33" t="str">
        <f>IF(ISERROR(IF(VLOOKUP(B1684,'SAS Stations'!$A$2:$G$307,6,)="YES", "YES", "NO"))=TRUE,"NO","YES")</f>
        <v>NO</v>
      </c>
      <c r="AH1684" s="33" t="str">
        <f t="shared" si="26"/>
        <v>YES</v>
      </c>
      <c r="AI1684" s="33" t="str">
        <f>IF(ISERROR(IF(VLOOKUP(B1684,'Stations Modelled'!$A$2:$D$141,4,FALSE)=TRUE, "YES","NO")),"NO","YES")</f>
        <v>NO</v>
      </c>
    </row>
    <row r="1685" spans="1:35" hidden="1">
      <c r="A1685" s="29" t="s">
        <v>2769</v>
      </c>
      <c r="B1685" s="28">
        <v>1466</v>
      </c>
      <c r="C1685" s="28">
        <v>8244</v>
      </c>
      <c r="D1685" s="30" t="s">
        <v>3416</v>
      </c>
      <c r="E1685" s="29"/>
      <c r="F1685" s="28">
        <v>33</v>
      </c>
      <c r="G1685" s="28">
        <v>4</v>
      </c>
      <c r="H1685" s="28">
        <v>5067</v>
      </c>
      <c r="I1685" s="29" t="s">
        <v>389</v>
      </c>
      <c r="J1685" s="28">
        <v>6</v>
      </c>
      <c r="K1685" s="29" t="s">
        <v>389</v>
      </c>
      <c r="L1685" s="28">
        <v>5067</v>
      </c>
      <c r="M1685" s="29" t="s">
        <v>389</v>
      </c>
      <c r="N1685" s="29" t="s">
        <v>7471</v>
      </c>
      <c r="O1685" s="31">
        <v>23498</v>
      </c>
      <c r="P1685" s="31" t="s">
        <v>7472</v>
      </c>
      <c r="Q1685" s="29" t="s">
        <v>7506</v>
      </c>
      <c r="R1685" s="28">
        <v>3</v>
      </c>
      <c r="S1685" s="28">
        <v>79</v>
      </c>
      <c r="T1685" s="28">
        <v>4</v>
      </c>
      <c r="U1685" s="28">
        <v>13</v>
      </c>
      <c r="V1685" s="29" t="s">
        <v>3411</v>
      </c>
      <c r="W1685" s="29" t="s">
        <v>2641</v>
      </c>
      <c r="X1685" s="29" t="s">
        <v>517</v>
      </c>
      <c r="Y1685" s="29" t="s">
        <v>2770</v>
      </c>
      <c r="Z1685" s="29" t="s">
        <v>5021</v>
      </c>
      <c r="AA1685" s="29" t="s">
        <v>7478</v>
      </c>
      <c r="AB1685" s="28">
        <v>92264</v>
      </c>
      <c r="AC1685" s="32">
        <v>33.814405999999998</v>
      </c>
      <c r="AD1685" s="32">
        <v>-116.54426100000001</v>
      </c>
      <c r="AE1685" s="34" t="s">
        <v>7503</v>
      </c>
      <c r="AF1685" s="29" t="s">
        <v>7472</v>
      </c>
      <c r="AG1685" s="33" t="str">
        <f>IF(ISERROR(IF(VLOOKUP(B1685,'SAS Stations'!$A$2:$G$307,6,)="YES", "YES", "NO"))=TRUE,"NO","YES")</f>
        <v>NO</v>
      </c>
      <c r="AH1685" s="33" t="str">
        <f t="shared" si="26"/>
        <v>YES</v>
      </c>
      <c r="AI1685" s="33" t="str">
        <f>IF(ISERROR(IF(VLOOKUP(B1685,'Stations Modelled'!$A$2:$D$141,4,FALSE)=TRUE, "YES","NO")),"NO","YES")</f>
        <v>NO</v>
      </c>
    </row>
    <row r="1686" spans="1:35" hidden="1">
      <c r="A1686" s="29" t="s">
        <v>1451</v>
      </c>
      <c r="B1686" s="28">
        <v>1292</v>
      </c>
      <c r="C1686" s="28">
        <v>7793</v>
      </c>
      <c r="D1686" s="30"/>
      <c r="E1686" s="29"/>
      <c r="F1686" s="28">
        <v>16</v>
      </c>
      <c r="G1686" s="28">
        <v>4</v>
      </c>
      <c r="H1686" s="28">
        <v>5053</v>
      </c>
      <c r="I1686" s="29" t="s">
        <v>833</v>
      </c>
      <c r="J1686" s="28">
        <v>12</v>
      </c>
      <c r="K1686" s="29" t="s">
        <v>833</v>
      </c>
      <c r="L1686" s="28">
        <v>5056</v>
      </c>
      <c r="M1686" s="29" t="s">
        <v>698</v>
      </c>
      <c r="N1686" s="29" t="s">
        <v>7521</v>
      </c>
      <c r="O1686" s="31">
        <v>26665</v>
      </c>
      <c r="P1686" s="31">
        <v>31017</v>
      </c>
      <c r="Q1686" s="29" t="s">
        <v>5084</v>
      </c>
      <c r="R1686" s="28">
        <v>5</v>
      </c>
      <c r="S1686" s="28">
        <v>39</v>
      </c>
      <c r="T1686" s="28">
        <v>2</v>
      </c>
      <c r="U1686" s="28">
        <v>60</v>
      </c>
      <c r="V1686" s="29" t="s">
        <v>4972</v>
      </c>
      <c r="W1686" s="29" t="s">
        <v>7472</v>
      </c>
      <c r="X1686" s="29" t="s">
        <v>7472</v>
      </c>
      <c r="Y1686" s="29" t="s">
        <v>7472</v>
      </c>
      <c r="Z1686" s="29" t="s">
        <v>7472</v>
      </c>
      <c r="AA1686" s="29" t="s">
        <v>7478</v>
      </c>
      <c r="AB1686" s="28" t="s">
        <v>7472</v>
      </c>
      <c r="AC1686" s="27"/>
      <c r="AD1686" s="27"/>
      <c r="AE1686" s="27"/>
      <c r="AF1686" s="29" t="s">
        <v>7472</v>
      </c>
      <c r="AG1686" s="33" t="str">
        <f>IF(ISERROR(IF(VLOOKUP(B1686,'SAS Stations'!$A$2:$G$307,6,)="YES", "YES", "NO"))=TRUE,"NO","YES")</f>
        <v>NO</v>
      </c>
      <c r="AH1686" s="33" t="str">
        <f t="shared" si="26"/>
        <v>YES</v>
      </c>
      <c r="AI1686" s="33" t="str">
        <f>IF(ISERROR(IF(VLOOKUP(B1686,'Stations Modelled'!$A$2:$D$141,4,FALSE)=TRUE, "YES","NO")),"NO","YES")</f>
        <v>NO</v>
      </c>
    </row>
    <row r="1687" spans="1:35" hidden="1">
      <c r="A1687" s="29" t="s">
        <v>887</v>
      </c>
      <c r="B1687" s="28">
        <v>918</v>
      </c>
      <c r="C1687" s="28">
        <v>6095</v>
      </c>
      <c r="D1687" s="30" t="s">
        <v>7573</v>
      </c>
      <c r="E1687" s="29"/>
      <c r="F1687" s="28">
        <v>66</v>
      </c>
      <c r="G1687" s="28">
        <v>12</v>
      </c>
      <c r="H1687" s="28">
        <v>5081</v>
      </c>
      <c r="I1687" s="29" t="s">
        <v>360</v>
      </c>
      <c r="J1687" s="28">
        <v>1</v>
      </c>
      <c r="K1687" s="29" t="s">
        <v>939</v>
      </c>
      <c r="L1687" s="28">
        <v>5082</v>
      </c>
      <c r="M1687" s="29" t="s">
        <v>939</v>
      </c>
      <c r="N1687" s="29" t="s">
        <v>7471</v>
      </c>
      <c r="O1687" s="31">
        <v>25750</v>
      </c>
      <c r="P1687" s="31" t="s">
        <v>7472</v>
      </c>
      <c r="Q1687" s="29" t="s">
        <v>7530</v>
      </c>
      <c r="R1687" s="28">
        <v>1</v>
      </c>
      <c r="S1687" s="28">
        <v>48</v>
      </c>
      <c r="T1687" s="28">
        <v>2</v>
      </c>
      <c r="U1687" s="28">
        <v>45</v>
      </c>
      <c r="V1687" s="29" t="s">
        <v>7556</v>
      </c>
      <c r="W1687" s="29" t="s">
        <v>453</v>
      </c>
      <c r="X1687" s="29" t="s">
        <v>7562</v>
      </c>
      <c r="Y1687" s="29" t="s">
        <v>3381</v>
      </c>
      <c r="Z1687" s="29" t="s">
        <v>3902</v>
      </c>
      <c r="AA1687" s="29" t="s">
        <v>7478</v>
      </c>
      <c r="AB1687" s="28">
        <v>92833</v>
      </c>
      <c r="AC1687" s="32">
        <v>33.882514</v>
      </c>
      <c r="AD1687" s="32">
        <v>-117.957809</v>
      </c>
      <c r="AE1687" s="34" t="s">
        <v>7503</v>
      </c>
      <c r="AF1687" s="29" t="s">
        <v>7472</v>
      </c>
      <c r="AG1687" s="33" t="str">
        <f>IF(ISERROR(IF(VLOOKUP(B1687,'SAS Stations'!$A$2:$G$307,6,)="YES", "YES", "NO"))=TRUE,"NO","YES")</f>
        <v>NO</v>
      </c>
      <c r="AH1687" s="33" t="str">
        <f t="shared" si="26"/>
        <v>YES</v>
      </c>
      <c r="AI1687" s="33" t="str">
        <f>IF(ISERROR(IF(VLOOKUP(B1687,'Stations Modelled'!$A$2:$D$141,4,FALSE)=TRUE, "YES","NO")),"NO","YES")</f>
        <v>NO</v>
      </c>
    </row>
    <row r="1688" spans="1:35" hidden="1">
      <c r="A1688" s="29" t="s">
        <v>3414</v>
      </c>
      <c r="B1688" s="28">
        <v>1467</v>
      </c>
      <c r="C1688" s="28">
        <v>8245</v>
      </c>
      <c r="D1688" s="30"/>
      <c r="E1688" s="29"/>
      <c r="F1688" s="28">
        <v>33</v>
      </c>
      <c r="G1688" s="28">
        <v>4</v>
      </c>
      <c r="H1688" s="28">
        <v>5070</v>
      </c>
      <c r="I1688" s="29" t="s">
        <v>347</v>
      </c>
      <c r="J1688" s="28">
        <v>7</v>
      </c>
      <c r="K1688" s="29" t="s">
        <v>347</v>
      </c>
      <c r="L1688" s="28">
        <v>5070</v>
      </c>
      <c r="M1688" s="29" t="s">
        <v>347</v>
      </c>
      <c r="N1688" s="29" t="s">
        <v>7521</v>
      </c>
      <c r="O1688" s="31">
        <v>18264</v>
      </c>
      <c r="P1688" s="31">
        <v>32264</v>
      </c>
      <c r="Q1688" s="29" t="s">
        <v>7506</v>
      </c>
      <c r="R1688" s="28">
        <v>3</v>
      </c>
      <c r="S1688" s="28">
        <v>77</v>
      </c>
      <c r="T1688" s="28">
        <v>4</v>
      </c>
      <c r="U1688" s="28">
        <v>16</v>
      </c>
      <c r="V1688" s="29" t="s">
        <v>7472</v>
      </c>
      <c r="W1688" s="29" t="s">
        <v>7472</v>
      </c>
      <c r="X1688" s="29" t="s">
        <v>7472</v>
      </c>
      <c r="Y1688" s="29" t="s">
        <v>7472</v>
      </c>
      <c r="Z1688" s="29" t="s">
        <v>7472</v>
      </c>
      <c r="AA1688" s="29" t="s">
        <v>7478</v>
      </c>
      <c r="AB1688" s="28" t="s">
        <v>7472</v>
      </c>
      <c r="AC1688" s="27"/>
      <c r="AD1688" s="27"/>
      <c r="AE1688" s="27"/>
      <c r="AF1688" s="29" t="s">
        <v>7472</v>
      </c>
      <c r="AG1688" s="33" t="str">
        <f>IF(ISERROR(IF(VLOOKUP(B1688,'SAS Stations'!$A$2:$G$307,6,)="YES", "YES", "NO"))=TRUE,"NO","YES")</f>
        <v>NO</v>
      </c>
      <c r="AH1688" s="33" t="str">
        <f t="shared" si="26"/>
        <v>YES</v>
      </c>
      <c r="AI1688" s="33" t="str">
        <f>IF(ISERROR(IF(VLOOKUP(B1688,'Stations Modelled'!$A$2:$D$141,4,FALSE)=TRUE, "YES","NO")),"NO","YES")</f>
        <v>NO</v>
      </c>
    </row>
    <row r="1689" spans="1:35" hidden="1">
      <c r="A1689" s="29" t="s">
        <v>888</v>
      </c>
      <c r="B1689" s="28">
        <v>794</v>
      </c>
      <c r="C1689" s="28">
        <v>5785</v>
      </c>
      <c r="D1689" s="30" t="s">
        <v>2822</v>
      </c>
      <c r="E1689" s="29">
        <v>37454</v>
      </c>
      <c r="F1689" s="28">
        <v>66</v>
      </c>
      <c r="G1689" s="28">
        <v>4</v>
      </c>
      <c r="H1689" s="28">
        <v>5073</v>
      </c>
      <c r="I1689" s="29" t="s">
        <v>652</v>
      </c>
      <c r="J1689" s="28">
        <v>9</v>
      </c>
      <c r="K1689" s="29" t="s">
        <v>652</v>
      </c>
      <c r="L1689" s="28">
        <v>5073</v>
      </c>
      <c r="M1689" s="29" t="s">
        <v>652</v>
      </c>
      <c r="N1689" s="29" t="s">
        <v>7471</v>
      </c>
      <c r="O1689" s="31">
        <v>18019</v>
      </c>
      <c r="P1689" s="31" t="s">
        <v>7472</v>
      </c>
      <c r="Q1689" s="29" t="s">
        <v>7473</v>
      </c>
      <c r="R1689" s="28">
        <v>1</v>
      </c>
      <c r="S1689" s="28">
        <v>46</v>
      </c>
      <c r="T1689" s="28">
        <v>2</v>
      </c>
      <c r="U1689" s="28">
        <v>57</v>
      </c>
      <c r="V1689" s="29" t="s">
        <v>3386</v>
      </c>
      <c r="W1689" s="29" t="s">
        <v>1620</v>
      </c>
      <c r="X1689" s="29" t="s">
        <v>569</v>
      </c>
      <c r="Y1689" s="29" t="s">
        <v>4872</v>
      </c>
      <c r="Z1689" s="29" t="s">
        <v>660</v>
      </c>
      <c r="AA1689" s="29" t="s">
        <v>7478</v>
      </c>
      <c r="AB1689" s="28">
        <v>90802</v>
      </c>
      <c r="AC1689" s="32">
        <v>33.853572999999997</v>
      </c>
      <c r="AD1689" s="32">
        <v>-118.166483</v>
      </c>
      <c r="AE1689" s="34" t="s">
        <v>7494</v>
      </c>
      <c r="AF1689" s="29" t="s">
        <v>7472</v>
      </c>
      <c r="AG1689" s="33" t="str">
        <f>IF(ISERROR(IF(VLOOKUP(B1689,'SAS Stations'!$A$2:$G$307,6,)="YES", "YES", "NO"))=TRUE,"NO","YES")</f>
        <v>NO</v>
      </c>
      <c r="AH1689" s="33" t="str">
        <f t="shared" si="26"/>
        <v>YES</v>
      </c>
      <c r="AI1689" s="33" t="str">
        <f>IF(ISERROR(IF(VLOOKUP(B1689,'Stations Modelled'!$A$2:$D$141,4,FALSE)=TRUE, "YES","NO")),"NO","YES")</f>
        <v>NO</v>
      </c>
    </row>
    <row r="1690" spans="1:35" hidden="1">
      <c r="A1690" s="29" t="s">
        <v>888</v>
      </c>
      <c r="B1690" s="28">
        <v>795</v>
      </c>
      <c r="C1690" s="28">
        <v>5785</v>
      </c>
      <c r="D1690" s="30" t="s">
        <v>2822</v>
      </c>
      <c r="E1690" s="29">
        <v>37454</v>
      </c>
      <c r="F1690" s="28">
        <v>66</v>
      </c>
      <c r="G1690" s="28">
        <v>12</v>
      </c>
      <c r="H1690" s="28">
        <v>5073</v>
      </c>
      <c r="I1690" s="29" t="s">
        <v>652</v>
      </c>
      <c r="J1690" s="28">
        <v>9</v>
      </c>
      <c r="K1690" s="29" t="s">
        <v>652</v>
      </c>
      <c r="L1690" s="28">
        <v>5073</v>
      </c>
      <c r="M1690" s="29" t="s">
        <v>652</v>
      </c>
      <c r="N1690" s="29" t="s">
        <v>7471</v>
      </c>
      <c r="O1690" s="31">
        <v>18019</v>
      </c>
      <c r="P1690" s="31" t="s">
        <v>7472</v>
      </c>
      <c r="Q1690" s="29" t="s">
        <v>7473</v>
      </c>
      <c r="R1690" s="28">
        <v>1</v>
      </c>
      <c r="S1690" s="28">
        <v>46</v>
      </c>
      <c r="T1690" s="28">
        <v>2</v>
      </c>
      <c r="U1690" s="28">
        <v>57</v>
      </c>
      <c r="V1690" s="29" t="s">
        <v>3386</v>
      </c>
      <c r="W1690" s="29" t="s">
        <v>1620</v>
      </c>
      <c r="X1690" s="29" t="s">
        <v>569</v>
      </c>
      <c r="Y1690" s="29" t="s">
        <v>4872</v>
      </c>
      <c r="Z1690" s="29" t="s">
        <v>660</v>
      </c>
      <c r="AA1690" s="29" t="s">
        <v>7478</v>
      </c>
      <c r="AB1690" s="28">
        <v>90802</v>
      </c>
      <c r="AC1690" s="32">
        <v>33.853572999999997</v>
      </c>
      <c r="AD1690" s="32">
        <v>-118.166483</v>
      </c>
      <c r="AE1690" s="34" t="s">
        <v>7494</v>
      </c>
      <c r="AF1690" s="29" t="s">
        <v>7472</v>
      </c>
      <c r="AG1690" s="33" t="str">
        <f>IF(ISERROR(IF(VLOOKUP(B1690,'SAS Stations'!$A$2:$G$307,6,)="YES", "YES", "NO"))=TRUE,"NO","YES")</f>
        <v>NO</v>
      </c>
      <c r="AH1690" s="33" t="str">
        <f t="shared" si="26"/>
        <v>YES</v>
      </c>
      <c r="AI1690" s="33" t="str">
        <f>IF(ISERROR(IF(VLOOKUP(B1690,'Stations Modelled'!$A$2:$D$141,4,FALSE)=TRUE, "YES","NO")),"NO","YES")</f>
        <v>YES</v>
      </c>
    </row>
    <row r="1691" spans="1:35" hidden="1">
      <c r="A1691" s="29" t="s">
        <v>1452</v>
      </c>
      <c r="B1691" s="28">
        <v>1290</v>
      </c>
      <c r="C1691" s="28">
        <v>7788</v>
      </c>
      <c r="D1691" s="30"/>
      <c r="E1691" s="29"/>
      <c r="F1691" s="28">
        <v>16</v>
      </c>
      <c r="G1691" s="28">
        <v>4</v>
      </c>
      <c r="H1691" s="28">
        <v>5021</v>
      </c>
      <c r="I1691" s="29" t="s">
        <v>625</v>
      </c>
      <c r="J1691" s="28">
        <v>8</v>
      </c>
      <c r="K1691" s="29" t="s">
        <v>337</v>
      </c>
      <c r="L1691" s="28">
        <v>5023</v>
      </c>
      <c r="M1691" s="29" t="s">
        <v>337</v>
      </c>
      <c r="N1691" s="29" t="s">
        <v>7471</v>
      </c>
      <c r="O1691" s="31">
        <v>24959</v>
      </c>
      <c r="P1691" s="31" t="s">
        <v>7472</v>
      </c>
      <c r="Q1691" s="29" t="s">
        <v>5084</v>
      </c>
      <c r="R1691" s="28">
        <v>5</v>
      </c>
      <c r="S1691" s="28">
        <v>44</v>
      </c>
      <c r="T1691" s="28">
        <v>1</v>
      </c>
      <c r="U1691" s="28">
        <v>50</v>
      </c>
      <c r="V1691" s="29" t="s">
        <v>2730</v>
      </c>
      <c r="W1691" s="29" t="s">
        <v>7472</v>
      </c>
      <c r="X1691" s="29" t="s">
        <v>7472</v>
      </c>
      <c r="Y1691" s="29" t="s">
        <v>7472</v>
      </c>
      <c r="Z1691" s="29" t="s">
        <v>7472</v>
      </c>
      <c r="AA1691" s="29" t="s">
        <v>7478</v>
      </c>
      <c r="AB1691" s="28">
        <v>90274</v>
      </c>
      <c r="AC1691" s="27"/>
      <c r="AD1691" s="27"/>
      <c r="AE1691" s="27"/>
      <c r="AF1691" s="29" t="s">
        <v>7472</v>
      </c>
      <c r="AG1691" s="33" t="str">
        <f>IF(ISERROR(IF(VLOOKUP(B1691,'SAS Stations'!$A$2:$G$307,6,)="YES", "YES", "NO"))=TRUE,"NO","YES")</f>
        <v>NO</v>
      </c>
      <c r="AH1691" s="33" t="str">
        <f t="shared" si="26"/>
        <v>YES</v>
      </c>
      <c r="AI1691" s="33" t="str">
        <f>IF(ISERROR(IF(VLOOKUP(B1691,'Stations Modelled'!$A$2:$D$141,4,FALSE)=TRUE, "YES","NO")),"NO","YES")</f>
        <v>NO</v>
      </c>
    </row>
    <row r="1692" spans="1:35" hidden="1">
      <c r="A1692" s="29" t="s">
        <v>889</v>
      </c>
      <c r="B1692" s="28">
        <v>2</v>
      </c>
      <c r="C1692" s="28">
        <v>1002</v>
      </c>
      <c r="D1692" s="30"/>
      <c r="E1692" s="29"/>
      <c r="F1692" s="28">
        <v>220</v>
      </c>
      <c r="G1692" s="28">
        <v>12</v>
      </c>
      <c r="H1692" s="28">
        <v>5000</v>
      </c>
      <c r="I1692" s="29" t="s">
        <v>7485</v>
      </c>
      <c r="J1692" s="28">
        <v>17</v>
      </c>
      <c r="K1692" s="29" t="s">
        <v>4950</v>
      </c>
      <c r="L1692" s="28">
        <v>5033</v>
      </c>
      <c r="M1692" s="29" t="s">
        <v>397</v>
      </c>
      <c r="N1692" s="29" t="s">
        <v>7471</v>
      </c>
      <c r="O1692" s="31">
        <v>32112</v>
      </c>
      <c r="P1692" s="31" t="s">
        <v>7472</v>
      </c>
      <c r="Q1692" s="29" t="s">
        <v>7530</v>
      </c>
      <c r="R1692" s="28">
        <v>5</v>
      </c>
      <c r="S1692" s="28">
        <v>51</v>
      </c>
      <c r="T1692" s="28">
        <v>3</v>
      </c>
      <c r="U1692" s="28">
        <v>32</v>
      </c>
      <c r="V1692" s="29" t="s">
        <v>4926</v>
      </c>
      <c r="W1692" s="29" t="s">
        <v>7472</v>
      </c>
      <c r="X1692" s="29" t="s">
        <v>7472</v>
      </c>
      <c r="Y1692" s="29" t="s">
        <v>1453</v>
      </c>
      <c r="Z1692" s="29" t="s">
        <v>5169</v>
      </c>
      <c r="AA1692" s="29" t="s">
        <v>7478</v>
      </c>
      <c r="AB1692" s="28" t="s">
        <v>7472</v>
      </c>
      <c r="AC1692" s="32">
        <v>35.367184000000002</v>
      </c>
      <c r="AD1692" s="32">
        <v>-118.98342700000001</v>
      </c>
      <c r="AE1692" s="34" t="s">
        <v>7494</v>
      </c>
      <c r="AF1692" s="29" t="s">
        <v>7472</v>
      </c>
      <c r="AG1692" s="33" t="str">
        <f>IF(ISERROR(IF(VLOOKUP(B1692,'SAS Stations'!$A$2:$G$307,6,)="YES", "YES", "NO"))=TRUE,"NO","YES")</f>
        <v>NO</v>
      </c>
      <c r="AH1692" s="33" t="str">
        <f t="shared" si="26"/>
        <v>YES</v>
      </c>
      <c r="AI1692" s="33" t="str">
        <f>IF(ISERROR(IF(VLOOKUP(B1692,'Stations Modelled'!$A$2:$D$141,4,FALSE)=TRUE, "YES","NO")),"NO","YES")</f>
        <v>NO</v>
      </c>
    </row>
    <row r="1693" spans="1:35" hidden="1">
      <c r="A1693" s="29" t="s">
        <v>1454</v>
      </c>
      <c r="B1693" s="28">
        <v>233</v>
      </c>
      <c r="C1693" s="28">
        <v>4093</v>
      </c>
      <c r="D1693" s="30"/>
      <c r="E1693" s="29"/>
      <c r="F1693" s="28">
        <v>220</v>
      </c>
      <c r="G1693" s="28">
        <v>220</v>
      </c>
      <c r="H1693" s="28">
        <v>4090</v>
      </c>
      <c r="I1693" s="29" t="s">
        <v>5151</v>
      </c>
      <c r="J1693" s="28">
        <v>15</v>
      </c>
      <c r="K1693" s="29" t="s">
        <v>666</v>
      </c>
      <c r="L1693" s="28">
        <v>4000</v>
      </c>
      <c r="M1693" s="29" t="s">
        <v>7495</v>
      </c>
      <c r="N1693" s="29" t="s">
        <v>7471</v>
      </c>
      <c r="O1693" s="31">
        <v>18264</v>
      </c>
      <c r="P1693" s="31" t="s">
        <v>7472</v>
      </c>
      <c r="Q1693" s="29" t="s">
        <v>7496</v>
      </c>
      <c r="R1693" s="28">
        <v>9</v>
      </c>
      <c r="S1693" s="28">
        <v>99</v>
      </c>
      <c r="T1693" s="28">
        <v>3</v>
      </c>
      <c r="U1693" s="28">
        <v>0</v>
      </c>
      <c r="V1693" s="29" t="s">
        <v>3386</v>
      </c>
      <c r="W1693" s="29" t="s">
        <v>10347</v>
      </c>
      <c r="X1693" s="29" t="s">
        <v>564</v>
      </c>
      <c r="Y1693" s="29" t="s">
        <v>1455</v>
      </c>
      <c r="Z1693" s="29" t="s">
        <v>1454</v>
      </c>
      <c r="AA1693" s="29" t="s">
        <v>7478</v>
      </c>
      <c r="AB1693" s="28">
        <v>91342</v>
      </c>
      <c r="AC1693" s="32">
        <v>34.313650000000003</v>
      </c>
      <c r="AD1693" s="32">
        <v>-118.49335600000001</v>
      </c>
      <c r="AE1693" s="34" t="s">
        <v>7494</v>
      </c>
      <c r="AF1693" s="29" t="s">
        <v>7472</v>
      </c>
      <c r="AG1693" s="33" t="str">
        <f>IF(ISERROR(IF(VLOOKUP(B1693,'SAS Stations'!$A$2:$G$307,6,)="YES", "YES", "NO"))=TRUE,"NO","YES")</f>
        <v>NO</v>
      </c>
      <c r="AH1693" s="33" t="str">
        <f t="shared" si="26"/>
        <v>YES</v>
      </c>
      <c r="AI1693" s="33" t="str">
        <f>IF(ISERROR(IF(VLOOKUP(B1693,'Stations Modelled'!$A$2:$D$141,4,FALSE)=TRUE, "YES","NO")),"NO","YES")</f>
        <v>NO</v>
      </c>
    </row>
    <row r="1694" spans="1:35" hidden="1">
      <c r="A1694" s="29" t="s">
        <v>1456</v>
      </c>
      <c r="B1694" s="28">
        <v>1579</v>
      </c>
      <c r="C1694" s="28">
        <v>7764</v>
      </c>
      <c r="D1694" s="30"/>
      <c r="E1694" s="29"/>
      <c r="F1694" s="28">
        <v>33</v>
      </c>
      <c r="G1694" s="28">
        <v>12</v>
      </c>
      <c r="H1694" s="28">
        <v>8027</v>
      </c>
      <c r="I1694" s="29" t="s">
        <v>365</v>
      </c>
      <c r="J1694" s="28">
        <v>15</v>
      </c>
      <c r="K1694" s="29" t="s">
        <v>666</v>
      </c>
      <c r="L1694" s="28">
        <v>5061</v>
      </c>
      <c r="M1694" s="29" t="s">
        <v>666</v>
      </c>
      <c r="N1694" s="29" t="s">
        <v>7521</v>
      </c>
      <c r="O1694" s="31">
        <v>33361</v>
      </c>
      <c r="P1694" s="31">
        <v>34141</v>
      </c>
      <c r="Q1694" s="29" t="s">
        <v>5084</v>
      </c>
      <c r="R1694" s="28">
        <v>3</v>
      </c>
      <c r="S1694" s="28">
        <v>73</v>
      </c>
      <c r="T1694" s="28">
        <v>4</v>
      </c>
      <c r="U1694" s="28">
        <v>30</v>
      </c>
      <c r="V1694" s="29" t="s">
        <v>7474</v>
      </c>
      <c r="W1694" s="29" t="s">
        <v>1457</v>
      </c>
      <c r="X1694" s="29" t="s">
        <v>5088</v>
      </c>
      <c r="Y1694" s="29" t="s">
        <v>1458</v>
      </c>
      <c r="Z1694" s="29" t="s">
        <v>364</v>
      </c>
      <c r="AA1694" s="29" t="s">
        <v>7478</v>
      </c>
      <c r="AB1694" s="28">
        <v>92307</v>
      </c>
      <c r="AC1694" s="27"/>
      <c r="AD1694" s="27"/>
      <c r="AE1694" s="27"/>
      <c r="AF1694" s="29" t="s">
        <v>7472</v>
      </c>
      <c r="AG1694" s="33" t="str">
        <f>IF(ISERROR(IF(VLOOKUP(B1694,'SAS Stations'!$A$2:$G$307,6,)="YES", "YES", "NO"))=TRUE,"NO","YES")</f>
        <v>NO</v>
      </c>
      <c r="AH1694" s="33" t="str">
        <f t="shared" si="26"/>
        <v>YES</v>
      </c>
      <c r="AI1694" s="33" t="str">
        <f>IF(ISERROR(IF(VLOOKUP(B1694,'Stations Modelled'!$A$2:$D$141,4,FALSE)=TRUE, "YES","NO")),"NO","YES")</f>
        <v>NO</v>
      </c>
    </row>
    <row r="1695" spans="1:35" hidden="1">
      <c r="A1695" s="29" t="s">
        <v>2433</v>
      </c>
      <c r="B1695" s="28">
        <v>1688</v>
      </c>
      <c r="C1695" s="28">
        <v>9000</v>
      </c>
      <c r="D1695" s="30"/>
      <c r="E1695" s="29"/>
      <c r="F1695" s="28">
        <v>500</v>
      </c>
      <c r="G1695" s="28">
        <v>220</v>
      </c>
      <c r="H1695" s="28">
        <v>9000</v>
      </c>
      <c r="I1695" s="29" t="s">
        <v>2433</v>
      </c>
      <c r="J1695" s="28" t="s">
        <v>7472</v>
      </c>
      <c r="K1695" s="29" t="s">
        <v>7472</v>
      </c>
      <c r="L1695" s="28">
        <v>4000</v>
      </c>
      <c r="M1695" s="29" t="s">
        <v>7495</v>
      </c>
      <c r="N1695" s="29" t="s">
        <v>7471</v>
      </c>
      <c r="O1695" s="31">
        <v>33970</v>
      </c>
      <c r="P1695" s="31" t="s">
        <v>7472</v>
      </c>
      <c r="Q1695" s="29" t="s">
        <v>7486</v>
      </c>
      <c r="R1695" s="28">
        <v>9</v>
      </c>
      <c r="S1695" s="28">
        <v>99</v>
      </c>
      <c r="T1695" s="28">
        <v>2</v>
      </c>
      <c r="U1695" s="28">
        <v>0</v>
      </c>
      <c r="V1695" s="29" t="s">
        <v>7472</v>
      </c>
      <c r="W1695" s="29" t="s">
        <v>7472</v>
      </c>
      <c r="X1695" s="29" t="s">
        <v>7472</v>
      </c>
      <c r="Y1695" s="29" t="s">
        <v>2407</v>
      </c>
      <c r="Z1695" s="29" t="s">
        <v>348</v>
      </c>
      <c r="AA1695" s="29" t="s">
        <v>7478</v>
      </c>
      <c r="AB1695" s="28">
        <v>91801</v>
      </c>
      <c r="AC1695" s="27"/>
      <c r="AD1695" s="27"/>
      <c r="AE1695" s="27"/>
      <c r="AF1695" s="29" t="s">
        <v>7472</v>
      </c>
      <c r="AG1695" s="33" t="str">
        <f>IF(ISERROR(IF(VLOOKUP(B1695,'SAS Stations'!$A$2:$G$307,6,)="YES", "YES", "NO"))=TRUE,"NO","YES")</f>
        <v>NO</v>
      </c>
      <c r="AH1695" s="33" t="str">
        <f t="shared" si="26"/>
        <v>YES</v>
      </c>
      <c r="AI1695" s="33" t="str">
        <f>IF(ISERROR(IF(VLOOKUP(B1695,'Stations Modelled'!$A$2:$D$141,4,FALSE)=TRUE, "YES","NO")),"NO","YES")</f>
        <v>NO</v>
      </c>
    </row>
    <row r="1696" spans="1:35" hidden="1">
      <c r="A1696" s="29" t="s">
        <v>1459</v>
      </c>
      <c r="B1696" s="28">
        <v>1298</v>
      </c>
      <c r="C1696" s="28">
        <v>7805</v>
      </c>
      <c r="D1696" s="30"/>
      <c r="E1696" s="29"/>
      <c r="F1696" s="28">
        <v>12</v>
      </c>
      <c r="G1696" s="28">
        <v>4</v>
      </c>
      <c r="H1696" s="28">
        <v>5085</v>
      </c>
      <c r="I1696" s="29" t="s">
        <v>3849</v>
      </c>
      <c r="J1696" s="28">
        <v>9</v>
      </c>
      <c r="K1696" s="29" t="s">
        <v>652</v>
      </c>
      <c r="L1696" s="28">
        <v>5073</v>
      </c>
      <c r="M1696" s="29" t="s">
        <v>652</v>
      </c>
      <c r="N1696" s="29" t="s">
        <v>7521</v>
      </c>
      <c r="O1696" s="31">
        <v>26207</v>
      </c>
      <c r="P1696" s="31">
        <v>30590</v>
      </c>
      <c r="Q1696" s="29" t="s">
        <v>5084</v>
      </c>
      <c r="R1696" s="28">
        <v>1</v>
      </c>
      <c r="S1696" s="28">
        <v>46</v>
      </c>
      <c r="T1696" s="28">
        <v>1</v>
      </c>
      <c r="U1696" s="28">
        <v>50</v>
      </c>
      <c r="V1696" s="29" t="s">
        <v>2730</v>
      </c>
      <c r="W1696" s="29" t="s">
        <v>7472</v>
      </c>
      <c r="X1696" s="29" t="s">
        <v>7472</v>
      </c>
      <c r="Y1696" s="29" t="s">
        <v>7472</v>
      </c>
      <c r="Z1696" s="29" t="s">
        <v>7472</v>
      </c>
      <c r="AA1696" s="29" t="s">
        <v>7478</v>
      </c>
      <c r="AB1696" s="28" t="s">
        <v>7472</v>
      </c>
      <c r="AC1696" s="27"/>
      <c r="AD1696" s="27"/>
      <c r="AE1696" s="27"/>
      <c r="AF1696" s="29" t="s">
        <v>7472</v>
      </c>
      <c r="AG1696" s="33" t="str">
        <f>IF(ISERROR(IF(VLOOKUP(B1696,'SAS Stations'!$A$2:$G$307,6,)="YES", "YES", "NO"))=TRUE,"NO","YES")</f>
        <v>NO</v>
      </c>
      <c r="AH1696" s="33" t="str">
        <f t="shared" si="26"/>
        <v>YES</v>
      </c>
      <c r="AI1696" s="33" t="str">
        <f>IF(ISERROR(IF(VLOOKUP(B1696,'Stations Modelled'!$A$2:$D$141,4,FALSE)=TRUE, "YES","NO")),"NO","YES")</f>
        <v>NO</v>
      </c>
    </row>
    <row r="1697" spans="1:35" hidden="1">
      <c r="A1697" s="29" t="s">
        <v>1460</v>
      </c>
      <c r="B1697" s="28">
        <v>243</v>
      </c>
      <c r="C1697" s="28">
        <v>4135</v>
      </c>
      <c r="D1697" s="30"/>
      <c r="E1697" s="29"/>
      <c r="F1697" s="28">
        <v>66</v>
      </c>
      <c r="G1697" s="28">
        <v>12</v>
      </c>
      <c r="H1697" s="28">
        <v>4030</v>
      </c>
      <c r="I1697" s="29" t="s">
        <v>5179</v>
      </c>
      <c r="J1697" s="28">
        <v>14</v>
      </c>
      <c r="K1697" s="29" t="s">
        <v>940</v>
      </c>
      <c r="L1697" s="28">
        <v>5054</v>
      </c>
      <c r="M1697" s="29" t="s">
        <v>940</v>
      </c>
      <c r="N1697" s="29" t="s">
        <v>7471</v>
      </c>
      <c r="O1697" s="31">
        <v>18264</v>
      </c>
      <c r="P1697" s="31" t="s">
        <v>7472</v>
      </c>
      <c r="Q1697" s="29" t="s">
        <v>7496</v>
      </c>
      <c r="R1697" s="28">
        <v>5</v>
      </c>
      <c r="S1697" s="28">
        <v>36</v>
      </c>
      <c r="T1697" s="28" t="s">
        <v>7472</v>
      </c>
      <c r="U1697" s="28">
        <v>0</v>
      </c>
      <c r="V1697" s="29" t="s">
        <v>7472</v>
      </c>
      <c r="W1697" s="29" t="s">
        <v>7472</v>
      </c>
      <c r="X1697" s="29" t="s">
        <v>7472</v>
      </c>
      <c r="Y1697" s="29" t="s">
        <v>7472</v>
      </c>
      <c r="Z1697" s="29" t="s">
        <v>7472</v>
      </c>
      <c r="AA1697" s="29" t="s">
        <v>7478</v>
      </c>
      <c r="AB1697" s="28" t="s">
        <v>7472</v>
      </c>
      <c r="AC1697" s="27"/>
      <c r="AD1697" s="27"/>
      <c r="AE1697" s="27"/>
      <c r="AF1697" s="29" t="s">
        <v>7472</v>
      </c>
      <c r="AG1697" s="33" t="str">
        <f>IF(ISERROR(IF(VLOOKUP(B1697,'SAS Stations'!$A$2:$G$307,6,)="YES", "YES", "NO"))=TRUE,"NO","YES")</f>
        <v>NO</v>
      </c>
      <c r="AH1697" s="33" t="str">
        <f t="shared" si="26"/>
        <v>YES</v>
      </c>
      <c r="AI1697" s="33" t="str">
        <f>IF(ISERROR(IF(VLOOKUP(B1697,'Stations Modelled'!$A$2:$D$141,4,FALSE)=TRUE, "YES","NO")),"NO","YES")</f>
        <v>NO</v>
      </c>
    </row>
    <row r="1698" spans="1:35" hidden="1">
      <c r="A1698" s="29" t="s">
        <v>890</v>
      </c>
      <c r="B1698" s="28">
        <v>488</v>
      </c>
      <c r="C1698" s="28">
        <v>5271</v>
      </c>
      <c r="D1698" s="30" t="s">
        <v>2821</v>
      </c>
      <c r="E1698" s="29">
        <v>37588</v>
      </c>
      <c r="F1698" s="28">
        <v>66</v>
      </c>
      <c r="G1698" s="28">
        <v>16</v>
      </c>
      <c r="H1698" s="28">
        <v>5029</v>
      </c>
      <c r="I1698" s="29" t="s">
        <v>624</v>
      </c>
      <c r="J1698" s="28">
        <v>8</v>
      </c>
      <c r="K1698" s="29" t="s">
        <v>337</v>
      </c>
      <c r="L1698" s="28">
        <v>5023</v>
      </c>
      <c r="M1698" s="29" t="s">
        <v>337</v>
      </c>
      <c r="N1698" s="29" t="s">
        <v>7471</v>
      </c>
      <c r="O1698" s="31">
        <v>26207</v>
      </c>
      <c r="P1698" s="31" t="s">
        <v>7472</v>
      </c>
      <c r="Q1698" s="29" t="s">
        <v>7473</v>
      </c>
      <c r="R1698" s="28">
        <v>5</v>
      </c>
      <c r="S1698" s="28">
        <v>42</v>
      </c>
      <c r="T1698" s="28">
        <v>1</v>
      </c>
      <c r="U1698" s="28">
        <v>54</v>
      </c>
      <c r="V1698" s="29" t="s">
        <v>2730</v>
      </c>
      <c r="W1698" s="29" t="s">
        <v>4873</v>
      </c>
      <c r="X1698" s="29" t="s">
        <v>7500</v>
      </c>
      <c r="Y1698" s="29" t="s">
        <v>4874</v>
      </c>
      <c r="Z1698" s="29" t="s">
        <v>4875</v>
      </c>
      <c r="AA1698" s="29" t="s">
        <v>7478</v>
      </c>
      <c r="AB1698" s="28">
        <v>90292</v>
      </c>
      <c r="AC1698" s="32">
        <v>33.977353000000001</v>
      </c>
      <c r="AD1698" s="32">
        <v>-118.436027</v>
      </c>
      <c r="AE1698" s="34" t="s">
        <v>7494</v>
      </c>
      <c r="AF1698" s="29" t="s">
        <v>7472</v>
      </c>
      <c r="AG1698" s="33" t="str">
        <f>IF(ISERROR(IF(VLOOKUP(B1698,'SAS Stations'!$A$2:$G$307,6,)="YES", "YES", "NO"))=TRUE,"NO","YES")</f>
        <v>YES</v>
      </c>
      <c r="AH1698" s="33" t="str">
        <f t="shared" si="26"/>
        <v>NO</v>
      </c>
      <c r="AI1698" s="33" t="str">
        <f>IF(ISERROR(IF(VLOOKUP(B1698,'Stations Modelled'!$A$2:$D$141,4,FALSE)=TRUE, "YES","NO")),"NO","YES")</f>
        <v>YES</v>
      </c>
    </row>
    <row r="1699" spans="1:35" hidden="1">
      <c r="A1699" s="29" t="s">
        <v>1461</v>
      </c>
      <c r="B1699" s="28">
        <v>1299</v>
      </c>
      <c r="C1699" s="28">
        <v>7808</v>
      </c>
      <c r="D1699" s="30"/>
      <c r="E1699" s="29"/>
      <c r="F1699" s="28">
        <v>33</v>
      </c>
      <c r="G1699" s="28">
        <v>12</v>
      </c>
      <c r="H1699" s="28">
        <v>5070</v>
      </c>
      <c r="I1699" s="29" t="s">
        <v>347</v>
      </c>
      <c r="J1699" s="28">
        <v>7</v>
      </c>
      <c r="K1699" s="29" t="s">
        <v>347</v>
      </c>
      <c r="L1699" s="28">
        <v>5070</v>
      </c>
      <c r="M1699" s="29" t="s">
        <v>347</v>
      </c>
      <c r="N1699" s="29" t="s">
        <v>7471</v>
      </c>
      <c r="O1699" s="31">
        <v>24777</v>
      </c>
      <c r="P1699" s="31" t="s">
        <v>7472</v>
      </c>
      <c r="Q1699" s="29" t="s">
        <v>5084</v>
      </c>
      <c r="R1699" s="28">
        <v>3</v>
      </c>
      <c r="S1699" s="28">
        <v>77</v>
      </c>
      <c r="T1699" s="28">
        <v>4</v>
      </c>
      <c r="U1699" s="28">
        <v>20</v>
      </c>
      <c r="V1699" s="29" t="s">
        <v>7472</v>
      </c>
      <c r="W1699" s="29" t="s">
        <v>7472</v>
      </c>
      <c r="X1699" s="29" t="s">
        <v>7472</v>
      </c>
      <c r="Y1699" s="29" t="s">
        <v>7472</v>
      </c>
      <c r="Z1699" s="29" t="s">
        <v>7472</v>
      </c>
      <c r="AA1699" s="29" t="s">
        <v>7478</v>
      </c>
      <c r="AB1699" s="28">
        <v>92561</v>
      </c>
      <c r="AC1699" s="27"/>
      <c r="AD1699" s="27"/>
      <c r="AE1699" s="27"/>
      <c r="AF1699" s="29" t="s">
        <v>7472</v>
      </c>
      <c r="AG1699" s="33" t="str">
        <f>IF(ISERROR(IF(VLOOKUP(B1699,'SAS Stations'!$A$2:$G$307,6,)="YES", "YES", "NO"))=TRUE,"NO","YES")</f>
        <v>NO</v>
      </c>
      <c r="AH1699" s="33" t="str">
        <f t="shared" si="26"/>
        <v>YES</v>
      </c>
      <c r="AI1699" s="33" t="str">
        <f>IF(ISERROR(IF(VLOOKUP(B1699,'Stations Modelled'!$A$2:$D$141,4,FALSE)=TRUE, "YES","NO")),"NO","YES")</f>
        <v>NO</v>
      </c>
    </row>
    <row r="1700" spans="1:35" hidden="1">
      <c r="A1700" s="29" t="s">
        <v>891</v>
      </c>
      <c r="B1700" s="28">
        <v>850</v>
      </c>
      <c r="C1700" s="28">
        <v>5853</v>
      </c>
      <c r="D1700" s="30" t="s">
        <v>7555</v>
      </c>
      <c r="E1700" s="29"/>
      <c r="F1700" s="28">
        <v>66</v>
      </c>
      <c r="G1700" s="28">
        <v>12</v>
      </c>
      <c r="H1700" s="28">
        <v>5086</v>
      </c>
      <c r="I1700" s="29" t="s">
        <v>394</v>
      </c>
      <c r="J1700" s="28">
        <v>2</v>
      </c>
      <c r="K1700" s="29" t="s">
        <v>394</v>
      </c>
      <c r="L1700" s="28">
        <v>5086</v>
      </c>
      <c r="M1700" s="29" t="s">
        <v>394</v>
      </c>
      <c r="N1700" s="29" t="s">
        <v>7471</v>
      </c>
      <c r="O1700" s="31">
        <v>21551</v>
      </c>
      <c r="P1700" s="31" t="s">
        <v>7472</v>
      </c>
      <c r="Q1700" s="29" t="s">
        <v>7473</v>
      </c>
      <c r="R1700" s="28">
        <v>1</v>
      </c>
      <c r="S1700" s="28">
        <v>29</v>
      </c>
      <c r="T1700" s="28">
        <v>2</v>
      </c>
      <c r="U1700" s="28">
        <v>41</v>
      </c>
      <c r="V1700" s="29" t="s">
        <v>7556</v>
      </c>
      <c r="W1700" s="29" t="s">
        <v>521</v>
      </c>
      <c r="X1700" s="29" t="s">
        <v>3301</v>
      </c>
      <c r="Y1700" s="29" t="s">
        <v>3382</v>
      </c>
      <c r="Z1700" s="29" t="s">
        <v>1047</v>
      </c>
      <c r="AA1700" s="29" t="s">
        <v>7478</v>
      </c>
      <c r="AB1700" s="28">
        <v>92704</v>
      </c>
      <c r="AC1700" s="32">
        <v>33.714081999999998</v>
      </c>
      <c r="AD1700" s="32">
        <v>-117.91978899999999</v>
      </c>
      <c r="AE1700" s="34" t="s">
        <v>7503</v>
      </c>
      <c r="AF1700" s="29" t="s">
        <v>7472</v>
      </c>
      <c r="AG1700" s="33" t="str">
        <f>IF(ISERROR(IF(VLOOKUP(B1700,'SAS Stations'!$A$2:$G$307,6,)="YES", "YES", "NO"))=TRUE,"NO","YES")</f>
        <v>YES</v>
      </c>
      <c r="AH1700" s="33" t="str">
        <f t="shared" si="26"/>
        <v>NO</v>
      </c>
      <c r="AI1700" s="33" t="str">
        <f>IF(ISERROR(IF(VLOOKUP(B1700,'Stations Modelled'!$A$2:$D$141,4,FALSE)=TRUE, "YES","NO")),"NO","YES")</f>
        <v>NO</v>
      </c>
    </row>
    <row r="1701" spans="1:35" hidden="1">
      <c r="A1701" s="29" t="s">
        <v>1462</v>
      </c>
      <c r="B1701" s="28">
        <v>227</v>
      </c>
      <c r="C1701" s="28">
        <v>4082</v>
      </c>
      <c r="D1701" s="30"/>
      <c r="E1701" s="29"/>
      <c r="F1701" s="28">
        <v>220</v>
      </c>
      <c r="G1701" s="28">
        <v>138</v>
      </c>
      <c r="H1701" s="28">
        <v>4080</v>
      </c>
      <c r="I1701" s="29" t="s">
        <v>2503</v>
      </c>
      <c r="J1701" s="28">
        <v>2</v>
      </c>
      <c r="K1701" s="29" t="s">
        <v>394</v>
      </c>
      <c r="L1701" s="28">
        <v>4000</v>
      </c>
      <c r="M1701" s="29" t="s">
        <v>7495</v>
      </c>
      <c r="N1701" s="29" t="s">
        <v>7471</v>
      </c>
      <c r="O1701" s="31">
        <v>26085</v>
      </c>
      <c r="P1701" s="31" t="s">
        <v>7472</v>
      </c>
      <c r="Q1701" s="29" t="s">
        <v>7496</v>
      </c>
      <c r="R1701" s="28">
        <v>9</v>
      </c>
      <c r="S1701" s="28">
        <v>99</v>
      </c>
      <c r="T1701" s="28" t="s">
        <v>7472</v>
      </c>
      <c r="U1701" s="28">
        <v>0</v>
      </c>
      <c r="V1701" s="29" t="s">
        <v>7472</v>
      </c>
      <c r="W1701" s="29" t="s">
        <v>7472</v>
      </c>
      <c r="X1701" s="29" t="s">
        <v>7472</v>
      </c>
      <c r="Y1701" s="29" t="s">
        <v>7472</v>
      </c>
      <c r="Z1701" s="29" t="s">
        <v>7472</v>
      </c>
      <c r="AA1701" s="29" t="s">
        <v>7472</v>
      </c>
      <c r="AB1701" s="28" t="s">
        <v>7472</v>
      </c>
      <c r="AC1701" s="27"/>
      <c r="AD1701" s="27"/>
      <c r="AE1701" s="27"/>
      <c r="AF1701" s="29" t="s">
        <v>7472</v>
      </c>
      <c r="AG1701" s="33" t="str">
        <f>IF(ISERROR(IF(VLOOKUP(B1701,'SAS Stations'!$A$2:$G$307,6,)="YES", "YES", "NO"))=TRUE,"NO","YES")</f>
        <v>NO</v>
      </c>
      <c r="AH1701" s="33" t="str">
        <f t="shared" si="26"/>
        <v>YES</v>
      </c>
      <c r="AI1701" s="33" t="str">
        <f>IF(ISERROR(IF(VLOOKUP(B1701,'Stations Modelled'!$A$2:$D$141,4,FALSE)=TRUE, "YES","NO")),"NO","YES")</f>
        <v>NO</v>
      </c>
    </row>
    <row r="1702" spans="1:35" hidden="1">
      <c r="A1702" s="29" t="s">
        <v>892</v>
      </c>
      <c r="B1702" s="28">
        <v>1340</v>
      </c>
      <c r="C1702" s="28">
        <v>8099</v>
      </c>
      <c r="D1702" s="30" t="s">
        <v>3416</v>
      </c>
      <c r="E1702" s="29">
        <v>14311</v>
      </c>
      <c r="F1702" s="28">
        <v>115</v>
      </c>
      <c r="G1702" s="28">
        <v>12</v>
      </c>
      <c r="H1702" s="28">
        <v>5067</v>
      </c>
      <c r="I1702" s="29" t="s">
        <v>389</v>
      </c>
      <c r="J1702" s="28">
        <v>6</v>
      </c>
      <c r="K1702" s="29" t="s">
        <v>389</v>
      </c>
      <c r="L1702" s="28">
        <v>5067</v>
      </c>
      <c r="M1702" s="29" t="s">
        <v>389</v>
      </c>
      <c r="N1702" s="29" t="s">
        <v>7471</v>
      </c>
      <c r="O1702" s="31">
        <v>29342</v>
      </c>
      <c r="P1702" s="31" t="s">
        <v>7472</v>
      </c>
      <c r="Q1702" s="29" t="s">
        <v>7473</v>
      </c>
      <c r="R1702" s="28">
        <v>3</v>
      </c>
      <c r="S1702" s="28">
        <v>79</v>
      </c>
      <c r="T1702" s="28">
        <v>4</v>
      </c>
      <c r="U1702" s="28">
        <v>13</v>
      </c>
      <c r="V1702" s="29" t="s">
        <v>3411</v>
      </c>
      <c r="W1702" s="29" t="s">
        <v>5066</v>
      </c>
      <c r="X1702" s="29" t="s">
        <v>523</v>
      </c>
      <c r="Y1702" s="29" t="s">
        <v>2771</v>
      </c>
      <c r="Z1702" s="29" t="s">
        <v>5065</v>
      </c>
      <c r="AA1702" s="29" t="s">
        <v>7478</v>
      </c>
      <c r="AB1702" s="28">
        <v>92234</v>
      </c>
      <c r="AC1702" s="32">
        <v>33.791933999999998</v>
      </c>
      <c r="AD1702" s="32">
        <v>-116.449747</v>
      </c>
      <c r="AE1702" s="34" t="s">
        <v>7503</v>
      </c>
      <c r="AF1702" s="29" t="s">
        <v>7472</v>
      </c>
      <c r="AG1702" s="33" t="str">
        <f>IF(ISERROR(IF(VLOOKUP(B1702,'SAS Stations'!$A$2:$G$307,6,)="YES", "YES", "NO"))=TRUE,"NO","YES")</f>
        <v>YES</v>
      </c>
      <c r="AH1702" s="33" t="str">
        <f t="shared" si="26"/>
        <v>NO</v>
      </c>
      <c r="AI1702" s="33" t="str">
        <f>IF(ISERROR(IF(VLOOKUP(B1702,'Stations Modelled'!$A$2:$D$141,4,FALSE)=TRUE, "YES","NO")),"NO","YES")</f>
        <v>NO</v>
      </c>
    </row>
    <row r="1703" spans="1:35" hidden="1">
      <c r="A1703" s="29" t="s">
        <v>893</v>
      </c>
      <c r="B1703" s="28">
        <v>1697</v>
      </c>
      <c r="C1703" s="28">
        <v>6302</v>
      </c>
      <c r="D1703" s="30" t="s">
        <v>3410</v>
      </c>
      <c r="E1703" s="29"/>
      <c r="F1703" s="28">
        <v>115</v>
      </c>
      <c r="G1703" s="28">
        <v>12</v>
      </c>
      <c r="H1703" s="28">
        <v>5064</v>
      </c>
      <c r="I1703" s="29" t="s">
        <v>375</v>
      </c>
      <c r="J1703" s="28">
        <v>5</v>
      </c>
      <c r="K1703" s="29" t="s">
        <v>375</v>
      </c>
      <c r="L1703" s="28">
        <v>5070</v>
      </c>
      <c r="M1703" s="29" t="s">
        <v>347</v>
      </c>
      <c r="N1703" s="29" t="s">
        <v>7471</v>
      </c>
      <c r="O1703" s="31">
        <v>34121</v>
      </c>
      <c r="P1703" s="31" t="s">
        <v>7472</v>
      </c>
      <c r="Q1703" s="29" t="s">
        <v>7530</v>
      </c>
      <c r="R1703" s="28">
        <v>3</v>
      </c>
      <c r="S1703" s="28">
        <v>77</v>
      </c>
      <c r="T1703" s="28">
        <v>3</v>
      </c>
      <c r="U1703" s="28">
        <v>17</v>
      </c>
      <c r="V1703" s="29" t="s">
        <v>3411</v>
      </c>
      <c r="W1703" s="29" t="s">
        <v>3412</v>
      </c>
      <c r="X1703" s="29" t="s">
        <v>538</v>
      </c>
      <c r="Y1703" s="29" t="s">
        <v>2772</v>
      </c>
      <c r="Z1703" s="29" t="s">
        <v>2773</v>
      </c>
      <c r="AA1703" s="29" t="s">
        <v>7478</v>
      </c>
      <c r="AB1703" s="28">
        <v>92508</v>
      </c>
      <c r="AC1703" s="32">
        <v>33.908718</v>
      </c>
      <c r="AD1703" s="32">
        <v>-117.260825</v>
      </c>
      <c r="AE1703" s="34" t="s">
        <v>7503</v>
      </c>
      <c r="AF1703" s="29" t="s">
        <v>7472</v>
      </c>
      <c r="AG1703" s="33" t="str">
        <f>IF(ISERROR(IF(VLOOKUP(B1703,'SAS Stations'!$A$2:$G$307,6,)="YES", "YES", "NO"))=TRUE,"NO","YES")</f>
        <v>NO</v>
      </c>
      <c r="AH1703" s="33" t="str">
        <f t="shared" si="26"/>
        <v>YES</v>
      </c>
      <c r="AI1703" s="33" t="str">
        <f>IF(ISERROR(IF(VLOOKUP(B1703,'Stations Modelled'!$A$2:$D$141,4,FALSE)=TRUE, "YES","NO")),"NO","YES")</f>
        <v>NO</v>
      </c>
    </row>
    <row r="1704" spans="1:35" hidden="1">
      <c r="A1704" s="29" t="s">
        <v>894</v>
      </c>
      <c r="B1704" s="28">
        <v>493</v>
      </c>
      <c r="C1704" s="28">
        <v>5281</v>
      </c>
      <c r="D1704" s="30" t="s">
        <v>4971</v>
      </c>
      <c r="E1704" s="29">
        <v>76958</v>
      </c>
      <c r="F1704" s="28">
        <v>66</v>
      </c>
      <c r="G1704" s="28">
        <v>16</v>
      </c>
      <c r="H1704" s="28">
        <v>5056</v>
      </c>
      <c r="I1704" s="29" t="s">
        <v>698</v>
      </c>
      <c r="J1704" s="28">
        <v>11</v>
      </c>
      <c r="K1704" s="29" t="s">
        <v>698</v>
      </c>
      <c r="L1704" s="28">
        <v>5056</v>
      </c>
      <c r="M1704" s="29" t="s">
        <v>698</v>
      </c>
      <c r="N1704" s="29" t="s">
        <v>7471</v>
      </c>
      <c r="O1704" s="31">
        <v>28095</v>
      </c>
      <c r="P1704" s="31" t="s">
        <v>7472</v>
      </c>
      <c r="Q1704" s="29" t="s">
        <v>7473</v>
      </c>
      <c r="R1704" s="28">
        <v>5</v>
      </c>
      <c r="S1704" s="28">
        <v>35</v>
      </c>
      <c r="T1704" s="28">
        <v>1</v>
      </c>
      <c r="U1704" s="28">
        <v>61</v>
      </c>
      <c r="V1704" s="29" t="s">
        <v>541</v>
      </c>
      <c r="W1704" s="29" t="s">
        <v>5331</v>
      </c>
      <c r="X1704" s="29" t="s">
        <v>3308</v>
      </c>
      <c r="Y1704" s="29" t="s">
        <v>5332</v>
      </c>
      <c r="Z1704" s="29" t="s">
        <v>671</v>
      </c>
      <c r="AA1704" s="29" t="s">
        <v>7478</v>
      </c>
      <c r="AB1704" s="28">
        <v>90265</v>
      </c>
      <c r="AC1704" s="32">
        <v>34.037560999999997</v>
      </c>
      <c r="AD1704" s="32">
        <v>-118.68355</v>
      </c>
      <c r="AE1704" s="34" t="s">
        <v>7494</v>
      </c>
      <c r="AF1704" s="29" t="s">
        <v>7472</v>
      </c>
      <c r="AG1704" s="33" t="str">
        <f>IF(ISERROR(IF(VLOOKUP(B1704,'SAS Stations'!$A$2:$G$307,6,)="YES", "YES", "NO"))=TRUE,"NO","YES")</f>
        <v>NO</v>
      </c>
      <c r="AH1704" s="33" t="str">
        <f t="shared" si="26"/>
        <v>YES</v>
      </c>
      <c r="AI1704" s="33" t="str">
        <f>IF(ISERROR(IF(VLOOKUP(B1704,'Stations Modelled'!$A$2:$D$141,4,FALSE)=TRUE, "YES","NO")),"NO","YES")</f>
        <v>YES</v>
      </c>
    </row>
    <row r="1705" spans="1:35" hidden="1">
      <c r="A1705" s="29" t="s">
        <v>1463</v>
      </c>
      <c r="B1705" s="28">
        <v>1966</v>
      </c>
      <c r="C1705" s="28">
        <v>7093</v>
      </c>
      <c r="D1705" s="30"/>
      <c r="E1705" s="29"/>
      <c r="F1705" s="28">
        <v>16</v>
      </c>
      <c r="G1705" s="28">
        <v>4</v>
      </c>
      <c r="H1705" s="28">
        <v>5055</v>
      </c>
      <c r="I1705" s="29" t="s">
        <v>446</v>
      </c>
      <c r="J1705" s="28">
        <v>10</v>
      </c>
      <c r="K1705" s="29" t="s">
        <v>446</v>
      </c>
      <c r="L1705" s="28">
        <v>5056</v>
      </c>
      <c r="M1705" s="29" t="s">
        <v>698</v>
      </c>
      <c r="N1705" s="29" t="s">
        <v>7471</v>
      </c>
      <c r="O1705" s="31">
        <v>37147</v>
      </c>
      <c r="P1705" s="31" t="s">
        <v>7472</v>
      </c>
      <c r="Q1705" s="29" t="s">
        <v>5084</v>
      </c>
      <c r="R1705" s="28">
        <v>5</v>
      </c>
      <c r="S1705" s="28">
        <v>49</v>
      </c>
      <c r="T1705" s="28">
        <v>1</v>
      </c>
      <c r="U1705" s="28">
        <v>63</v>
      </c>
      <c r="V1705" s="29" t="s">
        <v>4996</v>
      </c>
      <c r="W1705" s="29" t="s">
        <v>1464</v>
      </c>
      <c r="X1705" s="29" t="s">
        <v>7500</v>
      </c>
      <c r="Y1705" s="29" t="s">
        <v>1465</v>
      </c>
      <c r="Z1705" s="29" t="s">
        <v>3786</v>
      </c>
      <c r="AA1705" s="29" t="s">
        <v>7478</v>
      </c>
      <c r="AB1705" s="28">
        <v>93108</v>
      </c>
      <c r="AC1705" s="27"/>
      <c r="AD1705" s="27"/>
      <c r="AE1705" s="27"/>
      <c r="AF1705" s="29" t="s">
        <v>7472</v>
      </c>
      <c r="AG1705" s="33" t="str">
        <f>IF(ISERROR(IF(VLOOKUP(B1705,'SAS Stations'!$A$2:$G$307,6,)="YES", "YES", "NO"))=TRUE,"NO","YES")</f>
        <v>NO</v>
      </c>
      <c r="AH1705" s="33" t="str">
        <f t="shared" si="26"/>
        <v>YES</v>
      </c>
      <c r="AI1705" s="33" t="str">
        <f>IF(ISERROR(IF(VLOOKUP(B1705,'Stations Modelled'!$A$2:$D$141,4,FALSE)=TRUE, "YES","NO")),"NO","YES")</f>
        <v>NO</v>
      </c>
    </row>
    <row r="1706" spans="1:35" hidden="1">
      <c r="A1706" s="29" t="s">
        <v>895</v>
      </c>
      <c r="B1706" s="28">
        <v>558</v>
      </c>
      <c r="C1706" s="28">
        <v>5416</v>
      </c>
      <c r="D1706" s="30" t="s">
        <v>4981</v>
      </c>
      <c r="E1706" s="29"/>
      <c r="F1706" s="28">
        <v>66</v>
      </c>
      <c r="G1706" s="28">
        <v>16</v>
      </c>
      <c r="H1706" s="28">
        <v>5053</v>
      </c>
      <c r="I1706" s="29" t="s">
        <v>833</v>
      </c>
      <c r="J1706" s="28">
        <v>12</v>
      </c>
      <c r="K1706" s="29" t="s">
        <v>833</v>
      </c>
      <c r="L1706" s="28">
        <v>5056</v>
      </c>
      <c r="M1706" s="29" t="s">
        <v>698</v>
      </c>
      <c r="N1706" s="29" t="s">
        <v>7471</v>
      </c>
      <c r="O1706" s="31">
        <v>25934</v>
      </c>
      <c r="P1706" s="31" t="s">
        <v>7472</v>
      </c>
      <c r="Q1706" s="29" t="s">
        <v>7530</v>
      </c>
      <c r="R1706" s="28">
        <v>5</v>
      </c>
      <c r="S1706" s="28">
        <v>39</v>
      </c>
      <c r="T1706" s="28">
        <v>1</v>
      </c>
      <c r="U1706" s="28">
        <v>64</v>
      </c>
      <c r="V1706" s="29" t="s">
        <v>935</v>
      </c>
      <c r="W1706" s="29" t="s">
        <v>10599</v>
      </c>
      <c r="X1706" s="29" t="s">
        <v>457</v>
      </c>
      <c r="Y1706" s="29" t="s">
        <v>5333</v>
      </c>
      <c r="Z1706" s="29" t="s">
        <v>935</v>
      </c>
      <c r="AA1706" s="29" t="s">
        <v>7478</v>
      </c>
      <c r="AB1706" s="28" t="s">
        <v>7472</v>
      </c>
      <c r="AC1706" s="32">
        <v>34.317183999999997</v>
      </c>
      <c r="AD1706" s="32">
        <v>-119.31481599999999</v>
      </c>
      <c r="AE1706" s="34" t="s">
        <v>7494</v>
      </c>
      <c r="AF1706" s="29" t="s">
        <v>7472</v>
      </c>
      <c r="AG1706" s="33" t="str">
        <f>IF(ISERROR(IF(VLOOKUP(B1706,'SAS Stations'!$A$2:$G$307,6,)="YES", "YES", "NO"))=TRUE,"NO","YES")</f>
        <v>NO</v>
      </c>
      <c r="AH1706" s="33" t="str">
        <f t="shared" si="26"/>
        <v>YES</v>
      </c>
      <c r="AI1706" s="33" t="str">
        <f>IF(ISERROR(IF(VLOOKUP(B1706,'Stations Modelled'!$A$2:$D$141,4,FALSE)=TRUE, "YES","NO")),"NO","YES")</f>
        <v>NO</v>
      </c>
    </row>
    <row r="1707" spans="1:35" hidden="1">
      <c r="A1707" s="29" t="s">
        <v>896</v>
      </c>
      <c r="B1707" s="28">
        <v>862</v>
      </c>
      <c r="C1707" s="28">
        <v>5865</v>
      </c>
      <c r="D1707" s="30" t="s">
        <v>7555</v>
      </c>
      <c r="E1707" s="29"/>
      <c r="F1707" s="28">
        <v>66</v>
      </c>
      <c r="G1707" s="28">
        <v>12</v>
      </c>
      <c r="H1707" s="28">
        <v>5081</v>
      </c>
      <c r="I1707" s="29" t="s">
        <v>360</v>
      </c>
      <c r="J1707" s="28">
        <v>1</v>
      </c>
      <c r="K1707" s="29" t="s">
        <v>939</v>
      </c>
      <c r="L1707" s="28">
        <v>5082</v>
      </c>
      <c r="M1707" s="29" t="s">
        <v>939</v>
      </c>
      <c r="N1707" s="29" t="s">
        <v>7471</v>
      </c>
      <c r="O1707" s="31">
        <v>31564</v>
      </c>
      <c r="P1707" s="31" t="s">
        <v>7472</v>
      </c>
      <c r="Q1707" s="29" t="s">
        <v>7473</v>
      </c>
      <c r="R1707" s="28">
        <v>1</v>
      </c>
      <c r="S1707" s="28">
        <v>33</v>
      </c>
      <c r="T1707" s="28">
        <v>2</v>
      </c>
      <c r="U1707" s="28">
        <v>41</v>
      </c>
      <c r="V1707" s="29" t="s">
        <v>7556</v>
      </c>
      <c r="W1707" s="29" t="s">
        <v>7557</v>
      </c>
      <c r="X1707" s="29" t="s">
        <v>3313</v>
      </c>
      <c r="Y1707" s="29" t="s">
        <v>3383</v>
      </c>
      <c r="Z1707" s="29" t="s">
        <v>481</v>
      </c>
      <c r="AA1707" s="29" t="s">
        <v>7478</v>
      </c>
      <c r="AB1707" s="28">
        <v>92683</v>
      </c>
      <c r="AC1707" s="32">
        <v>33.745030999999997</v>
      </c>
      <c r="AD1707" s="32">
        <v>-118.00155599999999</v>
      </c>
      <c r="AE1707" s="34" t="s">
        <v>7503</v>
      </c>
      <c r="AF1707" s="29" t="s">
        <v>7472</v>
      </c>
      <c r="AG1707" s="33" t="str">
        <f>IF(ISERROR(IF(VLOOKUP(B1707,'SAS Stations'!$A$2:$G$307,6,)="YES", "YES", "NO"))=TRUE,"NO","YES")</f>
        <v>YES</v>
      </c>
      <c r="AH1707" s="33" t="str">
        <f t="shared" si="26"/>
        <v>NO</v>
      </c>
      <c r="AI1707" s="33" t="str">
        <f>IF(ISERROR(IF(VLOOKUP(B1707,'Stations Modelled'!$A$2:$D$141,4,FALSE)=TRUE, "YES","NO")),"NO","YES")</f>
        <v>NO</v>
      </c>
    </row>
    <row r="1708" spans="1:35" hidden="1">
      <c r="A1708" s="29" t="s">
        <v>1466</v>
      </c>
      <c r="B1708" s="28">
        <v>1735</v>
      </c>
      <c r="C1708" s="28">
        <v>5689</v>
      </c>
      <c r="D1708" s="30"/>
      <c r="E1708" s="29"/>
      <c r="F1708" s="28">
        <v>33</v>
      </c>
      <c r="G1708" s="28">
        <v>12</v>
      </c>
      <c r="H1708" s="28">
        <v>5067</v>
      </c>
      <c r="I1708" s="29" t="s">
        <v>389</v>
      </c>
      <c r="J1708" s="28">
        <v>6</v>
      </c>
      <c r="K1708" s="29" t="s">
        <v>389</v>
      </c>
      <c r="L1708" s="28">
        <v>5067</v>
      </c>
      <c r="M1708" s="29" t="s">
        <v>389</v>
      </c>
      <c r="N1708" s="29" t="s">
        <v>7496</v>
      </c>
      <c r="O1708" s="31">
        <v>38353</v>
      </c>
      <c r="P1708" s="31" t="s">
        <v>7472</v>
      </c>
      <c r="Q1708" s="29" t="s">
        <v>10579</v>
      </c>
      <c r="R1708" s="28">
        <v>3</v>
      </c>
      <c r="S1708" s="28">
        <v>79</v>
      </c>
      <c r="T1708" s="28">
        <v>4</v>
      </c>
      <c r="U1708" s="28">
        <v>20</v>
      </c>
      <c r="V1708" s="29" t="s">
        <v>7472</v>
      </c>
      <c r="W1708" s="29" t="s">
        <v>7472</v>
      </c>
      <c r="X1708" s="29" t="s">
        <v>7472</v>
      </c>
      <c r="Y1708" s="29" t="s">
        <v>7472</v>
      </c>
      <c r="Z1708" s="29" t="s">
        <v>7472</v>
      </c>
      <c r="AA1708" s="29" t="s">
        <v>7478</v>
      </c>
      <c r="AB1708" s="28" t="s">
        <v>7472</v>
      </c>
      <c r="AC1708" s="27"/>
      <c r="AD1708" s="27"/>
      <c r="AE1708" s="27"/>
      <c r="AF1708" s="29" t="s">
        <v>7472</v>
      </c>
      <c r="AG1708" s="33" t="str">
        <f>IF(ISERROR(IF(VLOOKUP(B1708,'SAS Stations'!$A$2:$G$307,6,)="YES", "YES", "NO"))=TRUE,"NO","YES")</f>
        <v>NO</v>
      </c>
      <c r="AH1708" s="33" t="str">
        <f t="shared" si="26"/>
        <v>YES</v>
      </c>
      <c r="AI1708" s="33" t="str">
        <f>IF(ISERROR(IF(VLOOKUP(B1708,'Stations Modelled'!$A$2:$D$141,4,FALSE)=TRUE, "YES","NO")),"NO","YES")</f>
        <v>NO</v>
      </c>
    </row>
    <row r="1709" spans="1:35" hidden="1">
      <c r="A1709" s="29" t="s">
        <v>1467</v>
      </c>
      <c r="B1709" s="28">
        <v>1761</v>
      </c>
      <c r="C1709" s="28">
        <v>8131</v>
      </c>
      <c r="D1709" s="30"/>
      <c r="E1709" s="29"/>
      <c r="F1709" s="28">
        <v>115</v>
      </c>
      <c r="G1709" s="28">
        <v>12</v>
      </c>
      <c r="H1709" s="28">
        <v>8016</v>
      </c>
      <c r="I1709" s="29" t="s">
        <v>385</v>
      </c>
      <c r="J1709" s="28">
        <v>15</v>
      </c>
      <c r="K1709" s="29" t="s">
        <v>666</v>
      </c>
      <c r="L1709" s="28">
        <v>5090</v>
      </c>
      <c r="M1709" s="29" t="s">
        <v>3806</v>
      </c>
      <c r="N1709" s="29" t="s">
        <v>7496</v>
      </c>
      <c r="O1709" s="31">
        <v>38353</v>
      </c>
      <c r="P1709" s="31" t="s">
        <v>7472</v>
      </c>
      <c r="Q1709" s="29" t="s">
        <v>10579</v>
      </c>
      <c r="R1709" s="28">
        <v>3</v>
      </c>
      <c r="S1709" s="28">
        <v>73</v>
      </c>
      <c r="T1709" s="28">
        <v>4</v>
      </c>
      <c r="U1709" s="28">
        <v>30</v>
      </c>
      <c r="V1709" s="29" t="s">
        <v>7474</v>
      </c>
      <c r="W1709" s="29" t="s">
        <v>7472</v>
      </c>
      <c r="X1709" s="29" t="s">
        <v>7472</v>
      </c>
      <c r="Y1709" s="29" t="s">
        <v>7472</v>
      </c>
      <c r="Z1709" s="29" t="s">
        <v>7472</v>
      </c>
      <c r="AA1709" s="29" t="s">
        <v>7478</v>
      </c>
      <c r="AB1709" s="28" t="s">
        <v>7472</v>
      </c>
      <c r="AC1709" s="27"/>
      <c r="AD1709" s="27"/>
      <c r="AE1709" s="27"/>
      <c r="AF1709" s="29" t="s">
        <v>7472</v>
      </c>
      <c r="AG1709" s="33" t="str">
        <f>IF(ISERROR(IF(VLOOKUP(B1709,'SAS Stations'!$A$2:$G$307,6,)="YES", "YES", "NO"))=TRUE,"NO","YES")</f>
        <v>NO</v>
      </c>
      <c r="AH1709" s="33" t="str">
        <f t="shared" si="26"/>
        <v>YES</v>
      </c>
      <c r="AI1709" s="33" t="str">
        <f>IF(ISERROR(IF(VLOOKUP(B1709,'Stations Modelled'!$A$2:$D$141,4,FALSE)=TRUE, "YES","NO")),"NO","YES")</f>
        <v>NO</v>
      </c>
    </row>
    <row r="1710" spans="1:35" hidden="1">
      <c r="A1710" s="29" t="s">
        <v>1468</v>
      </c>
      <c r="B1710" s="28">
        <v>241</v>
      </c>
      <c r="C1710" s="28">
        <v>4133</v>
      </c>
      <c r="D1710" s="30"/>
      <c r="E1710" s="29"/>
      <c r="F1710" s="28">
        <v>66</v>
      </c>
      <c r="G1710" s="28">
        <v>12</v>
      </c>
      <c r="H1710" s="28">
        <v>4030</v>
      </c>
      <c r="I1710" s="29" t="s">
        <v>5179</v>
      </c>
      <c r="J1710" s="28">
        <v>14</v>
      </c>
      <c r="K1710" s="29" t="s">
        <v>940</v>
      </c>
      <c r="L1710" s="28">
        <v>5054</v>
      </c>
      <c r="M1710" s="29" t="s">
        <v>940</v>
      </c>
      <c r="N1710" s="29" t="s">
        <v>7471</v>
      </c>
      <c r="O1710" s="31">
        <v>18264</v>
      </c>
      <c r="P1710" s="31" t="s">
        <v>7472</v>
      </c>
      <c r="Q1710" s="29" t="s">
        <v>7496</v>
      </c>
      <c r="R1710" s="28">
        <v>5</v>
      </c>
      <c r="S1710" s="28">
        <v>36</v>
      </c>
      <c r="T1710" s="28">
        <v>3</v>
      </c>
      <c r="U1710" s="28">
        <v>0</v>
      </c>
      <c r="V1710" s="29" t="s">
        <v>1290</v>
      </c>
      <c r="W1710" s="29" t="s">
        <v>7472</v>
      </c>
      <c r="X1710" s="29" t="s">
        <v>7472</v>
      </c>
      <c r="Y1710" s="29" t="s">
        <v>7472</v>
      </c>
      <c r="Z1710" s="29" t="s">
        <v>7472</v>
      </c>
      <c r="AA1710" s="29" t="s">
        <v>7478</v>
      </c>
      <c r="AB1710" s="28" t="s">
        <v>7472</v>
      </c>
      <c r="AC1710" s="27"/>
      <c r="AD1710" s="27"/>
      <c r="AE1710" s="27"/>
      <c r="AF1710" s="29" t="s">
        <v>7472</v>
      </c>
      <c r="AG1710" s="33" t="str">
        <f>IF(ISERROR(IF(VLOOKUP(B1710,'SAS Stations'!$A$2:$G$307,6,)="YES", "YES", "NO"))=TRUE,"NO","YES")</f>
        <v>NO</v>
      </c>
      <c r="AH1710" s="33" t="str">
        <f t="shared" si="26"/>
        <v>YES</v>
      </c>
      <c r="AI1710" s="33" t="str">
        <f>IF(ISERROR(IF(VLOOKUP(B1710,'Stations Modelled'!$A$2:$D$141,4,FALSE)=TRUE, "YES","NO")),"NO","YES")</f>
        <v>NO</v>
      </c>
    </row>
    <row r="1711" spans="1:35" hidden="1">
      <c r="A1711" s="29" t="s">
        <v>1469</v>
      </c>
      <c r="B1711" s="28">
        <v>1926</v>
      </c>
      <c r="C1711" s="28">
        <v>7815</v>
      </c>
      <c r="D1711" s="30"/>
      <c r="E1711" s="29"/>
      <c r="F1711" s="28">
        <v>12</v>
      </c>
      <c r="G1711" s="28">
        <v>2.4</v>
      </c>
      <c r="H1711" s="28">
        <v>5057</v>
      </c>
      <c r="I1711" s="29" t="s">
        <v>343</v>
      </c>
      <c r="J1711" s="28">
        <v>14</v>
      </c>
      <c r="K1711" s="29" t="s">
        <v>940</v>
      </c>
      <c r="L1711" s="28">
        <v>5054</v>
      </c>
      <c r="M1711" s="29" t="s">
        <v>940</v>
      </c>
      <c r="N1711" s="29" t="s">
        <v>7471</v>
      </c>
      <c r="O1711" s="31">
        <v>18264</v>
      </c>
      <c r="P1711" s="31" t="s">
        <v>7472</v>
      </c>
      <c r="Q1711" s="29" t="s">
        <v>5084</v>
      </c>
      <c r="R1711" s="28">
        <v>5</v>
      </c>
      <c r="S1711" s="28">
        <v>36</v>
      </c>
      <c r="T1711" s="28">
        <v>4</v>
      </c>
      <c r="U1711" s="28">
        <v>60</v>
      </c>
      <c r="V1711" s="29" t="s">
        <v>7498</v>
      </c>
      <c r="W1711" s="29" t="s">
        <v>4942</v>
      </c>
      <c r="X1711" s="29" t="s">
        <v>569</v>
      </c>
      <c r="Y1711" s="29" t="s">
        <v>10337</v>
      </c>
      <c r="Z1711" s="29" t="s">
        <v>3920</v>
      </c>
      <c r="AA1711" s="29" t="s">
        <v>7478</v>
      </c>
      <c r="AB1711" s="28">
        <v>93243</v>
      </c>
      <c r="AC1711" s="27"/>
      <c r="AD1711" s="27"/>
      <c r="AE1711" s="27"/>
      <c r="AF1711" s="29" t="s">
        <v>7472</v>
      </c>
      <c r="AG1711" s="33" t="str">
        <f>IF(ISERROR(IF(VLOOKUP(B1711,'SAS Stations'!$A$2:$G$307,6,)="YES", "YES", "NO"))=TRUE,"NO","YES")</f>
        <v>NO</v>
      </c>
      <c r="AH1711" s="33" t="str">
        <f t="shared" si="26"/>
        <v>YES</v>
      </c>
      <c r="AI1711" s="33" t="str">
        <f>IF(ISERROR(IF(VLOOKUP(B1711,'Stations Modelled'!$A$2:$D$141,4,FALSE)=TRUE, "YES","NO")),"NO","YES")</f>
        <v>NO</v>
      </c>
    </row>
    <row r="1712" spans="1:35" hidden="1">
      <c r="A1712" s="29" t="s">
        <v>897</v>
      </c>
      <c r="B1712" s="28">
        <v>888</v>
      </c>
      <c r="C1712" s="28">
        <v>5892</v>
      </c>
      <c r="D1712" s="30" t="s">
        <v>7584</v>
      </c>
      <c r="E1712" s="29">
        <v>53938</v>
      </c>
      <c r="F1712" s="28">
        <v>66</v>
      </c>
      <c r="G1712" s="28">
        <v>12</v>
      </c>
      <c r="H1712" s="28">
        <v>5087</v>
      </c>
      <c r="I1712" s="29" t="s">
        <v>415</v>
      </c>
      <c r="J1712" s="28">
        <v>1</v>
      </c>
      <c r="K1712" s="29" t="s">
        <v>939</v>
      </c>
      <c r="L1712" s="28">
        <v>5082</v>
      </c>
      <c r="M1712" s="29" t="s">
        <v>939</v>
      </c>
      <c r="N1712" s="29" t="s">
        <v>7471</v>
      </c>
      <c r="O1712" s="31">
        <v>18264</v>
      </c>
      <c r="P1712" s="31" t="s">
        <v>7472</v>
      </c>
      <c r="Q1712" s="29" t="s">
        <v>7473</v>
      </c>
      <c r="R1712" s="28">
        <v>1</v>
      </c>
      <c r="S1712" s="28">
        <v>48</v>
      </c>
      <c r="T1712" s="28">
        <v>2</v>
      </c>
      <c r="U1712" s="28">
        <v>1</v>
      </c>
      <c r="V1712" s="29" t="s">
        <v>7531</v>
      </c>
      <c r="W1712" s="29" t="s">
        <v>4621</v>
      </c>
      <c r="X1712" s="29" t="s">
        <v>468</v>
      </c>
      <c r="Y1712" s="29" t="s">
        <v>4876</v>
      </c>
      <c r="Z1712" s="29" t="s">
        <v>626</v>
      </c>
      <c r="AA1712" s="29" t="s">
        <v>7478</v>
      </c>
      <c r="AB1712" s="28">
        <v>90632</v>
      </c>
      <c r="AC1712" s="32">
        <v>33.932316999999998</v>
      </c>
      <c r="AD1712" s="32">
        <v>-117.992268</v>
      </c>
      <c r="AE1712" s="34" t="s">
        <v>7503</v>
      </c>
      <c r="AF1712" s="29" t="s">
        <v>7472</v>
      </c>
      <c r="AG1712" s="33" t="str">
        <f>IF(ISERROR(IF(VLOOKUP(B1712,'SAS Stations'!$A$2:$G$307,6,)="YES", "YES", "NO"))=TRUE,"NO","YES")</f>
        <v>YES</v>
      </c>
      <c r="AH1712" s="33" t="str">
        <f t="shared" si="26"/>
        <v>NO</v>
      </c>
      <c r="AI1712" s="33" t="str">
        <f>IF(ISERROR(IF(VLOOKUP(B1712,'Stations Modelled'!$A$2:$D$141,4,FALSE)=TRUE, "YES","NO")),"NO","YES")</f>
        <v>NO</v>
      </c>
    </row>
    <row r="1713" spans="1:35" hidden="1">
      <c r="A1713" s="29" t="s">
        <v>1470</v>
      </c>
      <c r="B1713" s="28">
        <v>1602</v>
      </c>
      <c r="C1713" s="28">
        <v>4534</v>
      </c>
      <c r="D1713" s="30"/>
      <c r="E1713" s="29"/>
      <c r="F1713" s="28">
        <v>12</v>
      </c>
      <c r="G1713" s="28">
        <v>4</v>
      </c>
      <c r="H1713" s="28">
        <v>5070</v>
      </c>
      <c r="I1713" s="29" t="s">
        <v>347</v>
      </c>
      <c r="J1713" s="28">
        <v>7</v>
      </c>
      <c r="K1713" s="29" t="s">
        <v>347</v>
      </c>
      <c r="L1713" s="28">
        <v>5070</v>
      </c>
      <c r="M1713" s="29" t="s">
        <v>347</v>
      </c>
      <c r="N1713" s="29" t="s">
        <v>7471</v>
      </c>
      <c r="O1713" s="31">
        <v>33025</v>
      </c>
      <c r="P1713" s="31" t="s">
        <v>7472</v>
      </c>
      <c r="Q1713" s="29" t="s">
        <v>7496</v>
      </c>
      <c r="R1713" s="28">
        <v>3</v>
      </c>
      <c r="S1713" s="28">
        <v>77</v>
      </c>
      <c r="T1713" s="28">
        <v>4</v>
      </c>
      <c r="U1713" s="28">
        <v>10</v>
      </c>
      <c r="V1713" s="29" t="s">
        <v>7472</v>
      </c>
      <c r="W1713" s="29" t="s">
        <v>7472</v>
      </c>
      <c r="X1713" s="29" t="s">
        <v>7472</v>
      </c>
      <c r="Y1713" s="29" t="s">
        <v>7472</v>
      </c>
      <c r="Z1713" s="29" t="s">
        <v>7472</v>
      </c>
      <c r="AA1713" s="29" t="s">
        <v>7478</v>
      </c>
      <c r="AB1713" s="28" t="s">
        <v>7472</v>
      </c>
      <c r="AC1713" s="27"/>
      <c r="AD1713" s="27"/>
      <c r="AE1713" s="27"/>
      <c r="AF1713" s="29" t="s">
        <v>7472</v>
      </c>
      <c r="AG1713" s="33" t="str">
        <f>IF(ISERROR(IF(VLOOKUP(B1713,'SAS Stations'!$A$2:$G$307,6,)="YES", "YES", "NO"))=TRUE,"NO","YES")</f>
        <v>NO</v>
      </c>
      <c r="AH1713" s="33" t="str">
        <f t="shared" si="26"/>
        <v>YES</v>
      </c>
      <c r="AI1713" s="33" t="str">
        <f>IF(ISERROR(IF(VLOOKUP(B1713,'Stations Modelled'!$A$2:$D$141,4,FALSE)=TRUE, "YES","NO")),"NO","YES")</f>
        <v>NO</v>
      </c>
    </row>
    <row r="1714" spans="1:35" hidden="1">
      <c r="A1714" s="29" t="s">
        <v>2774</v>
      </c>
      <c r="B1714" s="28">
        <v>1471</v>
      </c>
      <c r="C1714" s="28">
        <v>8250</v>
      </c>
      <c r="D1714" s="30" t="s">
        <v>3420</v>
      </c>
      <c r="E1714" s="29"/>
      <c r="F1714" s="28">
        <v>33</v>
      </c>
      <c r="G1714" s="28">
        <v>4</v>
      </c>
      <c r="H1714" s="28">
        <v>5069</v>
      </c>
      <c r="I1714" s="29" t="s">
        <v>687</v>
      </c>
      <c r="J1714" s="28">
        <v>4</v>
      </c>
      <c r="K1714" s="29" t="s">
        <v>448</v>
      </c>
      <c r="L1714" s="28">
        <v>5069</v>
      </c>
      <c r="M1714" s="29" t="s">
        <v>687</v>
      </c>
      <c r="N1714" s="29" t="s">
        <v>7521</v>
      </c>
      <c r="O1714" s="31">
        <v>18264</v>
      </c>
      <c r="P1714" s="31">
        <v>37011</v>
      </c>
      <c r="Q1714" s="29" t="s">
        <v>7506</v>
      </c>
      <c r="R1714" s="28">
        <v>3</v>
      </c>
      <c r="S1714" s="28">
        <v>34</v>
      </c>
      <c r="T1714" s="28">
        <v>3</v>
      </c>
      <c r="U1714" s="28">
        <v>12</v>
      </c>
      <c r="V1714" s="29" t="s">
        <v>3438</v>
      </c>
      <c r="W1714" s="29" t="s">
        <v>7472</v>
      </c>
      <c r="X1714" s="29" t="s">
        <v>7472</v>
      </c>
      <c r="Y1714" s="29" t="s">
        <v>2775</v>
      </c>
      <c r="Z1714" s="29" t="s">
        <v>7472</v>
      </c>
      <c r="AA1714" s="29" t="s">
        <v>7478</v>
      </c>
      <c r="AB1714" s="28">
        <v>92881</v>
      </c>
      <c r="AC1714" s="27"/>
      <c r="AD1714" s="27"/>
      <c r="AE1714" s="27"/>
      <c r="AF1714" s="29" t="s">
        <v>7472</v>
      </c>
      <c r="AG1714" s="33" t="str">
        <f>IF(ISERROR(IF(VLOOKUP(B1714,'SAS Stations'!$A$2:$G$307,6,)="YES", "YES", "NO"))=TRUE,"NO","YES")</f>
        <v>NO</v>
      </c>
      <c r="AH1714" s="33" t="str">
        <f t="shared" si="26"/>
        <v>YES</v>
      </c>
      <c r="AI1714" s="33" t="str">
        <f>IF(ISERROR(IF(VLOOKUP(B1714,'Stations Modelled'!$A$2:$D$141,4,FALSE)=TRUE, "YES","NO")),"NO","YES")</f>
        <v>NO</v>
      </c>
    </row>
    <row r="1715" spans="1:35" hidden="1">
      <c r="A1715" s="29" t="s">
        <v>1471</v>
      </c>
      <c r="B1715" s="28">
        <v>1982</v>
      </c>
      <c r="C1715" s="28">
        <v>7829</v>
      </c>
      <c r="D1715" s="30"/>
      <c r="E1715" s="29"/>
      <c r="F1715" s="28">
        <v>33</v>
      </c>
      <c r="G1715" s="28">
        <v>12</v>
      </c>
      <c r="H1715" s="28">
        <v>5069</v>
      </c>
      <c r="I1715" s="29" t="s">
        <v>687</v>
      </c>
      <c r="J1715" s="28">
        <v>4</v>
      </c>
      <c r="K1715" s="29" t="s">
        <v>448</v>
      </c>
      <c r="L1715" s="28">
        <v>5069</v>
      </c>
      <c r="M1715" s="29" t="s">
        <v>687</v>
      </c>
      <c r="N1715" s="29" t="s">
        <v>7471</v>
      </c>
      <c r="O1715" s="31">
        <v>37011</v>
      </c>
      <c r="P1715" s="31" t="s">
        <v>7472</v>
      </c>
      <c r="Q1715" s="29" t="s">
        <v>5084</v>
      </c>
      <c r="R1715" s="28">
        <v>3</v>
      </c>
      <c r="S1715" s="28">
        <v>34</v>
      </c>
      <c r="T1715" s="28">
        <v>3</v>
      </c>
      <c r="U1715" s="28">
        <v>12</v>
      </c>
      <c r="V1715" s="29" t="s">
        <v>186</v>
      </c>
      <c r="W1715" s="29" t="s">
        <v>1472</v>
      </c>
      <c r="X1715" s="29" t="s">
        <v>7523</v>
      </c>
      <c r="Y1715" s="29" t="s">
        <v>1473</v>
      </c>
      <c r="Z1715" s="29" t="s">
        <v>7472</v>
      </c>
      <c r="AA1715" s="29" t="s">
        <v>7478</v>
      </c>
      <c r="AB1715" s="28">
        <v>91719</v>
      </c>
      <c r="AC1715" s="27"/>
      <c r="AD1715" s="27"/>
      <c r="AE1715" s="27"/>
      <c r="AF1715" s="29" t="s">
        <v>7472</v>
      </c>
      <c r="AG1715" s="33" t="str">
        <f>IF(ISERROR(IF(VLOOKUP(B1715,'SAS Stations'!$A$2:$G$307,6,)="YES", "YES", "NO"))=TRUE,"NO","YES")</f>
        <v>NO</v>
      </c>
      <c r="AH1715" s="33" t="str">
        <f t="shared" si="26"/>
        <v>YES</v>
      </c>
      <c r="AI1715" s="33" t="str">
        <f>IF(ISERROR(IF(VLOOKUP(B1715,'Stations Modelled'!$A$2:$D$141,4,FALSE)=TRUE, "YES","NO")),"NO","YES")</f>
        <v>NO</v>
      </c>
    </row>
    <row r="1716" spans="1:35" hidden="1">
      <c r="A1716" s="29" t="s">
        <v>1471</v>
      </c>
      <c r="B1716" s="28">
        <v>1983</v>
      </c>
      <c r="C1716" s="28">
        <v>7829</v>
      </c>
      <c r="D1716" s="30"/>
      <c r="E1716" s="29"/>
      <c r="F1716" s="28">
        <v>33</v>
      </c>
      <c r="G1716" s="28">
        <v>4</v>
      </c>
      <c r="H1716" s="28">
        <v>5069</v>
      </c>
      <c r="I1716" s="29" t="s">
        <v>687</v>
      </c>
      <c r="J1716" s="28">
        <v>4</v>
      </c>
      <c r="K1716" s="29" t="s">
        <v>448</v>
      </c>
      <c r="L1716" s="28">
        <v>5069</v>
      </c>
      <c r="M1716" s="29" t="s">
        <v>687</v>
      </c>
      <c r="N1716" s="29" t="s">
        <v>7471</v>
      </c>
      <c r="O1716" s="31">
        <v>37011</v>
      </c>
      <c r="P1716" s="31" t="s">
        <v>7472</v>
      </c>
      <c r="Q1716" s="29" t="s">
        <v>5084</v>
      </c>
      <c r="R1716" s="28">
        <v>3</v>
      </c>
      <c r="S1716" s="28">
        <v>34</v>
      </c>
      <c r="T1716" s="28">
        <v>3</v>
      </c>
      <c r="U1716" s="28">
        <v>12</v>
      </c>
      <c r="V1716" s="29" t="s">
        <v>186</v>
      </c>
      <c r="W1716" s="29" t="s">
        <v>1472</v>
      </c>
      <c r="X1716" s="29" t="s">
        <v>7523</v>
      </c>
      <c r="Y1716" s="29" t="s">
        <v>1473</v>
      </c>
      <c r="Z1716" s="29" t="s">
        <v>7472</v>
      </c>
      <c r="AA1716" s="29" t="s">
        <v>7478</v>
      </c>
      <c r="AB1716" s="28">
        <v>91719</v>
      </c>
      <c r="AC1716" s="27"/>
      <c r="AD1716" s="27"/>
      <c r="AE1716" s="27"/>
      <c r="AF1716" s="29" t="s">
        <v>7472</v>
      </c>
      <c r="AG1716" s="33" t="str">
        <f>IF(ISERROR(IF(VLOOKUP(B1716,'SAS Stations'!$A$2:$G$307,6,)="YES", "YES", "NO"))=TRUE,"NO","YES")</f>
        <v>NO</v>
      </c>
      <c r="AH1716" s="33" t="str">
        <f t="shared" si="26"/>
        <v>YES</v>
      </c>
      <c r="AI1716" s="33" t="str">
        <f>IF(ISERROR(IF(VLOOKUP(B1716,'Stations Modelled'!$A$2:$D$141,4,FALSE)=TRUE, "YES","NO")),"NO","YES")</f>
        <v>NO</v>
      </c>
    </row>
    <row r="1717" spans="1:35" hidden="1">
      <c r="A1717" s="29" t="s">
        <v>1055</v>
      </c>
      <c r="B1717" s="28">
        <v>387</v>
      </c>
      <c r="C1717" s="28">
        <v>5170</v>
      </c>
      <c r="D1717" s="30" t="s">
        <v>7535</v>
      </c>
      <c r="E1717" s="29">
        <v>37737</v>
      </c>
      <c r="F1717" s="28">
        <v>16</v>
      </c>
      <c r="G1717" s="28">
        <v>4</v>
      </c>
      <c r="H1717" s="28">
        <v>5012</v>
      </c>
      <c r="I1717" s="29" t="s">
        <v>3869</v>
      </c>
      <c r="J1717" s="28">
        <v>3</v>
      </c>
      <c r="K1717" s="29" t="s">
        <v>7529</v>
      </c>
      <c r="L1717" s="28">
        <v>5012</v>
      </c>
      <c r="M1717" s="29" t="s">
        <v>3869</v>
      </c>
      <c r="N1717" s="29" t="s">
        <v>7471</v>
      </c>
      <c r="O1717" s="31">
        <v>18264</v>
      </c>
      <c r="P1717" s="31" t="s">
        <v>7472</v>
      </c>
      <c r="Q1717" s="29" t="s">
        <v>7506</v>
      </c>
      <c r="R1717" s="28">
        <v>1</v>
      </c>
      <c r="S1717" s="28">
        <v>27</v>
      </c>
      <c r="T1717" s="28">
        <v>3</v>
      </c>
      <c r="U1717" s="28">
        <v>3</v>
      </c>
      <c r="V1717" s="29" t="s">
        <v>7531</v>
      </c>
      <c r="W1717" s="29" t="s">
        <v>7811</v>
      </c>
      <c r="X1717" s="29" t="s">
        <v>7825</v>
      </c>
      <c r="Y1717" s="29" t="s">
        <v>3384</v>
      </c>
      <c r="Z1717" s="29" t="s">
        <v>3336</v>
      </c>
      <c r="AA1717" s="29" t="s">
        <v>7478</v>
      </c>
      <c r="AB1717" s="28">
        <v>91780</v>
      </c>
      <c r="AC1717" s="32">
        <v>34.107461000000001</v>
      </c>
      <c r="AD1717" s="32">
        <v>-118.067594</v>
      </c>
      <c r="AE1717" s="34" t="s">
        <v>7503</v>
      </c>
      <c r="AF1717" s="29" t="s">
        <v>7472</v>
      </c>
      <c r="AG1717" s="33" t="str">
        <f>IF(ISERROR(IF(VLOOKUP(B1717,'SAS Stations'!$A$2:$G$307,6,)="YES", "YES", "NO"))=TRUE,"NO","YES")</f>
        <v>YES</v>
      </c>
      <c r="AH1717" s="33" t="str">
        <f t="shared" si="26"/>
        <v>NO</v>
      </c>
      <c r="AI1717" s="33" t="str">
        <f>IF(ISERROR(IF(VLOOKUP(B1717,'Stations Modelled'!$A$2:$D$141,4,FALSE)=TRUE, "YES","NO")),"NO","YES")</f>
        <v>NO</v>
      </c>
    </row>
    <row r="1718" spans="1:35" hidden="1">
      <c r="A1718" s="29" t="s">
        <v>1474</v>
      </c>
      <c r="B1718" s="28">
        <v>1911</v>
      </c>
      <c r="C1718" s="28">
        <v>7826</v>
      </c>
      <c r="D1718" s="30"/>
      <c r="E1718" s="29"/>
      <c r="F1718" s="28">
        <v>33</v>
      </c>
      <c r="G1718" s="28">
        <v>12</v>
      </c>
      <c r="H1718" s="28">
        <v>5070</v>
      </c>
      <c r="I1718" s="29" t="s">
        <v>347</v>
      </c>
      <c r="J1718" s="28">
        <v>7</v>
      </c>
      <c r="K1718" s="29" t="s">
        <v>347</v>
      </c>
      <c r="L1718" s="28">
        <v>5070</v>
      </c>
      <c r="M1718" s="29" t="s">
        <v>347</v>
      </c>
      <c r="N1718" s="29" t="s">
        <v>7521</v>
      </c>
      <c r="O1718" s="31">
        <v>29804</v>
      </c>
      <c r="P1718" s="31">
        <v>33050</v>
      </c>
      <c r="Q1718" s="29" t="s">
        <v>5084</v>
      </c>
      <c r="R1718" s="28">
        <v>3</v>
      </c>
      <c r="S1718" s="28">
        <v>77</v>
      </c>
      <c r="T1718" s="28">
        <v>4</v>
      </c>
      <c r="U1718" s="28">
        <v>20</v>
      </c>
      <c r="V1718" s="29" t="s">
        <v>2702</v>
      </c>
      <c r="W1718" s="29" t="s">
        <v>99</v>
      </c>
      <c r="X1718" s="29" t="s">
        <v>7523</v>
      </c>
      <c r="Y1718" s="29" t="s">
        <v>1475</v>
      </c>
      <c r="Z1718" s="29" t="s">
        <v>3436</v>
      </c>
      <c r="AA1718" s="29" t="s">
        <v>7478</v>
      </c>
      <c r="AB1718" s="28">
        <v>92530</v>
      </c>
      <c r="AC1718" s="27"/>
      <c r="AD1718" s="27"/>
      <c r="AE1718" s="27"/>
      <c r="AF1718" s="29" t="s">
        <v>7472</v>
      </c>
      <c r="AG1718" s="33" t="str">
        <f>IF(ISERROR(IF(VLOOKUP(B1718,'SAS Stations'!$A$2:$G$307,6,)="YES", "YES", "NO"))=TRUE,"NO","YES")</f>
        <v>NO</v>
      </c>
      <c r="AH1718" s="33" t="str">
        <f t="shared" si="26"/>
        <v>YES</v>
      </c>
      <c r="AI1718" s="33" t="str">
        <f>IF(ISERROR(IF(VLOOKUP(B1718,'Stations Modelled'!$A$2:$D$141,4,FALSE)=TRUE, "YES","NO")),"NO","YES")</f>
        <v>NO</v>
      </c>
    </row>
    <row r="1719" spans="1:35" hidden="1">
      <c r="A1719" s="29" t="s">
        <v>898</v>
      </c>
      <c r="B1719" s="28">
        <v>1910</v>
      </c>
      <c r="C1719" s="28">
        <v>8270</v>
      </c>
      <c r="D1719" s="30"/>
      <c r="E1719" s="29"/>
      <c r="F1719" s="28">
        <v>33</v>
      </c>
      <c r="G1719" s="28">
        <v>12</v>
      </c>
      <c r="H1719" s="28">
        <v>5070</v>
      </c>
      <c r="I1719" s="29" t="s">
        <v>347</v>
      </c>
      <c r="J1719" s="28">
        <v>7</v>
      </c>
      <c r="K1719" s="29" t="s">
        <v>347</v>
      </c>
      <c r="L1719" s="28">
        <v>5070</v>
      </c>
      <c r="M1719" s="29" t="s">
        <v>347</v>
      </c>
      <c r="N1719" s="29" t="s">
        <v>7471</v>
      </c>
      <c r="O1719" s="31">
        <v>34789</v>
      </c>
      <c r="P1719" s="31" t="s">
        <v>7472</v>
      </c>
      <c r="Q1719" s="29" t="s">
        <v>7506</v>
      </c>
      <c r="R1719" s="28">
        <v>3</v>
      </c>
      <c r="S1719" s="28">
        <v>77</v>
      </c>
      <c r="T1719" s="28">
        <v>4</v>
      </c>
      <c r="U1719" s="28">
        <v>20</v>
      </c>
      <c r="V1719" s="29" t="s">
        <v>2702</v>
      </c>
      <c r="W1719" s="29" t="s">
        <v>99</v>
      </c>
      <c r="X1719" s="29" t="s">
        <v>7523</v>
      </c>
      <c r="Y1719" s="29" t="s">
        <v>1476</v>
      </c>
      <c r="Z1719" s="29" t="s">
        <v>3436</v>
      </c>
      <c r="AA1719" s="29" t="s">
        <v>7478</v>
      </c>
      <c r="AB1719" s="28">
        <v>92530</v>
      </c>
      <c r="AC1719" s="27"/>
      <c r="AD1719" s="27"/>
      <c r="AE1719" s="27"/>
      <c r="AF1719" s="29" t="s">
        <v>7472</v>
      </c>
      <c r="AG1719" s="33" t="str">
        <f>IF(ISERROR(IF(VLOOKUP(B1719,'SAS Stations'!$A$2:$G$307,6,)="YES", "YES", "NO"))=TRUE,"NO","YES")</f>
        <v>YES</v>
      </c>
      <c r="AH1719" s="33" t="str">
        <f t="shared" si="26"/>
        <v>NO</v>
      </c>
      <c r="AI1719" s="33" t="str">
        <f>IF(ISERROR(IF(VLOOKUP(B1719,'Stations Modelled'!$A$2:$D$141,4,FALSE)=TRUE, "YES","NO")),"NO","YES")</f>
        <v>NO</v>
      </c>
    </row>
    <row r="1720" spans="1:35" hidden="1">
      <c r="A1720" s="29" t="s">
        <v>1477</v>
      </c>
      <c r="B1720" s="28">
        <v>1297</v>
      </c>
      <c r="C1720" s="28">
        <v>7804</v>
      </c>
      <c r="D1720" s="30"/>
      <c r="E1720" s="29"/>
      <c r="F1720" s="28">
        <v>33</v>
      </c>
      <c r="G1720" s="28">
        <v>12</v>
      </c>
      <c r="H1720" s="28">
        <v>8027</v>
      </c>
      <c r="I1720" s="29" t="s">
        <v>365</v>
      </c>
      <c r="J1720" s="28">
        <v>15</v>
      </c>
      <c r="K1720" s="29" t="s">
        <v>666</v>
      </c>
      <c r="L1720" s="28">
        <v>5061</v>
      </c>
      <c r="M1720" s="29" t="s">
        <v>666</v>
      </c>
      <c r="N1720" s="29" t="s">
        <v>7471</v>
      </c>
      <c r="O1720" s="31">
        <v>26054</v>
      </c>
      <c r="P1720" s="31" t="s">
        <v>7472</v>
      </c>
      <c r="Q1720" s="29" t="s">
        <v>5084</v>
      </c>
      <c r="R1720" s="28">
        <v>3</v>
      </c>
      <c r="S1720" s="28">
        <v>73</v>
      </c>
      <c r="T1720" s="28">
        <v>4</v>
      </c>
      <c r="U1720" s="28">
        <v>30</v>
      </c>
      <c r="V1720" s="29" t="s">
        <v>7474</v>
      </c>
      <c r="W1720" s="29" t="s">
        <v>7472</v>
      </c>
      <c r="X1720" s="29" t="s">
        <v>7472</v>
      </c>
      <c r="Y1720" s="29" t="s">
        <v>7472</v>
      </c>
      <c r="Z1720" s="29" t="s">
        <v>7472</v>
      </c>
      <c r="AA1720" s="29" t="s">
        <v>7478</v>
      </c>
      <c r="AB1720" s="28">
        <v>92333</v>
      </c>
      <c r="AC1720" s="27"/>
      <c r="AD1720" s="27"/>
      <c r="AE1720" s="27"/>
      <c r="AF1720" s="29" t="s">
        <v>7472</v>
      </c>
      <c r="AG1720" s="33" t="str">
        <f>IF(ISERROR(IF(VLOOKUP(B1720,'SAS Stations'!$A$2:$G$307,6,)="YES", "YES", "NO"))=TRUE,"NO","YES")</f>
        <v>NO</v>
      </c>
      <c r="AH1720" s="33" t="str">
        <f t="shared" si="26"/>
        <v>YES</v>
      </c>
      <c r="AI1720" s="33" t="str">
        <f>IF(ISERROR(IF(VLOOKUP(B1720,'Stations Modelled'!$A$2:$D$141,4,FALSE)=TRUE, "YES","NO")),"NO","YES")</f>
        <v>NO</v>
      </c>
    </row>
    <row r="1721" spans="1:35" hidden="1">
      <c r="A1721" s="29" t="s">
        <v>899</v>
      </c>
      <c r="B1721" s="28">
        <v>79</v>
      </c>
      <c r="C1721" s="28">
        <v>1089</v>
      </c>
      <c r="D1721" s="30" t="s">
        <v>4936</v>
      </c>
      <c r="E1721" s="29"/>
      <c r="F1721" s="28">
        <v>66</v>
      </c>
      <c r="G1721" s="28">
        <v>12</v>
      </c>
      <c r="H1721" s="28">
        <v>5051</v>
      </c>
      <c r="I1721" s="29" t="s">
        <v>362</v>
      </c>
      <c r="J1721" s="28">
        <v>13</v>
      </c>
      <c r="K1721" s="29" t="s">
        <v>362</v>
      </c>
      <c r="L1721" s="28">
        <v>5056</v>
      </c>
      <c r="M1721" s="29" t="s">
        <v>698</v>
      </c>
      <c r="N1721" s="29" t="s">
        <v>7471</v>
      </c>
      <c r="O1721" s="31">
        <v>32843</v>
      </c>
      <c r="P1721" s="31" t="s">
        <v>7472</v>
      </c>
      <c r="Q1721" s="29" t="s">
        <v>525</v>
      </c>
      <c r="R1721" s="28">
        <v>5</v>
      </c>
      <c r="S1721" s="28">
        <v>59</v>
      </c>
      <c r="T1721" s="28">
        <v>3</v>
      </c>
      <c r="U1721" s="28">
        <v>62</v>
      </c>
      <c r="V1721" s="29" t="s">
        <v>7498</v>
      </c>
      <c r="W1721" s="29" t="s">
        <v>5196</v>
      </c>
      <c r="X1721" s="29" t="s">
        <v>519</v>
      </c>
      <c r="Y1721" s="29" t="s">
        <v>5334</v>
      </c>
      <c r="Z1721" s="29" t="s">
        <v>716</v>
      </c>
      <c r="AA1721" s="29" t="s">
        <v>7478</v>
      </c>
      <c r="AB1721" s="28" t="s">
        <v>7472</v>
      </c>
      <c r="AC1721" s="32">
        <v>34.384684</v>
      </c>
      <c r="AD1721" s="32">
        <v>-118.49370500000001</v>
      </c>
      <c r="AE1721" s="34" t="s">
        <v>7494</v>
      </c>
      <c r="AF1721" s="29" t="s">
        <v>7472</v>
      </c>
      <c r="AG1721" s="33" t="str">
        <f>IF(ISERROR(IF(VLOOKUP(B1721,'SAS Stations'!$A$2:$G$307,6,)="YES", "YES", "NO"))=TRUE,"NO","YES")</f>
        <v>NO</v>
      </c>
      <c r="AH1721" s="33" t="str">
        <f t="shared" si="26"/>
        <v>YES</v>
      </c>
      <c r="AI1721" s="33" t="str">
        <f>IF(ISERROR(IF(VLOOKUP(B1721,'Stations Modelled'!$A$2:$D$141,4,FALSE)=TRUE, "YES","NO")),"NO","YES")</f>
        <v>NO</v>
      </c>
    </row>
    <row r="1722" spans="1:35" hidden="1">
      <c r="A1722" s="29" t="s">
        <v>1056</v>
      </c>
      <c r="B1722" s="28">
        <v>668</v>
      </c>
      <c r="C1722" s="28">
        <v>5628</v>
      </c>
      <c r="D1722" s="30" t="s">
        <v>3405</v>
      </c>
      <c r="E1722" s="29">
        <v>49936</v>
      </c>
      <c r="F1722" s="28">
        <v>66</v>
      </c>
      <c r="G1722" s="28">
        <v>12</v>
      </c>
      <c r="H1722" s="28">
        <v>1990</v>
      </c>
      <c r="I1722" s="29" t="s">
        <v>7480</v>
      </c>
      <c r="J1722" s="28">
        <v>5</v>
      </c>
      <c r="K1722" s="29" t="s">
        <v>375</v>
      </c>
      <c r="L1722" s="28">
        <v>5064</v>
      </c>
      <c r="M1722" s="29" t="s">
        <v>375</v>
      </c>
      <c r="N1722" s="29" t="s">
        <v>7471</v>
      </c>
      <c r="O1722" s="31">
        <v>24563</v>
      </c>
      <c r="P1722" s="31" t="s">
        <v>7472</v>
      </c>
      <c r="Q1722" s="29" t="s">
        <v>7473</v>
      </c>
      <c r="R1722" s="28">
        <v>3</v>
      </c>
      <c r="S1722" s="28">
        <v>31</v>
      </c>
      <c r="T1722" s="28">
        <v>4</v>
      </c>
      <c r="U1722" s="28">
        <v>17</v>
      </c>
      <c r="V1722" s="29" t="s">
        <v>7474</v>
      </c>
      <c r="W1722" s="29" t="s">
        <v>5043</v>
      </c>
      <c r="X1722" s="29" t="s">
        <v>7482</v>
      </c>
      <c r="Y1722" s="29" t="s">
        <v>2776</v>
      </c>
      <c r="Z1722" s="29" t="s">
        <v>799</v>
      </c>
      <c r="AA1722" s="29" t="s">
        <v>7478</v>
      </c>
      <c r="AB1722" s="28">
        <v>92374</v>
      </c>
      <c r="AC1722" s="32">
        <v>34.027473000000001</v>
      </c>
      <c r="AD1722" s="32">
        <v>-117.11121199999999</v>
      </c>
      <c r="AE1722" s="34" t="s">
        <v>7503</v>
      </c>
      <c r="AF1722" s="29" t="s">
        <v>7472</v>
      </c>
      <c r="AG1722" s="33" t="str">
        <f>IF(ISERROR(IF(VLOOKUP(B1722,'SAS Stations'!$A$2:$G$307,6,)="YES", "YES", "NO"))=TRUE,"NO","YES")</f>
        <v>YES</v>
      </c>
      <c r="AH1722" s="33" t="str">
        <f t="shared" si="26"/>
        <v>NO</v>
      </c>
      <c r="AI1722" s="33" t="str">
        <f>IF(ISERROR(IF(VLOOKUP(B1722,'Stations Modelled'!$A$2:$D$141,4,FALSE)=TRUE, "YES","NO")),"NO","YES")</f>
        <v>NO</v>
      </c>
    </row>
    <row r="1723" spans="1:35" hidden="1">
      <c r="A1723" s="29" t="s">
        <v>1478</v>
      </c>
      <c r="B1723" s="28">
        <v>1736</v>
      </c>
      <c r="C1723" s="28">
        <v>8249</v>
      </c>
      <c r="D1723" s="30"/>
      <c r="E1723" s="29"/>
      <c r="F1723" s="28">
        <v>115</v>
      </c>
      <c r="G1723" s="28">
        <v>12</v>
      </c>
      <c r="H1723" s="28">
        <v>5067</v>
      </c>
      <c r="I1723" s="29" t="s">
        <v>389</v>
      </c>
      <c r="J1723" s="28">
        <v>6</v>
      </c>
      <c r="K1723" s="29" t="s">
        <v>389</v>
      </c>
      <c r="L1723" s="28">
        <v>5067</v>
      </c>
      <c r="M1723" s="29" t="s">
        <v>389</v>
      </c>
      <c r="N1723" s="29" t="s">
        <v>7496</v>
      </c>
      <c r="O1723" s="31">
        <v>38353</v>
      </c>
      <c r="P1723" s="31" t="s">
        <v>7472</v>
      </c>
      <c r="Q1723" s="29" t="s">
        <v>10579</v>
      </c>
      <c r="R1723" s="28">
        <v>3</v>
      </c>
      <c r="S1723" s="28">
        <v>79</v>
      </c>
      <c r="T1723" s="28">
        <v>4</v>
      </c>
      <c r="U1723" s="28">
        <v>20</v>
      </c>
      <c r="V1723" s="29" t="s">
        <v>7472</v>
      </c>
      <c r="W1723" s="29" t="s">
        <v>7472</v>
      </c>
      <c r="X1723" s="29" t="s">
        <v>7472</v>
      </c>
      <c r="Y1723" s="29" t="s">
        <v>7472</v>
      </c>
      <c r="Z1723" s="29" t="s">
        <v>7472</v>
      </c>
      <c r="AA1723" s="29" t="s">
        <v>7478</v>
      </c>
      <c r="AB1723" s="28" t="s">
        <v>7472</v>
      </c>
      <c r="AC1723" s="27"/>
      <c r="AD1723" s="27"/>
      <c r="AE1723" s="27"/>
      <c r="AF1723" s="29" t="s">
        <v>7472</v>
      </c>
      <c r="AG1723" s="33" t="str">
        <f>IF(ISERROR(IF(VLOOKUP(B1723,'SAS Stations'!$A$2:$G$307,6,)="YES", "YES", "NO"))=TRUE,"NO","YES")</f>
        <v>NO</v>
      </c>
      <c r="AH1723" s="33" t="str">
        <f t="shared" si="26"/>
        <v>YES</v>
      </c>
      <c r="AI1723" s="33" t="str">
        <f>IF(ISERROR(IF(VLOOKUP(B1723,'Stations Modelled'!$A$2:$D$141,4,FALSE)=TRUE, "YES","NO")),"NO","YES")</f>
        <v>NO</v>
      </c>
    </row>
    <row r="1724" spans="1:35" hidden="1">
      <c r="A1724" s="29" t="s">
        <v>900</v>
      </c>
      <c r="B1724" s="28">
        <v>78</v>
      </c>
      <c r="C1724" s="28">
        <v>1088</v>
      </c>
      <c r="D1724" s="30" t="s">
        <v>3416</v>
      </c>
      <c r="E1724" s="29"/>
      <c r="F1724" s="28">
        <v>115</v>
      </c>
      <c r="G1724" s="28">
        <v>33</v>
      </c>
      <c r="H1724" s="28">
        <v>5067</v>
      </c>
      <c r="I1724" s="29" t="s">
        <v>389</v>
      </c>
      <c r="J1724" s="28">
        <v>6</v>
      </c>
      <c r="K1724" s="29" t="s">
        <v>389</v>
      </c>
      <c r="L1724" s="28">
        <v>5067</v>
      </c>
      <c r="M1724" s="29" t="s">
        <v>389</v>
      </c>
      <c r="N1724" s="29" t="s">
        <v>7471</v>
      </c>
      <c r="O1724" s="31">
        <v>31382</v>
      </c>
      <c r="P1724" s="31" t="s">
        <v>7472</v>
      </c>
      <c r="Q1724" s="29" t="s">
        <v>525</v>
      </c>
      <c r="R1724" s="28">
        <v>3</v>
      </c>
      <c r="S1724" s="28">
        <v>79</v>
      </c>
      <c r="T1724" s="28">
        <v>4</v>
      </c>
      <c r="U1724" s="28">
        <v>13</v>
      </c>
      <c r="V1724" s="29" t="s">
        <v>3411</v>
      </c>
      <c r="W1724" s="29" t="s">
        <v>7472</v>
      </c>
      <c r="X1724" s="29" t="s">
        <v>7472</v>
      </c>
      <c r="Y1724" s="29" t="s">
        <v>2777</v>
      </c>
      <c r="Z1724" s="29" t="s">
        <v>5021</v>
      </c>
      <c r="AA1724" s="29" t="s">
        <v>7478</v>
      </c>
      <c r="AB1724" s="28" t="s">
        <v>7472</v>
      </c>
      <c r="AC1724" s="32">
        <v>33.93056</v>
      </c>
      <c r="AD1724" s="32">
        <v>-116.569717</v>
      </c>
      <c r="AE1724" s="34" t="s">
        <v>7503</v>
      </c>
      <c r="AF1724" s="29" t="s">
        <v>7472</v>
      </c>
      <c r="AG1724" s="33" t="str">
        <f>IF(ISERROR(IF(VLOOKUP(B1724,'SAS Stations'!$A$2:$G$307,6,)="YES", "YES", "NO"))=TRUE,"NO","YES")</f>
        <v>NO</v>
      </c>
      <c r="AH1724" s="33" t="str">
        <f t="shared" si="26"/>
        <v>YES</v>
      </c>
      <c r="AI1724" s="33" t="str">
        <f>IF(ISERROR(IF(VLOOKUP(B1724,'Stations Modelled'!$A$2:$D$141,4,FALSE)=TRUE, "YES","NO")),"NO","YES")</f>
        <v>NO</v>
      </c>
    </row>
    <row r="1725" spans="1:35" hidden="1">
      <c r="A1725" s="29" t="s">
        <v>901</v>
      </c>
      <c r="B1725" s="28">
        <v>524</v>
      </c>
      <c r="C1725" s="28">
        <v>5326</v>
      </c>
      <c r="D1725" s="30" t="s">
        <v>4954</v>
      </c>
      <c r="E1725" s="29"/>
      <c r="F1725" s="28">
        <v>66</v>
      </c>
      <c r="G1725" s="28">
        <v>12</v>
      </c>
      <c r="H1725" s="28">
        <v>5035</v>
      </c>
      <c r="I1725" s="29" t="s">
        <v>423</v>
      </c>
      <c r="J1725" s="28">
        <v>17</v>
      </c>
      <c r="K1725" s="29" t="s">
        <v>4950</v>
      </c>
      <c r="L1725" s="28">
        <v>5033</v>
      </c>
      <c r="M1725" s="29" t="s">
        <v>397</v>
      </c>
      <c r="N1725" s="29" t="s">
        <v>7471</v>
      </c>
      <c r="O1725" s="31">
        <v>5115</v>
      </c>
      <c r="P1725" s="31" t="s">
        <v>7472</v>
      </c>
      <c r="Q1725" s="29" t="s">
        <v>7473</v>
      </c>
      <c r="R1725" s="28">
        <v>5</v>
      </c>
      <c r="S1725" s="28">
        <v>51</v>
      </c>
      <c r="T1725" s="28">
        <v>3</v>
      </c>
      <c r="U1725" s="28">
        <v>33</v>
      </c>
      <c r="V1725" s="29" t="s">
        <v>4926</v>
      </c>
      <c r="W1725" s="29" t="s">
        <v>5046</v>
      </c>
      <c r="X1725" s="29" t="s">
        <v>7482</v>
      </c>
      <c r="Y1725" s="29" t="s">
        <v>5335</v>
      </c>
      <c r="Z1725" s="29" t="s">
        <v>901</v>
      </c>
      <c r="AA1725" s="29" t="s">
        <v>7478</v>
      </c>
      <c r="AB1725" s="28">
        <v>93270</v>
      </c>
      <c r="AC1725" s="32">
        <v>35.964080000000003</v>
      </c>
      <c r="AD1725" s="32">
        <v>-119.01858199999999</v>
      </c>
      <c r="AE1725" s="34" t="s">
        <v>7494</v>
      </c>
      <c r="AF1725" s="29" t="s">
        <v>7472</v>
      </c>
      <c r="AG1725" s="33" t="str">
        <f>IF(ISERROR(IF(VLOOKUP(B1725,'SAS Stations'!$A$2:$G$307,6,)="YES", "YES", "NO"))=TRUE,"NO","YES")</f>
        <v>NO</v>
      </c>
      <c r="AH1725" s="33" t="str">
        <f t="shared" si="26"/>
        <v>YES</v>
      </c>
      <c r="AI1725" s="33" t="str">
        <f>IF(ISERROR(IF(VLOOKUP(B1725,'Stations Modelled'!$A$2:$D$141,4,FALSE)=TRUE, "YES","NO")),"NO","YES")</f>
        <v>NO</v>
      </c>
    </row>
    <row r="1726" spans="1:35" hidden="1">
      <c r="A1726" s="29" t="s">
        <v>1057</v>
      </c>
      <c r="B1726" s="28">
        <v>368</v>
      </c>
      <c r="C1726" s="28">
        <v>5146</v>
      </c>
      <c r="D1726" s="30" t="s">
        <v>7535</v>
      </c>
      <c r="E1726" s="29"/>
      <c r="F1726" s="28">
        <v>16</v>
      </c>
      <c r="G1726" s="28">
        <v>4</v>
      </c>
      <c r="H1726" s="28">
        <v>5012</v>
      </c>
      <c r="I1726" s="29" t="s">
        <v>3869</v>
      </c>
      <c r="J1726" s="28">
        <v>3</v>
      </c>
      <c r="K1726" s="29" t="s">
        <v>7529</v>
      </c>
      <c r="L1726" s="28">
        <v>5012</v>
      </c>
      <c r="M1726" s="29" t="s">
        <v>3869</v>
      </c>
      <c r="N1726" s="29" t="s">
        <v>7471</v>
      </c>
      <c r="O1726" s="31">
        <v>9710</v>
      </c>
      <c r="P1726" s="31" t="s">
        <v>7472</v>
      </c>
      <c r="Q1726" s="29" t="s">
        <v>7506</v>
      </c>
      <c r="R1726" s="28">
        <v>1</v>
      </c>
      <c r="S1726" s="28">
        <v>22</v>
      </c>
      <c r="T1726" s="28">
        <v>2</v>
      </c>
      <c r="U1726" s="28">
        <v>2</v>
      </c>
      <c r="V1726" s="29" t="s">
        <v>7531</v>
      </c>
      <c r="W1726" s="29" t="s">
        <v>7548</v>
      </c>
      <c r="X1726" s="29" t="s">
        <v>7558</v>
      </c>
      <c r="Y1726" s="29" t="s">
        <v>3385</v>
      </c>
      <c r="Z1726" s="29" t="s">
        <v>3386</v>
      </c>
      <c r="AA1726" s="29" t="s">
        <v>7478</v>
      </c>
      <c r="AB1726" s="28">
        <v>90063</v>
      </c>
      <c r="AC1726" s="32">
        <v>34.057997</v>
      </c>
      <c r="AD1726" s="32">
        <v>-118.18314100000001</v>
      </c>
      <c r="AE1726" s="34" t="s">
        <v>7503</v>
      </c>
      <c r="AF1726" s="29" t="s">
        <v>7472</v>
      </c>
      <c r="AG1726" s="33" t="str">
        <f>IF(ISERROR(IF(VLOOKUP(B1726,'SAS Stations'!$A$2:$G$307,6,)="YES", "YES", "NO"))=TRUE,"NO","YES")</f>
        <v>YES</v>
      </c>
      <c r="AH1726" s="33" t="str">
        <f t="shared" si="26"/>
        <v>NO</v>
      </c>
      <c r="AI1726" s="33" t="str">
        <f>IF(ISERROR(IF(VLOOKUP(B1726,'Stations Modelled'!$A$2:$D$141,4,FALSE)=TRUE, "YES","NO")),"NO","YES")</f>
        <v>NO</v>
      </c>
    </row>
    <row r="1727" spans="1:35" hidden="1">
      <c r="A1727" s="29" t="s">
        <v>1479</v>
      </c>
      <c r="B1727" s="28">
        <v>915</v>
      </c>
      <c r="C1727" s="28">
        <v>6001</v>
      </c>
      <c r="D1727" s="30"/>
      <c r="E1727" s="29"/>
      <c r="F1727" s="28">
        <v>220</v>
      </c>
      <c r="G1727" s="28">
        <v>12</v>
      </c>
      <c r="H1727" s="28">
        <v>5000</v>
      </c>
      <c r="I1727" s="29" t="s">
        <v>7485</v>
      </c>
      <c r="J1727" s="28">
        <v>17</v>
      </c>
      <c r="K1727" s="29" t="s">
        <v>4950</v>
      </c>
      <c r="L1727" s="28">
        <v>5033</v>
      </c>
      <c r="M1727" s="29" t="s">
        <v>397</v>
      </c>
      <c r="N1727" s="29" t="s">
        <v>7471</v>
      </c>
      <c r="O1727" s="31">
        <v>31413</v>
      </c>
      <c r="P1727" s="31" t="s">
        <v>7472</v>
      </c>
      <c r="Q1727" s="29" t="s">
        <v>7530</v>
      </c>
      <c r="R1727" s="28">
        <v>5</v>
      </c>
      <c r="S1727" s="28">
        <v>51</v>
      </c>
      <c r="T1727" s="28">
        <v>3</v>
      </c>
      <c r="U1727" s="28">
        <v>32</v>
      </c>
      <c r="V1727" s="29" t="s">
        <v>4926</v>
      </c>
      <c r="W1727" s="29" t="s">
        <v>7472</v>
      </c>
      <c r="X1727" s="29" t="s">
        <v>7472</v>
      </c>
      <c r="Y1727" s="29" t="s">
        <v>1480</v>
      </c>
      <c r="Z1727" s="29" t="s">
        <v>5169</v>
      </c>
      <c r="AA1727" s="29" t="s">
        <v>7478</v>
      </c>
      <c r="AB1727" s="28">
        <v>93306</v>
      </c>
      <c r="AC1727" s="27"/>
      <c r="AD1727" s="27"/>
      <c r="AE1727" s="27"/>
      <c r="AF1727" s="29" t="s">
        <v>7472</v>
      </c>
      <c r="AG1727" s="33" t="str">
        <f>IF(ISERROR(IF(VLOOKUP(B1727,'SAS Stations'!$A$2:$G$307,6,)="YES", "YES", "NO"))=TRUE,"NO","YES")</f>
        <v>NO</v>
      </c>
      <c r="AH1727" s="33" t="str">
        <f t="shared" si="26"/>
        <v>YES</v>
      </c>
      <c r="AI1727" s="33" t="str">
        <f>IF(ISERROR(IF(VLOOKUP(B1727,'Stations Modelled'!$A$2:$D$141,4,FALSE)=TRUE, "YES","NO")),"NO","YES")</f>
        <v>NO</v>
      </c>
    </row>
    <row r="1728" spans="1:35" hidden="1">
      <c r="A1728" s="29" t="s">
        <v>1481</v>
      </c>
      <c r="B1728" s="28">
        <v>904</v>
      </c>
      <c r="C1728" s="28">
        <v>5926</v>
      </c>
      <c r="D1728" s="30"/>
      <c r="E1728" s="29"/>
      <c r="F1728" s="28">
        <v>66</v>
      </c>
      <c r="G1728" s="28">
        <v>4</v>
      </c>
      <c r="H1728" s="28">
        <v>5051</v>
      </c>
      <c r="I1728" s="29" t="s">
        <v>362</v>
      </c>
      <c r="J1728" s="28">
        <v>13</v>
      </c>
      <c r="K1728" s="29" t="s">
        <v>362</v>
      </c>
      <c r="L1728" s="28">
        <v>5056</v>
      </c>
      <c r="M1728" s="29" t="s">
        <v>698</v>
      </c>
      <c r="N1728" s="29" t="s">
        <v>7521</v>
      </c>
      <c r="O1728" s="31">
        <v>25720</v>
      </c>
      <c r="P1728" s="31">
        <v>34474</v>
      </c>
      <c r="Q1728" s="29" t="s">
        <v>7530</v>
      </c>
      <c r="R1728" s="28">
        <v>5</v>
      </c>
      <c r="S1728" s="28">
        <v>59</v>
      </c>
      <c r="T1728" s="28">
        <v>3</v>
      </c>
      <c r="U1728" s="28">
        <v>62</v>
      </c>
      <c r="V1728" s="29" t="s">
        <v>3386</v>
      </c>
      <c r="W1728" s="29" t="s">
        <v>5292</v>
      </c>
      <c r="X1728" s="29" t="s">
        <v>3310</v>
      </c>
      <c r="Y1728" s="29" t="s">
        <v>1482</v>
      </c>
      <c r="Z1728" s="29" t="s">
        <v>362</v>
      </c>
      <c r="AA1728" s="29" t="s">
        <v>7478</v>
      </c>
      <c r="AB1728" s="28">
        <v>91350</v>
      </c>
      <c r="AC1728" s="27"/>
      <c r="AD1728" s="27"/>
      <c r="AE1728" s="27"/>
      <c r="AF1728" s="29" t="s">
        <v>7472</v>
      </c>
      <c r="AG1728" s="33" t="str">
        <f>IF(ISERROR(IF(VLOOKUP(B1728,'SAS Stations'!$A$2:$G$307,6,)="YES", "YES", "NO"))=TRUE,"NO","YES")</f>
        <v>NO</v>
      </c>
      <c r="AH1728" s="33" t="str">
        <f t="shared" si="26"/>
        <v>YES</v>
      </c>
      <c r="AI1728" s="33" t="str">
        <f>IF(ISERROR(IF(VLOOKUP(B1728,'Stations Modelled'!$A$2:$D$141,4,FALSE)=TRUE, "YES","NO")),"NO","YES")</f>
        <v>NO</v>
      </c>
    </row>
    <row r="1729" spans="1:35" hidden="1">
      <c r="A1729" s="29" t="s">
        <v>4877</v>
      </c>
      <c r="B1729" s="28">
        <v>479</v>
      </c>
      <c r="C1729" s="28">
        <v>5263</v>
      </c>
      <c r="D1729" s="30" t="s">
        <v>2821</v>
      </c>
      <c r="E1729" s="29"/>
      <c r="F1729" s="28">
        <v>66</v>
      </c>
      <c r="G1729" s="28">
        <v>12</v>
      </c>
      <c r="H1729" s="28">
        <v>5023</v>
      </c>
      <c r="I1729" s="29" t="s">
        <v>337</v>
      </c>
      <c r="J1729" s="28">
        <v>8</v>
      </c>
      <c r="K1729" s="29" t="s">
        <v>337</v>
      </c>
      <c r="L1729" s="28">
        <v>5023</v>
      </c>
      <c r="M1729" s="29" t="s">
        <v>337</v>
      </c>
      <c r="N1729" s="29" t="s">
        <v>7521</v>
      </c>
      <c r="O1729" s="31">
        <v>18264</v>
      </c>
      <c r="P1729" s="31">
        <v>36281</v>
      </c>
      <c r="Q1729" s="29" t="s">
        <v>7530</v>
      </c>
      <c r="R1729" s="28">
        <v>5</v>
      </c>
      <c r="S1729" s="28">
        <v>44</v>
      </c>
      <c r="T1729" s="28">
        <v>1</v>
      </c>
      <c r="U1729" s="28">
        <v>53</v>
      </c>
      <c r="V1729" s="29" t="s">
        <v>3386</v>
      </c>
      <c r="W1729" s="29" t="s">
        <v>1718</v>
      </c>
      <c r="X1729" s="29" t="s">
        <v>3326</v>
      </c>
      <c r="Y1729" s="29" t="s">
        <v>4878</v>
      </c>
      <c r="Z1729" s="29" t="s">
        <v>3873</v>
      </c>
      <c r="AA1729" s="29" t="s">
        <v>7478</v>
      </c>
      <c r="AB1729" s="28" t="s">
        <v>7472</v>
      </c>
      <c r="AC1729" s="27"/>
      <c r="AD1729" s="27"/>
      <c r="AE1729" s="27"/>
      <c r="AF1729" s="29" t="s">
        <v>7472</v>
      </c>
      <c r="AG1729" s="33" t="str">
        <f>IF(ISERROR(IF(VLOOKUP(B1729,'SAS Stations'!$A$2:$G$307,6,)="YES", "YES", "NO"))=TRUE,"NO","YES")</f>
        <v>NO</v>
      </c>
      <c r="AH1729" s="33" t="str">
        <f t="shared" si="26"/>
        <v>YES</v>
      </c>
      <c r="AI1729" s="33" t="str">
        <f>IF(ISERROR(IF(VLOOKUP(B1729,'Stations Modelled'!$A$2:$D$141,4,FALSE)=TRUE, "YES","NO")),"NO","YES")</f>
        <v>NO</v>
      </c>
    </row>
    <row r="1730" spans="1:35" hidden="1">
      <c r="A1730" s="29" t="s">
        <v>902</v>
      </c>
      <c r="B1730" s="28">
        <v>1464</v>
      </c>
      <c r="C1730" s="28">
        <v>8242</v>
      </c>
      <c r="D1730" s="30" t="s">
        <v>3416</v>
      </c>
      <c r="E1730" s="29"/>
      <c r="F1730" s="28">
        <v>115</v>
      </c>
      <c r="G1730" s="28">
        <v>12</v>
      </c>
      <c r="H1730" s="28">
        <v>5067</v>
      </c>
      <c r="I1730" s="29" t="s">
        <v>389</v>
      </c>
      <c r="J1730" s="28">
        <v>6</v>
      </c>
      <c r="K1730" s="29" t="s">
        <v>389</v>
      </c>
      <c r="L1730" s="28">
        <v>5067</v>
      </c>
      <c r="M1730" s="29" t="s">
        <v>389</v>
      </c>
      <c r="N1730" s="29" t="s">
        <v>7471</v>
      </c>
      <c r="O1730" s="31">
        <v>32295</v>
      </c>
      <c r="P1730" s="31" t="s">
        <v>7472</v>
      </c>
      <c r="Q1730" s="29" t="s">
        <v>7473</v>
      </c>
      <c r="R1730" s="28">
        <v>3</v>
      </c>
      <c r="S1730" s="28">
        <v>79</v>
      </c>
      <c r="T1730" s="28">
        <v>4</v>
      </c>
      <c r="U1730" s="28">
        <v>13</v>
      </c>
      <c r="V1730" s="29" t="s">
        <v>3411</v>
      </c>
      <c r="W1730" s="29" t="s">
        <v>5102</v>
      </c>
      <c r="X1730" s="29" t="s">
        <v>3343</v>
      </c>
      <c r="Y1730" s="29" t="s">
        <v>2778</v>
      </c>
      <c r="Z1730" s="29" t="s">
        <v>5021</v>
      </c>
      <c r="AA1730" s="29" t="s">
        <v>7478</v>
      </c>
      <c r="AB1730" s="28">
        <v>92262</v>
      </c>
      <c r="AC1730" s="32">
        <v>33.813333</v>
      </c>
      <c r="AD1730" s="32">
        <v>-116.5325</v>
      </c>
      <c r="AE1730" s="34" t="s">
        <v>7503</v>
      </c>
      <c r="AF1730" s="29" t="s">
        <v>7472</v>
      </c>
      <c r="AG1730" s="33" t="str">
        <f>IF(ISERROR(IF(VLOOKUP(B1730,'SAS Stations'!$A$2:$G$307,6,)="YES", "YES", "NO"))=TRUE,"NO","YES")</f>
        <v>NO</v>
      </c>
      <c r="AH1730" s="33" t="str">
        <f t="shared" si="26"/>
        <v>YES</v>
      </c>
      <c r="AI1730" s="33" t="str">
        <f>IF(ISERROR(IF(VLOOKUP(B1730,'Stations Modelled'!$A$2:$D$141,4,FALSE)=TRUE, "YES","NO")),"NO","YES")</f>
        <v>NO</v>
      </c>
    </row>
    <row r="1731" spans="1:35" hidden="1">
      <c r="A1731" s="29" t="s">
        <v>902</v>
      </c>
      <c r="B1731" s="28">
        <v>1463</v>
      </c>
      <c r="C1731" s="28">
        <v>8242</v>
      </c>
      <c r="D1731" s="30"/>
      <c r="E1731" s="29"/>
      <c r="F1731" s="28">
        <v>33</v>
      </c>
      <c r="G1731" s="28">
        <v>4</v>
      </c>
      <c r="H1731" s="28">
        <v>5067</v>
      </c>
      <c r="I1731" s="29" t="s">
        <v>389</v>
      </c>
      <c r="J1731" s="28">
        <v>6</v>
      </c>
      <c r="K1731" s="29" t="s">
        <v>389</v>
      </c>
      <c r="L1731" s="28">
        <v>5067</v>
      </c>
      <c r="M1731" s="29" t="s">
        <v>389</v>
      </c>
      <c r="N1731" s="29" t="s">
        <v>7521</v>
      </c>
      <c r="O1731" s="31">
        <v>18264</v>
      </c>
      <c r="P1731" s="31">
        <v>31929</v>
      </c>
      <c r="Q1731" s="29" t="s">
        <v>7506</v>
      </c>
      <c r="R1731" s="28">
        <v>3</v>
      </c>
      <c r="S1731" s="28">
        <v>79</v>
      </c>
      <c r="T1731" s="28">
        <v>4</v>
      </c>
      <c r="U1731" s="28">
        <v>13</v>
      </c>
      <c r="V1731" s="29" t="s">
        <v>3411</v>
      </c>
      <c r="W1731" s="29" t="s">
        <v>5102</v>
      </c>
      <c r="X1731" s="29" t="s">
        <v>3343</v>
      </c>
      <c r="Y1731" s="29" t="s">
        <v>2778</v>
      </c>
      <c r="Z1731" s="29" t="s">
        <v>5021</v>
      </c>
      <c r="AA1731" s="29" t="s">
        <v>7478</v>
      </c>
      <c r="AB1731" s="28">
        <v>92262</v>
      </c>
      <c r="AC1731" s="32">
        <v>33.813333</v>
      </c>
      <c r="AD1731" s="32">
        <v>-116.5325</v>
      </c>
      <c r="AE1731" s="34" t="s">
        <v>7503</v>
      </c>
      <c r="AF1731" s="29" t="s">
        <v>7472</v>
      </c>
      <c r="AG1731" s="33" t="str">
        <f>IF(ISERROR(IF(VLOOKUP(B1731,'SAS Stations'!$A$2:$G$307,6,)="YES", "YES", "NO"))=TRUE,"NO","YES")</f>
        <v>YES</v>
      </c>
      <c r="AH1731" s="33" t="str">
        <f t="shared" ref="AH1731:AH1794" si="27">IF(AG1731="YES", "NO", "YES")</f>
        <v>NO</v>
      </c>
      <c r="AI1731" s="33" t="str">
        <f>IF(ISERROR(IF(VLOOKUP(B1731,'Stations Modelled'!$A$2:$D$141,4,FALSE)=TRUE, "YES","NO")),"NO","YES")</f>
        <v>NO</v>
      </c>
    </row>
    <row r="1732" spans="1:35" hidden="1">
      <c r="A1732" s="29" t="s">
        <v>1059</v>
      </c>
      <c r="B1732" s="28">
        <v>620</v>
      </c>
      <c r="C1732" s="28">
        <v>5569</v>
      </c>
      <c r="D1732" s="30" t="s">
        <v>4971</v>
      </c>
      <c r="E1732" s="29">
        <v>76968</v>
      </c>
      <c r="F1732" s="28">
        <v>66</v>
      </c>
      <c r="G1732" s="28">
        <v>16</v>
      </c>
      <c r="H1732" s="28">
        <v>5056</v>
      </c>
      <c r="I1732" s="29" t="s">
        <v>698</v>
      </c>
      <c r="J1732" s="28">
        <v>11</v>
      </c>
      <c r="K1732" s="29" t="s">
        <v>698</v>
      </c>
      <c r="L1732" s="28">
        <v>5056</v>
      </c>
      <c r="M1732" s="29" t="s">
        <v>698</v>
      </c>
      <c r="N1732" s="29" t="s">
        <v>7471</v>
      </c>
      <c r="O1732" s="31">
        <v>22160</v>
      </c>
      <c r="P1732" s="31" t="s">
        <v>7472</v>
      </c>
      <c r="Q1732" s="29" t="s">
        <v>7473</v>
      </c>
      <c r="R1732" s="28">
        <v>5</v>
      </c>
      <c r="S1732" s="28">
        <v>35</v>
      </c>
      <c r="T1732" s="28">
        <v>2</v>
      </c>
      <c r="U1732" s="28">
        <v>61</v>
      </c>
      <c r="V1732" s="29" t="s">
        <v>4972</v>
      </c>
      <c r="W1732" s="29" t="s">
        <v>3431</v>
      </c>
      <c r="X1732" s="29" t="s">
        <v>523</v>
      </c>
      <c r="Y1732" s="29" t="s">
        <v>5336</v>
      </c>
      <c r="Z1732" s="29" t="s">
        <v>1059</v>
      </c>
      <c r="AA1732" s="29" t="s">
        <v>7478</v>
      </c>
      <c r="AB1732" s="28">
        <v>91360</v>
      </c>
      <c r="AC1732" s="32">
        <v>34.187446000000001</v>
      </c>
      <c r="AD1732" s="32">
        <v>-118.871717</v>
      </c>
      <c r="AE1732" s="34" t="s">
        <v>7494</v>
      </c>
      <c r="AF1732" s="29" t="s">
        <v>7472</v>
      </c>
      <c r="AG1732" s="33" t="str">
        <f>IF(ISERROR(IF(VLOOKUP(B1732,'SAS Stations'!$A$2:$G$307,6,)="YES", "YES", "NO"))=TRUE,"NO","YES")</f>
        <v>YES</v>
      </c>
      <c r="AH1732" s="33" t="str">
        <f t="shared" si="27"/>
        <v>NO</v>
      </c>
      <c r="AI1732" s="33" t="str">
        <f>IF(ISERROR(IF(VLOOKUP(B1732,'Stations Modelled'!$A$2:$D$141,4,FALSE)=TRUE, "YES","NO")),"NO","YES")</f>
        <v>NO</v>
      </c>
    </row>
    <row r="1733" spans="1:35" hidden="1">
      <c r="A1733" s="29" t="s">
        <v>903</v>
      </c>
      <c r="B1733" s="28">
        <v>1792</v>
      </c>
      <c r="C1733" s="28">
        <v>6327</v>
      </c>
      <c r="D1733" s="30"/>
      <c r="E1733" s="29"/>
      <c r="F1733" s="28">
        <v>66</v>
      </c>
      <c r="G1733" s="28">
        <v>4</v>
      </c>
      <c r="H1733" s="28">
        <v>5053</v>
      </c>
      <c r="I1733" s="29" t="s">
        <v>833</v>
      </c>
      <c r="J1733" s="28">
        <v>12</v>
      </c>
      <c r="K1733" s="29" t="s">
        <v>833</v>
      </c>
      <c r="L1733" s="28">
        <v>5056</v>
      </c>
      <c r="M1733" s="29" t="s">
        <v>698</v>
      </c>
      <c r="N1733" s="29" t="s">
        <v>7471</v>
      </c>
      <c r="O1733" s="31">
        <v>34514</v>
      </c>
      <c r="P1733" s="31" t="s">
        <v>7472</v>
      </c>
      <c r="Q1733" s="29" t="s">
        <v>7530</v>
      </c>
      <c r="R1733" s="28">
        <v>5</v>
      </c>
      <c r="S1733" s="28">
        <v>39</v>
      </c>
      <c r="T1733" s="28">
        <v>2</v>
      </c>
      <c r="U1733" s="28">
        <v>64</v>
      </c>
      <c r="V1733" s="29" t="s">
        <v>4972</v>
      </c>
      <c r="W1733" s="29" t="s">
        <v>1681</v>
      </c>
      <c r="X1733" s="29" t="s">
        <v>517</v>
      </c>
      <c r="Y1733" s="29" t="s">
        <v>1483</v>
      </c>
      <c r="Z1733" s="29" t="s">
        <v>438</v>
      </c>
      <c r="AA1733" s="29" t="s">
        <v>7478</v>
      </c>
      <c r="AB1733" s="28">
        <v>93010</v>
      </c>
      <c r="AC1733" s="32">
        <v>34.211647999999997</v>
      </c>
      <c r="AD1733" s="32">
        <v>-119.03446</v>
      </c>
      <c r="AE1733" s="34" t="s">
        <v>7494</v>
      </c>
      <c r="AF1733" s="29" t="s">
        <v>7472</v>
      </c>
      <c r="AG1733" s="33" t="str">
        <f>IF(ISERROR(IF(VLOOKUP(B1733,'SAS Stations'!$A$2:$G$307,6,)="YES", "YES", "NO"))=TRUE,"NO","YES")</f>
        <v>NO</v>
      </c>
      <c r="AH1733" s="33" t="str">
        <f t="shared" si="27"/>
        <v>YES</v>
      </c>
      <c r="AI1733" s="33" t="str">
        <f>IF(ISERROR(IF(VLOOKUP(B1733,'Stations Modelled'!$A$2:$D$141,4,FALSE)=TRUE, "YES","NO")),"NO","YES")</f>
        <v>NO</v>
      </c>
    </row>
    <row r="1734" spans="1:35" hidden="1">
      <c r="A1734" s="29" t="s">
        <v>904</v>
      </c>
      <c r="B1734" s="28">
        <v>546</v>
      </c>
      <c r="C1734" s="28">
        <v>5350</v>
      </c>
      <c r="D1734" s="30" t="s">
        <v>4949</v>
      </c>
      <c r="E1734" s="29"/>
      <c r="F1734" s="28">
        <v>66</v>
      </c>
      <c r="G1734" s="28">
        <v>12</v>
      </c>
      <c r="H1734" s="28">
        <v>5033</v>
      </c>
      <c r="I1734" s="29" t="s">
        <v>397</v>
      </c>
      <c r="J1734" s="28">
        <v>17</v>
      </c>
      <c r="K1734" s="29" t="s">
        <v>4950</v>
      </c>
      <c r="L1734" s="28">
        <v>5033</v>
      </c>
      <c r="M1734" s="29" t="s">
        <v>397</v>
      </c>
      <c r="N1734" s="29" t="s">
        <v>7471</v>
      </c>
      <c r="O1734" s="31">
        <v>20760</v>
      </c>
      <c r="P1734" s="31" t="s">
        <v>7472</v>
      </c>
      <c r="Q1734" s="29" t="s">
        <v>7473</v>
      </c>
      <c r="R1734" s="28">
        <v>5</v>
      </c>
      <c r="S1734" s="28">
        <v>51</v>
      </c>
      <c r="T1734" s="28">
        <v>2</v>
      </c>
      <c r="U1734" s="28">
        <v>32</v>
      </c>
      <c r="V1734" s="29" t="s">
        <v>4926</v>
      </c>
      <c r="W1734" s="29" t="s">
        <v>3425</v>
      </c>
      <c r="X1734" s="29" t="s">
        <v>7545</v>
      </c>
      <c r="Y1734" s="29" t="s">
        <v>5337</v>
      </c>
      <c r="Z1734" s="29" t="s">
        <v>904</v>
      </c>
      <c r="AA1734" s="29" t="s">
        <v>7478</v>
      </c>
      <c r="AB1734" s="28">
        <v>93271</v>
      </c>
      <c r="AC1734" s="32">
        <v>36.453651000000001</v>
      </c>
      <c r="AD1734" s="32">
        <v>-118.887727</v>
      </c>
      <c r="AE1734" s="34" t="s">
        <v>7494</v>
      </c>
      <c r="AF1734" s="29" t="s">
        <v>7472</v>
      </c>
      <c r="AG1734" s="33" t="str">
        <f>IF(ISERROR(IF(VLOOKUP(B1734,'SAS Stations'!$A$2:$G$307,6,)="YES", "YES", "NO"))=TRUE,"NO","YES")</f>
        <v>NO</v>
      </c>
      <c r="AH1734" s="33" t="str">
        <f t="shared" si="27"/>
        <v>YES</v>
      </c>
      <c r="AI1734" s="33" t="str">
        <f>IF(ISERROR(IF(VLOOKUP(B1734,'Stations Modelled'!$A$2:$D$141,4,FALSE)=TRUE, "YES","NO")),"NO","YES")</f>
        <v>NO</v>
      </c>
    </row>
    <row r="1735" spans="1:35" hidden="1">
      <c r="A1735" s="29" t="s">
        <v>905</v>
      </c>
      <c r="B1735" s="28">
        <v>634</v>
      </c>
      <c r="C1735" s="28">
        <v>5589</v>
      </c>
      <c r="D1735" s="30" t="s">
        <v>4936</v>
      </c>
      <c r="E1735" s="29"/>
      <c r="F1735" s="28">
        <v>66</v>
      </c>
      <c r="G1735" s="28">
        <v>4</v>
      </c>
      <c r="H1735" s="28">
        <v>5051</v>
      </c>
      <c r="I1735" s="29" t="s">
        <v>362</v>
      </c>
      <c r="J1735" s="28">
        <v>13</v>
      </c>
      <c r="K1735" s="29" t="s">
        <v>362</v>
      </c>
      <c r="L1735" s="28">
        <v>5056</v>
      </c>
      <c r="M1735" s="29" t="s">
        <v>698</v>
      </c>
      <c r="N1735" s="29" t="s">
        <v>7471</v>
      </c>
      <c r="O1735" s="31">
        <v>24077</v>
      </c>
      <c r="P1735" s="31" t="s">
        <v>7472</v>
      </c>
      <c r="Q1735" s="29" t="s">
        <v>7530</v>
      </c>
      <c r="R1735" s="28">
        <v>5</v>
      </c>
      <c r="S1735" s="28">
        <v>35</v>
      </c>
      <c r="T1735" s="28">
        <v>3</v>
      </c>
      <c r="U1735" s="28">
        <v>62</v>
      </c>
      <c r="V1735" s="29" t="s">
        <v>2730</v>
      </c>
      <c r="W1735" s="29" t="s">
        <v>7472</v>
      </c>
      <c r="X1735" s="29" t="s">
        <v>7472</v>
      </c>
      <c r="Y1735" s="29" t="s">
        <v>4995</v>
      </c>
      <c r="Z1735" s="29" t="s">
        <v>3795</v>
      </c>
      <c r="AA1735" s="29" t="s">
        <v>7478</v>
      </c>
      <c r="AB1735" s="28">
        <v>91311</v>
      </c>
      <c r="AC1735" s="32">
        <v>34.225239000000002</v>
      </c>
      <c r="AD1735" s="32">
        <v>-118.706205</v>
      </c>
      <c r="AE1735" s="34" t="s">
        <v>7494</v>
      </c>
      <c r="AF1735" s="29" t="s">
        <v>7472</v>
      </c>
      <c r="AG1735" s="33" t="str">
        <f>IF(ISERROR(IF(VLOOKUP(B1735,'SAS Stations'!$A$2:$G$307,6,)="YES", "YES", "NO"))=TRUE,"NO","YES")</f>
        <v>NO</v>
      </c>
      <c r="AH1735" s="33" t="str">
        <f t="shared" si="27"/>
        <v>YES</v>
      </c>
      <c r="AI1735" s="33" t="str">
        <f>IF(ISERROR(IF(VLOOKUP(B1735,'Stations Modelled'!$A$2:$D$141,4,FALSE)=TRUE, "YES","NO")),"NO","YES")</f>
        <v>NO</v>
      </c>
    </row>
    <row r="1736" spans="1:35" hidden="1">
      <c r="A1736" s="29" t="s">
        <v>4879</v>
      </c>
      <c r="B1736" s="28">
        <v>753</v>
      </c>
      <c r="C1736" s="28">
        <v>5741</v>
      </c>
      <c r="D1736" s="30" t="s">
        <v>2815</v>
      </c>
      <c r="E1736" s="29"/>
      <c r="F1736" s="28">
        <v>66</v>
      </c>
      <c r="G1736" s="28">
        <v>4</v>
      </c>
      <c r="H1736" s="28">
        <v>5071</v>
      </c>
      <c r="I1736" s="29" t="s">
        <v>339</v>
      </c>
      <c r="J1736" s="28">
        <v>9</v>
      </c>
      <c r="K1736" s="29" t="s">
        <v>652</v>
      </c>
      <c r="L1736" s="28">
        <v>5073</v>
      </c>
      <c r="M1736" s="29" t="s">
        <v>652</v>
      </c>
      <c r="N1736" s="29" t="s">
        <v>7471</v>
      </c>
      <c r="O1736" s="31">
        <v>24351</v>
      </c>
      <c r="P1736" s="31" t="s">
        <v>7472</v>
      </c>
      <c r="Q1736" s="29" t="s">
        <v>7530</v>
      </c>
      <c r="R1736" s="28">
        <v>1</v>
      </c>
      <c r="S1736" s="28">
        <v>46</v>
      </c>
      <c r="T1736" s="28">
        <v>1</v>
      </c>
      <c r="U1736" s="28">
        <v>51</v>
      </c>
      <c r="V1736" s="29" t="s">
        <v>1700</v>
      </c>
      <c r="W1736" s="29" t="s">
        <v>1612</v>
      </c>
      <c r="X1736" s="29" t="s">
        <v>569</v>
      </c>
      <c r="Y1736" s="29" t="s">
        <v>4880</v>
      </c>
      <c r="Z1736" s="29" t="s">
        <v>660</v>
      </c>
      <c r="AA1736" s="29" t="s">
        <v>7478</v>
      </c>
      <c r="AB1736" s="28">
        <v>90802</v>
      </c>
      <c r="AC1736" s="32">
        <v>33.759960999999997</v>
      </c>
      <c r="AD1736" s="32">
        <v>-118.18120500000001</v>
      </c>
      <c r="AE1736" s="34" t="s">
        <v>7494</v>
      </c>
      <c r="AF1736" s="29" t="s">
        <v>7472</v>
      </c>
      <c r="AG1736" s="33" t="str">
        <f>IF(ISERROR(IF(VLOOKUP(B1736,'SAS Stations'!$A$2:$G$307,6,)="YES", "YES", "NO"))=TRUE,"NO","YES")</f>
        <v>NO</v>
      </c>
      <c r="AH1736" s="33" t="str">
        <f t="shared" si="27"/>
        <v>YES</v>
      </c>
      <c r="AI1736" s="33" t="str">
        <f>IF(ISERROR(IF(VLOOKUP(B1736,'Stations Modelled'!$A$2:$D$141,4,FALSE)=TRUE, "YES","NO")),"NO","YES")</f>
        <v>NO</v>
      </c>
    </row>
    <row r="1737" spans="1:35" hidden="1">
      <c r="A1737" s="29" t="s">
        <v>4881</v>
      </c>
      <c r="B1737" s="28">
        <v>754</v>
      </c>
      <c r="C1737" s="28">
        <v>5742</v>
      </c>
      <c r="D1737" s="30" t="s">
        <v>2815</v>
      </c>
      <c r="E1737" s="29"/>
      <c r="F1737" s="28">
        <v>66</v>
      </c>
      <c r="G1737" s="28">
        <v>4</v>
      </c>
      <c r="H1737" s="28">
        <v>5071</v>
      </c>
      <c r="I1737" s="29" t="s">
        <v>339</v>
      </c>
      <c r="J1737" s="28">
        <v>9</v>
      </c>
      <c r="K1737" s="29" t="s">
        <v>652</v>
      </c>
      <c r="L1737" s="28">
        <v>5073</v>
      </c>
      <c r="M1737" s="29" t="s">
        <v>652</v>
      </c>
      <c r="N1737" s="29" t="s">
        <v>7471</v>
      </c>
      <c r="O1737" s="31">
        <v>24473</v>
      </c>
      <c r="P1737" s="31" t="s">
        <v>7472</v>
      </c>
      <c r="Q1737" s="29" t="s">
        <v>7530</v>
      </c>
      <c r="R1737" s="28">
        <v>1</v>
      </c>
      <c r="S1737" s="28">
        <v>46</v>
      </c>
      <c r="T1737" s="28">
        <v>1</v>
      </c>
      <c r="U1737" s="28">
        <v>51</v>
      </c>
      <c r="V1737" s="29" t="s">
        <v>1700</v>
      </c>
      <c r="W1737" s="29" t="s">
        <v>1612</v>
      </c>
      <c r="X1737" s="29" t="s">
        <v>3313</v>
      </c>
      <c r="Y1737" s="29" t="s">
        <v>4882</v>
      </c>
      <c r="Z1737" s="29" t="s">
        <v>660</v>
      </c>
      <c r="AA1737" s="29" t="s">
        <v>7478</v>
      </c>
      <c r="AB1737" s="28">
        <v>90802</v>
      </c>
      <c r="AC1737" s="32">
        <v>33.753295000000001</v>
      </c>
      <c r="AD1737" s="32">
        <v>-118.15898300000001</v>
      </c>
      <c r="AE1737" s="34" t="s">
        <v>7494</v>
      </c>
      <c r="AF1737" s="29" t="s">
        <v>7472</v>
      </c>
      <c r="AG1737" s="33" t="str">
        <f>IF(ISERROR(IF(VLOOKUP(B1737,'SAS Stations'!$A$2:$G$307,6,)="YES", "YES", "NO"))=TRUE,"NO","YES")</f>
        <v>NO</v>
      </c>
      <c r="AH1737" s="33" t="str">
        <f t="shared" si="27"/>
        <v>YES</v>
      </c>
      <c r="AI1737" s="33" t="str">
        <f>IF(ISERROR(IF(VLOOKUP(B1737,'Stations Modelled'!$A$2:$D$141,4,FALSE)=TRUE, "YES","NO")),"NO","YES")</f>
        <v>NO</v>
      </c>
    </row>
    <row r="1738" spans="1:35" hidden="1">
      <c r="A1738" s="29" t="s">
        <v>4883</v>
      </c>
      <c r="B1738" s="28">
        <v>771</v>
      </c>
      <c r="C1738" s="28">
        <v>5759</v>
      </c>
      <c r="D1738" s="30" t="s">
        <v>2815</v>
      </c>
      <c r="E1738" s="29"/>
      <c r="F1738" s="28">
        <v>66</v>
      </c>
      <c r="G1738" s="28">
        <v>4</v>
      </c>
      <c r="H1738" s="28">
        <v>5071</v>
      </c>
      <c r="I1738" s="29" t="s">
        <v>339</v>
      </c>
      <c r="J1738" s="28">
        <v>9</v>
      </c>
      <c r="K1738" s="29" t="s">
        <v>652</v>
      </c>
      <c r="L1738" s="28">
        <v>5073</v>
      </c>
      <c r="M1738" s="29" t="s">
        <v>652</v>
      </c>
      <c r="N1738" s="29" t="s">
        <v>7471</v>
      </c>
      <c r="O1738" s="31">
        <v>24624</v>
      </c>
      <c r="P1738" s="31" t="s">
        <v>7472</v>
      </c>
      <c r="Q1738" s="29" t="s">
        <v>7530</v>
      </c>
      <c r="R1738" s="28">
        <v>1</v>
      </c>
      <c r="S1738" s="28">
        <v>46</v>
      </c>
      <c r="T1738" s="28">
        <v>1</v>
      </c>
      <c r="U1738" s="28">
        <v>51</v>
      </c>
      <c r="V1738" s="29" t="s">
        <v>1700</v>
      </c>
      <c r="W1738" s="29" t="s">
        <v>1286</v>
      </c>
      <c r="X1738" s="29" t="s">
        <v>465</v>
      </c>
      <c r="Y1738" s="29" t="s">
        <v>4884</v>
      </c>
      <c r="Z1738" s="29" t="s">
        <v>660</v>
      </c>
      <c r="AA1738" s="29" t="s">
        <v>7478</v>
      </c>
      <c r="AB1738" s="28">
        <v>90802</v>
      </c>
      <c r="AC1738" s="32">
        <v>33.740516999999997</v>
      </c>
      <c r="AD1738" s="32">
        <v>-118.13842699999999</v>
      </c>
      <c r="AE1738" s="34" t="s">
        <v>7494</v>
      </c>
      <c r="AF1738" s="29" t="s">
        <v>7472</v>
      </c>
      <c r="AG1738" s="33" t="str">
        <f>IF(ISERROR(IF(VLOOKUP(B1738,'SAS Stations'!$A$2:$G$307,6,)="YES", "YES", "NO"))=TRUE,"NO","YES")</f>
        <v>NO</v>
      </c>
      <c r="AH1738" s="33" t="str">
        <f t="shared" si="27"/>
        <v>YES</v>
      </c>
      <c r="AI1738" s="33" t="str">
        <f>IF(ISERROR(IF(VLOOKUP(B1738,'Stations Modelled'!$A$2:$D$141,4,FALSE)=TRUE, "YES","NO")),"NO","YES")</f>
        <v>NO</v>
      </c>
    </row>
    <row r="1739" spans="1:35" hidden="1">
      <c r="A1739" s="29" t="s">
        <v>4885</v>
      </c>
      <c r="B1739" s="28">
        <v>772</v>
      </c>
      <c r="C1739" s="28">
        <v>5760</v>
      </c>
      <c r="D1739" s="30" t="s">
        <v>2815</v>
      </c>
      <c r="E1739" s="29"/>
      <c r="F1739" s="28">
        <v>66</v>
      </c>
      <c r="G1739" s="28">
        <v>4</v>
      </c>
      <c r="H1739" s="28">
        <v>5071</v>
      </c>
      <c r="I1739" s="29" t="s">
        <v>339</v>
      </c>
      <c r="J1739" s="28">
        <v>9</v>
      </c>
      <c r="K1739" s="29" t="s">
        <v>652</v>
      </c>
      <c r="L1739" s="28">
        <v>5073</v>
      </c>
      <c r="M1739" s="29" t="s">
        <v>652</v>
      </c>
      <c r="N1739" s="29" t="s">
        <v>7471</v>
      </c>
      <c r="O1739" s="31">
        <v>24593</v>
      </c>
      <c r="P1739" s="31" t="s">
        <v>7472</v>
      </c>
      <c r="Q1739" s="29" t="s">
        <v>7530</v>
      </c>
      <c r="R1739" s="28">
        <v>1</v>
      </c>
      <c r="S1739" s="28">
        <v>46</v>
      </c>
      <c r="T1739" s="28">
        <v>1</v>
      </c>
      <c r="U1739" s="28">
        <v>51</v>
      </c>
      <c r="V1739" s="29" t="s">
        <v>1700</v>
      </c>
      <c r="W1739" s="29" t="s">
        <v>1612</v>
      </c>
      <c r="X1739" s="29" t="s">
        <v>3310</v>
      </c>
      <c r="Y1739" s="29" t="s">
        <v>4886</v>
      </c>
      <c r="Z1739" s="29" t="s">
        <v>660</v>
      </c>
      <c r="AA1739" s="29" t="s">
        <v>7478</v>
      </c>
      <c r="AB1739" s="28">
        <v>90802</v>
      </c>
      <c r="AC1739" s="32">
        <v>33.741627999999999</v>
      </c>
      <c r="AD1739" s="32">
        <v>-118.162038</v>
      </c>
      <c r="AE1739" s="34" t="s">
        <v>7494</v>
      </c>
      <c r="AF1739" s="29" t="s">
        <v>7472</v>
      </c>
      <c r="AG1739" s="33" t="str">
        <f>IF(ISERROR(IF(VLOOKUP(B1739,'SAS Stations'!$A$2:$G$307,6,)="YES", "YES", "NO"))=TRUE,"NO","YES")</f>
        <v>NO</v>
      </c>
      <c r="AH1739" s="33" t="str">
        <f t="shared" si="27"/>
        <v>YES</v>
      </c>
      <c r="AI1739" s="33" t="str">
        <f>IF(ISERROR(IF(VLOOKUP(B1739,'Stations Modelled'!$A$2:$D$141,4,FALSE)=TRUE, "YES","NO")),"NO","YES")</f>
        <v>NO</v>
      </c>
    </row>
    <row r="1740" spans="1:35" hidden="1">
      <c r="A1740" s="29" t="s">
        <v>1484</v>
      </c>
      <c r="B1740" s="28">
        <v>2003</v>
      </c>
      <c r="C1740" s="28">
        <v>1161</v>
      </c>
      <c r="D1740" s="30"/>
      <c r="E1740" s="29"/>
      <c r="F1740" s="28">
        <v>66</v>
      </c>
      <c r="G1740" s="28">
        <v>12</v>
      </c>
      <c r="H1740" s="28">
        <v>5071</v>
      </c>
      <c r="I1740" s="29" t="s">
        <v>339</v>
      </c>
      <c r="J1740" s="28">
        <v>9</v>
      </c>
      <c r="K1740" s="29" t="s">
        <v>652</v>
      </c>
      <c r="L1740" s="28">
        <v>5073</v>
      </c>
      <c r="M1740" s="29" t="s">
        <v>652</v>
      </c>
      <c r="N1740" s="29" t="s">
        <v>7471</v>
      </c>
      <c r="O1740" s="31">
        <v>37585</v>
      </c>
      <c r="P1740" s="31" t="s">
        <v>7472</v>
      </c>
      <c r="Q1740" s="29" t="s">
        <v>525</v>
      </c>
      <c r="R1740" s="28">
        <v>1</v>
      </c>
      <c r="S1740" s="28">
        <v>46</v>
      </c>
      <c r="T1740" s="28">
        <v>1</v>
      </c>
      <c r="U1740" s="28">
        <v>51</v>
      </c>
      <c r="V1740" s="29" t="s">
        <v>43</v>
      </c>
      <c r="W1740" s="29" t="s">
        <v>1612</v>
      </c>
      <c r="X1740" s="29" t="s">
        <v>3343</v>
      </c>
      <c r="Y1740" s="29" t="s">
        <v>1485</v>
      </c>
      <c r="Z1740" s="29" t="s">
        <v>660</v>
      </c>
      <c r="AA1740" s="29" t="s">
        <v>7478</v>
      </c>
      <c r="AB1740" s="28">
        <v>90802</v>
      </c>
      <c r="AC1740" s="32">
        <v>33.767665000000001</v>
      </c>
      <c r="AD1740" s="32">
        <v>-118.215508</v>
      </c>
      <c r="AE1740" s="34" t="s">
        <v>7494</v>
      </c>
      <c r="AF1740" s="29" t="s">
        <v>7472</v>
      </c>
      <c r="AG1740" s="33" t="str">
        <f>IF(ISERROR(IF(VLOOKUP(B1740,'SAS Stations'!$A$2:$G$307,6,)="YES", "YES", "NO"))=TRUE,"NO","YES")</f>
        <v>NO</v>
      </c>
      <c r="AH1740" s="33" t="str">
        <f t="shared" si="27"/>
        <v>YES</v>
      </c>
      <c r="AI1740" s="33" t="str">
        <f>IF(ISERROR(IF(VLOOKUP(B1740,'Stations Modelled'!$A$2:$D$141,4,FALSE)=TRUE, "YES","NO")),"NO","YES")</f>
        <v>NO</v>
      </c>
    </row>
    <row r="1741" spans="1:35" hidden="1">
      <c r="A1741" s="29" t="s">
        <v>2779</v>
      </c>
      <c r="B1741" s="28">
        <v>1472</v>
      </c>
      <c r="C1741" s="28">
        <v>8251</v>
      </c>
      <c r="D1741" s="30" t="s">
        <v>3416</v>
      </c>
      <c r="E1741" s="29"/>
      <c r="F1741" s="28">
        <v>33</v>
      </c>
      <c r="G1741" s="28">
        <v>4.8</v>
      </c>
      <c r="H1741" s="28">
        <v>5067</v>
      </c>
      <c r="I1741" s="29" t="s">
        <v>389</v>
      </c>
      <c r="J1741" s="28">
        <v>6</v>
      </c>
      <c r="K1741" s="29" t="s">
        <v>389</v>
      </c>
      <c r="L1741" s="28">
        <v>5067</v>
      </c>
      <c r="M1741" s="29" t="s">
        <v>389</v>
      </c>
      <c r="N1741" s="29" t="s">
        <v>7471</v>
      </c>
      <c r="O1741" s="31">
        <v>18264</v>
      </c>
      <c r="P1741" s="31" t="s">
        <v>7472</v>
      </c>
      <c r="Q1741" s="29" t="s">
        <v>7506</v>
      </c>
      <c r="R1741" s="28">
        <v>3</v>
      </c>
      <c r="S1741" s="28">
        <v>79</v>
      </c>
      <c r="T1741" s="28">
        <v>1</v>
      </c>
      <c r="U1741" s="28">
        <v>13</v>
      </c>
      <c r="V1741" s="29" t="s">
        <v>3438</v>
      </c>
      <c r="W1741" s="29" t="s">
        <v>7472</v>
      </c>
      <c r="X1741" s="29" t="s">
        <v>7472</v>
      </c>
      <c r="Y1741" s="29" t="s">
        <v>2780</v>
      </c>
      <c r="Z1741" s="29" t="s">
        <v>5021</v>
      </c>
      <c r="AA1741" s="29" t="s">
        <v>7478</v>
      </c>
      <c r="AB1741" s="28">
        <v>92270</v>
      </c>
      <c r="AC1741" s="32">
        <v>33.750794999999997</v>
      </c>
      <c r="AD1741" s="32">
        <v>-116.42565</v>
      </c>
      <c r="AE1741" s="34" t="s">
        <v>7503</v>
      </c>
      <c r="AF1741" s="29" t="s">
        <v>7472</v>
      </c>
      <c r="AG1741" s="33" t="str">
        <f>IF(ISERROR(IF(VLOOKUP(B1741,'SAS Stations'!$A$2:$G$307,6,)="YES", "YES", "NO"))=TRUE,"NO","YES")</f>
        <v>NO</v>
      </c>
      <c r="AH1741" s="33" t="str">
        <f t="shared" si="27"/>
        <v>YES</v>
      </c>
      <c r="AI1741" s="33" t="str">
        <f>IF(ISERROR(IF(VLOOKUP(B1741,'Stations Modelled'!$A$2:$D$141,4,FALSE)=TRUE, "YES","NO")),"NO","YES")</f>
        <v>NO</v>
      </c>
    </row>
    <row r="1742" spans="1:35" hidden="1">
      <c r="A1742" s="29" t="s">
        <v>906</v>
      </c>
      <c r="B1742" s="28">
        <v>1918</v>
      </c>
      <c r="C1742" s="28">
        <v>6336</v>
      </c>
      <c r="D1742" s="30" t="s">
        <v>2815</v>
      </c>
      <c r="E1742" s="29"/>
      <c r="F1742" s="28">
        <v>66</v>
      </c>
      <c r="G1742" s="28">
        <v>12</v>
      </c>
      <c r="H1742" s="28">
        <v>5071</v>
      </c>
      <c r="I1742" s="29" t="s">
        <v>339</v>
      </c>
      <c r="J1742" s="28">
        <v>9</v>
      </c>
      <c r="K1742" s="29" t="s">
        <v>652</v>
      </c>
      <c r="L1742" s="28">
        <v>5073</v>
      </c>
      <c r="M1742" s="29" t="s">
        <v>652</v>
      </c>
      <c r="N1742" s="29" t="s">
        <v>7471</v>
      </c>
      <c r="O1742" s="31">
        <v>35053</v>
      </c>
      <c r="P1742" s="31" t="s">
        <v>7472</v>
      </c>
      <c r="Q1742" s="29" t="s">
        <v>7530</v>
      </c>
      <c r="R1742" s="28">
        <v>1</v>
      </c>
      <c r="S1742" s="28">
        <v>46</v>
      </c>
      <c r="T1742" s="28">
        <v>1</v>
      </c>
      <c r="U1742" s="28">
        <v>51</v>
      </c>
      <c r="V1742" s="29" t="s">
        <v>3386</v>
      </c>
      <c r="W1742" s="29" t="s">
        <v>4808</v>
      </c>
      <c r="X1742" s="29" t="s">
        <v>5088</v>
      </c>
      <c r="Y1742" s="29" t="s">
        <v>4887</v>
      </c>
      <c r="Z1742" s="29" t="s">
        <v>660</v>
      </c>
      <c r="AA1742" s="29" t="s">
        <v>7478</v>
      </c>
      <c r="AB1742" s="28">
        <v>90802</v>
      </c>
      <c r="AC1742" s="32">
        <v>33.766427999999998</v>
      </c>
      <c r="AD1742" s="32">
        <v>-118.208101</v>
      </c>
      <c r="AE1742" s="34" t="s">
        <v>7494</v>
      </c>
      <c r="AF1742" s="29" t="s">
        <v>7472</v>
      </c>
      <c r="AG1742" s="33" t="str">
        <f>IF(ISERROR(IF(VLOOKUP(B1742,'SAS Stations'!$A$2:$G$307,6,)="YES", "YES", "NO"))=TRUE,"NO","YES")</f>
        <v>NO</v>
      </c>
      <c r="AH1742" s="33" t="str">
        <f t="shared" si="27"/>
        <v>YES</v>
      </c>
      <c r="AI1742" s="33" t="str">
        <f>IF(ISERROR(IF(VLOOKUP(B1742,'Stations Modelled'!$A$2:$D$141,4,FALSE)=TRUE, "YES","NO")),"NO","YES")</f>
        <v>NO</v>
      </c>
    </row>
    <row r="1743" spans="1:35" hidden="1">
      <c r="A1743" s="29" t="s">
        <v>907</v>
      </c>
      <c r="B1743" s="28">
        <v>1335</v>
      </c>
      <c r="C1743" s="28">
        <v>8024</v>
      </c>
      <c r="D1743" s="30" t="s">
        <v>4923</v>
      </c>
      <c r="E1743" s="29"/>
      <c r="F1743" s="28">
        <v>115</v>
      </c>
      <c r="G1743" s="28">
        <v>33</v>
      </c>
      <c r="H1743" s="28">
        <v>8016</v>
      </c>
      <c r="I1743" s="29" t="s">
        <v>385</v>
      </c>
      <c r="J1743" s="28">
        <v>15</v>
      </c>
      <c r="K1743" s="29" t="s">
        <v>666</v>
      </c>
      <c r="L1743" s="28">
        <v>5090</v>
      </c>
      <c r="M1743" s="29" t="s">
        <v>3806</v>
      </c>
      <c r="N1743" s="29" t="s">
        <v>7471</v>
      </c>
      <c r="O1743" s="31">
        <v>24228</v>
      </c>
      <c r="P1743" s="31" t="s">
        <v>7472</v>
      </c>
      <c r="Q1743" s="29" t="s">
        <v>7473</v>
      </c>
      <c r="R1743" s="28">
        <v>3</v>
      </c>
      <c r="S1743" s="28">
        <v>72</v>
      </c>
      <c r="T1743" s="28">
        <v>4</v>
      </c>
      <c r="U1743" s="28">
        <v>24</v>
      </c>
      <c r="V1743" s="29" t="s">
        <v>7474</v>
      </c>
      <c r="W1743" s="29" t="s">
        <v>7487</v>
      </c>
      <c r="X1743" s="29" t="s">
        <v>5297</v>
      </c>
      <c r="Y1743" s="29" t="s">
        <v>5338</v>
      </c>
      <c r="Z1743" s="29" t="s">
        <v>5339</v>
      </c>
      <c r="AA1743" s="29" t="s">
        <v>7478</v>
      </c>
      <c r="AB1743" s="28">
        <v>92310</v>
      </c>
      <c r="AC1743" s="32">
        <v>35.226906</v>
      </c>
      <c r="AD1743" s="32">
        <v>-116.73065</v>
      </c>
      <c r="AE1743" s="34" t="s">
        <v>7494</v>
      </c>
      <c r="AF1743" s="29" t="s">
        <v>7472</v>
      </c>
      <c r="AG1743" s="33" t="str">
        <f>IF(ISERROR(IF(VLOOKUP(B1743,'SAS Stations'!$A$2:$G$307,6,)="YES", "YES", "NO"))=TRUE,"NO","YES")</f>
        <v>NO</v>
      </c>
      <c r="AH1743" s="33" t="str">
        <f t="shared" si="27"/>
        <v>YES</v>
      </c>
      <c r="AI1743" s="33" t="str">
        <f>IF(ISERROR(IF(VLOOKUP(B1743,'Stations Modelled'!$A$2:$D$141,4,FALSE)=TRUE, "YES","NO")),"NO","YES")</f>
        <v>YES</v>
      </c>
    </row>
    <row r="1744" spans="1:35" hidden="1">
      <c r="A1744" s="29" t="s">
        <v>5340</v>
      </c>
      <c r="B1744" s="28">
        <v>636</v>
      </c>
      <c r="C1744" s="28">
        <v>5592</v>
      </c>
      <c r="D1744" s="30" t="s">
        <v>4971</v>
      </c>
      <c r="E1744" s="29"/>
      <c r="F1744" s="28">
        <v>66</v>
      </c>
      <c r="G1744" s="28">
        <v>4</v>
      </c>
      <c r="H1744" s="28">
        <v>5051</v>
      </c>
      <c r="I1744" s="29" t="s">
        <v>362</v>
      </c>
      <c r="J1744" s="28">
        <v>13</v>
      </c>
      <c r="K1744" s="29" t="s">
        <v>362</v>
      </c>
      <c r="L1744" s="28">
        <v>5054</v>
      </c>
      <c r="M1744" s="29" t="s">
        <v>940</v>
      </c>
      <c r="N1744" s="29" t="s">
        <v>7521</v>
      </c>
      <c r="O1744" s="31">
        <v>24289</v>
      </c>
      <c r="P1744" s="31">
        <v>36069</v>
      </c>
      <c r="Q1744" s="29" t="s">
        <v>7530</v>
      </c>
      <c r="R1744" s="28">
        <v>5</v>
      </c>
      <c r="S1744" s="28">
        <v>35</v>
      </c>
      <c r="T1744" s="28">
        <v>3</v>
      </c>
      <c r="U1744" s="28">
        <v>62</v>
      </c>
      <c r="V1744" s="29" t="s">
        <v>4972</v>
      </c>
      <c r="W1744" s="29" t="s">
        <v>4573</v>
      </c>
      <c r="X1744" s="29" t="s">
        <v>530</v>
      </c>
      <c r="Y1744" s="29" t="s">
        <v>5341</v>
      </c>
      <c r="Z1744" s="29" t="s">
        <v>836</v>
      </c>
      <c r="AA1744" s="29" t="s">
        <v>7478</v>
      </c>
      <c r="AB1744" s="28">
        <v>93063</v>
      </c>
      <c r="AC1744" s="27"/>
      <c r="AD1744" s="27"/>
      <c r="AE1744" s="27"/>
      <c r="AF1744" s="29" t="s">
        <v>7472</v>
      </c>
      <c r="AG1744" s="33" t="str">
        <f>IF(ISERROR(IF(VLOOKUP(B1744,'SAS Stations'!$A$2:$G$307,6,)="YES", "YES", "NO"))=TRUE,"NO","YES")</f>
        <v>NO</v>
      </c>
      <c r="AH1744" s="33" t="str">
        <f t="shared" si="27"/>
        <v>YES</v>
      </c>
      <c r="AI1744" s="33" t="str">
        <f>IF(ISERROR(IF(VLOOKUP(B1744,'Stations Modelled'!$A$2:$D$141,4,FALSE)=TRUE, "YES","NO")),"NO","YES")</f>
        <v>NO</v>
      </c>
    </row>
    <row r="1745" spans="1:35" hidden="1">
      <c r="A1745" s="29" t="s">
        <v>1486</v>
      </c>
      <c r="B1745" s="28">
        <v>1804</v>
      </c>
      <c r="C1745" s="28">
        <v>5938</v>
      </c>
      <c r="D1745" s="30"/>
      <c r="E1745" s="29"/>
      <c r="F1745" s="28">
        <v>66</v>
      </c>
      <c r="G1745" s="28">
        <v>12</v>
      </c>
      <c r="H1745" s="28">
        <v>5088</v>
      </c>
      <c r="I1745" s="29" t="s">
        <v>838</v>
      </c>
      <c r="J1745" s="28">
        <v>2</v>
      </c>
      <c r="K1745" s="29" t="s">
        <v>394</v>
      </c>
      <c r="L1745" s="28">
        <v>5086</v>
      </c>
      <c r="M1745" s="29" t="s">
        <v>394</v>
      </c>
      <c r="N1745" s="29" t="s">
        <v>7496</v>
      </c>
      <c r="O1745" s="31">
        <v>38353</v>
      </c>
      <c r="P1745" s="31" t="s">
        <v>7472</v>
      </c>
      <c r="Q1745" s="29" t="s">
        <v>10579</v>
      </c>
      <c r="R1745" s="28">
        <v>1</v>
      </c>
      <c r="S1745" s="28">
        <v>33</v>
      </c>
      <c r="T1745" s="28">
        <v>1</v>
      </c>
      <c r="U1745" s="28">
        <v>80</v>
      </c>
      <c r="V1745" s="29" t="s">
        <v>7472</v>
      </c>
      <c r="W1745" s="29" t="s">
        <v>7472</v>
      </c>
      <c r="X1745" s="29" t="s">
        <v>7472</v>
      </c>
      <c r="Y1745" s="29" t="s">
        <v>7472</v>
      </c>
      <c r="Z1745" s="29" t="s">
        <v>7472</v>
      </c>
      <c r="AA1745" s="29" t="s">
        <v>7478</v>
      </c>
      <c r="AB1745" s="28" t="s">
        <v>7472</v>
      </c>
      <c r="AC1745" s="27"/>
      <c r="AD1745" s="27"/>
      <c r="AE1745" s="27"/>
      <c r="AF1745" s="29" t="s">
        <v>7472</v>
      </c>
      <c r="AG1745" s="33" t="str">
        <f>IF(ISERROR(IF(VLOOKUP(B1745,'SAS Stations'!$A$2:$G$307,6,)="YES", "YES", "NO"))=TRUE,"NO","YES")</f>
        <v>NO</v>
      </c>
      <c r="AH1745" s="33" t="str">
        <f t="shared" si="27"/>
        <v>YES</v>
      </c>
      <c r="AI1745" s="33" t="str">
        <f>IF(ISERROR(IF(VLOOKUP(B1745,'Stations Modelled'!$A$2:$D$141,4,FALSE)=TRUE, "YES","NO")),"NO","YES")</f>
        <v>NO</v>
      </c>
    </row>
    <row r="1746" spans="1:35" hidden="1">
      <c r="A1746" s="29" t="s">
        <v>1487</v>
      </c>
      <c r="B1746" s="28">
        <v>554</v>
      </c>
      <c r="C1746" s="28">
        <v>5361</v>
      </c>
      <c r="D1746" s="30"/>
      <c r="E1746" s="29"/>
      <c r="F1746" s="28">
        <v>33</v>
      </c>
      <c r="G1746" s="28">
        <v>12</v>
      </c>
      <c r="H1746" s="28">
        <v>2202</v>
      </c>
      <c r="I1746" s="29" t="s">
        <v>2380</v>
      </c>
      <c r="J1746" s="28">
        <v>17</v>
      </c>
      <c r="K1746" s="29" t="s">
        <v>4950</v>
      </c>
      <c r="L1746" s="28">
        <v>5033</v>
      </c>
      <c r="M1746" s="29" t="s">
        <v>397</v>
      </c>
      <c r="N1746" s="29" t="s">
        <v>7471</v>
      </c>
      <c r="O1746" s="31">
        <v>31837</v>
      </c>
      <c r="P1746" s="31" t="s">
        <v>7472</v>
      </c>
      <c r="Q1746" s="29" t="s">
        <v>7506</v>
      </c>
      <c r="R1746" s="28">
        <v>5</v>
      </c>
      <c r="S1746" s="28">
        <v>50</v>
      </c>
      <c r="T1746" s="28">
        <v>2</v>
      </c>
      <c r="U1746" s="28">
        <v>90</v>
      </c>
      <c r="V1746" s="29" t="s">
        <v>4926</v>
      </c>
      <c r="W1746" s="29" t="s">
        <v>5098</v>
      </c>
      <c r="X1746" s="29" t="s">
        <v>1488</v>
      </c>
      <c r="Y1746" s="29" t="s">
        <v>1489</v>
      </c>
      <c r="Z1746" s="29" t="s">
        <v>58</v>
      </c>
      <c r="AA1746" s="29" t="s">
        <v>7478</v>
      </c>
      <c r="AB1746" s="28">
        <v>93664</v>
      </c>
      <c r="AC1746" s="27"/>
      <c r="AD1746" s="27"/>
      <c r="AE1746" s="27"/>
      <c r="AF1746" s="29" t="s">
        <v>7472</v>
      </c>
      <c r="AG1746" s="33" t="str">
        <f>IF(ISERROR(IF(VLOOKUP(B1746,'SAS Stations'!$A$2:$G$307,6,)="YES", "YES", "NO"))=TRUE,"NO","YES")</f>
        <v>NO</v>
      </c>
      <c r="AH1746" s="33" t="str">
        <f t="shared" si="27"/>
        <v>YES</v>
      </c>
      <c r="AI1746" s="33" t="str">
        <f>IF(ISERROR(IF(VLOOKUP(B1746,'Stations Modelled'!$A$2:$D$141,4,FALSE)=TRUE, "YES","NO")),"NO","YES")</f>
        <v>NO</v>
      </c>
    </row>
    <row r="1747" spans="1:35" hidden="1">
      <c r="A1747" s="29" t="s">
        <v>908</v>
      </c>
      <c r="B1747" s="28">
        <v>642</v>
      </c>
      <c r="C1747" s="28">
        <v>5604</v>
      </c>
      <c r="D1747" s="30" t="s">
        <v>3405</v>
      </c>
      <c r="E1747" s="29" t="s">
        <v>2781</v>
      </c>
      <c r="F1747" s="28">
        <v>66</v>
      </c>
      <c r="G1747" s="28">
        <v>12</v>
      </c>
      <c r="H1747" s="28">
        <v>1990</v>
      </c>
      <c r="I1747" s="29" t="s">
        <v>7480</v>
      </c>
      <c r="J1747" s="28">
        <v>5</v>
      </c>
      <c r="K1747" s="29" t="s">
        <v>375</v>
      </c>
      <c r="L1747" s="28">
        <v>5064</v>
      </c>
      <c r="M1747" s="29" t="s">
        <v>375</v>
      </c>
      <c r="N1747" s="29" t="s">
        <v>7471</v>
      </c>
      <c r="O1747" s="31">
        <v>24228</v>
      </c>
      <c r="P1747" s="31" t="s">
        <v>7472</v>
      </c>
      <c r="Q1747" s="29" t="s">
        <v>7473</v>
      </c>
      <c r="R1747" s="28">
        <v>3</v>
      </c>
      <c r="S1747" s="28">
        <v>31</v>
      </c>
      <c r="T1747" s="28">
        <v>4</v>
      </c>
      <c r="U1747" s="28">
        <v>17</v>
      </c>
      <c r="V1747" s="29" t="s">
        <v>7474</v>
      </c>
      <c r="W1747" s="29" t="s">
        <v>1678</v>
      </c>
      <c r="X1747" s="29" t="s">
        <v>3324</v>
      </c>
      <c r="Y1747" s="29" t="s">
        <v>2782</v>
      </c>
      <c r="Z1747" s="29" t="s">
        <v>799</v>
      </c>
      <c r="AA1747" s="29" t="s">
        <v>7478</v>
      </c>
      <c r="AB1747" s="28">
        <v>92374</v>
      </c>
      <c r="AC1747" s="32">
        <v>34.062148000000001</v>
      </c>
      <c r="AD1747" s="32">
        <v>-117.244238</v>
      </c>
      <c r="AE1747" s="34" t="s">
        <v>7503</v>
      </c>
      <c r="AF1747" s="29" t="s">
        <v>7472</v>
      </c>
      <c r="AG1747" s="33" t="str">
        <f>IF(ISERROR(IF(VLOOKUP(B1747,'SAS Stations'!$A$2:$G$307,6,)="YES", "YES", "NO"))=TRUE,"NO","YES")</f>
        <v>NO</v>
      </c>
      <c r="AH1747" s="33" t="str">
        <f t="shared" si="27"/>
        <v>YES</v>
      </c>
      <c r="AI1747" s="33" t="str">
        <f>IF(ISERROR(IF(VLOOKUP(B1747,'Stations Modelled'!$A$2:$D$141,4,FALSE)=TRUE, "YES","NO")),"NO","YES")</f>
        <v>NO</v>
      </c>
    </row>
    <row r="1748" spans="1:35" hidden="1">
      <c r="A1748" s="29" t="s">
        <v>2783</v>
      </c>
      <c r="B1748" s="28">
        <v>678</v>
      </c>
      <c r="C1748" s="28">
        <v>5637</v>
      </c>
      <c r="D1748" s="30" t="s">
        <v>3405</v>
      </c>
      <c r="E1748" s="29"/>
      <c r="F1748" s="28">
        <v>12</v>
      </c>
      <c r="G1748" s="28">
        <v>4</v>
      </c>
      <c r="H1748" s="28">
        <v>1990</v>
      </c>
      <c r="I1748" s="29" t="s">
        <v>7480</v>
      </c>
      <c r="J1748" s="28">
        <v>5</v>
      </c>
      <c r="K1748" s="29" t="s">
        <v>375</v>
      </c>
      <c r="L1748" s="28">
        <v>5064</v>
      </c>
      <c r="M1748" s="29" t="s">
        <v>375</v>
      </c>
      <c r="N1748" s="29" t="s">
        <v>7471</v>
      </c>
      <c r="O1748" s="31">
        <v>18264</v>
      </c>
      <c r="P1748" s="31" t="s">
        <v>7472</v>
      </c>
      <c r="Q1748" s="29" t="s">
        <v>7506</v>
      </c>
      <c r="R1748" s="28">
        <v>3</v>
      </c>
      <c r="S1748" s="28">
        <v>31</v>
      </c>
      <c r="T1748" s="28">
        <v>4</v>
      </c>
      <c r="U1748" s="28">
        <v>11</v>
      </c>
      <c r="V1748" s="29" t="s">
        <v>7480</v>
      </c>
      <c r="W1748" s="29" t="s">
        <v>5056</v>
      </c>
      <c r="X1748" s="29" t="s">
        <v>7500</v>
      </c>
      <c r="Y1748" s="29" t="s">
        <v>2784</v>
      </c>
      <c r="Z1748" s="29" t="s">
        <v>7480</v>
      </c>
      <c r="AA1748" s="29" t="s">
        <v>7478</v>
      </c>
      <c r="AB1748" s="28">
        <v>92410</v>
      </c>
      <c r="AC1748" s="32">
        <v>34.120866999999997</v>
      </c>
      <c r="AD1748" s="32">
        <v>-117.258438</v>
      </c>
      <c r="AE1748" s="34" t="s">
        <v>7503</v>
      </c>
      <c r="AF1748" s="29" t="s">
        <v>7472</v>
      </c>
      <c r="AG1748" s="33" t="str">
        <f>IF(ISERROR(IF(VLOOKUP(B1748,'SAS Stations'!$A$2:$G$307,6,)="YES", "YES", "NO"))=TRUE,"NO","YES")</f>
        <v>NO</v>
      </c>
      <c r="AH1748" s="33" t="str">
        <f t="shared" si="27"/>
        <v>YES</v>
      </c>
      <c r="AI1748" s="33" t="str">
        <f>IF(ISERROR(IF(VLOOKUP(B1748,'Stations Modelled'!$A$2:$D$141,4,FALSE)=TRUE, "YES","NO")),"NO","YES")</f>
        <v>NO</v>
      </c>
    </row>
    <row r="1749" spans="1:35" hidden="1">
      <c r="A1749" s="29" t="s">
        <v>909</v>
      </c>
      <c r="B1749" s="28">
        <v>525</v>
      </c>
      <c r="C1749" s="28">
        <v>5327</v>
      </c>
      <c r="D1749" s="30" t="s">
        <v>4949</v>
      </c>
      <c r="E1749" s="29">
        <v>49904</v>
      </c>
      <c r="F1749" s="28">
        <v>66</v>
      </c>
      <c r="G1749" s="28">
        <v>12</v>
      </c>
      <c r="H1749" s="28">
        <v>5034</v>
      </c>
      <c r="I1749" s="29" t="s">
        <v>875</v>
      </c>
      <c r="J1749" s="28">
        <v>17</v>
      </c>
      <c r="K1749" s="29" t="s">
        <v>4950</v>
      </c>
      <c r="L1749" s="28">
        <v>5033</v>
      </c>
      <c r="M1749" s="29" t="s">
        <v>397</v>
      </c>
      <c r="N1749" s="29" t="s">
        <v>7471</v>
      </c>
      <c r="O1749" s="31">
        <v>3440</v>
      </c>
      <c r="P1749" s="31" t="s">
        <v>7472</v>
      </c>
      <c r="Q1749" s="29" t="s">
        <v>7473</v>
      </c>
      <c r="R1749" s="28">
        <v>5</v>
      </c>
      <c r="S1749" s="28">
        <v>51</v>
      </c>
      <c r="T1749" s="28">
        <v>3</v>
      </c>
      <c r="U1749" s="28">
        <v>33</v>
      </c>
      <c r="V1749" s="29" t="s">
        <v>4926</v>
      </c>
      <c r="W1749" s="29" t="s">
        <v>5114</v>
      </c>
      <c r="X1749" s="29" t="s">
        <v>7566</v>
      </c>
      <c r="Y1749" s="29" t="s">
        <v>5342</v>
      </c>
      <c r="Z1749" s="29" t="s">
        <v>909</v>
      </c>
      <c r="AA1749" s="29" t="s">
        <v>7478</v>
      </c>
      <c r="AB1749" s="28">
        <v>93272</v>
      </c>
      <c r="AC1749" s="32">
        <v>36.052011999999998</v>
      </c>
      <c r="AD1749" s="32">
        <v>-119.304385</v>
      </c>
      <c r="AE1749" s="34" t="s">
        <v>7494</v>
      </c>
      <c r="AF1749" s="29" t="s">
        <v>7472</v>
      </c>
      <c r="AG1749" s="33" t="str">
        <f>IF(ISERROR(IF(VLOOKUP(B1749,'SAS Stations'!$A$2:$G$307,6,)="YES", "YES", "NO"))=TRUE,"NO","YES")</f>
        <v>YES</v>
      </c>
      <c r="AH1749" s="33" t="str">
        <f t="shared" si="27"/>
        <v>NO</v>
      </c>
      <c r="AI1749" s="33" t="str">
        <f>IF(ISERROR(IF(VLOOKUP(B1749,'Stations Modelled'!$A$2:$D$141,4,FALSE)=TRUE, "YES","NO")),"NO","YES")</f>
        <v>NO</v>
      </c>
    </row>
    <row r="1750" spans="1:35" hidden="1">
      <c r="A1750" s="29" t="s">
        <v>910</v>
      </c>
      <c r="B1750" s="28">
        <v>1897</v>
      </c>
      <c r="C1750" s="28">
        <v>1099</v>
      </c>
      <c r="D1750" s="30" t="s">
        <v>7573</v>
      </c>
      <c r="E1750" s="29"/>
      <c r="F1750" s="28">
        <v>66</v>
      </c>
      <c r="G1750" s="28">
        <v>12</v>
      </c>
      <c r="H1750" s="28">
        <v>5082</v>
      </c>
      <c r="I1750" s="29" t="s">
        <v>939</v>
      </c>
      <c r="J1750" s="28">
        <v>1</v>
      </c>
      <c r="K1750" s="29" t="s">
        <v>939</v>
      </c>
      <c r="L1750" s="28">
        <v>5082</v>
      </c>
      <c r="M1750" s="29" t="s">
        <v>939</v>
      </c>
      <c r="N1750" s="29" t="s">
        <v>7471</v>
      </c>
      <c r="O1750" s="31">
        <v>34823</v>
      </c>
      <c r="P1750" s="31" t="s">
        <v>7472</v>
      </c>
      <c r="Q1750" s="29" t="s">
        <v>525</v>
      </c>
      <c r="R1750" s="28">
        <v>1</v>
      </c>
      <c r="S1750" s="28">
        <v>48</v>
      </c>
      <c r="T1750" s="28">
        <v>2</v>
      </c>
      <c r="U1750" s="28">
        <v>45</v>
      </c>
      <c r="V1750" s="29" t="s">
        <v>3363</v>
      </c>
      <c r="W1750" s="29" t="s">
        <v>7574</v>
      </c>
      <c r="X1750" s="29" t="s">
        <v>7482</v>
      </c>
      <c r="Y1750" s="29" t="s">
        <v>3387</v>
      </c>
      <c r="Z1750" s="29" t="s">
        <v>3902</v>
      </c>
      <c r="AA1750" s="29" t="s">
        <v>7478</v>
      </c>
      <c r="AB1750" s="28">
        <v>92635</v>
      </c>
      <c r="AC1750" s="32">
        <v>33.878886999999999</v>
      </c>
      <c r="AD1750" s="32">
        <v>-117.887951</v>
      </c>
      <c r="AE1750" s="34" t="s">
        <v>7503</v>
      </c>
      <c r="AF1750" s="29" t="s">
        <v>7472</v>
      </c>
      <c r="AG1750" s="33" t="str">
        <f>IF(ISERROR(IF(VLOOKUP(B1750,'SAS Stations'!$A$2:$G$307,6,)="YES", "YES", "NO"))=TRUE,"NO","YES")</f>
        <v>NO</v>
      </c>
      <c r="AH1750" s="33" t="str">
        <f t="shared" si="27"/>
        <v>YES</v>
      </c>
      <c r="AI1750" s="33" t="str">
        <f>IF(ISERROR(IF(VLOOKUP(B1750,'Stations Modelled'!$A$2:$D$141,4,FALSE)=TRUE, "YES","NO")),"NO","YES")</f>
        <v>NO</v>
      </c>
    </row>
    <row r="1751" spans="1:35" hidden="1">
      <c r="A1751" s="29" t="s">
        <v>1490</v>
      </c>
      <c r="B1751" s="28">
        <v>1304</v>
      </c>
      <c r="C1751" s="28">
        <v>7828</v>
      </c>
      <c r="D1751" s="30"/>
      <c r="E1751" s="29"/>
      <c r="F1751" s="28">
        <v>12</v>
      </c>
      <c r="G1751" s="28">
        <v>4</v>
      </c>
      <c r="H1751" s="28">
        <v>2202</v>
      </c>
      <c r="I1751" s="29" t="s">
        <v>2380</v>
      </c>
      <c r="J1751" s="28">
        <v>17</v>
      </c>
      <c r="K1751" s="29" t="s">
        <v>4950</v>
      </c>
      <c r="L1751" s="28">
        <v>5033</v>
      </c>
      <c r="M1751" s="29" t="s">
        <v>397</v>
      </c>
      <c r="N1751" s="29" t="s">
        <v>7471</v>
      </c>
      <c r="O1751" s="31">
        <v>29891</v>
      </c>
      <c r="P1751" s="31" t="s">
        <v>7472</v>
      </c>
      <c r="Q1751" s="29" t="s">
        <v>5084</v>
      </c>
      <c r="R1751" s="28">
        <v>5</v>
      </c>
      <c r="S1751" s="28">
        <v>50</v>
      </c>
      <c r="T1751" s="28">
        <v>2</v>
      </c>
      <c r="U1751" s="28">
        <v>40</v>
      </c>
      <c r="V1751" s="29" t="s">
        <v>4926</v>
      </c>
      <c r="W1751" s="29" t="s">
        <v>7472</v>
      </c>
      <c r="X1751" s="29" t="s">
        <v>7472</v>
      </c>
      <c r="Y1751" s="29" t="s">
        <v>7472</v>
      </c>
      <c r="Z1751" s="29" t="s">
        <v>7472</v>
      </c>
      <c r="AA1751" s="29" t="s">
        <v>7478</v>
      </c>
      <c r="AB1751" s="28">
        <v>93664</v>
      </c>
      <c r="AC1751" s="27"/>
      <c r="AD1751" s="27"/>
      <c r="AE1751" s="27"/>
      <c r="AF1751" s="29" t="s">
        <v>7472</v>
      </c>
      <c r="AG1751" s="33" t="str">
        <f>IF(ISERROR(IF(VLOOKUP(B1751,'SAS Stations'!$A$2:$G$307,6,)="YES", "YES", "NO"))=TRUE,"NO","YES")</f>
        <v>NO</v>
      </c>
      <c r="AH1751" s="33" t="str">
        <f t="shared" si="27"/>
        <v>YES</v>
      </c>
      <c r="AI1751" s="33" t="str">
        <f>IF(ISERROR(IF(VLOOKUP(B1751,'Stations Modelled'!$A$2:$D$141,4,FALSE)=TRUE, "YES","NO")),"NO","YES")</f>
        <v>NO</v>
      </c>
    </row>
    <row r="1752" spans="1:35" hidden="1">
      <c r="A1752" s="29" t="s">
        <v>911</v>
      </c>
      <c r="B1752" s="28">
        <v>459</v>
      </c>
      <c r="C1752" s="28">
        <v>5243</v>
      </c>
      <c r="D1752" s="30" t="s">
        <v>4971</v>
      </c>
      <c r="E1752" s="29">
        <v>49964</v>
      </c>
      <c r="F1752" s="28">
        <v>16</v>
      </c>
      <c r="G1752" s="28">
        <v>4</v>
      </c>
      <c r="H1752" s="28">
        <v>5056</v>
      </c>
      <c r="I1752" s="29" t="s">
        <v>698</v>
      </c>
      <c r="J1752" s="28">
        <v>11</v>
      </c>
      <c r="K1752" s="29" t="s">
        <v>698</v>
      </c>
      <c r="L1752" s="28">
        <v>5056</v>
      </c>
      <c r="M1752" s="29" t="s">
        <v>698</v>
      </c>
      <c r="N1752" s="29" t="s">
        <v>7471</v>
      </c>
      <c r="O1752" s="31">
        <v>18264</v>
      </c>
      <c r="P1752" s="31" t="s">
        <v>7472</v>
      </c>
      <c r="Q1752" s="29" t="s">
        <v>7506</v>
      </c>
      <c r="R1752" s="28">
        <v>5</v>
      </c>
      <c r="S1752" s="28">
        <v>35</v>
      </c>
      <c r="T1752" s="28">
        <v>2</v>
      </c>
      <c r="U1752" s="28">
        <v>61</v>
      </c>
      <c r="V1752" s="29" t="s">
        <v>2730</v>
      </c>
      <c r="W1752" s="29" t="s">
        <v>5343</v>
      </c>
      <c r="X1752" s="29" t="s">
        <v>538</v>
      </c>
      <c r="Y1752" s="29" t="s">
        <v>5344</v>
      </c>
      <c r="Z1752" s="29" t="s">
        <v>911</v>
      </c>
      <c r="AA1752" s="29" t="s">
        <v>7478</v>
      </c>
      <c r="AB1752" s="28">
        <v>90290</v>
      </c>
      <c r="AC1752" s="32">
        <v>34.090238999999997</v>
      </c>
      <c r="AD1752" s="32">
        <v>-118.60426099999999</v>
      </c>
      <c r="AE1752" s="34" t="s">
        <v>7494</v>
      </c>
      <c r="AF1752" s="29" t="s">
        <v>7472</v>
      </c>
      <c r="AG1752" s="33" t="str">
        <f>IF(ISERROR(IF(VLOOKUP(B1752,'SAS Stations'!$A$2:$G$307,6,)="YES", "YES", "NO"))=TRUE,"NO","YES")</f>
        <v>NO</v>
      </c>
      <c r="AH1752" s="33" t="str">
        <f t="shared" si="27"/>
        <v>YES</v>
      </c>
      <c r="AI1752" s="33" t="str">
        <f>IF(ISERROR(IF(VLOOKUP(B1752,'Stations Modelled'!$A$2:$D$141,4,FALSE)=TRUE, "YES","NO")),"NO","YES")</f>
        <v>YES</v>
      </c>
    </row>
    <row r="1753" spans="1:35" hidden="1">
      <c r="A1753" s="29" t="s">
        <v>912</v>
      </c>
      <c r="B1753" s="28">
        <v>484</v>
      </c>
      <c r="C1753" s="28">
        <v>5268</v>
      </c>
      <c r="D1753" s="30"/>
      <c r="E1753" s="29"/>
      <c r="F1753" s="28">
        <v>66</v>
      </c>
      <c r="G1753" s="28">
        <v>4</v>
      </c>
      <c r="H1753" s="28">
        <v>5021</v>
      </c>
      <c r="I1753" s="29" t="s">
        <v>625</v>
      </c>
      <c r="J1753" s="28">
        <v>8</v>
      </c>
      <c r="K1753" s="29" t="s">
        <v>337</v>
      </c>
      <c r="L1753" s="28">
        <v>5023</v>
      </c>
      <c r="M1753" s="29" t="s">
        <v>337</v>
      </c>
      <c r="N1753" s="29" t="s">
        <v>7471</v>
      </c>
      <c r="O1753" s="31">
        <v>22890</v>
      </c>
      <c r="P1753" s="31" t="s">
        <v>7472</v>
      </c>
      <c r="Q1753" s="29" t="s">
        <v>7473</v>
      </c>
      <c r="R1753" s="28">
        <v>5</v>
      </c>
      <c r="S1753" s="28">
        <v>44</v>
      </c>
      <c r="T1753" s="28">
        <v>1</v>
      </c>
      <c r="U1753" s="28">
        <v>56</v>
      </c>
      <c r="V1753" s="29" t="s">
        <v>2730</v>
      </c>
      <c r="W1753" s="29" t="s">
        <v>4642</v>
      </c>
      <c r="X1753" s="29" t="s">
        <v>462</v>
      </c>
      <c r="Y1753" s="29" t="s">
        <v>4888</v>
      </c>
      <c r="Z1753" s="29" t="s">
        <v>1042</v>
      </c>
      <c r="AA1753" s="29" t="s">
        <v>7478</v>
      </c>
      <c r="AB1753" s="28">
        <v>90503</v>
      </c>
      <c r="AC1753" s="32">
        <v>33.827640000000002</v>
      </c>
      <c r="AD1753" s="32">
        <v>-118.375979</v>
      </c>
      <c r="AE1753" s="34" t="s">
        <v>7494</v>
      </c>
      <c r="AF1753" s="29" t="s">
        <v>7472</v>
      </c>
      <c r="AG1753" s="33" t="str">
        <f>IF(ISERROR(IF(VLOOKUP(B1753,'SAS Stations'!$A$2:$G$307,6,)="YES", "YES", "NO"))=TRUE,"NO","YES")</f>
        <v>YES</v>
      </c>
      <c r="AH1753" s="33" t="str">
        <f t="shared" si="27"/>
        <v>NO</v>
      </c>
      <c r="AI1753" s="33" t="str">
        <f>IF(ISERROR(IF(VLOOKUP(B1753,'Stations Modelled'!$A$2:$D$141,4,FALSE)=TRUE, "YES","NO")),"NO","YES")</f>
        <v>NO</v>
      </c>
    </row>
    <row r="1754" spans="1:35" hidden="1">
      <c r="A1754" s="29" t="s">
        <v>913</v>
      </c>
      <c r="B1754" s="28">
        <v>485</v>
      </c>
      <c r="C1754" s="28">
        <v>5269</v>
      </c>
      <c r="D1754" s="30"/>
      <c r="E1754" s="29">
        <v>33929</v>
      </c>
      <c r="F1754" s="28">
        <v>66</v>
      </c>
      <c r="G1754" s="28">
        <v>16</v>
      </c>
      <c r="H1754" s="28">
        <v>5021</v>
      </c>
      <c r="I1754" s="29" t="s">
        <v>625</v>
      </c>
      <c r="J1754" s="28">
        <v>8</v>
      </c>
      <c r="K1754" s="29" t="s">
        <v>337</v>
      </c>
      <c r="L1754" s="28">
        <v>5023</v>
      </c>
      <c r="M1754" s="29" t="s">
        <v>337</v>
      </c>
      <c r="N1754" s="29" t="s">
        <v>7471</v>
      </c>
      <c r="O1754" s="31">
        <v>23255</v>
      </c>
      <c r="P1754" s="31" t="s">
        <v>7472</v>
      </c>
      <c r="Q1754" s="29" t="s">
        <v>7473</v>
      </c>
      <c r="R1754" s="28">
        <v>5</v>
      </c>
      <c r="S1754" s="28">
        <v>44</v>
      </c>
      <c r="T1754" s="28">
        <v>2</v>
      </c>
      <c r="U1754" s="28">
        <v>56</v>
      </c>
      <c r="V1754" s="29" t="s">
        <v>3386</v>
      </c>
      <c r="W1754" s="29" t="s">
        <v>2817</v>
      </c>
      <c r="X1754" s="29" t="s">
        <v>523</v>
      </c>
      <c r="Y1754" s="29" t="s">
        <v>4889</v>
      </c>
      <c r="Z1754" s="29" t="s">
        <v>913</v>
      </c>
      <c r="AA1754" s="29" t="s">
        <v>7478</v>
      </c>
      <c r="AB1754" s="28">
        <v>90503</v>
      </c>
      <c r="AC1754" s="32">
        <v>33.830519000000002</v>
      </c>
      <c r="AD1754" s="32">
        <v>-118.3438</v>
      </c>
      <c r="AE1754" s="34" t="s">
        <v>7494</v>
      </c>
      <c r="AF1754" s="29" t="s">
        <v>7472</v>
      </c>
      <c r="AG1754" s="33" t="str">
        <f>IF(ISERROR(IF(VLOOKUP(B1754,'SAS Stations'!$A$2:$G$307,6,)="YES", "YES", "NO"))=TRUE,"NO","YES")</f>
        <v>YES</v>
      </c>
      <c r="AH1754" s="33" t="str">
        <f t="shared" si="27"/>
        <v>NO</v>
      </c>
      <c r="AI1754" s="33" t="str">
        <f>IF(ISERROR(IF(VLOOKUP(B1754,'Stations Modelled'!$A$2:$D$141,4,FALSE)=TRUE, "YES","NO")),"NO","YES")</f>
        <v>NO</v>
      </c>
    </row>
    <row r="1755" spans="1:35" hidden="1">
      <c r="A1755" s="29" t="s">
        <v>914</v>
      </c>
      <c r="B1755" s="28">
        <v>560</v>
      </c>
      <c r="C1755" s="28">
        <v>5420</v>
      </c>
      <c r="D1755" s="30" t="s">
        <v>4981</v>
      </c>
      <c r="E1755" s="29"/>
      <c r="F1755" s="28">
        <v>66</v>
      </c>
      <c r="G1755" s="28">
        <v>16</v>
      </c>
      <c r="H1755" s="28">
        <v>5051</v>
      </c>
      <c r="I1755" s="29" t="s">
        <v>362</v>
      </c>
      <c r="J1755" s="28">
        <v>13</v>
      </c>
      <c r="K1755" s="29" t="s">
        <v>362</v>
      </c>
      <c r="L1755" s="28">
        <v>5056</v>
      </c>
      <c r="M1755" s="29" t="s">
        <v>698</v>
      </c>
      <c r="N1755" s="29" t="s">
        <v>7471</v>
      </c>
      <c r="O1755" s="31">
        <v>27120</v>
      </c>
      <c r="P1755" s="31" t="s">
        <v>7472</v>
      </c>
      <c r="Q1755" s="29" t="s">
        <v>7530</v>
      </c>
      <c r="R1755" s="28">
        <v>5</v>
      </c>
      <c r="S1755" s="28">
        <v>35</v>
      </c>
      <c r="T1755" s="28">
        <v>3</v>
      </c>
      <c r="U1755" s="28">
        <v>64</v>
      </c>
      <c r="V1755" s="29" t="s">
        <v>4972</v>
      </c>
      <c r="W1755" s="29" t="s">
        <v>5069</v>
      </c>
      <c r="X1755" s="29" t="s">
        <v>7562</v>
      </c>
      <c r="Y1755" s="29" t="s">
        <v>5345</v>
      </c>
      <c r="Z1755" s="29" t="s">
        <v>5346</v>
      </c>
      <c r="AA1755" s="29" t="s">
        <v>7478</v>
      </c>
      <c r="AB1755" s="28">
        <v>93040</v>
      </c>
      <c r="AC1755" s="32">
        <v>34.389684000000003</v>
      </c>
      <c r="AD1755" s="32">
        <v>-118.79648299999999</v>
      </c>
      <c r="AE1755" s="34" t="s">
        <v>7494</v>
      </c>
      <c r="AF1755" s="29" t="s">
        <v>7472</v>
      </c>
      <c r="AG1755" s="33" t="str">
        <f>IF(ISERROR(IF(VLOOKUP(B1755,'SAS Stations'!$A$2:$G$307,6,)="YES", "YES", "NO"))=TRUE,"NO","YES")</f>
        <v>NO</v>
      </c>
      <c r="AH1755" s="33" t="str">
        <f t="shared" si="27"/>
        <v>YES</v>
      </c>
      <c r="AI1755" s="33" t="str">
        <f>IF(ISERROR(IF(VLOOKUP(B1755,'Stations Modelled'!$A$2:$D$141,4,FALSE)=TRUE, "YES","NO")),"NO","YES")</f>
        <v>NO</v>
      </c>
    </row>
    <row r="1756" spans="1:35" hidden="1">
      <c r="A1756" s="29" t="s">
        <v>915</v>
      </c>
      <c r="B1756" s="28">
        <v>1517</v>
      </c>
      <c r="C1756" s="28">
        <v>8295</v>
      </c>
      <c r="D1756" s="30" t="s">
        <v>4923</v>
      </c>
      <c r="E1756" s="29">
        <v>15222</v>
      </c>
      <c r="F1756" s="28">
        <v>33</v>
      </c>
      <c r="G1756" s="28">
        <v>12</v>
      </c>
      <c r="H1756" s="28">
        <v>8016</v>
      </c>
      <c r="I1756" s="29" t="s">
        <v>385</v>
      </c>
      <c r="J1756" s="28">
        <v>15</v>
      </c>
      <c r="K1756" s="29" t="s">
        <v>666</v>
      </c>
      <c r="L1756" s="28">
        <v>5090</v>
      </c>
      <c r="M1756" s="29" t="s">
        <v>3806</v>
      </c>
      <c r="N1756" s="29" t="s">
        <v>7471</v>
      </c>
      <c r="O1756" s="31">
        <v>24532</v>
      </c>
      <c r="P1756" s="31" t="s">
        <v>7472</v>
      </c>
      <c r="Q1756" s="29" t="s">
        <v>7506</v>
      </c>
      <c r="R1756" s="28">
        <v>3</v>
      </c>
      <c r="S1756" s="28">
        <v>72</v>
      </c>
      <c r="T1756" s="28">
        <v>4</v>
      </c>
      <c r="U1756" s="28">
        <v>24</v>
      </c>
      <c r="V1756" s="29" t="s">
        <v>7474</v>
      </c>
      <c r="W1756" s="29" t="s">
        <v>1732</v>
      </c>
      <c r="X1756" s="29" t="s">
        <v>7508</v>
      </c>
      <c r="Y1756" s="29" t="s">
        <v>5347</v>
      </c>
      <c r="Z1756" s="29" t="s">
        <v>390</v>
      </c>
      <c r="AA1756" s="29" t="s">
        <v>7478</v>
      </c>
      <c r="AB1756" s="28">
        <v>92311</v>
      </c>
      <c r="AC1756" s="32">
        <v>34.863362000000002</v>
      </c>
      <c r="AD1756" s="32">
        <v>-117.031781</v>
      </c>
      <c r="AE1756" s="34" t="s">
        <v>7494</v>
      </c>
      <c r="AF1756" s="29" t="s">
        <v>7472</v>
      </c>
      <c r="AG1756" s="33" t="str">
        <f>IF(ISERROR(IF(VLOOKUP(B1756,'SAS Stations'!$A$2:$G$307,6,)="YES", "YES", "NO"))=TRUE,"NO","YES")</f>
        <v>NO</v>
      </c>
      <c r="AH1756" s="33" t="str">
        <f t="shared" si="27"/>
        <v>YES</v>
      </c>
      <c r="AI1756" s="33" t="str">
        <f>IF(ISERROR(IF(VLOOKUP(B1756,'Stations Modelled'!$A$2:$D$141,4,FALSE)=TRUE, "YES","NO")),"NO","YES")</f>
        <v>NO</v>
      </c>
    </row>
    <row r="1757" spans="1:35" hidden="1">
      <c r="A1757" s="29" t="s">
        <v>915</v>
      </c>
      <c r="B1757" s="28">
        <v>1518</v>
      </c>
      <c r="C1757" s="28">
        <v>8295</v>
      </c>
      <c r="D1757" s="30" t="s">
        <v>4923</v>
      </c>
      <c r="E1757" s="29">
        <v>15222</v>
      </c>
      <c r="F1757" s="28">
        <v>115</v>
      </c>
      <c r="G1757" s="28">
        <v>33</v>
      </c>
      <c r="H1757" s="28">
        <v>8016</v>
      </c>
      <c r="I1757" s="29" t="s">
        <v>385</v>
      </c>
      <c r="J1757" s="28">
        <v>15</v>
      </c>
      <c r="K1757" s="29" t="s">
        <v>666</v>
      </c>
      <c r="L1757" s="28">
        <v>5090</v>
      </c>
      <c r="M1757" s="29" t="s">
        <v>3806</v>
      </c>
      <c r="N1757" s="29" t="s">
        <v>7471</v>
      </c>
      <c r="O1757" s="31">
        <v>24532</v>
      </c>
      <c r="P1757" s="31" t="s">
        <v>7472</v>
      </c>
      <c r="Q1757" s="29" t="s">
        <v>7473</v>
      </c>
      <c r="R1757" s="28">
        <v>3</v>
      </c>
      <c r="S1757" s="28">
        <v>72</v>
      </c>
      <c r="T1757" s="28">
        <v>4</v>
      </c>
      <c r="U1757" s="28">
        <v>24</v>
      </c>
      <c r="V1757" s="29" t="s">
        <v>7474</v>
      </c>
      <c r="W1757" s="29" t="s">
        <v>1732</v>
      </c>
      <c r="X1757" s="29" t="s">
        <v>7508</v>
      </c>
      <c r="Y1757" s="29" t="s">
        <v>5347</v>
      </c>
      <c r="Z1757" s="29" t="s">
        <v>390</v>
      </c>
      <c r="AA1757" s="29" t="s">
        <v>7478</v>
      </c>
      <c r="AB1757" s="28">
        <v>92311</v>
      </c>
      <c r="AC1757" s="32">
        <v>34.863362000000002</v>
      </c>
      <c r="AD1757" s="32">
        <v>-117.031781</v>
      </c>
      <c r="AE1757" s="34" t="s">
        <v>7494</v>
      </c>
      <c r="AF1757" s="29" t="s">
        <v>7472</v>
      </c>
      <c r="AG1757" s="33" t="str">
        <f>IF(ISERROR(IF(VLOOKUP(B1757,'SAS Stations'!$A$2:$G$307,6,)="YES", "YES", "NO"))=TRUE,"NO","YES")</f>
        <v>NO</v>
      </c>
      <c r="AH1757" s="33" t="str">
        <f t="shared" si="27"/>
        <v>YES</v>
      </c>
      <c r="AI1757" s="33" t="str">
        <f>IF(ISERROR(IF(VLOOKUP(B1757,'Stations Modelled'!$A$2:$D$141,4,FALSE)=TRUE, "YES","NO")),"NO","YES")</f>
        <v>YES</v>
      </c>
    </row>
    <row r="1758" spans="1:35" hidden="1">
      <c r="A1758" s="29" t="s">
        <v>916</v>
      </c>
      <c r="B1758" s="28">
        <v>1040</v>
      </c>
      <c r="C1758" s="28">
        <v>6276</v>
      </c>
      <c r="D1758" s="30" t="s">
        <v>4919</v>
      </c>
      <c r="E1758" s="29"/>
      <c r="F1758" s="28">
        <v>66</v>
      </c>
      <c r="G1758" s="28">
        <v>12</v>
      </c>
      <c r="H1758" s="28">
        <v>5052</v>
      </c>
      <c r="I1758" s="29" t="s">
        <v>357</v>
      </c>
      <c r="J1758" s="28">
        <v>14</v>
      </c>
      <c r="K1758" s="29" t="s">
        <v>940</v>
      </c>
      <c r="L1758" s="28">
        <v>5054</v>
      </c>
      <c r="M1758" s="29" t="s">
        <v>940</v>
      </c>
      <c r="N1758" s="29" t="s">
        <v>7471</v>
      </c>
      <c r="O1758" s="31">
        <v>31229</v>
      </c>
      <c r="P1758" s="31" t="s">
        <v>7472</v>
      </c>
      <c r="Q1758" s="29" t="s">
        <v>7530</v>
      </c>
      <c r="R1758" s="28">
        <v>5</v>
      </c>
      <c r="S1758" s="28">
        <v>36</v>
      </c>
      <c r="T1758" s="28">
        <v>3</v>
      </c>
      <c r="U1758" s="28">
        <v>25</v>
      </c>
      <c r="V1758" s="29" t="s">
        <v>2730</v>
      </c>
      <c r="W1758" s="29" t="s">
        <v>3441</v>
      </c>
      <c r="X1758" s="29" t="s">
        <v>501</v>
      </c>
      <c r="Y1758" s="29" t="s">
        <v>5348</v>
      </c>
      <c r="Z1758" s="29" t="s">
        <v>745</v>
      </c>
      <c r="AA1758" s="29" t="s">
        <v>7478</v>
      </c>
      <c r="AB1758" s="28">
        <v>93550</v>
      </c>
      <c r="AC1758" s="32">
        <v>34.641151999999998</v>
      </c>
      <c r="AD1758" s="32">
        <v>-118.064972</v>
      </c>
      <c r="AE1758" s="34" t="s">
        <v>7494</v>
      </c>
      <c r="AF1758" s="29" t="s">
        <v>7472</v>
      </c>
      <c r="AG1758" s="33" t="str">
        <f>IF(ISERROR(IF(VLOOKUP(B1758,'SAS Stations'!$A$2:$G$307,6,)="YES", "YES", "NO"))=TRUE,"NO","YES")</f>
        <v>NO</v>
      </c>
      <c r="AH1758" s="33" t="str">
        <f t="shared" si="27"/>
        <v>YES</v>
      </c>
      <c r="AI1758" s="33" t="str">
        <f>IF(ISERROR(IF(VLOOKUP(B1758,'Stations Modelled'!$A$2:$D$141,4,FALSE)=TRUE, "YES","NO")),"NO","YES")</f>
        <v>NO</v>
      </c>
    </row>
    <row r="1759" spans="1:35" hidden="1">
      <c r="A1759" s="29" t="s">
        <v>917</v>
      </c>
      <c r="B1759" s="28">
        <v>1595</v>
      </c>
      <c r="C1759" s="28">
        <v>6295</v>
      </c>
      <c r="D1759" s="30" t="s">
        <v>2815</v>
      </c>
      <c r="E1759" s="29"/>
      <c r="F1759" s="28">
        <v>66</v>
      </c>
      <c r="G1759" s="28">
        <v>12</v>
      </c>
      <c r="H1759" s="28">
        <v>5073</v>
      </c>
      <c r="I1759" s="29" t="s">
        <v>652</v>
      </c>
      <c r="J1759" s="28">
        <v>9</v>
      </c>
      <c r="K1759" s="29" t="s">
        <v>652</v>
      </c>
      <c r="L1759" s="28">
        <v>5073</v>
      </c>
      <c r="M1759" s="29" t="s">
        <v>652</v>
      </c>
      <c r="N1759" s="29" t="s">
        <v>7471</v>
      </c>
      <c r="O1759" s="31">
        <v>33501</v>
      </c>
      <c r="P1759" s="31" t="s">
        <v>7472</v>
      </c>
      <c r="Q1759" s="29" t="s">
        <v>7530</v>
      </c>
      <c r="R1759" s="28">
        <v>1</v>
      </c>
      <c r="S1759" s="28">
        <v>46</v>
      </c>
      <c r="T1759" s="28">
        <v>1</v>
      </c>
      <c r="U1759" s="28">
        <v>57</v>
      </c>
      <c r="V1759" s="29" t="s">
        <v>3386</v>
      </c>
      <c r="W1759" s="29" t="s">
        <v>1644</v>
      </c>
      <c r="X1759" s="29" t="s">
        <v>553</v>
      </c>
      <c r="Y1759" s="29" t="s">
        <v>4890</v>
      </c>
      <c r="Z1759" s="29" t="s">
        <v>4891</v>
      </c>
      <c r="AA1759" s="29" t="s">
        <v>7478</v>
      </c>
      <c r="AB1759" s="28" t="s">
        <v>7472</v>
      </c>
      <c r="AC1759" s="32">
        <v>33.87068</v>
      </c>
      <c r="AD1759" s="32">
        <v>-118.161097</v>
      </c>
      <c r="AE1759" s="34" t="s">
        <v>7494</v>
      </c>
      <c r="AF1759" s="29" t="s">
        <v>7472</v>
      </c>
      <c r="AG1759" s="33" t="str">
        <f>IF(ISERROR(IF(VLOOKUP(B1759,'SAS Stations'!$A$2:$G$307,6,)="YES", "YES", "NO"))=TRUE,"NO","YES")</f>
        <v>NO</v>
      </c>
      <c r="AH1759" s="33" t="str">
        <f t="shared" si="27"/>
        <v>YES</v>
      </c>
      <c r="AI1759" s="33" t="str">
        <f>IF(ISERROR(IF(VLOOKUP(B1759,'Stations Modelled'!$A$2:$D$141,4,FALSE)=TRUE, "YES","NO")),"NO","YES")</f>
        <v>NO</v>
      </c>
    </row>
    <row r="1760" spans="1:35" hidden="1">
      <c r="A1760" s="29" t="s">
        <v>1491</v>
      </c>
      <c r="B1760" s="28">
        <v>1862</v>
      </c>
      <c r="C1760" s="28">
        <v>6237</v>
      </c>
      <c r="D1760" s="30"/>
      <c r="E1760" s="29"/>
      <c r="F1760" s="28">
        <v>66</v>
      </c>
      <c r="G1760" s="28">
        <v>4</v>
      </c>
      <c r="H1760" s="28">
        <v>1990</v>
      </c>
      <c r="I1760" s="29" t="s">
        <v>7480</v>
      </c>
      <c r="J1760" s="28">
        <v>5</v>
      </c>
      <c r="K1760" s="29" t="s">
        <v>375</v>
      </c>
      <c r="L1760" s="28">
        <v>5064</v>
      </c>
      <c r="M1760" s="29" t="s">
        <v>375</v>
      </c>
      <c r="N1760" s="29" t="s">
        <v>7496</v>
      </c>
      <c r="O1760" s="31">
        <v>36526</v>
      </c>
      <c r="P1760" s="31" t="s">
        <v>7472</v>
      </c>
      <c r="Q1760" s="29" t="s">
        <v>7530</v>
      </c>
      <c r="R1760" s="28">
        <v>3</v>
      </c>
      <c r="S1760" s="28">
        <v>31</v>
      </c>
      <c r="T1760" s="28">
        <v>3</v>
      </c>
      <c r="U1760" s="28">
        <v>30</v>
      </c>
      <c r="V1760" s="29" t="s">
        <v>7474</v>
      </c>
      <c r="W1760" s="29" t="s">
        <v>7472</v>
      </c>
      <c r="X1760" s="29" t="s">
        <v>7472</v>
      </c>
      <c r="Y1760" s="29" t="s">
        <v>7472</v>
      </c>
      <c r="Z1760" s="29" t="s">
        <v>7472</v>
      </c>
      <c r="AA1760" s="29" t="s">
        <v>7478</v>
      </c>
      <c r="AB1760" s="28" t="s">
        <v>7472</v>
      </c>
      <c r="AC1760" s="27"/>
      <c r="AD1760" s="27"/>
      <c r="AE1760" s="27"/>
      <c r="AF1760" s="29" t="s">
        <v>7472</v>
      </c>
      <c r="AG1760" s="33" t="str">
        <f>IF(ISERROR(IF(VLOOKUP(B1760,'SAS Stations'!$A$2:$G$307,6,)="YES", "YES", "NO"))=TRUE,"NO","YES")</f>
        <v>NO</v>
      </c>
      <c r="AH1760" s="33" t="str">
        <f t="shared" si="27"/>
        <v>YES</v>
      </c>
      <c r="AI1760" s="33" t="str">
        <f>IF(ISERROR(IF(VLOOKUP(B1760,'Stations Modelled'!$A$2:$D$141,4,FALSE)=TRUE, "YES","NO")),"NO","YES")</f>
        <v>NO</v>
      </c>
    </row>
    <row r="1761" spans="1:35" hidden="1">
      <c r="A1761" s="29" t="s">
        <v>1492</v>
      </c>
      <c r="B1761" s="28">
        <v>1034</v>
      </c>
      <c r="C1761" s="28">
        <v>6268</v>
      </c>
      <c r="D1761" s="30"/>
      <c r="E1761" s="29"/>
      <c r="F1761" s="28">
        <v>115</v>
      </c>
      <c r="G1761" s="28">
        <v>2.4</v>
      </c>
      <c r="H1761" s="28">
        <v>5067</v>
      </c>
      <c r="I1761" s="29" t="s">
        <v>389</v>
      </c>
      <c r="J1761" s="28">
        <v>6</v>
      </c>
      <c r="K1761" s="29" t="s">
        <v>389</v>
      </c>
      <c r="L1761" s="28">
        <v>5067</v>
      </c>
      <c r="M1761" s="29" t="s">
        <v>389</v>
      </c>
      <c r="N1761" s="29" t="s">
        <v>7521</v>
      </c>
      <c r="O1761" s="31">
        <v>29860</v>
      </c>
      <c r="P1761" s="31">
        <v>32933</v>
      </c>
      <c r="Q1761" s="29" t="s">
        <v>7530</v>
      </c>
      <c r="R1761" s="28">
        <v>3</v>
      </c>
      <c r="S1761" s="28">
        <v>79</v>
      </c>
      <c r="T1761" s="28">
        <v>4</v>
      </c>
      <c r="U1761" s="28">
        <v>13</v>
      </c>
      <c r="V1761" s="29" t="s">
        <v>3411</v>
      </c>
      <c r="W1761" s="29" t="s">
        <v>5066</v>
      </c>
      <c r="X1761" s="29" t="s">
        <v>517</v>
      </c>
      <c r="Y1761" s="29" t="s">
        <v>1493</v>
      </c>
      <c r="Z1761" s="29" t="s">
        <v>2643</v>
      </c>
      <c r="AA1761" s="29" t="s">
        <v>7478</v>
      </c>
      <c r="AB1761" s="28">
        <v>92276</v>
      </c>
      <c r="AC1761" s="27"/>
      <c r="AD1761" s="27"/>
      <c r="AE1761" s="27"/>
      <c r="AF1761" s="29" t="s">
        <v>7472</v>
      </c>
      <c r="AG1761" s="33" t="str">
        <f>IF(ISERROR(IF(VLOOKUP(B1761,'SAS Stations'!$A$2:$G$307,6,)="YES", "YES", "NO"))=TRUE,"NO","YES")</f>
        <v>NO</v>
      </c>
      <c r="AH1761" s="33" t="str">
        <f t="shared" si="27"/>
        <v>YES</v>
      </c>
      <c r="AI1761" s="33" t="str">
        <f>IF(ISERROR(IF(VLOOKUP(B1761,'Stations Modelled'!$A$2:$D$141,4,FALSE)=TRUE, "YES","NO")),"NO","YES")</f>
        <v>NO</v>
      </c>
    </row>
    <row r="1762" spans="1:35" hidden="1">
      <c r="A1762" s="29" t="s">
        <v>1494</v>
      </c>
      <c r="B1762" s="28">
        <v>1752</v>
      </c>
      <c r="C1762" s="28">
        <v>6250</v>
      </c>
      <c r="D1762" s="30"/>
      <c r="E1762" s="29"/>
      <c r="F1762" s="28">
        <v>66</v>
      </c>
      <c r="G1762" s="28">
        <v>12</v>
      </c>
      <c r="H1762" s="28">
        <v>5071</v>
      </c>
      <c r="I1762" s="29" t="s">
        <v>339</v>
      </c>
      <c r="J1762" s="28">
        <v>9</v>
      </c>
      <c r="K1762" s="29" t="s">
        <v>652</v>
      </c>
      <c r="L1762" s="28">
        <v>5073</v>
      </c>
      <c r="M1762" s="29" t="s">
        <v>652</v>
      </c>
      <c r="N1762" s="29" t="s">
        <v>7496</v>
      </c>
      <c r="O1762" s="31">
        <v>40179</v>
      </c>
      <c r="P1762" s="31" t="s">
        <v>7472</v>
      </c>
      <c r="Q1762" s="29" t="s">
        <v>7530</v>
      </c>
      <c r="R1762" s="28">
        <v>1</v>
      </c>
      <c r="S1762" s="28">
        <v>46</v>
      </c>
      <c r="T1762" s="28">
        <v>2</v>
      </c>
      <c r="U1762" s="28">
        <v>70</v>
      </c>
      <c r="V1762" s="29" t="s">
        <v>2730</v>
      </c>
      <c r="W1762" s="29" t="s">
        <v>7472</v>
      </c>
      <c r="X1762" s="29" t="s">
        <v>7472</v>
      </c>
      <c r="Y1762" s="29" t="s">
        <v>7472</v>
      </c>
      <c r="Z1762" s="29" t="s">
        <v>7472</v>
      </c>
      <c r="AA1762" s="29" t="s">
        <v>7478</v>
      </c>
      <c r="AB1762" s="28" t="s">
        <v>7472</v>
      </c>
      <c r="AC1762" s="27"/>
      <c r="AD1762" s="27"/>
      <c r="AE1762" s="27"/>
      <c r="AF1762" s="29" t="s">
        <v>7472</v>
      </c>
      <c r="AG1762" s="33" t="str">
        <f>IF(ISERROR(IF(VLOOKUP(B1762,'SAS Stations'!$A$2:$G$307,6,)="YES", "YES", "NO"))=TRUE,"NO","YES")</f>
        <v>NO</v>
      </c>
      <c r="AH1762" s="33" t="str">
        <f t="shared" si="27"/>
        <v>YES</v>
      </c>
      <c r="AI1762" s="33" t="str">
        <f>IF(ISERROR(IF(VLOOKUP(B1762,'Stations Modelled'!$A$2:$D$141,4,FALSE)=TRUE, "YES","NO")),"NO","YES")</f>
        <v>NO</v>
      </c>
    </row>
    <row r="1763" spans="1:35" hidden="1">
      <c r="A1763" s="29" t="s">
        <v>2785</v>
      </c>
      <c r="B1763" s="28">
        <v>76</v>
      </c>
      <c r="C1763" s="28">
        <v>1086</v>
      </c>
      <c r="D1763" s="30" t="s">
        <v>3416</v>
      </c>
      <c r="E1763" s="29"/>
      <c r="F1763" s="28">
        <v>115</v>
      </c>
      <c r="G1763" s="28">
        <v>12</v>
      </c>
      <c r="H1763" s="28">
        <v>5067</v>
      </c>
      <c r="I1763" s="29" t="s">
        <v>389</v>
      </c>
      <c r="J1763" s="28">
        <v>6</v>
      </c>
      <c r="K1763" s="29" t="s">
        <v>389</v>
      </c>
      <c r="L1763" s="28">
        <v>5067</v>
      </c>
      <c r="M1763" s="29" t="s">
        <v>389</v>
      </c>
      <c r="N1763" s="29" t="s">
        <v>7471</v>
      </c>
      <c r="O1763" s="31">
        <v>31168</v>
      </c>
      <c r="P1763" s="31" t="s">
        <v>7472</v>
      </c>
      <c r="Q1763" s="29" t="s">
        <v>525</v>
      </c>
      <c r="R1763" s="28">
        <v>3</v>
      </c>
      <c r="S1763" s="28">
        <v>79</v>
      </c>
      <c r="T1763" s="28">
        <v>4</v>
      </c>
      <c r="U1763" s="28">
        <v>13</v>
      </c>
      <c r="V1763" s="29" t="s">
        <v>3411</v>
      </c>
      <c r="W1763" s="29" t="s">
        <v>7472</v>
      </c>
      <c r="X1763" s="29" t="s">
        <v>7472</v>
      </c>
      <c r="Y1763" s="29" t="s">
        <v>2786</v>
      </c>
      <c r="Z1763" s="29" t="s">
        <v>5021</v>
      </c>
      <c r="AA1763" s="29" t="s">
        <v>7478</v>
      </c>
      <c r="AB1763" s="28" t="s">
        <v>7472</v>
      </c>
      <c r="AC1763" s="32">
        <v>33.914960999999998</v>
      </c>
      <c r="AD1763" s="32">
        <v>-116.718705</v>
      </c>
      <c r="AE1763" s="34" t="s">
        <v>7503</v>
      </c>
      <c r="AF1763" s="29" t="s">
        <v>7472</v>
      </c>
      <c r="AG1763" s="33" t="str">
        <f>IF(ISERROR(IF(VLOOKUP(B1763,'SAS Stations'!$A$2:$G$307,6,)="YES", "YES", "NO"))=TRUE,"NO","YES")</f>
        <v>NO</v>
      </c>
      <c r="AH1763" s="33" t="str">
        <f t="shared" si="27"/>
        <v>YES</v>
      </c>
      <c r="AI1763" s="33" t="str">
        <f>IF(ISERROR(IF(VLOOKUP(B1763,'Stations Modelled'!$A$2:$D$141,4,FALSE)=TRUE, "YES","NO")),"NO","YES")</f>
        <v>NO</v>
      </c>
    </row>
    <row r="1764" spans="1:35" hidden="1">
      <c r="A1764" s="29" t="s">
        <v>918</v>
      </c>
      <c r="B1764" s="28">
        <v>893</v>
      </c>
      <c r="C1764" s="28">
        <v>5899</v>
      </c>
      <c r="D1764" s="30" t="s">
        <v>7555</v>
      </c>
      <c r="E1764" s="29">
        <v>53942</v>
      </c>
      <c r="F1764" s="28">
        <v>66</v>
      </c>
      <c r="G1764" s="28">
        <v>12</v>
      </c>
      <c r="H1764" s="28">
        <v>5081</v>
      </c>
      <c r="I1764" s="29" t="s">
        <v>360</v>
      </c>
      <c r="J1764" s="28">
        <v>1</v>
      </c>
      <c r="K1764" s="29" t="s">
        <v>939</v>
      </c>
      <c r="L1764" s="28">
        <v>5082</v>
      </c>
      <c r="M1764" s="29" t="s">
        <v>939</v>
      </c>
      <c r="N1764" s="29" t="s">
        <v>7471</v>
      </c>
      <c r="O1764" s="31">
        <v>20424</v>
      </c>
      <c r="P1764" s="31" t="s">
        <v>7472</v>
      </c>
      <c r="Q1764" s="29" t="s">
        <v>7473</v>
      </c>
      <c r="R1764" s="28">
        <v>1</v>
      </c>
      <c r="S1764" s="28">
        <v>29</v>
      </c>
      <c r="T1764" s="28">
        <v>2</v>
      </c>
      <c r="U1764" s="28">
        <v>41</v>
      </c>
      <c r="V1764" s="29" t="s">
        <v>7556</v>
      </c>
      <c r="W1764" s="29" t="s">
        <v>7590</v>
      </c>
      <c r="X1764" s="29" t="s">
        <v>3273</v>
      </c>
      <c r="Y1764" s="29" t="s">
        <v>3388</v>
      </c>
      <c r="Z1764" s="29" t="s">
        <v>7853</v>
      </c>
      <c r="AA1764" s="29" t="s">
        <v>7478</v>
      </c>
      <c r="AB1764" s="28">
        <v>92644</v>
      </c>
      <c r="AC1764" s="32">
        <v>33.766407000000001</v>
      </c>
      <c r="AD1764" s="32">
        <v>-117.979817</v>
      </c>
      <c r="AE1764" s="34" t="s">
        <v>7503</v>
      </c>
      <c r="AF1764" s="29" t="s">
        <v>7472</v>
      </c>
      <c r="AG1764" s="33" t="str">
        <f>IF(ISERROR(IF(VLOOKUP(B1764,'SAS Stations'!$A$2:$G$307,6,)="YES", "YES", "NO"))=TRUE,"NO","YES")</f>
        <v>YES</v>
      </c>
      <c r="AH1764" s="33" t="str">
        <f t="shared" si="27"/>
        <v>NO</v>
      </c>
      <c r="AI1764" s="33" t="str">
        <f>IF(ISERROR(IF(VLOOKUP(B1764,'Stations Modelled'!$A$2:$D$141,4,FALSE)=TRUE, "YES","NO")),"NO","YES")</f>
        <v>NO</v>
      </c>
    </row>
    <row r="1765" spans="1:35" hidden="1">
      <c r="A1765" s="29" t="s">
        <v>7520</v>
      </c>
      <c r="B1765" s="28">
        <v>707</v>
      </c>
      <c r="C1765" s="28">
        <v>5675</v>
      </c>
      <c r="D1765" s="30" t="s">
        <v>7470</v>
      </c>
      <c r="E1765" s="29"/>
      <c r="F1765" s="28">
        <v>33</v>
      </c>
      <c r="G1765" s="28">
        <v>33</v>
      </c>
      <c r="H1765" s="28">
        <v>4020</v>
      </c>
      <c r="I1765" s="29" t="s">
        <v>7505</v>
      </c>
      <c r="J1765" s="28">
        <v>16</v>
      </c>
      <c r="K1765" s="29" t="s">
        <v>3806</v>
      </c>
      <c r="L1765" s="28">
        <v>5090</v>
      </c>
      <c r="M1765" s="29" t="s">
        <v>3806</v>
      </c>
      <c r="N1765" s="29" t="s">
        <v>7521</v>
      </c>
      <c r="O1765" s="31">
        <v>23468</v>
      </c>
      <c r="P1765" s="31">
        <v>36962</v>
      </c>
      <c r="Q1765" s="29" t="s">
        <v>7506</v>
      </c>
      <c r="R1765" s="28">
        <v>3</v>
      </c>
      <c r="S1765" s="28">
        <v>86</v>
      </c>
      <c r="T1765" s="28">
        <v>4</v>
      </c>
      <c r="U1765" s="28">
        <v>21</v>
      </c>
      <c r="V1765" s="29" t="s">
        <v>7498</v>
      </c>
      <c r="W1765" s="29" t="s">
        <v>7522</v>
      </c>
      <c r="X1765" s="29" t="s">
        <v>7523</v>
      </c>
      <c r="Y1765" s="29" t="s">
        <v>7524</v>
      </c>
      <c r="Z1765" s="29" t="s">
        <v>7525</v>
      </c>
      <c r="AA1765" s="29" t="s">
        <v>7478</v>
      </c>
      <c r="AB1765" s="28">
        <v>92328</v>
      </c>
      <c r="AC1765" s="27"/>
      <c r="AD1765" s="27"/>
      <c r="AE1765" s="27"/>
      <c r="AF1765" s="29" t="s">
        <v>7472</v>
      </c>
      <c r="AG1765" s="33" t="str">
        <f>IF(ISERROR(IF(VLOOKUP(B1765,'SAS Stations'!$A$2:$G$307,6,)="YES", "YES", "NO"))=TRUE,"NO","YES")</f>
        <v>NO</v>
      </c>
      <c r="AH1765" s="33" t="str">
        <f t="shared" si="27"/>
        <v>YES</v>
      </c>
      <c r="AI1765" s="33" t="str">
        <f>IF(ISERROR(IF(VLOOKUP(B1765,'Stations Modelled'!$A$2:$D$141,4,FALSE)=TRUE, "YES","NO")),"NO","YES")</f>
        <v>NO</v>
      </c>
    </row>
    <row r="1766" spans="1:35" hidden="1">
      <c r="A1766" s="29" t="s">
        <v>4892</v>
      </c>
      <c r="B1766" s="28">
        <v>472</v>
      </c>
      <c r="C1766" s="28">
        <v>5253</v>
      </c>
      <c r="D1766" s="30" t="s">
        <v>2821</v>
      </c>
      <c r="E1766" s="29"/>
      <c r="F1766" s="28">
        <v>66</v>
      </c>
      <c r="G1766" s="28">
        <v>4</v>
      </c>
      <c r="H1766" s="28">
        <v>5023</v>
      </c>
      <c r="I1766" s="29" t="s">
        <v>337</v>
      </c>
      <c r="J1766" s="28">
        <v>8</v>
      </c>
      <c r="K1766" s="29" t="s">
        <v>337</v>
      </c>
      <c r="L1766" s="28">
        <v>5023</v>
      </c>
      <c r="M1766" s="29" t="s">
        <v>337</v>
      </c>
      <c r="N1766" s="29" t="s">
        <v>7471</v>
      </c>
      <c r="O1766" s="31">
        <v>18264</v>
      </c>
      <c r="P1766" s="31" t="s">
        <v>7472</v>
      </c>
      <c r="Q1766" s="29" t="s">
        <v>7530</v>
      </c>
      <c r="R1766" s="28">
        <v>5</v>
      </c>
      <c r="S1766" s="28">
        <v>44</v>
      </c>
      <c r="T1766" s="28">
        <v>1</v>
      </c>
      <c r="U1766" s="28">
        <v>53</v>
      </c>
      <c r="V1766" s="29" t="s">
        <v>3386</v>
      </c>
      <c r="W1766" s="29" t="s">
        <v>1718</v>
      </c>
      <c r="X1766" s="29" t="s">
        <v>3326</v>
      </c>
      <c r="Y1766" s="29" t="s">
        <v>4893</v>
      </c>
      <c r="Z1766" s="29" t="s">
        <v>3873</v>
      </c>
      <c r="AA1766" s="29" t="s">
        <v>7478</v>
      </c>
      <c r="AB1766" s="28">
        <v>90245</v>
      </c>
      <c r="AC1766" s="32">
        <v>33.921982999999997</v>
      </c>
      <c r="AD1766" s="32">
        <v>-118.384694</v>
      </c>
      <c r="AE1766" s="34" t="s">
        <v>7494</v>
      </c>
      <c r="AF1766" s="29" t="s">
        <v>7472</v>
      </c>
      <c r="AG1766" s="33" t="str">
        <f>IF(ISERROR(IF(VLOOKUP(B1766,'SAS Stations'!$A$2:$G$307,6,)="YES", "YES", "NO"))=TRUE,"NO","YES")</f>
        <v>YES</v>
      </c>
      <c r="AH1766" s="33" t="str">
        <f t="shared" si="27"/>
        <v>NO</v>
      </c>
      <c r="AI1766" s="33" t="str">
        <f>IF(ISERROR(IF(VLOOKUP(B1766,'Stations Modelled'!$A$2:$D$141,4,FALSE)=TRUE, "YES","NO")),"NO","YES")</f>
        <v>NO</v>
      </c>
    </row>
    <row r="1767" spans="1:35" hidden="1">
      <c r="A1767" s="29" t="s">
        <v>1495</v>
      </c>
      <c r="B1767" s="28">
        <v>1580</v>
      </c>
      <c r="C1767" s="28">
        <v>7823</v>
      </c>
      <c r="D1767" s="30"/>
      <c r="E1767" s="29"/>
      <c r="F1767" s="28">
        <v>33</v>
      </c>
      <c r="G1767" s="28">
        <v>12</v>
      </c>
      <c r="H1767" s="28">
        <v>5070</v>
      </c>
      <c r="I1767" s="29" t="s">
        <v>347</v>
      </c>
      <c r="J1767" s="28">
        <v>7</v>
      </c>
      <c r="K1767" s="29" t="s">
        <v>347</v>
      </c>
      <c r="L1767" s="28">
        <v>5070</v>
      </c>
      <c r="M1767" s="29" t="s">
        <v>347</v>
      </c>
      <c r="N1767" s="29" t="s">
        <v>7521</v>
      </c>
      <c r="O1767" s="31">
        <v>33392</v>
      </c>
      <c r="P1767" s="31">
        <v>33759</v>
      </c>
      <c r="Q1767" s="29" t="s">
        <v>5084</v>
      </c>
      <c r="R1767" s="28">
        <v>3</v>
      </c>
      <c r="S1767" s="28">
        <v>77</v>
      </c>
      <c r="T1767" s="28">
        <v>4</v>
      </c>
      <c r="U1767" s="28">
        <v>20</v>
      </c>
      <c r="V1767" s="29" t="s">
        <v>7472</v>
      </c>
      <c r="W1767" s="29" t="s">
        <v>7472</v>
      </c>
      <c r="X1767" s="29" t="s">
        <v>7472</v>
      </c>
      <c r="Y1767" s="29" t="s">
        <v>7472</v>
      </c>
      <c r="Z1767" s="29" t="s">
        <v>7472</v>
      </c>
      <c r="AA1767" s="29" t="s">
        <v>7478</v>
      </c>
      <c r="AB1767" s="28" t="s">
        <v>7472</v>
      </c>
      <c r="AC1767" s="27"/>
      <c r="AD1767" s="27"/>
      <c r="AE1767" s="27"/>
      <c r="AF1767" s="29" t="s">
        <v>7472</v>
      </c>
      <c r="AG1767" s="33" t="str">
        <f>IF(ISERROR(IF(VLOOKUP(B1767,'SAS Stations'!$A$2:$G$307,6,)="YES", "YES", "NO"))=TRUE,"NO","YES")</f>
        <v>NO</v>
      </c>
      <c r="AH1767" s="33" t="str">
        <f t="shared" si="27"/>
        <v>YES</v>
      </c>
      <c r="AI1767" s="33" t="str">
        <f>IF(ISERROR(IF(VLOOKUP(B1767,'Stations Modelled'!$A$2:$D$141,4,FALSE)=TRUE, "YES","NO")),"NO","YES")</f>
        <v>NO</v>
      </c>
    </row>
    <row r="1768" spans="1:35" hidden="1">
      <c r="A1768" s="29" t="s">
        <v>5177</v>
      </c>
      <c r="B1768" s="28">
        <v>1473</v>
      </c>
      <c r="C1768" s="28">
        <v>8252</v>
      </c>
      <c r="D1768" s="30" t="s">
        <v>4923</v>
      </c>
      <c r="E1768" s="29"/>
      <c r="F1768" s="28">
        <v>33</v>
      </c>
      <c r="G1768" s="28">
        <v>12</v>
      </c>
      <c r="H1768" s="28">
        <v>8016</v>
      </c>
      <c r="I1768" s="29" t="s">
        <v>385</v>
      </c>
      <c r="J1768" s="28">
        <v>15</v>
      </c>
      <c r="K1768" s="29" t="s">
        <v>666</v>
      </c>
      <c r="L1768" s="28">
        <v>5061</v>
      </c>
      <c r="M1768" s="29" t="s">
        <v>666</v>
      </c>
      <c r="N1768" s="29" t="s">
        <v>7471</v>
      </c>
      <c r="O1768" s="31">
        <v>24259</v>
      </c>
      <c r="P1768" s="31" t="s">
        <v>7472</v>
      </c>
      <c r="Q1768" s="29" t="s">
        <v>7506</v>
      </c>
      <c r="R1768" s="28">
        <v>3</v>
      </c>
      <c r="S1768" s="28">
        <v>86</v>
      </c>
      <c r="T1768" s="28">
        <v>4</v>
      </c>
      <c r="U1768" s="28">
        <v>24</v>
      </c>
      <c r="V1768" s="29" t="s">
        <v>7474</v>
      </c>
      <c r="W1768" s="29" t="s">
        <v>5349</v>
      </c>
      <c r="X1768" s="29" t="s">
        <v>7571</v>
      </c>
      <c r="Y1768" s="29" t="s">
        <v>5350</v>
      </c>
      <c r="Z1768" s="29" t="s">
        <v>5177</v>
      </c>
      <c r="AA1768" s="29" t="s">
        <v>7478</v>
      </c>
      <c r="AB1768" s="28">
        <v>93562</v>
      </c>
      <c r="AC1768" s="32">
        <v>35.774199000000003</v>
      </c>
      <c r="AD1768" s="32">
        <v>-117.370412</v>
      </c>
      <c r="AE1768" s="34" t="s">
        <v>7494</v>
      </c>
      <c r="AF1768" s="29" t="s">
        <v>7472</v>
      </c>
      <c r="AG1768" s="33" t="str">
        <f>IF(ISERROR(IF(VLOOKUP(B1768,'SAS Stations'!$A$2:$G$307,6,)="YES", "YES", "NO"))=TRUE,"NO","YES")</f>
        <v>NO</v>
      </c>
      <c r="AH1768" s="33" t="str">
        <f t="shared" si="27"/>
        <v>YES</v>
      </c>
      <c r="AI1768" s="33" t="str">
        <f>IF(ISERROR(IF(VLOOKUP(B1768,'Stations Modelled'!$A$2:$D$141,4,FALSE)=TRUE, "YES","NO")),"NO","YES")</f>
        <v>NO</v>
      </c>
    </row>
    <row r="1769" spans="1:35" hidden="1">
      <c r="A1769" s="29" t="s">
        <v>919</v>
      </c>
      <c r="B1769" s="28">
        <v>679</v>
      </c>
      <c r="C1769" s="28">
        <v>5638</v>
      </c>
      <c r="D1769" s="30" t="s">
        <v>7528</v>
      </c>
      <c r="E1769" s="29"/>
      <c r="F1769" s="28">
        <v>66</v>
      </c>
      <c r="G1769" s="28">
        <v>12</v>
      </c>
      <c r="H1769" s="28">
        <v>5062</v>
      </c>
      <c r="I1769" s="29" t="s">
        <v>3801</v>
      </c>
      <c r="J1769" s="28">
        <v>4</v>
      </c>
      <c r="K1769" s="29" t="s">
        <v>448</v>
      </c>
      <c r="L1769" s="28">
        <v>5069</v>
      </c>
      <c r="M1769" s="29" t="s">
        <v>687</v>
      </c>
      <c r="N1769" s="29" t="s">
        <v>7471</v>
      </c>
      <c r="O1769" s="31">
        <v>29373</v>
      </c>
      <c r="P1769" s="31" t="s">
        <v>7472</v>
      </c>
      <c r="Q1769" s="29" t="s">
        <v>7473</v>
      </c>
      <c r="R1769" s="28">
        <v>1</v>
      </c>
      <c r="S1769" s="28">
        <v>26</v>
      </c>
      <c r="T1769" s="28">
        <v>3</v>
      </c>
      <c r="U1769" s="28">
        <v>6</v>
      </c>
      <c r="V1769" s="29" t="s">
        <v>7531</v>
      </c>
      <c r="W1769" s="29" t="s">
        <v>516</v>
      </c>
      <c r="X1769" s="29" t="s">
        <v>465</v>
      </c>
      <c r="Y1769" s="29" t="s">
        <v>3389</v>
      </c>
      <c r="Z1769" s="29" t="s">
        <v>1041</v>
      </c>
      <c r="AA1769" s="29" t="s">
        <v>7478</v>
      </c>
      <c r="AB1769" s="28">
        <v>91766</v>
      </c>
      <c r="AC1769" s="32">
        <v>34.042293000000001</v>
      </c>
      <c r="AD1769" s="32">
        <v>-117.816981</v>
      </c>
      <c r="AE1769" s="34" t="s">
        <v>7503</v>
      </c>
      <c r="AF1769" s="29" t="s">
        <v>7472</v>
      </c>
      <c r="AG1769" s="33" t="str">
        <f>IF(ISERROR(IF(VLOOKUP(B1769,'SAS Stations'!$A$2:$G$307,6,)="YES", "YES", "NO"))=TRUE,"NO","YES")</f>
        <v>YES</v>
      </c>
      <c r="AH1769" s="33" t="str">
        <f t="shared" si="27"/>
        <v>NO</v>
      </c>
      <c r="AI1769" s="33" t="str">
        <f>IF(ISERROR(IF(VLOOKUP(B1769,'Stations Modelled'!$A$2:$D$141,4,FALSE)=TRUE, "YES","NO")),"NO","YES")</f>
        <v>NO</v>
      </c>
    </row>
    <row r="1770" spans="1:35" hidden="1">
      <c r="A1770" s="29" t="s">
        <v>1496</v>
      </c>
      <c r="B1770" s="28">
        <v>1300</v>
      </c>
      <c r="C1770" s="28">
        <v>7822</v>
      </c>
      <c r="D1770" s="30"/>
      <c r="E1770" s="29"/>
      <c r="F1770" s="28">
        <v>16</v>
      </c>
      <c r="G1770" s="28">
        <v>2.4</v>
      </c>
      <c r="H1770" s="28">
        <v>5051</v>
      </c>
      <c r="I1770" s="29" t="s">
        <v>362</v>
      </c>
      <c r="J1770" s="28">
        <v>13</v>
      </c>
      <c r="K1770" s="29" t="s">
        <v>362</v>
      </c>
      <c r="L1770" s="28">
        <v>5056</v>
      </c>
      <c r="M1770" s="29" t="s">
        <v>698</v>
      </c>
      <c r="N1770" s="29" t="s">
        <v>7521</v>
      </c>
      <c r="O1770" s="31">
        <v>18264</v>
      </c>
      <c r="P1770" s="31">
        <v>29738</v>
      </c>
      <c r="Q1770" s="29" t="s">
        <v>5084</v>
      </c>
      <c r="R1770" s="28">
        <v>5</v>
      </c>
      <c r="S1770" s="28">
        <v>59</v>
      </c>
      <c r="T1770" s="28">
        <v>3</v>
      </c>
      <c r="U1770" s="28">
        <v>60</v>
      </c>
      <c r="V1770" s="29" t="s">
        <v>1290</v>
      </c>
      <c r="W1770" s="29" t="s">
        <v>7472</v>
      </c>
      <c r="X1770" s="29" t="s">
        <v>7472</v>
      </c>
      <c r="Y1770" s="29" t="s">
        <v>7472</v>
      </c>
      <c r="Z1770" s="29" t="s">
        <v>7472</v>
      </c>
      <c r="AA1770" s="29" t="s">
        <v>7478</v>
      </c>
      <c r="AB1770" s="28" t="s">
        <v>7472</v>
      </c>
      <c r="AC1770" s="27"/>
      <c r="AD1770" s="27"/>
      <c r="AE1770" s="27"/>
      <c r="AF1770" s="29" t="s">
        <v>7472</v>
      </c>
      <c r="AG1770" s="33" t="str">
        <f>IF(ISERROR(IF(VLOOKUP(B1770,'SAS Stations'!$A$2:$G$307,6,)="YES", "YES", "NO"))=TRUE,"NO","YES")</f>
        <v>NO</v>
      </c>
      <c r="AH1770" s="33" t="str">
        <f t="shared" si="27"/>
        <v>YES</v>
      </c>
      <c r="AI1770" s="33" t="str">
        <f>IF(ISERROR(IF(VLOOKUP(B1770,'Stations Modelled'!$A$2:$D$141,4,FALSE)=TRUE, "YES","NO")),"NO","YES")</f>
        <v>NO</v>
      </c>
    </row>
    <row r="1771" spans="1:35" hidden="1">
      <c r="A1771" s="29" t="s">
        <v>1497</v>
      </c>
      <c r="B1771" s="28">
        <v>1302</v>
      </c>
      <c r="C1771" s="28">
        <v>7825</v>
      </c>
      <c r="D1771" s="30"/>
      <c r="E1771" s="29"/>
      <c r="F1771" s="28">
        <v>33</v>
      </c>
      <c r="G1771" s="28">
        <v>12</v>
      </c>
      <c r="H1771" s="28">
        <v>5070</v>
      </c>
      <c r="I1771" s="29" t="s">
        <v>347</v>
      </c>
      <c r="J1771" s="28">
        <v>7</v>
      </c>
      <c r="K1771" s="29" t="s">
        <v>347</v>
      </c>
      <c r="L1771" s="28">
        <v>5070</v>
      </c>
      <c r="M1771" s="29" t="s">
        <v>347</v>
      </c>
      <c r="N1771" s="29" t="s">
        <v>7521</v>
      </c>
      <c r="O1771" s="31">
        <v>27973</v>
      </c>
      <c r="P1771" s="31">
        <v>33393</v>
      </c>
      <c r="Q1771" s="29" t="s">
        <v>5084</v>
      </c>
      <c r="R1771" s="28">
        <v>3</v>
      </c>
      <c r="S1771" s="28">
        <v>77</v>
      </c>
      <c r="T1771" s="28">
        <v>4</v>
      </c>
      <c r="U1771" s="28">
        <v>20</v>
      </c>
      <c r="V1771" s="29" t="s">
        <v>7472</v>
      </c>
      <c r="W1771" s="29" t="s">
        <v>7472</v>
      </c>
      <c r="X1771" s="29" t="s">
        <v>7472</v>
      </c>
      <c r="Y1771" s="29" t="s">
        <v>7472</v>
      </c>
      <c r="Z1771" s="29" t="s">
        <v>7472</v>
      </c>
      <c r="AA1771" s="29" t="s">
        <v>7478</v>
      </c>
      <c r="AB1771" s="28" t="s">
        <v>7472</v>
      </c>
      <c r="AC1771" s="27"/>
      <c r="AD1771" s="27"/>
      <c r="AE1771" s="27"/>
      <c r="AF1771" s="29" t="s">
        <v>7472</v>
      </c>
      <c r="AG1771" s="33" t="str">
        <f>IF(ISERROR(IF(VLOOKUP(B1771,'SAS Stations'!$A$2:$G$307,6,)="YES", "YES", "NO"))=TRUE,"NO","YES")</f>
        <v>NO</v>
      </c>
      <c r="AH1771" s="33" t="str">
        <f t="shared" si="27"/>
        <v>YES</v>
      </c>
      <c r="AI1771" s="33" t="str">
        <f>IF(ISERROR(IF(VLOOKUP(B1771,'Stations Modelled'!$A$2:$D$141,4,FALSE)=TRUE, "YES","NO")),"NO","YES")</f>
        <v>NO</v>
      </c>
    </row>
    <row r="1772" spans="1:35" hidden="1">
      <c r="A1772" s="29" t="s">
        <v>920</v>
      </c>
      <c r="B1772" s="28">
        <v>526</v>
      </c>
      <c r="C1772" s="28">
        <v>5328</v>
      </c>
      <c r="D1772" s="30" t="s">
        <v>4949</v>
      </c>
      <c r="E1772" s="29">
        <v>73345</v>
      </c>
      <c r="F1772" s="28">
        <v>66</v>
      </c>
      <c r="G1772" s="28">
        <v>4</v>
      </c>
      <c r="H1772" s="28">
        <v>5033</v>
      </c>
      <c r="I1772" s="29" t="s">
        <v>397</v>
      </c>
      <c r="J1772" s="28">
        <v>17</v>
      </c>
      <c r="K1772" s="29" t="s">
        <v>4950</v>
      </c>
      <c r="L1772" s="28">
        <v>5033</v>
      </c>
      <c r="M1772" s="29" t="s">
        <v>397</v>
      </c>
      <c r="N1772" s="29" t="s">
        <v>7471</v>
      </c>
      <c r="O1772" s="31">
        <v>4384</v>
      </c>
      <c r="P1772" s="31" t="s">
        <v>7472</v>
      </c>
      <c r="Q1772" s="29" t="s">
        <v>7473</v>
      </c>
      <c r="R1772" s="28">
        <v>5</v>
      </c>
      <c r="S1772" s="28">
        <v>51</v>
      </c>
      <c r="T1772" s="28">
        <v>3</v>
      </c>
      <c r="U1772" s="28">
        <v>32</v>
      </c>
      <c r="V1772" s="29" t="s">
        <v>4926</v>
      </c>
      <c r="W1772" s="29" t="s">
        <v>7472</v>
      </c>
      <c r="X1772" s="29" t="s">
        <v>7472</v>
      </c>
      <c r="Y1772" s="29" t="s">
        <v>5351</v>
      </c>
      <c r="Z1772" s="29" t="s">
        <v>920</v>
      </c>
      <c r="AA1772" s="29" t="s">
        <v>7478</v>
      </c>
      <c r="AB1772" s="28">
        <v>93274</v>
      </c>
      <c r="AC1772" s="32">
        <v>36.213406999999997</v>
      </c>
      <c r="AD1772" s="32">
        <v>-119.33038000000001</v>
      </c>
      <c r="AE1772" s="34" t="s">
        <v>7494</v>
      </c>
      <c r="AF1772" s="29" t="s">
        <v>7472</v>
      </c>
      <c r="AG1772" s="33" t="str">
        <f>IF(ISERROR(IF(VLOOKUP(B1772,'SAS Stations'!$A$2:$G$307,6,)="YES", "YES", "NO"))=TRUE,"NO","YES")</f>
        <v>NO</v>
      </c>
      <c r="AH1772" s="33" t="str">
        <f t="shared" si="27"/>
        <v>YES</v>
      </c>
      <c r="AI1772" s="33" t="str">
        <f>IF(ISERROR(IF(VLOOKUP(B1772,'Stations Modelled'!$A$2:$D$141,4,FALSE)=TRUE, "YES","NO")),"NO","YES")</f>
        <v>NO</v>
      </c>
    </row>
    <row r="1773" spans="1:35" hidden="1">
      <c r="A1773" s="29" t="s">
        <v>920</v>
      </c>
      <c r="B1773" s="28">
        <v>527</v>
      </c>
      <c r="C1773" s="28">
        <v>5328</v>
      </c>
      <c r="D1773" s="30" t="s">
        <v>4949</v>
      </c>
      <c r="E1773" s="29">
        <v>73345</v>
      </c>
      <c r="F1773" s="28">
        <v>66</v>
      </c>
      <c r="G1773" s="28">
        <v>12</v>
      </c>
      <c r="H1773" s="28">
        <v>5033</v>
      </c>
      <c r="I1773" s="29" t="s">
        <v>397</v>
      </c>
      <c r="J1773" s="28">
        <v>17</v>
      </c>
      <c r="K1773" s="29" t="s">
        <v>4950</v>
      </c>
      <c r="L1773" s="28">
        <v>5033</v>
      </c>
      <c r="M1773" s="29" t="s">
        <v>397</v>
      </c>
      <c r="N1773" s="29" t="s">
        <v>7471</v>
      </c>
      <c r="O1773" s="31">
        <v>4384</v>
      </c>
      <c r="P1773" s="31" t="s">
        <v>7472</v>
      </c>
      <c r="Q1773" s="29" t="s">
        <v>7473</v>
      </c>
      <c r="R1773" s="28">
        <v>5</v>
      </c>
      <c r="S1773" s="28">
        <v>51</v>
      </c>
      <c r="T1773" s="28">
        <v>3</v>
      </c>
      <c r="U1773" s="28">
        <v>32</v>
      </c>
      <c r="V1773" s="29" t="s">
        <v>4926</v>
      </c>
      <c r="W1773" s="29" t="s">
        <v>7472</v>
      </c>
      <c r="X1773" s="29" t="s">
        <v>7472</v>
      </c>
      <c r="Y1773" s="29" t="s">
        <v>5351</v>
      </c>
      <c r="Z1773" s="29" t="s">
        <v>920</v>
      </c>
      <c r="AA1773" s="29" t="s">
        <v>7478</v>
      </c>
      <c r="AB1773" s="28">
        <v>93274</v>
      </c>
      <c r="AC1773" s="32">
        <v>36.213406999999997</v>
      </c>
      <c r="AD1773" s="32">
        <v>-119.33038000000001</v>
      </c>
      <c r="AE1773" s="34" t="s">
        <v>7494</v>
      </c>
      <c r="AF1773" s="29" t="s">
        <v>7472</v>
      </c>
      <c r="AG1773" s="33" t="str">
        <f>IF(ISERROR(IF(VLOOKUP(B1773,'SAS Stations'!$A$2:$G$307,6,)="YES", "YES", "NO"))=TRUE,"NO","YES")</f>
        <v>NO</v>
      </c>
      <c r="AH1773" s="33" t="str">
        <f t="shared" si="27"/>
        <v>YES</v>
      </c>
      <c r="AI1773" s="33" t="str">
        <f>IF(ISERROR(IF(VLOOKUP(B1773,'Stations Modelled'!$A$2:$D$141,4,FALSE)=TRUE, "YES","NO")),"NO","YES")</f>
        <v>NO</v>
      </c>
    </row>
    <row r="1774" spans="1:35" hidden="1">
      <c r="A1774" s="29" t="s">
        <v>921</v>
      </c>
      <c r="B1774" s="28">
        <v>148</v>
      </c>
      <c r="C1774" s="28">
        <v>2327</v>
      </c>
      <c r="D1774" s="30"/>
      <c r="E1774" s="29"/>
      <c r="F1774" s="28">
        <v>12</v>
      </c>
      <c r="G1774" s="28">
        <v>66</v>
      </c>
      <c r="H1774" s="28">
        <v>5034</v>
      </c>
      <c r="I1774" s="29" t="s">
        <v>875</v>
      </c>
      <c r="J1774" s="28">
        <v>17</v>
      </c>
      <c r="K1774" s="29" t="s">
        <v>4950</v>
      </c>
      <c r="L1774" s="28">
        <v>5033</v>
      </c>
      <c r="M1774" s="29" t="s">
        <v>397</v>
      </c>
      <c r="N1774" s="29" t="s">
        <v>7471</v>
      </c>
      <c r="O1774" s="31">
        <v>3470</v>
      </c>
      <c r="P1774" s="31" t="s">
        <v>7472</v>
      </c>
      <c r="Q1774" s="29" t="s">
        <v>2384</v>
      </c>
      <c r="R1774" s="28">
        <v>5</v>
      </c>
      <c r="S1774" s="28">
        <v>51</v>
      </c>
      <c r="T1774" s="28">
        <v>3</v>
      </c>
      <c r="U1774" s="28">
        <v>91</v>
      </c>
      <c r="V1774" s="29" t="s">
        <v>4926</v>
      </c>
      <c r="W1774" s="29" t="s">
        <v>5046</v>
      </c>
      <c r="X1774" s="29" t="s">
        <v>562</v>
      </c>
      <c r="Y1774" s="29" t="s">
        <v>1498</v>
      </c>
      <c r="Z1774" s="29" t="s">
        <v>875</v>
      </c>
      <c r="AA1774" s="29" t="s">
        <v>7478</v>
      </c>
      <c r="AB1774" s="28" t="s">
        <v>7472</v>
      </c>
      <c r="AC1774" s="32">
        <v>36.136073000000003</v>
      </c>
      <c r="AD1774" s="32">
        <v>-118.787594</v>
      </c>
      <c r="AE1774" s="34" t="s">
        <v>7494</v>
      </c>
      <c r="AF1774" s="29" t="s">
        <v>7472</v>
      </c>
      <c r="AG1774" s="33" t="str">
        <f>IF(ISERROR(IF(VLOOKUP(B1774,'SAS Stations'!$A$2:$G$307,6,)="YES", "YES", "NO"))=TRUE,"NO","YES")</f>
        <v>NO</v>
      </c>
      <c r="AH1774" s="33" t="str">
        <f t="shared" si="27"/>
        <v>YES</v>
      </c>
      <c r="AI1774" s="33" t="str">
        <f>IF(ISERROR(IF(VLOOKUP(B1774,'Stations Modelled'!$A$2:$D$141,4,FALSE)=TRUE, "YES","NO")),"NO","YES")</f>
        <v>NO</v>
      </c>
    </row>
    <row r="1775" spans="1:35" hidden="1">
      <c r="A1775" s="29" t="s">
        <v>1499</v>
      </c>
      <c r="B1775" s="28">
        <v>240</v>
      </c>
      <c r="C1775" s="28">
        <v>4131</v>
      </c>
      <c r="D1775" s="30"/>
      <c r="E1775" s="29"/>
      <c r="F1775" s="28">
        <v>66</v>
      </c>
      <c r="G1775" s="28">
        <v>12</v>
      </c>
      <c r="H1775" s="28">
        <v>5034</v>
      </c>
      <c r="I1775" s="29" t="s">
        <v>875</v>
      </c>
      <c r="J1775" s="28">
        <v>17</v>
      </c>
      <c r="K1775" s="29" t="s">
        <v>4950</v>
      </c>
      <c r="L1775" s="28">
        <v>5033</v>
      </c>
      <c r="M1775" s="29" t="s">
        <v>397</v>
      </c>
      <c r="N1775" s="29" t="s">
        <v>7471</v>
      </c>
      <c r="O1775" s="31">
        <v>18264</v>
      </c>
      <c r="P1775" s="31" t="s">
        <v>7472</v>
      </c>
      <c r="Q1775" s="29" t="s">
        <v>7496</v>
      </c>
      <c r="R1775" s="28">
        <v>5</v>
      </c>
      <c r="S1775" s="28">
        <v>51</v>
      </c>
      <c r="T1775" s="28">
        <v>3</v>
      </c>
      <c r="U1775" s="28">
        <v>33</v>
      </c>
      <c r="V1775" s="29" t="s">
        <v>4926</v>
      </c>
      <c r="W1775" s="29" t="s">
        <v>7472</v>
      </c>
      <c r="X1775" s="29" t="s">
        <v>7472</v>
      </c>
      <c r="Y1775" s="29" t="s">
        <v>7472</v>
      </c>
      <c r="Z1775" s="29" t="s">
        <v>7472</v>
      </c>
      <c r="AA1775" s="29" t="s">
        <v>7478</v>
      </c>
      <c r="AB1775" s="28" t="s">
        <v>7472</v>
      </c>
      <c r="AC1775" s="27"/>
      <c r="AD1775" s="27"/>
      <c r="AE1775" s="27"/>
      <c r="AF1775" s="29" t="s">
        <v>7472</v>
      </c>
      <c r="AG1775" s="33" t="str">
        <f>IF(ISERROR(IF(VLOOKUP(B1775,'SAS Stations'!$A$2:$G$307,6,)="YES", "YES", "NO"))=TRUE,"NO","YES")</f>
        <v>NO</v>
      </c>
      <c r="AH1775" s="33" t="str">
        <f t="shared" si="27"/>
        <v>YES</v>
      </c>
      <c r="AI1775" s="33" t="str">
        <f>IF(ISERROR(IF(VLOOKUP(B1775,'Stations Modelled'!$A$2:$D$141,4,FALSE)=TRUE, "YES","NO")),"NO","YES")</f>
        <v>NO</v>
      </c>
    </row>
    <row r="1776" spans="1:35" hidden="1">
      <c r="A1776" s="29" t="s">
        <v>1500</v>
      </c>
      <c r="B1776" s="28">
        <v>1305</v>
      </c>
      <c r="C1776" s="28">
        <v>7833</v>
      </c>
      <c r="D1776" s="30"/>
      <c r="E1776" s="29"/>
      <c r="F1776" s="28">
        <v>33</v>
      </c>
      <c r="G1776" s="28">
        <v>2.4</v>
      </c>
      <c r="H1776" s="28">
        <v>8016</v>
      </c>
      <c r="I1776" s="29" t="s">
        <v>385</v>
      </c>
      <c r="J1776" s="28">
        <v>15</v>
      </c>
      <c r="K1776" s="29" t="s">
        <v>666</v>
      </c>
      <c r="L1776" s="28">
        <v>5061</v>
      </c>
      <c r="M1776" s="29" t="s">
        <v>666</v>
      </c>
      <c r="N1776" s="29" t="s">
        <v>7471</v>
      </c>
      <c r="O1776" s="31">
        <v>30773</v>
      </c>
      <c r="P1776" s="31" t="s">
        <v>7472</v>
      </c>
      <c r="Q1776" s="29" t="s">
        <v>5084</v>
      </c>
      <c r="R1776" s="28">
        <v>3</v>
      </c>
      <c r="S1776" s="28">
        <v>86</v>
      </c>
      <c r="T1776" s="28">
        <v>4</v>
      </c>
      <c r="U1776" s="28">
        <v>40</v>
      </c>
      <c r="V1776" s="29" t="s">
        <v>7474</v>
      </c>
      <c r="W1776" s="29" t="s">
        <v>7472</v>
      </c>
      <c r="X1776" s="29" t="s">
        <v>7472</v>
      </c>
      <c r="Y1776" s="29" t="s">
        <v>7472</v>
      </c>
      <c r="Z1776" s="29" t="s">
        <v>7472</v>
      </c>
      <c r="AA1776" s="29" t="s">
        <v>7478</v>
      </c>
      <c r="AB1776" s="28">
        <v>93558</v>
      </c>
      <c r="AC1776" s="27"/>
      <c r="AD1776" s="27"/>
      <c r="AE1776" s="27"/>
      <c r="AF1776" s="29" t="s">
        <v>7472</v>
      </c>
      <c r="AG1776" s="33" t="str">
        <f>IF(ISERROR(IF(VLOOKUP(B1776,'SAS Stations'!$A$2:$G$307,6,)="YES", "YES", "NO"))=TRUE,"NO","YES")</f>
        <v>NO</v>
      </c>
      <c r="AH1776" s="33" t="str">
        <f t="shared" si="27"/>
        <v>YES</v>
      </c>
      <c r="AI1776" s="33" t="str">
        <f>IF(ISERROR(IF(VLOOKUP(B1776,'Stations Modelled'!$A$2:$D$141,4,FALSE)=TRUE, "YES","NO")),"NO","YES")</f>
        <v>NO</v>
      </c>
    </row>
    <row r="1777" spans="1:35" hidden="1">
      <c r="A1777" s="29" t="s">
        <v>4894</v>
      </c>
      <c r="B1777" s="28">
        <v>762</v>
      </c>
      <c r="C1777" s="28">
        <v>5752</v>
      </c>
      <c r="D1777" s="30" t="s">
        <v>2822</v>
      </c>
      <c r="E1777" s="29"/>
      <c r="F1777" s="28">
        <v>66</v>
      </c>
      <c r="G1777" s="28">
        <v>12</v>
      </c>
      <c r="H1777" s="28">
        <v>5085</v>
      </c>
      <c r="I1777" s="29" t="s">
        <v>3849</v>
      </c>
      <c r="J1777" s="28">
        <v>9</v>
      </c>
      <c r="K1777" s="29" t="s">
        <v>652</v>
      </c>
      <c r="L1777" s="28">
        <v>5073</v>
      </c>
      <c r="M1777" s="29" t="s">
        <v>652</v>
      </c>
      <c r="N1777" s="29" t="s">
        <v>7471</v>
      </c>
      <c r="O1777" s="31">
        <v>24716</v>
      </c>
      <c r="P1777" s="31" t="s">
        <v>7472</v>
      </c>
      <c r="Q1777" s="29" t="s">
        <v>7530</v>
      </c>
      <c r="R1777" s="28">
        <v>1</v>
      </c>
      <c r="S1777" s="28">
        <v>46</v>
      </c>
      <c r="T1777" s="28">
        <v>2</v>
      </c>
      <c r="U1777" s="28">
        <v>52</v>
      </c>
      <c r="V1777" s="29" t="s">
        <v>2730</v>
      </c>
      <c r="W1777" s="29" t="s">
        <v>1681</v>
      </c>
      <c r="X1777" s="29" t="s">
        <v>465</v>
      </c>
      <c r="Y1777" s="29" t="s">
        <v>4895</v>
      </c>
      <c r="Z1777" s="29" t="s">
        <v>660</v>
      </c>
      <c r="AA1777" s="29" t="s">
        <v>7478</v>
      </c>
      <c r="AB1777" s="28" t="s">
        <v>7472</v>
      </c>
      <c r="AC1777" s="32">
        <v>33.831332000000003</v>
      </c>
      <c r="AD1777" s="32">
        <v>-118.148709</v>
      </c>
      <c r="AE1777" s="34" t="s">
        <v>7494</v>
      </c>
      <c r="AF1777" s="29" t="s">
        <v>7472</v>
      </c>
      <c r="AG1777" s="33" t="str">
        <f>IF(ISERROR(IF(VLOOKUP(B1777,'SAS Stations'!$A$2:$G$307,6,)="YES", "YES", "NO"))=TRUE,"NO","YES")</f>
        <v>NO</v>
      </c>
      <c r="AH1777" s="33" t="str">
        <f t="shared" si="27"/>
        <v>YES</v>
      </c>
      <c r="AI1777" s="33" t="str">
        <f>IF(ISERROR(IF(VLOOKUP(B1777,'Stations Modelled'!$A$2:$D$141,4,FALSE)=TRUE, "YES","NO")),"NO","YES")</f>
        <v>NO</v>
      </c>
    </row>
    <row r="1778" spans="1:35" hidden="1">
      <c r="A1778" s="29" t="s">
        <v>1501</v>
      </c>
      <c r="B1778" s="28">
        <v>1820</v>
      </c>
      <c r="C1778" s="28">
        <v>1061</v>
      </c>
      <c r="D1778" s="30"/>
      <c r="E1778" s="29"/>
      <c r="F1778" s="28">
        <v>115</v>
      </c>
      <c r="G1778" s="28">
        <v>12</v>
      </c>
      <c r="H1778" s="28">
        <v>8027</v>
      </c>
      <c r="I1778" s="29" t="s">
        <v>365</v>
      </c>
      <c r="J1778" s="28">
        <v>15</v>
      </c>
      <c r="K1778" s="29" t="s">
        <v>666</v>
      </c>
      <c r="L1778" s="28">
        <v>5061</v>
      </c>
      <c r="M1778" s="29" t="s">
        <v>666</v>
      </c>
      <c r="N1778" s="29" t="s">
        <v>7496</v>
      </c>
      <c r="O1778" s="31">
        <v>36161</v>
      </c>
      <c r="P1778" s="31" t="s">
        <v>7472</v>
      </c>
      <c r="Q1778" s="29" t="s">
        <v>525</v>
      </c>
      <c r="R1778" s="28">
        <v>3</v>
      </c>
      <c r="S1778" s="28">
        <v>73</v>
      </c>
      <c r="T1778" s="28">
        <v>4</v>
      </c>
      <c r="U1778" s="28">
        <v>30</v>
      </c>
      <c r="V1778" s="29" t="s">
        <v>7474</v>
      </c>
      <c r="W1778" s="29" t="s">
        <v>7472</v>
      </c>
      <c r="X1778" s="29" t="s">
        <v>7472</v>
      </c>
      <c r="Y1778" s="29" t="s">
        <v>7472</v>
      </c>
      <c r="Z1778" s="29" t="s">
        <v>7472</v>
      </c>
      <c r="AA1778" s="29" t="s">
        <v>7478</v>
      </c>
      <c r="AB1778" s="28" t="s">
        <v>7472</v>
      </c>
      <c r="AC1778" s="27"/>
      <c r="AD1778" s="27"/>
      <c r="AE1778" s="27"/>
      <c r="AF1778" s="29" t="s">
        <v>7472</v>
      </c>
      <c r="AG1778" s="33" t="str">
        <f>IF(ISERROR(IF(VLOOKUP(B1778,'SAS Stations'!$A$2:$G$307,6,)="YES", "YES", "NO"))=TRUE,"NO","YES")</f>
        <v>NO</v>
      </c>
      <c r="AH1778" s="33" t="str">
        <f t="shared" si="27"/>
        <v>YES</v>
      </c>
      <c r="AI1778" s="33" t="str">
        <f>IF(ISERROR(IF(VLOOKUP(B1778,'Stations Modelled'!$A$2:$D$141,4,FALSE)=TRUE, "YES","NO")),"NO","YES")</f>
        <v>NO</v>
      </c>
    </row>
    <row r="1779" spans="1:35" hidden="1">
      <c r="A1779" s="29" t="s">
        <v>1502</v>
      </c>
      <c r="B1779" s="28">
        <v>1474</v>
      </c>
      <c r="C1779" s="28">
        <v>8254</v>
      </c>
      <c r="D1779" s="30"/>
      <c r="E1779" s="29"/>
      <c r="F1779" s="28">
        <v>33</v>
      </c>
      <c r="G1779" s="28">
        <v>2.4</v>
      </c>
      <c r="H1779" s="28">
        <v>8027</v>
      </c>
      <c r="I1779" s="29" t="s">
        <v>365</v>
      </c>
      <c r="J1779" s="28">
        <v>15</v>
      </c>
      <c r="K1779" s="29" t="s">
        <v>666</v>
      </c>
      <c r="L1779" s="28">
        <v>5061</v>
      </c>
      <c r="M1779" s="29" t="s">
        <v>666</v>
      </c>
      <c r="N1779" s="29" t="s">
        <v>7521</v>
      </c>
      <c r="O1779" s="31">
        <v>18264</v>
      </c>
      <c r="P1779" s="31">
        <v>31260</v>
      </c>
      <c r="Q1779" s="29" t="s">
        <v>7506</v>
      </c>
      <c r="R1779" s="28">
        <v>3</v>
      </c>
      <c r="S1779" s="28">
        <v>73</v>
      </c>
      <c r="T1779" s="28">
        <v>4</v>
      </c>
      <c r="U1779" s="28">
        <v>30</v>
      </c>
      <c r="V1779" s="29" t="s">
        <v>7474</v>
      </c>
      <c r="W1779" s="29" t="s">
        <v>7472</v>
      </c>
      <c r="X1779" s="29" t="s">
        <v>7472</v>
      </c>
      <c r="Y1779" s="29" t="s">
        <v>7472</v>
      </c>
      <c r="Z1779" s="29" t="s">
        <v>7472</v>
      </c>
      <c r="AA1779" s="29" t="s">
        <v>7478</v>
      </c>
      <c r="AB1779" s="28" t="s">
        <v>7472</v>
      </c>
      <c r="AC1779" s="27"/>
      <c r="AD1779" s="27"/>
      <c r="AE1779" s="27"/>
      <c r="AF1779" s="29" t="s">
        <v>7472</v>
      </c>
      <c r="AG1779" s="33" t="str">
        <f>IF(ISERROR(IF(VLOOKUP(B1779,'SAS Stations'!$A$2:$G$307,6,)="YES", "YES", "NO"))=TRUE,"NO","YES")</f>
        <v>NO</v>
      </c>
      <c r="AH1779" s="33" t="str">
        <f t="shared" si="27"/>
        <v>YES</v>
      </c>
      <c r="AI1779" s="33" t="str">
        <f>IF(ISERROR(IF(VLOOKUP(B1779,'Stations Modelled'!$A$2:$D$141,4,FALSE)=TRUE, "YES","NO")),"NO","YES")</f>
        <v>NO</v>
      </c>
    </row>
    <row r="1780" spans="1:35" hidden="1">
      <c r="A1780" s="29" t="s">
        <v>485</v>
      </c>
      <c r="B1780" s="28">
        <v>875</v>
      </c>
      <c r="C1780" s="28">
        <v>5878</v>
      </c>
      <c r="D1780" s="30"/>
      <c r="E1780" s="29"/>
      <c r="F1780" s="28">
        <v>66</v>
      </c>
      <c r="G1780" s="28">
        <v>12</v>
      </c>
      <c r="H1780" s="28">
        <v>5082</v>
      </c>
      <c r="I1780" s="29" t="s">
        <v>939</v>
      </c>
      <c r="J1780" s="28">
        <v>1</v>
      </c>
      <c r="K1780" s="29" t="s">
        <v>939</v>
      </c>
      <c r="L1780" s="28">
        <v>5082</v>
      </c>
      <c r="M1780" s="29" t="s">
        <v>939</v>
      </c>
      <c r="N1780" s="29" t="s">
        <v>7521</v>
      </c>
      <c r="O1780" s="31">
        <v>31976</v>
      </c>
      <c r="P1780" s="31">
        <v>34088</v>
      </c>
      <c r="Q1780" s="29" t="s">
        <v>7473</v>
      </c>
      <c r="R1780" s="28">
        <v>1</v>
      </c>
      <c r="S1780" s="28">
        <v>29</v>
      </c>
      <c r="T1780" s="28">
        <v>1</v>
      </c>
      <c r="U1780" s="28">
        <v>45</v>
      </c>
      <c r="V1780" s="29" t="s">
        <v>1700</v>
      </c>
      <c r="W1780" s="29" t="s">
        <v>483</v>
      </c>
      <c r="X1780" s="29" t="s">
        <v>7540</v>
      </c>
      <c r="Y1780" s="29" t="s">
        <v>1503</v>
      </c>
      <c r="Z1780" s="29" t="s">
        <v>485</v>
      </c>
      <c r="AA1780" s="29" t="s">
        <v>7478</v>
      </c>
      <c r="AB1780" s="28">
        <v>92705</v>
      </c>
      <c r="AC1780" s="27"/>
      <c r="AD1780" s="27"/>
      <c r="AE1780" s="27"/>
      <c r="AF1780" s="29" t="s">
        <v>7472</v>
      </c>
      <c r="AG1780" s="33" t="str">
        <f>IF(ISERROR(IF(VLOOKUP(B1780,'SAS Stations'!$A$2:$G$307,6,)="YES", "YES", "NO"))=TRUE,"NO","YES")</f>
        <v>NO</v>
      </c>
      <c r="AH1780" s="33" t="str">
        <f t="shared" si="27"/>
        <v>YES</v>
      </c>
      <c r="AI1780" s="33" t="str">
        <f>IF(ISERROR(IF(VLOOKUP(B1780,'Stations Modelled'!$A$2:$D$141,4,FALSE)=TRUE, "YES","NO")),"NO","YES")</f>
        <v>NO</v>
      </c>
    </row>
    <row r="1781" spans="1:35" hidden="1">
      <c r="A1781" s="29" t="s">
        <v>2787</v>
      </c>
      <c r="B1781" s="28">
        <v>1475</v>
      </c>
      <c r="C1781" s="28">
        <v>8255</v>
      </c>
      <c r="D1781" s="30" t="s">
        <v>3416</v>
      </c>
      <c r="E1781" s="29">
        <v>14451</v>
      </c>
      <c r="F1781" s="28">
        <v>33</v>
      </c>
      <c r="G1781" s="28">
        <v>4.8</v>
      </c>
      <c r="H1781" s="28">
        <v>5067</v>
      </c>
      <c r="I1781" s="29" t="s">
        <v>389</v>
      </c>
      <c r="J1781" s="28">
        <v>6</v>
      </c>
      <c r="K1781" s="29" t="s">
        <v>389</v>
      </c>
      <c r="L1781" s="28">
        <v>5067</v>
      </c>
      <c r="M1781" s="29" t="s">
        <v>389</v>
      </c>
      <c r="N1781" s="29" t="s">
        <v>7471</v>
      </c>
      <c r="O1781" s="31">
        <v>18264</v>
      </c>
      <c r="P1781" s="31" t="s">
        <v>7472</v>
      </c>
      <c r="Q1781" s="29" t="s">
        <v>7506</v>
      </c>
      <c r="R1781" s="28">
        <v>3</v>
      </c>
      <c r="S1781" s="28">
        <v>84</v>
      </c>
      <c r="T1781" s="28">
        <v>4</v>
      </c>
      <c r="U1781" s="28">
        <v>13</v>
      </c>
      <c r="V1781" s="29" t="s">
        <v>7480</v>
      </c>
      <c r="W1781" s="29" t="s">
        <v>1720</v>
      </c>
      <c r="X1781" s="29" t="s">
        <v>517</v>
      </c>
      <c r="Y1781" s="29" t="s">
        <v>2788</v>
      </c>
      <c r="Z1781" s="29" t="s">
        <v>5064</v>
      </c>
      <c r="AA1781" s="29" t="s">
        <v>7478</v>
      </c>
      <c r="AB1781" s="28">
        <v>92256</v>
      </c>
      <c r="AC1781" s="32">
        <v>34.137808999999997</v>
      </c>
      <c r="AD1781" s="32">
        <v>-116.053944</v>
      </c>
      <c r="AE1781" s="34" t="s">
        <v>7503</v>
      </c>
      <c r="AF1781" s="29" t="s">
        <v>7472</v>
      </c>
      <c r="AG1781" s="33" t="str">
        <f>IF(ISERROR(IF(VLOOKUP(B1781,'SAS Stations'!$A$2:$G$307,6,)="YES", "YES", "NO"))=TRUE,"NO","YES")</f>
        <v>NO</v>
      </c>
      <c r="AH1781" s="33" t="str">
        <f t="shared" si="27"/>
        <v>YES</v>
      </c>
      <c r="AI1781" s="33" t="str">
        <f>IF(ISERROR(IF(VLOOKUP(B1781,'Stations Modelled'!$A$2:$D$141,4,FALSE)=TRUE, "YES","NO")),"NO","YES")</f>
        <v>NO</v>
      </c>
    </row>
    <row r="1782" spans="1:35" hidden="1">
      <c r="A1782" s="29" t="s">
        <v>2787</v>
      </c>
      <c r="B1782" s="28">
        <v>1476</v>
      </c>
      <c r="C1782" s="28">
        <v>8255</v>
      </c>
      <c r="D1782" s="30" t="s">
        <v>3416</v>
      </c>
      <c r="E1782" s="29">
        <v>14451</v>
      </c>
      <c r="F1782" s="28">
        <v>33</v>
      </c>
      <c r="G1782" s="28">
        <v>12</v>
      </c>
      <c r="H1782" s="28">
        <v>5067</v>
      </c>
      <c r="I1782" s="29" t="s">
        <v>389</v>
      </c>
      <c r="J1782" s="28">
        <v>6</v>
      </c>
      <c r="K1782" s="29" t="s">
        <v>389</v>
      </c>
      <c r="L1782" s="28">
        <v>5067</v>
      </c>
      <c r="M1782" s="29" t="s">
        <v>389</v>
      </c>
      <c r="N1782" s="29" t="s">
        <v>7471</v>
      </c>
      <c r="O1782" s="31">
        <v>18264</v>
      </c>
      <c r="P1782" s="31" t="s">
        <v>7472</v>
      </c>
      <c r="Q1782" s="29" t="s">
        <v>7506</v>
      </c>
      <c r="R1782" s="28">
        <v>3</v>
      </c>
      <c r="S1782" s="28">
        <v>84</v>
      </c>
      <c r="T1782" s="28">
        <v>4</v>
      </c>
      <c r="U1782" s="28">
        <v>13</v>
      </c>
      <c r="V1782" s="29" t="s">
        <v>7480</v>
      </c>
      <c r="W1782" s="29" t="s">
        <v>1720</v>
      </c>
      <c r="X1782" s="29" t="s">
        <v>517</v>
      </c>
      <c r="Y1782" s="29" t="s">
        <v>2788</v>
      </c>
      <c r="Z1782" s="29" t="s">
        <v>5064</v>
      </c>
      <c r="AA1782" s="29" t="s">
        <v>7478</v>
      </c>
      <c r="AB1782" s="28">
        <v>92256</v>
      </c>
      <c r="AC1782" s="32">
        <v>34.137808999999997</v>
      </c>
      <c r="AD1782" s="32">
        <v>-116.053944</v>
      </c>
      <c r="AE1782" s="34" t="s">
        <v>7503</v>
      </c>
      <c r="AF1782" s="29" t="s">
        <v>7472</v>
      </c>
      <c r="AG1782" s="33" t="str">
        <f>IF(ISERROR(IF(VLOOKUP(B1782,'SAS Stations'!$A$2:$G$307,6,)="YES", "YES", "NO"))=TRUE,"NO","YES")</f>
        <v>NO</v>
      </c>
      <c r="AH1782" s="33" t="str">
        <f t="shared" si="27"/>
        <v>YES</v>
      </c>
      <c r="AI1782" s="33" t="str">
        <f>IF(ISERROR(IF(VLOOKUP(B1782,'Stations Modelled'!$A$2:$D$141,4,FALSE)=TRUE, "YES","NO")),"NO","YES")</f>
        <v>NO</v>
      </c>
    </row>
    <row r="1783" spans="1:35" hidden="1">
      <c r="A1783" s="29" t="s">
        <v>1504</v>
      </c>
      <c r="B1783" s="28">
        <v>491</v>
      </c>
      <c r="C1783" s="28">
        <v>5274</v>
      </c>
      <c r="D1783" s="30"/>
      <c r="E1783" s="29"/>
      <c r="F1783" s="28">
        <v>12</v>
      </c>
      <c r="G1783" s="28">
        <v>12</v>
      </c>
      <c r="H1783" s="28">
        <v>3002</v>
      </c>
      <c r="I1783" s="29" t="s">
        <v>1664</v>
      </c>
      <c r="J1783" s="28">
        <v>9</v>
      </c>
      <c r="K1783" s="29" t="s">
        <v>652</v>
      </c>
      <c r="L1783" s="28">
        <v>5073</v>
      </c>
      <c r="M1783" s="29" t="s">
        <v>652</v>
      </c>
      <c r="N1783" s="29" t="s">
        <v>7471</v>
      </c>
      <c r="O1783" s="31">
        <v>24624</v>
      </c>
      <c r="P1783" s="31" t="s">
        <v>7472</v>
      </c>
      <c r="Q1783" s="29" t="s">
        <v>7506</v>
      </c>
      <c r="R1783" s="28">
        <v>1</v>
      </c>
      <c r="S1783" s="28">
        <v>61</v>
      </c>
      <c r="T1783" s="28">
        <v>1</v>
      </c>
      <c r="U1783" s="28">
        <v>50</v>
      </c>
      <c r="V1783" s="29" t="s">
        <v>3386</v>
      </c>
      <c r="W1783" s="29" t="s">
        <v>4545</v>
      </c>
      <c r="X1783" s="29" t="s">
        <v>7472</v>
      </c>
      <c r="Y1783" s="29" t="s">
        <v>1505</v>
      </c>
      <c r="Z1783" s="29" t="s">
        <v>4546</v>
      </c>
      <c r="AA1783" s="29" t="s">
        <v>7478</v>
      </c>
      <c r="AB1783" s="28">
        <v>90704</v>
      </c>
      <c r="AC1783" s="32">
        <v>33.437184000000002</v>
      </c>
      <c r="AD1783" s="32">
        <v>-118.491761</v>
      </c>
      <c r="AE1783" s="34" t="s">
        <v>7494</v>
      </c>
      <c r="AF1783" s="29" t="s">
        <v>7472</v>
      </c>
      <c r="AG1783" s="33" t="str">
        <f>IF(ISERROR(IF(VLOOKUP(B1783,'SAS Stations'!$A$2:$G$307,6,)="YES", "YES", "NO"))=TRUE,"NO","YES")</f>
        <v>NO</v>
      </c>
      <c r="AH1783" s="33" t="str">
        <f t="shared" si="27"/>
        <v>YES</v>
      </c>
      <c r="AI1783" s="33" t="str">
        <f>IF(ISERROR(IF(VLOOKUP(B1783,'Stations Modelled'!$A$2:$D$141,4,FALSE)=TRUE, "YES","NO")),"NO","YES")</f>
        <v>NO</v>
      </c>
    </row>
    <row r="1784" spans="1:35" hidden="1">
      <c r="A1784" s="29" t="s">
        <v>1506</v>
      </c>
      <c r="B1784" s="28">
        <v>1301</v>
      </c>
      <c r="C1784" s="28">
        <v>7824</v>
      </c>
      <c r="D1784" s="30"/>
      <c r="E1784" s="29"/>
      <c r="F1784" s="28">
        <v>16</v>
      </c>
      <c r="G1784" s="28">
        <v>4</v>
      </c>
      <c r="H1784" s="28">
        <v>5021</v>
      </c>
      <c r="I1784" s="29" t="s">
        <v>625</v>
      </c>
      <c r="J1784" s="28">
        <v>8</v>
      </c>
      <c r="K1784" s="29" t="s">
        <v>337</v>
      </c>
      <c r="L1784" s="28">
        <v>5023</v>
      </c>
      <c r="M1784" s="29" t="s">
        <v>337</v>
      </c>
      <c r="N1784" s="29" t="s">
        <v>7471</v>
      </c>
      <c r="O1784" s="31">
        <v>22494</v>
      </c>
      <c r="P1784" s="31" t="s">
        <v>7472</v>
      </c>
      <c r="Q1784" s="29" t="s">
        <v>5084</v>
      </c>
      <c r="R1784" s="28">
        <v>5</v>
      </c>
      <c r="S1784" s="28">
        <v>44</v>
      </c>
      <c r="T1784" s="28">
        <v>1</v>
      </c>
      <c r="U1784" s="28">
        <v>50</v>
      </c>
      <c r="V1784" s="29" t="s">
        <v>2730</v>
      </c>
      <c r="W1784" s="29" t="s">
        <v>7472</v>
      </c>
      <c r="X1784" s="29" t="s">
        <v>7472</v>
      </c>
      <c r="Y1784" s="29" t="s">
        <v>7472</v>
      </c>
      <c r="Z1784" s="29" t="s">
        <v>7472</v>
      </c>
      <c r="AA1784" s="29" t="s">
        <v>7478</v>
      </c>
      <c r="AB1784" s="28">
        <v>90275</v>
      </c>
      <c r="AC1784" s="27"/>
      <c r="AD1784" s="27"/>
      <c r="AE1784" s="27"/>
      <c r="AF1784" s="29" t="s">
        <v>7472</v>
      </c>
      <c r="AG1784" s="33" t="str">
        <f>IF(ISERROR(IF(VLOOKUP(B1784,'SAS Stations'!$A$2:$G$307,6,)="YES", "YES", "NO"))=TRUE,"NO","YES")</f>
        <v>NO</v>
      </c>
      <c r="AH1784" s="33" t="str">
        <f t="shared" si="27"/>
        <v>YES</v>
      </c>
      <c r="AI1784" s="33" t="str">
        <f>IF(ISERROR(IF(VLOOKUP(B1784,'Stations Modelled'!$A$2:$D$141,4,FALSE)=TRUE, "YES","NO")),"NO","YES")</f>
        <v>NO</v>
      </c>
    </row>
    <row r="1785" spans="1:35" hidden="1">
      <c r="A1785" s="29" t="s">
        <v>1507</v>
      </c>
      <c r="B1785" s="28">
        <v>1004</v>
      </c>
      <c r="C1785" s="28">
        <v>6216</v>
      </c>
      <c r="D1785" s="30"/>
      <c r="E1785" s="29"/>
      <c r="F1785" s="28">
        <v>16</v>
      </c>
      <c r="G1785" s="28">
        <v>2.4</v>
      </c>
      <c r="H1785" s="28">
        <v>5074</v>
      </c>
      <c r="I1785" s="29" t="s">
        <v>631</v>
      </c>
      <c r="J1785" s="28">
        <v>9</v>
      </c>
      <c r="K1785" s="29" t="s">
        <v>652</v>
      </c>
      <c r="L1785" s="28">
        <v>5073</v>
      </c>
      <c r="M1785" s="29" t="s">
        <v>652</v>
      </c>
      <c r="N1785" s="29" t="s">
        <v>7471</v>
      </c>
      <c r="O1785" s="31">
        <v>18264</v>
      </c>
      <c r="P1785" s="31" t="s">
        <v>7472</v>
      </c>
      <c r="Q1785" s="29" t="s">
        <v>981</v>
      </c>
      <c r="R1785" s="28">
        <v>1</v>
      </c>
      <c r="S1785" s="28">
        <v>32</v>
      </c>
      <c r="T1785" s="28">
        <v>2</v>
      </c>
      <c r="U1785" s="28">
        <v>50</v>
      </c>
      <c r="V1785" s="29" t="s">
        <v>2730</v>
      </c>
      <c r="W1785" s="29" t="s">
        <v>7472</v>
      </c>
      <c r="X1785" s="29" t="s">
        <v>7472</v>
      </c>
      <c r="Y1785" s="29" t="s">
        <v>1508</v>
      </c>
      <c r="Z1785" s="29" t="s">
        <v>4853</v>
      </c>
      <c r="AA1785" s="29" t="s">
        <v>7478</v>
      </c>
      <c r="AB1785" s="28">
        <v>90280</v>
      </c>
      <c r="AC1785" s="27"/>
      <c r="AD1785" s="27"/>
      <c r="AE1785" s="27"/>
      <c r="AF1785" s="29" t="s">
        <v>7472</v>
      </c>
      <c r="AG1785" s="33" t="str">
        <f>IF(ISERROR(IF(VLOOKUP(B1785,'SAS Stations'!$A$2:$G$307,6,)="YES", "YES", "NO"))=TRUE,"NO","YES")</f>
        <v>NO</v>
      </c>
      <c r="AH1785" s="33" t="str">
        <f t="shared" si="27"/>
        <v>YES</v>
      </c>
      <c r="AI1785" s="33" t="str">
        <f>IF(ISERROR(IF(VLOOKUP(B1785,'Stations Modelled'!$A$2:$D$141,4,FALSE)=TRUE, "YES","NO")),"NO","YES")</f>
        <v>NO</v>
      </c>
    </row>
    <row r="1786" spans="1:35" hidden="1">
      <c r="A1786" s="29" t="s">
        <v>1509</v>
      </c>
      <c r="B1786" s="28">
        <v>369</v>
      </c>
      <c r="C1786" s="28">
        <v>5147</v>
      </c>
      <c r="D1786" s="30"/>
      <c r="E1786" s="29"/>
      <c r="F1786" s="28">
        <v>66</v>
      </c>
      <c r="G1786" s="28">
        <v>2.4</v>
      </c>
      <c r="H1786" s="28">
        <v>5074</v>
      </c>
      <c r="I1786" s="29" t="s">
        <v>631</v>
      </c>
      <c r="J1786" s="28">
        <v>9</v>
      </c>
      <c r="K1786" s="29" t="s">
        <v>652</v>
      </c>
      <c r="L1786" s="28">
        <v>5012</v>
      </c>
      <c r="M1786" s="29" t="s">
        <v>3869</v>
      </c>
      <c r="N1786" s="29" t="s">
        <v>7521</v>
      </c>
      <c r="O1786" s="31">
        <v>18264</v>
      </c>
      <c r="P1786" s="31">
        <v>29465</v>
      </c>
      <c r="Q1786" s="29" t="s">
        <v>7530</v>
      </c>
      <c r="R1786" s="28">
        <v>1</v>
      </c>
      <c r="S1786" s="28">
        <v>22</v>
      </c>
      <c r="T1786" s="28">
        <v>2</v>
      </c>
      <c r="U1786" s="28">
        <v>1</v>
      </c>
      <c r="V1786" s="29" t="s">
        <v>7472</v>
      </c>
      <c r="W1786" s="29" t="s">
        <v>7472</v>
      </c>
      <c r="X1786" s="29" t="s">
        <v>7472</v>
      </c>
      <c r="Y1786" s="29" t="s">
        <v>7472</v>
      </c>
      <c r="Z1786" s="29" t="s">
        <v>7472</v>
      </c>
      <c r="AA1786" s="29" t="s">
        <v>7478</v>
      </c>
      <c r="AB1786" s="28" t="s">
        <v>7472</v>
      </c>
      <c r="AC1786" s="27"/>
      <c r="AD1786" s="27"/>
      <c r="AE1786" s="27"/>
      <c r="AF1786" s="29" t="s">
        <v>7472</v>
      </c>
      <c r="AG1786" s="33" t="str">
        <f>IF(ISERROR(IF(VLOOKUP(B1786,'SAS Stations'!$A$2:$G$307,6,)="YES", "YES", "NO"))=TRUE,"NO","YES")</f>
        <v>NO</v>
      </c>
      <c r="AH1786" s="33" t="str">
        <f t="shared" si="27"/>
        <v>YES</v>
      </c>
      <c r="AI1786" s="33" t="str">
        <f>IF(ISERROR(IF(VLOOKUP(B1786,'Stations Modelled'!$A$2:$D$141,4,FALSE)=TRUE, "YES","NO")),"NO","YES")</f>
        <v>NO</v>
      </c>
    </row>
    <row r="1787" spans="1:35" hidden="1">
      <c r="A1787" s="29" t="s">
        <v>1510</v>
      </c>
      <c r="B1787" s="28">
        <v>933</v>
      </c>
      <c r="C1787" s="28">
        <v>6122</v>
      </c>
      <c r="D1787" s="30"/>
      <c r="E1787" s="29"/>
      <c r="F1787" s="28">
        <v>33</v>
      </c>
      <c r="G1787" s="28">
        <v>2.4</v>
      </c>
      <c r="H1787" s="28">
        <v>8016</v>
      </c>
      <c r="I1787" s="29" t="s">
        <v>385</v>
      </c>
      <c r="J1787" s="28">
        <v>15</v>
      </c>
      <c r="K1787" s="29" t="s">
        <v>666</v>
      </c>
      <c r="L1787" s="28">
        <v>5061</v>
      </c>
      <c r="M1787" s="29" t="s">
        <v>666</v>
      </c>
      <c r="N1787" s="29" t="s">
        <v>7471</v>
      </c>
      <c r="O1787" s="31">
        <v>25993</v>
      </c>
      <c r="P1787" s="31" t="s">
        <v>7472</v>
      </c>
      <c r="Q1787" s="29" t="s">
        <v>981</v>
      </c>
      <c r="R1787" s="28">
        <v>3</v>
      </c>
      <c r="S1787" s="28">
        <v>86</v>
      </c>
      <c r="T1787" s="28">
        <v>4</v>
      </c>
      <c r="U1787" s="28">
        <v>24</v>
      </c>
      <c r="V1787" s="29" t="s">
        <v>7474</v>
      </c>
      <c r="W1787" s="29" t="s">
        <v>7472</v>
      </c>
      <c r="X1787" s="29" t="s">
        <v>7472</v>
      </c>
      <c r="Y1787" s="29" t="s">
        <v>7472</v>
      </c>
      <c r="Z1787" s="29" t="s">
        <v>7472</v>
      </c>
      <c r="AA1787" s="29" t="s">
        <v>7478</v>
      </c>
      <c r="AB1787" s="28" t="s">
        <v>7472</v>
      </c>
      <c r="AC1787" s="27"/>
      <c r="AD1787" s="27"/>
      <c r="AE1787" s="27"/>
      <c r="AF1787" s="29" t="s">
        <v>7472</v>
      </c>
      <c r="AG1787" s="33" t="str">
        <f>IF(ISERROR(IF(VLOOKUP(B1787,'SAS Stations'!$A$2:$G$307,6,)="YES", "YES", "NO"))=TRUE,"NO","YES")</f>
        <v>NO</v>
      </c>
      <c r="AH1787" s="33" t="str">
        <f t="shared" si="27"/>
        <v>YES</v>
      </c>
      <c r="AI1787" s="33" t="str">
        <f>IF(ISERROR(IF(VLOOKUP(B1787,'Stations Modelled'!$A$2:$D$141,4,FALSE)=TRUE, "YES","NO")),"NO","YES")</f>
        <v>NO</v>
      </c>
    </row>
    <row r="1788" spans="1:35" hidden="1">
      <c r="A1788" s="29" t="s">
        <v>1511</v>
      </c>
      <c r="B1788" s="28">
        <v>948</v>
      </c>
      <c r="C1788" s="28">
        <v>6139</v>
      </c>
      <c r="D1788" s="30"/>
      <c r="E1788" s="29"/>
      <c r="F1788" s="28">
        <v>33</v>
      </c>
      <c r="G1788" s="28">
        <v>2.4</v>
      </c>
      <c r="H1788" s="28">
        <v>4025</v>
      </c>
      <c r="I1788" s="29" t="s">
        <v>5024</v>
      </c>
      <c r="J1788" s="28">
        <v>6</v>
      </c>
      <c r="K1788" s="29" t="s">
        <v>389</v>
      </c>
      <c r="L1788" s="28">
        <v>5067</v>
      </c>
      <c r="M1788" s="29" t="s">
        <v>389</v>
      </c>
      <c r="N1788" s="29" t="s">
        <v>7521</v>
      </c>
      <c r="O1788" s="31">
        <v>18264</v>
      </c>
      <c r="P1788" s="31">
        <v>29221</v>
      </c>
      <c r="Q1788" s="29" t="s">
        <v>981</v>
      </c>
      <c r="R1788" s="28">
        <v>3</v>
      </c>
      <c r="S1788" s="28">
        <v>87</v>
      </c>
      <c r="T1788" s="28">
        <v>4</v>
      </c>
      <c r="U1788" s="28">
        <v>40</v>
      </c>
      <c r="V1788" s="29" t="s">
        <v>7472</v>
      </c>
      <c r="W1788" s="29" t="s">
        <v>7472</v>
      </c>
      <c r="X1788" s="29" t="s">
        <v>7472</v>
      </c>
      <c r="Y1788" s="29" t="s">
        <v>7472</v>
      </c>
      <c r="Z1788" s="29" t="s">
        <v>7472</v>
      </c>
      <c r="AA1788" s="29" t="s">
        <v>7472</v>
      </c>
      <c r="AB1788" s="28" t="s">
        <v>7472</v>
      </c>
      <c r="AC1788" s="27"/>
      <c r="AD1788" s="27"/>
      <c r="AE1788" s="27"/>
      <c r="AF1788" s="29" t="s">
        <v>7472</v>
      </c>
      <c r="AG1788" s="33" t="str">
        <f>IF(ISERROR(IF(VLOOKUP(B1788,'SAS Stations'!$A$2:$G$307,6,)="YES", "YES", "NO"))=TRUE,"NO","YES")</f>
        <v>NO</v>
      </c>
      <c r="AH1788" s="33" t="str">
        <f t="shared" si="27"/>
        <v>YES</v>
      </c>
      <c r="AI1788" s="33" t="str">
        <f>IF(ISERROR(IF(VLOOKUP(B1788,'Stations Modelled'!$A$2:$D$141,4,FALSE)=TRUE, "YES","NO")),"NO","YES")</f>
        <v>NO</v>
      </c>
    </row>
    <row r="1789" spans="1:35" hidden="1">
      <c r="A1789" s="29" t="s">
        <v>922</v>
      </c>
      <c r="B1789" s="28">
        <v>37</v>
      </c>
      <c r="C1789" s="28">
        <v>1038</v>
      </c>
      <c r="D1789" s="30" t="s">
        <v>4954</v>
      </c>
      <c r="E1789" s="29"/>
      <c r="F1789" s="28">
        <v>66</v>
      </c>
      <c r="G1789" s="28">
        <v>12</v>
      </c>
      <c r="H1789" s="28">
        <v>5035</v>
      </c>
      <c r="I1789" s="29" t="s">
        <v>423</v>
      </c>
      <c r="J1789" s="28">
        <v>17</v>
      </c>
      <c r="K1789" s="29" t="s">
        <v>4950</v>
      </c>
      <c r="L1789" s="28">
        <v>5033</v>
      </c>
      <c r="M1789" s="29" t="s">
        <v>397</v>
      </c>
      <c r="N1789" s="29" t="s">
        <v>7471</v>
      </c>
      <c r="O1789" s="31">
        <v>32599</v>
      </c>
      <c r="P1789" s="31" t="s">
        <v>7472</v>
      </c>
      <c r="Q1789" s="29" t="s">
        <v>525</v>
      </c>
      <c r="R1789" s="28">
        <v>5</v>
      </c>
      <c r="S1789" s="28">
        <v>51</v>
      </c>
      <c r="T1789" s="28">
        <v>4</v>
      </c>
      <c r="U1789" s="28">
        <v>33</v>
      </c>
      <c r="V1789" s="29" t="s">
        <v>4926</v>
      </c>
      <c r="W1789" s="29" t="s">
        <v>1726</v>
      </c>
      <c r="X1789" s="29" t="s">
        <v>5352</v>
      </c>
      <c r="Y1789" s="29" t="s">
        <v>5353</v>
      </c>
      <c r="Z1789" s="29" t="s">
        <v>3851</v>
      </c>
      <c r="AA1789" s="29" t="s">
        <v>7478</v>
      </c>
      <c r="AB1789" s="28" t="s">
        <v>7472</v>
      </c>
      <c r="AC1789" s="32">
        <v>35.743017000000002</v>
      </c>
      <c r="AD1789" s="32">
        <v>-119.052594</v>
      </c>
      <c r="AE1789" s="34" t="s">
        <v>7494</v>
      </c>
      <c r="AF1789" s="29" t="s">
        <v>7472</v>
      </c>
      <c r="AG1789" s="33" t="str">
        <f>IF(ISERROR(IF(VLOOKUP(B1789,'SAS Stations'!$A$2:$G$307,6,)="YES", "YES", "NO"))=TRUE,"NO","YES")</f>
        <v>NO</v>
      </c>
      <c r="AH1789" s="33" t="str">
        <f t="shared" si="27"/>
        <v>YES</v>
      </c>
      <c r="AI1789" s="33" t="str">
        <f>IF(ISERROR(IF(VLOOKUP(B1789,'Stations Modelled'!$A$2:$D$141,4,FALSE)=TRUE, "YES","NO")),"NO","YES")</f>
        <v>NO</v>
      </c>
    </row>
    <row r="1790" spans="1:35" hidden="1">
      <c r="A1790" s="29" t="s">
        <v>923</v>
      </c>
      <c r="B1790" s="28">
        <v>1035</v>
      </c>
      <c r="C1790" s="28">
        <v>6269</v>
      </c>
      <c r="D1790" s="30" t="s">
        <v>3405</v>
      </c>
      <c r="E1790" s="29"/>
      <c r="F1790" s="28">
        <v>66</v>
      </c>
      <c r="G1790" s="28">
        <v>12</v>
      </c>
      <c r="H1790" s="28">
        <v>1990</v>
      </c>
      <c r="I1790" s="29" t="s">
        <v>7480</v>
      </c>
      <c r="J1790" s="28">
        <v>5</v>
      </c>
      <c r="K1790" s="29" t="s">
        <v>375</v>
      </c>
      <c r="L1790" s="28">
        <v>5064</v>
      </c>
      <c r="M1790" s="29" t="s">
        <v>375</v>
      </c>
      <c r="N1790" s="29" t="s">
        <v>7471</v>
      </c>
      <c r="O1790" s="31">
        <v>31747</v>
      </c>
      <c r="P1790" s="31" t="s">
        <v>7472</v>
      </c>
      <c r="Q1790" s="29" t="s">
        <v>525</v>
      </c>
      <c r="R1790" s="28">
        <v>3</v>
      </c>
      <c r="S1790" s="28">
        <v>31</v>
      </c>
      <c r="T1790" s="28">
        <v>4</v>
      </c>
      <c r="U1790" s="28">
        <v>17</v>
      </c>
      <c r="V1790" s="29" t="s">
        <v>7474</v>
      </c>
      <c r="W1790" s="29" t="s">
        <v>1678</v>
      </c>
      <c r="X1790" s="29" t="s">
        <v>538</v>
      </c>
      <c r="Y1790" s="29" t="s">
        <v>2789</v>
      </c>
      <c r="Z1790" s="29" t="s">
        <v>2790</v>
      </c>
      <c r="AA1790" s="29" t="s">
        <v>7478</v>
      </c>
      <c r="AB1790" s="28">
        <v>92354</v>
      </c>
      <c r="AC1790" s="32">
        <v>34.051558</v>
      </c>
      <c r="AD1790" s="32">
        <v>-117.263497</v>
      </c>
      <c r="AE1790" s="34" t="s">
        <v>7503</v>
      </c>
      <c r="AF1790" s="29" t="s">
        <v>7472</v>
      </c>
      <c r="AG1790" s="33" t="str">
        <f>IF(ISERROR(IF(VLOOKUP(B1790,'SAS Stations'!$A$2:$G$307,6,)="YES", "YES", "NO"))=TRUE,"NO","YES")</f>
        <v>NO</v>
      </c>
      <c r="AH1790" s="33" t="str">
        <f t="shared" si="27"/>
        <v>YES</v>
      </c>
      <c r="AI1790" s="33" t="str">
        <f>IF(ISERROR(IF(VLOOKUP(B1790,'Stations Modelled'!$A$2:$D$141,4,FALSE)=TRUE, "YES","NO")),"NO","YES")</f>
        <v>NO</v>
      </c>
    </row>
    <row r="1791" spans="1:35" hidden="1">
      <c r="A1791" s="29" t="s">
        <v>924</v>
      </c>
      <c r="B1791" s="28">
        <v>1028</v>
      </c>
      <c r="C1791" s="28">
        <v>6260</v>
      </c>
      <c r="D1791" s="30" t="s">
        <v>4981</v>
      </c>
      <c r="E1791" s="29"/>
      <c r="F1791" s="28">
        <v>66</v>
      </c>
      <c r="G1791" s="28">
        <v>16</v>
      </c>
      <c r="H1791" s="28">
        <v>5053</v>
      </c>
      <c r="I1791" s="29" t="s">
        <v>833</v>
      </c>
      <c r="J1791" s="28">
        <v>12</v>
      </c>
      <c r="K1791" s="29" t="s">
        <v>833</v>
      </c>
      <c r="L1791" s="28">
        <v>5056</v>
      </c>
      <c r="M1791" s="29" t="s">
        <v>698</v>
      </c>
      <c r="N1791" s="29" t="s">
        <v>7471</v>
      </c>
      <c r="O1791" s="31">
        <v>29860</v>
      </c>
      <c r="P1791" s="31" t="s">
        <v>7472</v>
      </c>
      <c r="Q1791" s="29" t="s">
        <v>7530</v>
      </c>
      <c r="R1791" s="28">
        <v>5</v>
      </c>
      <c r="S1791" s="28">
        <v>39</v>
      </c>
      <c r="T1791" s="28">
        <v>1</v>
      </c>
      <c r="U1791" s="28">
        <v>64</v>
      </c>
      <c r="V1791" s="29" t="s">
        <v>4972</v>
      </c>
      <c r="W1791" s="29" t="s">
        <v>2817</v>
      </c>
      <c r="X1791" s="29" t="s">
        <v>477</v>
      </c>
      <c r="Y1791" s="29" t="s">
        <v>5354</v>
      </c>
      <c r="Z1791" s="29" t="s">
        <v>742</v>
      </c>
      <c r="AA1791" s="29" t="s">
        <v>7478</v>
      </c>
      <c r="AB1791" s="28" t="s">
        <v>7472</v>
      </c>
      <c r="AC1791" s="32">
        <v>34.202531999999998</v>
      </c>
      <c r="AD1791" s="32">
        <v>-119.249726</v>
      </c>
      <c r="AE1791" s="34" t="s">
        <v>7494</v>
      </c>
      <c r="AF1791" s="29" t="s">
        <v>7472</v>
      </c>
      <c r="AG1791" s="33" t="str">
        <f>IF(ISERROR(IF(VLOOKUP(B1791,'SAS Stations'!$A$2:$G$307,6,)="YES", "YES", "NO"))=TRUE,"NO","YES")</f>
        <v>NO</v>
      </c>
      <c r="AH1791" s="33" t="str">
        <f t="shared" si="27"/>
        <v>YES</v>
      </c>
      <c r="AI1791" s="33" t="str">
        <f>IF(ISERROR(IF(VLOOKUP(B1791,'Stations Modelled'!$A$2:$D$141,4,FALSE)=TRUE, "YES","NO")),"NO","YES")</f>
        <v>NO</v>
      </c>
    </row>
    <row r="1792" spans="1:35" hidden="1">
      <c r="A1792" s="29" t="s">
        <v>1512</v>
      </c>
      <c r="B1792" s="28">
        <v>993</v>
      </c>
      <c r="C1792" s="28">
        <v>6201</v>
      </c>
      <c r="D1792" s="30"/>
      <c r="E1792" s="29"/>
      <c r="F1792" s="28">
        <v>12</v>
      </c>
      <c r="G1792" s="28">
        <v>2.4</v>
      </c>
      <c r="H1792" s="28">
        <v>5087</v>
      </c>
      <c r="I1792" s="29" t="s">
        <v>415</v>
      </c>
      <c r="J1792" s="28">
        <v>1</v>
      </c>
      <c r="K1792" s="29" t="s">
        <v>939</v>
      </c>
      <c r="L1792" s="28">
        <v>5082</v>
      </c>
      <c r="M1792" s="29" t="s">
        <v>939</v>
      </c>
      <c r="N1792" s="29" t="s">
        <v>7471</v>
      </c>
      <c r="O1792" s="31">
        <v>18264</v>
      </c>
      <c r="P1792" s="31" t="s">
        <v>7472</v>
      </c>
      <c r="Q1792" s="29" t="s">
        <v>981</v>
      </c>
      <c r="R1792" s="28">
        <v>1</v>
      </c>
      <c r="S1792" s="28">
        <v>48</v>
      </c>
      <c r="T1792" s="28">
        <v>2</v>
      </c>
      <c r="U1792" s="28">
        <v>80</v>
      </c>
      <c r="V1792" s="29" t="s">
        <v>7472</v>
      </c>
      <c r="W1792" s="29" t="s">
        <v>7472</v>
      </c>
      <c r="X1792" s="29" t="s">
        <v>7472</v>
      </c>
      <c r="Y1792" s="29" t="s">
        <v>7472</v>
      </c>
      <c r="Z1792" s="29" t="s">
        <v>7472</v>
      </c>
      <c r="AA1792" s="29" t="s">
        <v>7478</v>
      </c>
      <c r="AB1792" s="28" t="s">
        <v>7472</v>
      </c>
      <c r="AC1792" s="27"/>
      <c r="AD1792" s="27"/>
      <c r="AE1792" s="27"/>
      <c r="AF1792" s="29" t="s">
        <v>7472</v>
      </c>
      <c r="AG1792" s="33" t="str">
        <f>IF(ISERROR(IF(VLOOKUP(B1792,'SAS Stations'!$A$2:$G$307,6,)="YES", "YES", "NO"))=TRUE,"NO","YES")</f>
        <v>NO</v>
      </c>
      <c r="AH1792" s="33" t="str">
        <f t="shared" si="27"/>
        <v>YES</v>
      </c>
      <c r="AI1792" s="33" t="str">
        <f>IF(ISERROR(IF(VLOOKUP(B1792,'Stations Modelled'!$A$2:$D$141,4,FALSE)=TRUE, "YES","NO")),"NO","YES")</f>
        <v>NO</v>
      </c>
    </row>
    <row r="1793" spans="1:35" hidden="1">
      <c r="A1793" s="29" t="s">
        <v>4896</v>
      </c>
      <c r="B1793" s="28">
        <v>938</v>
      </c>
      <c r="C1793" s="28">
        <v>6129</v>
      </c>
      <c r="D1793" s="30" t="s">
        <v>2815</v>
      </c>
      <c r="E1793" s="29"/>
      <c r="F1793" s="28">
        <v>66</v>
      </c>
      <c r="G1793" s="28">
        <v>4</v>
      </c>
      <c r="H1793" s="28">
        <v>5071</v>
      </c>
      <c r="I1793" s="29" t="s">
        <v>339</v>
      </c>
      <c r="J1793" s="28">
        <v>9</v>
      </c>
      <c r="K1793" s="29" t="s">
        <v>652</v>
      </c>
      <c r="L1793" s="28">
        <v>5073</v>
      </c>
      <c r="M1793" s="29" t="s">
        <v>652</v>
      </c>
      <c r="N1793" s="29" t="s">
        <v>7521</v>
      </c>
      <c r="O1793" s="31">
        <v>25112</v>
      </c>
      <c r="P1793" s="31">
        <v>36928</v>
      </c>
      <c r="Q1793" s="29" t="s">
        <v>7530</v>
      </c>
      <c r="R1793" s="28">
        <v>1</v>
      </c>
      <c r="S1793" s="28">
        <v>46</v>
      </c>
      <c r="T1793" s="28">
        <v>1</v>
      </c>
      <c r="U1793" s="28">
        <v>51</v>
      </c>
      <c r="V1793" s="29" t="s">
        <v>3386</v>
      </c>
      <c r="W1793" s="29" t="s">
        <v>3431</v>
      </c>
      <c r="X1793" s="29" t="s">
        <v>472</v>
      </c>
      <c r="Y1793" s="29" t="s">
        <v>4897</v>
      </c>
      <c r="Z1793" s="29" t="s">
        <v>660</v>
      </c>
      <c r="AA1793" s="29" t="s">
        <v>7478</v>
      </c>
      <c r="AB1793" s="28" t="s">
        <v>7472</v>
      </c>
      <c r="AC1793" s="27"/>
      <c r="AD1793" s="27"/>
      <c r="AE1793" s="27"/>
      <c r="AF1793" s="29" t="s">
        <v>7472</v>
      </c>
      <c r="AG1793" s="33" t="str">
        <f>IF(ISERROR(IF(VLOOKUP(B1793,'SAS Stations'!$A$2:$G$307,6,)="YES", "YES", "NO"))=TRUE,"NO","YES")</f>
        <v>NO</v>
      </c>
      <c r="AH1793" s="33" t="str">
        <f t="shared" si="27"/>
        <v>YES</v>
      </c>
      <c r="AI1793" s="33" t="str">
        <f>IF(ISERROR(IF(VLOOKUP(B1793,'Stations Modelled'!$A$2:$D$141,4,FALSE)=TRUE, "YES","NO")),"NO","YES")</f>
        <v>NO</v>
      </c>
    </row>
    <row r="1794" spans="1:35" hidden="1">
      <c r="A1794" s="29" t="s">
        <v>1513</v>
      </c>
      <c r="B1794" s="28">
        <v>1012</v>
      </c>
      <c r="C1794" s="28">
        <v>6227</v>
      </c>
      <c r="D1794" s="30"/>
      <c r="E1794" s="29"/>
      <c r="F1794" s="28">
        <v>16</v>
      </c>
      <c r="G1794" s="28">
        <v>4</v>
      </c>
      <c r="H1794" s="28">
        <v>5011</v>
      </c>
      <c r="I1794" s="29" t="s">
        <v>3865</v>
      </c>
      <c r="J1794" s="28">
        <v>3</v>
      </c>
      <c r="K1794" s="29" t="s">
        <v>7529</v>
      </c>
      <c r="L1794" s="28">
        <v>5023</v>
      </c>
      <c r="M1794" s="29" t="s">
        <v>337</v>
      </c>
      <c r="N1794" s="29" t="s">
        <v>7471</v>
      </c>
      <c r="O1794" s="31">
        <v>18264</v>
      </c>
      <c r="P1794" s="31" t="s">
        <v>7472</v>
      </c>
      <c r="Q1794" s="29" t="s">
        <v>981</v>
      </c>
      <c r="R1794" s="28">
        <v>5</v>
      </c>
      <c r="S1794" s="28">
        <v>42</v>
      </c>
      <c r="T1794" s="28">
        <v>1</v>
      </c>
      <c r="U1794" s="28">
        <v>60</v>
      </c>
      <c r="V1794" s="29" t="s">
        <v>1290</v>
      </c>
      <c r="W1794" s="29" t="s">
        <v>7472</v>
      </c>
      <c r="X1794" s="29" t="s">
        <v>7472</v>
      </c>
      <c r="Y1794" s="29" t="s">
        <v>7472</v>
      </c>
      <c r="Z1794" s="29" t="s">
        <v>7472</v>
      </c>
      <c r="AA1794" s="29" t="s">
        <v>7478</v>
      </c>
      <c r="AB1794" s="28" t="s">
        <v>7472</v>
      </c>
      <c r="AC1794" s="27"/>
      <c r="AD1794" s="27"/>
      <c r="AE1794" s="27"/>
      <c r="AF1794" s="29" t="s">
        <v>7472</v>
      </c>
      <c r="AG1794" s="33" t="str">
        <f>IF(ISERROR(IF(VLOOKUP(B1794,'SAS Stations'!$A$2:$G$307,6,)="YES", "YES", "NO"))=TRUE,"NO","YES")</f>
        <v>NO</v>
      </c>
      <c r="AH1794" s="33" t="str">
        <f t="shared" si="27"/>
        <v>YES</v>
      </c>
      <c r="AI1794" s="33" t="str">
        <f>IF(ISERROR(IF(VLOOKUP(B1794,'Stations Modelled'!$A$2:$D$141,4,FALSE)=TRUE, "YES","NO")),"NO","YES")</f>
        <v>NO</v>
      </c>
    </row>
    <row r="1795" spans="1:35" hidden="1">
      <c r="A1795" s="29" t="s">
        <v>925</v>
      </c>
      <c r="B1795" s="28">
        <v>630</v>
      </c>
      <c r="C1795" s="28">
        <v>5584</v>
      </c>
      <c r="D1795" s="30" t="s">
        <v>4936</v>
      </c>
      <c r="E1795" s="29"/>
      <c r="F1795" s="28">
        <v>66</v>
      </c>
      <c r="G1795" s="28">
        <v>12</v>
      </c>
      <c r="H1795" s="28">
        <v>5011</v>
      </c>
      <c r="I1795" s="29" t="s">
        <v>3865</v>
      </c>
      <c r="J1795" s="28">
        <v>3</v>
      </c>
      <c r="K1795" s="29" t="s">
        <v>7529</v>
      </c>
      <c r="L1795" s="28">
        <v>5012</v>
      </c>
      <c r="M1795" s="29" t="s">
        <v>3869</v>
      </c>
      <c r="N1795" s="29" t="s">
        <v>7471</v>
      </c>
      <c r="O1795" s="31">
        <v>23559</v>
      </c>
      <c r="P1795" s="31" t="s">
        <v>7472</v>
      </c>
      <c r="Q1795" s="29" t="s">
        <v>7530</v>
      </c>
      <c r="R1795" s="28">
        <v>1</v>
      </c>
      <c r="S1795" s="28">
        <v>59</v>
      </c>
      <c r="T1795" s="28">
        <v>3</v>
      </c>
      <c r="U1795" s="28">
        <v>62</v>
      </c>
      <c r="V1795" s="29" t="s">
        <v>7531</v>
      </c>
      <c r="W1795" s="29" t="s">
        <v>1274</v>
      </c>
      <c r="X1795" s="29" t="s">
        <v>7582</v>
      </c>
      <c r="Y1795" s="29" t="s">
        <v>5329</v>
      </c>
      <c r="Z1795" s="29" t="s">
        <v>5330</v>
      </c>
      <c r="AA1795" s="29" t="s">
        <v>7478</v>
      </c>
      <c r="AB1795" s="28">
        <v>91608</v>
      </c>
      <c r="AC1795" s="32">
        <v>34.142206999999999</v>
      </c>
      <c r="AD1795" s="32">
        <v>-118.359797</v>
      </c>
      <c r="AE1795" s="34" t="s">
        <v>7503</v>
      </c>
      <c r="AF1795" s="29" t="s">
        <v>7472</v>
      </c>
      <c r="AG1795" s="33" t="str">
        <f>IF(ISERROR(IF(VLOOKUP(B1795,'SAS Stations'!$A$2:$G$307,6,)="YES", "YES", "NO"))=TRUE,"NO","YES")</f>
        <v>NO</v>
      </c>
      <c r="AH1795" s="33" t="str">
        <f t="shared" ref="AH1795:AH1858" si="28">IF(AG1795="YES", "NO", "YES")</f>
        <v>YES</v>
      </c>
      <c r="AI1795" s="33" t="str">
        <f>IF(ISERROR(IF(VLOOKUP(B1795,'Stations Modelled'!$A$2:$D$141,4,FALSE)=TRUE, "YES","NO")),"NO","YES")</f>
        <v>NO</v>
      </c>
    </row>
    <row r="1796" spans="1:35" hidden="1">
      <c r="A1796" s="29" t="s">
        <v>926</v>
      </c>
      <c r="B1796" s="28">
        <v>1663</v>
      </c>
      <c r="C1796" s="28">
        <v>6300</v>
      </c>
      <c r="D1796" s="30" t="s">
        <v>7564</v>
      </c>
      <c r="E1796" s="29">
        <v>52125</v>
      </c>
      <c r="F1796" s="28">
        <v>66</v>
      </c>
      <c r="G1796" s="28">
        <v>12</v>
      </c>
      <c r="H1796" s="28">
        <v>5088</v>
      </c>
      <c r="I1796" s="29" t="s">
        <v>838</v>
      </c>
      <c r="J1796" s="28">
        <v>2</v>
      </c>
      <c r="K1796" s="29" t="s">
        <v>394</v>
      </c>
      <c r="L1796" s="28">
        <v>5086</v>
      </c>
      <c r="M1796" s="29" t="s">
        <v>394</v>
      </c>
      <c r="N1796" s="29" t="s">
        <v>7471</v>
      </c>
      <c r="O1796" s="31">
        <v>33791</v>
      </c>
      <c r="P1796" s="31" t="s">
        <v>7472</v>
      </c>
      <c r="Q1796" s="29" t="s">
        <v>7530</v>
      </c>
      <c r="R1796" s="28">
        <v>1</v>
      </c>
      <c r="S1796" s="28">
        <v>43</v>
      </c>
      <c r="T1796" s="28">
        <v>2</v>
      </c>
      <c r="U1796" s="28">
        <v>46</v>
      </c>
      <c r="V1796" s="29" t="s">
        <v>7556</v>
      </c>
      <c r="W1796" s="29" t="s">
        <v>456</v>
      </c>
      <c r="X1796" s="29" t="s">
        <v>3313</v>
      </c>
      <c r="Y1796" s="29" t="s">
        <v>3390</v>
      </c>
      <c r="Z1796" s="29" t="s">
        <v>606</v>
      </c>
      <c r="AA1796" s="29" t="s">
        <v>7478</v>
      </c>
      <c r="AB1796" s="28" t="s">
        <v>7472</v>
      </c>
      <c r="AC1796" s="32">
        <v>33.640362000000003</v>
      </c>
      <c r="AD1796" s="32">
        <v>-117.850031</v>
      </c>
      <c r="AE1796" s="34" t="s">
        <v>7503</v>
      </c>
      <c r="AF1796" s="29" t="s">
        <v>7472</v>
      </c>
      <c r="AG1796" s="33" t="str">
        <f>IF(ISERROR(IF(VLOOKUP(B1796,'SAS Stations'!$A$2:$G$307,6,)="YES", "YES", "NO"))=TRUE,"NO","YES")</f>
        <v>NO</v>
      </c>
      <c r="AH1796" s="33" t="str">
        <f t="shared" si="28"/>
        <v>YES</v>
      </c>
      <c r="AI1796" s="33" t="str">
        <f>IF(ISERROR(IF(VLOOKUP(B1796,'Stations Modelled'!$A$2:$D$141,4,FALSE)=TRUE, "YES","NO")),"NO","YES")</f>
        <v>NO</v>
      </c>
    </row>
    <row r="1797" spans="1:35" hidden="1">
      <c r="A1797" s="29" t="s">
        <v>3391</v>
      </c>
      <c r="B1797" s="28">
        <v>1853</v>
      </c>
      <c r="C1797" s="28">
        <v>6320</v>
      </c>
      <c r="D1797" s="30" t="s">
        <v>7573</v>
      </c>
      <c r="E1797" s="29"/>
      <c r="F1797" s="28">
        <v>66</v>
      </c>
      <c r="G1797" s="28">
        <v>12</v>
      </c>
      <c r="H1797" s="28">
        <v>5087</v>
      </c>
      <c r="I1797" s="29" t="s">
        <v>415</v>
      </c>
      <c r="J1797" s="28">
        <v>1</v>
      </c>
      <c r="K1797" s="29" t="s">
        <v>939</v>
      </c>
      <c r="L1797" s="28">
        <v>5073</v>
      </c>
      <c r="M1797" s="29" t="s">
        <v>652</v>
      </c>
      <c r="N1797" s="29" t="s">
        <v>7521</v>
      </c>
      <c r="O1797" s="31">
        <v>34332</v>
      </c>
      <c r="P1797" s="31">
        <v>36670</v>
      </c>
      <c r="Q1797" s="29" t="s">
        <v>7530</v>
      </c>
      <c r="R1797" s="28">
        <v>1</v>
      </c>
      <c r="S1797" s="28">
        <v>48</v>
      </c>
      <c r="T1797" s="28">
        <v>2</v>
      </c>
      <c r="U1797" s="28">
        <v>43</v>
      </c>
      <c r="V1797" s="29" t="s">
        <v>7556</v>
      </c>
      <c r="W1797" s="29" t="s">
        <v>470</v>
      </c>
      <c r="X1797" s="29" t="s">
        <v>459</v>
      </c>
      <c r="Y1797" s="29" t="s">
        <v>3392</v>
      </c>
      <c r="Z1797" s="29" t="s">
        <v>414</v>
      </c>
      <c r="AA1797" s="29" t="s">
        <v>7478</v>
      </c>
      <c r="AB1797" s="28">
        <v>92621</v>
      </c>
      <c r="AC1797" s="27"/>
      <c r="AD1797" s="27"/>
      <c r="AE1797" s="34" t="s">
        <v>7503</v>
      </c>
      <c r="AF1797" s="29" t="s">
        <v>7472</v>
      </c>
      <c r="AG1797" s="33" t="str">
        <f>IF(ISERROR(IF(VLOOKUP(B1797,'SAS Stations'!$A$2:$G$307,6,)="YES", "YES", "NO"))=TRUE,"NO","YES")</f>
        <v>NO</v>
      </c>
      <c r="AH1797" s="33" t="str">
        <f t="shared" si="28"/>
        <v>YES</v>
      </c>
      <c r="AI1797" s="33" t="str">
        <f>IF(ISERROR(IF(VLOOKUP(B1797,'Stations Modelled'!$A$2:$D$141,4,FALSE)=TRUE, "YES","NO")),"NO","YES")</f>
        <v>NO</v>
      </c>
    </row>
    <row r="1798" spans="1:35" hidden="1">
      <c r="A1798" s="29" t="s">
        <v>927</v>
      </c>
      <c r="B1798" s="28">
        <v>675</v>
      </c>
      <c r="C1798" s="28">
        <v>5635</v>
      </c>
      <c r="D1798" s="30" t="s">
        <v>3420</v>
      </c>
      <c r="E1798" s="29">
        <v>17345</v>
      </c>
      <c r="F1798" s="28">
        <v>66</v>
      </c>
      <c r="G1798" s="28">
        <v>4</v>
      </c>
      <c r="H1798" s="28">
        <v>5045</v>
      </c>
      <c r="I1798" s="29" t="s">
        <v>3810</v>
      </c>
      <c r="J1798" s="28">
        <v>4</v>
      </c>
      <c r="K1798" s="29" t="s">
        <v>448</v>
      </c>
      <c r="L1798" s="28">
        <v>5069</v>
      </c>
      <c r="M1798" s="29" t="s">
        <v>687</v>
      </c>
      <c r="N1798" s="29" t="s">
        <v>7471</v>
      </c>
      <c r="O1798" s="31">
        <v>18264</v>
      </c>
      <c r="P1798" s="31" t="s">
        <v>7472</v>
      </c>
      <c r="Q1798" s="29" t="s">
        <v>7473</v>
      </c>
      <c r="R1798" s="28">
        <v>3</v>
      </c>
      <c r="S1798" s="28">
        <v>34</v>
      </c>
      <c r="T1798" s="28">
        <v>3</v>
      </c>
      <c r="U1798" s="28">
        <v>15</v>
      </c>
      <c r="V1798" s="29" t="s">
        <v>7474</v>
      </c>
      <c r="W1798" s="29" t="s">
        <v>1685</v>
      </c>
      <c r="X1798" s="29" t="s">
        <v>527</v>
      </c>
      <c r="Y1798" s="29" t="s">
        <v>2791</v>
      </c>
      <c r="Z1798" s="29" t="s">
        <v>927</v>
      </c>
      <c r="AA1798" s="29" t="s">
        <v>7478</v>
      </c>
      <c r="AB1798" s="28">
        <v>91786</v>
      </c>
      <c r="AC1798" s="32">
        <v>34.093584999999997</v>
      </c>
      <c r="AD1798" s="32">
        <v>-117.650097</v>
      </c>
      <c r="AE1798" s="34" t="s">
        <v>7503</v>
      </c>
      <c r="AF1798" s="29" t="s">
        <v>7472</v>
      </c>
      <c r="AG1798" s="33" t="str">
        <f>IF(ISERROR(IF(VLOOKUP(B1798,'SAS Stations'!$A$2:$G$307,6,)="YES", "YES", "NO"))=TRUE,"NO","YES")</f>
        <v>NO</v>
      </c>
      <c r="AH1798" s="33" t="str">
        <f t="shared" si="28"/>
        <v>YES</v>
      </c>
      <c r="AI1798" s="33" t="str">
        <f>IF(ISERROR(IF(VLOOKUP(B1798,'Stations Modelled'!$A$2:$D$141,4,FALSE)=TRUE, "YES","NO")),"NO","YES")</f>
        <v>NO</v>
      </c>
    </row>
    <row r="1799" spans="1:35" hidden="1">
      <c r="A1799" s="29" t="s">
        <v>927</v>
      </c>
      <c r="B1799" s="28">
        <v>676</v>
      </c>
      <c r="C1799" s="28">
        <v>5635</v>
      </c>
      <c r="D1799" s="30" t="s">
        <v>3420</v>
      </c>
      <c r="E1799" s="29">
        <v>17345</v>
      </c>
      <c r="F1799" s="28">
        <v>66</v>
      </c>
      <c r="G1799" s="28">
        <v>12</v>
      </c>
      <c r="H1799" s="28">
        <v>5045</v>
      </c>
      <c r="I1799" s="29" t="s">
        <v>3810</v>
      </c>
      <c r="J1799" s="28">
        <v>4</v>
      </c>
      <c r="K1799" s="29" t="s">
        <v>448</v>
      </c>
      <c r="L1799" s="28">
        <v>5069</v>
      </c>
      <c r="M1799" s="29" t="s">
        <v>687</v>
      </c>
      <c r="N1799" s="29" t="s">
        <v>7471</v>
      </c>
      <c r="O1799" s="31">
        <v>18264</v>
      </c>
      <c r="P1799" s="31" t="s">
        <v>7472</v>
      </c>
      <c r="Q1799" s="29" t="s">
        <v>7473</v>
      </c>
      <c r="R1799" s="28">
        <v>3</v>
      </c>
      <c r="S1799" s="28">
        <v>34</v>
      </c>
      <c r="T1799" s="28">
        <v>3</v>
      </c>
      <c r="U1799" s="28">
        <v>15</v>
      </c>
      <c r="V1799" s="29" t="s">
        <v>7474</v>
      </c>
      <c r="W1799" s="29" t="s">
        <v>1685</v>
      </c>
      <c r="X1799" s="29" t="s">
        <v>527</v>
      </c>
      <c r="Y1799" s="29" t="s">
        <v>2791</v>
      </c>
      <c r="Z1799" s="29" t="s">
        <v>927</v>
      </c>
      <c r="AA1799" s="29" t="s">
        <v>7478</v>
      </c>
      <c r="AB1799" s="28">
        <v>91786</v>
      </c>
      <c r="AC1799" s="32">
        <v>34.093584999999997</v>
      </c>
      <c r="AD1799" s="32">
        <v>-117.650097</v>
      </c>
      <c r="AE1799" s="34" t="s">
        <v>7503</v>
      </c>
      <c r="AF1799" s="29" t="s">
        <v>7472</v>
      </c>
      <c r="AG1799" s="33" t="str">
        <f>IF(ISERROR(IF(VLOOKUP(B1799,'SAS Stations'!$A$2:$G$307,6,)="YES", "YES", "NO"))=TRUE,"NO","YES")</f>
        <v>NO</v>
      </c>
      <c r="AH1799" s="33" t="str">
        <f t="shared" si="28"/>
        <v>YES</v>
      </c>
      <c r="AI1799" s="33" t="str">
        <f>IF(ISERROR(IF(VLOOKUP(B1799,'Stations Modelled'!$A$2:$D$141,4,FALSE)=TRUE, "YES","NO")),"NO","YES")</f>
        <v>YES</v>
      </c>
    </row>
    <row r="1800" spans="1:35" hidden="1">
      <c r="A1800" s="29" t="s">
        <v>1514</v>
      </c>
      <c r="B1800" s="28">
        <v>1359</v>
      </c>
      <c r="C1800" s="28">
        <v>8116</v>
      </c>
      <c r="D1800" s="30"/>
      <c r="E1800" s="29"/>
      <c r="F1800" s="28">
        <v>12</v>
      </c>
      <c r="G1800" s="28">
        <v>4</v>
      </c>
      <c r="H1800" s="28">
        <v>1310</v>
      </c>
      <c r="I1800" s="29" t="s">
        <v>3882</v>
      </c>
      <c r="J1800" s="28">
        <v>4</v>
      </c>
      <c r="K1800" s="29" t="s">
        <v>448</v>
      </c>
      <c r="L1800" s="28">
        <v>5069</v>
      </c>
      <c r="M1800" s="29" t="s">
        <v>687</v>
      </c>
      <c r="N1800" s="29" t="s">
        <v>7471</v>
      </c>
      <c r="O1800" s="31">
        <v>24654</v>
      </c>
      <c r="P1800" s="31" t="s">
        <v>7472</v>
      </c>
      <c r="Q1800" s="29" t="s">
        <v>981</v>
      </c>
      <c r="R1800" s="28">
        <v>3</v>
      </c>
      <c r="S1800" s="28">
        <v>30</v>
      </c>
      <c r="T1800" s="28">
        <v>3</v>
      </c>
      <c r="U1800" s="28">
        <v>10</v>
      </c>
      <c r="V1800" s="29" t="s">
        <v>7474</v>
      </c>
      <c r="W1800" s="29" t="s">
        <v>7472</v>
      </c>
      <c r="X1800" s="29" t="s">
        <v>7472</v>
      </c>
      <c r="Y1800" s="29" t="s">
        <v>7472</v>
      </c>
      <c r="Z1800" s="29" t="s">
        <v>7472</v>
      </c>
      <c r="AA1800" s="29" t="s">
        <v>7478</v>
      </c>
      <c r="AB1800" s="28" t="s">
        <v>7472</v>
      </c>
      <c r="AC1800" s="32">
        <v>34.006439999999998</v>
      </c>
      <c r="AD1800" s="32">
        <v>-118.12751</v>
      </c>
      <c r="AE1800" s="34" t="s">
        <v>7494</v>
      </c>
      <c r="AF1800" s="29" t="s">
        <v>7472</v>
      </c>
      <c r="AG1800" s="33" t="str">
        <f>IF(ISERROR(IF(VLOOKUP(B1800,'SAS Stations'!$A$2:$G$307,6,)="YES", "YES", "NO"))=TRUE,"NO","YES")</f>
        <v>NO</v>
      </c>
      <c r="AH1800" s="33" t="str">
        <f t="shared" si="28"/>
        <v>YES</v>
      </c>
      <c r="AI1800" s="33" t="str">
        <f>IF(ISERROR(IF(VLOOKUP(B1800,'Stations Modelled'!$A$2:$D$141,4,FALSE)=TRUE, "YES","NO")),"NO","YES")</f>
        <v>NO</v>
      </c>
    </row>
    <row r="1801" spans="1:35" hidden="1">
      <c r="A1801" s="29" t="s">
        <v>928</v>
      </c>
      <c r="B1801" s="28">
        <v>391</v>
      </c>
      <c r="C1801" s="28">
        <v>5175</v>
      </c>
      <c r="D1801" s="30" t="s">
        <v>7535</v>
      </c>
      <c r="E1801" s="29">
        <v>45345</v>
      </c>
      <c r="F1801" s="28">
        <v>66</v>
      </c>
      <c r="G1801" s="28">
        <v>16</v>
      </c>
      <c r="H1801" s="28">
        <v>5074</v>
      </c>
      <c r="I1801" s="29" t="s">
        <v>631</v>
      </c>
      <c r="J1801" s="28">
        <v>9</v>
      </c>
      <c r="K1801" s="29" t="s">
        <v>652</v>
      </c>
      <c r="L1801" s="28">
        <v>5073</v>
      </c>
      <c r="M1801" s="29" t="s">
        <v>652</v>
      </c>
      <c r="N1801" s="29" t="s">
        <v>7471</v>
      </c>
      <c r="O1801" s="31">
        <v>20972</v>
      </c>
      <c r="P1801" s="31" t="s">
        <v>7472</v>
      </c>
      <c r="Q1801" s="29" t="s">
        <v>7473</v>
      </c>
      <c r="R1801" s="28">
        <v>1</v>
      </c>
      <c r="S1801" s="28">
        <v>32</v>
      </c>
      <c r="T1801" s="28">
        <v>2</v>
      </c>
      <c r="U1801" s="28">
        <v>2</v>
      </c>
      <c r="V1801" s="29" t="s">
        <v>7531</v>
      </c>
      <c r="W1801" s="29" t="s">
        <v>7815</v>
      </c>
      <c r="X1801" s="29" t="s">
        <v>538</v>
      </c>
      <c r="Y1801" s="29" t="s">
        <v>4898</v>
      </c>
      <c r="Z1801" s="29" t="s">
        <v>7588</v>
      </c>
      <c r="AA1801" s="29" t="s">
        <v>7478</v>
      </c>
      <c r="AB1801" s="28">
        <v>90640</v>
      </c>
      <c r="AC1801" s="32">
        <v>34.148017000000003</v>
      </c>
      <c r="AD1801" s="32">
        <v>-118.630094</v>
      </c>
      <c r="AE1801" s="34" t="s">
        <v>7494</v>
      </c>
      <c r="AF1801" s="29" t="s">
        <v>7472</v>
      </c>
      <c r="AG1801" s="33" t="str">
        <f>IF(ISERROR(IF(VLOOKUP(B1801,'SAS Stations'!$A$2:$G$307,6,)="YES", "YES", "NO"))=TRUE,"NO","YES")</f>
        <v>YES</v>
      </c>
      <c r="AH1801" s="33" t="str">
        <f t="shared" si="28"/>
        <v>NO</v>
      </c>
      <c r="AI1801" s="33" t="str">
        <f>IF(ISERROR(IF(VLOOKUP(B1801,'Stations Modelled'!$A$2:$D$141,4,FALSE)=TRUE, "YES","NO")),"NO","YES")</f>
        <v>NO</v>
      </c>
    </row>
    <row r="1802" spans="1:35" hidden="1">
      <c r="A1802" s="29" t="s">
        <v>929</v>
      </c>
      <c r="B1802" s="28">
        <v>450</v>
      </c>
      <c r="C1802" s="28">
        <v>5236</v>
      </c>
      <c r="D1802" s="30" t="s">
        <v>4971</v>
      </c>
      <c r="E1802" s="29">
        <v>76969</v>
      </c>
      <c r="F1802" s="28">
        <v>66</v>
      </c>
      <c r="G1802" s="28">
        <v>16</v>
      </c>
      <c r="H1802" s="28">
        <v>5056</v>
      </c>
      <c r="I1802" s="29" t="s">
        <v>698</v>
      </c>
      <c r="J1802" s="28">
        <v>11</v>
      </c>
      <c r="K1802" s="29" t="s">
        <v>698</v>
      </c>
      <c r="L1802" s="28">
        <v>5056</v>
      </c>
      <c r="M1802" s="29" t="s">
        <v>698</v>
      </c>
      <c r="N1802" s="29" t="s">
        <v>7471</v>
      </c>
      <c r="O1802" s="31">
        <v>24869</v>
      </c>
      <c r="P1802" s="31" t="s">
        <v>7472</v>
      </c>
      <c r="Q1802" s="29" t="s">
        <v>7473</v>
      </c>
      <c r="R1802" s="28">
        <v>5</v>
      </c>
      <c r="S1802" s="28">
        <v>35</v>
      </c>
      <c r="T1802" s="28">
        <v>3</v>
      </c>
      <c r="U1802" s="28">
        <v>61</v>
      </c>
      <c r="V1802" s="29" t="s">
        <v>2730</v>
      </c>
      <c r="W1802" s="29" t="s">
        <v>3434</v>
      </c>
      <c r="X1802" s="29" t="s">
        <v>562</v>
      </c>
      <c r="Y1802" s="29" t="s">
        <v>5355</v>
      </c>
      <c r="Z1802" s="29" t="s">
        <v>5313</v>
      </c>
      <c r="AA1802" s="29" t="s">
        <v>7478</v>
      </c>
      <c r="AB1802" s="28">
        <v>91302</v>
      </c>
      <c r="AC1802" s="32">
        <v>34.164738999999997</v>
      </c>
      <c r="AD1802" s="32">
        <v>-117.286473</v>
      </c>
      <c r="AE1802" s="34" t="s">
        <v>7503</v>
      </c>
      <c r="AF1802" s="29" t="s">
        <v>7472</v>
      </c>
      <c r="AG1802" s="33" t="str">
        <f>IF(ISERROR(IF(VLOOKUP(B1802,'SAS Stations'!$A$2:$G$307,6,)="YES", "YES", "NO"))=TRUE,"NO","YES")</f>
        <v>NO</v>
      </c>
      <c r="AH1802" s="33" t="str">
        <f t="shared" si="28"/>
        <v>YES</v>
      </c>
      <c r="AI1802" s="33" t="str">
        <f>IF(ISERROR(IF(VLOOKUP(B1802,'Stations Modelled'!$A$2:$D$141,4,FALSE)=TRUE, "YES","NO")),"NO","YES")</f>
        <v>YES</v>
      </c>
    </row>
    <row r="1803" spans="1:35" hidden="1">
      <c r="A1803" s="29" t="s">
        <v>2792</v>
      </c>
      <c r="B1803" s="28">
        <v>689</v>
      </c>
      <c r="C1803" s="28">
        <v>5647</v>
      </c>
      <c r="D1803" s="30" t="s">
        <v>3405</v>
      </c>
      <c r="E1803" s="29"/>
      <c r="F1803" s="28">
        <v>12</v>
      </c>
      <c r="G1803" s="28">
        <v>4</v>
      </c>
      <c r="H1803" s="28">
        <v>1990</v>
      </c>
      <c r="I1803" s="29" t="s">
        <v>7480</v>
      </c>
      <c r="J1803" s="28">
        <v>5</v>
      </c>
      <c r="K1803" s="29" t="s">
        <v>375</v>
      </c>
      <c r="L1803" s="28">
        <v>5064</v>
      </c>
      <c r="M1803" s="29" t="s">
        <v>375</v>
      </c>
      <c r="N1803" s="29" t="s">
        <v>7471</v>
      </c>
      <c r="O1803" s="31">
        <v>18264</v>
      </c>
      <c r="P1803" s="31" t="s">
        <v>7472</v>
      </c>
      <c r="Q1803" s="29" t="s">
        <v>7506</v>
      </c>
      <c r="R1803" s="28">
        <v>3</v>
      </c>
      <c r="S1803" s="28">
        <v>31</v>
      </c>
      <c r="T1803" s="28">
        <v>4</v>
      </c>
      <c r="U1803" s="28">
        <v>11</v>
      </c>
      <c r="V1803" s="29" t="s">
        <v>7474</v>
      </c>
      <c r="W1803" s="29" t="s">
        <v>3429</v>
      </c>
      <c r="X1803" s="29" t="s">
        <v>569</v>
      </c>
      <c r="Y1803" s="29" t="s">
        <v>2793</v>
      </c>
      <c r="Z1803" s="29" t="s">
        <v>7480</v>
      </c>
      <c r="AA1803" s="29" t="s">
        <v>7478</v>
      </c>
      <c r="AB1803" s="28">
        <v>92405</v>
      </c>
      <c r="AC1803" s="27"/>
      <c r="AD1803" s="27"/>
      <c r="AE1803" s="27"/>
      <c r="AF1803" s="29" t="s">
        <v>7472</v>
      </c>
      <c r="AG1803" s="33" t="str">
        <f>IF(ISERROR(IF(VLOOKUP(B1803,'SAS Stations'!$A$2:$G$307,6,)="YES", "YES", "NO"))=TRUE,"NO","YES")</f>
        <v>NO</v>
      </c>
      <c r="AH1803" s="33" t="str">
        <f t="shared" si="28"/>
        <v>YES</v>
      </c>
      <c r="AI1803" s="33" t="str">
        <f>IF(ISERROR(IF(VLOOKUP(B1803,'Stations Modelled'!$A$2:$D$141,4,FALSE)=TRUE, "YES","NO")),"NO","YES")</f>
        <v>NO</v>
      </c>
    </row>
    <row r="1804" spans="1:35" hidden="1">
      <c r="A1804" s="29" t="s">
        <v>1515</v>
      </c>
      <c r="B1804" s="28">
        <v>1306</v>
      </c>
      <c r="C1804" s="28">
        <v>7880</v>
      </c>
      <c r="D1804" s="30"/>
      <c r="E1804" s="29"/>
      <c r="F1804" s="28">
        <v>12</v>
      </c>
      <c r="G1804" s="28">
        <v>2.4</v>
      </c>
      <c r="H1804" s="28">
        <v>8015</v>
      </c>
      <c r="I1804" s="29" t="s">
        <v>5394</v>
      </c>
      <c r="J1804" s="28">
        <v>15</v>
      </c>
      <c r="K1804" s="29" t="s">
        <v>666</v>
      </c>
      <c r="L1804" s="28">
        <v>2556</v>
      </c>
      <c r="M1804" s="29" t="s">
        <v>3822</v>
      </c>
      <c r="N1804" s="29" t="s">
        <v>7471</v>
      </c>
      <c r="O1804" s="31">
        <v>25173</v>
      </c>
      <c r="P1804" s="31" t="s">
        <v>7472</v>
      </c>
      <c r="Q1804" s="29" t="s">
        <v>5084</v>
      </c>
      <c r="R1804" s="28">
        <v>3</v>
      </c>
      <c r="S1804" s="28">
        <v>85</v>
      </c>
      <c r="T1804" s="28">
        <v>2</v>
      </c>
      <c r="U1804" s="28">
        <v>40</v>
      </c>
      <c r="V1804" s="29" t="s">
        <v>7498</v>
      </c>
      <c r="W1804" s="29" t="s">
        <v>7472</v>
      </c>
      <c r="X1804" s="29" t="s">
        <v>7472</v>
      </c>
      <c r="Y1804" s="29" t="s">
        <v>7472</v>
      </c>
      <c r="Z1804" s="29" t="s">
        <v>7472</v>
      </c>
      <c r="AA1804" s="29" t="s">
        <v>7478</v>
      </c>
      <c r="AB1804" s="28">
        <v>93546</v>
      </c>
      <c r="AC1804" s="27"/>
      <c r="AD1804" s="27"/>
      <c r="AE1804" s="27"/>
      <c r="AF1804" s="29" t="s">
        <v>7472</v>
      </c>
      <c r="AG1804" s="33" t="str">
        <f>IF(ISERROR(IF(VLOOKUP(B1804,'SAS Stations'!$A$2:$G$307,6,)="YES", "YES", "NO"))=TRUE,"NO","YES")</f>
        <v>NO</v>
      </c>
      <c r="AH1804" s="33" t="str">
        <f t="shared" si="28"/>
        <v>YES</v>
      </c>
      <c r="AI1804" s="33" t="str">
        <f>IF(ISERROR(IF(VLOOKUP(B1804,'Stations Modelled'!$A$2:$D$141,4,FALSE)=TRUE, "YES","NO")),"NO","YES")</f>
        <v>NO</v>
      </c>
    </row>
    <row r="1805" spans="1:35" hidden="1">
      <c r="A1805" s="29" t="s">
        <v>347</v>
      </c>
      <c r="B1805" s="28">
        <v>311</v>
      </c>
      <c r="C1805" s="28">
        <v>5070</v>
      </c>
      <c r="D1805" s="30" t="s">
        <v>3410</v>
      </c>
      <c r="E1805" s="29" t="s">
        <v>2794</v>
      </c>
      <c r="F1805" s="28">
        <v>115</v>
      </c>
      <c r="G1805" s="28">
        <v>12</v>
      </c>
      <c r="H1805" s="28">
        <v>5070</v>
      </c>
      <c r="I1805" s="29" t="s">
        <v>347</v>
      </c>
      <c r="J1805" s="28">
        <v>7</v>
      </c>
      <c r="K1805" s="29" t="s">
        <v>347</v>
      </c>
      <c r="L1805" s="28">
        <v>5070</v>
      </c>
      <c r="M1805" s="29" t="s">
        <v>347</v>
      </c>
      <c r="N1805" s="29" t="s">
        <v>7471</v>
      </c>
      <c r="O1805" s="31">
        <v>33268</v>
      </c>
      <c r="P1805" s="31" t="s">
        <v>7472</v>
      </c>
      <c r="Q1805" s="29" t="s">
        <v>7473</v>
      </c>
      <c r="R1805" s="28">
        <v>3</v>
      </c>
      <c r="S1805" s="28">
        <v>77</v>
      </c>
      <c r="T1805" s="28">
        <v>3</v>
      </c>
      <c r="U1805" s="28">
        <v>16</v>
      </c>
      <c r="V1805" s="29" t="s">
        <v>3411</v>
      </c>
      <c r="W1805" s="29" t="s">
        <v>2728</v>
      </c>
      <c r="X1805" s="29" t="s">
        <v>462</v>
      </c>
      <c r="Y1805" s="29" t="s">
        <v>2795</v>
      </c>
      <c r="Z1805" s="29" t="s">
        <v>2796</v>
      </c>
      <c r="AA1805" s="29" t="s">
        <v>7478</v>
      </c>
      <c r="AB1805" s="28">
        <v>92380</v>
      </c>
      <c r="AC1805" s="32">
        <v>33.741909999999997</v>
      </c>
      <c r="AD1805" s="32">
        <v>-117.156589</v>
      </c>
      <c r="AE1805" s="34" t="s">
        <v>7503</v>
      </c>
      <c r="AF1805" s="29" t="s">
        <v>7472</v>
      </c>
      <c r="AG1805" s="33" t="str">
        <f>IF(ISERROR(IF(VLOOKUP(B1805,'SAS Stations'!$A$2:$G$307,6,)="YES", "YES", "NO"))=TRUE,"NO","YES")</f>
        <v>NO</v>
      </c>
      <c r="AH1805" s="33" t="str">
        <f t="shared" si="28"/>
        <v>YES</v>
      </c>
      <c r="AI1805" s="33" t="str">
        <f>IF(ISERROR(IF(VLOOKUP(B1805,'Stations Modelled'!$A$2:$D$141,4,FALSE)=TRUE, "YES","NO")),"NO","YES")</f>
        <v>NO</v>
      </c>
    </row>
    <row r="1806" spans="1:35" hidden="1">
      <c r="A1806" s="29" t="s">
        <v>347</v>
      </c>
      <c r="B1806" s="28">
        <v>312</v>
      </c>
      <c r="C1806" s="28">
        <v>5070</v>
      </c>
      <c r="D1806" s="30" t="s">
        <v>3410</v>
      </c>
      <c r="E1806" s="29" t="s">
        <v>2794</v>
      </c>
      <c r="F1806" s="28">
        <v>33</v>
      </c>
      <c r="G1806" s="28">
        <v>12</v>
      </c>
      <c r="H1806" s="28">
        <v>5070</v>
      </c>
      <c r="I1806" s="29" t="s">
        <v>347</v>
      </c>
      <c r="J1806" s="28">
        <v>7</v>
      </c>
      <c r="K1806" s="29" t="s">
        <v>347</v>
      </c>
      <c r="L1806" s="28">
        <v>5070</v>
      </c>
      <c r="M1806" s="29" t="s">
        <v>347</v>
      </c>
      <c r="N1806" s="29" t="s">
        <v>7521</v>
      </c>
      <c r="O1806" s="31">
        <v>18264</v>
      </c>
      <c r="P1806" s="31">
        <v>33399</v>
      </c>
      <c r="Q1806" s="29" t="s">
        <v>7506</v>
      </c>
      <c r="R1806" s="28">
        <v>3</v>
      </c>
      <c r="S1806" s="28">
        <v>77</v>
      </c>
      <c r="T1806" s="28">
        <v>3</v>
      </c>
      <c r="U1806" s="28">
        <v>16</v>
      </c>
      <c r="V1806" s="29" t="s">
        <v>3411</v>
      </c>
      <c r="W1806" s="29" t="s">
        <v>2728</v>
      </c>
      <c r="X1806" s="29" t="s">
        <v>462</v>
      </c>
      <c r="Y1806" s="29" t="s">
        <v>2795</v>
      </c>
      <c r="Z1806" s="29" t="s">
        <v>2796</v>
      </c>
      <c r="AA1806" s="29" t="s">
        <v>7478</v>
      </c>
      <c r="AB1806" s="28">
        <v>92380</v>
      </c>
      <c r="AC1806" s="32">
        <v>33.741909999999997</v>
      </c>
      <c r="AD1806" s="32">
        <v>-117.156589</v>
      </c>
      <c r="AE1806" s="34" t="s">
        <v>7503</v>
      </c>
      <c r="AF1806" s="29" t="s">
        <v>7472</v>
      </c>
      <c r="AG1806" s="33" t="str">
        <f>IF(ISERROR(IF(VLOOKUP(B1806,'SAS Stations'!$A$2:$G$307,6,)="YES", "YES", "NO"))=TRUE,"NO","YES")</f>
        <v>NO</v>
      </c>
      <c r="AH1806" s="33" t="str">
        <f t="shared" si="28"/>
        <v>YES</v>
      </c>
      <c r="AI1806" s="33" t="str">
        <f>IF(ISERROR(IF(VLOOKUP(B1806,'Stations Modelled'!$A$2:$D$141,4,FALSE)=TRUE, "YES","NO")),"NO","YES")</f>
        <v>NO</v>
      </c>
    </row>
    <row r="1807" spans="1:35" hidden="1">
      <c r="A1807" s="29" t="s">
        <v>347</v>
      </c>
      <c r="B1807" s="28">
        <v>313</v>
      </c>
      <c r="C1807" s="28">
        <v>5070</v>
      </c>
      <c r="D1807" s="30" t="s">
        <v>3410</v>
      </c>
      <c r="E1807" s="29" t="s">
        <v>2794</v>
      </c>
      <c r="F1807" s="28">
        <v>500</v>
      </c>
      <c r="G1807" s="28">
        <v>115</v>
      </c>
      <c r="H1807" s="28">
        <v>5000</v>
      </c>
      <c r="I1807" s="29" t="s">
        <v>7485</v>
      </c>
      <c r="J1807" s="28">
        <v>7</v>
      </c>
      <c r="K1807" s="29" t="s">
        <v>347</v>
      </c>
      <c r="L1807" s="28">
        <v>5070</v>
      </c>
      <c r="M1807" s="29" t="s">
        <v>347</v>
      </c>
      <c r="N1807" s="29" t="s">
        <v>7471</v>
      </c>
      <c r="O1807" s="31">
        <v>31503</v>
      </c>
      <c r="P1807" s="31" t="s">
        <v>7472</v>
      </c>
      <c r="Q1807" s="29" t="s">
        <v>7486</v>
      </c>
      <c r="R1807" s="28">
        <v>3</v>
      </c>
      <c r="S1807" s="28">
        <v>77</v>
      </c>
      <c r="T1807" s="28">
        <v>3</v>
      </c>
      <c r="U1807" s="28">
        <v>16</v>
      </c>
      <c r="V1807" s="29" t="s">
        <v>3411</v>
      </c>
      <c r="W1807" s="29" t="s">
        <v>2728</v>
      </c>
      <c r="X1807" s="29" t="s">
        <v>462</v>
      </c>
      <c r="Y1807" s="29" t="s">
        <v>2795</v>
      </c>
      <c r="Z1807" s="29" t="s">
        <v>2796</v>
      </c>
      <c r="AA1807" s="29" t="s">
        <v>7478</v>
      </c>
      <c r="AB1807" s="28">
        <v>92380</v>
      </c>
      <c r="AC1807" s="32">
        <v>33.741909999999997</v>
      </c>
      <c r="AD1807" s="32">
        <v>-117.156589</v>
      </c>
      <c r="AE1807" s="34" t="s">
        <v>7503</v>
      </c>
      <c r="AF1807" s="29" t="s">
        <v>7472</v>
      </c>
      <c r="AG1807" s="33" t="str">
        <f>IF(ISERROR(IF(VLOOKUP(B1807,'SAS Stations'!$A$2:$G$307,6,)="YES", "YES", "NO"))=TRUE,"NO","YES")</f>
        <v>NO</v>
      </c>
      <c r="AH1807" s="33" t="str">
        <f t="shared" si="28"/>
        <v>YES</v>
      </c>
      <c r="AI1807" s="33" t="str">
        <f>IF(ISERROR(IF(VLOOKUP(B1807,'Stations Modelled'!$A$2:$D$141,4,FALSE)=TRUE, "YES","NO")),"NO","YES")</f>
        <v>NO</v>
      </c>
    </row>
    <row r="1808" spans="1:35" hidden="1">
      <c r="A1808" s="29" t="s">
        <v>347</v>
      </c>
      <c r="B1808" s="28">
        <v>1840</v>
      </c>
      <c r="C1808" s="28">
        <v>5070</v>
      </c>
      <c r="D1808" s="30" t="s">
        <v>3410</v>
      </c>
      <c r="E1808" s="29" t="s">
        <v>2794</v>
      </c>
      <c r="F1808" s="28">
        <v>115</v>
      </c>
      <c r="G1808" s="28">
        <v>33</v>
      </c>
      <c r="H1808" s="28">
        <v>5070</v>
      </c>
      <c r="I1808" s="29" t="s">
        <v>347</v>
      </c>
      <c r="J1808" s="28">
        <v>7</v>
      </c>
      <c r="K1808" s="29" t="s">
        <v>347</v>
      </c>
      <c r="L1808" s="28">
        <v>5070</v>
      </c>
      <c r="M1808" s="29" t="s">
        <v>347</v>
      </c>
      <c r="N1808" s="29" t="s">
        <v>7521</v>
      </c>
      <c r="O1808" s="31">
        <v>18264</v>
      </c>
      <c r="P1808" s="31">
        <v>33396</v>
      </c>
      <c r="Q1808" s="29" t="s">
        <v>7473</v>
      </c>
      <c r="R1808" s="28">
        <v>3</v>
      </c>
      <c r="S1808" s="28">
        <v>77</v>
      </c>
      <c r="T1808" s="28">
        <v>3</v>
      </c>
      <c r="U1808" s="28">
        <v>16</v>
      </c>
      <c r="V1808" s="29" t="s">
        <v>3411</v>
      </c>
      <c r="W1808" s="29" t="s">
        <v>2728</v>
      </c>
      <c r="X1808" s="29" t="s">
        <v>462</v>
      </c>
      <c r="Y1808" s="29" t="s">
        <v>2795</v>
      </c>
      <c r="Z1808" s="29" t="s">
        <v>2796</v>
      </c>
      <c r="AA1808" s="29" t="s">
        <v>7478</v>
      </c>
      <c r="AB1808" s="28">
        <v>92380</v>
      </c>
      <c r="AC1808" s="32">
        <v>33.741909999999997</v>
      </c>
      <c r="AD1808" s="32">
        <v>-117.156589</v>
      </c>
      <c r="AE1808" s="34" t="s">
        <v>7503</v>
      </c>
      <c r="AF1808" s="29" t="s">
        <v>7472</v>
      </c>
      <c r="AG1808" s="33" t="str">
        <f>IF(ISERROR(IF(VLOOKUP(B1808,'SAS Stations'!$A$2:$G$307,6,)="YES", "YES", "NO"))=TRUE,"NO","YES")</f>
        <v>NO</v>
      </c>
      <c r="AH1808" s="33" t="str">
        <f t="shared" si="28"/>
        <v>YES</v>
      </c>
      <c r="AI1808" s="33" t="str">
        <f>IF(ISERROR(IF(VLOOKUP(B1808,'Stations Modelled'!$A$2:$D$141,4,FALSE)=TRUE, "YES","NO")),"NO","YES")</f>
        <v>YES</v>
      </c>
    </row>
    <row r="1809" spans="1:35" hidden="1">
      <c r="A1809" s="29" t="s">
        <v>1516</v>
      </c>
      <c r="B1809" s="28">
        <v>217</v>
      </c>
      <c r="C1809" s="28">
        <v>4051</v>
      </c>
      <c r="D1809" s="30"/>
      <c r="E1809" s="29"/>
      <c r="F1809" s="28">
        <v>25</v>
      </c>
      <c r="G1809" s="28">
        <v>25</v>
      </c>
      <c r="H1809" s="28">
        <v>4020</v>
      </c>
      <c r="I1809" s="29" t="s">
        <v>7505</v>
      </c>
      <c r="J1809" s="28">
        <v>16</v>
      </c>
      <c r="K1809" s="29" t="s">
        <v>3806</v>
      </c>
      <c r="L1809" s="28">
        <v>5090</v>
      </c>
      <c r="M1809" s="29" t="s">
        <v>3806</v>
      </c>
      <c r="N1809" s="29" t="s">
        <v>7471</v>
      </c>
      <c r="O1809" s="31">
        <v>18264</v>
      </c>
      <c r="P1809" s="31" t="s">
        <v>7472</v>
      </c>
      <c r="Q1809" s="29" t="s">
        <v>7496</v>
      </c>
      <c r="R1809" s="28">
        <v>3</v>
      </c>
      <c r="S1809" s="28">
        <v>86</v>
      </c>
      <c r="T1809" s="28" t="s">
        <v>7472</v>
      </c>
      <c r="U1809" s="28">
        <v>0</v>
      </c>
      <c r="V1809" s="29" t="s">
        <v>7472</v>
      </c>
      <c r="W1809" s="29" t="s">
        <v>7472</v>
      </c>
      <c r="X1809" s="29" t="s">
        <v>7472</v>
      </c>
      <c r="Y1809" s="29" t="s">
        <v>7472</v>
      </c>
      <c r="Z1809" s="29" t="s">
        <v>7472</v>
      </c>
      <c r="AA1809" s="29" t="s">
        <v>7472</v>
      </c>
      <c r="AB1809" s="28" t="s">
        <v>7472</v>
      </c>
      <c r="AC1809" s="27"/>
      <c r="AD1809" s="27"/>
      <c r="AE1809" s="27"/>
      <c r="AF1809" s="29" t="s">
        <v>7472</v>
      </c>
      <c r="AG1809" s="33" t="str">
        <f>IF(ISERROR(IF(VLOOKUP(B1809,'SAS Stations'!$A$2:$G$307,6,)="YES", "YES", "NO"))=TRUE,"NO","YES")</f>
        <v>NO</v>
      </c>
      <c r="AH1809" s="33" t="str">
        <f t="shared" si="28"/>
        <v>YES</v>
      </c>
      <c r="AI1809" s="33" t="str">
        <f>IF(ISERROR(IF(VLOOKUP(B1809,'Stations Modelled'!$A$2:$D$141,4,FALSE)=TRUE, "YES","NO")),"NO","YES")</f>
        <v>NO</v>
      </c>
    </row>
    <row r="1810" spans="1:35" hidden="1">
      <c r="A1810" s="29" t="s">
        <v>1516</v>
      </c>
      <c r="B1810" s="28">
        <v>218</v>
      </c>
      <c r="C1810" s="28">
        <v>4051</v>
      </c>
      <c r="D1810" s="30"/>
      <c r="E1810" s="29"/>
      <c r="F1810" s="28">
        <v>25</v>
      </c>
      <c r="G1810" s="28">
        <v>33</v>
      </c>
      <c r="H1810" s="28">
        <v>4020</v>
      </c>
      <c r="I1810" s="29" t="s">
        <v>7505</v>
      </c>
      <c r="J1810" s="28">
        <v>16</v>
      </c>
      <c r="K1810" s="29" t="s">
        <v>3806</v>
      </c>
      <c r="L1810" s="28">
        <v>5090</v>
      </c>
      <c r="M1810" s="29" t="s">
        <v>3806</v>
      </c>
      <c r="N1810" s="29" t="s">
        <v>7471</v>
      </c>
      <c r="O1810" s="31">
        <v>18264</v>
      </c>
      <c r="P1810" s="31" t="s">
        <v>7472</v>
      </c>
      <c r="Q1810" s="29" t="s">
        <v>7496</v>
      </c>
      <c r="R1810" s="28">
        <v>3</v>
      </c>
      <c r="S1810" s="28">
        <v>86</v>
      </c>
      <c r="T1810" s="28" t="s">
        <v>7472</v>
      </c>
      <c r="U1810" s="28">
        <v>0</v>
      </c>
      <c r="V1810" s="29" t="s">
        <v>7472</v>
      </c>
      <c r="W1810" s="29" t="s">
        <v>7472</v>
      </c>
      <c r="X1810" s="29" t="s">
        <v>7472</v>
      </c>
      <c r="Y1810" s="29" t="s">
        <v>7472</v>
      </c>
      <c r="Z1810" s="29" t="s">
        <v>7472</v>
      </c>
      <c r="AA1810" s="29" t="s">
        <v>7472</v>
      </c>
      <c r="AB1810" s="28" t="s">
        <v>7472</v>
      </c>
      <c r="AC1810" s="27"/>
      <c r="AD1810" s="27"/>
      <c r="AE1810" s="27"/>
      <c r="AF1810" s="29" t="s">
        <v>7472</v>
      </c>
      <c r="AG1810" s="33" t="str">
        <f>IF(ISERROR(IF(VLOOKUP(B1810,'SAS Stations'!$A$2:$G$307,6,)="YES", "YES", "NO"))=TRUE,"NO","YES")</f>
        <v>NO</v>
      </c>
      <c r="AH1810" s="33" t="str">
        <f t="shared" si="28"/>
        <v>YES</v>
      </c>
      <c r="AI1810" s="33" t="str">
        <f>IF(ISERROR(IF(VLOOKUP(B1810,'Stations Modelled'!$A$2:$D$141,4,FALSE)=TRUE, "YES","NO")),"NO","YES")</f>
        <v>NO</v>
      </c>
    </row>
    <row r="1811" spans="1:35" hidden="1">
      <c r="A1811" s="29" t="s">
        <v>1517</v>
      </c>
      <c r="B1811" s="28">
        <v>1307</v>
      </c>
      <c r="C1811" s="28">
        <v>7882</v>
      </c>
      <c r="D1811" s="30"/>
      <c r="E1811" s="29"/>
      <c r="F1811" s="28">
        <v>12</v>
      </c>
      <c r="G1811" s="28">
        <v>2.4</v>
      </c>
      <c r="H1811" s="28">
        <v>5064</v>
      </c>
      <c r="I1811" s="29" t="s">
        <v>375</v>
      </c>
      <c r="J1811" s="28">
        <v>5</v>
      </c>
      <c r="K1811" s="29" t="s">
        <v>375</v>
      </c>
      <c r="L1811" s="28">
        <v>5064</v>
      </c>
      <c r="M1811" s="29" t="s">
        <v>375</v>
      </c>
      <c r="N1811" s="29" t="s">
        <v>7471</v>
      </c>
      <c r="O1811" s="31">
        <v>18264</v>
      </c>
      <c r="P1811" s="31" t="s">
        <v>7472</v>
      </c>
      <c r="Q1811" s="29" t="s">
        <v>5084</v>
      </c>
      <c r="R1811" s="28">
        <v>3</v>
      </c>
      <c r="S1811" s="28">
        <v>40</v>
      </c>
      <c r="T1811" s="28">
        <v>2</v>
      </c>
      <c r="U1811" s="28">
        <v>40</v>
      </c>
      <c r="V1811" s="29" t="s">
        <v>7474</v>
      </c>
      <c r="W1811" s="29" t="s">
        <v>7472</v>
      </c>
      <c r="X1811" s="29" t="s">
        <v>7472</v>
      </c>
      <c r="Y1811" s="29" t="s">
        <v>7472</v>
      </c>
      <c r="Z1811" s="29" t="s">
        <v>7472</v>
      </c>
      <c r="AA1811" s="29" t="s">
        <v>7478</v>
      </c>
      <c r="AB1811" s="28">
        <v>92325</v>
      </c>
      <c r="AC1811" s="27"/>
      <c r="AD1811" s="27"/>
      <c r="AE1811" s="27"/>
      <c r="AF1811" s="29" t="s">
        <v>7472</v>
      </c>
      <c r="AG1811" s="33" t="str">
        <f>IF(ISERROR(IF(VLOOKUP(B1811,'SAS Stations'!$A$2:$G$307,6,)="YES", "YES", "NO"))=TRUE,"NO","YES")</f>
        <v>NO</v>
      </c>
      <c r="AH1811" s="33" t="str">
        <f t="shared" si="28"/>
        <v>YES</v>
      </c>
      <c r="AI1811" s="33" t="str">
        <f>IF(ISERROR(IF(VLOOKUP(B1811,'Stations Modelled'!$A$2:$D$141,4,FALSE)=TRUE, "YES","NO")),"NO","YES")</f>
        <v>NO</v>
      </c>
    </row>
    <row r="1812" spans="1:35" hidden="1">
      <c r="A1812" s="29" t="s">
        <v>1518</v>
      </c>
      <c r="B1812" s="28">
        <v>234</v>
      </c>
      <c r="C1812" s="28">
        <v>4094</v>
      </c>
      <c r="D1812" s="30"/>
      <c r="E1812" s="29"/>
      <c r="F1812" s="28">
        <v>220</v>
      </c>
      <c r="G1812" s="28">
        <v>138</v>
      </c>
      <c r="H1812" s="28">
        <v>4090</v>
      </c>
      <c r="I1812" s="29" t="s">
        <v>5151</v>
      </c>
      <c r="J1812" s="28">
        <v>15</v>
      </c>
      <c r="K1812" s="29" t="s">
        <v>666</v>
      </c>
      <c r="L1812" s="28">
        <v>4000</v>
      </c>
      <c r="M1812" s="29" t="s">
        <v>7495</v>
      </c>
      <c r="N1812" s="29" t="s">
        <v>7471</v>
      </c>
      <c r="O1812" s="31">
        <v>18264</v>
      </c>
      <c r="P1812" s="31" t="s">
        <v>7472</v>
      </c>
      <c r="Q1812" s="29" t="s">
        <v>7496</v>
      </c>
      <c r="R1812" s="28">
        <v>9</v>
      </c>
      <c r="S1812" s="28">
        <v>99</v>
      </c>
      <c r="T1812" s="28" t="s">
        <v>7472</v>
      </c>
      <c r="U1812" s="28" t="s">
        <v>7472</v>
      </c>
      <c r="V1812" s="29" t="s">
        <v>7472</v>
      </c>
      <c r="W1812" s="29" t="s">
        <v>7472</v>
      </c>
      <c r="X1812" s="29" t="s">
        <v>7472</v>
      </c>
      <c r="Y1812" s="29" t="s">
        <v>7472</v>
      </c>
      <c r="Z1812" s="29" t="s">
        <v>7472</v>
      </c>
      <c r="AA1812" s="29" t="s">
        <v>7472</v>
      </c>
      <c r="AB1812" s="28" t="s">
        <v>7472</v>
      </c>
      <c r="AC1812" s="27"/>
      <c r="AD1812" s="27"/>
      <c r="AE1812" s="27"/>
      <c r="AF1812" s="29" t="s">
        <v>7472</v>
      </c>
      <c r="AG1812" s="33" t="str">
        <f>IF(ISERROR(IF(VLOOKUP(B1812,'SAS Stations'!$A$2:$G$307,6,)="YES", "YES", "NO"))=TRUE,"NO","YES")</f>
        <v>NO</v>
      </c>
      <c r="AH1812" s="33" t="str">
        <f t="shared" si="28"/>
        <v>YES</v>
      </c>
      <c r="AI1812" s="33" t="str">
        <f>IF(ISERROR(IF(VLOOKUP(B1812,'Stations Modelled'!$A$2:$D$141,4,FALSE)=TRUE, "YES","NO")),"NO","YES")</f>
        <v>NO</v>
      </c>
    </row>
    <row r="1813" spans="1:35" hidden="1">
      <c r="A1813" s="29" t="s">
        <v>1519</v>
      </c>
      <c r="B1813" s="28">
        <v>1716</v>
      </c>
      <c r="C1813" s="28">
        <v>5406</v>
      </c>
      <c r="D1813" s="30"/>
      <c r="E1813" s="29"/>
      <c r="F1813" s="28">
        <v>66</v>
      </c>
      <c r="G1813" s="28">
        <v>12</v>
      </c>
      <c r="H1813" s="28">
        <v>5052</v>
      </c>
      <c r="I1813" s="29" t="s">
        <v>357</v>
      </c>
      <c r="J1813" s="28">
        <v>14</v>
      </c>
      <c r="K1813" s="29" t="s">
        <v>940</v>
      </c>
      <c r="L1813" s="28">
        <v>5054</v>
      </c>
      <c r="M1813" s="29" t="s">
        <v>940</v>
      </c>
      <c r="N1813" s="29" t="s">
        <v>7496</v>
      </c>
      <c r="O1813" s="31">
        <v>38353</v>
      </c>
      <c r="P1813" s="31" t="s">
        <v>7472</v>
      </c>
      <c r="Q1813" s="29" t="s">
        <v>10579</v>
      </c>
      <c r="R1813" s="28">
        <v>5</v>
      </c>
      <c r="S1813" s="28">
        <v>36</v>
      </c>
      <c r="T1813" s="28">
        <v>3</v>
      </c>
      <c r="U1813" s="28">
        <v>30</v>
      </c>
      <c r="V1813" s="29" t="s">
        <v>7472</v>
      </c>
      <c r="W1813" s="29" t="s">
        <v>7472</v>
      </c>
      <c r="X1813" s="29" t="s">
        <v>7472</v>
      </c>
      <c r="Y1813" s="29" t="s">
        <v>7472</v>
      </c>
      <c r="Z1813" s="29" t="s">
        <v>7472</v>
      </c>
      <c r="AA1813" s="29" t="s">
        <v>7478</v>
      </c>
      <c r="AB1813" s="28" t="s">
        <v>7472</v>
      </c>
      <c r="AC1813" s="27"/>
      <c r="AD1813" s="27"/>
      <c r="AE1813" s="27"/>
      <c r="AF1813" s="29" t="s">
        <v>7472</v>
      </c>
      <c r="AG1813" s="33" t="str">
        <f>IF(ISERROR(IF(VLOOKUP(B1813,'SAS Stations'!$A$2:$G$307,6,)="YES", "YES", "NO"))=TRUE,"NO","YES")</f>
        <v>NO</v>
      </c>
      <c r="AH1813" s="33" t="str">
        <f t="shared" si="28"/>
        <v>YES</v>
      </c>
      <c r="AI1813" s="33" t="str">
        <f>IF(ISERROR(IF(VLOOKUP(B1813,'Stations Modelled'!$A$2:$D$141,4,FALSE)=TRUE, "YES","NO")),"NO","YES")</f>
        <v>NO</v>
      </c>
    </row>
    <row r="1814" spans="1:35" hidden="1">
      <c r="A1814" s="29" t="s">
        <v>1520</v>
      </c>
      <c r="B1814" s="28">
        <v>1309</v>
      </c>
      <c r="C1814" s="28">
        <v>7887</v>
      </c>
      <c r="D1814" s="30"/>
      <c r="E1814" s="29"/>
      <c r="F1814" s="28">
        <v>16</v>
      </c>
      <c r="G1814" s="28">
        <v>2.4</v>
      </c>
      <c r="H1814" s="28">
        <v>5021</v>
      </c>
      <c r="I1814" s="29" t="s">
        <v>625</v>
      </c>
      <c r="J1814" s="28">
        <v>8</v>
      </c>
      <c r="K1814" s="29" t="s">
        <v>337</v>
      </c>
      <c r="L1814" s="28">
        <v>5023</v>
      </c>
      <c r="M1814" s="29" t="s">
        <v>337</v>
      </c>
      <c r="N1814" s="29" t="s">
        <v>7471</v>
      </c>
      <c r="O1814" s="31">
        <v>25051</v>
      </c>
      <c r="P1814" s="31" t="s">
        <v>7472</v>
      </c>
      <c r="Q1814" s="29" t="s">
        <v>5084</v>
      </c>
      <c r="R1814" s="28">
        <v>5</v>
      </c>
      <c r="S1814" s="28">
        <v>44</v>
      </c>
      <c r="T1814" s="28">
        <v>1</v>
      </c>
      <c r="U1814" s="28">
        <v>50</v>
      </c>
      <c r="V1814" s="29" t="s">
        <v>2730</v>
      </c>
      <c r="W1814" s="29" t="s">
        <v>4578</v>
      </c>
      <c r="X1814" s="29" t="s">
        <v>527</v>
      </c>
      <c r="Y1814" s="29" t="s">
        <v>1521</v>
      </c>
      <c r="Z1814" s="29" t="s">
        <v>4580</v>
      </c>
      <c r="AA1814" s="29" t="s">
        <v>7478</v>
      </c>
      <c r="AB1814" s="28">
        <v>90275</v>
      </c>
      <c r="AC1814" s="27"/>
      <c r="AD1814" s="27"/>
      <c r="AE1814" s="27"/>
      <c r="AF1814" s="29" t="s">
        <v>7472</v>
      </c>
      <c r="AG1814" s="33" t="str">
        <f>IF(ISERROR(IF(VLOOKUP(B1814,'SAS Stations'!$A$2:$G$307,6,)="YES", "YES", "NO"))=TRUE,"NO","YES")</f>
        <v>NO</v>
      </c>
      <c r="AH1814" s="33" t="str">
        <f t="shared" si="28"/>
        <v>YES</v>
      </c>
      <c r="AI1814" s="33" t="str">
        <f>IF(ISERROR(IF(VLOOKUP(B1814,'Stations Modelled'!$A$2:$D$141,4,FALSE)=TRUE, "YES","NO")),"NO","YES")</f>
        <v>NO</v>
      </c>
    </row>
    <row r="1815" spans="1:35" hidden="1">
      <c r="A1815" s="29" t="s">
        <v>930</v>
      </c>
      <c r="B1815" s="28">
        <v>1917</v>
      </c>
      <c r="C1815" s="28">
        <v>6355</v>
      </c>
      <c r="D1815" s="30"/>
      <c r="E1815" s="29"/>
      <c r="F1815" s="28">
        <v>66</v>
      </c>
      <c r="G1815" s="28">
        <v>2.4</v>
      </c>
      <c r="H1815" s="28">
        <v>5021</v>
      </c>
      <c r="I1815" s="29" t="s">
        <v>625</v>
      </c>
      <c r="J1815" s="28">
        <v>8</v>
      </c>
      <c r="K1815" s="29" t="s">
        <v>337</v>
      </c>
      <c r="L1815" s="28">
        <v>5023</v>
      </c>
      <c r="M1815" s="29" t="s">
        <v>337</v>
      </c>
      <c r="N1815" s="29" t="s">
        <v>7471</v>
      </c>
      <c r="O1815" s="31">
        <v>35052</v>
      </c>
      <c r="P1815" s="31" t="s">
        <v>7472</v>
      </c>
      <c r="Q1815" s="29" t="s">
        <v>7530</v>
      </c>
      <c r="R1815" s="28">
        <v>5</v>
      </c>
      <c r="S1815" s="28">
        <v>44</v>
      </c>
      <c r="T1815" s="28" t="s">
        <v>7472</v>
      </c>
      <c r="U1815" s="28">
        <v>56</v>
      </c>
      <c r="V1815" s="29" t="s">
        <v>541</v>
      </c>
      <c r="W1815" s="29" t="s">
        <v>4568</v>
      </c>
      <c r="X1815" s="29" t="s">
        <v>506</v>
      </c>
      <c r="Y1815" s="29" t="s">
        <v>4899</v>
      </c>
      <c r="Z1815" s="29" t="s">
        <v>913</v>
      </c>
      <c r="AA1815" s="29" t="s">
        <v>7478</v>
      </c>
      <c r="AB1815" s="28" t="s">
        <v>7472</v>
      </c>
      <c r="AC1815" s="32">
        <v>33.848303000000001</v>
      </c>
      <c r="AD1815" s="32">
        <v>-118.329821</v>
      </c>
      <c r="AE1815" s="34" t="s">
        <v>7494</v>
      </c>
      <c r="AF1815" s="29" t="s">
        <v>7472</v>
      </c>
      <c r="AG1815" s="33" t="str">
        <f>IF(ISERROR(IF(VLOOKUP(B1815,'SAS Stations'!$A$2:$G$307,6,)="YES", "YES", "NO"))=TRUE,"NO","YES")</f>
        <v>NO</v>
      </c>
      <c r="AH1815" s="33" t="str">
        <f t="shared" si="28"/>
        <v>YES</v>
      </c>
      <c r="AI1815" s="33" t="str">
        <f>IF(ISERROR(IF(VLOOKUP(B1815,'Stations Modelled'!$A$2:$D$141,4,FALSE)=TRUE, "YES","NO")),"NO","YES")</f>
        <v>NO</v>
      </c>
    </row>
    <row r="1816" spans="1:35" hidden="1">
      <c r="A1816" s="29" t="s">
        <v>931</v>
      </c>
      <c r="B1816" s="28">
        <v>1717</v>
      </c>
      <c r="C1816" s="28">
        <v>1154</v>
      </c>
      <c r="D1816" s="30" t="s">
        <v>4919</v>
      </c>
      <c r="E1816" s="29">
        <v>49969</v>
      </c>
      <c r="F1816" s="28">
        <v>66</v>
      </c>
      <c r="G1816" s="28">
        <v>12</v>
      </c>
      <c r="H1816" s="28">
        <v>5052</v>
      </c>
      <c r="I1816" s="29" t="s">
        <v>357</v>
      </c>
      <c r="J1816" s="28">
        <v>14</v>
      </c>
      <c r="K1816" s="29" t="s">
        <v>940</v>
      </c>
      <c r="L1816" s="28">
        <v>5054</v>
      </c>
      <c r="M1816" s="29" t="s">
        <v>940</v>
      </c>
      <c r="N1816" s="29" t="s">
        <v>7471</v>
      </c>
      <c r="O1816" s="31">
        <v>34080</v>
      </c>
      <c r="P1816" s="31" t="s">
        <v>7472</v>
      </c>
      <c r="Q1816" s="29" t="s">
        <v>7530</v>
      </c>
      <c r="R1816" s="28">
        <v>5</v>
      </c>
      <c r="S1816" s="28">
        <v>52</v>
      </c>
      <c r="T1816" s="28">
        <v>4</v>
      </c>
      <c r="U1816" s="28">
        <v>22</v>
      </c>
      <c r="V1816" s="29" t="s">
        <v>4926</v>
      </c>
      <c r="W1816" s="29" t="s">
        <v>1741</v>
      </c>
      <c r="X1816" s="29" t="s">
        <v>7571</v>
      </c>
      <c r="Y1816" s="29" t="s">
        <v>5356</v>
      </c>
      <c r="Z1816" s="29" t="s">
        <v>4966</v>
      </c>
      <c r="AA1816" s="29" t="s">
        <v>7478</v>
      </c>
      <c r="AB1816" s="28">
        <v>93561</v>
      </c>
      <c r="AC1816" s="32">
        <v>35.078147000000001</v>
      </c>
      <c r="AD1816" s="32">
        <v>-118.31227199999999</v>
      </c>
      <c r="AE1816" s="34" t="s">
        <v>7494</v>
      </c>
      <c r="AF1816" s="29" t="s">
        <v>7472</v>
      </c>
      <c r="AG1816" s="33" t="str">
        <f>IF(ISERROR(IF(VLOOKUP(B1816,'SAS Stations'!$A$2:$G$307,6,)="YES", "YES", "NO"))=TRUE,"NO","YES")</f>
        <v>NO</v>
      </c>
      <c r="AH1816" s="33" t="str">
        <f t="shared" si="28"/>
        <v>YES</v>
      </c>
      <c r="AI1816" s="33" t="str">
        <f>IF(ISERROR(IF(VLOOKUP(B1816,'Stations Modelled'!$A$2:$D$141,4,FALSE)=TRUE, "YES","NO")),"NO","YES")</f>
        <v>NO</v>
      </c>
    </row>
    <row r="1817" spans="1:35" hidden="1">
      <c r="A1817" s="29" t="s">
        <v>932</v>
      </c>
      <c r="B1817" s="28">
        <v>621</v>
      </c>
      <c r="C1817" s="28">
        <v>5570</v>
      </c>
      <c r="D1817" s="30" t="s">
        <v>4981</v>
      </c>
      <c r="E1817" s="29">
        <v>75322</v>
      </c>
      <c r="F1817" s="28">
        <v>66</v>
      </c>
      <c r="G1817" s="28">
        <v>16</v>
      </c>
      <c r="H1817" s="28">
        <v>5055</v>
      </c>
      <c r="I1817" s="29" t="s">
        <v>446</v>
      </c>
      <c r="J1817" s="28">
        <v>10</v>
      </c>
      <c r="K1817" s="29" t="s">
        <v>446</v>
      </c>
      <c r="L1817" s="28">
        <v>5056</v>
      </c>
      <c r="M1817" s="29" t="s">
        <v>698</v>
      </c>
      <c r="N1817" s="29" t="s">
        <v>7471</v>
      </c>
      <c r="O1817" s="31">
        <v>22190</v>
      </c>
      <c r="P1817" s="31" t="s">
        <v>7472</v>
      </c>
      <c r="Q1817" s="29" t="s">
        <v>7473</v>
      </c>
      <c r="R1817" s="28">
        <v>5</v>
      </c>
      <c r="S1817" s="28">
        <v>49</v>
      </c>
      <c r="T1817" s="28">
        <v>1</v>
      </c>
      <c r="U1817" s="28">
        <v>63</v>
      </c>
      <c r="V1817" s="29" t="s">
        <v>4996</v>
      </c>
      <c r="W1817" s="29" t="s">
        <v>1678</v>
      </c>
      <c r="X1817" s="29" t="s">
        <v>7523</v>
      </c>
      <c r="Y1817" s="29" t="s">
        <v>5357</v>
      </c>
      <c r="Z1817" s="29" t="s">
        <v>446</v>
      </c>
      <c r="AA1817" s="29" t="s">
        <v>7478</v>
      </c>
      <c r="AB1817" s="28">
        <v>91311</v>
      </c>
      <c r="AC1817" s="32">
        <v>34.448295000000002</v>
      </c>
      <c r="AD1817" s="32">
        <v>-119.817038</v>
      </c>
      <c r="AE1817" s="34" t="s">
        <v>7494</v>
      </c>
      <c r="AF1817" s="29" t="s">
        <v>7472</v>
      </c>
      <c r="AG1817" s="33" t="str">
        <f>IF(ISERROR(IF(VLOOKUP(B1817,'SAS Stations'!$A$2:$G$307,6,)="YES", "YES", "NO"))=TRUE,"NO","YES")</f>
        <v>YES</v>
      </c>
      <c r="AH1817" s="33" t="str">
        <f t="shared" si="28"/>
        <v>NO</v>
      </c>
      <c r="AI1817" s="33" t="str">
        <f>IF(ISERROR(IF(VLOOKUP(B1817,'Stations Modelled'!$A$2:$D$141,4,FALSE)=TRUE, "YES","NO")),"NO","YES")</f>
        <v>NO</v>
      </c>
    </row>
    <row r="1818" spans="1:35" hidden="1">
      <c r="A1818" s="29" t="s">
        <v>1522</v>
      </c>
      <c r="B1818" s="28">
        <v>232</v>
      </c>
      <c r="C1818" s="28">
        <v>4092</v>
      </c>
      <c r="D1818" s="30"/>
      <c r="E1818" s="29"/>
      <c r="F1818" s="28">
        <v>220</v>
      </c>
      <c r="G1818" s="28">
        <v>220</v>
      </c>
      <c r="H1818" s="28">
        <v>4090</v>
      </c>
      <c r="I1818" s="29" t="s">
        <v>5151</v>
      </c>
      <c r="J1818" s="28">
        <v>15</v>
      </c>
      <c r="K1818" s="29" t="s">
        <v>666</v>
      </c>
      <c r="L1818" s="28">
        <v>4000</v>
      </c>
      <c r="M1818" s="29" t="s">
        <v>7495</v>
      </c>
      <c r="N1818" s="29" t="s">
        <v>7471</v>
      </c>
      <c r="O1818" s="31">
        <v>18264</v>
      </c>
      <c r="P1818" s="31" t="s">
        <v>7472</v>
      </c>
      <c r="Q1818" s="29" t="s">
        <v>7496</v>
      </c>
      <c r="R1818" s="28">
        <v>9</v>
      </c>
      <c r="S1818" s="28">
        <v>99</v>
      </c>
      <c r="T1818" s="28" t="s">
        <v>7472</v>
      </c>
      <c r="U1818" s="28">
        <v>0</v>
      </c>
      <c r="V1818" s="29" t="s">
        <v>7472</v>
      </c>
      <c r="W1818" s="29" t="s">
        <v>7472</v>
      </c>
      <c r="X1818" s="29" t="s">
        <v>7472</v>
      </c>
      <c r="Y1818" s="29" t="s">
        <v>7472</v>
      </c>
      <c r="Z1818" s="29" t="s">
        <v>7472</v>
      </c>
      <c r="AA1818" s="29" t="s">
        <v>7478</v>
      </c>
      <c r="AB1818" s="28" t="s">
        <v>7472</v>
      </c>
      <c r="AC1818" s="27"/>
      <c r="AD1818" s="27"/>
      <c r="AE1818" s="27"/>
      <c r="AF1818" s="29" t="s">
        <v>7472</v>
      </c>
      <c r="AG1818" s="33" t="str">
        <f>IF(ISERROR(IF(VLOOKUP(B1818,'SAS Stations'!$A$2:$G$307,6,)="YES", "YES", "NO"))=TRUE,"NO","YES")</f>
        <v>NO</v>
      </c>
      <c r="AH1818" s="33" t="str">
        <f t="shared" si="28"/>
        <v>YES</v>
      </c>
      <c r="AI1818" s="33" t="str">
        <f>IF(ISERROR(IF(VLOOKUP(B1818,'Stations Modelled'!$A$2:$D$141,4,FALSE)=TRUE, "YES","NO")),"NO","YES")</f>
        <v>NO</v>
      </c>
    </row>
    <row r="1819" spans="1:35" hidden="1">
      <c r="A1819" s="34" t="s">
        <v>1523</v>
      </c>
      <c r="B1819" s="28"/>
      <c r="C1819" s="28"/>
      <c r="D1819" s="30"/>
      <c r="E1819" s="29"/>
      <c r="F1819" s="28"/>
      <c r="G1819" s="28"/>
      <c r="H1819" s="28"/>
      <c r="I1819" s="29"/>
      <c r="J1819" s="28"/>
      <c r="K1819" s="29"/>
      <c r="L1819" s="28"/>
      <c r="M1819" s="29"/>
      <c r="N1819" s="29"/>
      <c r="O1819" s="31"/>
      <c r="P1819" s="31"/>
      <c r="Q1819" s="29"/>
      <c r="R1819" s="28"/>
      <c r="S1819" s="28"/>
      <c r="T1819" s="28"/>
      <c r="U1819" s="28"/>
      <c r="V1819" s="29"/>
      <c r="W1819" s="29"/>
      <c r="X1819" s="29"/>
      <c r="Y1819" s="29"/>
      <c r="Z1819" s="29"/>
      <c r="AA1819" s="29"/>
      <c r="AB1819" s="28"/>
      <c r="AC1819" s="32">
        <v>34.011628000000002</v>
      </c>
      <c r="AD1819" s="32">
        <v>-118.417316</v>
      </c>
      <c r="AE1819" s="34" t="s">
        <v>7494</v>
      </c>
      <c r="AF1819" s="29"/>
      <c r="AG1819" s="33" t="str">
        <f>IF(ISERROR(IF(VLOOKUP(B1819,'SAS Stations'!$A$2:$G$307,6,)="YES", "YES", "NO"))=TRUE,"NO","YES")</f>
        <v>NO</v>
      </c>
      <c r="AH1819" s="33" t="str">
        <f t="shared" si="28"/>
        <v>YES</v>
      </c>
      <c r="AI1819" s="33" t="str">
        <f>IF(ISERROR(IF(VLOOKUP(B1819,'Stations Modelled'!$A$2:$D$141,4,FALSE)=TRUE, "YES","NO")),"NO","YES")</f>
        <v>NO</v>
      </c>
    </row>
    <row r="1820" spans="1:35" hidden="1">
      <c r="A1820" s="29" t="s">
        <v>933</v>
      </c>
      <c r="B1820" s="28">
        <v>528</v>
      </c>
      <c r="C1820" s="28">
        <v>5329</v>
      </c>
      <c r="D1820" s="30" t="s">
        <v>4949</v>
      </c>
      <c r="E1820" s="29">
        <v>72264</v>
      </c>
      <c r="F1820" s="28">
        <v>66</v>
      </c>
      <c r="G1820" s="28">
        <v>12</v>
      </c>
      <c r="H1820" s="28">
        <v>5033</v>
      </c>
      <c r="I1820" s="29" t="s">
        <v>397</v>
      </c>
      <c r="J1820" s="28">
        <v>17</v>
      </c>
      <c r="K1820" s="29" t="s">
        <v>4950</v>
      </c>
      <c r="L1820" s="28">
        <v>5033</v>
      </c>
      <c r="M1820" s="29" t="s">
        <v>397</v>
      </c>
      <c r="N1820" s="29" t="s">
        <v>7471</v>
      </c>
      <c r="O1820" s="31">
        <v>4384</v>
      </c>
      <c r="P1820" s="31" t="s">
        <v>7472</v>
      </c>
      <c r="Q1820" s="29" t="s">
        <v>7473</v>
      </c>
      <c r="R1820" s="28">
        <v>5</v>
      </c>
      <c r="S1820" s="28">
        <v>51</v>
      </c>
      <c r="T1820" s="28">
        <v>3</v>
      </c>
      <c r="U1820" s="28">
        <v>32</v>
      </c>
      <c r="V1820" s="29" t="s">
        <v>4926</v>
      </c>
      <c r="W1820" s="29" t="s">
        <v>3425</v>
      </c>
      <c r="X1820" s="29" t="s">
        <v>3308</v>
      </c>
      <c r="Y1820" s="29" t="s">
        <v>5358</v>
      </c>
      <c r="Z1820" s="29" t="s">
        <v>5359</v>
      </c>
      <c r="AA1820" s="29" t="s">
        <v>7478</v>
      </c>
      <c r="AB1820" s="28">
        <v>93235</v>
      </c>
      <c r="AC1820" s="32">
        <v>36.414355999999998</v>
      </c>
      <c r="AD1820" s="32">
        <v>-119.189116</v>
      </c>
      <c r="AE1820" s="34" t="s">
        <v>7494</v>
      </c>
      <c r="AF1820" s="29" t="s">
        <v>7472</v>
      </c>
      <c r="AG1820" s="33" t="str">
        <f>IF(ISERROR(IF(VLOOKUP(B1820,'SAS Stations'!$A$2:$G$307,6,)="YES", "YES", "NO"))=TRUE,"NO","YES")</f>
        <v>NO</v>
      </c>
      <c r="AH1820" s="33" t="str">
        <f t="shared" si="28"/>
        <v>YES</v>
      </c>
      <c r="AI1820" s="33" t="str">
        <f>IF(ISERROR(IF(VLOOKUP(B1820,'Stations Modelled'!$A$2:$D$141,4,FALSE)=TRUE, "YES","NO")),"NO","YES")</f>
        <v>YES</v>
      </c>
    </row>
    <row r="1821" spans="1:35" hidden="1">
      <c r="A1821" s="29" t="s">
        <v>934</v>
      </c>
      <c r="B1821" s="28">
        <v>529</v>
      </c>
      <c r="C1821" s="28">
        <v>5330</v>
      </c>
      <c r="D1821" s="30" t="s">
        <v>4949</v>
      </c>
      <c r="E1821" s="29">
        <v>49902</v>
      </c>
      <c r="F1821" s="28">
        <v>66</v>
      </c>
      <c r="G1821" s="28">
        <v>12</v>
      </c>
      <c r="H1821" s="28">
        <v>5033</v>
      </c>
      <c r="I1821" s="29" t="s">
        <v>397</v>
      </c>
      <c r="J1821" s="28">
        <v>17</v>
      </c>
      <c r="K1821" s="29" t="s">
        <v>4950</v>
      </c>
      <c r="L1821" s="28">
        <v>5033</v>
      </c>
      <c r="M1821" s="29" t="s">
        <v>397</v>
      </c>
      <c r="N1821" s="29" t="s">
        <v>7471</v>
      </c>
      <c r="O1821" s="31">
        <v>8461</v>
      </c>
      <c r="P1821" s="31" t="s">
        <v>7472</v>
      </c>
      <c r="Q1821" s="29" t="s">
        <v>7473</v>
      </c>
      <c r="R1821" s="28">
        <v>5</v>
      </c>
      <c r="S1821" s="28">
        <v>51</v>
      </c>
      <c r="T1821" s="28">
        <v>3</v>
      </c>
      <c r="U1821" s="28">
        <v>32</v>
      </c>
      <c r="V1821" s="29" t="s">
        <v>4926</v>
      </c>
      <c r="W1821" s="29" t="s">
        <v>3425</v>
      </c>
      <c r="X1821" s="29" t="s">
        <v>5360</v>
      </c>
      <c r="Y1821" s="29" t="s">
        <v>5361</v>
      </c>
      <c r="Z1821" s="29" t="s">
        <v>10313</v>
      </c>
      <c r="AA1821" s="29" t="s">
        <v>7478</v>
      </c>
      <c r="AB1821" s="28">
        <v>93221</v>
      </c>
      <c r="AC1821" s="32">
        <v>36.325516999999998</v>
      </c>
      <c r="AD1821" s="32">
        <v>-119.13203799999999</v>
      </c>
      <c r="AE1821" s="34" t="s">
        <v>7494</v>
      </c>
      <c r="AF1821" s="29" t="s">
        <v>7472</v>
      </c>
      <c r="AG1821" s="33" t="str">
        <f>IF(ISERROR(IF(VLOOKUP(B1821,'SAS Stations'!$A$2:$G$307,6,)="YES", "YES", "NO"))=TRUE,"NO","YES")</f>
        <v>YES</v>
      </c>
      <c r="AH1821" s="33" t="str">
        <f t="shared" si="28"/>
        <v>NO</v>
      </c>
      <c r="AI1821" s="33" t="str">
        <f>IF(ISERROR(IF(VLOOKUP(B1821,'Stations Modelled'!$A$2:$D$141,4,FALSE)=TRUE, "YES","NO")),"NO","YES")</f>
        <v>NO</v>
      </c>
    </row>
    <row r="1822" spans="1:35" hidden="1">
      <c r="A1822" s="29" t="s">
        <v>1524</v>
      </c>
      <c r="B1822" s="28">
        <v>1380</v>
      </c>
      <c r="C1822" s="28">
        <v>8141</v>
      </c>
      <c r="D1822" s="30"/>
      <c r="E1822" s="29"/>
      <c r="F1822" s="28">
        <v>33</v>
      </c>
      <c r="G1822" s="28">
        <v>4</v>
      </c>
      <c r="H1822" s="28">
        <v>5069</v>
      </c>
      <c r="I1822" s="29" t="s">
        <v>687</v>
      </c>
      <c r="J1822" s="28">
        <v>4</v>
      </c>
      <c r="K1822" s="29" t="s">
        <v>448</v>
      </c>
      <c r="L1822" s="28">
        <v>5069</v>
      </c>
      <c r="M1822" s="29" t="s">
        <v>687</v>
      </c>
      <c r="N1822" s="29" t="s">
        <v>7521</v>
      </c>
      <c r="O1822" s="31">
        <v>24320</v>
      </c>
      <c r="P1822" s="31">
        <v>36733</v>
      </c>
      <c r="Q1822" s="29" t="s">
        <v>7506</v>
      </c>
      <c r="R1822" s="28">
        <v>3</v>
      </c>
      <c r="S1822" s="28">
        <v>34</v>
      </c>
      <c r="T1822" s="28">
        <v>3</v>
      </c>
      <c r="U1822" s="28">
        <v>12</v>
      </c>
      <c r="V1822" s="29" t="s">
        <v>3438</v>
      </c>
      <c r="W1822" s="29" t="s">
        <v>5022</v>
      </c>
      <c r="X1822" s="29" t="s">
        <v>1525</v>
      </c>
      <c r="Y1822" s="29" t="s">
        <v>1526</v>
      </c>
      <c r="Z1822" s="29" t="s">
        <v>3826</v>
      </c>
      <c r="AA1822" s="29" t="s">
        <v>7478</v>
      </c>
      <c r="AB1822" s="28">
        <v>91720</v>
      </c>
      <c r="AC1822" s="27"/>
      <c r="AD1822" s="27"/>
      <c r="AE1822" s="27"/>
      <c r="AF1822" s="29" t="s">
        <v>7472</v>
      </c>
      <c r="AG1822" s="33" t="str">
        <f>IF(ISERROR(IF(VLOOKUP(B1822,'SAS Stations'!$A$2:$G$307,6,)="YES", "YES", "NO"))=TRUE,"NO","YES")</f>
        <v>NO</v>
      </c>
      <c r="AH1822" s="33" t="str">
        <f t="shared" si="28"/>
        <v>YES</v>
      </c>
      <c r="AI1822" s="33" t="str">
        <f>IF(ISERROR(IF(VLOOKUP(B1822,'Stations Modelled'!$A$2:$D$141,4,FALSE)=TRUE, "YES","NO")),"NO","YES")</f>
        <v>NO</v>
      </c>
    </row>
    <row r="1823" spans="1:35" hidden="1">
      <c r="A1823" s="29" t="s">
        <v>935</v>
      </c>
      <c r="B1823" s="28">
        <v>591</v>
      </c>
      <c r="C1823" s="28">
        <v>5538</v>
      </c>
      <c r="D1823" s="30" t="s">
        <v>4981</v>
      </c>
      <c r="E1823" s="29" t="s">
        <v>5362</v>
      </c>
      <c r="F1823" s="28">
        <v>16</v>
      </c>
      <c r="G1823" s="28">
        <v>4</v>
      </c>
      <c r="H1823" s="28">
        <v>5053</v>
      </c>
      <c r="I1823" s="29" t="s">
        <v>833</v>
      </c>
      <c r="J1823" s="28">
        <v>12</v>
      </c>
      <c r="K1823" s="29" t="s">
        <v>833</v>
      </c>
      <c r="L1823" s="28">
        <v>5056</v>
      </c>
      <c r="M1823" s="29" t="s">
        <v>698</v>
      </c>
      <c r="N1823" s="29" t="s">
        <v>7471</v>
      </c>
      <c r="O1823" s="31">
        <v>9588</v>
      </c>
      <c r="P1823" s="31" t="s">
        <v>7472</v>
      </c>
      <c r="Q1823" s="29" t="s">
        <v>7506</v>
      </c>
      <c r="R1823" s="28">
        <v>5</v>
      </c>
      <c r="S1823" s="28">
        <v>39</v>
      </c>
      <c r="T1823" s="28">
        <v>1</v>
      </c>
      <c r="U1823" s="28">
        <v>64</v>
      </c>
      <c r="V1823" s="29" t="s">
        <v>935</v>
      </c>
      <c r="W1823" s="29" t="s">
        <v>5363</v>
      </c>
      <c r="X1823" s="29" t="s">
        <v>553</v>
      </c>
      <c r="Y1823" s="29" t="s">
        <v>5364</v>
      </c>
      <c r="Z1823" s="29" t="s">
        <v>935</v>
      </c>
      <c r="AA1823" s="29" t="s">
        <v>7478</v>
      </c>
      <c r="AB1823" s="28">
        <v>93001</v>
      </c>
      <c r="AC1823" s="32">
        <v>34.279828000000002</v>
      </c>
      <c r="AD1823" s="32">
        <v>-119.30088000000001</v>
      </c>
      <c r="AE1823" s="34" t="s">
        <v>7494</v>
      </c>
      <c r="AF1823" s="29" t="s">
        <v>7472</v>
      </c>
      <c r="AG1823" s="33" t="str">
        <f>IF(ISERROR(IF(VLOOKUP(B1823,'SAS Stations'!$A$2:$G$307,6,)="YES", "YES", "NO"))=TRUE,"NO","YES")</f>
        <v>YES</v>
      </c>
      <c r="AH1823" s="33" t="str">
        <f t="shared" si="28"/>
        <v>NO</v>
      </c>
      <c r="AI1823" s="33" t="str">
        <f>IF(ISERROR(IF(VLOOKUP(B1823,'Stations Modelled'!$A$2:$D$141,4,FALSE)=TRUE, "YES","NO")),"NO","YES")</f>
        <v>YES</v>
      </c>
    </row>
    <row r="1824" spans="1:35" hidden="1">
      <c r="A1824" s="29" t="s">
        <v>936</v>
      </c>
      <c r="B1824" s="28">
        <v>80</v>
      </c>
      <c r="C1824" s="28">
        <v>1090</v>
      </c>
      <c r="D1824" s="30" t="s">
        <v>3416</v>
      </c>
      <c r="E1824" s="29"/>
      <c r="F1824" s="28">
        <v>115</v>
      </c>
      <c r="G1824" s="28">
        <v>12</v>
      </c>
      <c r="H1824" s="28">
        <v>5067</v>
      </c>
      <c r="I1824" s="29" t="s">
        <v>389</v>
      </c>
      <c r="J1824" s="28">
        <v>6</v>
      </c>
      <c r="K1824" s="29" t="s">
        <v>389</v>
      </c>
      <c r="L1824" s="28">
        <v>5067</v>
      </c>
      <c r="M1824" s="29" t="s">
        <v>389</v>
      </c>
      <c r="N1824" s="29" t="s">
        <v>7471</v>
      </c>
      <c r="O1824" s="31">
        <v>31260</v>
      </c>
      <c r="P1824" s="31" t="s">
        <v>7472</v>
      </c>
      <c r="Q1824" s="29" t="s">
        <v>525</v>
      </c>
      <c r="R1824" s="28">
        <v>3</v>
      </c>
      <c r="S1824" s="28">
        <v>79</v>
      </c>
      <c r="T1824" s="28">
        <v>4</v>
      </c>
      <c r="U1824" s="28">
        <v>13</v>
      </c>
      <c r="V1824" s="29" t="s">
        <v>3411</v>
      </c>
      <c r="W1824" s="29" t="s">
        <v>5105</v>
      </c>
      <c r="X1824" s="29" t="s">
        <v>494</v>
      </c>
      <c r="Y1824" s="29" t="s">
        <v>2797</v>
      </c>
      <c r="Z1824" s="29" t="s">
        <v>5021</v>
      </c>
      <c r="AA1824" s="29" t="s">
        <v>7478</v>
      </c>
      <c r="AB1824" s="28" t="s">
        <v>7472</v>
      </c>
      <c r="AC1824" s="32">
        <v>33.937392000000003</v>
      </c>
      <c r="AD1824" s="32">
        <v>-116.61578299999999</v>
      </c>
      <c r="AE1824" s="34" t="s">
        <v>7503</v>
      </c>
      <c r="AF1824" s="29" t="s">
        <v>7472</v>
      </c>
      <c r="AG1824" s="33" t="str">
        <f>IF(ISERROR(IF(VLOOKUP(B1824,'SAS Stations'!$A$2:$G$307,6,)="YES", "YES", "NO"))=TRUE,"NO","YES")</f>
        <v>NO</v>
      </c>
      <c r="AH1824" s="33" t="str">
        <f t="shared" si="28"/>
        <v>YES</v>
      </c>
      <c r="AI1824" s="33" t="str">
        <f>IF(ISERROR(IF(VLOOKUP(B1824,'Stations Modelled'!$A$2:$D$141,4,FALSE)=TRUE, "YES","NO")),"NO","YES")</f>
        <v>NO</v>
      </c>
    </row>
    <row r="1825" spans="1:35" hidden="1">
      <c r="A1825" s="29" t="s">
        <v>937</v>
      </c>
      <c r="B1825" s="28">
        <v>801</v>
      </c>
      <c r="C1825" s="28">
        <v>5801</v>
      </c>
      <c r="D1825" s="30" t="s">
        <v>7555</v>
      </c>
      <c r="E1825" s="29"/>
      <c r="F1825" s="28">
        <v>66</v>
      </c>
      <c r="G1825" s="28">
        <v>12</v>
      </c>
      <c r="H1825" s="28">
        <v>5086</v>
      </c>
      <c r="I1825" s="29" t="s">
        <v>394</v>
      </c>
      <c r="J1825" s="28">
        <v>2</v>
      </c>
      <c r="K1825" s="29" t="s">
        <v>394</v>
      </c>
      <c r="L1825" s="28">
        <v>5086</v>
      </c>
      <c r="M1825" s="29" t="s">
        <v>394</v>
      </c>
      <c r="N1825" s="29" t="s">
        <v>7471</v>
      </c>
      <c r="O1825" s="31">
        <v>23255</v>
      </c>
      <c r="P1825" s="31" t="s">
        <v>7472</v>
      </c>
      <c r="Q1825" s="29" t="s">
        <v>7473</v>
      </c>
      <c r="R1825" s="28">
        <v>1</v>
      </c>
      <c r="S1825" s="28">
        <v>29</v>
      </c>
      <c r="T1825" s="28">
        <v>2</v>
      </c>
      <c r="U1825" s="28">
        <v>41</v>
      </c>
      <c r="V1825" s="29" t="s">
        <v>7556</v>
      </c>
      <c r="W1825" s="29" t="s">
        <v>479</v>
      </c>
      <c r="X1825" s="29" t="s">
        <v>3288</v>
      </c>
      <c r="Y1825" s="29" t="s">
        <v>3393</v>
      </c>
      <c r="Z1825" s="29" t="s">
        <v>7853</v>
      </c>
      <c r="AA1825" s="29" t="s">
        <v>7478</v>
      </c>
      <c r="AB1825" s="28">
        <v>92643</v>
      </c>
      <c r="AC1825" s="32">
        <v>33.765338999999997</v>
      </c>
      <c r="AD1825" s="32">
        <v>-117.928276</v>
      </c>
      <c r="AE1825" s="34" t="s">
        <v>7503</v>
      </c>
      <c r="AF1825" s="29" t="s">
        <v>7472</v>
      </c>
      <c r="AG1825" s="33" t="str">
        <f>IF(ISERROR(IF(VLOOKUP(B1825,'SAS Stations'!$A$2:$G$307,6,)="YES", "YES", "NO"))=TRUE,"NO","YES")</f>
        <v>YES</v>
      </c>
      <c r="AH1825" s="33" t="str">
        <f t="shared" si="28"/>
        <v>NO</v>
      </c>
      <c r="AI1825" s="33" t="str">
        <f>IF(ISERROR(IF(VLOOKUP(B1825,'Stations Modelled'!$A$2:$D$141,4,FALSE)=TRUE, "YES","NO")),"NO","YES")</f>
        <v>NO</v>
      </c>
    </row>
    <row r="1826" spans="1:35" hidden="1">
      <c r="A1826" s="29" t="s">
        <v>2798</v>
      </c>
      <c r="B1826" s="28">
        <v>1478</v>
      </c>
      <c r="C1826" s="28">
        <v>8259</v>
      </c>
      <c r="D1826" s="30" t="s">
        <v>7470</v>
      </c>
      <c r="E1826" s="29"/>
      <c r="F1826" s="28">
        <v>33</v>
      </c>
      <c r="G1826" s="28">
        <v>12</v>
      </c>
      <c r="H1826" s="28">
        <v>4025</v>
      </c>
      <c r="I1826" s="29" t="s">
        <v>5024</v>
      </c>
      <c r="J1826" s="28">
        <v>6</v>
      </c>
      <c r="K1826" s="29" t="s">
        <v>389</v>
      </c>
      <c r="L1826" s="28">
        <v>5067</v>
      </c>
      <c r="M1826" s="29" t="s">
        <v>389</v>
      </c>
      <c r="N1826" s="29" t="s">
        <v>7471</v>
      </c>
      <c r="O1826" s="31">
        <v>18264</v>
      </c>
      <c r="P1826" s="31" t="s">
        <v>7472</v>
      </c>
      <c r="Q1826" s="29" t="s">
        <v>7506</v>
      </c>
      <c r="R1826" s="28">
        <v>3</v>
      </c>
      <c r="S1826" s="28">
        <v>87</v>
      </c>
      <c r="T1826" s="28">
        <v>4</v>
      </c>
      <c r="U1826" s="28">
        <v>13</v>
      </c>
      <c r="V1826" s="29" t="s">
        <v>7498</v>
      </c>
      <c r="W1826" s="29" t="s">
        <v>2799</v>
      </c>
      <c r="X1826" s="29" t="s">
        <v>7540</v>
      </c>
      <c r="Y1826" s="29" t="s">
        <v>2800</v>
      </c>
      <c r="Z1826" s="29" t="s">
        <v>402</v>
      </c>
      <c r="AA1826" s="29" t="s">
        <v>7478</v>
      </c>
      <c r="AB1826" s="28">
        <v>92266</v>
      </c>
      <c r="AC1826" s="32">
        <v>33.418849999999999</v>
      </c>
      <c r="AD1826" s="32">
        <v>-114.724261</v>
      </c>
      <c r="AE1826" s="34" t="s">
        <v>7503</v>
      </c>
      <c r="AF1826" s="29" t="s">
        <v>7472</v>
      </c>
      <c r="AG1826" s="33" t="str">
        <f>IF(ISERROR(IF(VLOOKUP(B1826,'SAS Stations'!$A$2:$G$307,6,)="YES", "YES", "NO"))=TRUE,"NO","YES")</f>
        <v>NO</v>
      </c>
      <c r="AH1826" s="33" t="str">
        <f t="shared" si="28"/>
        <v>YES</v>
      </c>
      <c r="AI1826" s="33" t="str">
        <f>IF(ISERROR(IF(VLOOKUP(B1826,'Stations Modelled'!$A$2:$D$141,4,FALSE)=TRUE, "YES","NO")),"NO","YES")</f>
        <v>NO</v>
      </c>
    </row>
    <row r="1827" spans="1:35" hidden="1">
      <c r="A1827" s="29" t="s">
        <v>2831</v>
      </c>
      <c r="B1827" s="28">
        <v>908</v>
      </c>
      <c r="C1827" s="28">
        <v>5971</v>
      </c>
      <c r="D1827" s="30"/>
      <c r="E1827" s="29"/>
      <c r="F1827" s="28">
        <v>66</v>
      </c>
      <c r="G1827" s="28">
        <v>7</v>
      </c>
      <c r="H1827" s="28">
        <v>5074</v>
      </c>
      <c r="I1827" s="29" t="s">
        <v>631</v>
      </c>
      <c r="J1827" s="28">
        <v>9</v>
      </c>
      <c r="K1827" s="29" t="s">
        <v>652</v>
      </c>
      <c r="L1827" s="28">
        <v>4000</v>
      </c>
      <c r="M1827" s="29" t="s">
        <v>7495</v>
      </c>
      <c r="N1827" s="29" t="s">
        <v>7521</v>
      </c>
      <c r="O1827" s="31">
        <v>18264</v>
      </c>
      <c r="P1827" s="31">
        <v>32690</v>
      </c>
      <c r="Q1827" s="29" t="s">
        <v>7496</v>
      </c>
      <c r="R1827" s="28">
        <v>9</v>
      </c>
      <c r="S1827" s="28">
        <v>60</v>
      </c>
      <c r="T1827" s="28">
        <v>2</v>
      </c>
      <c r="U1827" s="28">
        <v>2</v>
      </c>
      <c r="V1827" s="29" t="s">
        <v>1290</v>
      </c>
      <c r="W1827" s="29" t="s">
        <v>7472</v>
      </c>
      <c r="X1827" s="29" t="s">
        <v>7472</v>
      </c>
      <c r="Y1827" s="29" t="s">
        <v>1527</v>
      </c>
      <c r="Z1827" s="29" t="s">
        <v>4627</v>
      </c>
      <c r="AA1827" s="29" t="s">
        <v>7478</v>
      </c>
      <c r="AB1827" s="28">
        <v>90058</v>
      </c>
      <c r="AC1827" s="32">
        <v>33.999684000000002</v>
      </c>
      <c r="AD1827" s="32">
        <v>-118.22065000000001</v>
      </c>
      <c r="AE1827" s="34" t="s">
        <v>5182</v>
      </c>
      <c r="AF1827" s="29" t="s">
        <v>7472</v>
      </c>
      <c r="AG1827" s="33" t="str">
        <f>IF(ISERROR(IF(VLOOKUP(B1827,'SAS Stations'!$A$2:$G$307,6,)="YES", "YES", "NO"))=TRUE,"NO","YES")</f>
        <v>NO</v>
      </c>
      <c r="AH1827" s="33" t="str">
        <f t="shared" si="28"/>
        <v>YES</v>
      </c>
      <c r="AI1827" s="33" t="str">
        <f>IF(ISERROR(IF(VLOOKUP(B1827,'Stations Modelled'!$A$2:$D$141,4,FALSE)=TRUE, "YES","NO")),"NO","YES")</f>
        <v>NO</v>
      </c>
    </row>
    <row r="1828" spans="1:35" hidden="1">
      <c r="A1828" s="29" t="s">
        <v>1528</v>
      </c>
      <c r="B1828" s="28">
        <v>259</v>
      </c>
      <c r="C1828" s="28">
        <v>4235</v>
      </c>
      <c r="D1828" s="30"/>
      <c r="E1828" s="29"/>
      <c r="F1828" s="28">
        <v>66</v>
      </c>
      <c r="G1828" s="28">
        <v>66</v>
      </c>
      <c r="H1828" s="28">
        <v>4000</v>
      </c>
      <c r="I1828" s="29" t="s">
        <v>7495</v>
      </c>
      <c r="J1828" s="28">
        <v>9</v>
      </c>
      <c r="K1828" s="29" t="s">
        <v>652</v>
      </c>
      <c r="L1828" s="28">
        <v>4000</v>
      </c>
      <c r="M1828" s="29" t="s">
        <v>7495</v>
      </c>
      <c r="N1828" s="29" t="s">
        <v>7471</v>
      </c>
      <c r="O1828" s="31">
        <v>32690</v>
      </c>
      <c r="P1828" s="31" t="s">
        <v>7472</v>
      </c>
      <c r="Q1828" s="29" t="s">
        <v>7496</v>
      </c>
      <c r="R1828" s="28">
        <v>9</v>
      </c>
      <c r="S1828" s="28">
        <v>99</v>
      </c>
      <c r="T1828" s="28">
        <v>2</v>
      </c>
      <c r="U1828" s="28">
        <v>0</v>
      </c>
      <c r="V1828" s="29" t="s">
        <v>2730</v>
      </c>
      <c r="W1828" s="29" t="s">
        <v>7472</v>
      </c>
      <c r="X1828" s="29" t="s">
        <v>7472</v>
      </c>
      <c r="Y1828" s="29" t="s">
        <v>1529</v>
      </c>
      <c r="Z1828" s="29" t="s">
        <v>4627</v>
      </c>
      <c r="AA1828" s="29" t="s">
        <v>7478</v>
      </c>
      <c r="AB1828" s="28" t="s">
        <v>7472</v>
      </c>
      <c r="AC1828" s="27"/>
      <c r="AD1828" s="27"/>
      <c r="AE1828" s="27"/>
      <c r="AF1828" s="29" t="s">
        <v>7472</v>
      </c>
      <c r="AG1828" s="33" t="str">
        <f>IF(ISERROR(IF(VLOOKUP(B1828,'SAS Stations'!$A$2:$G$307,6,)="YES", "YES", "NO"))=TRUE,"NO","YES")</f>
        <v>NO</v>
      </c>
      <c r="AH1828" s="33" t="str">
        <f t="shared" si="28"/>
        <v>YES</v>
      </c>
      <c r="AI1828" s="33" t="str">
        <f>IF(ISERROR(IF(VLOOKUP(B1828,'Stations Modelled'!$A$2:$D$141,4,FALSE)=TRUE, "YES","NO")),"NO","YES")</f>
        <v>NO</v>
      </c>
    </row>
    <row r="1829" spans="1:35" hidden="1">
      <c r="A1829" s="29" t="s">
        <v>1530</v>
      </c>
      <c r="B1829" s="28">
        <v>196</v>
      </c>
      <c r="C1829" s="28">
        <v>3071</v>
      </c>
      <c r="D1829" s="30"/>
      <c r="E1829" s="29">
        <v>37461</v>
      </c>
      <c r="F1829" s="28">
        <v>2.4</v>
      </c>
      <c r="G1829" s="28">
        <v>7</v>
      </c>
      <c r="H1829" s="28">
        <v>5074</v>
      </c>
      <c r="I1829" s="29" t="s">
        <v>631</v>
      </c>
      <c r="J1829" s="28">
        <v>9</v>
      </c>
      <c r="K1829" s="29" t="s">
        <v>652</v>
      </c>
      <c r="L1829" s="28">
        <v>4000</v>
      </c>
      <c r="M1829" s="29" t="s">
        <v>7495</v>
      </c>
      <c r="N1829" s="29" t="s">
        <v>7521</v>
      </c>
      <c r="O1829" s="31">
        <v>12055</v>
      </c>
      <c r="P1829" s="31">
        <v>32690</v>
      </c>
      <c r="Q1829" s="29" t="s">
        <v>7496</v>
      </c>
      <c r="R1829" s="28">
        <v>9</v>
      </c>
      <c r="S1829" s="28">
        <v>60</v>
      </c>
      <c r="T1829" s="28">
        <v>2</v>
      </c>
      <c r="U1829" s="28">
        <v>0</v>
      </c>
      <c r="V1829" s="29" t="s">
        <v>2730</v>
      </c>
      <c r="W1829" s="29" t="s">
        <v>7472</v>
      </c>
      <c r="X1829" s="29" t="s">
        <v>7472</v>
      </c>
      <c r="Y1829" s="29" t="s">
        <v>1531</v>
      </c>
      <c r="Z1829" s="29" t="s">
        <v>4627</v>
      </c>
      <c r="AA1829" s="29" t="s">
        <v>7478</v>
      </c>
      <c r="AB1829" s="28">
        <v>90058</v>
      </c>
      <c r="AC1829" s="27"/>
      <c r="AD1829" s="27"/>
      <c r="AE1829" s="27"/>
      <c r="AF1829" s="29" t="s">
        <v>7472</v>
      </c>
      <c r="AG1829" s="33" t="str">
        <f>IF(ISERROR(IF(VLOOKUP(B1829,'SAS Stations'!$A$2:$G$307,6,)="YES", "YES", "NO"))=TRUE,"NO","YES")</f>
        <v>NO</v>
      </c>
      <c r="AH1829" s="33" t="str">
        <f t="shared" si="28"/>
        <v>YES</v>
      </c>
      <c r="AI1829" s="33" t="str">
        <f>IF(ISERROR(IF(VLOOKUP(B1829,'Stations Modelled'!$A$2:$D$141,4,FALSE)=TRUE, "YES","NO")),"NO","YES")</f>
        <v>NO</v>
      </c>
    </row>
    <row r="1830" spans="1:35" hidden="1">
      <c r="A1830" s="29" t="s">
        <v>423</v>
      </c>
      <c r="B1830" s="28">
        <v>282</v>
      </c>
      <c r="C1830" s="28">
        <v>5035</v>
      </c>
      <c r="D1830" s="30" t="s">
        <v>4954</v>
      </c>
      <c r="E1830" s="29">
        <v>74421</v>
      </c>
      <c r="F1830" s="28">
        <v>66</v>
      </c>
      <c r="G1830" s="28">
        <v>12</v>
      </c>
      <c r="H1830" s="28">
        <v>5035</v>
      </c>
      <c r="I1830" s="29" t="s">
        <v>423</v>
      </c>
      <c r="J1830" s="28">
        <v>17</v>
      </c>
      <c r="K1830" s="29" t="s">
        <v>4950</v>
      </c>
      <c r="L1830" s="28">
        <v>5033</v>
      </c>
      <c r="M1830" s="29" t="s">
        <v>397</v>
      </c>
      <c r="N1830" s="29" t="s">
        <v>7471</v>
      </c>
      <c r="O1830" s="31">
        <v>7306</v>
      </c>
      <c r="P1830" s="31" t="s">
        <v>7472</v>
      </c>
      <c r="Q1830" s="29" t="s">
        <v>7473</v>
      </c>
      <c r="R1830" s="28">
        <v>5</v>
      </c>
      <c r="S1830" s="28">
        <v>51</v>
      </c>
      <c r="T1830" s="28">
        <v>3</v>
      </c>
      <c r="U1830" s="28">
        <v>33</v>
      </c>
      <c r="V1830" s="29" t="s">
        <v>4926</v>
      </c>
      <c r="W1830" s="29" t="s">
        <v>5046</v>
      </c>
      <c r="X1830" s="29" t="s">
        <v>5360</v>
      </c>
      <c r="Y1830" s="29" t="s">
        <v>5365</v>
      </c>
      <c r="Z1830" s="29" t="s">
        <v>5175</v>
      </c>
      <c r="AA1830" s="29" t="s">
        <v>7478</v>
      </c>
      <c r="AB1830" s="28">
        <v>93218</v>
      </c>
      <c r="AC1830" s="32">
        <v>35.840822000000003</v>
      </c>
      <c r="AD1830" s="32">
        <v>-119.086213</v>
      </c>
      <c r="AE1830" s="34" t="s">
        <v>7494</v>
      </c>
      <c r="AF1830" s="29" t="s">
        <v>7472</v>
      </c>
      <c r="AG1830" s="33" t="str">
        <f>IF(ISERROR(IF(VLOOKUP(B1830,'SAS Stations'!$A$2:$G$307,6,)="YES", "YES", "NO"))=TRUE,"NO","YES")</f>
        <v>NO</v>
      </c>
      <c r="AH1830" s="33" t="str">
        <f t="shared" si="28"/>
        <v>YES</v>
      </c>
      <c r="AI1830" s="33" t="str">
        <f>IF(ISERROR(IF(VLOOKUP(B1830,'Stations Modelled'!$A$2:$D$141,4,FALSE)=TRUE, "YES","NO")),"NO","YES")</f>
        <v>NO</v>
      </c>
    </row>
    <row r="1831" spans="1:35" hidden="1">
      <c r="A1831" s="29" t="s">
        <v>423</v>
      </c>
      <c r="B1831" s="28">
        <v>283</v>
      </c>
      <c r="C1831" s="28">
        <v>5035</v>
      </c>
      <c r="D1831" s="30" t="s">
        <v>4954</v>
      </c>
      <c r="E1831" s="29">
        <v>74421</v>
      </c>
      <c r="F1831" s="28">
        <v>220</v>
      </c>
      <c r="G1831" s="28">
        <v>66</v>
      </c>
      <c r="H1831" s="28">
        <v>5000</v>
      </c>
      <c r="I1831" s="29" t="s">
        <v>7485</v>
      </c>
      <c r="J1831" s="28">
        <v>17</v>
      </c>
      <c r="K1831" s="29" t="s">
        <v>4950</v>
      </c>
      <c r="L1831" s="28">
        <v>5033</v>
      </c>
      <c r="M1831" s="29" t="s">
        <v>397</v>
      </c>
      <c r="N1831" s="29" t="s">
        <v>7471</v>
      </c>
      <c r="O1831" s="31">
        <v>7306</v>
      </c>
      <c r="P1831" s="31" t="s">
        <v>7472</v>
      </c>
      <c r="Q1831" s="29" t="s">
        <v>7486</v>
      </c>
      <c r="R1831" s="28">
        <v>5</v>
      </c>
      <c r="S1831" s="28">
        <v>51</v>
      </c>
      <c r="T1831" s="28">
        <v>3</v>
      </c>
      <c r="U1831" s="28">
        <v>33</v>
      </c>
      <c r="V1831" s="29" t="s">
        <v>4926</v>
      </c>
      <c r="W1831" s="29" t="s">
        <v>5046</v>
      </c>
      <c r="X1831" s="29" t="s">
        <v>5360</v>
      </c>
      <c r="Y1831" s="29" t="s">
        <v>5365</v>
      </c>
      <c r="Z1831" s="29" t="s">
        <v>5175</v>
      </c>
      <c r="AA1831" s="29" t="s">
        <v>7478</v>
      </c>
      <c r="AB1831" s="28">
        <v>93218</v>
      </c>
      <c r="AC1831" s="32">
        <v>35.840822000000003</v>
      </c>
      <c r="AD1831" s="32">
        <v>-119.086213</v>
      </c>
      <c r="AE1831" s="34" t="s">
        <v>7494</v>
      </c>
      <c r="AF1831" s="29" t="s">
        <v>7472</v>
      </c>
      <c r="AG1831" s="33" t="str">
        <f>IF(ISERROR(IF(VLOOKUP(B1831,'SAS Stations'!$A$2:$G$307,6,)="YES", "YES", "NO"))=TRUE,"NO","YES")</f>
        <v>NO</v>
      </c>
      <c r="AH1831" s="33" t="str">
        <f t="shared" si="28"/>
        <v>YES</v>
      </c>
      <c r="AI1831" s="33" t="str">
        <f>IF(ISERROR(IF(VLOOKUP(B1831,'Stations Modelled'!$A$2:$D$141,4,FALSE)=TRUE, "YES","NO")),"NO","YES")</f>
        <v>YES</v>
      </c>
    </row>
    <row r="1832" spans="1:35" hidden="1">
      <c r="A1832" s="29" t="s">
        <v>1532</v>
      </c>
      <c r="B1832" s="28">
        <v>1310</v>
      </c>
      <c r="C1832" s="28">
        <v>7888</v>
      </c>
      <c r="D1832" s="30"/>
      <c r="E1832" s="29"/>
      <c r="F1832" s="28">
        <v>16</v>
      </c>
      <c r="G1832" s="28">
        <v>4</v>
      </c>
      <c r="H1832" s="28">
        <v>5055</v>
      </c>
      <c r="I1832" s="29" t="s">
        <v>446</v>
      </c>
      <c r="J1832" s="28">
        <v>10</v>
      </c>
      <c r="K1832" s="29" t="s">
        <v>446</v>
      </c>
      <c r="L1832" s="28">
        <v>5056</v>
      </c>
      <c r="M1832" s="29" t="s">
        <v>698</v>
      </c>
      <c r="N1832" s="29" t="s">
        <v>7471</v>
      </c>
      <c r="O1832" s="31">
        <v>25173</v>
      </c>
      <c r="P1832" s="31" t="s">
        <v>7472</v>
      </c>
      <c r="Q1832" s="29" t="s">
        <v>5084</v>
      </c>
      <c r="R1832" s="28">
        <v>5</v>
      </c>
      <c r="S1832" s="28">
        <v>49</v>
      </c>
      <c r="T1832" s="28">
        <v>1</v>
      </c>
      <c r="U1832" s="28">
        <v>60</v>
      </c>
      <c r="V1832" s="29" t="s">
        <v>4996</v>
      </c>
      <c r="W1832" s="29" t="s">
        <v>7472</v>
      </c>
      <c r="X1832" s="29" t="s">
        <v>7472</v>
      </c>
      <c r="Y1832" s="29" t="s">
        <v>7472</v>
      </c>
      <c r="Z1832" s="29" t="s">
        <v>7472</v>
      </c>
      <c r="AA1832" s="29" t="s">
        <v>7478</v>
      </c>
      <c r="AB1832" s="28">
        <v>93110</v>
      </c>
      <c r="AC1832" s="27"/>
      <c r="AD1832" s="27"/>
      <c r="AE1832" s="27"/>
      <c r="AF1832" s="29" t="s">
        <v>7472</v>
      </c>
      <c r="AG1832" s="33" t="str">
        <f>IF(ISERROR(IF(VLOOKUP(B1832,'SAS Stations'!$A$2:$G$307,6,)="YES", "YES", "NO"))=TRUE,"NO","YES")</f>
        <v>NO</v>
      </c>
      <c r="AH1832" s="33" t="str">
        <f t="shared" si="28"/>
        <v>YES</v>
      </c>
      <c r="AI1832" s="33" t="str">
        <f>IF(ISERROR(IF(VLOOKUP(B1832,'Stations Modelled'!$A$2:$D$141,4,FALSE)=TRUE, "YES","NO")),"NO","YES")</f>
        <v>NO</v>
      </c>
    </row>
    <row r="1833" spans="1:35" hidden="1">
      <c r="A1833" s="29" t="s">
        <v>365</v>
      </c>
      <c r="B1833" s="28">
        <v>1336</v>
      </c>
      <c r="C1833" s="28">
        <v>8027</v>
      </c>
      <c r="D1833" s="30" t="s">
        <v>4923</v>
      </c>
      <c r="E1833" s="29">
        <v>13348</v>
      </c>
      <c r="F1833" s="28">
        <v>115</v>
      </c>
      <c r="G1833" s="28">
        <v>12</v>
      </c>
      <c r="H1833" s="28">
        <v>8027</v>
      </c>
      <c r="I1833" s="29" t="s">
        <v>365</v>
      </c>
      <c r="J1833" s="28">
        <v>15</v>
      </c>
      <c r="K1833" s="29" t="s">
        <v>666</v>
      </c>
      <c r="L1833" s="28">
        <v>5061</v>
      </c>
      <c r="M1833" s="29" t="s">
        <v>666</v>
      </c>
      <c r="N1833" s="29" t="s">
        <v>7471</v>
      </c>
      <c r="O1833" s="31">
        <v>18264</v>
      </c>
      <c r="P1833" s="31" t="s">
        <v>7472</v>
      </c>
      <c r="Q1833" s="29" t="s">
        <v>7506</v>
      </c>
      <c r="R1833" s="28">
        <v>3</v>
      </c>
      <c r="S1833" s="28">
        <v>73</v>
      </c>
      <c r="T1833" s="28">
        <v>3</v>
      </c>
      <c r="U1833" s="28">
        <v>24</v>
      </c>
      <c r="V1833" s="29" t="s">
        <v>7474</v>
      </c>
      <c r="W1833" s="29" t="s">
        <v>2723</v>
      </c>
      <c r="X1833" s="29" t="s">
        <v>7558</v>
      </c>
      <c r="Y1833" s="29" t="s">
        <v>5366</v>
      </c>
      <c r="Z1833" s="29" t="s">
        <v>363</v>
      </c>
      <c r="AA1833" s="29" t="s">
        <v>7478</v>
      </c>
      <c r="AB1833" s="28">
        <v>92392</v>
      </c>
      <c r="AC1833" s="32">
        <v>34.505935999999998</v>
      </c>
      <c r="AD1833" s="32">
        <v>-117.38768</v>
      </c>
      <c r="AE1833" s="34" t="s">
        <v>7494</v>
      </c>
      <c r="AF1833" s="29" t="s">
        <v>7472</v>
      </c>
      <c r="AG1833" s="33" t="str">
        <f>IF(ISERROR(IF(VLOOKUP(B1833,'SAS Stations'!$A$2:$G$307,6,)="YES", "YES", "NO"))=TRUE,"NO","YES")</f>
        <v>NO</v>
      </c>
      <c r="AH1833" s="33" t="str">
        <f t="shared" si="28"/>
        <v>YES</v>
      </c>
      <c r="AI1833" s="33" t="str">
        <f>IF(ISERROR(IF(VLOOKUP(B1833,'Stations Modelled'!$A$2:$D$141,4,FALSE)=TRUE, "YES","NO")),"NO","YES")</f>
        <v>NO</v>
      </c>
    </row>
    <row r="1834" spans="1:35" hidden="1">
      <c r="A1834" s="29" t="s">
        <v>365</v>
      </c>
      <c r="B1834" s="28">
        <v>1337</v>
      </c>
      <c r="C1834" s="28">
        <v>8027</v>
      </c>
      <c r="D1834" s="30" t="s">
        <v>4923</v>
      </c>
      <c r="E1834" s="29">
        <v>13348</v>
      </c>
      <c r="F1834" s="28">
        <v>115</v>
      </c>
      <c r="G1834" s="28">
        <v>33</v>
      </c>
      <c r="H1834" s="28">
        <v>8027</v>
      </c>
      <c r="I1834" s="29" t="s">
        <v>365</v>
      </c>
      <c r="J1834" s="28">
        <v>15</v>
      </c>
      <c r="K1834" s="29" t="s">
        <v>666</v>
      </c>
      <c r="L1834" s="28">
        <v>5061</v>
      </c>
      <c r="M1834" s="29" t="s">
        <v>666</v>
      </c>
      <c r="N1834" s="29" t="s">
        <v>7471</v>
      </c>
      <c r="O1834" s="31">
        <v>18264</v>
      </c>
      <c r="P1834" s="31" t="s">
        <v>7472</v>
      </c>
      <c r="Q1834" s="29" t="s">
        <v>7473</v>
      </c>
      <c r="R1834" s="28">
        <v>3</v>
      </c>
      <c r="S1834" s="28">
        <v>73</v>
      </c>
      <c r="T1834" s="28">
        <v>3</v>
      </c>
      <c r="U1834" s="28">
        <v>24</v>
      </c>
      <c r="V1834" s="29" t="s">
        <v>7474</v>
      </c>
      <c r="W1834" s="29" t="s">
        <v>2723</v>
      </c>
      <c r="X1834" s="29" t="s">
        <v>7558</v>
      </c>
      <c r="Y1834" s="29" t="s">
        <v>5366</v>
      </c>
      <c r="Z1834" s="29" t="s">
        <v>363</v>
      </c>
      <c r="AA1834" s="29" t="s">
        <v>7478</v>
      </c>
      <c r="AB1834" s="28">
        <v>92392</v>
      </c>
      <c r="AC1834" s="32">
        <v>34.505935999999998</v>
      </c>
      <c r="AD1834" s="32">
        <v>-117.38768</v>
      </c>
      <c r="AE1834" s="34" t="s">
        <v>7494</v>
      </c>
      <c r="AF1834" s="29" t="s">
        <v>7472</v>
      </c>
      <c r="AG1834" s="33" t="str">
        <f>IF(ISERROR(IF(VLOOKUP(B1834,'SAS Stations'!$A$2:$G$307,6,)="YES", "YES", "NO"))=TRUE,"NO","YES")</f>
        <v>NO</v>
      </c>
      <c r="AH1834" s="33" t="str">
        <f t="shared" si="28"/>
        <v>YES</v>
      </c>
      <c r="AI1834" s="33" t="str">
        <f>IF(ISERROR(IF(VLOOKUP(B1834,'Stations Modelled'!$A$2:$D$141,4,FALSE)=TRUE, "YES","NO")),"NO","YES")</f>
        <v>NO</v>
      </c>
    </row>
    <row r="1835" spans="1:35" hidden="1">
      <c r="A1835" s="29" t="s">
        <v>365</v>
      </c>
      <c r="B1835" s="28">
        <v>1339</v>
      </c>
      <c r="C1835" s="28">
        <v>8027</v>
      </c>
      <c r="D1835" s="30" t="s">
        <v>4923</v>
      </c>
      <c r="E1835" s="29">
        <v>13348</v>
      </c>
      <c r="F1835" s="28">
        <v>220</v>
      </c>
      <c r="G1835" s="28">
        <v>115</v>
      </c>
      <c r="H1835" s="28">
        <v>8027</v>
      </c>
      <c r="I1835" s="29" t="s">
        <v>365</v>
      </c>
      <c r="J1835" s="28">
        <v>15</v>
      </c>
      <c r="K1835" s="29" t="s">
        <v>666</v>
      </c>
      <c r="L1835" s="28">
        <v>5061</v>
      </c>
      <c r="M1835" s="29" t="s">
        <v>666</v>
      </c>
      <c r="N1835" s="29" t="s">
        <v>7471</v>
      </c>
      <c r="O1835" s="31">
        <v>18264</v>
      </c>
      <c r="P1835" s="31" t="s">
        <v>7472</v>
      </c>
      <c r="Q1835" s="29" t="s">
        <v>7486</v>
      </c>
      <c r="R1835" s="28">
        <v>3</v>
      </c>
      <c r="S1835" s="28">
        <v>73</v>
      </c>
      <c r="T1835" s="28">
        <v>3</v>
      </c>
      <c r="U1835" s="28">
        <v>24</v>
      </c>
      <c r="V1835" s="29" t="s">
        <v>7474</v>
      </c>
      <c r="W1835" s="29" t="s">
        <v>2723</v>
      </c>
      <c r="X1835" s="29" t="s">
        <v>7558</v>
      </c>
      <c r="Y1835" s="29" t="s">
        <v>5366</v>
      </c>
      <c r="Z1835" s="29" t="s">
        <v>363</v>
      </c>
      <c r="AA1835" s="29" t="s">
        <v>7478</v>
      </c>
      <c r="AB1835" s="28">
        <v>92392</v>
      </c>
      <c r="AC1835" s="32">
        <v>34.505935999999998</v>
      </c>
      <c r="AD1835" s="32">
        <v>-117.38768</v>
      </c>
      <c r="AE1835" s="34" t="s">
        <v>7494</v>
      </c>
      <c r="AF1835" s="29" t="s">
        <v>7472</v>
      </c>
      <c r="AG1835" s="33" t="str">
        <f>IF(ISERROR(IF(VLOOKUP(B1835,'SAS Stations'!$A$2:$G$307,6,)="YES", "YES", "NO"))=TRUE,"NO","YES")</f>
        <v>YES</v>
      </c>
      <c r="AH1835" s="33" t="str">
        <f t="shared" si="28"/>
        <v>NO</v>
      </c>
      <c r="AI1835" s="33" t="str">
        <f>IF(ISERROR(IF(VLOOKUP(B1835,'Stations Modelled'!$A$2:$D$141,4,FALSE)=TRUE, "YES","NO")),"NO","YES")</f>
        <v>YES</v>
      </c>
    </row>
    <row r="1836" spans="1:35" hidden="1">
      <c r="A1836" s="29" t="s">
        <v>1533</v>
      </c>
      <c r="B1836" s="28">
        <v>935</v>
      </c>
      <c r="C1836" s="28">
        <v>6124</v>
      </c>
      <c r="D1836" s="30"/>
      <c r="E1836" s="29"/>
      <c r="F1836" s="28">
        <v>33</v>
      </c>
      <c r="G1836" s="28">
        <v>4</v>
      </c>
      <c r="H1836" s="28">
        <v>8027</v>
      </c>
      <c r="I1836" s="29" t="s">
        <v>365</v>
      </c>
      <c r="J1836" s="28">
        <v>15</v>
      </c>
      <c r="K1836" s="29" t="s">
        <v>666</v>
      </c>
      <c r="L1836" s="28">
        <v>5061</v>
      </c>
      <c r="M1836" s="29" t="s">
        <v>666</v>
      </c>
      <c r="N1836" s="29" t="s">
        <v>7471</v>
      </c>
      <c r="O1836" s="31">
        <v>23986</v>
      </c>
      <c r="P1836" s="31" t="s">
        <v>7472</v>
      </c>
      <c r="Q1836" s="29" t="s">
        <v>981</v>
      </c>
      <c r="R1836" s="28">
        <v>3</v>
      </c>
      <c r="S1836" s="28">
        <v>73</v>
      </c>
      <c r="T1836" s="28">
        <v>4</v>
      </c>
      <c r="U1836" s="28">
        <v>30</v>
      </c>
      <c r="V1836" s="29" t="s">
        <v>7474</v>
      </c>
      <c r="W1836" s="29" t="s">
        <v>1534</v>
      </c>
      <c r="X1836" s="29" t="s">
        <v>457</v>
      </c>
      <c r="Y1836" s="29" t="s">
        <v>1535</v>
      </c>
      <c r="Z1836" s="29" t="s">
        <v>363</v>
      </c>
      <c r="AA1836" s="29" t="s">
        <v>7478</v>
      </c>
      <c r="AB1836" s="28">
        <v>92392</v>
      </c>
      <c r="AC1836" s="27"/>
      <c r="AD1836" s="27"/>
      <c r="AE1836" s="27"/>
      <c r="AF1836" s="29" t="s">
        <v>7472</v>
      </c>
      <c r="AG1836" s="33" t="str">
        <f>IF(ISERROR(IF(VLOOKUP(B1836,'SAS Stations'!$A$2:$G$307,6,)="YES", "YES", "NO"))=TRUE,"NO","YES")</f>
        <v>NO</v>
      </c>
      <c r="AH1836" s="33" t="str">
        <f t="shared" si="28"/>
        <v>YES</v>
      </c>
      <c r="AI1836" s="33" t="str">
        <f>IF(ISERROR(IF(VLOOKUP(B1836,'Stations Modelled'!$A$2:$D$141,4,FALSE)=TRUE, "YES","NO")),"NO","YES")</f>
        <v>NO</v>
      </c>
    </row>
    <row r="1837" spans="1:35" hidden="1">
      <c r="A1837" s="29" t="s">
        <v>938</v>
      </c>
      <c r="B1837" s="28">
        <v>445</v>
      </c>
      <c r="C1837" s="28">
        <v>5232</v>
      </c>
      <c r="D1837" s="30"/>
      <c r="E1837" s="29">
        <v>37735</v>
      </c>
      <c r="F1837" s="28">
        <v>66</v>
      </c>
      <c r="G1837" s="28">
        <v>16</v>
      </c>
      <c r="H1837" s="28">
        <v>5021</v>
      </c>
      <c r="I1837" s="29" t="s">
        <v>625</v>
      </c>
      <c r="J1837" s="28">
        <v>8</v>
      </c>
      <c r="K1837" s="29" t="s">
        <v>337</v>
      </c>
      <c r="L1837" s="28">
        <v>5023</v>
      </c>
      <c r="M1837" s="29" t="s">
        <v>337</v>
      </c>
      <c r="N1837" s="29" t="s">
        <v>7471</v>
      </c>
      <c r="O1837" s="31">
        <v>18264</v>
      </c>
      <c r="P1837" s="31" t="s">
        <v>7472</v>
      </c>
      <c r="Q1837" s="29" t="s">
        <v>7473</v>
      </c>
      <c r="R1837" s="28">
        <v>5</v>
      </c>
      <c r="S1837" s="28">
        <v>44</v>
      </c>
      <c r="T1837" s="28">
        <v>1</v>
      </c>
      <c r="U1837" s="28">
        <v>53</v>
      </c>
      <c r="V1837" s="29" t="s">
        <v>3386</v>
      </c>
      <c r="W1837" s="29" t="s">
        <v>4642</v>
      </c>
      <c r="X1837" s="29" t="s">
        <v>7816</v>
      </c>
      <c r="Y1837" s="29" t="s">
        <v>4900</v>
      </c>
      <c r="Z1837" s="29" t="s">
        <v>4598</v>
      </c>
      <c r="AA1837" s="29" t="s">
        <v>7478</v>
      </c>
      <c r="AB1837" s="28">
        <v>90278</v>
      </c>
      <c r="AC1837" s="32">
        <v>33.858629000000001</v>
      </c>
      <c r="AD1837" s="32">
        <v>-118.37436700000001</v>
      </c>
      <c r="AE1837" s="34" t="s">
        <v>7494</v>
      </c>
      <c r="AF1837" s="29" t="s">
        <v>7472</v>
      </c>
      <c r="AG1837" s="33" t="str">
        <f>IF(ISERROR(IF(VLOOKUP(B1837,'SAS Stations'!$A$2:$G$307,6,)="YES", "YES", "NO"))=TRUE,"NO","YES")</f>
        <v>YES</v>
      </c>
      <c r="AH1837" s="33" t="str">
        <f t="shared" si="28"/>
        <v>NO</v>
      </c>
      <c r="AI1837" s="33" t="str">
        <f>IF(ISERROR(IF(VLOOKUP(B1837,'Stations Modelled'!$A$2:$D$141,4,FALSE)=TRUE, "YES","NO")),"NO","YES")</f>
        <v>YES</v>
      </c>
    </row>
    <row r="1838" spans="1:35" hidden="1">
      <c r="A1838" s="29" t="s">
        <v>363</v>
      </c>
      <c r="B1838" s="28">
        <v>1479</v>
      </c>
      <c r="C1838" s="28">
        <v>8260</v>
      </c>
      <c r="D1838" s="30" t="s">
        <v>4923</v>
      </c>
      <c r="E1838" s="29"/>
      <c r="F1838" s="28">
        <v>33</v>
      </c>
      <c r="G1838" s="28">
        <v>4</v>
      </c>
      <c r="H1838" s="28">
        <v>8027</v>
      </c>
      <c r="I1838" s="29" t="s">
        <v>365</v>
      </c>
      <c r="J1838" s="28">
        <v>15</v>
      </c>
      <c r="K1838" s="29" t="s">
        <v>666</v>
      </c>
      <c r="L1838" s="28">
        <v>5061</v>
      </c>
      <c r="M1838" s="29" t="s">
        <v>666</v>
      </c>
      <c r="N1838" s="29" t="s">
        <v>7471</v>
      </c>
      <c r="O1838" s="31">
        <v>18264</v>
      </c>
      <c r="P1838" s="31" t="s">
        <v>7472</v>
      </c>
      <c r="Q1838" s="29" t="s">
        <v>7506</v>
      </c>
      <c r="R1838" s="28">
        <v>3</v>
      </c>
      <c r="S1838" s="28">
        <v>73</v>
      </c>
      <c r="T1838" s="28">
        <v>4</v>
      </c>
      <c r="U1838" s="28">
        <v>23</v>
      </c>
      <c r="V1838" s="29" t="s">
        <v>7474</v>
      </c>
      <c r="W1838" s="29" t="s">
        <v>5321</v>
      </c>
      <c r="X1838" s="29" t="s">
        <v>7562</v>
      </c>
      <c r="Y1838" s="29" t="s">
        <v>5367</v>
      </c>
      <c r="Z1838" s="29" t="s">
        <v>363</v>
      </c>
      <c r="AA1838" s="29" t="s">
        <v>7478</v>
      </c>
      <c r="AB1838" s="28">
        <v>92392</v>
      </c>
      <c r="AC1838" s="32">
        <v>34.535342999999997</v>
      </c>
      <c r="AD1838" s="32">
        <v>-117.29469899999999</v>
      </c>
      <c r="AE1838" s="34" t="s">
        <v>7494</v>
      </c>
      <c r="AF1838" s="29" t="s">
        <v>7472</v>
      </c>
      <c r="AG1838" s="33" t="str">
        <f>IF(ISERROR(IF(VLOOKUP(B1838,'SAS Stations'!$A$2:$G$307,6,)="YES", "YES", "NO"))=TRUE,"NO","YES")</f>
        <v>NO</v>
      </c>
      <c r="AH1838" s="33" t="str">
        <f t="shared" si="28"/>
        <v>YES</v>
      </c>
      <c r="AI1838" s="33" t="str">
        <f>IF(ISERROR(IF(VLOOKUP(B1838,'Stations Modelled'!$A$2:$D$141,4,FALSE)=TRUE, "YES","NO")),"NO","YES")</f>
        <v>NO</v>
      </c>
    </row>
    <row r="1839" spans="1:35" hidden="1">
      <c r="A1839" s="29" t="s">
        <v>363</v>
      </c>
      <c r="B1839" s="28">
        <v>1480</v>
      </c>
      <c r="C1839" s="28">
        <v>8260</v>
      </c>
      <c r="D1839" s="30" t="s">
        <v>4923</v>
      </c>
      <c r="E1839" s="29"/>
      <c r="F1839" s="28">
        <v>33</v>
      </c>
      <c r="G1839" s="28">
        <v>12</v>
      </c>
      <c r="H1839" s="28">
        <v>8027</v>
      </c>
      <c r="I1839" s="29" t="s">
        <v>365</v>
      </c>
      <c r="J1839" s="28">
        <v>15</v>
      </c>
      <c r="K1839" s="29" t="s">
        <v>666</v>
      </c>
      <c r="L1839" s="28">
        <v>5061</v>
      </c>
      <c r="M1839" s="29" t="s">
        <v>666</v>
      </c>
      <c r="N1839" s="29" t="s">
        <v>7471</v>
      </c>
      <c r="O1839" s="31">
        <v>18264</v>
      </c>
      <c r="P1839" s="31" t="s">
        <v>7472</v>
      </c>
      <c r="Q1839" s="29" t="s">
        <v>7506</v>
      </c>
      <c r="R1839" s="28">
        <v>3</v>
      </c>
      <c r="S1839" s="28">
        <v>73</v>
      </c>
      <c r="T1839" s="28">
        <v>4</v>
      </c>
      <c r="U1839" s="28">
        <v>23</v>
      </c>
      <c r="V1839" s="29" t="s">
        <v>7474</v>
      </c>
      <c r="W1839" s="29" t="s">
        <v>5321</v>
      </c>
      <c r="X1839" s="29" t="s">
        <v>7562</v>
      </c>
      <c r="Y1839" s="29" t="s">
        <v>5367</v>
      </c>
      <c r="Z1839" s="29" t="s">
        <v>363</v>
      </c>
      <c r="AA1839" s="29" t="s">
        <v>7478</v>
      </c>
      <c r="AB1839" s="28">
        <v>92392</v>
      </c>
      <c r="AC1839" s="32">
        <v>34.535342999999997</v>
      </c>
      <c r="AD1839" s="32">
        <v>-117.29469899999999</v>
      </c>
      <c r="AE1839" s="34" t="s">
        <v>7494</v>
      </c>
      <c r="AF1839" s="29" t="s">
        <v>7472</v>
      </c>
      <c r="AG1839" s="33" t="str">
        <f>IF(ISERROR(IF(VLOOKUP(B1839,'SAS Stations'!$A$2:$G$307,6,)="YES", "YES", "NO"))=TRUE,"NO","YES")</f>
        <v>NO</v>
      </c>
      <c r="AH1839" s="33" t="str">
        <f t="shared" si="28"/>
        <v>YES</v>
      </c>
      <c r="AI1839" s="33" t="str">
        <f>IF(ISERROR(IF(VLOOKUP(B1839,'Stations Modelled'!$A$2:$D$141,4,FALSE)=TRUE, "YES","NO")),"NO","YES")</f>
        <v>NO</v>
      </c>
    </row>
    <row r="1840" spans="1:35" hidden="1">
      <c r="A1840" s="29" t="s">
        <v>363</v>
      </c>
      <c r="B1840" s="28">
        <v>1481</v>
      </c>
      <c r="C1840" s="28">
        <v>8260</v>
      </c>
      <c r="D1840" s="30" t="s">
        <v>4923</v>
      </c>
      <c r="E1840" s="29"/>
      <c r="F1840" s="28">
        <v>33</v>
      </c>
      <c r="G1840" s="28">
        <v>33</v>
      </c>
      <c r="H1840" s="28">
        <v>8027</v>
      </c>
      <c r="I1840" s="29" t="s">
        <v>365</v>
      </c>
      <c r="J1840" s="28">
        <v>15</v>
      </c>
      <c r="K1840" s="29" t="s">
        <v>666</v>
      </c>
      <c r="L1840" s="28">
        <v>5061</v>
      </c>
      <c r="M1840" s="29" t="s">
        <v>666</v>
      </c>
      <c r="N1840" s="29" t="s">
        <v>7471</v>
      </c>
      <c r="O1840" s="31">
        <v>18264</v>
      </c>
      <c r="P1840" s="31" t="s">
        <v>7472</v>
      </c>
      <c r="Q1840" s="29" t="s">
        <v>7506</v>
      </c>
      <c r="R1840" s="28">
        <v>3</v>
      </c>
      <c r="S1840" s="28">
        <v>73</v>
      </c>
      <c r="T1840" s="28">
        <v>4</v>
      </c>
      <c r="U1840" s="28">
        <v>23</v>
      </c>
      <c r="V1840" s="29" t="s">
        <v>7474</v>
      </c>
      <c r="W1840" s="29" t="s">
        <v>5321</v>
      </c>
      <c r="X1840" s="29" t="s">
        <v>7562</v>
      </c>
      <c r="Y1840" s="29" t="s">
        <v>5367</v>
      </c>
      <c r="Z1840" s="29" t="s">
        <v>363</v>
      </c>
      <c r="AA1840" s="29" t="s">
        <v>7478</v>
      </c>
      <c r="AB1840" s="28">
        <v>92392</v>
      </c>
      <c r="AC1840" s="32">
        <v>34.535342999999997</v>
      </c>
      <c r="AD1840" s="32">
        <v>-117.29469899999999</v>
      </c>
      <c r="AE1840" s="34" t="s">
        <v>7494</v>
      </c>
      <c r="AF1840" s="29" t="s">
        <v>7472</v>
      </c>
      <c r="AG1840" s="33" t="str">
        <f>IF(ISERROR(IF(VLOOKUP(B1840,'SAS Stations'!$A$2:$G$307,6,)="YES", "YES", "NO"))=TRUE,"NO","YES")</f>
        <v>YES</v>
      </c>
      <c r="AH1840" s="33" t="str">
        <f t="shared" si="28"/>
        <v>NO</v>
      </c>
      <c r="AI1840" s="33" t="str">
        <f>IF(ISERROR(IF(VLOOKUP(B1840,'Stations Modelled'!$A$2:$D$141,4,FALSE)=TRUE, "YES","NO")),"NO","YES")</f>
        <v>NO</v>
      </c>
    </row>
    <row r="1841" spans="1:35" hidden="1">
      <c r="A1841" s="29" t="s">
        <v>1536</v>
      </c>
      <c r="B1841" s="28">
        <v>1648</v>
      </c>
      <c r="C1841" s="28">
        <v>4095</v>
      </c>
      <c r="D1841" s="30"/>
      <c r="E1841" s="29"/>
      <c r="F1841" s="28">
        <v>500</v>
      </c>
      <c r="G1841" s="28">
        <v>220</v>
      </c>
      <c r="H1841" s="28">
        <v>4090</v>
      </c>
      <c r="I1841" s="29" t="s">
        <v>5151</v>
      </c>
      <c r="J1841" s="28">
        <v>15</v>
      </c>
      <c r="K1841" s="29" t="s">
        <v>666</v>
      </c>
      <c r="L1841" s="28">
        <v>4000</v>
      </c>
      <c r="M1841" s="29" t="s">
        <v>7495</v>
      </c>
      <c r="N1841" s="29" t="s">
        <v>7471</v>
      </c>
      <c r="O1841" s="31">
        <v>26938</v>
      </c>
      <c r="P1841" s="31" t="s">
        <v>7472</v>
      </c>
      <c r="Q1841" s="29" t="s">
        <v>7496</v>
      </c>
      <c r="R1841" s="28">
        <v>9</v>
      </c>
      <c r="S1841" s="28">
        <v>99</v>
      </c>
      <c r="T1841" s="28" t="s">
        <v>7472</v>
      </c>
      <c r="U1841" s="28">
        <v>0</v>
      </c>
      <c r="V1841" s="29" t="s">
        <v>7472</v>
      </c>
      <c r="W1841" s="29" t="s">
        <v>7472</v>
      </c>
      <c r="X1841" s="29" t="s">
        <v>7472</v>
      </c>
      <c r="Y1841" s="29" t="s">
        <v>7472</v>
      </c>
      <c r="Z1841" s="29" t="s">
        <v>7472</v>
      </c>
      <c r="AA1841" s="29" t="s">
        <v>7472</v>
      </c>
      <c r="AB1841" s="28" t="s">
        <v>7472</v>
      </c>
      <c r="AC1841" s="27"/>
      <c r="AD1841" s="27"/>
      <c r="AE1841" s="27"/>
      <c r="AF1841" s="29" t="s">
        <v>7472</v>
      </c>
      <c r="AG1841" s="33" t="str">
        <f>IF(ISERROR(IF(VLOOKUP(B1841,'SAS Stations'!$A$2:$G$307,6,)="YES", "YES", "NO"))=TRUE,"NO","YES")</f>
        <v>NO</v>
      </c>
      <c r="AH1841" s="33" t="str">
        <f t="shared" si="28"/>
        <v>YES</v>
      </c>
      <c r="AI1841" s="33" t="str">
        <f>IF(ISERROR(IF(VLOOKUP(B1841,'Stations Modelled'!$A$2:$D$141,4,FALSE)=TRUE, "YES","NO")),"NO","YES")</f>
        <v>NO</v>
      </c>
    </row>
    <row r="1842" spans="1:35" hidden="1">
      <c r="A1842" s="29" t="s">
        <v>1537</v>
      </c>
      <c r="B1842" s="28">
        <v>1551</v>
      </c>
      <c r="C1842" s="28">
        <v>8361</v>
      </c>
      <c r="D1842" s="30"/>
      <c r="E1842" s="29"/>
      <c r="F1842" s="28">
        <v>33</v>
      </c>
      <c r="G1842" s="28">
        <v>4</v>
      </c>
      <c r="H1842" s="28">
        <v>4028</v>
      </c>
      <c r="I1842" s="29" t="s">
        <v>2416</v>
      </c>
      <c r="J1842" s="28">
        <v>6</v>
      </c>
      <c r="K1842" s="29" t="s">
        <v>389</v>
      </c>
      <c r="L1842" s="28">
        <v>5067</v>
      </c>
      <c r="M1842" s="29" t="s">
        <v>389</v>
      </c>
      <c r="N1842" s="29" t="s">
        <v>7521</v>
      </c>
      <c r="O1842" s="31">
        <v>30895</v>
      </c>
      <c r="P1842" s="31">
        <v>33639</v>
      </c>
      <c r="Q1842" s="29" t="s">
        <v>981</v>
      </c>
      <c r="R1842" s="28">
        <v>3</v>
      </c>
      <c r="S1842" s="28">
        <v>87</v>
      </c>
      <c r="T1842" s="28">
        <v>4</v>
      </c>
      <c r="U1842" s="28">
        <v>40</v>
      </c>
      <c r="V1842" s="29" t="s">
        <v>7472</v>
      </c>
      <c r="W1842" s="29" t="s">
        <v>7472</v>
      </c>
      <c r="X1842" s="29" t="s">
        <v>7472</v>
      </c>
      <c r="Y1842" s="29" t="s">
        <v>7472</v>
      </c>
      <c r="Z1842" s="29" t="s">
        <v>7472</v>
      </c>
      <c r="AA1842" s="29" t="s">
        <v>7472</v>
      </c>
      <c r="AB1842" s="28" t="s">
        <v>7472</v>
      </c>
      <c r="AC1842" s="27"/>
      <c r="AD1842" s="27"/>
      <c r="AE1842" s="27"/>
      <c r="AF1842" s="29" t="s">
        <v>7472</v>
      </c>
      <c r="AG1842" s="33" t="str">
        <f>IF(ISERROR(IF(VLOOKUP(B1842,'SAS Stations'!$A$2:$G$307,6,)="YES", "YES", "NO"))=TRUE,"NO","YES")</f>
        <v>NO</v>
      </c>
      <c r="AH1842" s="33" t="str">
        <f t="shared" si="28"/>
        <v>YES</v>
      </c>
      <c r="AI1842" s="33" t="str">
        <f>IF(ISERROR(IF(VLOOKUP(B1842,'Stations Modelled'!$A$2:$D$141,4,FALSE)=TRUE, "YES","NO")),"NO","YES")</f>
        <v>NO</v>
      </c>
    </row>
    <row r="1843" spans="1:35" hidden="1">
      <c r="A1843" s="29" t="s">
        <v>4901</v>
      </c>
      <c r="B1843" s="28">
        <v>1634</v>
      </c>
      <c r="C1843" s="28">
        <v>6297</v>
      </c>
      <c r="D1843" s="30" t="s">
        <v>2815</v>
      </c>
      <c r="E1843" s="29"/>
      <c r="F1843" s="28">
        <v>66</v>
      </c>
      <c r="G1843" s="28">
        <v>12</v>
      </c>
      <c r="H1843" s="28">
        <v>5071</v>
      </c>
      <c r="I1843" s="29" t="s">
        <v>339</v>
      </c>
      <c r="J1843" s="28">
        <v>9</v>
      </c>
      <c r="K1843" s="29" t="s">
        <v>652</v>
      </c>
      <c r="L1843" s="28">
        <v>5073</v>
      </c>
      <c r="M1843" s="29" t="s">
        <v>652</v>
      </c>
      <c r="N1843" s="29" t="s">
        <v>7471</v>
      </c>
      <c r="O1843" s="31">
        <v>33592</v>
      </c>
      <c r="P1843" s="31" t="s">
        <v>7472</v>
      </c>
      <c r="Q1843" s="29" t="s">
        <v>7530</v>
      </c>
      <c r="R1843" s="28">
        <v>1</v>
      </c>
      <c r="S1843" s="28">
        <v>46</v>
      </c>
      <c r="T1843" s="28">
        <v>2</v>
      </c>
      <c r="U1843" s="28">
        <v>51</v>
      </c>
      <c r="V1843" s="29" t="s">
        <v>3386</v>
      </c>
      <c r="W1843" s="29" t="s">
        <v>2826</v>
      </c>
      <c r="X1843" s="29" t="s">
        <v>7482</v>
      </c>
      <c r="Y1843" s="29" t="s">
        <v>4902</v>
      </c>
      <c r="Z1843" s="29" t="s">
        <v>3787</v>
      </c>
      <c r="AA1843" s="29" t="s">
        <v>7478</v>
      </c>
      <c r="AB1843" s="28">
        <v>90745</v>
      </c>
      <c r="AC1843" s="32">
        <v>33.817849000000002</v>
      </c>
      <c r="AD1843" s="32">
        <v>-118.256541</v>
      </c>
      <c r="AE1843" s="34" t="s">
        <v>7494</v>
      </c>
      <c r="AF1843" s="29" t="s">
        <v>7472</v>
      </c>
      <c r="AG1843" s="33" t="str">
        <f>IF(ISERROR(IF(VLOOKUP(B1843,'SAS Stations'!$A$2:$G$307,6,)="YES", "YES", "NO"))=TRUE,"NO","YES")</f>
        <v>NO</v>
      </c>
      <c r="AH1843" s="33" t="str">
        <f t="shared" si="28"/>
        <v>YES</v>
      </c>
      <c r="AI1843" s="33" t="str">
        <f>IF(ISERROR(IF(VLOOKUP(B1843,'Stations Modelled'!$A$2:$D$141,4,FALSE)=TRUE, "YES","NO")),"NO","YES")</f>
        <v>NO</v>
      </c>
    </row>
    <row r="1844" spans="1:35" hidden="1">
      <c r="A1844" s="29" t="s">
        <v>3804</v>
      </c>
      <c r="B1844" s="28">
        <v>1805</v>
      </c>
      <c r="C1844" s="28">
        <v>5902</v>
      </c>
      <c r="D1844" s="30"/>
      <c r="E1844" s="29"/>
      <c r="F1844" s="28">
        <v>66</v>
      </c>
      <c r="G1844" s="28">
        <v>12</v>
      </c>
      <c r="H1844" s="28">
        <v>5088</v>
      </c>
      <c r="I1844" s="29" t="s">
        <v>838</v>
      </c>
      <c r="J1844" s="28">
        <v>2</v>
      </c>
      <c r="K1844" s="29" t="s">
        <v>394</v>
      </c>
      <c r="L1844" s="28">
        <v>5086</v>
      </c>
      <c r="M1844" s="29" t="s">
        <v>394</v>
      </c>
      <c r="N1844" s="29" t="s">
        <v>7496</v>
      </c>
      <c r="O1844" s="31">
        <v>38353</v>
      </c>
      <c r="P1844" s="31" t="s">
        <v>7472</v>
      </c>
      <c r="Q1844" s="29" t="s">
        <v>10579</v>
      </c>
      <c r="R1844" s="28">
        <v>1</v>
      </c>
      <c r="S1844" s="28">
        <v>43</v>
      </c>
      <c r="T1844" s="28">
        <v>2</v>
      </c>
      <c r="U1844" s="28">
        <v>80</v>
      </c>
      <c r="V1844" s="29" t="s">
        <v>7556</v>
      </c>
      <c r="W1844" s="29" t="s">
        <v>505</v>
      </c>
      <c r="X1844" s="29" t="s">
        <v>564</v>
      </c>
      <c r="Y1844" s="29" t="s">
        <v>1538</v>
      </c>
      <c r="Z1844" s="29" t="s">
        <v>3270</v>
      </c>
      <c r="AA1844" s="29" t="s">
        <v>7478</v>
      </c>
      <c r="AB1844" s="28" t="s">
        <v>7472</v>
      </c>
      <c r="AC1844" s="32">
        <v>33.667333999999997</v>
      </c>
      <c r="AD1844" s="32">
        <v>-117.64272699999999</v>
      </c>
      <c r="AE1844" s="34" t="s">
        <v>7503</v>
      </c>
      <c r="AF1844" s="29" t="s">
        <v>7472</v>
      </c>
      <c r="AG1844" s="33" t="str">
        <f>IF(ISERROR(IF(VLOOKUP(B1844,'SAS Stations'!$A$2:$G$307,6,)="YES", "YES", "NO"))=TRUE,"NO","YES")</f>
        <v>NO</v>
      </c>
      <c r="AH1844" s="33" t="str">
        <f t="shared" si="28"/>
        <v>YES</v>
      </c>
      <c r="AI1844" s="33" t="str">
        <f>IF(ISERROR(IF(VLOOKUP(B1844,'Stations Modelled'!$A$2:$D$141,4,FALSE)=TRUE, "YES","NO")),"NO","YES")</f>
        <v>NO</v>
      </c>
    </row>
    <row r="1845" spans="1:35" hidden="1">
      <c r="A1845" s="29" t="s">
        <v>939</v>
      </c>
      <c r="B1845" s="28">
        <v>322</v>
      </c>
      <c r="C1845" s="28">
        <v>5082</v>
      </c>
      <c r="D1845" s="30" t="s">
        <v>7573</v>
      </c>
      <c r="E1845" s="29" t="s">
        <v>3394</v>
      </c>
      <c r="F1845" s="28">
        <v>66</v>
      </c>
      <c r="G1845" s="28">
        <v>12</v>
      </c>
      <c r="H1845" s="28">
        <v>5082</v>
      </c>
      <c r="I1845" s="29" t="s">
        <v>939</v>
      </c>
      <c r="J1845" s="28">
        <v>1</v>
      </c>
      <c r="K1845" s="29" t="s">
        <v>939</v>
      </c>
      <c r="L1845" s="28">
        <v>5082</v>
      </c>
      <c r="M1845" s="29" t="s">
        <v>939</v>
      </c>
      <c r="N1845" s="29" t="s">
        <v>7471</v>
      </c>
      <c r="O1845" s="31">
        <v>18264</v>
      </c>
      <c r="P1845" s="31" t="s">
        <v>7472</v>
      </c>
      <c r="Q1845" s="29" t="s">
        <v>7473</v>
      </c>
      <c r="R1845" s="28">
        <v>1</v>
      </c>
      <c r="S1845" s="28">
        <v>29</v>
      </c>
      <c r="T1845" s="28">
        <v>2</v>
      </c>
      <c r="U1845" s="28">
        <v>45</v>
      </c>
      <c r="V1845" s="29" t="s">
        <v>7556</v>
      </c>
      <c r="W1845" s="29" t="s">
        <v>486</v>
      </c>
      <c r="X1845" s="29" t="s">
        <v>3283</v>
      </c>
      <c r="Y1845" s="29" t="s">
        <v>3395</v>
      </c>
      <c r="Z1845" s="29" t="s">
        <v>736</v>
      </c>
      <c r="AA1845" s="29" t="s">
        <v>7478</v>
      </c>
      <c r="AB1845" s="28">
        <v>92665</v>
      </c>
      <c r="AC1845" s="32">
        <v>33.814027000000003</v>
      </c>
      <c r="AD1845" s="32">
        <v>-117.834534</v>
      </c>
      <c r="AE1845" s="34" t="s">
        <v>7503</v>
      </c>
      <c r="AF1845" s="29" t="s">
        <v>7472</v>
      </c>
      <c r="AG1845" s="33" t="str">
        <f>IF(ISERROR(IF(VLOOKUP(B1845,'SAS Stations'!$A$2:$G$307,6,)="YES", "YES", "NO"))=TRUE,"NO","YES")</f>
        <v>NO</v>
      </c>
      <c r="AH1845" s="33" t="str">
        <f t="shared" si="28"/>
        <v>YES</v>
      </c>
      <c r="AI1845" s="33" t="str">
        <f>IF(ISERROR(IF(VLOOKUP(B1845,'Stations Modelled'!$A$2:$D$141,4,FALSE)=TRUE, "YES","NO")),"NO","YES")</f>
        <v>NO</v>
      </c>
    </row>
    <row r="1846" spans="1:35" hidden="1">
      <c r="A1846" s="29" t="s">
        <v>939</v>
      </c>
      <c r="B1846" s="28">
        <v>323</v>
      </c>
      <c r="C1846" s="28">
        <v>5082</v>
      </c>
      <c r="D1846" s="30" t="s">
        <v>7573</v>
      </c>
      <c r="E1846" s="29" t="s">
        <v>3394</v>
      </c>
      <c r="F1846" s="28">
        <v>220</v>
      </c>
      <c r="G1846" s="28">
        <v>66</v>
      </c>
      <c r="H1846" s="28">
        <v>5000</v>
      </c>
      <c r="I1846" s="29" t="s">
        <v>7485</v>
      </c>
      <c r="J1846" s="28">
        <v>1</v>
      </c>
      <c r="K1846" s="29" t="s">
        <v>939</v>
      </c>
      <c r="L1846" s="28">
        <v>5082</v>
      </c>
      <c r="M1846" s="29" t="s">
        <v>939</v>
      </c>
      <c r="N1846" s="29" t="s">
        <v>7471</v>
      </c>
      <c r="O1846" s="31">
        <v>23193</v>
      </c>
      <c r="P1846" s="31" t="s">
        <v>7472</v>
      </c>
      <c r="Q1846" s="29" t="s">
        <v>7486</v>
      </c>
      <c r="R1846" s="28">
        <v>1</v>
      </c>
      <c r="S1846" s="28">
        <v>29</v>
      </c>
      <c r="T1846" s="28">
        <v>2</v>
      </c>
      <c r="U1846" s="28">
        <v>45</v>
      </c>
      <c r="V1846" s="29" t="s">
        <v>7556</v>
      </c>
      <c r="W1846" s="29" t="s">
        <v>486</v>
      </c>
      <c r="X1846" s="29" t="s">
        <v>3283</v>
      </c>
      <c r="Y1846" s="29" t="s">
        <v>3395</v>
      </c>
      <c r="Z1846" s="29" t="s">
        <v>736</v>
      </c>
      <c r="AA1846" s="29" t="s">
        <v>7478</v>
      </c>
      <c r="AB1846" s="28">
        <v>92665</v>
      </c>
      <c r="AC1846" s="32">
        <v>33.814027000000003</v>
      </c>
      <c r="AD1846" s="32">
        <v>-117.834534</v>
      </c>
      <c r="AE1846" s="34" t="s">
        <v>7503</v>
      </c>
      <c r="AF1846" s="29" t="s">
        <v>7472</v>
      </c>
      <c r="AG1846" s="33" t="str">
        <f>IF(ISERROR(IF(VLOOKUP(B1846,'SAS Stations'!$A$2:$G$307,6,)="YES", "YES", "NO"))=TRUE,"NO","YES")</f>
        <v>NO</v>
      </c>
      <c r="AH1846" s="33" t="str">
        <f t="shared" si="28"/>
        <v>YES</v>
      </c>
      <c r="AI1846" s="33" t="str">
        <f>IF(ISERROR(IF(VLOOKUP(B1846,'Stations Modelled'!$A$2:$D$141,4,FALSE)=TRUE, "YES","NO")),"NO","YES")</f>
        <v>NO</v>
      </c>
    </row>
    <row r="1847" spans="1:35" hidden="1">
      <c r="A1847" s="29" t="s">
        <v>1539</v>
      </c>
      <c r="B1847" s="28">
        <v>1308</v>
      </c>
      <c r="C1847" s="28">
        <v>7885</v>
      </c>
      <c r="D1847" s="30"/>
      <c r="E1847" s="29"/>
      <c r="F1847" s="28">
        <v>12</v>
      </c>
      <c r="G1847" s="28">
        <v>2.4</v>
      </c>
      <c r="H1847" s="28">
        <v>5082</v>
      </c>
      <c r="I1847" s="29" t="s">
        <v>939</v>
      </c>
      <c r="J1847" s="28">
        <v>1</v>
      </c>
      <c r="K1847" s="29" t="s">
        <v>939</v>
      </c>
      <c r="L1847" s="28">
        <v>5082</v>
      </c>
      <c r="M1847" s="29" t="s">
        <v>939</v>
      </c>
      <c r="N1847" s="29" t="s">
        <v>7521</v>
      </c>
      <c r="O1847" s="31">
        <v>18264</v>
      </c>
      <c r="P1847" s="31">
        <v>31048</v>
      </c>
      <c r="Q1847" s="29" t="s">
        <v>5084</v>
      </c>
      <c r="R1847" s="28">
        <v>1</v>
      </c>
      <c r="S1847" s="28">
        <v>29</v>
      </c>
      <c r="T1847" s="28">
        <v>2</v>
      </c>
      <c r="U1847" s="28">
        <v>80</v>
      </c>
      <c r="V1847" s="29" t="s">
        <v>7848</v>
      </c>
      <c r="W1847" s="29" t="s">
        <v>7472</v>
      </c>
      <c r="X1847" s="29" t="s">
        <v>7472</v>
      </c>
      <c r="Y1847" s="29" t="s">
        <v>7472</v>
      </c>
      <c r="Z1847" s="29" t="s">
        <v>7472</v>
      </c>
      <c r="AA1847" s="29" t="s">
        <v>7478</v>
      </c>
      <c r="AB1847" s="28" t="s">
        <v>7472</v>
      </c>
      <c r="AC1847" s="27"/>
      <c r="AD1847" s="27"/>
      <c r="AE1847" s="27"/>
      <c r="AF1847" s="29" t="s">
        <v>7472</v>
      </c>
      <c r="AG1847" s="33" t="str">
        <f>IF(ISERROR(IF(VLOOKUP(B1847,'SAS Stations'!$A$2:$G$307,6,)="YES", "YES", "NO"))=TRUE,"NO","YES")</f>
        <v>NO</v>
      </c>
      <c r="AH1847" s="33" t="str">
        <f t="shared" si="28"/>
        <v>YES</v>
      </c>
      <c r="AI1847" s="33" t="str">
        <f>IF(ISERROR(IF(VLOOKUP(B1847,'Stations Modelled'!$A$2:$D$141,4,FALSE)=TRUE, "YES","NO")),"NO","YES")</f>
        <v>NO</v>
      </c>
    </row>
    <row r="1848" spans="1:35" hidden="1">
      <c r="A1848" s="29" t="s">
        <v>1540</v>
      </c>
      <c r="B1848" s="28">
        <v>1742</v>
      </c>
      <c r="C1848" s="28">
        <v>5678</v>
      </c>
      <c r="D1848" s="30"/>
      <c r="E1848" s="29"/>
      <c r="F1848" s="28">
        <v>66</v>
      </c>
      <c r="G1848" s="28">
        <v>12</v>
      </c>
      <c r="H1848" s="28">
        <v>1310</v>
      </c>
      <c r="I1848" s="29" t="s">
        <v>3882</v>
      </c>
      <c r="J1848" s="28">
        <v>4</v>
      </c>
      <c r="K1848" s="29" t="s">
        <v>448</v>
      </c>
      <c r="L1848" s="28">
        <v>5069</v>
      </c>
      <c r="M1848" s="29" t="s">
        <v>687</v>
      </c>
      <c r="N1848" s="29" t="s">
        <v>7496</v>
      </c>
      <c r="O1848" s="31">
        <v>38353</v>
      </c>
      <c r="P1848" s="31" t="s">
        <v>7472</v>
      </c>
      <c r="Q1848" s="29" t="s">
        <v>10579</v>
      </c>
      <c r="R1848" s="28">
        <v>3</v>
      </c>
      <c r="S1848" s="28">
        <v>30</v>
      </c>
      <c r="T1848" s="28">
        <v>3</v>
      </c>
      <c r="U1848" s="28">
        <v>10</v>
      </c>
      <c r="V1848" s="29" t="s">
        <v>7474</v>
      </c>
      <c r="W1848" s="29" t="s">
        <v>7472</v>
      </c>
      <c r="X1848" s="29" t="s">
        <v>7472</v>
      </c>
      <c r="Y1848" s="29" t="s">
        <v>7472</v>
      </c>
      <c r="Z1848" s="29" t="s">
        <v>7472</v>
      </c>
      <c r="AA1848" s="29" t="s">
        <v>7478</v>
      </c>
      <c r="AB1848" s="28" t="s">
        <v>7472</v>
      </c>
      <c r="AC1848" s="27"/>
      <c r="AD1848" s="27"/>
      <c r="AE1848" s="27"/>
      <c r="AF1848" s="29" t="s">
        <v>7472</v>
      </c>
      <c r="AG1848" s="33" t="str">
        <f>IF(ISERROR(IF(VLOOKUP(B1848,'SAS Stations'!$A$2:$G$307,6,)="YES", "YES", "NO"))=TRUE,"NO","YES")</f>
        <v>NO</v>
      </c>
      <c r="AH1848" s="33" t="str">
        <f t="shared" si="28"/>
        <v>YES</v>
      </c>
      <c r="AI1848" s="33" t="str">
        <f>IF(ISERROR(IF(VLOOKUP(B1848,'Stations Modelled'!$A$2:$D$141,4,FALSE)=TRUE, "YES","NO")),"NO","YES")</f>
        <v>NO</v>
      </c>
    </row>
    <row r="1849" spans="1:35" hidden="1">
      <c r="A1849" s="29" t="s">
        <v>940</v>
      </c>
      <c r="B1849" s="28">
        <v>294</v>
      </c>
      <c r="C1849" s="28">
        <v>5054</v>
      </c>
      <c r="D1849" s="30" t="s">
        <v>4919</v>
      </c>
      <c r="E1849" s="29">
        <v>17213</v>
      </c>
      <c r="F1849" s="28">
        <v>500</v>
      </c>
      <c r="G1849" s="28">
        <v>220</v>
      </c>
      <c r="H1849" s="28">
        <v>5000</v>
      </c>
      <c r="I1849" s="29" t="s">
        <v>7485</v>
      </c>
      <c r="J1849" s="28">
        <v>14</v>
      </c>
      <c r="K1849" s="29" t="s">
        <v>940</v>
      </c>
      <c r="L1849" s="28">
        <v>5054</v>
      </c>
      <c r="M1849" s="29" t="s">
        <v>940</v>
      </c>
      <c r="N1849" s="29" t="s">
        <v>7471</v>
      </c>
      <c r="O1849" s="31">
        <v>24746</v>
      </c>
      <c r="P1849" s="31" t="s">
        <v>7472</v>
      </c>
      <c r="Q1849" s="29" t="s">
        <v>7486</v>
      </c>
      <c r="R1849" s="28">
        <v>5</v>
      </c>
      <c r="S1849" s="28">
        <v>36</v>
      </c>
      <c r="T1849" s="28">
        <v>3</v>
      </c>
      <c r="U1849" s="28">
        <v>25</v>
      </c>
      <c r="V1849" s="29" t="s">
        <v>3386</v>
      </c>
      <c r="W1849" s="29" t="s">
        <v>2641</v>
      </c>
      <c r="X1849" s="29" t="s">
        <v>7540</v>
      </c>
      <c r="Y1849" s="29" t="s">
        <v>5368</v>
      </c>
      <c r="Z1849" s="29" t="s">
        <v>745</v>
      </c>
      <c r="AA1849" s="29" t="s">
        <v>7478</v>
      </c>
      <c r="AB1849" s="28">
        <v>93550</v>
      </c>
      <c r="AC1849" s="32">
        <v>34.486283</v>
      </c>
      <c r="AD1849" s="32">
        <v>-118.118126</v>
      </c>
      <c r="AE1849" s="34" t="s">
        <v>7494</v>
      </c>
      <c r="AF1849" s="29" t="s">
        <v>7472</v>
      </c>
      <c r="AG1849" s="33" t="str">
        <f>IF(ISERROR(IF(VLOOKUP(B1849,'SAS Stations'!$A$2:$G$307,6,)="YES", "YES", "NO"))=TRUE,"NO","YES")</f>
        <v>NO</v>
      </c>
      <c r="AH1849" s="33" t="str">
        <f t="shared" si="28"/>
        <v>YES</v>
      </c>
      <c r="AI1849" s="33" t="str">
        <f>IF(ISERROR(IF(VLOOKUP(B1849,'Stations Modelled'!$A$2:$D$141,4,FALSE)=TRUE, "YES","NO")),"NO","YES")</f>
        <v>NO</v>
      </c>
    </row>
    <row r="1850" spans="1:35" hidden="1">
      <c r="A1850" s="29" t="s">
        <v>941</v>
      </c>
      <c r="B1850" s="28">
        <v>530</v>
      </c>
      <c r="C1850" s="28">
        <v>5331</v>
      </c>
      <c r="D1850" s="30" t="s">
        <v>4949</v>
      </c>
      <c r="E1850" s="29" t="s">
        <v>5369</v>
      </c>
      <c r="F1850" s="28">
        <v>66</v>
      </c>
      <c r="G1850" s="28">
        <v>4</v>
      </c>
      <c r="H1850" s="28">
        <v>5033</v>
      </c>
      <c r="I1850" s="29" t="s">
        <v>397</v>
      </c>
      <c r="J1850" s="28">
        <v>17</v>
      </c>
      <c r="K1850" s="29" t="s">
        <v>4950</v>
      </c>
      <c r="L1850" s="28">
        <v>5033</v>
      </c>
      <c r="M1850" s="29" t="s">
        <v>397</v>
      </c>
      <c r="N1850" s="29" t="s">
        <v>7471</v>
      </c>
      <c r="O1850" s="31">
        <v>8280</v>
      </c>
      <c r="P1850" s="31" t="s">
        <v>7472</v>
      </c>
      <c r="Q1850" s="29" t="s">
        <v>7473</v>
      </c>
      <c r="R1850" s="28">
        <v>5</v>
      </c>
      <c r="S1850" s="28">
        <v>51</v>
      </c>
      <c r="T1850" s="28">
        <v>3</v>
      </c>
      <c r="U1850" s="28">
        <v>32</v>
      </c>
      <c r="V1850" s="29" t="s">
        <v>4926</v>
      </c>
      <c r="W1850" s="29" t="s">
        <v>3441</v>
      </c>
      <c r="X1850" s="29" t="s">
        <v>523</v>
      </c>
      <c r="Y1850" s="29" t="s">
        <v>5370</v>
      </c>
      <c r="Z1850" s="29" t="s">
        <v>941</v>
      </c>
      <c r="AA1850" s="29" t="s">
        <v>7478</v>
      </c>
      <c r="AB1850" s="28">
        <v>93292</v>
      </c>
      <c r="AC1850" s="32">
        <v>36.330050999999997</v>
      </c>
      <c r="AD1850" s="32">
        <v>-119.278842</v>
      </c>
      <c r="AE1850" s="34" t="s">
        <v>7494</v>
      </c>
      <c r="AF1850" s="29" t="s">
        <v>7472</v>
      </c>
      <c r="AG1850" s="33" t="str">
        <f>IF(ISERROR(IF(VLOOKUP(B1850,'SAS Stations'!$A$2:$G$307,6,)="YES", "YES", "NO"))=TRUE,"NO","YES")</f>
        <v>NO</v>
      </c>
      <c r="AH1850" s="33" t="str">
        <f t="shared" si="28"/>
        <v>YES</v>
      </c>
      <c r="AI1850" s="33" t="str">
        <f>IF(ISERROR(IF(VLOOKUP(B1850,'Stations Modelled'!$A$2:$D$141,4,FALSE)=TRUE, "YES","NO")),"NO","YES")</f>
        <v>NO</v>
      </c>
    </row>
    <row r="1851" spans="1:35" hidden="1">
      <c r="A1851" s="29" t="s">
        <v>941</v>
      </c>
      <c r="B1851" s="28">
        <v>531</v>
      </c>
      <c r="C1851" s="28">
        <v>5331</v>
      </c>
      <c r="D1851" s="30" t="s">
        <v>4949</v>
      </c>
      <c r="E1851" s="29" t="s">
        <v>5369</v>
      </c>
      <c r="F1851" s="28">
        <v>66</v>
      </c>
      <c r="G1851" s="28">
        <v>12</v>
      </c>
      <c r="H1851" s="28">
        <v>5033</v>
      </c>
      <c r="I1851" s="29" t="s">
        <v>397</v>
      </c>
      <c r="J1851" s="28">
        <v>17</v>
      </c>
      <c r="K1851" s="29" t="s">
        <v>4950</v>
      </c>
      <c r="L1851" s="28">
        <v>5033</v>
      </c>
      <c r="M1851" s="29" t="s">
        <v>397</v>
      </c>
      <c r="N1851" s="29" t="s">
        <v>7471</v>
      </c>
      <c r="O1851" s="31">
        <v>8280</v>
      </c>
      <c r="P1851" s="31" t="s">
        <v>7472</v>
      </c>
      <c r="Q1851" s="29" t="s">
        <v>7473</v>
      </c>
      <c r="R1851" s="28">
        <v>5</v>
      </c>
      <c r="S1851" s="28">
        <v>51</v>
      </c>
      <c r="T1851" s="28">
        <v>3</v>
      </c>
      <c r="U1851" s="28">
        <v>32</v>
      </c>
      <c r="V1851" s="29" t="s">
        <v>4926</v>
      </c>
      <c r="W1851" s="29" t="s">
        <v>3441</v>
      </c>
      <c r="X1851" s="29" t="s">
        <v>523</v>
      </c>
      <c r="Y1851" s="29" t="s">
        <v>5370</v>
      </c>
      <c r="Z1851" s="29" t="s">
        <v>941</v>
      </c>
      <c r="AA1851" s="29" t="s">
        <v>7478</v>
      </c>
      <c r="AB1851" s="28">
        <v>93292</v>
      </c>
      <c r="AC1851" s="32">
        <v>36.330050999999997</v>
      </c>
      <c r="AD1851" s="32">
        <v>-119.278842</v>
      </c>
      <c r="AE1851" s="34" t="s">
        <v>7494</v>
      </c>
      <c r="AF1851" s="29" t="s">
        <v>7472</v>
      </c>
      <c r="AG1851" s="33" t="str">
        <f>IF(ISERROR(IF(VLOOKUP(B1851,'SAS Stations'!$A$2:$G$307,6,)="YES", "YES", "NO"))=TRUE,"NO","YES")</f>
        <v>NO</v>
      </c>
      <c r="AH1851" s="33" t="str">
        <f t="shared" si="28"/>
        <v>YES</v>
      </c>
      <c r="AI1851" s="33" t="str">
        <f>IF(ISERROR(IF(VLOOKUP(B1851,'Stations Modelled'!$A$2:$D$141,4,FALSE)=TRUE, "YES","NO")),"NO","YES")</f>
        <v>NO</v>
      </c>
    </row>
    <row r="1852" spans="1:35" hidden="1">
      <c r="A1852" s="29" t="s">
        <v>375</v>
      </c>
      <c r="B1852" s="28">
        <v>304</v>
      </c>
      <c r="C1852" s="28">
        <v>5064</v>
      </c>
      <c r="D1852" s="30" t="s">
        <v>3405</v>
      </c>
      <c r="E1852" s="29">
        <v>17213</v>
      </c>
      <c r="F1852" s="28">
        <v>220</v>
      </c>
      <c r="G1852" s="28">
        <v>66</v>
      </c>
      <c r="H1852" s="28">
        <v>5000</v>
      </c>
      <c r="I1852" s="29" t="s">
        <v>7485</v>
      </c>
      <c r="J1852" s="28">
        <v>5</v>
      </c>
      <c r="K1852" s="29" t="s">
        <v>375</v>
      </c>
      <c r="L1852" s="28">
        <v>5064</v>
      </c>
      <c r="M1852" s="29" t="s">
        <v>375</v>
      </c>
      <c r="N1852" s="29" t="s">
        <v>7471</v>
      </c>
      <c r="O1852" s="31">
        <v>18264</v>
      </c>
      <c r="P1852" s="31" t="s">
        <v>7472</v>
      </c>
      <c r="Q1852" s="29" t="s">
        <v>7486</v>
      </c>
      <c r="R1852" s="28">
        <v>3</v>
      </c>
      <c r="S1852" s="28">
        <v>31</v>
      </c>
      <c r="T1852" s="28">
        <v>4</v>
      </c>
      <c r="U1852" s="28">
        <v>17</v>
      </c>
      <c r="V1852" s="29" t="s">
        <v>7474</v>
      </c>
      <c r="W1852" s="29" t="s">
        <v>5076</v>
      </c>
      <c r="X1852" s="29" t="s">
        <v>523</v>
      </c>
      <c r="Y1852" s="29" t="s">
        <v>2801</v>
      </c>
      <c r="Z1852" s="29" t="s">
        <v>2802</v>
      </c>
      <c r="AA1852" s="29" t="s">
        <v>7478</v>
      </c>
      <c r="AB1852" s="28">
        <v>92324</v>
      </c>
      <c r="AC1852" s="32">
        <v>34.041316999999999</v>
      </c>
      <c r="AD1852" s="32">
        <v>-117.31895400000001</v>
      </c>
      <c r="AE1852" s="34" t="s">
        <v>7503</v>
      </c>
      <c r="AF1852" s="29" t="s">
        <v>7472</v>
      </c>
      <c r="AG1852" s="33" t="str">
        <f>IF(ISERROR(IF(VLOOKUP(B1852,'SAS Stations'!$A$2:$G$307,6,)="YES", "YES", "NO"))=TRUE,"NO","YES")</f>
        <v>NO</v>
      </c>
      <c r="AH1852" s="33" t="str">
        <f t="shared" si="28"/>
        <v>YES</v>
      </c>
      <c r="AI1852" s="33" t="str">
        <f>IF(ISERROR(IF(VLOOKUP(B1852,'Stations Modelled'!$A$2:$D$141,4,FALSE)=TRUE, "YES","NO")),"NO","YES")</f>
        <v>NO</v>
      </c>
    </row>
    <row r="1853" spans="1:35" hidden="1">
      <c r="A1853" s="29" t="s">
        <v>375</v>
      </c>
      <c r="B1853" s="28">
        <v>305</v>
      </c>
      <c r="C1853" s="28">
        <v>5064</v>
      </c>
      <c r="D1853" s="30" t="s">
        <v>3405</v>
      </c>
      <c r="E1853" s="29">
        <v>17213</v>
      </c>
      <c r="F1853" s="28">
        <v>220</v>
      </c>
      <c r="G1853" s="28">
        <v>115</v>
      </c>
      <c r="H1853" s="28">
        <v>5000</v>
      </c>
      <c r="I1853" s="29" t="s">
        <v>7485</v>
      </c>
      <c r="J1853" s="28">
        <v>5</v>
      </c>
      <c r="K1853" s="29" t="s">
        <v>375</v>
      </c>
      <c r="L1853" s="28">
        <v>5064</v>
      </c>
      <c r="M1853" s="29" t="s">
        <v>375</v>
      </c>
      <c r="N1853" s="29" t="s">
        <v>7471</v>
      </c>
      <c r="O1853" s="31">
        <v>18264</v>
      </c>
      <c r="P1853" s="31" t="s">
        <v>7472</v>
      </c>
      <c r="Q1853" s="29" t="s">
        <v>7486</v>
      </c>
      <c r="R1853" s="28">
        <v>3</v>
      </c>
      <c r="S1853" s="28">
        <v>31</v>
      </c>
      <c r="T1853" s="28">
        <v>4</v>
      </c>
      <c r="U1853" s="28">
        <v>17</v>
      </c>
      <c r="V1853" s="29" t="s">
        <v>7474</v>
      </c>
      <c r="W1853" s="29" t="s">
        <v>5076</v>
      </c>
      <c r="X1853" s="29" t="s">
        <v>523</v>
      </c>
      <c r="Y1853" s="29" t="s">
        <v>2801</v>
      </c>
      <c r="Z1853" s="29" t="s">
        <v>2802</v>
      </c>
      <c r="AA1853" s="29" t="s">
        <v>7478</v>
      </c>
      <c r="AB1853" s="28">
        <v>92324</v>
      </c>
      <c r="AC1853" s="32">
        <v>34.041316999999999</v>
      </c>
      <c r="AD1853" s="32">
        <v>-117.31895400000001</v>
      </c>
      <c r="AE1853" s="34" t="s">
        <v>7503</v>
      </c>
      <c r="AF1853" s="29" t="s">
        <v>7472</v>
      </c>
      <c r="AG1853" s="33" t="str">
        <f>IF(ISERROR(IF(VLOOKUP(B1853,'SAS Stations'!$A$2:$G$307,6,)="YES", "YES", "NO"))=TRUE,"NO","YES")</f>
        <v>NO</v>
      </c>
      <c r="AH1853" s="33" t="str">
        <f t="shared" si="28"/>
        <v>YES</v>
      </c>
      <c r="AI1853" s="33" t="str">
        <f>IF(ISERROR(IF(VLOOKUP(B1853,'Stations Modelled'!$A$2:$D$141,4,FALSE)=TRUE, "YES","NO")),"NO","YES")</f>
        <v>NO</v>
      </c>
    </row>
    <row r="1854" spans="1:35" hidden="1">
      <c r="A1854" s="29" t="s">
        <v>1541</v>
      </c>
      <c r="B1854" s="28">
        <v>1027</v>
      </c>
      <c r="C1854" s="28">
        <v>6259</v>
      </c>
      <c r="D1854" s="30"/>
      <c r="E1854" s="29"/>
      <c r="F1854" s="28">
        <v>12</v>
      </c>
      <c r="G1854" s="28">
        <v>2.4</v>
      </c>
      <c r="H1854" s="28">
        <v>5035</v>
      </c>
      <c r="I1854" s="29" t="s">
        <v>423</v>
      </c>
      <c r="J1854" s="28">
        <v>17</v>
      </c>
      <c r="K1854" s="29" t="s">
        <v>4950</v>
      </c>
      <c r="L1854" s="28">
        <v>5033</v>
      </c>
      <c r="M1854" s="29" t="s">
        <v>397</v>
      </c>
      <c r="N1854" s="29" t="s">
        <v>7471</v>
      </c>
      <c r="O1854" s="31">
        <v>18264</v>
      </c>
      <c r="P1854" s="31" t="s">
        <v>7472</v>
      </c>
      <c r="Q1854" s="29" t="s">
        <v>981</v>
      </c>
      <c r="R1854" s="28">
        <v>5</v>
      </c>
      <c r="S1854" s="28">
        <v>51</v>
      </c>
      <c r="T1854" s="28">
        <v>3</v>
      </c>
      <c r="U1854" s="28">
        <v>70</v>
      </c>
      <c r="V1854" s="29" t="s">
        <v>4926</v>
      </c>
      <c r="W1854" s="29" t="s">
        <v>7472</v>
      </c>
      <c r="X1854" s="29" t="s">
        <v>7472</v>
      </c>
      <c r="Y1854" s="29" t="s">
        <v>7472</v>
      </c>
      <c r="Z1854" s="29" t="s">
        <v>7472</v>
      </c>
      <c r="AA1854" s="29" t="s">
        <v>7478</v>
      </c>
      <c r="AB1854" s="28" t="s">
        <v>7472</v>
      </c>
      <c r="AC1854" s="32">
        <v>35.806749000000003</v>
      </c>
      <c r="AD1854" s="32">
        <v>-119.278541</v>
      </c>
      <c r="AE1854" s="34" t="s">
        <v>7494</v>
      </c>
      <c r="AF1854" s="29" t="s">
        <v>7472</v>
      </c>
      <c r="AG1854" s="33" t="str">
        <f>IF(ISERROR(IF(VLOOKUP(B1854,'SAS Stations'!$A$2:$G$307,6,)="YES", "YES", "NO"))=TRUE,"NO","YES")</f>
        <v>NO</v>
      </c>
      <c r="AH1854" s="33" t="str">
        <f t="shared" si="28"/>
        <v>YES</v>
      </c>
      <c r="AI1854" s="33" t="str">
        <f>IF(ISERROR(IF(VLOOKUP(B1854,'Stations Modelled'!$A$2:$D$141,4,FALSE)=TRUE, "YES","NO")),"NO","YES")</f>
        <v>NO</v>
      </c>
    </row>
    <row r="1855" spans="1:35" hidden="1">
      <c r="A1855" s="29" t="s">
        <v>1542</v>
      </c>
      <c r="B1855" s="28">
        <v>1311</v>
      </c>
      <c r="C1855" s="28">
        <v>7890</v>
      </c>
      <c r="D1855" s="30"/>
      <c r="E1855" s="29"/>
      <c r="F1855" s="28">
        <v>12</v>
      </c>
      <c r="G1855" s="28">
        <v>4</v>
      </c>
      <c r="H1855" s="28">
        <v>5081</v>
      </c>
      <c r="I1855" s="29" t="s">
        <v>360</v>
      </c>
      <c r="J1855" s="28">
        <v>1</v>
      </c>
      <c r="K1855" s="29" t="s">
        <v>939</v>
      </c>
      <c r="L1855" s="28">
        <v>5082</v>
      </c>
      <c r="M1855" s="29" t="s">
        <v>939</v>
      </c>
      <c r="N1855" s="29" t="s">
        <v>7471</v>
      </c>
      <c r="O1855" s="31">
        <v>25873</v>
      </c>
      <c r="P1855" s="31" t="s">
        <v>7472</v>
      </c>
      <c r="Q1855" s="29" t="s">
        <v>5084</v>
      </c>
      <c r="R1855" s="28">
        <v>1</v>
      </c>
      <c r="S1855" s="28">
        <v>48</v>
      </c>
      <c r="T1855" s="28">
        <v>2</v>
      </c>
      <c r="U1855" s="28">
        <v>80</v>
      </c>
      <c r="V1855" s="29" t="s">
        <v>7848</v>
      </c>
      <c r="W1855" s="29" t="s">
        <v>7472</v>
      </c>
      <c r="X1855" s="29" t="s">
        <v>7472</v>
      </c>
      <c r="Y1855" s="29" t="s">
        <v>1543</v>
      </c>
      <c r="Z1855" s="29" t="s">
        <v>3902</v>
      </c>
      <c r="AA1855" s="29" t="s">
        <v>7478</v>
      </c>
      <c r="AB1855" s="28">
        <v>92835</v>
      </c>
      <c r="AC1855" s="27"/>
      <c r="AD1855" s="27"/>
      <c r="AE1855" s="27"/>
      <c r="AF1855" s="29" t="s">
        <v>7472</v>
      </c>
      <c r="AG1855" s="33" t="str">
        <f>IF(ISERROR(IF(VLOOKUP(B1855,'SAS Stations'!$A$2:$G$307,6,)="YES", "YES", "NO"))=TRUE,"NO","YES")</f>
        <v>NO</v>
      </c>
      <c r="AH1855" s="33" t="str">
        <f t="shared" si="28"/>
        <v>YES</v>
      </c>
      <c r="AI1855" s="33" t="str">
        <f>IF(ISERROR(IF(VLOOKUP(B1855,'Stations Modelled'!$A$2:$D$141,4,FALSE)=TRUE, "YES","NO")),"NO","YES")</f>
        <v>NO</v>
      </c>
    </row>
    <row r="1856" spans="1:35" hidden="1">
      <c r="A1856" s="29" t="s">
        <v>1544</v>
      </c>
      <c r="B1856" s="28">
        <v>1552</v>
      </c>
      <c r="C1856" s="28">
        <v>8362</v>
      </c>
      <c r="D1856" s="30"/>
      <c r="E1856" s="29"/>
      <c r="F1856" s="28">
        <v>33</v>
      </c>
      <c r="G1856" s="28">
        <v>2.4</v>
      </c>
      <c r="H1856" s="28">
        <v>4028</v>
      </c>
      <c r="I1856" s="29" t="s">
        <v>2416</v>
      </c>
      <c r="J1856" s="28">
        <v>6</v>
      </c>
      <c r="K1856" s="29" t="s">
        <v>389</v>
      </c>
      <c r="L1856" s="28">
        <v>5067</v>
      </c>
      <c r="M1856" s="29" t="s">
        <v>389</v>
      </c>
      <c r="N1856" s="29" t="s">
        <v>7521</v>
      </c>
      <c r="O1856" s="31">
        <v>30895</v>
      </c>
      <c r="P1856" s="31">
        <v>33636</v>
      </c>
      <c r="Q1856" s="29" t="s">
        <v>981</v>
      </c>
      <c r="R1856" s="28">
        <v>3</v>
      </c>
      <c r="S1856" s="28">
        <v>87</v>
      </c>
      <c r="T1856" s="28">
        <v>4</v>
      </c>
      <c r="U1856" s="28">
        <v>40</v>
      </c>
      <c r="V1856" s="29" t="s">
        <v>7472</v>
      </c>
      <c r="W1856" s="29" t="s">
        <v>7472</v>
      </c>
      <c r="X1856" s="29" t="s">
        <v>7472</v>
      </c>
      <c r="Y1856" s="29" t="s">
        <v>7472</v>
      </c>
      <c r="Z1856" s="29" t="s">
        <v>7472</v>
      </c>
      <c r="AA1856" s="29" t="s">
        <v>7472</v>
      </c>
      <c r="AB1856" s="28" t="s">
        <v>7472</v>
      </c>
      <c r="AC1856" s="27"/>
      <c r="AD1856" s="27"/>
      <c r="AE1856" s="27"/>
      <c r="AF1856" s="29" t="s">
        <v>7472</v>
      </c>
      <c r="AG1856" s="33" t="str">
        <f>IF(ISERROR(IF(VLOOKUP(B1856,'SAS Stations'!$A$2:$G$307,6,)="YES", "YES", "NO"))=TRUE,"NO","YES")</f>
        <v>NO</v>
      </c>
      <c r="AH1856" s="33" t="str">
        <f t="shared" si="28"/>
        <v>YES</v>
      </c>
      <c r="AI1856" s="33" t="str">
        <f>IF(ISERROR(IF(VLOOKUP(B1856,'Stations Modelled'!$A$2:$D$141,4,FALSE)=TRUE, "YES","NO")),"NO","YES")</f>
        <v>NO</v>
      </c>
    </row>
    <row r="1857" spans="1:35" hidden="1">
      <c r="A1857" s="29" t="s">
        <v>1545</v>
      </c>
      <c r="B1857" s="28">
        <v>1566</v>
      </c>
      <c r="C1857" s="28">
        <v>1096</v>
      </c>
      <c r="D1857" s="30"/>
      <c r="E1857" s="29"/>
      <c r="F1857" s="28">
        <v>33</v>
      </c>
      <c r="G1857" s="28">
        <v>4</v>
      </c>
      <c r="H1857" s="28">
        <v>8015</v>
      </c>
      <c r="I1857" s="29" t="s">
        <v>5394</v>
      </c>
      <c r="J1857" s="28">
        <v>15</v>
      </c>
      <c r="K1857" s="29" t="s">
        <v>666</v>
      </c>
      <c r="L1857" s="28">
        <v>2556</v>
      </c>
      <c r="M1857" s="29" t="s">
        <v>3822</v>
      </c>
      <c r="N1857" s="29" t="s">
        <v>7471</v>
      </c>
      <c r="O1857" s="31">
        <v>33192</v>
      </c>
      <c r="P1857" s="31" t="s">
        <v>7472</v>
      </c>
      <c r="Q1857" s="29" t="s">
        <v>525</v>
      </c>
      <c r="R1857" s="28">
        <v>3</v>
      </c>
      <c r="S1857" s="28">
        <v>85</v>
      </c>
      <c r="T1857" s="28">
        <v>2</v>
      </c>
      <c r="U1857" s="28">
        <v>92</v>
      </c>
      <c r="V1857" s="29" t="s">
        <v>7498</v>
      </c>
      <c r="W1857" s="29" t="s">
        <v>7472</v>
      </c>
      <c r="X1857" s="29" t="s">
        <v>7472</v>
      </c>
      <c r="Y1857" s="29" t="s">
        <v>7472</v>
      </c>
      <c r="Z1857" s="29" t="s">
        <v>7472</v>
      </c>
      <c r="AA1857" s="29" t="s">
        <v>7478</v>
      </c>
      <c r="AB1857" s="28" t="s">
        <v>7472</v>
      </c>
      <c r="AC1857" s="27"/>
      <c r="AD1857" s="27"/>
      <c r="AE1857" s="27"/>
      <c r="AF1857" s="29" t="s">
        <v>7472</v>
      </c>
      <c r="AG1857" s="33" t="str">
        <f>IF(ISERROR(IF(VLOOKUP(B1857,'SAS Stations'!$A$2:$G$307,6,)="YES", "YES", "NO"))=TRUE,"NO","YES")</f>
        <v>NO</v>
      </c>
      <c r="AH1857" s="33" t="str">
        <f t="shared" si="28"/>
        <v>YES</v>
      </c>
      <c r="AI1857" s="33" t="str">
        <f>IF(ISERROR(IF(VLOOKUP(B1857,'Stations Modelled'!$A$2:$D$141,4,FALSE)=TRUE, "YES","NO")),"NO","YES")</f>
        <v>NO</v>
      </c>
    </row>
    <row r="1858" spans="1:35" hidden="1">
      <c r="A1858" s="29" t="s">
        <v>1545</v>
      </c>
      <c r="B1858" s="28">
        <v>1627</v>
      </c>
      <c r="C1858" s="28">
        <v>1096</v>
      </c>
      <c r="D1858" s="30"/>
      <c r="E1858" s="29"/>
      <c r="F1858" s="28">
        <v>33</v>
      </c>
      <c r="G1858" s="28">
        <v>12</v>
      </c>
      <c r="H1858" s="28">
        <v>8015</v>
      </c>
      <c r="I1858" s="29" t="s">
        <v>5394</v>
      </c>
      <c r="J1858" s="28">
        <v>15</v>
      </c>
      <c r="K1858" s="29" t="s">
        <v>666</v>
      </c>
      <c r="L1858" s="28">
        <v>2556</v>
      </c>
      <c r="M1858" s="29" t="s">
        <v>3822</v>
      </c>
      <c r="N1858" s="29" t="s">
        <v>7471</v>
      </c>
      <c r="O1858" s="31">
        <v>33147</v>
      </c>
      <c r="P1858" s="31" t="s">
        <v>7472</v>
      </c>
      <c r="Q1858" s="29" t="s">
        <v>525</v>
      </c>
      <c r="R1858" s="28">
        <v>3</v>
      </c>
      <c r="S1858" s="28">
        <v>85</v>
      </c>
      <c r="T1858" s="28">
        <v>2</v>
      </c>
      <c r="U1858" s="28">
        <v>92</v>
      </c>
      <c r="V1858" s="29" t="s">
        <v>7498</v>
      </c>
      <c r="W1858" s="29" t="s">
        <v>7472</v>
      </c>
      <c r="X1858" s="29" t="s">
        <v>7472</v>
      </c>
      <c r="Y1858" s="29" t="s">
        <v>7472</v>
      </c>
      <c r="Z1858" s="29" t="s">
        <v>7472</v>
      </c>
      <c r="AA1858" s="29" t="s">
        <v>7478</v>
      </c>
      <c r="AB1858" s="28" t="s">
        <v>7472</v>
      </c>
      <c r="AC1858" s="27"/>
      <c r="AD1858" s="27"/>
      <c r="AE1858" s="27"/>
      <c r="AF1858" s="29" t="s">
        <v>7472</v>
      </c>
      <c r="AG1858" s="33" t="str">
        <f>IF(ISERROR(IF(VLOOKUP(B1858,'SAS Stations'!$A$2:$G$307,6,)="YES", "YES", "NO"))=TRUE,"NO","YES")</f>
        <v>NO</v>
      </c>
      <c r="AH1858" s="33" t="str">
        <f t="shared" si="28"/>
        <v>YES</v>
      </c>
      <c r="AI1858" s="33" t="str">
        <f>IF(ISERROR(IF(VLOOKUP(B1858,'Stations Modelled'!$A$2:$D$141,4,FALSE)=TRUE, "YES","NO")),"NO","YES")</f>
        <v>NO</v>
      </c>
    </row>
    <row r="1859" spans="1:35" hidden="1">
      <c r="A1859" s="29" t="s">
        <v>942</v>
      </c>
      <c r="B1859" s="28">
        <v>370</v>
      </c>
      <c r="C1859" s="28">
        <v>5148</v>
      </c>
      <c r="D1859" s="30" t="s">
        <v>7535</v>
      </c>
      <c r="E1859" s="29">
        <v>45785</v>
      </c>
      <c r="F1859" s="28">
        <v>66</v>
      </c>
      <c r="G1859" s="28">
        <v>16</v>
      </c>
      <c r="H1859" s="28">
        <v>5012</v>
      </c>
      <c r="I1859" s="29" t="s">
        <v>3869</v>
      </c>
      <c r="J1859" s="28">
        <v>3</v>
      </c>
      <c r="K1859" s="29" t="s">
        <v>7529</v>
      </c>
      <c r="L1859" s="28">
        <v>5012</v>
      </c>
      <c r="M1859" s="29" t="s">
        <v>3869</v>
      </c>
      <c r="N1859" s="29" t="s">
        <v>7471</v>
      </c>
      <c r="O1859" s="31">
        <v>18264</v>
      </c>
      <c r="P1859" s="31" t="s">
        <v>7472</v>
      </c>
      <c r="Q1859" s="29" t="s">
        <v>7473</v>
      </c>
      <c r="R1859" s="28">
        <v>1</v>
      </c>
      <c r="S1859" s="28">
        <v>22</v>
      </c>
      <c r="T1859" s="28">
        <v>2</v>
      </c>
      <c r="U1859" s="28">
        <v>2</v>
      </c>
      <c r="V1859" s="29" t="s">
        <v>7531</v>
      </c>
      <c r="W1859" s="29" t="s">
        <v>7548</v>
      </c>
      <c r="X1859" s="29" t="s">
        <v>7571</v>
      </c>
      <c r="Y1859" s="29" t="s">
        <v>3396</v>
      </c>
      <c r="Z1859" s="29" t="s">
        <v>7551</v>
      </c>
      <c r="AA1859" s="29" t="s">
        <v>7478</v>
      </c>
      <c r="AB1859" s="28">
        <v>90063</v>
      </c>
      <c r="AC1859" s="32">
        <v>34.044815</v>
      </c>
      <c r="AD1859" s="32">
        <v>-118.18651699999999</v>
      </c>
      <c r="AE1859" s="34" t="s">
        <v>7503</v>
      </c>
      <c r="AF1859" s="29" t="s">
        <v>7472</v>
      </c>
      <c r="AG1859" s="33" t="str">
        <f>IF(ISERROR(IF(VLOOKUP(B1859,'SAS Stations'!$A$2:$G$307,6,)="YES", "YES", "NO"))=TRUE,"NO","YES")</f>
        <v>YES</v>
      </c>
      <c r="AH1859" s="33" t="str">
        <f t="shared" ref="AH1859:AH1922" si="29">IF(AG1859="YES", "NO", "YES")</f>
        <v>NO</v>
      </c>
      <c r="AI1859" s="33" t="str">
        <f>IF(ISERROR(IF(VLOOKUP(B1859,'Stations Modelled'!$A$2:$D$141,4,FALSE)=TRUE, "YES","NO")),"NO","YES")</f>
        <v>NO</v>
      </c>
    </row>
    <row r="1860" spans="1:35" hidden="1">
      <c r="A1860" s="29" t="s">
        <v>943</v>
      </c>
      <c r="B1860" s="28">
        <v>628</v>
      </c>
      <c r="C1860" s="28">
        <v>5579</v>
      </c>
      <c r="D1860" s="30" t="s">
        <v>4981</v>
      </c>
      <c r="E1860" s="29"/>
      <c r="F1860" s="28">
        <v>66</v>
      </c>
      <c r="G1860" s="28">
        <v>16</v>
      </c>
      <c r="H1860" s="28">
        <v>5053</v>
      </c>
      <c r="I1860" s="29" t="s">
        <v>833</v>
      </c>
      <c r="J1860" s="28">
        <v>12</v>
      </c>
      <c r="K1860" s="29" t="s">
        <v>833</v>
      </c>
      <c r="L1860" s="28">
        <v>5056</v>
      </c>
      <c r="M1860" s="29" t="s">
        <v>698</v>
      </c>
      <c r="N1860" s="29" t="s">
        <v>7471</v>
      </c>
      <c r="O1860" s="31">
        <v>17838</v>
      </c>
      <c r="P1860" s="31" t="s">
        <v>7472</v>
      </c>
      <c r="Q1860" s="29" t="s">
        <v>7473</v>
      </c>
      <c r="R1860" s="28">
        <v>5</v>
      </c>
      <c r="S1860" s="28">
        <v>39</v>
      </c>
      <c r="T1860" s="28">
        <v>3</v>
      </c>
      <c r="U1860" s="28">
        <v>64</v>
      </c>
      <c r="V1860" s="29" t="s">
        <v>4972</v>
      </c>
      <c r="W1860" s="29" t="s">
        <v>4839</v>
      </c>
      <c r="X1860" s="29" t="s">
        <v>477</v>
      </c>
      <c r="Y1860" s="29" t="s">
        <v>5371</v>
      </c>
      <c r="Z1860" s="29" t="s">
        <v>5372</v>
      </c>
      <c r="AA1860" s="29" t="s">
        <v>7478</v>
      </c>
      <c r="AB1860" s="28">
        <v>93060</v>
      </c>
      <c r="AC1860" s="32">
        <v>34.356454999999997</v>
      </c>
      <c r="AD1860" s="32">
        <v>-119.055886</v>
      </c>
      <c r="AE1860" s="34" t="s">
        <v>7494</v>
      </c>
      <c r="AF1860" s="29" t="s">
        <v>7472</v>
      </c>
      <c r="AG1860" s="33" t="str">
        <f>IF(ISERROR(IF(VLOOKUP(B1860,'SAS Stations'!$A$2:$G$307,6,)="YES", "YES", "NO"))=TRUE,"NO","YES")</f>
        <v>YES</v>
      </c>
      <c r="AH1860" s="33" t="str">
        <f t="shared" si="29"/>
        <v>NO</v>
      </c>
      <c r="AI1860" s="33" t="str">
        <f>IF(ISERROR(IF(VLOOKUP(B1860,'Stations Modelled'!$A$2:$D$141,4,FALSE)=TRUE, "YES","NO")),"NO","YES")</f>
        <v>YES</v>
      </c>
    </row>
    <row r="1861" spans="1:35" hidden="1">
      <c r="A1861" s="29" t="s">
        <v>5027</v>
      </c>
      <c r="B1861" s="28">
        <v>209</v>
      </c>
      <c r="C1861" s="28">
        <v>4024</v>
      </c>
      <c r="D1861" s="30"/>
      <c r="E1861" s="29"/>
      <c r="F1861" s="28">
        <v>220</v>
      </c>
      <c r="G1861" s="28">
        <v>161</v>
      </c>
      <c r="H1861" s="28">
        <v>4024</v>
      </c>
      <c r="I1861" s="29" t="s">
        <v>5027</v>
      </c>
      <c r="J1861" s="28">
        <v>6</v>
      </c>
      <c r="K1861" s="29" t="s">
        <v>389</v>
      </c>
      <c r="L1861" s="28">
        <v>4000</v>
      </c>
      <c r="M1861" s="29" t="s">
        <v>7495</v>
      </c>
      <c r="N1861" s="29" t="s">
        <v>7471</v>
      </c>
      <c r="O1861" s="31">
        <v>18264</v>
      </c>
      <c r="P1861" s="31" t="s">
        <v>7472</v>
      </c>
      <c r="Q1861" s="29" t="s">
        <v>7496</v>
      </c>
      <c r="R1861" s="28">
        <v>9</v>
      </c>
      <c r="S1861" s="28">
        <v>99</v>
      </c>
      <c r="T1861" s="28" t="s">
        <v>7472</v>
      </c>
      <c r="U1861" s="28">
        <v>0</v>
      </c>
      <c r="V1861" s="29" t="s">
        <v>7472</v>
      </c>
      <c r="W1861" s="29" t="s">
        <v>7472</v>
      </c>
      <c r="X1861" s="29" t="s">
        <v>7472</v>
      </c>
      <c r="Y1861" s="29" t="s">
        <v>7472</v>
      </c>
      <c r="Z1861" s="29" t="s">
        <v>7472</v>
      </c>
      <c r="AA1861" s="29" t="s">
        <v>7472</v>
      </c>
      <c r="AB1861" s="28" t="s">
        <v>7472</v>
      </c>
      <c r="AC1861" s="27"/>
      <c r="AD1861" s="27"/>
      <c r="AE1861" s="27"/>
      <c r="AF1861" s="29" t="s">
        <v>7472</v>
      </c>
      <c r="AG1861" s="33" t="str">
        <f>IF(ISERROR(IF(VLOOKUP(B1861,'SAS Stations'!$A$2:$G$307,6,)="YES", "YES", "NO"))=TRUE,"NO","YES")</f>
        <v>NO</v>
      </c>
      <c r="AH1861" s="33" t="str">
        <f t="shared" si="29"/>
        <v>YES</v>
      </c>
      <c r="AI1861" s="33" t="str">
        <f>IF(ISERROR(IF(VLOOKUP(B1861,'Stations Modelled'!$A$2:$D$141,4,FALSE)=TRUE, "YES","NO")),"NO","YES")</f>
        <v>NO</v>
      </c>
    </row>
    <row r="1862" spans="1:35" hidden="1">
      <c r="A1862" s="29" t="s">
        <v>944</v>
      </c>
      <c r="B1862" s="28">
        <v>532</v>
      </c>
      <c r="C1862" s="28">
        <v>5332</v>
      </c>
      <c r="D1862" s="30" t="s">
        <v>4954</v>
      </c>
      <c r="E1862" s="29"/>
      <c r="F1862" s="28">
        <v>66</v>
      </c>
      <c r="G1862" s="28">
        <v>12</v>
      </c>
      <c r="H1862" s="28">
        <v>5052</v>
      </c>
      <c r="I1862" s="29" t="s">
        <v>357</v>
      </c>
      <c r="J1862" s="28">
        <v>14</v>
      </c>
      <c r="K1862" s="29" t="s">
        <v>940</v>
      </c>
      <c r="L1862" s="28">
        <v>5033</v>
      </c>
      <c r="M1862" s="29" t="s">
        <v>397</v>
      </c>
      <c r="N1862" s="29" t="s">
        <v>7471</v>
      </c>
      <c r="O1862" s="31">
        <v>18264</v>
      </c>
      <c r="P1862" s="31" t="s">
        <v>7472</v>
      </c>
      <c r="Q1862" s="29" t="s">
        <v>7473</v>
      </c>
      <c r="R1862" s="28">
        <v>5</v>
      </c>
      <c r="S1862" s="28">
        <v>53</v>
      </c>
      <c r="T1862" s="28">
        <v>3</v>
      </c>
      <c r="U1862" s="28">
        <v>31</v>
      </c>
      <c r="V1862" s="29" t="s">
        <v>4926</v>
      </c>
      <c r="W1862" s="29" t="s">
        <v>2741</v>
      </c>
      <c r="X1862" s="29" t="s">
        <v>3308</v>
      </c>
      <c r="Y1862" s="29" t="s">
        <v>5373</v>
      </c>
      <c r="Z1862" s="29" t="s">
        <v>582</v>
      </c>
      <c r="AA1862" s="29" t="s">
        <v>7478</v>
      </c>
      <c r="AB1862" s="28">
        <v>93518</v>
      </c>
      <c r="AC1862" s="32">
        <v>35.412053999999998</v>
      </c>
      <c r="AD1862" s="32">
        <v>-118.491527</v>
      </c>
      <c r="AE1862" s="34" t="s">
        <v>7494</v>
      </c>
      <c r="AF1862" s="29" t="s">
        <v>7472</v>
      </c>
      <c r="AG1862" s="33" t="str">
        <f>IF(ISERROR(IF(VLOOKUP(B1862,'SAS Stations'!$A$2:$G$307,6,)="YES", "YES", "NO"))=TRUE,"NO","YES")</f>
        <v>NO</v>
      </c>
      <c r="AH1862" s="33" t="str">
        <f t="shared" si="29"/>
        <v>YES</v>
      </c>
      <c r="AI1862" s="33" t="str">
        <f>IF(ISERROR(IF(VLOOKUP(B1862,'Stations Modelled'!$A$2:$D$141,4,FALSE)=TRUE, "YES","NO")),"NO","YES")</f>
        <v>NO</v>
      </c>
    </row>
    <row r="1863" spans="1:35" hidden="1">
      <c r="A1863" s="29" t="s">
        <v>392</v>
      </c>
      <c r="B1863" s="28">
        <v>266</v>
      </c>
      <c r="C1863" s="28">
        <v>5014</v>
      </c>
      <c r="D1863" s="30" t="s">
        <v>7528</v>
      </c>
      <c r="E1863" s="29">
        <v>40901</v>
      </c>
      <c r="F1863" s="28">
        <v>66</v>
      </c>
      <c r="G1863" s="28">
        <v>12</v>
      </c>
      <c r="H1863" s="28">
        <v>5014</v>
      </c>
      <c r="I1863" s="29" t="s">
        <v>392</v>
      </c>
      <c r="J1863" s="28">
        <v>4</v>
      </c>
      <c r="K1863" s="29" t="s">
        <v>448</v>
      </c>
      <c r="L1863" s="28">
        <v>5014</v>
      </c>
      <c r="M1863" s="29" t="s">
        <v>687</v>
      </c>
      <c r="N1863" s="29" t="s">
        <v>7471</v>
      </c>
      <c r="O1863" s="31">
        <v>24320</v>
      </c>
      <c r="P1863" s="31" t="s">
        <v>7472</v>
      </c>
      <c r="Q1863" s="29" t="s">
        <v>7473</v>
      </c>
      <c r="R1863" s="28">
        <v>1</v>
      </c>
      <c r="S1863" s="28">
        <v>26</v>
      </c>
      <c r="T1863" s="28">
        <v>2</v>
      </c>
      <c r="U1863" s="28">
        <v>6</v>
      </c>
      <c r="V1863" s="29" t="s">
        <v>7531</v>
      </c>
      <c r="W1863" s="29" t="s">
        <v>3331</v>
      </c>
      <c r="X1863" s="29" t="s">
        <v>477</v>
      </c>
      <c r="Y1863" s="29" t="s">
        <v>3397</v>
      </c>
      <c r="Z1863" s="29" t="s">
        <v>601</v>
      </c>
      <c r="AA1863" s="29" t="s">
        <v>7478</v>
      </c>
      <c r="AB1863" s="28">
        <v>91745</v>
      </c>
      <c r="AC1863" s="32">
        <v>34.008156999999997</v>
      </c>
      <c r="AD1863" s="32">
        <v>-117.949783</v>
      </c>
      <c r="AE1863" s="34" t="s">
        <v>7503</v>
      </c>
      <c r="AF1863" s="29" t="s">
        <v>7472</v>
      </c>
      <c r="AG1863" s="33" t="str">
        <f>IF(ISERROR(IF(VLOOKUP(B1863,'SAS Stations'!$A$2:$G$307,6,)="YES", "YES", "NO"))=TRUE,"NO","YES")</f>
        <v>NO</v>
      </c>
      <c r="AH1863" s="33" t="str">
        <f t="shared" si="29"/>
        <v>YES</v>
      </c>
      <c r="AI1863" s="33" t="str">
        <f>IF(ISERROR(IF(VLOOKUP(B1863,'Stations Modelled'!$A$2:$D$141,4,FALSE)=TRUE, "YES","NO")),"NO","YES")</f>
        <v>NO</v>
      </c>
    </row>
    <row r="1864" spans="1:35" hidden="1">
      <c r="A1864" s="29" t="s">
        <v>392</v>
      </c>
      <c r="B1864" s="28">
        <v>267</v>
      </c>
      <c r="C1864" s="28">
        <v>5014</v>
      </c>
      <c r="D1864" s="30" t="s">
        <v>7528</v>
      </c>
      <c r="E1864" s="29">
        <v>40901</v>
      </c>
      <c r="F1864" s="28">
        <v>220</v>
      </c>
      <c r="G1864" s="28">
        <v>66</v>
      </c>
      <c r="H1864" s="28">
        <v>5000</v>
      </c>
      <c r="I1864" s="29" t="s">
        <v>7485</v>
      </c>
      <c r="J1864" s="28">
        <v>4</v>
      </c>
      <c r="K1864" s="29" t="s">
        <v>448</v>
      </c>
      <c r="L1864" s="28">
        <v>5014</v>
      </c>
      <c r="M1864" s="29" t="s">
        <v>687</v>
      </c>
      <c r="N1864" s="29" t="s">
        <v>7471</v>
      </c>
      <c r="O1864" s="31">
        <v>21002</v>
      </c>
      <c r="P1864" s="31" t="s">
        <v>7472</v>
      </c>
      <c r="Q1864" s="29" t="s">
        <v>7486</v>
      </c>
      <c r="R1864" s="28">
        <v>1</v>
      </c>
      <c r="S1864" s="28">
        <v>26</v>
      </c>
      <c r="T1864" s="28">
        <v>2</v>
      </c>
      <c r="U1864" s="28">
        <v>6</v>
      </c>
      <c r="V1864" s="29" t="s">
        <v>7531</v>
      </c>
      <c r="W1864" s="29" t="s">
        <v>3331</v>
      </c>
      <c r="X1864" s="29" t="s">
        <v>477</v>
      </c>
      <c r="Y1864" s="29" t="s">
        <v>3397</v>
      </c>
      <c r="Z1864" s="29" t="s">
        <v>601</v>
      </c>
      <c r="AA1864" s="29" t="s">
        <v>7478</v>
      </c>
      <c r="AB1864" s="28">
        <v>91745</v>
      </c>
      <c r="AC1864" s="32">
        <v>34.008156999999997</v>
      </c>
      <c r="AD1864" s="32">
        <v>-117.949783</v>
      </c>
      <c r="AE1864" s="34" t="s">
        <v>7503</v>
      </c>
      <c r="AF1864" s="29" t="s">
        <v>7472</v>
      </c>
      <c r="AG1864" s="33" t="str">
        <f>IF(ISERROR(IF(VLOOKUP(B1864,'SAS Stations'!$A$2:$G$307,6,)="YES", "YES", "NO"))=TRUE,"NO","YES")</f>
        <v>NO</v>
      </c>
      <c r="AH1864" s="33" t="str">
        <f t="shared" si="29"/>
        <v>YES</v>
      </c>
      <c r="AI1864" s="33" t="str">
        <f>IF(ISERROR(IF(VLOOKUP(B1864,'Stations Modelled'!$A$2:$D$141,4,FALSE)=TRUE, "YES","NO")),"NO","YES")</f>
        <v>NO</v>
      </c>
    </row>
    <row r="1865" spans="1:35" hidden="1">
      <c r="A1865" s="29" t="s">
        <v>945</v>
      </c>
      <c r="B1865" s="28">
        <v>447</v>
      </c>
      <c r="C1865" s="28">
        <v>5233</v>
      </c>
      <c r="D1865" s="30"/>
      <c r="E1865" s="29"/>
      <c r="F1865" s="28">
        <v>66</v>
      </c>
      <c r="G1865" s="28">
        <v>16</v>
      </c>
      <c r="H1865" s="28">
        <v>5021</v>
      </c>
      <c r="I1865" s="29" t="s">
        <v>625</v>
      </c>
      <c r="J1865" s="28">
        <v>8</v>
      </c>
      <c r="K1865" s="29" t="s">
        <v>337</v>
      </c>
      <c r="L1865" s="28">
        <v>5023</v>
      </c>
      <c r="M1865" s="29" t="s">
        <v>337</v>
      </c>
      <c r="N1865" s="29" t="s">
        <v>7471</v>
      </c>
      <c r="O1865" s="31">
        <v>23986</v>
      </c>
      <c r="P1865" s="31" t="s">
        <v>7472</v>
      </c>
      <c r="Q1865" s="29" t="s">
        <v>7473</v>
      </c>
      <c r="R1865" s="28">
        <v>5</v>
      </c>
      <c r="S1865" s="28">
        <v>44</v>
      </c>
      <c r="T1865" s="28">
        <v>1</v>
      </c>
      <c r="U1865" s="28">
        <v>56</v>
      </c>
      <c r="V1865" s="29" t="s">
        <v>3386</v>
      </c>
      <c r="W1865" s="29" t="s">
        <v>2767</v>
      </c>
      <c r="X1865" s="29" t="s">
        <v>7553</v>
      </c>
      <c r="Y1865" s="29" t="s">
        <v>4903</v>
      </c>
      <c r="Z1865" s="29" t="s">
        <v>4904</v>
      </c>
      <c r="AA1865" s="29" t="s">
        <v>7478</v>
      </c>
      <c r="AB1865" s="28">
        <v>90717</v>
      </c>
      <c r="AC1865" s="32">
        <v>33.791877999999997</v>
      </c>
      <c r="AD1865" s="32">
        <v>-118.323967</v>
      </c>
      <c r="AE1865" s="34" t="s">
        <v>7494</v>
      </c>
      <c r="AF1865" s="29" t="s">
        <v>7472</v>
      </c>
      <c r="AG1865" s="33" t="str">
        <f>IF(ISERROR(IF(VLOOKUP(B1865,'SAS Stations'!$A$2:$G$307,6,)="YES", "YES", "NO"))=TRUE,"NO","YES")</f>
        <v>NO</v>
      </c>
      <c r="AH1865" s="33" t="str">
        <f t="shared" si="29"/>
        <v>YES</v>
      </c>
      <c r="AI1865" s="33" t="str">
        <f>IF(ISERROR(IF(VLOOKUP(B1865,'Stations Modelled'!$A$2:$D$141,4,FALSE)=TRUE, "YES","NO")),"NO","YES")</f>
        <v>NO</v>
      </c>
    </row>
    <row r="1866" spans="1:35" hidden="1">
      <c r="A1866" s="29" t="s">
        <v>945</v>
      </c>
      <c r="B1866" s="28">
        <v>446</v>
      </c>
      <c r="C1866" s="28">
        <v>5233</v>
      </c>
      <c r="D1866" s="30"/>
      <c r="E1866" s="29"/>
      <c r="F1866" s="28">
        <v>66</v>
      </c>
      <c r="G1866" s="28">
        <v>4</v>
      </c>
      <c r="H1866" s="28">
        <v>5021</v>
      </c>
      <c r="I1866" s="29" t="s">
        <v>625</v>
      </c>
      <c r="J1866" s="28">
        <v>8</v>
      </c>
      <c r="K1866" s="29" t="s">
        <v>337</v>
      </c>
      <c r="L1866" s="28">
        <v>5023</v>
      </c>
      <c r="M1866" s="29" t="s">
        <v>337</v>
      </c>
      <c r="N1866" s="29" t="s">
        <v>7471</v>
      </c>
      <c r="O1866" s="31">
        <v>18264</v>
      </c>
      <c r="P1866" s="31" t="s">
        <v>7472</v>
      </c>
      <c r="Q1866" s="29" t="s">
        <v>7473</v>
      </c>
      <c r="R1866" s="28">
        <v>5</v>
      </c>
      <c r="S1866" s="28">
        <v>44</v>
      </c>
      <c r="T1866" s="28">
        <v>1</v>
      </c>
      <c r="U1866" s="28">
        <v>56</v>
      </c>
      <c r="V1866" s="29" t="s">
        <v>3386</v>
      </c>
      <c r="W1866" s="29" t="s">
        <v>2767</v>
      </c>
      <c r="X1866" s="29" t="s">
        <v>7553</v>
      </c>
      <c r="Y1866" s="29" t="s">
        <v>4903</v>
      </c>
      <c r="Z1866" s="29" t="s">
        <v>4904</v>
      </c>
      <c r="AA1866" s="29" t="s">
        <v>7478</v>
      </c>
      <c r="AB1866" s="28">
        <v>90717</v>
      </c>
      <c r="AC1866" s="32">
        <v>33.791877999999997</v>
      </c>
      <c r="AD1866" s="32">
        <v>-118.323967</v>
      </c>
      <c r="AE1866" s="34" t="s">
        <v>7494</v>
      </c>
      <c r="AF1866" s="29" t="s">
        <v>7472</v>
      </c>
      <c r="AG1866" s="33" t="str">
        <f>IF(ISERROR(IF(VLOOKUP(B1866,'SAS Stations'!$A$2:$G$307,6,)="YES", "YES", "NO"))=TRUE,"NO","YES")</f>
        <v>YES</v>
      </c>
      <c r="AH1866" s="33" t="str">
        <f t="shared" si="29"/>
        <v>NO</v>
      </c>
      <c r="AI1866" s="33" t="str">
        <f>IF(ISERROR(IF(VLOOKUP(B1866,'Stations Modelled'!$A$2:$D$141,4,FALSE)=TRUE, "YES","NO")),"NO","YES")</f>
        <v>YES</v>
      </c>
    </row>
    <row r="1867" spans="1:35" hidden="1">
      <c r="A1867" s="29" t="s">
        <v>1546</v>
      </c>
      <c r="B1867" s="28">
        <v>285</v>
      </c>
      <c r="C1867" s="28">
        <v>5038</v>
      </c>
      <c r="D1867" s="30"/>
      <c r="E1867" s="29"/>
      <c r="F1867" s="28">
        <v>220</v>
      </c>
      <c r="G1867" s="28">
        <v>7</v>
      </c>
      <c r="H1867" s="28">
        <v>5000</v>
      </c>
      <c r="I1867" s="29" t="s">
        <v>7485</v>
      </c>
      <c r="J1867" s="28">
        <v>14</v>
      </c>
      <c r="K1867" s="29" t="s">
        <v>940</v>
      </c>
      <c r="L1867" s="28">
        <v>5054</v>
      </c>
      <c r="M1867" s="29" t="s">
        <v>940</v>
      </c>
      <c r="N1867" s="29" t="s">
        <v>7471</v>
      </c>
      <c r="O1867" s="31">
        <v>30164</v>
      </c>
      <c r="P1867" s="31" t="s">
        <v>7472</v>
      </c>
      <c r="Q1867" s="29" t="s">
        <v>7496</v>
      </c>
      <c r="R1867" s="28">
        <v>5</v>
      </c>
      <c r="S1867" s="28">
        <v>99</v>
      </c>
      <c r="T1867" s="28">
        <v>3</v>
      </c>
      <c r="U1867" s="28">
        <v>0</v>
      </c>
      <c r="V1867" s="29" t="s">
        <v>1290</v>
      </c>
      <c r="W1867" s="29" t="s">
        <v>7472</v>
      </c>
      <c r="X1867" s="29" t="s">
        <v>7472</v>
      </c>
      <c r="Y1867" s="29" t="s">
        <v>7472</v>
      </c>
      <c r="Z1867" s="29" t="s">
        <v>7472</v>
      </c>
      <c r="AA1867" s="29" t="s">
        <v>7478</v>
      </c>
      <c r="AB1867" s="28" t="s">
        <v>7472</v>
      </c>
      <c r="AC1867" s="32">
        <v>34.684502999999999</v>
      </c>
      <c r="AD1867" s="32">
        <v>-118.787249</v>
      </c>
      <c r="AE1867" s="34" t="s">
        <v>7494</v>
      </c>
      <c r="AF1867" s="29" t="s">
        <v>7472</v>
      </c>
      <c r="AG1867" s="33" t="str">
        <f>IF(ISERROR(IF(VLOOKUP(B1867,'SAS Stations'!$A$2:$G$307,6,)="YES", "YES", "NO"))=TRUE,"NO","YES")</f>
        <v>NO</v>
      </c>
      <c r="AH1867" s="33" t="str">
        <f t="shared" si="29"/>
        <v>YES</v>
      </c>
      <c r="AI1867" s="33" t="str">
        <f>IF(ISERROR(IF(VLOOKUP(B1867,'Stations Modelled'!$A$2:$D$141,4,FALSE)=TRUE, "YES","NO")),"NO","YES")</f>
        <v>NO</v>
      </c>
    </row>
    <row r="1868" spans="1:35" hidden="1">
      <c r="A1868" s="29" t="s">
        <v>1547</v>
      </c>
      <c r="B1868" s="28">
        <v>1319</v>
      </c>
      <c r="C1868" s="28">
        <v>7918</v>
      </c>
      <c r="D1868" s="30"/>
      <c r="E1868" s="29"/>
      <c r="F1868" s="28">
        <v>33</v>
      </c>
      <c r="G1868" s="28">
        <v>12</v>
      </c>
      <c r="H1868" s="28">
        <v>5070</v>
      </c>
      <c r="I1868" s="29" t="s">
        <v>347</v>
      </c>
      <c r="J1868" s="28">
        <v>7</v>
      </c>
      <c r="K1868" s="29" t="s">
        <v>347</v>
      </c>
      <c r="L1868" s="28">
        <v>5070</v>
      </c>
      <c r="M1868" s="29" t="s">
        <v>347</v>
      </c>
      <c r="N1868" s="29" t="s">
        <v>7521</v>
      </c>
      <c r="O1868" s="31">
        <v>32295</v>
      </c>
      <c r="P1868" s="31">
        <v>32690</v>
      </c>
      <c r="Q1868" s="29" t="s">
        <v>5084</v>
      </c>
      <c r="R1868" s="28">
        <v>3</v>
      </c>
      <c r="S1868" s="28">
        <v>77</v>
      </c>
      <c r="T1868" s="28">
        <v>4</v>
      </c>
      <c r="U1868" s="28">
        <v>20</v>
      </c>
      <c r="V1868" s="29" t="s">
        <v>7472</v>
      </c>
      <c r="W1868" s="29" t="s">
        <v>7472</v>
      </c>
      <c r="X1868" s="29" t="s">
        <v>7472</v>
      </c>
      <c r="Y1868" s="29" t="s">
        <v>7472</v>
      </c>
      <c r="Z1868" s="29" t="s">
        <v>7472</v>
      </c>
      <c r="AA1868" s="29" t="s">
        <v>7478</v>
      </c>
      <c r="AB1868" s="28" t="s">
        <v>7472</v>
      </c>
      <c r="AC1868" s="27"/>
      <c r="AD1868" s="27"/>
      <c r="AE1868" s="27"/>
      <c r="AF1868" s="29" t="s">
        <v>7472</v>
      </c>
      <c r="AG1868" s="33" t="str">
        <f>IF(ISERROR(IF(VLOOKUP(B1868,'SAS Stations'!$A$2:$G$307,6,)="YES", "YES", "NO"))=TRUE,"NO","YES")</f>
        <v>NO</v>
      </c>
      <c r="AH1868" s="33" t="str">
        <f t="shared" si="29"/>
        <v>YES</v>
      </c>
      <c r="AI1868" s="33" t="str">
        <f>IF(ISERROR(IF(VLOOKUP(B1868,'Stations Modelled'!$A$2:$D$141,4,FALSE)=TRUE, "YES","NO")),"NO","YES")</f>
        <v>NO</v>
      </c>
    </row>
    <row r="1869" spans="1:35" hidden="1">
      <c r="A1869" s="29" t="s">
        <v>946</v>
      </c>
      <c r="B1869" s="28">
        <v>852</v>
      </c>
      <c r="C1869" s="28">
        <v>5856</v>
      </c>
      <c r="D1869" s="30" t="s">
        <v>482</v>
      </c>
      <c r="E1869" s="29"/>
      <c r="F1869" s="28">
        <v>12</v>
      </c>
      <c r="G1869" s="28">
        <v>4</v>
      </c>
      <c r="H1869" s="28">
        <v>5082</v>
      </c>
      <c r="I1869" s="29" t="s">
        <v>939</v>
      </c>
      <c r="J1869" s="28">
        <v>1</v>
      </c>
      <c r="K1869" s="29" t="s">
        <v>939</v>
      </c>
      <c r="L1869" s="28">
        <v>5082</v>
      </c>
      <c r="M1869" s="29" t="s">
        <v>939</v>
      </c>
      <c r="N1869" s="29" t="s">
        <v>7521</v>
      </c>
      <c r="O1869" s="31">
        <v>18264</v>
      </c>
      <c r="P1869" s="31">
        <v>34765</v>
      </c>
      <c r="Q1869" s="29" t="s">
        <v>7473</v>
      </c>
      <c r="R1869" s="28">
        <v>1</v>
      </c>
      <c r="S1869" s="28">
        <v>29</v>
      </c>
      <c r="T1869" s="28">
        <v>2</v>
      </c>
      <c r="U1869" s="28">
        <v>45</v>
      </c>
      <c r="V1869" s="29" t="s">
        <v>7556</v>
      </c>
      <c r="W1869" s="29" t="s">
        <v>476</v>
      </c>
      <c r="X1869" s="29" t="s">
        <v>546</v>
      </c>
      <c r="Y1869" s="29" t="s">
        <v>3398</v>
      </c>
      <c r="Z1869" s="29" t="s">
        <v>1047</v>
      </c>
      <c r="AA1869" s="29" t="s">
        <v>7478</v>
      </c>
      <c r="AB1869" s="28">
        <v>92701</v>
      </c>
      <c r="AC1869" s="32">
        <v>33.756805999999997</v>
      </c>
      <c r="AD1869" s="32">
        <v>-117.859222</v>
      </c>
      <c r="AE1869" s="34" t="s">
        <v>7503</v>
      </c>
      <c r="AF1869" s="29" t="s">
        <v>7472</v>
      </c>
      <c r="AG1869" s="33" t="str">
        <f>IF(ISERROR(IF(VLOOKUP(B1869,'SAS Stations'!$A$2:$G$307,6,)="YES", "YES", "NO"))=TRUE,"NO","YES")</f>
        <v>NO</v>
      </c>
      <c r="AH1869" s="33" t="str">
        <f t="shared" si="29"/>
        <v>YES</v>
      </c>
      <c r="AI1869" s="33" t="str">
        <f>IF(ISERROR(IF(VLOOKUP(B1869,'Stations Modelled'!$A$2:$D$141,4,FALSE)=TRUE, "YES","NO")),"NO","YES")</f>
        <v>NO</v>
      </c>
    </row>
    <row r="1870" spans="1:35" hidden="1">
      <c r="A1870" s="29" t="s">
        <v>946</v>
      </c>
      <c r="B1870" s="28">
        <v>853</v>
      </c>
      <c r="C1870" s="28">
        <v>5856</v>
      </c>
      <c r="D1870" s="30" t="s">
        <v>482</v>
      </c>
      <c r="E1870" s="29"/>
      <c r="F1870" s="28">
        <v>66</v>
      </c>
      <c r="G1870" s="28">
        <v>12</v>
      </c>
      <c r="H1870" s="28">
        <v>5082</v>
      </c>
      <c r="I1870" s="29" t="s">
        <v>939</v>
      </c>
      <c r="J1870" s="28">
        <v>1</v>
      </c>
      <c r="K1870" s="29" t="s">
        <v>939</v>
      </c>
      <c r="L1870" s="28">
        <v>5082</v>
      </c>
      <c r="M1870" s="29" t="s">
        <v>939</v>
      </c>
      <c r="N1870" s="29" t="s">
        <v>7471</v>
      </c>
      <c r="O1870" s="31">
        <v>25477</v>
      </c>
      <c r="P1870" s="31" t="s">
        <v>7472</v>
      </c>
      <c r="Q1870" s="29" t="s">
        <v>7473</v>
      </c>
      <c r="R1870" s="28">
        <v>1</v>
      </c>
      <c r="S1870" s="28">
        <v>29</v>
      </c>
      <c r="T1870" s="28">
        <v>2</v>
      </c>
      <c r="U1870" s="28">
        <v>45</v>
      </c>
      <c r="V1870" s="29" t="s">
        <v>7556</v>
      </c>
      <c r="W1870" s="29" t="s">
        <v>476</v>
      </c>
      <c r="X1870" s="29" t="s">
        <v>546</v>
      </c>
      <c r="Y1870" s="29" t="s">
        <v>3398</v>
      </c>
      <c r="Z1870" s="29" t="s">
        <v>1047</v>
      </c>
      <c r="AA1870" s="29" t="s">
        <v>7478</v>
      </c>
      <c r="AB1870" s="28">
        <v>92701</v>
      </c>
      <c r="AC1870" s="32">
        <v>33.756805999999997</v>
      </c>
      <c r="AD1870" s="32">
        <v>-117.859222</v>
      </c>
      <c r="AE1870" s="34" t="s">
        <v>7503</v>
      </c>
      <c r="AF1870" s="29" t="s">
        <v>7472</v>
      </c>
      <c r="AG1870" s="33" t="str">
        <f>IF(ISERROR(IF(VLOOKUP(B1870,'SAS Stations'!$A$2:$G$307,6,)="YES", "YES", "NO"))=TRUE,"NO","YES")</f>
        <v>YES</v>
      </c>
      <c r="AH1870" s="33" t="str">
        <f t="shared" si="29"/>
        <v>NO</v>
      </c>
      <c r="AI1870" s="33" t="str">
        <f>IF(ISERROR(IF(VLOOKUP(B1870,'Stations Modelled'!$A$2:$D$141,4,FALSE)=TRUE, "YES","NO")),"NO","YES")</f>
        <v>NO</v>
      </c>
    </row>
    <row r="1871" spans="1:35" hidden="1">
      <c r="A1871" s="29" t="s">
        <v>947</v>
      </c>
      <c r="B1871" s="28">
        <v>1957</v>
      </c>
      <c r="C1871" s="28">
        <v>6351</v>
      </c>
      <c r="D1871" s="30"/>
      <c r="E1871" s="29"/>
      <c r="F1871" s="28">
        <v>66</v>
      </c>
      <c r="G1871" s="28">
        <v>16</v>
      </c>
      <c r="H1871" s="28">
        <v>5053</v>
      </c>
      <c r="I1871" s="29" t="s">
        <v>833</v>
      </c>
      <c r="J1871" s="28">
        <v>12</v>
      </c>
      <c r="K1871" s="29" t="s">
        <v>833</v>
      </c>
      <c r="L1871" s="28">
        <v>5056</v>
      </c>
      <c r="M1871" s="29" t="s">
        <v>698</v>
      </c>
      <c r="N1871" s="29" t="s">
        <v>7471</v>
      </c>
      <c r="O1871" s="31">
        <v>36251</v>
      </c>
      <c r="P1871" s="31" t="s">
        <v>7472</v>
      </c>
      <c r="Q1871" s="29" t="s">
        <v>7530</v>
      </c>
      <c r="R1871" s="28">
        <v>5</v>
      </c>
      <c r="S1871" s="28">
        <v>39</v>
      </c>
      <c r="T1871" s="28" t="s">
        <v>7472</v>
      </c>
      <c r="U1871" s="28">
        <v>0</v>
      </c>
      <c r="V1871" s="29" t="s">
        <v>7472</v>
      </c>
      <c r="W1871" s="29" t="s">
        <v>7472</v>
      </c>
      <c r="X1871" s="29" t="s">
        <v>7472</v>
      </c>
      <c r="Y1871" s="29" t="s">
        <v>1548</v>
      </c>
      <c r="Z1871" s="29" t="s">
        <v>742</v>
      </c>
      <c r="AA1871" s="29" t="s">
        <v>7478</v>
      </c>
      <c r="AB1871" s="28" t="s">
        <v>7472</v>
      </c>
      <c r="AC1871" s="32">
        <v>34.143915</v>
      </c>
      <c r="AD1871" s="32">
        <v>-119.185247</v>
      </c>
      <c r="AE1871" s="34" t="s">
        <v>7494</v>
      </c>
      <c r="AF1871" s="29" t="s">
        <v>7472</v>
      </c>
      <c r="AG1871" s="33" t="str">
        <f>IF(ISERROR(IF(VLOOKUP(B1871,'SAS Stations'!$A$2:$G$307,6,)="YES", "YES", "NO"))=TRUE,"NO","YES")</f>
        <v>NO</v>
      </c>
      <c r="AH1871" s="33" t="str">
        <f t="shared" si="29"/>
        <v>YES</v>
      </c>
      <c r="AI1871" s="33" t="str">
        <f>IF(ISERROR(IF(VLOOKUP(B1871,'Stations Modelled'!$A$2:$D$141,4,FALSE)=TRUE, "YES","NO")),"NO","YES")</f>
        <v>NO</v>
      </c>
    </row>
    <row r="1872" spans="1:35" hidden="1">
      <c r="A1872" s="29" t="s">
        <v>1549</v>
      </c>
      <c r="B1872" s="28">
        <v>1320</v>
      </c>
      <c r="C1872" s="28">
        <v>7919</v>
      </c>
      <c r="D1872" s="30"/>
      <c r="E1872" s="29"/>
      <c r="F1872" s="28">
        <v>33</v>
      </c>
      <c r="G1872" s="28">
        <v>4</v>
      </c>
      <c r="H1872" s="28">
        <v>8016</v>
      </c>
      <c r="I1872" s="29" t="s">
        <v>385</v>
      </c>
      <c r="J1872" s="28">
        <v>15</v>
      </c>
      <c r="K1872" s="29" t="s">
        <v>666</v>
      </c>
      <c r="L1872" s="28">
        <v>5090</v>
      </c>
      <c r="M1872" s="29" t="s">
        <v>3806</v>
      </c>
      <c r="N1872" s="29" t="s">
        <v>7521</v>
      </c>
      <c r="O1872" s="31">
        <v>28856</v>
      </c>
      <c r="P1872" s="31">
        <v>35795</v>
      </c>
      <c r="Q1872" s="29" t="s">
        <v>5084</v>
      </c>
      <c r="R1872" s="28">
        <v>3</v>
      </c>
      <c r="S1872" s="28">
        <v>72</v>
      </c>
      <c r="T1872" s="28">
        <v>4</v>
      </c>
      <c r="U1872" s="28">
        <v>30</v>
      </c>
      <c r="V1872" s="29" t="s">
        <v>7474</v>
      </c>
      <c r="W1872" s="29" t="s">
        <v>7472</v>
      </c>
      <c r="X1872" s="29" t="s">
        <v>7472</v>
      </c>
      <c r="Y1872" s="29" t="s">
        <v>7472</v>
      </c>
      <c r="Z1872" s="29" t="s">
        <v>7472</v>
      </c>
      <c r="AA1872" s="29" t="s">
        <v>7478</v>
      </c>
      <c r="AB1872" s="28" t="s">
        <v>7472</v>
      </c>
      <c r="AC1872" s="27"/>
      <c r="AD1872" s="27"/>
      <c r="AE1872" s="27"/>
      <c r="AF1872" s="29" t="s">
        <v>7472</v>
      </c>
      <c r="AG1872" s="33" t="str">
        <f>IF(ISERROR(IF(VLOOKUP(B1872,'SAS Stations'!$A$2:$G$307,6,)="YES", "YES", "NO"))=TRUE,"NO","YES")</f>
        <v>NO</v>
      </c>
      <c r="AH1872" s="33" t="str">
        <f t="shared" si="29"/>
        <v>YES</v>
      </c>
      <c r="AI1872" s="33" t="str">
        <f>IF(ISERROR(IF(VLOOKUP(B1872,'Stations Modelled'!$A$2:$D$141,4,FALSE)=TRUE, "YES","NO")),"NO","YES")</f>
        <v>NO</v>
      </c>
    </row>
    <row r="1873" spans="1:35" hidden="1">
      <c r="A1873" s="29" t="s">
        <v>948</v>
      </c>
      <c r="B1873" s="28">
        <v>770</v>
      </c>
      <c r="C1873" s="28">
        <v>5758</v>
      </c>
      <c r="D1873" s="30" t="s">
        <v>2815</v>
      </c>
      <c r="E1873" s="29">
        <v>37455</v>
      </c>
      <c r="F1873" s="28">
        <v>66</v>
      </c>
      <c r="G1873" s="28">
        <v>12</v>
      </c>
      <c r="H1873" s="28">
        <v>5071</v>
      </c>
      <c r="I1873" s="29" t="s">
        <v>339</v>
      </c>
      <c r="J1873" s="28">
        <v>9</v>
      </c>
      <c r="K1873" s="29" t="s">
        <v>652</v>
      </c>
      <c r="L1873" s="28">
        <v>5073</v>
      </c>
      <c r="M1873" s="29" t="s">
        <v>652</v>
      </c>
      <c r="N1873" s="29" t="s">
        <v>7471</v>
      </c>
      <c r="O1873" s="31">
        <v>8614</v>
      </c>
      <c r="P1873" s="31" t="s">
        <v>7472</v>
      </c>
      <c r="Q1873" s="29" t="s">
        <v>7473</v>
      </c>
      <c r="R1873" s="28">
        <v>1</v>
      </c>
      <c r="S1873" s="28">
        <v>32</v>
      </c>
      <c r="T1873" s="28">
        <v>1</v>
      </c>
      <c r="U1873" s="28">
        <v>56</v>
      </c>
      <c r="V1873" s="29" t="s">
        <v>2730</v>
      </c>
      <c r="W1873" s="29" t="s">
        <v>3431</v>
      </c>
      <c r="X1873" s="29" t="s">
        <v>7540</v>
      </c>
      <c r="Y1873" s="29" t="s">
        <v>4905</v>
      </c>
      <c r="Z1873" s="29" t="s">
        <v>3787</v>
      </c>
      <c r="AA1873" s="29" t="s">
        <v>7478</v>
      </c>
      <c r="AB1873" s="28">
        <v>90745</v>
      </c>
      <c r="AC1873" s="32">
        <v>33.807865</v>
      </c>
      <c r="AD1873" s="32">
        <v>-118.261146</v>
      </c>
      <c r="AE1873" s="34" t="s">
        <v>7494</v>
      </c>
      <c r="AF1873" s="29" t="s">
        <v>7472</v>
      </c>
      <c r="AG1873" s="33" t="str">
        <f>IF(ISERROR(IF(VLOOKUP(B1873,'SAS Stations'!$A$2:$G$307,6,)="YES", "YES", "NO"))=TRUE,"NO","YES")</f>
        <v>YES</v>
      </c>
      <c r="AH1873" s="33" t="str">
        <f t="shared" si="29"/>
        <v>NO</v>
      </c>
      <c r="AI1873" s="33" t="str">
        <f>IF(ISERROR(IF(VLOOKUP(B1873,'Stations Modelled'!$A$2:$D$141,4,FALSE)=TRUE, "YES","NO")),"NO","YES")</f>
        <v>YES</v>
      </c>
    </row>
    <row r="1874" spans="1:35" hidden="1">
      <c r="A1874" s="29" t="s">
        <v>949</v>
      </c>
      <c r="B1874" s="28">
        <v>826</v>
      </c>
      <c r="C1874" s="28">
        <v>5828</v>
      </c>
      <c r="D1874" s="30" t="s">
        <v>7555</v>
      </c>
      <c r="E1874" s="29">
        <v>37790</v>
      </c>
      <c r="F1874" s="28">
        <v>12</v>
      </c>
      <c r="G1874" s="28">
        <v>4</v>
      </c>
      <c r="H1874" s="28">
        <v>5086</v>
      </c>
      <c r="I1874" s="29" t="s">
        <v>394</v>
      </c>
      <c r="J1874" s="28">
        <v>2</v>
      </c>
      <c r="K1874" s="29" t="s">
        <v>394</v>
      </c>
      <c r="L1874" s="28">
        <v>5086</v>
      </c>
      <c r="M1874" s="29" t="s">
        <v>394</v>
      </c>
      <c r="N1874" s="29" t="s">
        <v>7471</v>
      </c>
      <c r="O1874" s="31">
        <v>18264</v>
      </c>
      <c r="P1874" s="31" t="s">
        <v>7472</v>
      </c>
      <c r="Q1874" s="29" t="s">
        <v>7506</v>
      </c>
      <c r="R1874" s="28">
        <v>1</v>
      </c>
      <c r="S1874" s="28">
        <v>33</v>
      </c>
      <c r="T1874" s="28">
        <v>1</v>
      </c>
      <c r="U1874" s="28">
        <v>42</v>
      </c>
      <c r="V1874" s="29" t="s">
        <v>7556</v>
      </c>
      <c r="W1874" s="29" t="s">
        <v>3399</v>
      </c>
      <c r="X1874" s="29" t="s">
        <v>3283</v>
      </c>
      <c r="Y1874" s="29" t="s">
        <v>3400</v>
      </c>
      <c r="Z1874" s="29" t="s">
        <v>7560</v>
      </c>
      <c r="AA1874" s="29" t="s">
        <v>7478</v>
      </c>
      <c r="AB1874" s="28">
        <v>92648</v>
      </c>
      <c r="AC1874" s="32">
        <v>33.665125000000003</v>
      </c>
      <c r="AD1874" s="32">
        <v>-117.997212</v>
      </c>
      <c r="AE1874" s="34" t="s">
        <v>7503</v>
      </c>
      <c r="AF1874" s="29" t="s">
        <v>7472</v>
      </c>
      <c r="AG1874" s="33" t="str">
        <f>IF(ISERROR(IF(VLOOKUP(B1874,'SAS Stations'!$A$2:$G$307,6,)="YES", "YES", "NO"))=TRUE,"NO","YES")</f>
        <v>NO</v>
      </c>
      <c r="AH1874" s="33" t="str">
        <f t="shared" si="29"/>
        <v>YES</v>
      </c>
      <c r="AI1874" s="33" t="str">
        <f>IF(ISERROR(IF(VLOOKUP(B1874,'Stations Modelled'!$A$2:$D$141,4,FALSE)=TRUE, "YES","NO")),"NO","YES")</f>
        <v>NO</v>
      </c>
    </row>
    <row r="1875" spans="1:35" hidden="1">
      <c r="A1875" s="29" t="s">
        <v>949</v>
      </c>
      <c r="B1875" s="28">
        <v>827</v>
      </c>
      <c r="C1875" s="28">
        <v>5828</v>
      </c>
      <c r="D1875" s="30" t="s">
        <v>7555</v>
      </c>
      <c r="E1875" s="29">
        <v>37790</v>
      </c>
      <c r="F1875" s="28">
        <v>66</v>
      </c>
      <c r="G1875" s="28">
        <v>12</v>
      </c>
      <c r="H1875" s="28">
        <v>5086</v>
      </c>
      <c r="I1875" s="29" t="s">
        <v>394</v>
      </c>
      <c r="J1875" s="28">
        <v>2</v>
      </c>
      <c r="K1875" s="29" t="s">
        <v>394</v>
      </c>
      <c r="L1875" s="28">
        <v>5086</v>
      </c>
      <c r="M1875" s="29" t="s">
        <v>394</v>
      </c>
      <c r="N1875" s="29" t="s">
        <v>7471</v>
      </c>
      <c r="O1875" s="31">
        <v>23682</v>
      </c>
      <c r="P1875" s="31" t="s">
        <v>7472</v>
      </c>
      <c r="Q1875" s="29" t="s">
        <v>7473</v>
      </c>
      <c r="R1875" s="28">
        <v>1</v>
      </c>
      <c r="S1875" s="28">
        <v>33</v>
      </c>
      <c r="T1875" s="28">
        <v>1</v>
      </c>
      <c r="U1875" s="28">
        <v>42</v>
      </c>
      <c r="V1875" s="29" t="s">
        <v>7556</v>
      </c>
      <c r="W1875" s="29" t="s">
        <v>3399</v>
      </c>
      <c r="X1875" s="29" t="s">
        <v>3283</v>
      </c>
      <c r="Y1875" s="29" t="s">
        <v>3400</v>
      </c>
      <c r="Z1875" s="29" t="s">
        <v>7560</v>
      </c>
      <c r="AA1875" s="29" t="s">
        <v>7478</v>
      </c>
      <c r="AB1875" s="28">
        <v>92648</v>
      </c>
      <c r="AC1875" s="32">
        <v>33.665125000000003</v>
      </c>
      <c r="AD1875" s="32">
        <v>-117.997212</v>
      </c>
      <c r="AE1875" s="34" t="s">
        <v>7503</v>
      </c>
      <c r="AF1875" s="29" t="s">
        <v>7472</v>
      </c>
      <c r="AG1875" s="33" t="str">
        <f>IF(ISERROR(IF(VLOOKUP(B1875,'SAS Stations'!$A$2:$G$307,6,)="YES", "YES", "NO"))=TRUE,"NO","YES")</f>
        <v>YES</v>
      </c>
      <c r="AH1875" s="33" t="str">
        <f t="shared" si="29"/>
        <v>NO</v>
      </c>
      <c r="AI1875" s="33" t="str">
        <f>IF(ISERROR(IF(VLOOKUP(B1875,'Stations Modelled'!$A$2:$D$141,4,FALSE)=TRUE, "YES","NO")),"NO","YES")</f>
        <v>NO</v>
      </c>
    </row>
    <row r="1876" spans="1:35" hidden="1">
      <c r="A1876" s="29" t="s">
        <v>950</v>
      </c>
      <c r="B1876" s="28">
        <v>1033</v>
      </c>
      <c r="C1876" s="28">
        <v>6267</v>
      </c>
      <c r="D1876" s="30" t="s">
        <v>2815</v>
      </c>
      <c r="E1876" s="29"/>
      <c r="F1876" s="28">
        <v>66</v>
      </c>
      <c r="G1876" s="28">
        <v>4</v>
      </c>
      <c r="H1876" s="28">
        <v>5073</v>
      </c>
      <c r="I1876" s="29" t="s">
        <v>652</v>
      </c>
      <c r="J1876" s="28">
        <v>9</v>
      </c>
      <c r="K1876" s="29" t="s">
        <v>652</v>
      </c>
      <c r="L1876" s="28">
        <v>5073</v>
      </c>
      <c r="M1876" s="29" t="s">
        <v>652</v>
      </c>
      <c r="N1876" s="29" t="s">
        <v>7471</v>
      </c>
      <c r="O1876" s="31">
        <v>29921</v>
      </c>
      <c r="P1876" s="31" t="s">
        <v>7472</v>
      </c>
      <c r="Q1876" s="29" t="s">
        <v>7530</v>
      </c>
      <c r="R1876" s="28">
        <v>1</v>
      </c>
      <c r="S1876" s="28">
        <v>32</v>
      </c>
      <c r="T1876" s="28">
        <v>2</v>
      </c>
      <c r="U1876" s="28">
        <v>57</v>
      </c>
      <c r="V1876" s="29" t="s">
        <v>7531</v>
      </c>
      <c r="W1876" s="29" t="s">
        <v>4832</v>
      </c>
      <c r="X1876" s="29" t="s">
        <v>7846</v>
      </c>
      <c r="Y1876" s="29" t="s">
        <v>4906</v>
      </c>
      <c r="Z1876" s="29" t="s">
        <v>1646</v>
      </c>
      <c r="AA1876" s="29" t="s">
        <v>7478</v>
      </c>
      <c r="AB1876" s="28">
        <v>90723</v>
      </c>
      <c r="AC1876" s="32">
        <v>33.883892000000003</v>
      </c>
      <c r="AD1876" s="32">
        <v>-118.164889</v>
      </c>
      <c r="AE1876" s="34" t="s">
        <v>7494</v>
      </c>
      <c r="AF1876" s="29" t="s">
        <v>7472</v>
      </c>
      <c r="AG1876" s="33" t="str">
        <f>IF(ISERROR(IF(VLOOKUP(B1876,'SAS Stations'!$A$2:$G$307,6,)="YES", "YES", "NO"))=TRUE,"NO","YES")</f>
        <v>NO</v>
      </c>
      <c r="AH1876" s="33" t="str">
        <f t="shared" si="29"/>
        <v>YES</v>
      </c>
      <c r="AI1876" s="33" t="str">
        <f>IF(ISERROR(IF(VLOOKUP(B1876,'Stations Modelled'!$A$2:$D$141,4,FALSE)=TRUE, "YES","NO")),"NO","YES")</f>
        <v>NO</v>
      </c>
    </row>
    <row r="1877" spans="1:35" hidden="1">
      <c r="A1877" s="29" t="s">
        <v>1550</v>
      </c>
      <c r="B1877" s="28">
        <v>1149</v>
      </c>
      <c r="C1877" s="28">
        <v>7328</v>
      </c>
      <c r="D1877" s="30"/>
      <c r="E1877" s="29"/>
      <c r="F1877" s="28">
        <v>33</v>
      </c>
      <c r="G1877" s="28">
        <v>12</v>
      </c>
      <c r="H1877" s="28">
        <v>8027</v>
      </c>
      <c r="I1877" s="29" t="s">
        <v>365</v>
      </c>
      <c r="J1877" s="28">
        <v>15</v>
      </c>
      <c r="K1877" s="29" t="s">
        <v>666</v>
      </c>
      <c r="L1877" s="28">
        <v>5061</v>
      </c>
      <c r="M1877" s="29" t="s">
        <v>666</v>
      </c>
      <c r="N1877" s="29" t="s">
        <v>7521</v>
      </c>
      <c r="O1877" s="31">
        <v>32325</v>
      </c>
      <c r="P1877" s="31">
        <v>32660</v>
      </c>
      <c r="Q1877" s="29" t="s">
        <v>5084</v>
      </c>
      <c r="R1877" s="28">
        <v>3</v>
      </c>
      <c r="S1877" s="28">
        <v>73</v>
      </c>
      <c r="T1877" s="28">
        <v>4</v>
      </c>
      <c r="U1877" s="28">
        <v>30</v>
      </c>
      <c r="V1877" s="29" t="s">
        <v>7474</v>
      </c>
      <c r="W1877" s="29" t="s">
        <v>7472</v>
      </c>
      <c r="X1877" s="29" t="s">
        <v>7472</v>
      </c>
      <c r="Y1877" s="29" t="s">
        <v>7472</v>
      </c>
      <c r="Z1877" s="29" t="s">
        <v>7472</v>
      </c>
      <c r="AA1877" s="29" t="s">
        <v>7478</v>
      </c>
      <c r="AB1877" s="28" t="s">
        <v>7472</v>
      </c>
      <c r="AC1877" s="27"/>
      <c r="AD1877" s="27"/>
      <c r="AE1877" s="27"/>
      <c r="AF1877" s="29" t="s">
        <v>7472</v>
      </c>
      <c r="AG1877" s="33" t="str">
        <f>IF(ISERROR(IF(VLOOKUP(B1877,'SAS Stations'!$A$2:$G$307,6,)="YES", "YES", "NO"))=TRUE,"NO","YES")</f>
        <v>NO</v>
      </c>
      <c r="AH1877" s="33" t="str">
        <f t="shared" si="29"/>
        <v>YES</v>
      </c>
      <c r="AI1877" s="33" t="str">
        <f>IF(ISERROR(IF(VLOOKUP(B1877,'Stations Modelled'!$A$2:$D$141,4,FALSE)=TRUE, "YES","NO")),"NO","YES")</f>
        <v>NO</v>
      </c>
    </row>
    <row r="1878" spans="1:35" hidden="1">
      <c r="A1878" s="29" t="s">
        <v>1551</v>
      </c>
      <c r="B1878" s="28">
        <v>1482</v>
      </c>
      <c r="C1878" s="28">
        <v>8261</v>
      </c>
      <c r="D1878" s="30"/>
      <c r="E1878" s="29"/>
      <c r="F1878" s="28">
        <v>33</v>
      </c>
      <c r="G1878" s="28">
        <v>2.4</v>
      </c>
      <c r="H1878" s="28">
        <v>5064</v>
      </c>
      <c r="I1878" s="29" t="s">
        <v>375</v>
      </c>
      <c r="J1878" s="28">
        <v>5</v>
      </c>
      <c r="K1878" s="29" t="s">
        <v>375</v>
      </c>
      <c r="L1878" s="28">
        <v>5064</v>
      </c>
      <c r="M1878" s="29" t="s">
        <v>375</v>
      </c>
      <c r="N1878" s="29" t="s">
        <v>7471</v>
      </c>
      <c r="O1878" s="31">
        <v>18264</v>
      </c>
      <c r="P1878" s="31" t="s">
        <v>7472</v>
      </c>
      <c r="Q1878" s="29" t="s">
        <v>5084</v>
      </c>
      <c r="R1878" s="28">
        <v>3</v>
      </c>
      <c r="S1878" s="28">
        <v>31</v>
      </c>
      <c r="T1878" s="28">
        <v>3</v>
      </c>
      <c r="U1878" s="28">
        <v>20</v>
      </c>
      <c r="V1878" s="29" t="s">
        <v>7474</v>
      </c>
      <c r="W1878" s="29" t="s">
        <v>7472</v>
      </c>
      <c r="X1878" s="29" t="s">
        <v>7472</v>
      </c>
      <c r="Y1878" s="29" t="s">
        <v>7472</v>
      </c>
      <c r="Z1878" s="29" t="s">
        <v>7472</v>
      </c>
      <c r="AA1878" s="29" t="s">
        <v>7478</v>
      </c>
      <c r="AB1878" s="28">
        <v>92305</v>
      </c>
      <c r="AC1878" s="27"/>
      <c r="AD1878" s="27"/>
      <c r="AE1878" s="27"/>
      <c r="AF1878" s="29" t="s">
        <v>7472</v>
      </c>
      <c r="AG1878" s="33" t="str">
        <f>IF(ISERROR(IF(VLOOKUP(B1878,'SAS Stations'!$A$2:$G$307,6,)="YES", "YES", "NO"))=TRUE,"NO","YES")</f>
        <v>NO</v>
      </c>
      <c r="AH1878" s="33" t="str">
        <f t="shared" si="29"/>
        <v>YES</v>
      </c>
      <c r="AI1878" s="33" t="str">
        <f>IF(ISERROR(IF(VLOOKUP(B1878,'Stations Modelled'!$A$2:$D$141,4,FALSE)=TRUE, "YES","NO")),"NO","YES")</f>
        <v>NO</v>
      </c>
    </row>
    <row r="1879" spans="1:35" hidden="1">
      <c r="A1879" s="29" t="s">
        <v>1552</v>
      </c>
      <c r="B1879" s="28">
        <v>1024</v>
      </c>
      <c r="C1879" s="28">
        <v>6256</v>
      </c>
      <c r="D1879" s="30"/>
      <c r="E1879" s="29"/>
      <c r="F1879" s="28">
        <v>66</v>
      </c>
      <c r="G1879" s="28">
        <v>12</v>
      </c>
      <c r="H1879" s="28">
        <v>5081</v>
      </c>
      <c r="I1879" s="29" t="s">
        <v>360</v>
      </c>
      <c r="J1879" s="28">
        <v>1</v>
      </c>
      <c r="K1879" s="29" t="s">
        <v>939</v>
      </c>
      <c r="L1879" s="28">
        <v>5073</v>
      </c>
      <c r="M1879" s="29" t="s">
        <v>652</v>
      </c>
      <c r="N1879" s="29" t="s">
        <v>7521</v>
      </c>
      <c r="O1879" s="31">
        <v>29160</v>
      </c>
      <c r="P1879" s="31">
        <v>33098</v>
      </c>
      <c r="Q1879" s="29" t="s">
        <v>7530</v>
      </c>
      <c r="R1879" s="28">
        <v>1</v>
      </c>
      <c r="S1879" s="28">
        <v>33</v>
      </c>
      <c r="T1879" s="28">
        <v>1</v>
      </c>
      <c r="U1879" s="28">
        <v>41</v>
      </c>
      <c r="V1879" s="29" t="s">
        <v>1553</v>
      </c>
      <c r="W1879" s="29" t="s">
        <v>7557</v>
      </c>
      <c r="X1879" s="29" t="s">
        <v>462</v>
      </c>
      <c r="Y1879" s="29" t="s">
        <v>1554</v>
      </c>
      <c r="Z1879" s="29" t="s">
        <v>7560</v>
      </c>
      <c r="AA1879" s="29" t="s">
        <v>7478</v>
      </c>
      <c r="AB1879" s="28">
        <v>92649</v>
      </c>
      <c r="AC1879" s="27"/>
      <c r="AD1879" s="27"/>
      <c r="AE1879" s="27"/>
      <c r="AF1879" s="29" t="s">
        <v>7472</v>
      </c>
      <c r="AG1879" s="33" t="str">
        <f>IF(ISERROR(IF(VLOOKUP(B1879,'SAS Stations'!$A$2:$G$307,6,)="YES", "YES", "NO"))=TRUE,"NO","YES")</f>
        <v>NO</v>
      </c>
      <c r="AH1879" s="33" t="str">
        <f t="shared" si="29"/>
        <v>YES</v>
      </c>
      <c r="AI1879" s="33" t="str">
        <f>IF(ISERROR(IF(VLOOKUP(B1879,'Stations Modelled'!$A$2:$D$141,4,FALSE)=TRUE, "YES","NO")),"NO","YES")</f>
        <v>NO</v>
      </c>
    </row>
    <row r="1880" spans="1:35" hidden="1">
      <c r="A1880" s="29" t="s">
        <v>951</v>
      </c>
      <c r="B1880" s="28">
        <v>549</v>
      </c>
      <c r="C1880" s="28">
        <v>5353</v>
      </c>
      <c r="D1880" s="30" t="s">
        <v>4954</v>
      </c>
      <c r="E1880" s="29"/>
      <c r="F1880" s="28">
        <v>66</v>
      </c>
      <c r="G1880" s="28">
        <v>12</v>
      </c>
      <c r="H1880" s="28">
        <v>5035</v>
      </c>
      <c r="I1880" s="29" t="s">
        <v>423</v>
      </c>
      <c r="J1880" s="28">
        <v>17</v>
      </c>
      <c r="K1880" s="29" t="s">
        <v>4950</v>
      </c>
      <c r="L1880" s="28">
        <v>5033</v>
      </c>
      <c r="M1880" s="29" t="s">
        <v>397</v>
      </c>
      <c r="N1880" s="29" t="s">
        <v>7471</v>
      </c>
      <c r="O1880" s="31">
        <v>19329</v>
      </c>
      <c r="P1880" s="31" t="s">
        <v>7472</v>
      </c>
      <c r="Q1880" s="29" t="s">
        <v>7473</v>
      </c>
      <c r="R1880" s="28">
        <v>5</v>
      </c>
      <c r="S1880" s="28">
        <v>53</v>
      </c>
      <c r="T1880" s="28">
        <v>3</v>
      </c>
      <c r="U1880" s="28">
        <v>31</v>
      </c>
      <c r="V1880" s="29" t="s">
        <v>4926</v>
      </c>
      <c r="W1880" s="29" t="s">
        <v>2741</v>
      </c>
      <c r="X1880" s="29" t="s">
        <v>569</v>
      </c>
      <c r="Y1880" s="29" t="s">
        <v>5374</v>
      </c>
      <c r="Z1880" s="29" t="s">
        <v>951</v>
      </c>
      <c r="AA1880" s="29" t="s">
        <v>7478</v>
      </c>
      <c r="AB1880" s="28">
        <v>93283</v>
      </c>
      <c r="AC1880" s="32">
        <v>35.666397000000003</v>
      </c>
      <c r="AD1880" s="32">
        <v>-118.263193</v>
      </c>
      <c r="AE1880" s="34" t="s">
        <v>7494</v>
      </c>
      <c r="AF1880" s="29" t="s">
        <v>7472</v>
      </c>
      <c r="AG1880" s="33" t="str">
        <f>IF(ISERROR(IF(VLOOKUP(B1880,'SAS Stations'!$A$2:$G$307,6,)="YES", "YES", "NO"))=TRUE,"NO","YES")</f>
        <v>NO</v>
      </c>
      <c r="AH1880" s="33" t="str">
        <f t="shared" si="29"/>
        <v>YES</v>
      </c>
      <c r="AI1880" s="33" t="str">
        <f>IF(ISERROR(IF(VLOOKUP(B1880,'Stations Modelled'!$A$2:$D$141,4,FALSE)=TRUE, "YES","NO")),"NO","YES")</f>
        <v>NO</v>
      </c>
    </row>
    <row r="1881" spans="1:35" hidden="1">
      <c r="A1881" s="29" t="s">
        <v>1555</v>
      </c>
      <c r="B1881" s="28">
        <v>1999</v>
      </c>
      <c r="C1881" s="28">
        <v>7900</v>
      </c>
      <c r="D1881" s="30"/>
      <c r="E1881" s="29"/>
      <c r="F1881" s="28">
        <v>12</v>
      </c>
      <c r="G1881" s="28">
        <v>4</v>
      </c>
      <c r="H1881" s="28">
        <v>5082</v>
      </c>
      <c r="I1881" s="29" t="s">
        <v>939</v>
      </c>
      <c r="J1881" s="28">
        <v>1</v>
      </c>
      <c r="K1881" s="29" t="s">
        <v>939</v>
      </c>
      <c r="L1881" s="28">
        <v>5082</v>
      </c>
      <c r="M1881" s="29" t="s">
        <v>939</v>
      </c>
      <c r="N1881" s="29" t="s">
        <v>7471</v>
      </c>
      <c r="O1881" s="31">
        <v>34765</v>
      </c>
      <c r="P1881" s="31" t="s">
        <v>7472</v>
      </c>
      <c r="Q1881" s="29" t="s">
        <v>981</v>
      </c>
      <c r="R1881" s="28">
        <v>1</v>
      </c>
      <c r="S1881" s="28">
        <v>29</v>
      </c>
      <c r="T1881" s="28">
        <v>2</v>
      </c>
      <c r="U1881" s="28">
        <v>45</v>
      </c>
      <c r="V1881" s="29" t="s">
        <v>7834</v>
      </c>
      <c r="W1881" s="29" t="s">
        <v>476</v>
      </c>
      <c r="X1881" s="29" t="s">
        <v>517</v>
      </c>
      <c r="Y1881" s="29" t="s">
        <v>1556</v>
      </c>
      <c r="Z1881" s="29" t="s">
        <v>1047</v>
      </c>
      <c r="AA1881" s="29" t="s">
        <v>7478</v>
      </c>
      <c r="AB1881" s="28">
        <v>92701</v>
      </c>
      <c r="AC1881" s="27"/>
      <c r="AD1881" s="27"/>
      <c r="AE1881" s="27"/>
      <c r="AF1881" s="29" t="s">
        <v>7472</v>
      </c>
      <c r="AG1881" s="33" t="str">
        <f>IF(ISERROR(IF(VLOOKUP(B1881,'SAS Stations'!$A$2:$G$307,6,)="YES", "YES", "NO"))=TRUE,"NO","YES")</f>
        <v>NO</v>
      </c>
      <c r="AH1881" s="33" t="str">
        <f t="shared" si="29"/>
        <v>YES</v>
      </c>
      <c r="AI1881" s="33" t="str">
        <f>IF(ISERROR(IF(VLOOKUP(B1881,'Stations Modelled'!$A$2:$D$141,4,FALSE)=TRUE, "YES","NO")),"NO","YES")</f>
        <v>NO</v>
      </c>
    </row>
    <row r="1882" spans="1:35" hidden="1">
      <c r="A1882" s="29" t="s">
        <v>1557</v>
      </c>
      <c r="B1882" s="28">
        <v>1321</v>
      </c>
      <c r="C1882" s="28">
        <v>7920</v>
      </c>
      <c r="D1882" s="30"/>
      <c r="E1882" s="29"/>
      <c r="F1882" s="28">
        <v>12</v>
      </c>
      <c r="G1882" s="28">
        <v>4</v>
      </c>
      <c r="H1882" s="28">
        <v>5071</v>
      </c>
      <c r="I1882" s="29" t="s">
        <v>339</v>
      </c>
      <c r="J1882" s="28">
        <v>9</v>
      </c>
      <c r="K1882" s="29" t="s">
        <v>652</v>
      </c>
      <c r="L1882" s="28">
        <v>5073</v>
      </c>
      <c r="M1882" s="29" t="s">
        <v>652</v>
      </c>
      <c r="N1882" s="29" t="s">
        <v>7471</v>
      </c>
      <c r="O1882" s="31">
        <v>28764</v>
      </c>
      <c r="P1882" s="31" t="s">
        <v>7472</v>
      </c>
      <c r="Q1882" s="29" t="s">
        <v>5084</v>
      </c>
      <c r="R1882" s="28">
        <v>1</v>
      </c>
      <c r="S1882" s="28">
        <v>32</v>
      </c>
      <c r="T1882" s="28">
        <v>2</v>
      </c>
      <c r="U1882" s="28">
        <v>50</v>
      </c>
      <c r="V1882" s="29" t="s">
        <v>2730</v>
      </c>
      <c r="W1882" s="29" t="s">
        <v>7472</v>
      </c>
      <c r="X1882" s="29" t="s">
        <v>7472</v>
      </c>
      <c r="Y1882" s="29" t="s">
        <v>7472</v>
      </c>
      <c r="Z1882" s="29" t="s">
        <v>7472</v>
      </c>
      <c r="AA1882" s="29" t="s">
        <v>7478</v>
      </c>
      <c r="AB1882" s="28">
        <v>90745</v>
      </c>
      <c r="AC1882" s="27"/>
      <c r="AD1882" s="27"/>
      <c r="AE1882" s="27"/>
      <c r="AF1882" s="29" t="s">
        <v>7472</v>
      </c>
      <c r="AG1882" s="33" t="str">
        <f>IF(ISERROR(IF(VLOOKUP(B1882,'SAS Stations'!$A$2:$G$307,6,)="YES", "YES", "NO"))=TRUE,"NO","YES")</f>
        <v>NO</v>
      </c>
      <c r="AH1882" s="33" t="str">
        <f t="shared" si="29"/>
        <v>YES</v>
      </c>
      <c r="AI1882" s="33" t="str">
        <f>IF(ISERROR(IF(VLOOKUP(B1882,'Stations Modelled'!$A$2:$D$141,4,FALSE)=TRUE, "YES","NO")),"NO","YES")</f>
        <v>NO</v>
      </c>
    </row>
    <row r="1883" spans="1:35" hidden="1">
      <c r="A1883" s="29" t="s">
        <v>952</v>
      </c>
      <c r="B1883" s="28">
        <v>1846</v>
      </c>
      <c r="C1883" s="28">
        <v>6318</v>
      </c>
      <c r="D1883" s="30"/>
      <c r="E1883" s="29"/>
      <c r="F1883" s="28">
        <v>66</v>
      </c>
      <c r="G1883" s="28">
        <v>16</v>
      </c>
      <c r="H1883" s="28">
        <v>5023</v>
      </c>
      <c r="I1883" s="29" t="s">
        <v>337</v>
      </c>
      <c r="J1883" s="28">
        <v>8</v>
      </c>
      <c r="K1883" s="29" t="s">
        <v>337</v>
      </c>
      <c r="L1883" s="28">
        <v>5023</v>
      </c>
      <c r="M1883" s="29" t="s">
        <v>337</v>
      </c>
      <c r="N1883" s="29" t="s">
        <v>7471</v>
      </c>
      <c r="O1883" s="31">
        <v>34396</v>
      </c>
      <c r="P1883" s="31" t="s">
        <v>7472</v>
      </c>
      <c r="Q1883" s="29" t="s">
        <v>7530</v>
      </c>
      <c r="R1883" s="28">
        <v>5</v>
      </c>
      <c r="S1883" s="28">
        <v>44</v>
      </c>
      <c r="T1883" s="28">
        <v>1</v>
      </c>
      <c r="U1883" s="28">
        <v>53</v>
      </c>
      <c r="V1883" s="29" t="s">
        <v>7531</v>
      </c>
      <c r="W1883" s="29" t="s">
        <v>4552</v>
      </c>
      <c r="X1883" s="29" t="s">
        <v>3313</v>
      </c>
      <c r="Y1883" s="29" t="s">
        <v>4907</v>
      </c>
      <c r="Z1883" s="29" t="s">
        <v>3873</v>
      </c>
      <c r="AA1883" s="29" t="s">
        <v>7478</v>
      </c>
      <c r="AB1883" s="28">
        <v>90245</v>
      </c>
      <c r="AC1883" s="32">
        <v>33.909103000000002</v>
      </c>
      <c r="AD1883" s="32">
        <v>-118.392917</v>
      </c>
      <c r="AE1883" s="34" t="s">
        <v>7494</v>
      </c>
      <c r="AF1883" s="29" t="s">
        <v>7472</v>
      </c>
      <c r="AG1883" s="33" t="str">
        <f>IF(ISERROR(IF(VLOOKUP(B1883,'SAS Stations'!$A$2:$G$307,6,)="YES", "YES", "NO"))=TRUE,"NO","YES")</f>
        <v>NO</v>
      </c>
      <c r="AH1883" s="33" t="str">
        <f t="shared" si="29"/>
        <v>YES</v>
      </c>
      <c r="AI1883" s="33" t="str">
        <f>IF(ISERROR(IF(VLOOKUP(B1883,'Stations Modelled'!$A$2:$D$141,4,FALSE)=TRUE, "YES","NO")),"NO","YES")</f>
        <v>NO</v>
      </c>
    </row>
    <row r="1884" spans="1:35" hidden="1">
      <c r="A1884" s="36" t="s">
        <v>3401</v>
      </c>
      <c r="B1884" s="35">
        <v>1896</v>
      </c>
      <c r="C1884" s="35">
        <v>6331</v>
      </c>
      <c r="D1884" s="37" t="s">
        <v>7573</v>
      </c>
      <c r="E1884" s="36"/>
      <c r="F1884" s="35">
        <v>66</v>
      </c>
      <c r="G1884" s="35">
        <v>12</v>
      </c>
      <c r="H1884" s="35">
        <v>5081</v>
      </c>
      <c r="I1884" s="36" t="s">
        <v>360</v>
      </c>
      <c r="J1884" s="35">
        <v>1</v>
      </c>
      <c r="K1884" s="36" t="s">
        <v>939</v>
      </c>
      <c r="L1884" s="35">
        <v>5073</v>
      </c>
      <c r="M1884" s="36" t="s">
        <v>652</v>
      </c>
      <c r="N1884" s="36" t="s">
        <v>7521</v>
      </c>
      <c r="O1884" s="38">
        <v>34856</v>
      </c>
      <c r="P1884" s="38">
        <v>36794</v>
      </c>
      <c r="Q1884" s="36" t="s">
        <v>7530</v>
      </c>
      <c r="R1884" s="35">
        <v>1</v>
      </c>
      <c r="S1884" s="35">
        <v>48</v>
      </c>
      <c r="T1884" s="35">
        <v>2</v>
      </c>
      <c r="U1884" s="35">
        <v>41</v>
      </c>
      <c r="V1884" s="36" t="s">
        <v>3363</v>
      </c>
      <c r="W1884" s="36" t="s">
        <v>453</v>
      </c>
      <c r="X1884" s="36" t="s">
        <v>454</v>
      </c>
      <c r="Y1884" s="36" t="s">
        <v>3402</v>
      </c>
      <c r="Z1884" s="36" t="s">
        <v>3902</v>
      </c>
      <c r="AA1884" s="36" t="s">
        <v>7478</v>
      </c>
      <c r="AB1884" s="35">
        <v>92633</v>
      </c>
      <c r="AC1884" s="39"/>
      <c r="AD1884" s="39"/>
      <c r="AE1884" s="34" t="s">
        <v>7503</v>
      </c>
      <c r="AF1884" s="36" t="s">
        <v>7472</v>
      </c>
      <c r="AG1884" s="33" t="str">
        <f>IF(ISERROR(IF(VLOOKUP(B1884,'SAS Stations'!$A$2:$G$307,6,)="YES", "YES", "NO"))=TRUE,"NO","YES")</f>
        <v>NO</v>
      </c>
      <c r="AH1884" s="33" t="str">
        <f t="shared" si="29"/>
        <v>YES</v>
      </c>
      <c r="AI1884" s="33" t="str">
        <f>IF(ISERROR(IF(VLOOKUP(B1884,'Stations Modelled'!$A$2:$D$141,4,FALSE)=TRUE, "YES","NO")),"NO","YES")</f>
        <v>NO</v>
      </c>
    </row>
    <row r="1885" spans="1:35" hidden="1">
      <c r="A1885" s="36" t="s">
        <v>3401</v>
      </c>
      <c r="B1885" s="35">
        <v>1827</v>
      </c>
      <c r="C1885" s="35">
        <v>6255</v>
      </c>
      <c r="D1885" s="37" t="s">
        <v>7573</v>
      </c>
      <c r="E1885" s="36"/>
      <c r="F1885" s="35">
        <v>66</v>
      </c>
      <c r="G1885" s="35">
        <v>4</v>
      </c>
      <c r="H1885" s="35">
        <v>5064</v>
      </c>
      <c r="I1885" s="36" t="s">
        <v>375</v>
      </c>
      <c r="J1885" s="35">
        <v>5</v>
      </c>
      <c r="K1885" s="36" t="s">
        <v>375</v>
      </c>
      <c r="L1885" s="35">
        <v>5064</v>
      </c>
      <c r="M1885" s="36" t="s">
        <v>375</v>
      </c>
      <c r="N1885" s="36" t="s">
        <v>7496</v>
      </c>
      <c r="O1885" s="38">
        <v>36161</v>
      </c>
      <c r="P1885" s="38">
        <v>36794</v>
      </c>
      <c r="Q1885" s="36" t="s">
        <v>7530</v>
      </c>
      <c r="R1885" s="35">
        <v>3</v>
      </c>
      <c r="S1885" s="35">
        <v>30</v>
      </c>
      <c r="T1885" s="35">
        <v>3</v>
      </c>
      <c r="U1885" s="35">
        <v>20</v>
      </c>
      <c r="V1885" s="36" t="s">
        <v>7474</v>
      </c>
      <c r="W1885" s="36" t="s">
        <v>7472</v>
      </c>
      <c r="X1885" s="36" t="s">
        <v>7472</v>
      </c>
      <c r="Y1885" s="36" t="s">
        <v>7472</v>
      </c>
      <c r="Z1885" s="36" t="s">
        <v>7472</v>
      </c>
      <c r="AA1885" s="36" t="s">
        <v>7478</v>
      </c>
      <c r="AB1885" s="35" t="s">
        <v>7472</v>
      </c>
      <c r="AC1885" s="39"/>
      <c r="AD1885" s="39"/>
      <c r="AE1885" s="34" t="s">
        <v>7503</v>
      </c>
      <c r="AF1885" s="36" t="s">
        <v>7472</v>
      </c>
      <c r="AG1885" s="33" t="str">
        <f>IF(ISERROR(IF(VLOOKUP(B1885,'SAS Stations'!$A$2:$G$307,6,)="YES", "YES", "NO"))=TRUE,"NO","YES")</f>
        <v>NO</v>
      </c>
      <c r="AH1885" s="33" t="str">
        <f t="shared" si="29"/>
        <v>YES</v>
      </c>
      <c r="AI1885" s="33" t="str">
        <f>IF(ISERROR(IF(VLOOKUP(B1885,'Stations Modelled'!$A$2:$D$141,4,FALSE)=TRUE, "YES","NO")),"NO","YES")</f>
        <v>NO</v>
      </c>
    </row>
    <row r="1886" spans="1:35" hidden="1">
      <c r="A1886" s="29" t="s">
        <v>5375</v>
      </c>
      <c r="B1886" s="28">
        <v>1483</v>
      </c>
      <c r="C1886" s="28">
        <v>8262</v>
      </c>
      <c r="D1886" s="30" t="s">
        <v>4923</v>
      </c>
      <c r="E1886" s="29"/>
      <c r="F1886" s="28">
        <v>33</v>
      </c>
      <c r="G1886" s="28">
        <v>4</v>
      </c>
      <c r="H1886" s="28">
        <v>8016</v>
      </c>
      <c r="I1886" s="29" t="s">
        <v>385</v>
      </c>
      <c r="J1886" s="28">
        <v>15</v>
      </c>
      <c r="K1886" s="29" t="s">
        <v>666</v>
      </c>
      <c r="L1886" s="28">
        <v>5090</v>
      </c>
      <c r="M1886" s="29" t="s">
        <v>3806</v>
      </c>
      <c r="N1886" s="29" t="s">
        <v>7471</v>
      </c>
      <c r="O1886" s="31">
        <v>18264</v>
      </c>
      <c r="P1886" s="31" t="s">
        <v>7472</v>
      </c>
      <c r="Q1886" s="29" t="s">
        <v>7506</v>
      </c>
      <c r="R1886" s="28">
        <v>3</v>
      </c>
      <c r="S1886" s="28">
        <v>72</v>
      </c>
      <c r="T1886" s="28">
        <v>4</v>
      </c>
      <c r="U1886" s="28">
        <v>24</v>
      </c>
      <c r="V1886" s="29" t="s">
        <v>7474</v>
      </c>
      <c r="W1886" s="29" t="s">
        <v>4944</v>
      </c>
      <c r="X1886" s="29" t="s">
        <v>519</v>
      </c>
      <c r="Y1886" s="29" t="s">
        <v>5376</v>
      </c>
      <c r="Z1886" s="29" t="s">
        <v>390</v>
      </c>
      <c r="AA1886" s="29" t="s">
        <v>7478</v>
      </c>
      <c r="AB1886" s="28">
        <v>92311</v>
      </c>
      <c r="AC1886" s="32">
        <v>34.892184</v>
      </c>
      <c r="AD1886" s="32">
        <v>-117.049538</v>
      </c>
      <c r="AE1886" s="34" t="s">
        <v>7494</v>
      </c>
      <c r="AF1886" s="29" t="s">
        <v>7472</v>
      </c>
      <c r="AG1886" s="33" t="str">
        <f>IF(ISERROR(IF(VLOOKUP(B1886,'SAS Stations'!$A$2:$G$307,6,)="YES", "YES", "NO"))=TRUE,"NO","YES")</f>
        <v>NO</v>
      </c>
      <c r="AH1886" s="33" t="str">
        <f t="shared" si="29"/>
        <v>YES</v>
      </c>
      <c r="AI1886" s="33" t="str">
        <f>IF(ISERROR(IF(VLOOKUP(B1886,'Stations Modelled'!$A$2:$D$141,4,FALSE)=TRUE, "YES","NO")),"NO","YES")</f>
        <v>NO</v>
      </c>
    </row>
    <row r="1887" spans="1:35" hidden="1">
      <c r="A1887" s="29" t="s">
        <v>1558</v>
      </c>
      <c r="B1887" s="28">
        <v>1485</v>
      </c>
      <c r="C1887" s="28">
        <v>8265</v>
      </c>
      <c r="D1887" s="30"/>
      <c r="E1887" s="29"/>
      <c r="F1887" s="28">
        <v>33</v>
      </c>
      <c r="G1887" s="28">
        <v>4</v>
      </c>
      <c r="H1887" s="28">
        <v>5064</v>
      </c>
      <c r="I1887" s="29" t="s">
        <v>375</v>
      </c>
      <c r="J1887" s="28">
        <v>5</v>
      </c>
      <c r="K1887" s="29" t="s">
        <v>375</v>
      </c>
      <c r="L1887" s="28">
        <v>5064</v>
      </c>
      <c r="M1887" s="29" t="s">
        <v>375</v>
      </c>
      <c r="N1887" s="29" t="s">
        <v>7521</v>
      </c>
      <c r="O1887" s="31">
        <v>18264</v>
      </c>
      <c r="P1887" s="31">
        <v>36767</v>
      </c>
      <c r="Q1887" s="29" t="s">
        <v>7506</v>
      </c>
      <c r="R1887" s="28">
        <v>3</v>
      </c>
      <c r="S1887" s="28">
        <v>34</v>
      </c>
      <c r="T1887" s="28">
        <v>3</v>
      </c>
      <c r="U1887" s="28">
        <v>14</v>
      </c>
      <c r="V1887" s="29" t="s">
        <v>3438</v>
      </c>
      <c r="W1887" s="29" t="s">
        <v>3429</v>
      </c>
      <c r="X1887" s="29" t="s">
        <v>564</v>
      </c>
      <c r="Y1887" s="29" t="s">
        <v>1559</v>
      </c>
      <c r="Z1887" s="29" t="s">
        <v>5091</v>
      </c>
      <c r="AA1887" s="29" t="s">
        <v>7478</v>
      </c>
      <c r="AB1887" s="28">
        <v>92509</v>
      </c>
      <c r="AC1887" s="27"/>
      <c r="AD1887" s="27"/>
      <c r="AE1887" s="27"/>
      <c r="AF1887" s="29" t="s">
        <v>7472</v>
      </c>
      <c r="AG1887" s="33" t="str">
        <f>IF(ISERROR(IF(VLOOKUP(B1887,'SAS Stations'!$A$2:$G$307,6,)="YES", "YES", "NO"))=TRUE,"NO","YES")</f>
        <v>NO</v>
      </c>
      <c r="AH1887" s="33" t="str">
        <f t="shared" si="29"/>
        <v>YES</v>
      </c>
      <c r="AI1887" s="33" t="str">
        <f>IF(ISERROR(IF(VLOOKUP(B1887,'Stations Modelled'!$A$2:$D$141,4,FALSE)=TRUE, "YES","NO")),"NO","YES")</f>
        <v>NO</v>
      </c>
    </row>
    <row r="1888" spans="1:35" hidden="1">
      <c r="A1888" s="29" t="s">
        <v>1558</v>
      </c>
      <c r="B1888" s="28">
        <v>2008</v>
      </c>
      <c r="C1888" s="28">
        <v>8265</v>
      </c>
      <c r="D1888" s="30"/>
      <c r="E1888" s="29"/>
      <c r="F1888" s="28">
        <v>33</v>
      </c>
      <c r="G1888" s="28">
        <v>12</v>
      </c>
      <c r="H1888" s="28">
        <v>5064</v>
      </c>
      <c r="I1888" s="29" t="s">
        <v>375</v>
      </c>
      <c r="J1888" s="28">
        <v>5</v>
      </c>
      <c r="K1888" s="29" t="s">
        <v>375</v>
      </c>
      <c r="L1888" s="28">
        <v>5064</v>
      </c>
      <c r="M1888" s="29" t="s">
        <v>375</v>
      </c>
      <c r="N1888" s="29" t="s">
        <v>7496</v>
      </c>
      <c r="O1888" s="31">
        <v>37712</v>
      </c>
      <c r="P1888" s="31" t="s">
        <v>7472</v>
      </c>
      <c r="Q1888" s="29" t="s">
        <v>7506</v>
      </c>
      <c r="R1888" s="28">
        <v>3</v>
      </c>
      <c r="S1888" s="28">
        <v>34</v>
      </c>
      <c r="T1888" s="28">
        <v>3</v>
      </c>
      <c r="U1888" s="28">
        <v>14</v>
      </c>
      <c r="V1888" s="29" t="s">
        <v>3438</v>
      </c>
      <c r="W1888" s="29" t="s">
        <v>3429</v>
      </c>
      <c r="X1888" s="29" t="s">
        <v>564</v>
      </c>
      <c r="Y1888" s="29" t="s">
        <v>1559</v>
      </c>
      <c r="Z1888" s="29" t="s">
        <v>5091</v>
      </c>
      <c r="AA1888" s="29" t="s">
        <v>7478</v>
      </c>
      <c r="AB1888" s="28">
        <v>92509</v>
      </c>
      <c r="AC1888" s="27"/>
      <c r="AD1888" s="27"/>
      <c r="AE1888" s="27"/>
      <c r="AF1888" s="29" t="s">
        <v>7472</v>
      </c>
      <c r="AG1888" s="33" t="str">
        <f>IF(ISERROR(IF(VLOOKUP(B1888,'SAS Stations'!$A$2:$G$307,6,)="YES", "YES", "NO"))=TRUE,"NO","YES")</f>
        <v>NO</v>
      </c>
      <c r="AH1888" s="33" t="str">
        <f t="shared" si="29"/>
        <v>YES</v>
      </c>
      <c r="AI1888" s="33" t="str">
        <f>IF(ISERROR(IF(VLOOKUP(B1888,'Stations Modelled'!$A$2:$D$141,4,FALSE)=TRUE, "YES","NO")),"NO","YES")</f>
        <v>NO</v>
      </c>
    </row>
    <row r="1889" spans="1:35" hidden="1">
      <c r="A1889" s="29" t="s">
        <v>1560</v>
      </c>
      <c r="B1889" s="28">
        <v>1848</v>
      </c>
      <c r="C1889" s="28">
        <v>7912</v>
      </c>
      <c r="D1889" s="30"/>
      <c r="E1889" s="29"/>
      <c r="F1889" s="28">
        <v>33</v>
      </c>
      <c r="G1889" s="28">
        <v>12</v>
      </c>
      <c r="H1889" s="28">
        <v>8016</v>
      </c>
      <c r="I1889" s="29" t="s">
        <v>385</v>
      </c>
      <c r="J1889" s="28">
        <v>15</v>
      </c>
      <c r="K1889" s="29" t="s">
        <v>666</v>
      </c>
      <c r="L1889" s="28">
        <v>5061</v>
      </c>
      <c r="M1889" s="29" t="s">
        <v>666</v>
      </c>
      <c r="N1889" s="29" t="s">
        <v>7471</v>
      </c>
      <c r="O1889" s="31">
        <v>33117</v>
      </c>
      <c r="P1889" s="31" t="s">
        <v>7472</v>
      </c>
      <c r="Q1889" s="29" t="s">
        <v>5084</v>
      </c>
      <c r="R1889" s="28">
        <v>3</v>
      </c>
      <c r="S1889" s="28">
        <v>86</v>
      </c>
      <c r="T1889" s="28">
        <v>4</v>
      </c>
      <c r="U1889" s="28">
        <v>40</v>
      </c>
      <c r="V1889" s="29" t="s">
        <v>7472</v>
      </c>
      <c r="W1889" s="29" t="s">
        <v>7472</v>
      </c>
      <c r="X1889" s="29" t="s">
        <v>7472</v>
      </c>
      <c r="Y1889" s="29" t="s">
        <v>7472</v>
      </c>
      <c r="Z1889" s="29" t="s">
        <v>7472</v>
      </c>
      <c r="AA1889" s="29" t="s">
        <v>7478</v>
      </c>
      <c r="AB1889" s="28">
        <v>93564</v>
      </c>
      <c r="AC1889" s="27"/>
      <c r="AD1889" s="27"/>
      <c r="AE1889" s="27"/>
      <c r="AF1889" s="29" t="s">
        <v>7472</v>
      </c>
      <c r="AG1889" s="33" t="str">
        <f>IF(ISERROR(IF(VLOOKUP(B1889,'SAS Stations'!$A$2:$G$307,6,)="YES", "YES", "NO"))=TRUE,"NO","YES")</f>
        <v>NO</v>
      </c>
      <c r="AH1889" s="33" t="str">
        <f t="shared" si="29"/>
        <v>YES</v>
      </c>
      <c r="AI1889" s="33" t="str">
        <f>IF(ISERROR(IF(VLOOKUP(B1889,'Stations Modelled'!$A$2:$D$141,4,FALSE)=TRUE, "YES","NO")),"NO","YES")</f>
        <v>NO</v>
      </c>
    </row>
    <row r="1890" spans="1:35" hidden="1">
      <c r="A1890" s="29" t="s">
        <v>953</v>
      </c>
      <c r="B1890" s="28">
        <v>1010</v>
      </c>
      <c r="C1890" s="28">
        <v>6223</v>
      </c>
      <c r="D1890" s="30" t="s">
        <v>2822</v>
      </c>
      <c r="E1890" s="29"/>
      <c r="F1890" s="28">
        <v>66</v>
      </c>
      <c r="G1890" s="28">
        <v>12</v>
      </c>
      <c r="H1890" s="28">
        <v>5073</v>
      </c>
      <c r="I1890" s="29" t="s">
        <v>652</v>
      </c>
      <c r="J1890" s="28">
        <v>9</v>
      </c>
      <c r="K1890" s="29" t="s">
        <v>652</v>
      </c>
      <c r="L1890" s="28">
        <v>5073</v>
      </c>
      <c r="M1890" s="29" t="s">
        <v>652</v>
      </c>
      <c r="N1890" s="29" t="s">
        <v>7471</v>
      </c>
      <c r="O1890" s="31">
        <v>27973</v>
      </c>
      <c r="P1890" s="31" t="s">
        <v>7472</v>
      </c>
      <c r="Q1890" s="29" t="s">
        <v>7530</v>
      </c>
      <c r="R1890" s="28">
        <v>1</v>
      </c>
      <c r="S1890" s="28">
        <v>46</v>
      </c>
      <c r="T1890" s="28">
        <v>1</v>
      </c>
      <c r="U1890" s="28">
        <v>51</v>
      </c>
      <c r="V1890" s="29" t="s">
        <v>3386</v>
      </c>
      <c r="W1890" s="29" t="s">
        <v>1635</v>
      </c>
      <c r="X1890" s="29" t="s">
        <v>7508</v>
      </c>
      <c r="Y1890" s="29" t="s">
        <v>4908</v>
      </c>
      <c r="Z1890" s="29" t="s">
        <v>857</v>
      </c>
      <c r="AA1890" s="29" t="s">
        <v>7478</v>
      </c>
      <c r="AB1890" s="28">
        <v>90806</v>
      </c>
      <c r="AC1890" s="32">
        <v>33.811129999999999</v>
      </c>
      <c r="AD1890" s="32">
        <v>-118.17551</v>
      </c>
      <c r="AE1890" s="34" t="s">
        <v>7494</v>
      </c>
      <c r="AF1890" s="29" t="s">
        <v>7472</v>
      </c>
      <c r="AG1890" s="33" t="str">
        <f>IF(ISERROR(IF(VLOOKUP(B1890,'SAS Stations'!$A$2:$G$307,6,)="YES", "YES", "NO"))=TRUE,"NO","YES")</f>
        <v>NO</v>
      </c>
      <c r="AH1890" s="33" t="str">
        <f t="shared" si="29"/>
        <v>YES</v>
      </c>
      <c r="AI1890" s="33" t="str">
        <f>IF(ISERROR(IF(VLOOKUP(B1890,'Stations Modelled'!$A$2:$D$141,4,FALSE)=TRUE, "YES","NO")),"NO","YES")</f>
        <v>NO</v>
      </c>
    </row>
    <row r="1891" spans="1:35" hidden="1">
      <c r="A1891" s="29" t="s">
        <v>1561</v>
      </c>
      <c r="B1891" s="28">
        <v>1915</v>
      </c>
      <c r="C1891" s="28">
        <v>7924</v>
      </c>
      <c r="D1891" s="30"/>
      <c r="E1891" s="29"/>
      <c r="F1891" s="28">
        <v>16</v>
      </c>
      <c r="G1891" s="28">
        <v>4</v>
      </c>
      <c r="H1891" s="28">
        <v>5055</v>
      </c>
      <c r="I1891" s="29" t="s">
        <v>446</v>
      </c>
      <c r="J1891" s="28">
        <v>10</v>
      </c>
      <c r="K1891" s="29" t="s">
        <v>446</v>
      </c>
      <c r="L1891" s="28">
        <v>5056</v>
      </c>
      <c r="M1891" s="29" t="s">
        <v>698</v>
      </c>
      <c r="N1891" s="29" t="s">
        <v>7471</v>
      </c>
      <c r="O1891" s="31">
        <v>34803</v>
      </c>
      <c r="P1891" s="31" t="s">
        <v>7472</v>
      </c>
      <c r="Q1891" s="29" t="s">
        <v>5084</v>
      </c>
      <c r="R1891" s="28">
        <v>5</v>
      </c>
      <c r="S1891" s="28">
        <v>49</v>
      </c>
      <c r="T1891" s="28">
        <v>1</v>
      </c>
      <c r="U1891" s="28">
        <v>60</v>
      </c>
      <c r="V1891" s="29" t="s">
        <v>4982</v>
      </c>
      <c r="W1891" s="29" t="s">
        <v>1562</v>
      </c>
      <c r="X1891" s="29" t="s">
        <v>459</v>
      </c>
      <c r="Y1891" s="29" t="s">
        <v>1563</v>
      </c>
      <c r="Z1891" s="29" t="s">
        <v>1048</v>
      </c>
      <c r="AA1891" s="29" t="s">
        <v>7478</v>
      </c>
      <c r="AB1891" s="28">
        <v>93105</v>
      </c>
      <c r="AC1891" s="27"/>
      <c r="AD1891" s="27"/>
      <c r="AE1891" s="27"/>
      <c r="AF1891" s="29" t="s">
        <v>7472</v>
      </c>
      <c r="AG1891" s="33" t="str">
        <f>IF(ISERROR(IF(VLOOKUP(B1891,'SAS Stations'!$A$2:$G$307,6,)="YES", "YES", "NO"))=TRUE,"NO","YES")</f>
        <v>NO</v>
      </c>
      <c r="AH1891" s="33" t="str">
        <f t="shared" si="29"/>
        <v>YES</v>
      </c>
      <c r="AI1891" s="33" t="str">
        <f>IF(ISERROR(IF(VLOOKUP(B1891,'Stations Modelled'!$A$2:$D$141,4,FALSE)=TRUE, "YES","NO")),"NO","YES")</f>
        <v>NO</v>
      </c>
    </row>
    <row r="1892" spans="1:35" hidden="1">
      <c r="A1892" s="29" t="s">
        <v>1061</v>
      </c>
      <c r="B1892" s="28">
        <v>884</v>
      </c>
      <c r="C1892" s="28">
        <v>5888</v>
      </c>
      <c r="D1892" s="30" t="s">
        <v>7584</v>
      </c>
      <c r="E1892" s="29"/>
      <c r="F1892" s="28">
        <v>12</v>
      </c>
      <c r="G1892" s="28">
        <v>4</v>
      </c>
      <c r="H1892" s="28">
        <v>5012</v>
      </c>
      <c r="I1892" s="29" t="s">
        <v>3869</v>
      </c>
      <c r="J1892" s="28">
        <v>3</v>
      </c>
      <c r="K1892" s="29" t="s">
        <v>7529</v>
      </c>
      <c r="L1892" s="28">
        <v>5012</v>
      </c>
      <c r="M1892" s="29" t="s">
        <v>3869</v>
      </c>
      <c r="N1892" s="29" t="s">
        <v>7471</v>
      </c>
      <c r="O1892" s="31">
        <v>18264</v>
      </c>
      <c r="P1892" s="31" t="s">
        <v>7472</v>
      </c>
      <c r="Q1892" s="29" t="s">
        <v>7506</v>
      </c>
      <c r="R1892" s="28">
        <v>1</v>
      </c>
      <c r="S1892" s="28">
        <v>22</v>
      </c>
      <c r="T1892" s="28">
        <v>2</v>
      </c>
      <c r="U1892" s="28">
        <v>1</v>
      </c>
      <c r="V1892" s="29" t="s">
        <v>7531</v>
      </c>
      <c r="W1892" s="29" t="s">
        <v>7815</v>
      </c>
      <c r="X1892" s="29" t="s">
        <v>7566</v>
      </c>
      <c r="Y1892" s="29" t="s">
        <v>4909</v>
      </c>
      <c r="Z1892" s="29" t="s">
        <v>7820</v>
      </c>
      <c r="AA1892" s="29" t="s">
        <v>7478</v>
      </c>
      <c r="AB1892" s="28">
        <v>90606</v>
      </c>
      <c r="AC1892" s="32">
        <v>33.990516999999997</v>
      </c>
      <c r="AD1892" s="32">
        <v>-118.063705</v>
      </c>
      <c r="AE1892" s="34" t="s">
        <v>7503</v>
      </c>
      <c r="AF1892" s="29" t="s">
        <v>7472</v>
      </c>
      <c r="AG1892" s="33" t="str">
        <f>IF(ISERROR(IF(VLOOKUP(B1892,'SAS Stations'!$A$2:$G$307,6,)="YES", "YES", "NO"))=TRUE,"NO","YES")</f>
        <v>YES</v>
      </c>
      <c r="AH1892" s="33" t="str">
        <f t="shared" si="29"/>
        <v>NO</v>
      </c>
      <c r="AI1892" s="33" t="str">
        <f>IF(ISERROR(IF(VLOOKUP(B1892,'Stations Modelled'!$A$2:$D$141,4,FALSE)=TRUE, "YES","NO")),"NO","YES")</f>
        <v>NO</v>
      </c>
    </row>
    <row r="1893" spans="1:35" hidden="1">
      <c r="A1893" s="29" t="s">
        <v>954</v>
      </c>
      <c r="B1893" s="28">
        <v>1007</v>
      </c>
      <c r="C1893" s="28">
        <v>6219</v>
      </c>
      <c r="D1893" s="30" t="s">
        <v>2821</v>
      </c>
      <c r="E1893" s="29">
        <v>36088</v>
      </c>
      <c r="F1893" s="28">
        <v>66</v>
      </c>
      <c r="G1893" s="28">
        <v>16</v>
      </c>
      <c r="H1893" s="28">
        <v>6007</v>
      </c>
      <c r="I1893" s="29" t="s">
        <v>3800</v>
      </c>
      <c r="J1893" s="28">
        <v>8</v>
      </c>
      <c r="K1893" s="29" t="s">
        <v>337</v>
      </c>
      <c r="L1893" s="28">
        <v>5023</v>
      </c>
      <c r="M1893" s="29" t="s">
        <v>337</v>
      </c>
      <c r="N1893" s="29" t="s">
        <v>7471</v>
      </c>
      <c r="O1893" s="31">
        <v>27791</v>
      </c>
      <c r="P1893" s="31" t="s">
        <v>7472</v>
      </c>
      <c r="Q1893" s="29" t="s">
        <v>7530</v>
      </c>
      <c r="R1893" s="28">
        <v>5</v>
      </c>
      <c r="S1893" s="28">
        <v>44</v>
      </c>
      <c r="T1893" s="28">
        <v>1</v>
      </c>
      <c r="U1893" s="28">
        <v>53</v>
      </c>
      <c r="V1893" s="29" t="s">
        <v>3386</v>
      </c>
      <c r="W1893" s="29" t="s">
        <v>7522</v>
      </c>
      <c r="X1893" s="29" t="s">
        <v>5041</v>
      </c>
      <c r="Y1893" s="29" t="s">
        <v>4910</v>
      </c>
      <c r="Z1893" s="29" t="s">
        <v>3873</v>
      </c>
      <c r="AA1893" s="29" t="s">
        <v>7478</v>
      </c>
      <c r="AB1893" s="28">
        <v>90245</v>
      </c>
      <c r="AC1893" s="32">
        <v>33.909143</v>
      </c>
      <c r="AD1893" s="32">
        <v>-118.41874799999999</v>
      </c>
      <c r="AE1893" s="34" t="s">
        <v>7494</v>
      </c>
      <c r="AF1893" s="29" t="s">
        <v>7472</v>
      </c>
      <c r="AG1893" s="33" t="str">
        <f>IF(ISERROR(IF(VLOOKUP(B1893,'SAS Stations'!$A$2:$G$307,6,)="YES", "YES", "NO"))=TRUE,"NO","YES")</f>
        <v>NO</v>
      </c>
      <c r="AH1893" s="33" t="str">
        <f t="shared" si="29"/>
        <v>YES</v>
      </c>
      <c r="AI1893" s="33" t="str">
        <f>IF(ISERROR(IF(VLOOKUP(B1893,'Stations Modelled'!$A$2:$D$141,4,FALSE)=TRUE, "YES","NO")),"NO","YES")</f>
        <v>NO</v>
      </c>
    </row>
    <row r="1894" spans="1:35" hidden="1">
      <c r="A1894" s="29" t="s">
        <v>1564</v>
      </c>
      <c r="B1894" s="28">
        <v>1312</v>
      </c>
      <c r="C1894" s="28">
        <v>7906</v>
      </c>
      <c r="D1894" s="30"/>
      <c r="E1894" s="29"/>
      <c r="F1894" s="28">
        <v>16</v>
      </c>
      <c r="G1894" s="28">
        <v>4</v>
      </c>
      <c r="H1894" s="28">
        <v>5055</v>
      </c>
      <c r="I1894" s="29" t="s">
        <v>446</v>
      </c>
      <c r="J1894" s="28">
        <v>10</v>
      </c>
      <c r="K1894" s="29" t="s">
        <v>446</v>
      </c>
      <c r="L1894" s="28">
        <v>5056</v>
      </c>
      <c r="M1894" s="29" t="s">
        <v>698</v>
      </c>
      <c r="N1894" s="29" t="s">
        <v>7471</v>
      </c>
      <c r="O1894" s="31">
        <v>26969</v>
      </c>
      <c r="P1894" s="31" t="s">
        <v>7472</v>
      </c>
      <c r="Q1894" s="29" t="s">
        <v>5084</v>
      </c>
      <c r="R1894" s="28">
        <v>5</v>
      </c>
      <c r="S1894" s="28">
        <v>49</v>
      </c>
      <c r="T1894" s="28">
        <v>1</v>
      </c>
      <c r="U1894" s="28">
        <v>60</v>
      </c>
      <c r="V1894" s="29" t="s">
        <v>4996</v>
      </c>
      <c r="W1894" s="29" t="s">
        <v>7472</v>
      </c>
      <c r="X1894" s="29" t="s">
        <v>7472</v>
      </c>
      <c r="Y1894" s="29" t="s">
        <v>7472</v>
      </c>
      <c r="Z1894" s="29" t="s">
        <v>7472</v>
      </c>
      <c r="AA1894" s="29" t="s">
        <v>7478</v>
      </c>
      <c r="AB1894" s="28">
        <v>93108</v>
      </c>
      <c r="AC1894" s="27"/>
      <c r="AD1894" s="27"/>
      <c r="AE1894" s="27"/>
      <c r="AF1894" s="29" t="s">
        <v>7472</v>
      </c>
      <c r="AG1894" s="33" t="str">
        <f>IF(ISERROR(IF(VLOOKUP(B1894,'SAS Stations'!$A$2:$G$307,6,)="YES", "YES", "NO"))=TRUE,"NO","YES")</f>
        <v>NO</v>
      </c>
      <c r="AH1894" s="33" t="str">
        <f t="shared" si="29"/>
        <v>YES</v>
      </c>
      <c r="AI1894" s="33" t="str">
        <f>IF(ISERROR(IF(VLOOKUP(B1894,'Stations Modelled'!$A$2:$D$141,4,FALSE)=TRUE, "YES","NO")),"NO","YES")</f>
        <v>NO</v>
      </c>
    </row>
    <row r="1895" spans="1:35" hidden="1">
      <c r="A1895" s="29" t="s">
        <v>955</v>
      </c>
      <c r="B1895" s="28">
        <v>635</v>
      </c>
      <c r="C1895" s="28">
        <v>5591</v>
      </c>
      <c r="D1895" s="30" t="s">
        <v>4919</v>
      </c>
      <c r="E1895" s="29"/>
      <c r="F1895" s="28">
        <v>66</v>
      </c>
      <c r="G1895" s="28">
        <v>4</v>
      </c>
      <c r="H1895" s="28">
        <v>5057</v>
      </c>
      <c r="I1895" s="29" t="s">
        <v>343</v>
      </c>
      <c r="J1895" s="28">
        <v>14</v>
      </c>
      <c r="K1895" s="29" t="s">
        <v>940</v>
      </c>
      <c r="L1895" s="28">
        <v>5054</v>
      </c>
      <c r="M1895" s="29" t="s">
        <v>940</v>
      </c>
      <c r="N1895" s="29" t="s">
        <v>7471</v>
      </c>
      <c r="O1895" s="31">
        <v>24351</v>
      </c>
      <c r="P1895" s="31" t="s">
        <v>7472</v>
      </c>
      <c r="Q1895" s="29" t="s">
        <v>7530</v>
      </c>
      <c r="R1895" s="28">
        <v>5</v>
      </c>
      <c r="S1895" s="28">
        <v>36</v>
      </c>
      <c r="T1895" s="28">
        <v>3</v>
      </c>
      <c r="U1895" s="28">
        <v>25</v>
      </c>
      <c r="V1895" s="29" t="s">
        <v>7498</v>
      </c>
      <c r="W1895" s="29" t="s">
        <v>4942</v>
      </c>
      <c r="X1895" s="29" t="s">
        <v>477</v>
      </c>
      <c r="Y1895" s="29" t="s">
        <v>5377</v>
      </c>
      <c r="Z1895" s="29" t="s">
        <v>3920</v>
      </c>
      <c r="AA1895" s="29" t="s">
        <v>7478</v>
      </c>
      <c r="AB1895" s="28">
        <v>93243</v>
      </c>
      <c r="AC1895" s="32">
        <v>34.819684000000002</v>
      </c>
      <c r="AD1895" s="32">
        <v>-118.750927</v>
      </c>
      <c r="AE1895" s="34" t="s">
        <v>7494</v>
      </c>
      <c r="AF1895" s="29" t="s">
        <v>7472</v>
      </c>
      <c r="AG1895" s="33" t="str">
        <f>IF(ISERROR(IF(VLOOKUP(B1895,'SAS Stations'!$A$2:$G$307,6,)="YES", "YES", "NO"))=TRUE,"NO","YES")</f>
        <v>NO</v>
      </c>
      <c r="AH1895" s="33" t="str">
        <f t="shared" si="29"/>
        <v>YES</v>
      </c>
      <c r="AI1895" s="33" t="str">
        <f>IF(ISERROR(IF(VLOOKUP(B1895,'Stations Modelled'!$A$2:$D$141,4,FALSE)=TRUE, "YES","NO")),"NO","YES")</f>
        <v>NO</v>
      </c>
    </row>
    <row r="1896" spans="1:35" hidden="1">
      <c r="A1896" s="29" t="s">
        <v>1565</v>
      </c>
      <c r="B1896" s="28">
        <v>1322</v>
      </c>
      <c r="C1896" s="28">
        <v>7921</v>
      </c>
      <c r="D1896" s="30"/>
      <c r="E1896" s="29"/>
      <c r="F1896" s="28">
        <v>16</v>
      </c>
      <c r="G1896" s="28">
        <v>4</v>
      </c>
      <c r="H1896" s="28">
        <v>5053</v>
      </c>
      <c r="I1896" s="29" t="s">
        <v>833</v>
      </c>
      <c r="J1896" s="28">
        <v>12</v>
      </c>
      <c r="K1896" s="29" t="s">
        <v>833</v>
      </c>
      <c r="L1896" s="28">
        <v>5056</v>
      </c>
      <c r="M1896" s="29" t="s">
        <v>698</v>
      </c>
      <c r="N1896" s="29" t="s">
        <v>7521</v>
      </c>
      <c r="O1896" s="31">
        <v>29830</v>
      </c>
      <c r="P1896" s="31">
        <v>31959</v>
      </c>
      <c r="Q1896" s="29" t="s">
        <v>5084</v>
      </c>
      <c r="R1896" s="28">
        <v>5</v>
      </c>
      <c r="S1896" s="28">
        <v>39</v>
      </c>
      <c r="T1896" s="28">
        <v>1</v>
      </c>
      <c r="U1896" s="28">
        <v>60</v>
      </c>
      <c r="V1896" s="29" t="s">
        <v>4972</v>
      </c>
      <c r="W1896" s="29" t="s">
        <v>7472</v>
      </c>
      <c r="X1896" s="29" t="s">
        <v>7472</v>
      </c>
      <c r="Y1896" s="29" t="s">
        <v>7472</v>
      </c>
      <c r="Z1896" s="29" t="s">
        <v>7472</v>
      </c>
      <c r="AA1896" s="29" t="s">
        <v>7478</v>
      </c>
      <c r="AB1896" s="28" t="s">
        <v>7472</v>
      </c>
      <c r="AC1896" s="27"/>
      <c r="AD1896" s="27"/>
      <c r="AE1896" s="27"/>
      <c r="AF1896" s="29" t="s">
        <v>7472</v>
      </c>
      <c r="AG1896" s="33" t="str">
        <f>IF(ISERROR(IF(VLOOKUP(B1896,'SAS Stations'!$A$2:$G$307,6,)="YES", "YES", "NO"))=TRUE,"NO","YES")</f>
        <v>NO</v>
      </c>
      <c r="AH1896" s="33" t="str">
        <f t="shared" si="29"/>
        <v>YES</v>
      </c>
      <c r="AI1896" s="33" t="str">
        <f>IF(ISERROR(IF(VLOOKUP(B1896,'Stations Modelled'!$A$2:$D$141,4,FALSE)=TRUE, "YES","NO")),"NO","YES")</f>
        <v>NO</v>
      </c>
    </row>
    <row r="1897" spans="1:35" hidden="1">
      <c r="A1897" s="29" t="s">
        <v>956</v>
      </c>
      <c r="B1897" s="28">
        <v>84</v>
      </c>
      <c r="C1897" s="28">
        <v>1097</v>
      </c>
      <c r="D1897" s="30"/>
      <c r="E1897" s="29"/>
      <c r="F1897" s="28">
        <v>220</v>
      </c>
      <c r="G1897" s="28">
        <v>66</v>
      </c>
      <c r="H1897" s="28">
        <v>5000</v>
      </c>
      <c r="I1897" s="29" t="s">
        <v>7485</v>
      </c>
      <c r="J1897" s="28">
        <v>14</v>
      </c>
      <c r="K1897" s="29" t="s">
        <v>940</v>
      </c>
      <c r="L1897" s="28">
        <v>5054</v>
      </c>
      <c r="M1897" s="29" t="s">
        <v>940</v>
      </c>
      <c r="N1897" s="29" t="s">
        <v>7471</v>
      </c>
      <c r="O1897" s="31">
        <v>32782</v>
      </c>
      <c r="P1897" s="31" t="s">
        <v>7472</v>
      </c>
      <c r="Q1897" s="29" t="s">
        <v>525</v>
      </c>
      <c r="R1897" s="28">
        <v>5</v>
      </c>
      <c r="S1897" s="28">
        <v>52</v>
      </c>
      <c r="T1897" s="28">
        <v>4</v>
      </c>
      <c r="U1897" s="28">
        <v>25</v>
      </c>
      <c r="V1897" s="29" t="s">
        <v>7472</v>
      </c>
      <c r="W1897" s="29" t="s">
        <v>7472</v>
      </c>
      <c r="X1897" s="29" t="s">
        <v>7472</v>
      </c>
      <c r="Y1897" s="29" t="s">
        <v>7472</v>
      </c>
      <c r="Z1897" s="29" t="s">
        <v>7472</v>
      </c>
      <c r="AA1897" s="29" t="s">
        <v>7478</v>
      </c>
      <c r="AB1897" s="28" t="s">
        <v>7472</v>
      </c>
      <c r="AC1897" s="27"/>
      <c r="AD1897" s="27"/>
      <c r="AE1897" s="27"/>
      <c r="AF1897" s="29" t="s">
        <v>7472</v>
      </c>
      <c r="AG1897" s="33" t="str">
        <f>IF(ISERROR(IF(VLOOKUP(B1897,'SAS Stations'!$A$2:$G$307,6,)="YES", "YES", "NO"))=TRUE,"NO","YES")</f>
        <v>NO</v>
      </c>
      <c r="AH1897" s="33" t="str">
        <f t="shared" si="29"/>
        <v>YES</v>
      </c>
      <c r="AI1897" s="33" t="str">
        <f>IF(ISERROR(IF(VLOOKUP(B1897,'Stations Modelled'!$A$2:$D$141,4,FALSE)=TRUE, "YES","NO")),"NO","YES")</f>
        <v>NO</v>
      </c>
    </row>
    <row r="1898" spans="1:35" hidden="1">
      <c r="A1898" s="29" t="s">
        <v>1566</v>
      </c>
      <c r="B1898" s="28">
        <v>97</v>
      </c>
      <c r="C1898" s="28">
        <v>1360</v>
      </c>
      <c r="D1898" s="30"/>
      <c r="E1898" s="29"/>
      <c r="F1898" s="28">
        <v>12</v>
      </c>
      <c r="G1898" s="28">
        <v>500</v>
      </c>
      <c r="H1898" s="28">
        <v>4200</v>
      </c>
      <c r="I1898" s="29" t="s">
        <v>2851</v>
      </c>
      <c r="J1898" s="28">
        <v>16</v>
      </c>
      <c r="K1898" s="29" t="s">
        <v>3806</v>
      </c>
      <c r="L1898" s="28">
        <v>4000</v>
      </c>
      <c r="M1898" s="29" t="s">
        <v>7495</v>
      </c>
      <c r="N1898" s="29" t="s">
        <v>7471</v>
      </c>
      <c r="O1898" s="31">
        <v>27334</v>
      </c>
      <c r="P1898" s="31" t="s">
        <v>7472</v>
      </c>
      <c r="Q1898" s="29" t="s">
        <v>7496</v>
      </c>
      <c r="R1898" s="28">
        <v>9</v>
      </c>
      <c r="S1898" s="28">
        <v>99</v>
      </c>
      <c r="T1898" s="28" t="s">
        <v>7472</v>
      </c>
      <c r="U1898" s="28">
        <v>0</v>
      </c>
      <c r="V1898" s="29" t="s">
        <v>7472</v>
      </c>
      <c r="W1898" s="29" t="s">
        <v>7472</v>
      </c>
      <c r="X1898" s="29" t="s">
        <v>7472</v>
      </c>
      <c r="Y1898" s="29" t="s">
        <v>7472</v>
      </c>
      <c r="Z1898" s="29" t="s">
        <v>7472</v>
      </c>
      <c r="AA1898" s="29" t="s">
        <v>7472</v>
      </c>
      <c r="AB1898" s="28" t="s">
        <v>7472</v>
      </c>
      <c r="AC1898" s="27"/>
      <c r="AD1898" s="27"/>
      <c r="AE1898" s="27"/>
      <c r="AF1898" s="29" t="s">
        <v>7472</v>
      </c>
      <c r="AG1898" s="33" t="str">
        <f>IF(ISERROR(IF(VLOOKUP(B1898,'SAS Stations'!$A$2:$G$307,6,)="YES", "YES", "NO"))=TRUE,"NO","YES")</f>
        <v>NO</v>
      </c>
      <c r="AH1898" s="33" t="str">
        <f t="shared" si="29"/>
        <v>YES</v>
      </c>
      <c r="AI1898" s="33" t="str">
        <f>IF(ISERROR(IF(VLOOKUP(B1898,'Stations Modelled'!$A$2:$D$141,4,FALSE)=TRUE, "YES","NO")),"NO","YES")</f>
        <v>NO</v>
      </c>
    </row>
    <row r="1899" spans="1:35" hidden="1">
      <c r="A1899" s="29" t="s">
        <v>1567</v>
      </c>
      <c r="B1899" s="28">
        <v>256</v>
      </c>
      <c r="C1899" s="28">
        <v>4202</v>
      </c>
      <c r="D1899" s="30"/>
      <c r="E1899" s="29"/>
      <c r="F1899" s="28">
        <v>500</v>
      </c>
      <c r="G1899" s="28">
        <v>500</v>
      </c>
      <c r="H1899" s="28">
        <v>4000</v>
      </c>
      <c r="I1899" s="29" t="s">
        <v>7495</v>
      </c>
      <c r="J1899" s="28">
        <v>16</v>
      </c>
      <c r="K1899" s="29" t="s">
        <v>3806</v>
      </c>
      <c r="L1899" s="28">
        <v>4000</v>
      </c>
      <c r="M1899" s="29" t="s">
        <v>7495</v>
      </c>
      <c r="N1899" s="29" t="s">
        <v>7471</v>
      </c>
      <c r="O1899" s="31">
        <v>27150</v>
      </c>
      <c r="P1899" s="31" t="s">
        <v>7472</v>
      </c>
      <c r="Q1899" s="29" t="s">
        <v>7496</v>
      </c>
      <c r="R1899" s="28">
        <v>9</v>
      </c>
      <c r="S1899" s="28">
        <v>99</v>
      </c>
      <c r="T1899" s="28" t="s">
        <v>7472</v>
      </c>
      <c r="U1899" s="28">
        <v>0</v>
      </c>
      <c r="V1899" s="29" t="s">
        <v>7472</v>
      </c>
      <c r="W1899" s="29" t="s">
        <v>7472</v>
      </c>
      <c r="X1899" s="29" t="s">
        <v>7472</v>
      </c>
      <c r="Y1899" s="29" t="s">
        <v>7472</v>
      </c>
      <c r="Z1899" s="29" t="s">
        <v>7472</v>
      </c>
      <c r="AA1899" s="29" t="s">
        <v>7472</v>
      </c>
      <c r="AB1899" s="28" t="s">
        <v>7472</v>
      </c>
      <c r="AC1899" s="27"/>
      <c r="AD1899" s="27"/>
      <c r="AE1899" s="27"/>
      <c r="AF1899" s="29" t="s">
        <v>7472</v>
      </c>
      <c r="AG1899" s="33" t="str">
        <f>IF(ISERROR(IF(VLOOKUP(B1899,'SAS Stations'!$A$2:$G$307,6,)="YES", "YES", "NO"))=TRUE,"NO","YES")</f>
        <v>NO</v>
      </c>
      <c r="AH1899" s="33" t="str">
        <f t="shared" si="29"/>
        <v>YES</v>
      </c>
      <c r="AI1899" s="33" t="str">
        <f>IF(ISERROR(IF(VLOOKUP(B1899,'Stations Modelled'!$A$2:$D$141,4,FALSE)=TRUE, "YES","NO")),"NO","YES")</f>
        <v>NO</v>
      </c>
    </row>
    <row r="1900" spans="1:35" hidden="1">
      <c r="A1900" s="29" t="s">
        <v>957</v>
      </c>
      <c r="B1900" s="28">
        <v>545</v>
      </c>
      <c r="C1900" s="28">
        <v>5348</v>
      </c>
      <c r="D1900" s="30" t="s">
        <v>4954</v>
      </c>
      <c r="E1900" s="29"/>
      <c r="F1900" s="28">
        <v>66</v>
      </c>
      <c r="G1900" s="28">
        <v>12</v>
      </c>
      <c r="H1900" s="28">
        <v>5035</v>
      </c>
      <c r="I1900" s="29" t="s">
        <v>423</v>
      </c>
      <c r="J1900" s="28">
        <v>17</v>
      </c>
      <c r="K1900" s="29" t="s">
        <v>4950</v>
      </c>
      <c r="L1900" s="28">
        <v>5033</v>
      </c>
      <c r="M1900" s="29" t="s">
        <v>397</v>
      </c>
      <c r="N1900" s="29" t="s">
        <v>7471</v>
      </c>
      <c r="O1900" s="31">
        <v>19450</v>
      </c>
      <c r="P1900" s="31" t="s">
        <v>7472</v>
      </c>
      <c r="Q1900" s="29" t="s">
        <v>7473</v>
      </c>
      <c r="R1900" s="28">
        <v>5</v>
      </c>
      <c r="S1900" s="28">
        <v>51</v>
      </c>
      <c r="T1900" s="28">
        <v>3</v>
      </c>
      <c r="U1900" s="28">
        <v>33</v>
      </c>
      <c r="V1900" s="29" t="s">
        <v>4926</v>
      </c>
      <c r="W1900" s="29" t="s">
        <v>5046</v>
      </c>
      <c r="X1900" s="29" t="s">
        <v>3273</v>
      </c>
      <c r="Y1900" s="29" t="s">
        <v>5378</v>
      </c>
      <c r="Z1900" s="29" t="s">
        <v>5379</v>
      </c>
      <c r="AA1900" s="29" t="s">
        <v>7478</v>
      </c>
      <c r="AB1900" s="28">
        <v>93218</v>
      </c>
      <c r="AC1900" s="32">
        <v>35.911060999999997</v>
      </c>
      <c r="AD1900" s="32">
        <v>-119.144267</v>
      </c>
      <c r="AE1900" s="34" t="s">
        <v>7494</v>
      </c>
      <c r="AF1900" s="29" t="s">
        <v>7472</v>
      </c>
      <c r="AG1900" s="33" t="str">
        <f>IF(ISERROR(IF(VLOOKUP(B1900,'SAS Stations'!$A$2:$G$307,6,)="YES", "YES", "NO"))=TRUE,"NO","YES")</f>
        <v>NO</v>
      </c>
      <c r="AH1900" s="33" t="str">
        <f t="shared" si="29"/>
        <v>YES</v>
      </c>
      <c r="AI1900" s="33" t="str">
        <f>IF(ISERROR(IF(VLOOKUP(B1900,'Stations Modelled'!$A$2:$D$141,4,FALSE)=TRUE, "YES","NO")),"NO","YES")</f>
        <v>NO</v>
      </c>
    </row>
    <row r="1901" spans="1:35" hidden="1">
      <c r="A1901" s="29" t="s">
        <v>2803</v>
      </c>
      <c r="B1901" s="28">
        <v>695</v>
      </c>
      <c r="C1901" s="28">
        <v>5657</v>
      </c>
      <c r="D1901" s="30" t="s">
        <v>3405</v>
      </c>
      <c r="E1901" s="29"/>
      <c r="F1901" s="28">
        <v>66</v>
      </c>
      <c r="G1901" s="28">
        <v>12</v>
      </c>
      <c r="H1901" s="28">
        <v>5064</v>
      </c>
      <c r="I1901" s="29" t="s">
        <v>375</v>
      </c>
      <c r="J1901" s="28">
        <v>5</v>
      </c>
      <c r="K1901" s="29" t="s">
        <v>375</v>
      </c>
      <c r="L1901" s="28">
        <v>5064</v>
      </c>
      <c r="M1901" s="29" t="s">
        <v>375</v>
      </c>
      <c r="N1901" s="29" t="s">
        <v>7471</v>
      </c>
      <c r="O1901" s="31">
        <v>18264</v>
      </c>
      <c r="P1901" s="31" t="s">
        <v>7472</v>
      </c>
      <c r="Q1901" s="29" t="s">
        <v>7530</v>
      </c>
      <c r="R1901" s="28">
        <v>3</v>
      </c>
      <c r="S1901" s="28">
        <v>31</v>
      </c>
      <c r="T1901" s="28">
        <v>4</v>
      </c>
      <c r="U1901" s="28">
        <v>17</v>
      </c>
      <c r="V1901" s="29" t="s">
        <v>7474</v>
      </c>
      <c r="W1901" s="29" t="s">
        <v>5076</v>
      </c>
      <c r="X1901" s="29" t="s">
        <v>527</v>
      </c>
      <c r="Y1901" s="29" t="s">
        <v>2804</v>
      </c>
      <c r="Z1901" s="29" t="s">
        <v>3817</v>
      </c>
      <c r="AA1901" s="29" t="s">
        <v>7478</v>
      </c>
      <c r="AB1901" s="28">
        <v>92325</v>
      </c>
      <c r="AC1901" s="32">
        <v>34.047739</v>
      </c>
      <c r="AD1901" s="32">
        <v>-117.327316</v>
      </c>
      <c r="AE1901" s="34" t="s">
        <v>7503</v>
      </c>
      <c r="AF1901" s="29" t="s">
        <v>7472</v>
      </c>
      <c r="AG1901" s="33" t="str">
        <f>IF(ISERROR(IF(VLOOKUP(B1901,'SAS Stations'!$A$2:$G$307,6,)="YES", "YES", "NO"))=TRUE,"NO","YES")</f>
        <v>NO</v>
      </c>
      <c r="AH1901" s="33" t="str">
        <f t="shared" si="29"/>
        <v>YES</v>
      </c>
      <c r="AI1901" s="33" t="str">
        <f>IF(ISERROR(IF(VLOOKUP(B1901,'Stations Modelled'!$A$2:$D$141,4,FALSE)=TRUE, "YES","NO")),"NO","YES")</f>
        <v>NO</v>
      </c>
    </row>
    <row r="1902" spans="1:35" hidden="1">
      <c r="A1902" s="29" t="s">
        <v>1568</v>
      </c>
      <c r="B1902" s="28">
        <v>1313</v>
      </c>
      <c r="C1902" s="28">
        <v>7908</v>
      </c>
      <c r="D1902" s="30"/>
      <c r="E1902" s="29"/>
      <c r="F1902" s="28">
        <v>16</v>
      </c>
      <c r="G1902" s="28">
        <v>12</v>
      </c>
      <c r="H1902" s="28">
        <v>5053</v>
      </c>
      <c r="I1902" s="29" t="s">
        <v>833</v>
      </c>
      <c r="J1902" s="28">
        <v>12</v>
      </c>
      <c r="K1902" s="29" t="s">
        <v>833</v>
      </c>
      <c r="L1902" s="28">
        <v>5056</v>
      </c>
      <c r="M1902" s="29" t="s">
        <v>698</v>
      </c>
      <c r="N1902" s="29" t="s">
        <v>7521</v>
      </c>
      <c r="O1902" s="31">
        <v>23894</v>
      </c>
      <c r="P1902" s="31">
        <v>30682</v>
      </c>
      <c r="Q1902" s="29" t="s">
        <v>5084</v>
      </c>
      <c r="R1902" s="28">
        <v>5</v>
      </c>
      <c r="S1902" s="28">
        <v>39</v>
      </c>
      <c r="T1902" s="28">
        <v>1</v>
      </c>
      <c r="U1902" s="28">
        <v>60</v>
      </c>
      <c r="V1902" s="29" t="s">
        <v>4972</v>
      </c>
      <c r="W1902" s="29" t="s">
        <v>7472</v>
      </c>
      <c r="X1902" s="29" t="s">
        <v>7472</v>
      </c>
      <c r="Y1902" s="29" t="s">
        <v>7472</v>
      </c>
      <c r="Z1902" s="29" t="s">
        <v>7472</v>
      </c>
      <c r="AA1902" s="29" t="s">
        <v>7478</v>
      </c>
      <c r="AB1902" s="28" t="s">
        <v>7472</v>
      </c>
      <c r="AC1902" s="27"/>
      <c r="AD1902" s="27"/>
      <c r="AE1902" s="27"/>
      <c r="AF1902" s="29" t="s">
        <v>7472</v>
      </c>
      <c r="AG1902" s="33" t="str">
        <f>IF(ISERROR(IF(VLOOKUP(B1902,'SAS Stations'!$A$2:$G$307,6,)="YES", "YES", "NO"))=TRUE,"NO","YES")</f>
        <v>NO</v>
      </c>
      <c r="AH1902" s="33" t="str">
        <f t="shared" si="29"/>
        <v>YES</v>
      </c>
      <c r="AI1902" s="33" t="str">
        <f>IF(ISERROR(IF(VLOOKUP(B1902,'Stations Modelled'!$A$2:$D$141,4,FALSE)=TRUE, "YES","NO")),"NO","YES")</f>
        <v>NO</v>
      </c>
    </row>
    <row r="1903" spans="1:35" hidden="1">
      <c r="A1903" s="29" t="s">
        <v>958</v>
      </c>
      <c r="B1903" s="28">
        <v>1545</v>
      </c>
      <c r="C1903" s="28">
        <v>8350</v>
      </c>
      <c r="D1903" s="30" t="s">
        <v>7470</v>
      </c>
      <c r="E1903" s="29"/>
      <c r="F1903" s="28">
        <v>66</v>
      </c>
      <c r="G1903" s="28">
        <v>33</v>
      </c>
      <c r="H1903" s="28">
        <v>4027</v>
      </c>
      <c r="I1903" s="29" t="s">
        <v>7497</v>
      </c>
      <c r="J1903" s="28">
        <v>6</v>
      </c>
      <c r="K1903" s="29" t="s">
        <v>389</v>
      </c>
      <c r="L1903" s="28">
        <v>5067</v>
      </c>
      <c r="M1903" s="29" t="s">
        <v>389</v>
      </c>
      <c r="N1903" s="29" t="s">
        <v>7471</v>
      </c>
      <c r="O1903" s="31">
        <v>31168</v>
      </c>
      <c r="P1903" s="31" t="s">
        <v>7472</v>
      </c>
      <c r="Q1903" s="29" t="s">
        <v>7473</v>
      </c>
      <c r="R1903" s="28">
        <v>3</v>
      </c>
      <c r="S1903" s="28">
        <v>87</v>
      </c>
      <c r="T1903" s="28">
        <v>4</v>
      </c>
      <c r="U1903" s="28">
        <v>21</v>
      </c>
      <c r="V1903" s="29" t="s">
        <v>7474</v>
      </c>
      <c r="W1903" s="29" t="s">
        <v>7472</v>
      </c>
      <c r="X1903" s="29" t="s">
        <v>7472</v>
      </c>
      <c r="Y1903" s="29" t="s">
        <v>7526</v>
      </c>
      <c r="Z1903" s="29" t="s">
        <v>7527</v>
      </c>
      <c r="AA1903" s="29" t="s">
        <v>7478</v>
      </c>
      <c r="AB1903" s="28">
        <v>92267</v>
      </c>
      <c r="AC1903" s="32">
        <v>34.291857999999998</v>
      </c>
      <c r="AD1903" s="32">
        <v>-114.171097</v>
      </c>
      <c r="AE1903" s="34" t="s">
        <v>7503</v>
      </c>
      <c r="AF1903" s="29" t="s">
        <v>7472</v>
      </c>
      <c r="AG1903" s="33" t="str">
        <f>IF(ISERROR(IF(VLOOKUP(B1903,'SAS Stations'!$A$2:$G$307,6,)="YES", "YES", "NO"))=TRUE,"NO","YES")</f>
        <v>NO</v>
      </c>
      <c r="AH1903" s="33" t="str">
        <f t="shared" si="29"/>
        <v>YES</v>
      </c>
      <c r="AI1903" s="33" t="str">
        <f>IF(ISERROR(IF(VLOOKUP(B1903,'Stations Modelled'!$A$2:$D$141,4,FALSE)=TRUE, "YES","NO")),"NO","YES")</f>
        <v>NO</v>
      </c>
    </row>
    <row r="1904" spans="1:35" hidden="1">
      <c r="A1904" s="29" t="s">
        <v>1569</v>
      </c>
      <c r="B1904" s="28">
        <v>189</v>
      </c>
      <c r="C1904" s="28">
        <v>2594</v>
      </c>
      <c r="D1904" s="30"/>
      <c r="E1904" s="29"/>
      <c r="F1904" s="28">
        <v>55</v>
      </c>
      <c r="G1904" s="28">
        <v>2.4</v>
      </c>
      <c r="H1904" s="28">
        <v>8015</v>
      </c>
      <c r="I1904" s="29" t="s">
        <v>5394</v>
      </c>
      <c r="J1904" s="28">
        <v>15</v>
      </c>
      <c r="K1904" s="29" t="s">
        <v>666</v>
      </c>
      <c r="L1904" s="28">
        <v>2556</v>
      </c>
      <c r="M1904" s="29" t="s">
        <v>3822</v>
      </c>
      <c r="N1904" s="29" t="s">
        <v>7471</v>
      </c>
      <c r="O1904" s="31">
        <v>18264</v>
      </c>
      <c r="P1904" s="31" t="s">
        <v>7472</v>
      </c>
      <c r="Q1904" s="29" t="s">
        <v>7530</v>
      </c>
      <c r="R1904" s="28">
        <v>3</v>
      </c>
      <c r="S1904" s="28">
        <v>85</v>
      </c>
      <c r="T1904" s="28">
        <v>2</v>
      </c>
      <c r="U1904" s="28">
        <v>92</v>
      </c>
      <c r="V1904" s="29" t="s">
        <v>7498</v>
      </c>
      <c r="W1904" s="29" t="s">
        <v>4651</v>
      </c>
      <c r="X1904" s="29" t="s">
        <v>465</v>
      </c>
      <c r="Y1904" s="29" t="s">
        <v>1570</v>
      </c>
      <c r="Z1904" s="29" t="s">
        <v>2394</v>
      </c>
      <c r="AA1904" s="29" t="s">
        <v>7478</v>
      </c>
      <c r="AB1904" s="28">
        <v>93514</v>
      </c>
      <c r="AC1904" s="32">
        <v>37.418573000000002</v>
      </c>
      <c r="AD1904" s="32">
        <v>-118.18898299999999</v>
      </c>
      <c r="AE1904" s="34" t="s">
        <v>7494</v>
      </c>
      <c r="AF1904" s="29" t="s">
        <v>7472</v>
      </c>
      <c r="AG1904" s="33" t="str">
        <f>IF(ISERROR(IF(VLOOKUP(B1904,'SAS Stations'!$A$2:$G$307,6,)="YES", "YES", "NO"))=TRUE,"NO","YES")</f>
        <v>NO</v>
      </c>
      <c r="AH1904" s="33" t="str">
        <f t="shared" si="29"/>
        <v>YES</v>
      </c>
      <c r="AI1904" s="33" t="str">
        <f>IF(ISERROR(IF(VLOOKUP(B1904,'Stations Modelled'!$A$2:$D$141,4,FALSE)=TRUE, "YES","NO")),"NO","YES")</f>
        <v>NO</v>
      </c>
    </row>
    <row r="1905" spans="1:35" hidden="1">
      <c r="A1905" s="29" t="s">
        <v>2805</v>
      </c>
      <c r="B1905" s="28">
        <v>1486</v>
      </c>
      <c r="C1905" s="28">
        <v>8266</v>
      </c>
      <c r="D1905" s="30" t="s">
        <v>3416</v>
      </c>
      <c r="E1905" s="29"/>
      <c r="F1905" s="28">
        <v>33</v>
      </c>
      <c r="G1905" s="28">
        <v>4</v>
      </c>
      <c r="H1905" s="28">
        <v>5067</v>
      </c>
      <c r="I1905" s="29" t="s">
        <v>389</v>
      </c>
      <c r="J1905" s="28">
        <v>6</v>
      </c>
      <c r="K1905" s="29" t="s">
        <v>389</v>
      </c>
      <c r="L1905" s="28">
        <v>5067</v>
      </c>
      <c r="M1905" s="29" t="s">
        <v>389</v>
      </c>
      <c r="N1905" s="29" t="s">
        <v>7471</v>
      </c>
      <c r="O1905" s="31">
        <v>18264</v>
      </c>
      <c r="P1905" s="31" t="s">
        <v>7472</v>
      </c>
      <c r="Q1905" s="29" t="s">
        <v>7506</v>
      </c>
      <c r="R1905" s="28">
        <v>3</v>
      </c>
      <c r="S1905" s="28">
        <v>79</v>
      </c>
      <c r="T1905" s="28">
        <v>4</v>
      </c>
      <c r="U1905" s="28">
        <v>13</v>
      </c>
      <c r="V1905" s="29" t="s">
        <v>3411</v>
      </c>
      <c r="W1905" s="29" t="s">
        <v>2806</v>
      </c>
      <c r="X1905" s="29" t="s">
        <v>494</v>
      </c>
      <c r="Y1905" s="29" t="s">
        <v>2807</v>
      </c>
      <c r="Z1905" s="29" t="s">
        <v>2805</v>
      </c>
      <c r="AA1905" s="29" t="s">
        <v>7478</v>
      </c>
      <c r="AB1905" s="28">
        <v>92282</v>
      </c>
      <c r="AC1905" s="32">
        <v>33.924961000000003</v>
      </c>
      <c r="AD1905" s="32">
        <v>-116.64953800000001</v>
      </c>
      <c r="AE1905" s="34" t="s">
        <v>7503</v>
      </c>
      <c r="AF1905" s="29" t="s">
        <v>7472</v>
      </c>
      <c r="AG1905" s="33" t="str">
        <f>IF(ISERROR(IF(VLOOKUP(B1905,'SAS Stations'!$A$2:$G$307,6,)="YES", "YES", "NO"))=TRUE,"NO","YES")</f>
        <v>NO</v>
      </c>
      <c r="AH1905" s="33" t="str">
        <f t="shared" si="29"/>
        <v>YES</v>
      </c>
      <c r="AI1905" s="33" t="str">
        <f>IF(ISERROR(IF(VLOOKUP(B1905,'Stations Modelled'!$A$2:$D$141,4,FALSE)=TRUE, "YES","NO")),"NO","YES")</f>
        <v>NO</v>
      </c>
    </row>
    <row r="1906" spans="1:35" hidden="1">
      <c r="A1906" s="29" t="s">
        <v>1571</v>
      </c>
      <c r="B1906" s="28">
        <v>1314</v>
      </c>
      <c r="C1906" s="28">
        <v>7910</v>
      </c>
      <c r="D1906" s="30"/>
      <c r="E1906" s="29"/>
      <c r="F1906" s="28">
        <v>33</v>
      </c>
      <c r="G1906" s="28">
        <v>12</v>
      </c>
      <c r="H1906" s="28">
        <v>5070</v>
      </c>
      <c r="I1906" s="29" t="s">
        <v>347</v>
      </c>
      <c r="J1906" s="28">
        <v>7</v>
      </c>
      <c r="K1906" s="29" t="s">
        <v>347</v>
      </c>
      <c r="L1906" s="28">
        <v>5070</v>
      </c>
      <c r="M1906" s="29" t="s">
        <v>347</v>
      </c>
      <c r="N1906" s="29" t="s">
        <v>7521</v>
      </c>
      <c r="O1906" s="31">
        <v>32599</v>
      </c>
      <c r="P1906" s="31">
        <v>32964</v>
      </c>
      <c r="Q1906" s="29" t="s">
        <v>5084</v>
      </c>
      <c r="R1906" s="28">
        <v>3</v>
      </c>
      <c r="S1906" s="28">
        <v>77</v>
      </c>
      <c r="T1906" s="28">
        <v>4</v>
      </c>
      <c r="U1906" s="28">
        <v>20</v>
      </c>
      <c r="V1906" s="29" t="s">
        <v>7472</v>
      </c>
      <c r="W1906" s="29" t="s">
        <v>7472</v>
      </c>
      <c r="X1906" s="29" t="s">
        <v>7472</v>
      </c>
      <c r="Y1906" s="29" t="s">
        <v>7472</v>
      </c>
      <c r="Z1906" s="29" t="s">
        <v>7472</v>
      </c>
      <c r="AA1906" s="29" t="s">
        <v>7478</v>
      </c>
      <c r="AB1906" s="28" t="s">
        <v>7472</v>
      </c>
      <c r="AC1906" s="27"/>
      <c r="AD1906" s="27"/>
      <c r="AE1906" s="27"/>
      <c r="AF1906" s="29" t="s">
        <v>7472</v>
      </c>
      <c r="AG1906" s="33" t="str">
        <f>IF(ISERROR(IF(VLOOKUP(B1906,'SAS Stations'!$A$2:$G$307,6,)="YES", "YES", "NO"))=TRUE,"NO","YES")</f>
        <v>NO</v>
      </c>
      <c r="AH1906" s="33" t="str">
        <f t="shared" si="29"/>
        <v>YES</v>
      </c>
      <c r="AI1906" s="33" t="str">
        <f>IF(ISERROR(IF(VLOOKUP(B1906,'Stations Modelled'!$A$2:$D$141,4,FALSE)=TRUE, "YES","NO")),"NO","YES")</f>
        <v>NO</v>
      </c>
    </row>
    <row r="1907" spans="1:35" hidden="1">
      <c r="A1907" s="29" t="s">
        <v>5380</v>
      </c>
      <c r="B1907" s="28">
        <v>1487</v>
      </c>
      <c r="C1907" s="28">
        <v>8267</v>
      </c>
      <c r="D1907" s="30" t="s">
        <v>4923</v>
      </c>
      <c r="E1907" s="29"/>
      <c r="F1907" s="28">
        <v>33</v>
      </c>
      <c r="G1907" s="28">
        <v>4</v>
      </c>
      <c r="H1907" s="28">
        <v>8016</v>
      </c>
      <c r="I1907" s="29" t="s">
        <v>385</v>
      </c>
      <c r="J1907" s="28">
        <v>15</v>
      </c>
      <c r="K1907" s="29" t="s">
        <v>666</v>
      </c>
      <c r="L1907" s="28">
        <v>5090</v>
      </c>
      <c r="M1907" s="29" t="s">
        <v>3806</v>
      </c>
      <c r="N1907" s="29" t="s">
        <v>7471</v>
      </c>
      <c r="O1907" s="31">
        <v>18264</v>
      </c>
      <c r="P1907" s="31" t="s">
        <v>7472</v>
      </c>
      <c r="Q1907" s="29" t="s">
        <v>7506</v>
      </c>
      <c r="R1907" s="28">
        <v>3</v>
      </c>
      <c r="S1907" s="28">
        <v>73</v>
      </c>
      <c r="T1907" s="28">
        <v>4</v>
      </c>
      <c r="U1907" s="28">
        <v>24</v>
      </c>
      <c r="V1907" s="29" t="s">
        <v>7480</v>
      </c>
      <c r="W1907" s="29" t="s">
        <v>7472</v>
      </c>
      <c r="X1907" s="29" t="s">
        <v>7472</v>
      </c>
      <c r="Y1907" s="29" t="s">
        <v>5381</v>
      </c>
      <c r="Z1907" s="29" t="s">
        <v>5117</v>
      </c>
      <c r="AA1907" s="29" t="s">
        <v>7478</v>
      </c>
      <c r="AB1907" s="28">
        <v>92342</v>
      </c>
      <c r="AC1907" s="32">
        <v>34.785798</v>
      </c>
      <c r="AD1907" s="32">
        <v>-117.248755</v>
      </c>
      <c r="AE1907" s="34" t="s">
        <v>7494</v>
      </c>
      <c r="AF1907" s="29" t="s">
        <v>7472</v>
      </c>
      <c r="AG1907" s="33" t="str">
        <f>IF(ISERROR(IF(VLOOKUP(B1907,'SAS Stations'!$A$2:$G$307,6,)="YES", "YES", "NO"))=TRUE,"NO","YES")</f>
        <v>NO</v>
      </c>
      <c r="AH1907" s="33" t="str">
        <f t="shared" si="29"/>
        <v>YES</v>
      </c>
      <c r="AI1907" s="33" t="str">
        <f>IF(ISERROR(IF(VLOOKUP(B1907,'Stations Modelled'!$A$2:$D$141,4,FALSE)=TRUE, "YES","NO")),"NO","YES")</f>
        <v>NO</v>
      </c>
    </row>
    <row r="1908" spans="1:35" hidden="1">
      <c r="A1908" s="29" t="s">
        <v>1572</v>
      </c>
      <c r="B1908" s="28">
        <v>1614</v>
      </c>
      <c r="C1908" s="28">
        <v>6016</v>
      </c>
      <c r="D1908" s="30"/>
      <c r="E1908" s="29"/>
      <c r="F1908" s="28">
        <v>220</v>
      </c>
      <c r="G1908" s="28">
        <v>220</v>
      </c>
      <c r="H1908" s="28">
        <v>5000</v>
      </c>
      <c r="I1908" s="29" t="s">
        <v>7485</v>
      </c>
      <c r="J1908" s="28">
        <v>14</v>
      </c>
      <c r="K1908" s="29" t="s">
        <v>940</v>
      </c>
      <c r="L1908" s="28">
        <v>5054</v>
      </c>
      <c r="M1908" s="29" t="s">
        <v>940</v>
      </c>
      <c r="N1908" s="29" t="s">
        <v>7471</v>
      </c>
      <c r="O1908" s="31">
        <v>33270</v>
      </c>
      <c r="P1908" s="31" t="s">
        <v>7472</v>
      </c>
      <c r="Q1908" s="29" t="s">
        <v>7530</v>
      </c>
      <c r="R1908" s="28">
        <v>5</v>
      </c>
      <c r="S1908" s="28">
        <v>52</v>
      </c>
      <c r="T1908" s="28">
        <v>4</v>
      </c>
      <c r="U1908" s="28">
        <v>25</v>
      </c>
      <c r="V1908" s="29" t="s">
        <v>7472</v>
      </c>
      <c r="W1908" s="29" t="s">
        <v>7472</v>
      </c>
      <c r="X1908" s="29" t="s">
        <v>7472</v>
      </c>
      <c r="Y1908" s="29" t="s">
        <v>7472</v>
      </c>
      <c r="Z1908" s="29" t="s">
        <v>7472</v>
      </c>
      <c r="AA1908" s="29" t="s">
        <v>7478</v>
      </c>
      <c r="AB1908" s="28" t="s">
        <v>7472</v>
      </c>
      <c r="AC1908" s="27"/>
      <c r="AD1908" s="27"/>
      <c r="AE1908" s="27"/>
      <c r="AF1908" s="29" t="s">
        <v>7472</v>
      </c>
      <c r="AG1908" s="33" t="str">
        <f>IF(ISERROR(IF(VLOOKUP(B1908,'SAS Stations'!$A$2:$G$307,6,)="YES", "YES", "NO"))=TRUE,"NO","YES")</f>
        <v>NO</v>
      </c>
      <c r="AH1908" s="33" t="str">
        <f t="shared" si="29"/>
        <v>YES</v>
      </c>
      <c r="AI1908" s="33" t="str">
        <f>IF(ISERROR(IF(VLOOKUP(B1908,'Stations Modelled'!$A$2:$D$141,4,FALSE)=TRUE, "YES","NO")),"NO","YES")</f>
        <v>NO</v>
      </c>
    </row>
    <row r="1909" spans="1:35" hidden="1">
      <c r="A1909" s="29" t="s">
        <v>1573</v>
      </c>
      <c r="B1909" s="28">
        <v>1315</v>
      </c>
      <c r="C1909" s="28">
        <v>7911</v>
      </c>
      <c r="D1909" s="30"/>
      <c r="E1909" s="29"/>
      <c r="F1909" s="28">
        <v>12</v>
      </c>
      <c r="G1909" s="28">
        <v>2.4</v>
      </c>
      <c r="H1909" s="28">
        <v>5064</v>
      </c>
      <c r="I1909" s="29" t="s">
        <v>375</v>
      </c>
      <c r="J1909" s="28">
        <v>5</v>
      </c>
      <c r="K1909" s="29" t="s">
        <v>375</v>
      </c>
      <c r="L1909" s="28">
        <v>5064</v>
      </c>
      <c r="M1909" s="29" t="s">
        <v>375</v>
      </c>
      <c r="N1909" s="29" t="s">
        <v>7471</v>
      </c>
      <c r="O1909" s="31">
        <v>23712</v>
      </c>
      <c r="P1909" s="31" t="s">
        <v>7472</v>
      </c>
      <c r="Q1909" s="29" t="s">
        <v>5084</v>
      </c>
      <c r="R1909" s="28">
        <v>3</v>
      </c>
      <c r="S1909" s="28">
        <v>40</v>
      </c>
      <c r="T1909" s="28">
        <v>2</v>
      </c>
      <c r="U1909" s="28">
        <v>40</v>
      </c>
      <c r="V1909" s="29" t="s">
        <v>7474</v>
      </c>
      <c r="W1909" s="29" t="s">
        <v>7472</v>
      </c>
      <c r="X1909" s="29" t="s">
        <v>7472</v>
      </c>
      <c r="Y1909" s="29" t="s">
        <v>7472</v>
      </c>
      <c r="Z1909" s="29" t="s">
        <v>7472</v>
      </c>
      <c r="AA1909" s="29" t="s">
        <v>7478</v>
      </c>
      <c r="AB1909" s="28">
        <v>92382</v>
      </c>
      <c r="AC1909" s="27"/>
      <c r="AD1909" s="27"/>
      <c r="AE1909" s="27"/>
      <c r="AF1909" s="29" t="s">
        <v>7472</v>
      </c>
      <c r="AG1909" s="33" t="str">
        <f>IF(ISERROR(IF(VLOOKUP(B1909,'SAS Stations'!$A$2:$G$307,6,)="YES", "YES", "NO"))=TRUE,"NO","YES")</f>
        <v>NO</v>
      </c>
      <c r="AH1909" s="33" t="str">
        <f t="shared" si="29"/>
        <v>YES</v>
      </c>
      <c r="AI1909" s="33" t="str">
        <f>IF(ISERROR(IF(VLOOKUP(B1909,'Stations Modelled'!$A$2:$D$141,4,FALSE)=TRUE, "YES","NO")),"NO","YES")</f>
        <v>NO</v>
      </c>
    </row>
    <row r="1910" spans="1:35" hidden="1">
      <c r="A1910" s="29" t="s">
        <v>1574</v>
      </c>
      <c r="B1910" s="28">
        <v>1828</v>
      </c>
      <c r="C1910" s="28">
        <v>8338</v>
      </c>
      <c r="D1910" s="30"/>
      <c r="E1910" s="29"/>
      <c r="F1910" s="28">
        <v>161</v>
      </c>
      <c r="G1910" s="28">
        <v>33</v>
      </c>
      <c r="H1910" s="28">
        <v>4024</v>
      </c>
      <c r="I1910" s="29" t="s">
        <v>5027</v>
      </c>
      <c r="J1910" s="28">
        <v>6</v>
      </c>
      <c r="K1910" s="29" t="s">
        <v>389</v>
      </c>
      <c r="L1910" s="28">
        <v>5067</v>
      </c>
      <c r="M1910" s="29" t="s">
        <v>389</v>
      </c>
      <c r="N1910" s="29" t="s">
        <v>7496</v>
      </c>
      <c r="O1910" s="31">
        <v>38353</v>
      </c>
      <c r="P1910" s="31" t="s">
        <v>7472</v>
      </c>
      <c r="Q1910" s="29" t="s">
        <v>10579</v>
      </c>
      <c r="R1910" s="28">
        <v>3</v>
      </c>
      <c r="S1910" s="28">
        <v>87</v>
      </c>
      <c r="T1910" s="28">
        <v>4</v>
      </c>
      <c r="U1910" s="28">
        <v>40</v>
      </c>
      <c r="V1910" s="29" t="s">
        <v>7472</v>
      </c>
      <c r="W1910" s="29" t="s">
        <v>7472</v>
      </c>
      <c r="X1910" s="29" t="s">
        <v>7472</v>
      </c>
      <c r="Y1910" s="29" t="s">
        <v>7472</v>
      </c>
      <c r="Z1910" s="29" t="s">
        <v>402</v>
      </c>
      <c r="AA1910" s="29" t="s">
        <v>7478</v>
      </c>
      <c r="AB1910" s="28" t="s">
        <v>7472</v>
      </c>
      <c r="AC1910" s="27"/>
      <c r="AD1910" s="27"/>
      <c r="AE1910" s="27"/>
      <c r="AF1910" s="29" t="s">
        <v>7472</v>
      </c>
      <c r="AG1910" s="33" t="str">
        <f>IF(ISERROR(IF(VLOOKUP(B1910,'SAS Stations'!$A$2:$G$307,6,)="YES", "YES", "NO"))=TRUE,"NO","YES")</f>
        <v>NO</v>
      </c>
      <c r="AH1910" s="33" t="str">
        <f t="shared" si="29"/>
        <v>YES</v>
      </c>
      <c r="AI1910" s="33" t="str">
        <f>IF(ISERROR(IF(VLOOKUP(B1910,'Stations Modelled'!$A$2:$D$141,4,FALSE)=TRUE, "YES","NO")),"NO","YES")</f>
        <v>NO</v>
      </c>
    </row>
    <row r="1911" spans="1:35" hidden="1">
      <c r="A1911" s="29" t="s">
        <v>959</v>
      </c>
      <c r="B1911" s="28">
        <v>1041</v>
      </c>
      <c r="C1911" s="28">
        <v>6277</v>
      </c>
      <c r="D1911" s="30" t="s">
        <v>4971</v>
      </c>
      <c r="E1911" s="29">
        <v>77266</v>
      </c>
      <c r="F1911" s="28">
        <v>66</v>
      </c>
      <c r="G1911" s="28">
        <v>12</v>
      </c>
      <c r="H1911" s="28">
        <v>5053</v>
      </c>
      <c r="I1911" s="29" t="s">
        <v>833</v>
      </c>
      <c r="J1911" s="28">
        <v>12</v>
      </c>
      <c r="K1911" s="29" t="s">
        <v>833</v>
      </c>
      <c r="L1911" s="28">
        <v>5056</v>
      </c>
      <c r="M1911" s="29" t="s">
        <v>698</v>
      </c>
      <c r="N1911" s="29" t="s">
        <v>7471</v>
      </c>
      <c r="O1911" s="31">
        <v>31382</v>
      </c>
      <c r="P1911" s="31" t="s">
        <v>7472</v>
      </c>
      <c r="Q1911" s="29" t="s">
        <v>525</v>
      </c>
      <c r="R1911" s="28">
        <v>5</v>
      </c>
      <c r="S1911" s="28">
        <v>39</v>
      </c>
      <c r="T1911" s="28">
        <v>1</v>
      </c>
      <c r="U1911" s="28">
        <v>64</v>
      </c>
      <c r="V1911" s="29" t="s">
        <v>4972</v>
      </c>
      <c r="W1911" s="29" t="s">
        <v>4868</v>
      </c>
      <c r="X1911" s="29" t="s">
        <v>7558</v>
      </c>
      <c r="Y1911" s="29" t="s">
        <v>5382</v>
      </c>
      <c r="Z1911" s="29" t="s">
        <v>742</v>
      </c>
      <c r="AA1911" s="29" t="s">
        <v>7478</v>
      </c>
      <c r="AB1911" s="28">
        <v>93033</v>
      </c>
      <c r="AC1911" s="32">
        <v>34.143295000000002</v>
      </c>
      <c r="AD1911" s="32">
        <v>-119.18259399999999</v>
      </c>
      <c r="AE1911" s="34" t="s">
        <v>7494</v>
      </c>
      <c r="AF1911" s="29" t="s">
        <v>7472</v>
      </c>
      <c r="AG1911" s="33" t="str">
        <f>IF(ISERROR(IF(VLOOKUP(B1911,'SAS Stations'!$A$2:$G$307,6,)="YES", "YES", "NO"))=TRUE,"NO","YES")</f>
        <v>NO</v>
      </c>
      <c r="AH1911" s="33" t="str">
        <f t="shared" si="29"/>
        <v>YES</v>
      </c>
      <c r="AI1911" s="33" t="str">
        <f>IF(ISERROR(IF(VLOOKUP(B1911,'Stations Modelled'!$A$2:$D$141,4,FALSE)=TRUE, "YES","NO")),"NO","YES")</f>
        <v>NO</v>
      </c>
    </row>
    <row r="1912" spans="1:35" hidden="1">
      <c r="A1912" s="29" t="s">
        <v>1575</v>
      </c>
      <c r="B1912" s="28">
        <v>1789</v>
      </c>
      <c r="C1912" s="28">
        <v>5357</v>
      </c>
      <c r="D1912" s="30"/>
      <c r="E1912" s="29"/>
      <c r="F1912" s="28">
        <v>66</v>
      </c>
      <c r="G1912" s="28">
        <v>12</v>
      </c>
      <c r="H1912" s="28">
        <v>5033</v>
      </c>
      <c r="I1912" s="29" t="s">
        <v>397</v>
      </c>
      <c r="J1912" s="28">
        <v>17</v>
      </c>
      <c r="K1912" s="29" t="s">
        <v>4950</v>
      </c>
      <c r="L1912" s="28">
        <v>5033</v>
      </c>
      <c r="M1912" s="29" t="s">
        <v>397</v>
      </c>
      <c r="N1912" s="29" t="s">
        <v>7496</v>
      </c>
      <c r="O1912" s="31">
        <v>38353</v>
      </c>
      <c r="P1912" s="31" t="s">
        <v>7472</v>
      </c>
      <c r="Q1912" s="29" t="s">
        <v>10579</v>
      </c>
      <c r="R1912" s="28">
        <v>5</v>
      </c>
      <c r="S1912" s="28">
        <v>51</v>
      </c>
      <c r="T1912" s="28">
        <v>3</v>
      </c>
      <c r="U1912" s="28">
        <v>70</v>
      </c>
      <c r="V1912" s="29" t="s">
        <v>4926</v>
      </c>
      <c r="W1912" s="29" t="s">
        <v>1685</v>
      </c>
      <c r="X1912" s="29" t="s">
        <v>1576</v>
      </c>
      <c r="Y1912" s="29" t="s">
        <v>1577</v>
      </c>
      <c r="Z1912" s="29" t="s">
        <v>576</v>
      </c>
      <c r="AA1912" s="29" t="s">
        <v>7478</v>
      </c>
      <c r="AB1912" s="28" t="s">
        <v>7472</v>
      </c>
      <c r="AC1912" s="27"/>
      <c r="AD1912" s="27"/>
      <c r="AE1912" s="27"/>
      <c r="AF1912" s="29" t="s">
        <v>7472</v>
      </c>
      <c r="AG1912" s="33" t="str">
        <f>IF(ISERROR(IF(VLOOKUP(B1912,'SAS Stations'!$A$2:$G$307,6,)="YES", "YES", "NO"))=TRUE,"NO","YES")</f>
        <v>NO</v>
      </c>
      <c r="AH1912" s="33" t="str">
        <f t="shared" si="29"/>
        <v>YES</v>
      </c>
      <c r="AI1912" s="33" t="str">
        <f>IF(ISERROR(IF(VLOOKUP(B1912,'Stations Modelled'!$A$2:$D$141,4,FALSE)=TRUE, "YES","NO")),"NO","YES")</f>
        <v>NO</v>
      </c>
    </row>
    <row r="1913" spans="1:35" hidden="1">
      <c r="A1913" s="29" t="s">
        <v>4911</v>
      </c>
      <c r="B1913" s="28">
        <v>842</v>
      </c>
      <c r="C1913" s="28">
        <v>5844</v>
      </c>
      <c r="D1913" s="30" t="s">
        <v>2822</v>
      </c>
      <c r="E1913" s="29"/>
      <c r="F1913" s="28">
        <v>66</v>
      </c>
      <c r="G1913" s="28">
        <v>12</v>
      </c>
      <c r="H1913" s="28">
        <v>5085</v>
      </c>
      <c r="I1913" s="29" t="s">
        <v>3849</v>
      </c>
      <c r="J1913" s="28">
        <v>9</v>
      </c>
      <c r="K1913" s="29" t="s">
        <v>652</v>
      </c>
      <c r="L1913" s="28">
        <v>5073</v>
      </c>
      <c r="M1913" s="29" t="s">
        <v>652</v>
      </c>
      <c r="N1913" s="29" t="s">
        <v>7521</v>
      </c>
      <c r="O1913" s="31">
        <v>23590</v>
      </c>
      <c r="P1913" s="31">
        <v>35886</v>
      </c>
      <c r="Q1913" s="29" t="s">
        <v>7530</v>
      </c>
      <c r="R1913" s="28">
        <v>1</v>
      </c>
      <c r="S1913" s="28">
        <v>47</v>
      </c>
      <c r="T1913" s="28">
        <v>2</v>
      </c>
      <c r="U1913" s="28">
        <v>52</v>
      </c>
      <c r="V1913" s="29" t="s">
        <v>3386</v>
      </c>
      <c r="W1913" s="29" t="s">
        <v>1661</v>
      </c>
      <c r="X1913" s="29" t="s">
        <v>7508</v>
      </c>
      <c r="Y1913" s="29" t="s">
        <v>4912</v>
      </c>
      <c r="Z1913" s="29" t="s">
        <v>4913</v>
      </c>
      <c r="AA1913" s="29" t="s">
        <v>7478</v>
      </c>
      <c r="AB1913" s="28">
        <v>90670</v>
      </c>
      <c r="AC1913" s="27"/>
      <c r="AD1913" s="27"/>
      <c r="AE1913" s="27"/>
      <c r="AF1913" s="29" t="s">
        <v>7472</v>
      </c>
      <c r="AG1913" s="33" t="str">
        <f>IF(ISERROR(IF(VLOOKUP(B1913,'SAS Stations'!$A$2:$G$307,6,)="YES", "YES", "NO"))=TRUE,"NO","YES")</f>
        <v>NO</v>
      </c>
      <c r="AH1913" s="33" t="str">
        <f t="shared" si="29"/>
        <v>YES</v>
      </c>
      <c r="AI1913" s="33" t="str">
        <f>IF(ISERROR(IF(VLOOKUP(B1913,'Stations Modelled'!$A$2:$D$141,4,FALSE)=TRUE, "YES","NO")),"NO","YES")</f>
        <v>NO</v>
      </c>
    </row>
    <row r="1914" spans="1:35" hidden="1">
      <c r="A1914" s="29" t="s">
        <v>960</v>
      </c>
      <c r="B1914" s="28">
        <v>618</v>
      </c>
      <c r="C1914" s="28">
        <v>5567</v>
      </c>
      <c r="D1914" s="30" t="s">
        <v>4919</v>
      </c>
      <c r="E1914" s="29"/>
      <c r="F1914" s="28">
        <v>66</v>
      </c>
      <c r="G1914" s="28">
        <v>12</v>
      </c>
      <c r="H1914" s="28">
        <v>5052</v>
      </c>
      <c r="I1914" s="29" t="s">
        <v>357</v>
      </c>
      <c r="J1914" s="28">
        <v>14</v>
      </c>
      <c r="K1914" s="29" t="s">
        <v>940</v>
      </c>
      <c r="L1914" s="28">
        <v>5054</v>
      </c>
      <c r="M1914" s="29" t="s">
        <v>940</v>
      </c>
      <c r="N1914" s="29" t="s">
        <v>7471</v>
      </c>
      <c r="O1914" s="31">
        <v>22068</v>
      </c>
      <c r="P1914" s="31" t="s">
        <v>7472</v>
      </c>
      <c r="Q1914" s="29" t="s">
        <v>7473</v>
      </c>
      <c r="R1914" s="28">
        <v>5</v>
      </c>
      <c r="S1914" s="28">
        <v>36</v>
      </c>
      <c r="T1914" s="28">
        <v>3</v>
      </c>
      <c r="U1914" s="28">
        <v>25</v>
      </c>
      <c r="V1914" s="29" t="s">
        <v>7498</v>
      </c>
      <c r="W1914" s="29" t="s">
        <v>10569</v>
      </c>
      <c r="X1914" s="29" t="s">
        <v>7558</v>
      </c>
      <c r="Y1914" s="29" t="s">
        <v>5383</v>
      </c>
      <c r="Z1914" s="29" t="s">
        <v>636</v>
      </c>
      <c r="AA1914" s="29" t="s">
        <v>7478</v>
      </c>
      <c r="AB1914" s="28">
        <v>93534</v>
      </c>
      <c r="AC1914" s="32">
        <v>34.578645999999999</v>
      </c>
      <c r="AD1914" s="32">
        <v>-117.71842100000001</v>
      </c>
      <c r="AE1914" s="34" t="s">
        <v>7494</v>
      </c>
      <c r="AF1914" s="29" t="s">
        <v>7472</v>
      </c>
      <c r="AG1914" s="33" t="str">
        <f>IF(ISERROR(IF(VLOOKUP(B1914,'SAS Stations'!$A$2:$G$307,6,)="YES", "YES", "NO"))=TRUE,"NO","YES")</f>
        <v>NO</v>
      </c>
      <c r="AH1914" s="33" t="str">
        <f t="shared" si="29"/>
        <v>YES</v>
      </c>
      <c r="AI1914" s="33" t="str">
        <f>IF(ISERROR(IF(VLOOKUP(B1914,'Stations Modelled'!$A$2:$D$141,4,FALSE)=TRUE, "YES","NO")),"NO","YES")</f>
        <v>NO</v>
      </c>
    </row>
    <row r="1915" spans="1:35" hidden="1">
      <c r="A1915" s="29" t="s">
        <v>961</v>
      </c>
      <c r="B1915" s="28">
        <v>714</v>
      </c>
      <c r="C1915" s="28">
        <v>5690</v>
      </c>
      <c r="D1915" s="30" t="s">
        <v>3420</v>
      </c>
      <c r="E1915" s="29">
        <v>17435</v>
      </c>
      <c r="F1915" s="28">
        <v>66</v>
      </c>
      <c r="G1915" s="28">
        <v>12</v>
      </c>
      <c r="H1915" s="28">
        <v>1310</v>
      </c>
      <c r="I1915" s="29" t="s">
        <v>3882</v>
      </c>
      <c r="J1915" s="28">
        <v>4</v>
      </c>
      <c r="K1915" s="29" t="s">
        <v>448</v>
      </c>
      <c r="L1915" s="28">
        <v>5069</v>
      </c>
      <c r="M1915" s="29" t="s">
        <v>687</v>
      </c>
      <c r="N1915" s="29" t="s">
        <v>7471</v>
      </c>
      <c r="O1915" s="31">
        <v>30468</v>
      </c>
      <c r="P1915" s="31" t="s">
        <v>7472</v>
      </c>
      <c r="Q1915" s="29" t="s">
        <v>7473</v>
      </c>
      <c r="R1915" s="28">
        <v>3</v>
      </c>
      <c r="S1915" s="28">
        <v>30</v>
      </c>
      <c r="T1915" s="28">
        <v>3</v>
      </c>
      <c r="U1915" s="28">
        <v>15</v>
      </c>
      <c r="V1915" s="29" t="s">
        <v>7474</v>
      </c>
      <c r="W1915" s="29" t="s">
        <v>1757</v>
      </c>
      <c r="X1915" s="29" t="s">
        <v>527</v>
      </c>
      <c r="Y1915" s="29" t="s">
        <v>2808</v>
      </c>
      <c r="Z1915" s="29" t="s">
        <v>735</v>
      </c>
      <c r="AA1915" s="29" t="s">
        <v>7478</v>
      </c>
      <c r="AB1915" s="28">
        <v>91761</v>
      </c>
      <c r="AC1915" s="32">
        <v>34.048766999999998</v>
      </c>
      <c r="AD1915" s="32">
        <v>-117.52602400000001</v>
      </c>
      <c r="AE1915" s="34" t="s">
        <v>7503</v>
      </c>
      <c r="AF1915" s="29" t="s">
        <v>7472</v>
      </c>
      <c r="AG1915" s="33" t="str">
        <f>IF(ISERROR(IF(VLOOKUP(B1915,'SAS Stations'!$A$2:$G$307,6,)="YES", "YES", "NO"))=TRUE,"NO","YES")</f>
        <v>YES</v>
      </c>
      <c r="AH1915" s="33" t="str">
        <f t="shared" si="29"/>
        <v>NO</v>
      </c>
      <c r="AI1915" s="33" t="str">
        <f>IF(ISERROR(IF(VLOOKUP(B1915,'Stations Modelled'!$A$2:$D$141,4,FALSE)=TRUE, "YES","NO")),"NO","YES")</f>
        <v>NO</v>
      </c>
    </row>
    <row r="1916" spans="1:35" hidden="1">
      <c r="A1916" s="29" t="s">
        <v>1578</v>
      </c>
      <c r="B1916" s="28">
        <v>1323</v>
      </c>
      <c r="C1916" s="28">
        <v>7922</v>
      </c>
      <c r="D1916" s="30"/>
      <c r="E1916" s="29"/>
      <c r="F1916" s="28">
        <v>33</v>
      </c>
      <c r="G1916" s="28">
        <v>12</v>
      </c>
      <c r="H1916" s="28">
        <v>5070</v>
      </c>
      <c r="I1916" s="29" t="s">
        <v>347</v>
      </c>
      <c r="J1916" s="28">
        <v>7</v>
      </c>
      <c r="K1916" s="29" t="s">
        <v>347</v>
      </c>
      <c r="L1916" s="28">
        <v>5070</v>
      </c>
      <c r="M1916" s="29" t="s">
        <v>347</v>
      </c>
      <c r="N1916" s="29" t="s">
        <v>7521</v>
      </c>
      <c r="O1916" s="31">
        <v>32325</v>
      </c>
      <c r="P1916" s="31">
        <v>33393</v>
      </c>
      <c r="Q1916" s="29" t="s">
        <v>5084</v>
      </c>
      <c r="R1916" s="28">
        <v>3</v>
      </c>
      <c r="S1916" s="28">
        <v>77</v>
      </c>
      <c r="T1916" s="28">
        <v>4</v>
      </c>
      <c r="U1916" s="28">
        <v>20</v>
      </c>
      <c r="V1916" s="29" t="s">
        <v>7472</v>
      </c>
      <c r="W1916" s="29" t="s">
        <v>7472</v>
      </c>
      <c r="X1916" s="29" t="s">
        <v>7472</v>
      </c>
      <c r="Y1916" s="29" t="s">
        <v>7472</v>
      </c>
      <c r="Z1916" s="29" t="s">
        <v>7472</v>
      </c>
      <c r="AA1916" s="29" t="s">
        <v>7478</v>
      </c>
      <c r="AB1916" s="28" t="s">
        <v>7472</v>
      </c>
      <c r="AC1916" s="27"/>
      <c r="AD1916" s="27"/>
      <c r="AE1916" s="27"/>
      <c r="AF1916" s="29" t="s">
        <v>7472</v>
      </c>
      <c r="AG1916" s="33" t="str">
        <f>IF(ISERROR(IF(VLOOKUP(B1916,'SAS Stations'!$A$2:$G$307,6,)="YES", "YES", "NO"))=TRUE,"NO","YES")</f>
        <v>NO</v>
      </c>
      <c r="AH1916" s="33" t="str">
        <f t="shared" si="29"/>
        <v>YES</v>
      </c>
      <c r="AI1916" s="33" t="str">
        <f>IF(ISERROR(IF(VLOOKUP(B1916,'Stations Modelled'!$A$2:$D$141,4,FALSE)=TRUE, "YES","NO")),"NO","YES")</f>
        <v>NO</v>
      </c>
    </row>
    <row r="1917" spans="1:35" hidden="1">
      <c r="A1917" s="29" t="s">
        <v>1579</v>
      </c>
      <c r="B1917" s="28">
        <v>478</v>
      </c>
      <c r="C1917" s="28">
        <v>5260</v>
      </c>
      <c r="D1917" s="30"/>
      <c r="E1917" s="29"/>
      <c r="F1917" s="28">
        <v>66</v>
      </c>
      <c r="G1917" s="28">
        <v>4</v>
      </c>
      <c r="H1917" s="28">
        <v>5023</v>
      </c>
      <c r="I1917" s="29" t="s">
        <v>337</v>
      </c>
      <c r="J1917" s="28">
        <v>8</v>
      </c>
      <c r="K1917" s="29" t="s">
        <v>337</v>
      </c>
      <c r="L1917" s="28">
        <v>5012</v>
      </c>
      <c r="M1917" s="29" t="s">
        <v>3869</v>
      </c>
      <c r="N1917" s="29" t="s">
        <v>7521</v>
      </c>
      <c r="O1917" s="31">
        <v>18264</v>
      </c>
      <c r="P1917" s="31">
        <v>31168</v>
      </c>
      <c r="Q1917" s="29" t="s">
        <v>7530</v>
      </c>
      <c r="R1917" s="28">
        <v>5</v>
      </c>
      <c r="S1917" s="28">
        <v>44</v>
      </c>
      <c r="T1917" s="28">
        <v>1</v>
      </c>
      <c r="U1917" s="28">
        <v>54</v>
      </c>
      <c r="V1917" s="29" t="s">
        <v>2730</v>
      </c>
      <c r="W1917" s="29" t="s">
        <v>7472</v>
      </c>
      <c r="X1917" s="29" t="s">
        <v>7472</v>
      </c>
      <c r="Y1917" s="29" t="s">
        <v>7472</v>
      </c>
      <c r="Z1917" s="29" t="s">
        <v>7472</v>
      </c>
      <c r="AA1917" s="29" t="s">
        <v>7478</v>
      </c>
      <c r="AB1917" s="28" t="s">
        <v>7472</v>
      </c>
      <c r="AC1917" s="27"/>
      <c r="AD1917" s="27"/>
      <c r="AE1917" s="27"/>
      <c r="AF1917" s="29" t="s">
        <v>7472</v>
      </c>
      <c r="AG1917" s="33" t="str">
        <f>IF(ISERROR(IF(VLOOKUP(B1917,'SAS Stations'!$A$2:$G$307,6,)="YES", "YES", "NO"))=TRUE,"NO","YES")</f>
        <v>NO</v>
      </c>
      <c r="AH1917" s="33" t="str">
        <f t="shared" si="29"/>
        <v>YES</v>
      </c>
      <c r="AI1917" s="33" t="str">
        <f>IF(ISERROR(IF(VLOOKUP(B1917,'Stations Modelled'!$A$2:$D$141,4,FALSE)=TRUE, "YES","NO")),"NO","YES")</f>
        <v>NO</v>
      </c>
    </row>
    <row r="1918" spans="1:35" hidden="1">
      <c r="A1918" s="29" t="s">
        <v>962</v>
      </c>
      <c r="B1918" s="28">
        <v>1597</v>
      </c>
      <c r="C1918" s="28">
        <v>6902</v>
      </c>
      <c r="D1918" s="30"/>
      <c r="E1918" s="29"/>
      <c r="F1918" s="28">
        <v>115</v>
      </c>
      <c r="G1918" s="28">
        <v>115</v>
      </c>
      <c r="H1918" s="28">
        <v>5067</v>
      </c>
      <c r="I1918" s="29" t="s">
        <v>389</v>
      </c>
      <c r="J1918" s="28">
        <v>6</v>
      </c>
      <c r="K1918" s="29" t="s">
        <v>389</v>
      </c>
      <c r="L1918" s="28">
        <v>4000</v>
      </c>
      <c r="M1918" s="29" t="s">
        <v>7495</v>
      </c>
      <c r="N1918" s="29" t="s">
        <v>7471</v>
      </c>
      <c r="O1918" s="31">
        <v>31189</v>
      </c>
      <c r="P1918" s="31" t="s">
        <v>7472</v>
      </c>
      <c r="Q1918" s="29" t="s">
        <v>525</v>
      </c>
      <c r="R1918" s="28">
        <v>9</v>
      </c>
      <c r="S1918" s="28">
        <v>99</v>
      </c>
      <c r="T1918" s="28" t="s">
        <v>7472</v>
      </c>
      <c r="U1918" s="28">
        <v>0</v>
      </c>
      <c r="V1918" s="29" t="s">
        <v>7472</v>
      </c>
      <c r="W1918" s="29" t="s">
        <v>7472</v>
      </c>
      <c r="X1918" s="29" t="s">
        <v>7472</v>
      </c>
      <c r="Y1918" s="29" t="s">
        <v>1580</v>
      </c>
      <c r="Z1918" s="29" t="s">
        <v>7472</v>
      </c>
      <c r="AA1918" s="29" t="s">
        <v>7472</v>
      </c>
      <c r="AB1918" s="28" t="s">
        <v>7472</v>
      </c>
      <c r="AC1918" s="27"/>
      <c r="AD1918" s="27"/>
      <c r="AE1918" s="27"/>
      <c r="AF1918" s="29" t="s">
        <v>7472</v>
      </c>
      <c r="AG1918" s="33" t="str">
        <f>IF(ISERROR(IF(VLOOKUP(B1918,'SAS Stations'!$A$2:$G$307,6,)="YES", "YES", "NO"))=TRUE,"NO","YES")</f>
        <v>NO</v>
      </c>
      <c r="AH1918" s="33" t="str">
        <f t="shared" si="29"/>
        <v>YES</v>
      </c>
      <c r="AI1918" s="33" t="str">
        <f>IF(ISERROR(IF(VLOOKUP(B1918,'Stations Modelled'!$A$2:$D$141,4,FALSE)=TRUE, "YES","NO")),"NO","YES")</f>
        <v>NO</v>
      </c>
    </row>
    <row r="1919" spans="1:35" hidden="1">
      <c r="A1919" s="29" t="s">
        <v>1581</v>
      </c>
      <c r="B1919" s="28">
        <v>1615</v>
      </c>
      <c r="C1919" s="28">
        <v>6904</v>
      </c>
      <c r="D1919" s="30"/>
      <c r="E1919" s="29"/>
      <c r="F1919" s="28">
        <v>66</v>
      </c>
      <c r="G1919" s="28">
        <v>66</v>
      </c>
      <c r="H1919" s="28">
        <v>5052</v>
      </c>
      <c r="I1919" s="29" t="s">
        <v>357</v>
      </c>
      <c r="J1919" s="28">
        <v>14</v>
      </c>
      <c r="K1919" s="29" t="s">
        <v>940</v>
      </c>
      <c r="L1919" s="28">
        <v>4000</v>
      </c>
      <c r="M1919" s="29" t="s">
        <v>7495</v>
      </c>
      <c r="N1919" s="29" t="s">
        <v>7471</v>
      </c>
      <c r="O1919" s="31">
        <v>31413</v>
      </c>
      <c r="P1919" s="31" t="s">
        <v>7472</v>
      </c>
      <c r="Q1919" s="29" t="s">
        <v>525</v>
      </c>
      <c r="R1919" s="28">
        <v>9</v>
      </c>
      <c r="S1919" s="28">
        <v>99</v>
      </c>
      <c r="T1919" s="28" t="s">
        <v>7472</v>
      </c>
      <c r="U1919" s="28">
        <v>0</v>
      </c>
      <c r="V1919" s="29" t="s">
        <v>7472</v>
      </c>
      <c r="W1919" s="29" t="s">
        <v>7472</v>
      </c>
      <c r="X1919" s="29" t="s">
        <v>7472</v>
      </c>
      <c r="Y1919" s="29" t="s">
        <v>1580</v>
      </c>
      <c r="Z1919" s="29" t="s">
        <v>7472</v>
      </c>
      <c r="AA1919" s="29" t="s">
        <v>7472</v>
      </c>
      <c r="AB1919" s="28" t="s">
        <v>7472</v>
      </c>
      <c r="AC1919" s="27"/>
      <c r="AD1919" s="27"/>
      <c r="AE1919" s="27"/>
      <c r="AF1919" s="29" t="s">
        <v>7472</v>
      </c>
      <c r="AG1919" s="33" t="str">
        <f>IF(ISERROR(IF(VLOOKUP(B1919,'SAS Stations'!$A$2:$G$307,6,)="YES", "YES", "NO"))=TRUE,"NO","YES")</f>
        <v>NO</v>
      </c>
      <c r="AH1919" s="33" t="str">
        <f t="shared" si="29"/>
        <v>YES</v>
      </c>
      <c r="AI1919" s="33" t="str">
        <f>IF(ISERROR(IF(VLOOKUP(B1919,'Stations Modelled'!$A$2:$D$141,4,FALSE)=TRUE, "YES","NO")),"NO","YES")</f>
        <v>NO</v>
      </c>
    </row>
    <row r="1920" spans="1:35" hidden="1">
      <c r="A1920" s="29" t="s">
        <v>963</v>
      </c>
      <c r="B1920" s="28">
        <v>1965</v>
      </c>
      <c r="C1920" s="28">
        <v>6900</v>
      </c>
      <c r="D1920" s="30"/>
      <c r="E1920" s="29"/>
      <c r="F1920" s="28">
        <v>115</v>
      </c>
      <c r="G1920" s="28">
        <v>115</v>
      </c>
      <c r="H1920" s="28">
        <v>5067</v>
      </c>
      <c r="I1920" s="29" t="s">
        <v>389</v>
      </c>
      <c r="J1920" s="28">
        <v>6</v>
      </c>
      <c r="K1920" s="29" t="s">
        <v>389</v>
      </c>
      <c r="L1920" s="28">
        <v>4000</v>
      </c>
      <c r="M1920" s="29" t="s">
        <v>7495</v>
      </c>
      <c r="N1920" s="29" t="s">
        <v>7471</v>
      </c>
      <c r="O1920" s="31">
        <v>36220</v>
      </c>
      <c r="P1920" s="31" t="s">
        <v>7472</v>
      </c>
      <c r="Q1920" s="29" t="s">
        <v>525</v>
      </c>
      <c r="R1920" s="28">
        <v>9</v>
      </c>
      <c r="S1920" s="28">
        <v>99</v>
      </c>
      <c r="T1920" s="28" t="s">
        <v>7472</v>
      </c>
      <c r="U1920" s="28">
        <v>0</v>
      </c>
      <c r="V1920" s="29" t="s">
        <v>7472</v>
      </c>
      <c r="W1920" s="29" t="s">
        <v>7472</v>
      </c>
      <c r="X1920" s="29" t="s">
        <v>7472</v>
      </c>
      <c r="Y1920" s="29" t="s">
        <v>1580</v>
      </c>
      <c r="Z1920" s="29" t="s">
        <v>7472</v>
      </c>
      <c r="AA1920" s="29" t="s">
        <v>7472</v>
      </c>
      <c r="AB1920" s="28" t="s">
        <v>7472</v>
      </c>
      <c r="AC1920" s="27"/>
      <c r="AD1920" s="27"/>
      <c r="AE1920" s="27"/>
      <c r="AF1920" s="29" t="s">
        <v>7472</v>
      </c>
      <c r="AG1920" s="33" t="str">
        <f>IF(ISERROR(IF(VLOOKUP(B1920,'SAS Stations'!$A$2:$G$307,6,)="YES", "YES", "NO"))=TRUE,"NO","YES")</f>
        <v>NO</v>
      </c>
      <c r="AH1920" s="33" t="str">
        <f t="shared" si="29"/>
        <v>YES</v>
      </c>
      <c r="AI1920" s="33" t="str">
        <f>IF(ISERROR(IF(VLOOKUP(B1920,'Stations Modelled'!$A$2:$D$141,4,FALSE)=TRUE, "YES","NO")),"NO","YES")</f>
        <v>NO</v>
      </c>
    </row>
    <row r="1921" spans="1:35" hidden="1">
      <c r="A1921" s="29" t="s">
        <v>1582</v>
      </c>
      <c r="B1921" s="28">
        <v>1617</v>
      </c>
      <c r="C1921" s="28">
        <v>6905</v>
      </c>
      <c r="D1921" s="30"/>
      <c r="E1921" s="29"/>
      <c r="F1921" s="28">
        <v>66</v>
      </c>
      <c r="G1921" s="28">
        <v>66</v>
      </c>
      <c r="H1921" s="28">
        <v>5052</v>
      </c>
      <c r="I1921" s="29" t="s">
        <v>357</v>
      </c>
      <c r="J1921" s="28">
        <v>14</v>
      </c>
      <c r="K1921" s="29" t="s">
        <v>940</v>
      </c>
      <c r="L1921" s="28">
        <v>4000</v>
      </c>
      <c r="M1921" s="29" t="s">
        <v>7495</v>
      </c>
      <c r="N1921" s="29" t="s">
        <v>7471</v>
      </c>
      <c r="O1921" s="31">
        <v>31413</v>
      </c>
      <c r="P1921" s="31" t="s">
        <v>7472</v>
      </c>
      <c r="Q1921" s="29" t="s">
        <v>525</v>
      </c>
      <c r="R1921" s="28">
        <v>9</v>
      </c>
      <c r="S1921" s="28">
        <v>99</v>
      </c>
      <c r="T1921" s="28" t="s">
        <v>7472</v>
      </c>
      <c r="U1921" s="28">
        <v>0</v>
      </c>
      <c r="V1921" s="29" t="s">
        <v>7472</v>
      </c>
      <c r="W1921" s="29" t="s">
        <v>7472</v>
      </c>
      <c r="X1921" s="29" t="s">
        <v>7472</v>
      </c>
      <c r="Y1921" s="29" t="s">
        <v>1580</v>
      </c>
      <c r="Z1921" s="29" t="s">
        <v>7472</v>
      </c>
      <c r="AA1921" s="29" t="s">
        <v>7472</v>
      </c>
      <c r="AB1921" s="28" t="s">
        <v>7472</v>
      </c>
      <c r="AC1921" s="27"/>
      <c r="AD1921" s="27"/>
      <c r="AE1921" s="27"/>
      <c r="AF1921" s="29" t="s">
        <v>7472</v>
      </c>
      <c r="AG1921" s="33" t="str">
        <f>IF(ISERROR(IF(VLOOKUP(B1921,'SAS Stations'!$A$2:$G$307,6,)="YES", "YES", "NO"))=TRUE,"NO","YES")</f>
        <v>NO</v>
      </c>
      <c r="AH1921" s="33" t="str">
        <f t="shared" si="29"/>
        <v>YES</v>
      </c>
      <c r="AI1921" s="33" t="str">
        <f>IF(ISERROR(IF(VLOOKUP(B1921,'Stations Modelled'!$A$2:$D$141,4,FALSE)=TRUE, "YES","NO")),"NO","YES")</f>
        <v>NO</v>
      </c>
    </row>
    <row r="1922" spans="1:35" hidden="1">
      <c r="A1922" s="29" t="s">
        <v>1583</v>
      </c>
      <c r="B1922" s="28">
        <v>1318</v>
      </c>
      <c r="C1922" s="28">
        <v>7916</v>
      </c>
      <c r="D1922" s="30"/>
      <c r="E1922" s="29"/>
      <c r="F1922" s="28">
        <v>33</v>
      </c>
      <c r="G1922" s="28">
        <v>12</v>
      </c>
      <c r="H1922" s="28">
        <v>5070</v>
      </c>
      <c r="I1922" s="29" t="s">
        <v>347</v>
      </c>
      <c r="J1922" s="28">
        <v>7</v>
      </c>
      <c r="K1922" s="29" t="s">
        <v>347</v>
      </c>
      <c r="L1922" s="28">
        <v>5070</v>
      </c>
      <c r="M1922" s="29" t="s">
        <v>347</v>
      </c>
      <c r="N1922" s="29" t="s">
        <v>7521</v>
      </c>
      <c r="O1922" s="31">
        <v>26877</v>
      </c>
      <c r="P1922" s="31">
        <v>33055</v>
      </c>
      <c r="Q1922" s="29" t="s">
        <v>5084</v>
      </c>
      <c r="R1922" s="28">
        <v>3</v>
      </c>
      <c r="S1922" s="28">
        <v>77</v>
      </c>
      <c r="T1922" s="28">
        <v>4</v>
      </c>
      <c r="U1922" s="28">
        <v>20</v>
      </c>
      <c r="V1922" s="29" t="s">
        <v>7472</v>
      </c>
      <c r="W1922" s="29" t="s">
        <v>7472</v>
      </c>
      <c r="X1922" s="29" t="s">
        <v>7472</v>
      </c>
      <c r="Y1922" s="29" t="s">
        <v>7472</v>
      </c>
      <c r="Z1922" s="29" t="s">
        <v>7472</v>
      </c>
      <c r="AA1922" s="29" t="s">
        <v>7478</v>
      </c>
      <c r="AB1922" s="28" t="s">
        <v>7472</v>
      </c>
      <c r="AC1922" s="27"/>
      <c r="AD1922" s="27"/>
      <c r="AE1922" s="27"/>
      <c r="AF1922" s="29" t="s">
        <v>7472</v>
      </c>
      <c r="AG1922" s="33" t="str">
        <f>IF(ISERROR(IF(VLOOKUP(B1922,'SAS Stations'!$A$2:$G$307,6,)="YES", "YES", "NO"))=TRUE,"NO","YES")</f>
        <v>NO</v>
      </c>
      <c r="AH1922" s="33" t="str">
        <f t="shared" si="29"/>
        <v>YES</v>
      </c>
      <c r="AI1922" s="33" t="str">
        <f>IF(ISERROR(IF(VLOOKUP(B1922,'Stations Modelled'!$A$2:$D$141,4,FALSE)=TRUE, "YES","NO")),"NO","YES")</f>
        <v>NO</v>
      </c>
    </row>
    <row r="1923" spans="1:35" hidden="1">
      <c r="A1923" s="29" t="s">
        <v>964</v>
      </c>
      <c r="B1923" s="28">
        <v>1596</v>
      </c>
      <c r="C1923" s="28">
        <v>6901</v>
      </c>
      <c r="D1923" s="30"/>
      <c r="E1923" s="29"/>
      <c r="F1923" s="28">
        <v>115</v>
      </c>
      <c r="G1923" s="28">
        <v>115</v>
      </c>
      <c r="H1923" s="28">
        <v>5067</v>
      </c>
      <c r="I1923" s="29" t="s">
        <v>389</v>
      </c>
      <c r="J1923" s="28">
        <v>6</v>
      </c>
      <c r="K1923" s="29" t="s">
        <v>389</v>
      </c>
      <c r="L1923" s="28">
        <v>4000</v>
      </c>
      <c r="M1923" s="29" t="s">
        <v>7495</v>
      </c>
      <c r="N1923" s="29" t="s">
        <v>7471</v>
      </c>
      <c r="O1923" s="31">
        <v>30698</v>
      </c>
      <c r="P1923" s="31" t="s">
        <v>7472</v>
      </c>
      <c r="Q1923" s="29" t="s">
        <v>525</v>
      </c>
      <c r="R1923" s="28">
        <v>9</v>
      </c>
      <c r="S1923" s="28">
        <v>99</v>
      </c>
      <c r="T1923" s="28" t="s">
        <v>7472</v>
      </c>
      <c r="U1923" s="28">
        <v>0</v>
      </c>
      <c r="V1923" s="29" t="s">
        <v>7472</v>
      </c>
      <c r="W1923" s="29" t="s">
        <v>7472</v>
      </c>
      <c r="X1923" s="29" t="s">
        <v>7472</v>
      </c>
      <c r="Y1923" s="29" t="s">
        <v>1580</v>
      </c>
      <c r="Z1923" s="29" t="s">
        <v>7472</v>
      </c>
      <c r="AA1923" s="29" t="s">
        <v>7472</v>
      </c>
      <c r="AB1923" s="28" t="s">
        <v>7472</v>
      </c>
      <c r="AC1923" s="27"/>
      <c r="AD1923" s="27"/>
      <c r="AE1923" s="27"/>
      <c r="AF1923" s="29" t="s">
        <v>7472</v>
      </c>
      <c r="AG1923" s="33" t="str">
        <f>IF(ISERROR(IF(VLOOKUP(B1923,'SAS Stations'!$A$2:$G$307,6,)="YES", "YES", "NO"))=TRUE,"NO","YES")</f>
        <v>NO</v>
      </c>
      <c r="AH1923" s="33" t="str">
        <f t="shared" ref="AH1923:AH1950" si="30">IF(AG1923="YES", "NO", "YES")</f>
        <v>YES</v>
      </c>
      <c r="AI1923" s="33" t="str">
        <f>IF(ISERROR(IF(VLOOKUP(B1923,'Stations Modelled'!$A$2:$D$141,4,FALSE)=TRUE, "YES","NO")),"NO","YES")</f>
        <v>NO</v>
      </c>
    </row>
    <row r="1924" spans="1:35" hidden="1">
      <c r="A1924" s="29" t="s">
        <v>1584</v>
      </c>
      <c r="B1924" s="28">
        <v>1616</v>
      </c>
      <c r="C1924" s="28">
        <v>6903</v>
      </c>
      <c r="D1924" s="30"/>
      <c r="E1924" s="29"/>
      <c r="F1924" s="28">
        <v>66</v>
      </c>
      <c r="G1924" s="28">
        <v>66</v>
      </c>
      <c r="H1924" s="28">
        <v>5052</v>
      </c>
      <c r="I1924" s="29" t="s">
        <v>357</v>
      </c>
      <c r="J1924" s="28">
        <v>14</v>
      </c>
      <c r="K1924" s="29" t="s">
        <v>940</v>
      </c>
      <c r="L1924" s="28">
        <v>4000</v>
      </c>
      <c r="M1924" s="29" t="s">
        <v>7495</v>
      </c>
      <c r="N1924" s="29" t="s">
        <v>7471</v>
      </c>
      <c r="O1924" s="31">
        <v>31413</v>
      </c>
      <c r="P1924" s="31" t="s">
        <v>7472</v>
      </c>
      <c r="Q1924" s="29" t="s">
        <v>525</v>
      </c>
      <c r="R1924" s="28">
        <v>9</v>
      </c>
      <c r="S1924" s="28">
        <v>99</v>
      </c>
      <c r="T1924" s="28" t="s">
        <v>7472</v>
      </c>
      <c r="U1924" s="28">
        <v>0</v>
      </c>
      <c r="V1924" s="29" t="s">
        <v>7472</v>
      </c>
      <c r="W1924" s="29" t="s">
        <v>7472</v>
      </c>
      <c r="X1924" s="29" t="s">
        <v>7472</v>
      </c>
      <c r="Y1924" s="29" t="s">
        <v>1580</v>
      </c>
      <c r="Z1924" s="29" t="s">
        <v>7472</v>
      </c>
      <c r="AA1924" s="29" t="s">
        <v>7472</v>
      </c>
      <c r="AB1924" s="28" t="s">
        <v>7472</v>
      </c>
      <c r="AC1924" s="27"/>
      <c r="AD1924" s="27"/>
      <c r="AE1924" s="27"/>
      <c r="AF1924" s="29" t="s">
        <v>7472</v>
      </c>
      <c r="AG1924" s="33" t="str">
        <f>IF(ISERROR(IF(VLOOKUP(B1924,'SAS Stations'!$A$2:$G$307,6,)="YES", "YES", "NO"))=TRUE,"NO","YES")</f>
        <v>NO</v>
      </c>
      <c r="AH1924" s="33" t="str">
        <f t="shared" si="30"/>
        <v>YES</v>
      </c>
      <c r="AI1924" s="33" t="str">
        <f>IF(ISERROR(IF(VLOOKUP(B1924,'Stations Modelled'!$A$2:$D$141,4,FALSE)=TRUE, "YES","NO")),"NO","YES")</f>
        <v>NO</v>
      </c>
    </row>
    <row r="1925" spans="1:35" hidden="1">
      <c r="A1925" s="29" t="s">
        <v>1062</v>
      </c>
      <c r="B1925" s="28">
        <v>449</v>
      </c>
      <c r="C1925" s="28">
        <v>5235</v>
      </c>
      <c r="D1925" s="30" t="s">
        <v>2821</v>
      </c>
      <c r="E1925" s="29">
        <v>37525</v>
      </c>
      <c r="F1925" s="28">
        <v>66</v>
      </c>
      <c r="G1925" s="28">
        <v>16</v>
      </c>
      <c r="H1925" s="28">
        <v>5029</v>
      </c>
      <c r="I1925" s="29" t="s">
        <v>624</v>
      </c>
      <c r="J1925" s="28">
        <v>8</v>
      </c>
      <c r="K1925" s="29" t="s">
        <v>337</v>
      </c>
      <c r="L1925" s="28">
        <v>5023</v>
      </c>
      <c r="M1925" s="29" t="s">
        <v>337</v>
      </c>
      <c r="N1925" s="29" t="s">
        <v>7471</v>
      </c>
      <c r="O1925" s="31">
        <v>26177</v>
      </c>
      <c r="P1925" s="31" t="s">
        <v>7472</v>
      </c>
      <c r="Q1925" s="29" t="s">
        <v>7473</v>
      </c>
      <c r="R1925" s="28">
        <v>5</v>
      </c>
      <c r="S1925" s="28">
        <v>44</v>
      </c>
      <c r="T1925" s="28">
        <v>2</v>
      </c>
      <c r="U1925" s="28">
        <v>54</v>
      </c>
      <c r="V1925" s="29" t="s">
        <v>1290</v>
      </c>
      <c r="W1925" s="29" t="s">
        <v>4583</v>
      </c>
      <c r="X1925" s="29" t="s">
        <v>562</v>
      </c>
      <c r="Y1925" s="29" t="s">
        <v>4914</v>
      </c>
      <c r="Z1925" s="29" t="s">
        <v>3386</v>
      </c>
      <c r="AA1925" s="29" t="s">
        <v>7478</v>
      </c>
      <c r="AB1925" s="28">
        <v>90056</v>
      </c>
      <c r="AC1925" s="32">
        <v>33.996009999999998</v>
      </c>
      <c r="AD1925" s="32">
        <v>-118.359297</v>
      </c>
      <c r="AE1925" s="34" t="s">
        <v>7494</v>
      </c>
      <c r="AF1925" s="29" t="s">
        <v>7472</v>
      </c>
      <c r="AG1925" s="33" t="str">
        <f>IF(ISERROR(IF(VLOOKUP(B1925,'SAS Stations'!$A$2:$G$307,6,)="YES", "YES", "NO"))=TRUE,"NO","YES")</f>
        <v>NO</v>
      </c>
      <c r="AH1925" s="33" t="str">
        <f t="shared" si="30"/>
        <v>YES</v>
      </c>
      <c r="AI1925" s="33" t="str">
        <f>IF(ISERROR(IF(VLOOKUP(B1925,'Stations Modelled'!$A$2:$D$141,4,FALSE)=TRUE, "YES","NO")),"NO","YES")</f>
        <v>NO</v>
      </c>
    </row>
    <row r="1926" spans="1:35" hidden="1">
      <c r="A1926" s="29" t="s">
        <v>1062</v>
      </c>
      <c r="B1926" s="28">
        <v>448</v>
      </c>
      <c r="C1926" s="28">
        <v>5235</v>
      </c>
      <c r="D1926" s="30"/>
      <c r="E1926" s="29">
        <v>37525</v>
      </c>
      <c r="F1926" s="28">
        <v>16</v>
      </c>
      <c r="G1926" s="28">
        <v>4</v>
      </c>
      <c r="H1926" s="28">
        <v>5029</v>
      </c>
      <c r="I1926" s="29" t="s">
        <v>624</v>
      </c>
      <c r="J1926" s="28">
        <v>8</v>
      </c>
      <c r="K1926" s="29" t="s">
        <v>337</v>
      </c>
      <c r="L1926" s="28">
        <v>5023</v>
      </c>
      <c r="M1926" s="29" t="s">
        <v>337</v>
      </c>
      <c r="N1926" s="29" t="s">
        <v>7471</v>
      </c>
      <c r="O1926" s="31">
        <v>18264</v>
      </c>
      <c r="P1926" s="31" t="s">
        <v>7472</v>
      </c>
      <c r="Q1926" s="29" t="s">
        <v>7506</v>
      </c>
      <c r="R1926" s="28">
        <v>5</v>
      </c>
      <c r="S1926" s="28">
        <v>44</v>
      </c>
      <c r="T1926" s="28">
        <v>2</v>
      </c>
      <c r="U1926" s="28">
        <v>54</v>
      </c>
      <c r="V1926" s="29" t="s">
        <v>1290</v>
      </c>
      <c r="W1926" s="29" t="s">
        <v>4583</v>
      </c>
      <c r="X1926" s="29" t="s">
        <v>562</v>
      </c>
      <c r="Y1926" s="29" t="s">
        <v>4914</v>
      </c>
      <c r="Z1926" s="29" t="s">
        <v>3386</v>
      </c>
      <c r="AA1926" s="29" t="s">
        <v>7478</v>
      </c>
      <c r="AB1926" s="28">
        <v>90056</v>
      </c>
      <c r="AC1926" s="32">
        <v>33.996009999999998</v>
      </c>
      <c r="AD1926" s="32">
        <v>-118.359297</v>
      </c>
      <c r="AE1926" s="34" t="s">
        <v>7494</v>
      </c>
      <c r="AF1926" s="29" t="s">
        <v>7472</v>
      </c>
      <c r="AG1926" s="33" t="str">
        <f>IF(ISERROR(IF(VLOOKUP(B1926,'SAS Stations'!$A$2:$G$307,6,)="YES", "YES", "NO"))=TRUE,"NO","YES")</f>
        <v>YES</v>
      </c>
      <c r="AH1926" s="33" t="str">
        <f t="shared" si="30"/>
        <v>NO</v>
      </c>
      <c r="AI1926" s="33" t="str">
        <f>IF(ISERROR(IF(VLOOKUP(B1926,'Stations Modelled'!$A$2:$D$141,4,FALSE)=TRUE, "YES","NO")),"NO","YES")</f>
        <v>NO</v>
      </c>
    </row>
    <row r="1927" spans="1:35" hidden="1">
      <c r="A1927" s="29" t="s">
        <v>2809</v>
      </c>
      <c r="B1927" s="28">
        <v>1990</v>
      </c>
      <c r="C1927" s="28">
        <v>1158</v>
      </c>
      <c r="D1927" s="30" t="s">
        <v>3416</v>
      </c>
      <c r="E1927" s="29"/>
      <c r="F1927" s="28">
        <v>115</v>
      </c>
      <c r="G1927" s="28">
        <v>115</v>
      </c>
      <c r="H1927" s="28">
        <v>5067</v>
      </c>
      <c r="I1927" s="29" t="s">
        <v>389</v>
      </c>
      <c r="J1927" s="28">
        <v>6</v>
      </c>
      <c r="K1927" s="29" t="s">
        <v>389</v>
      </c>
      <c r="L1927" s="28">
        <v>5067</v>
      </c>
      <c r="M1927" s="29" t="s">
        <v>389</v>
      </c>
      <c r="N1927" s="29" t="s">
        <v>7496</v>
      </c>
      <c r="O1927" s="31">
        <v>37681</v>
      </c>
      <c r="P1927" s="31" t="s">
        <v>7472</v>
      </c>
      <c r="Q1927" s="29" t="s">
        <v>525</v>
      </c>
      <c r="R1927" s="28">
        <v>3</v>
      </c>
      <c r="S1927" s="28">
        <v>79</v>
      </c>
      <c r="T1927" s="28">
        <v>4</v>
      </c>
      <c r="U1927" s="28">
        <v>13</v>
      </c>
      <c r="V1927" s="29" t="s">
        <v>3417</v>
      </c>
      <c r="W1927" s="29" t="s">
        <v>5031</v>
      </c>
      <c r="X1927" s="29" t="s">
        <v>497</v>
      </c>
      <c r="Y1927" s="29" t="s">
        <v>5032</v>
      </c>
      <c r="Z1927" s="29" t="s">
        <v>5033</v>
      </c>
      <c r="AA1927" s="29" t="s">
        <v>7478</v>
      </c>
      <c r="AB1927" s="28">
        <v>92258</v>
      </c>
      <c r="AC1927" s="27"/>
      <c r="AD1927" s="27"/>
      <c r="AE1927" s="27"/>
      <c r="AF1927" s="29" t="s">
        <v>7472</v>
      </c>
      <c r="AG1927" s="33" t="str">
        <f>IF(ISERROR(IF(VLOOKUP(B1927,'SAS Stations'!$A$2:$G$307,6,)="YES", "YES", "NO"))=TRUE,"NO","YES")</f>
        <v>NO</v>
      </c>
      <c r="AH1927" s="33" t="str">
        <f t="shared" si="30"/>
        <v>YES</v>
      </c>
      <c r="AI1927" s="33" t="str">
        <f>IF(ISERROR(IF(VLOOKUP(B1927,'Stations Modelled'!$A$2:$D$141,4,FALSE)=TRUE, "YES","NO")),"NO","YES")</f>
        <v>NO</v>
      </c>
    </row>
    <row r="1928" spans="1:35" hidden="1">
      <c r="A1928" s="29" t="s">
        <v>1585</v>
      </c>
      <c r="B1928" s="28">
        <v>1317</v>
      </c>
      <c r="C1928" s="28">
        <v>7915</v>
      </c>
      <c r="D1928" s="30"/>
      <c r="E1928" s="29"/>
      <c r="F1928" s="28">
        <v>12</v>
      </c>
      <c r="G1928" s="28">
        <v>4</v>
      </c>
      <c r="H1928" s="28">
        <v>5033</v>
      </c>
      <c r="I1928" s="29" t="s">
        <v>397</v>
      </c>
      <c r="J1928" s="28">
        <v>17</v>
      </c>
      <c r="K1928" s="29" t="s">
        <v>4950</v>
      </c>
      <c r="L1928" s="28">
        <v>5033</v>
      </c>
      <c r="M1928" s="29" t="s">
        <v>397</v>
      </c>
      <c r="N1928" s="29" t="s">
        <v>7521</v>
      </c>
      <c r="O1928" s="31">
        <v>25934</v>
      </c>
      <c r="P1928" s="31">
        <v>36812</v>
      </c>
      <c r="Q1928" s="29" t="s">
        <v>5084</v>
      </c>
      <c r="R1928" s="28">
        <v>5</v>
      </c>
      <c r="S1928" s="28">
        <v>51</v>
      </c>
      <c r="T1928" s="28">
        <v>3</v>
      </c>
      <c r="U1928" s="28">
        <v>70</v>
      </c>
      <c r="V1928" s="29" t="s">
        <v>4926</v>
      </c>
      <c r="W1928" s="29" t="s">
        <v>7472</v>
      </c>
      <c r="X1928" s="29" t="s">
        <v>7472</v>
      </c>
      <c r="Y1928" s="29" t="s">
        <v>7472</v>
      </c>
      <c r="Z1928" s="29" t="s">
        <v>7472</v>
      </c>
      <c r="AA1928" s="29" t="s">
        <v>7478</v>
      </c>
      <c r="AB1928" s="28" t="s">
        <v>7472</v>
      </c>
      <c r="AC1928" s="27"/>
      <c r="AD1928" s="27"/>
      <c r="AE1928" s="27"/>
      <c r="AF1928" s="29" t="s">
        <v>7472</v>
      </c>
      <c r="AG1928" s="33" t="str">
        <f>IF(ISERROR(IF(VLOOKUP(B1928,'SAS Stations'!$A$2:$G$307,6,)="YES", "YES", "NO"))=TRUE,"NO","YES")</f>
        <v>NO</v>
      </c>
      <c r="AH1928" s="33" t="str">
        <f t="shared" si="30"/>
        <v>YES</v>
      </c>
      <c r="AI1928" s="33" t="str">
        <f>IF(ISERROR(IF(VLOOKUP(B1928,'Stations Modelled'!$A$2:$D$141,4,FALSE)=TRUE, "YES","NO")),"NO","YES")</f>
        <v>NO</v>
      </c>
    </row>
    <row r="1929" spans="1:35" hidden="1">
      <c r="A1929" s="29" t="s">
        <v>5384</v>
      </c>
      <c r="B1929" s="28">
        <v>542</v>
      </c>
      <c r="C1929" s="28">
        <v>5344</v>
      </c>
      <c r="D1929" s="30" t="s">
        <v>4949</v>
      </c>
      <c r="E1929" s="29"/>
      <c r="F1929" s="28">
        <v>12</v>
      </c>
      <c r="G1929" s="28">
        <v>12</v>
      </c>
      <c r="H1929" s="28">
        <v>5033</v>
      </c>
      <c r="I1929" s="29" t="s">
        <v>397</v>
      </c>
      <c r="J1929" s="28">
        <v>17</v>
      </c>
      <c r="K1929" s="29" t="s">
        <v>4950</v>
      </c>
      <c r="L1929" s="28">
        <v>5033</v>
      </c>
      <c r="M1929" s="29" t="s">
        <v>397</v>
      </c>
      <c r="N1929" s="29" t="s">
        <v>7471</v>
      </c>
      <c r="O1929" s="31">
        <v>18295</v>
      </c>
      <c r="P1929" s="31" t="s">
        <v>7472</v>
      </c>
      <c r="Q1929" s="29" t="s">
        <v>7506</v>
      </c>
      <c r="R1929" s="28">
        <v>5</v>
      </c>
      <c r="S1929" s="28">
        <v>51</v>
      </c>
      <c r="T1929" s="28">
        <v>3</v>
      </c>
      <c r="U1929" s="28">
        <v>32</v>
      </c>
      <c r="V1929" s="29" t="s">
        <v>4926</v>
      </c>
      <c r="W1929" s="29" t="s">
        <v>1729</v>
      </c>
      <c r="X1929" s="29" t="s">
        <v>5041</v>
      </c>
      <c r="Y1929" s="29" t="s">
        <v>5385</v>
      </c>
      <c r="Z1929" s="29" t="s">
        <v>5384</v>
      </c>
      <c r="AA1929" s="29" t="s">
        <v>7478</v>
      </c>
      <c r="AB1929" s="28">
        <v>93286</v>
      </c>
      <c r="AC1929" s="32">
        <v>36.415559000000002</v>
      </c>
      <c r="AD1929" s="32">
        <v>-119.09987599999999</v>
      </c>
      <c r="AE1929" s="34" t="s">
        <v>7494</v>
      </c>
      <c r="AF1929" s="29" t="s">
        <v>7472</v>
      </c>
      <c r="AG1929" s="33" t="str">
        <f>IF(ISERROR(IF(VLOOKUP(B1929,'SAS Stations'!$A$2:$G$307,6,)="YES", "YES", "NO"))=TRUE,"NO","YES")</f>
        <v>NO</v>
      </c>
      <c r="AH1929" s="33" t="str">
        <f t="shared" si="30"/>
        <v>YES</v>
      </c>
      <c r="AI1929" s="33" t="str">
        <f>IF(ISERROR(IF(VLOOKUP(B1929,'Stations Modelled'!$A$2:$D$141,4,FALSE)=TRUE, "YES","NO")),"NO","YES")</f>
        <v>NO</v>
      </c>
    </row>
    <row r="1930" spans="1:35" hidden="1">
      <c r="A1930" s="29" t="s">
        <v>4915</v>
      </c>
      <c r="B1930" s="28">
        <v>787</v>
      </c>
      <c r="C1930" s="28">
        <v>5777</v>
      </c>
      <c r="D1930" s="30" t="s">
        <v>2822</v>
      </c>
      <c r="E1930" s="29"/>
      <c r="F1930" s="28">
        <v>12</v>
      </c>
      <c r="G1930" s="28">
        <v>4</v>
      </c>
      <c r="H1930" s="28">
        <v>5085</v>
      </c>
      <c r="I1930" s="29" t="s">
        <v>3849</v>
      </c>
      <c r="J1930" s="28">
        <v>9</v>
      </c>
      <c r="K1930" s="29" t="s">
        <v>652</v>
      </c>
      <c r="L1930" s="28">
        <v>5073</v>
      </c>
      <c r="M1930" s="29" t="s">
        <v>652</v>
      </c>
      <c r="N1930" s="29" t="s">
        <v>7471</v>
      </c>
      <c r="O1930" s="31">
        <v>17777</v>
      </c>
      <c r="P1930" s="31" t="s">
        <v>7472</v>
      </c>
      <c r="Q1930" s="29" t="s">
        <v>7506</v>
      </c>
      <c r="R1930" s="28">
        <v>1</v>
      </c>
      <c r="S1930" s="28">
        <v>32</v>
      </c>
      <c r="T1930" s="28">
        <v>2</v>
      </c>
      <c r="U1930" s="28">
        <v>57</v>
      </c>
      <c r="V1930" s="29" t="s">
        <v>3386</v>
      </c>
      <c r="W1930" s="29" t="s">
        <v>4573</v>
      </c>
      <c r="X1930" s="29" t="s">
        <v>3324</v>
      </c>
      <c r="Y1930" s="29" t="s">
        <v>4916</v>
      </c>
      <c r="Z1930" s="29" t="s">
        <v>4575</v>
      </c>
      <c r="AA1930" s="29" t="s">
        <v>7478</v>
      </c>
      <c r="AB1930" s="28">
        <v>90706</v>
      </c>
      <c r="AC1930" s="32">
        <v>33.899973000000003</v>
      </c>
      <c r="AD1930" s="32">
        <v>-118.11838899999999</v>
      </c>
      <c r="AE1930" s="34" t="s">
        <v>7494</v>
      </c>
      <c r="AF1930" s="29" t="s">
        <v>7472</v>
      </c>
      <c r="AG1930" s="33" t="str">
        <f>IF(ISERROR(IF(VLOOKUP(B1930,'SAS Stations'!$A$2:$G$307,6,)="YES", "YES", "NO"))=TRUE,"NO","YES")</f>
        <v>NO</v>
      </c>
      <c r="AH1930" s="33" t="str">
        <f t="shared" si="30"/>
        <v>YES</v>
      </c>
      <c r="AI1930" s="33" t="str">
        <f>IF(ISERROR(IF(VLOOKUP(B1930,'Stations Modelled'!$A$2:$D$141,4,FALSE)=TRUE, "YES","NO")),"NO","YES")</f>
        <v>NO</v>
      </c>
    </row>
    <row r="1931" spans="1:35" hidden="1">
      <c r="A1931" s="29" t="s">
        <v>2406</v>
      </c>
      <c r="B1931" s="28">
        <v>1672</v>
      </c>
      <c r="C1931" s="28">
        <v>9010</v>
      </c>
      <c r="D1931" s="30"/>
      <c r="E1931" s="29"/>
      <c r="F1931" s="28">
        <v>220</v>
      </c>
      <c r="G1931" s="28">
        <v>220</v>
      </c>
      <c r="H1931" s="28">
        <v>9000</v>
      </c>
      <c r="I1931" s="29" t="s">
        <v>2433</v>
      </c>
      <c r="J1931" s="28" t="s">
        <v>7472</v>
      </c>
      <c r="K1931" s="29" t="s">
        <v>7472</v>
      </c>
      <c r="L1931" s="28">
        <v>9012</v>
      </c>
      <c r="M1931" s="29" t="s">
        <v>2432</v>
      </c>
      <c r="N1931" s="29" t="s">
        <v>7471</v>
      </c>
      <c r="O1931" s="31">
        <v>33970</v>
      </c>
      <c r="P1931" s="31" t="s">
        <v>7472</v>
      </c>
      <c r="Q1931" s="29" t="s">
        <v>7486</v>
      </c>
      <c r="R1931" s="28">
        <v>9</v>
      </c>
      <c r="S1931" s="28">
        <v>99</v>
      </c>
      <c r="T1931" s="28">
        <v>2</v>
      </c>
      <c r="U1931" s="28">
        <v>0</v>
      </c>
      <c r="V1931" s="29" t="s">
        <v>7472</v>
      </c>
      <c r="W1931" s="29" t="s">
        <v>7472</v>
      </c>
      <c r="X1931" s="29" t="s">
        <v>7472</v>
      </c>
      <c r="Y1931" s="29" t="s">
        <v>2407</v>
      </c>
      <c r="Z1931" s="29" t="s">
        <v>348</v>
      </c>
      <c r="AA1931" s="29" t="s">
        <v>7478</v>
      </c>
      <c r="AB1931" s="28">
        <v>91801</v>
      </c>
      <c r="AC1931" s="27"/>
      <c r="AD1931" s="27"/>
      <c r="AE1931" s="27"/>
      <c r="AF1931" s="29" t="s">
        <v>7472</v>
      </c>
      <c r="AG1931" s="33" t="str">
        <f>IF(ISERROR(IF(VLOOKUP(B1931,'SAS Stations'!$A$2:$G$307,6,)="YES", "YES", "NO"))=TRUE,"NO","YES")</f>
        <v>NO</v>
      </c>
      <c r="AH1931" s="33" t="str">
        <f t="shared" si="30"/>
        <v>YES</v>
      </c>
      <c r="AI1931" s="33" t="str">
        <f>IF(ISERROR(IF(VLOOKUP(B1931,'Stations Modelled'!$A$2:$D$141,4,FALSE)=TRUE, "YES","NO")),"NO","YES")</f>
        <v>NO</v>
      </c>
    </row>
    <row r="1932" spans="1:35" hidden="1">
      <c r="A1932" s="29" t="s">
        <v>2406</v>
      </c>
      <c r="B1932" s="28">
        <v>1692</v>
      </c>
      <c r="C1932" s="28">
        <v>9010</v>
      </c>
      <c r="D1932" s="30"/>
      <c r="E1932" s="29"/>
      <c r="F1932" s="28">
        <v>66</v>
      </c>
      <c r="G1932" s="28">
        <v>66</v>
      </c>
      <c r="H1932" s="28">
        <v>9000</v>
      </c>
      <c r="I1932" s="29" t="s">
        <v>2433</v>
      </c>
      <c r="J1932" s="28" t="s">
        <v>7472</v>
      </c>
      <c r="K1932" s="29" t="s">
        <v>7472</v>
      </c>
      <c r="L1932" s="28">
        <v>9010</v>
      </c>
      <c r="M1932" s="29" t="s">
        <v>2406</v>
      </c>
      <c r="N1932" s="29" t="s">
        <v>7471</v>
      </c>
      <c r="O1932" s="31">
        <v>33970</v>
      </c>
      <c r="P1932" s="31" t="s">
        <v>7472</v>
      </c>
      <c r="Q1932" s="29" t="s">
        <v>7473</v>
      </c>
      <c r="R1932" s="28">
        <v>9</v>
      </c>
      <c r="S1932" s="28">
        <v>99</v>
      </c>
      <c r="T1932" s="28">
        <v>2</v>
      </c>
      <c r="U1932" s="28">
        <v>0</v>
      </c>
      <c r="V1932" s="29" t="s">
        <v>7472</v>
      </c>
      <c r="W1932" s="29" t="s">
        <v>7472</v>
      </c>
      <c r="X1932" s="29" t="s">
        <v>7472</v>
      </c>
      <c r="Y1932" s="29" t="s">
        <v>2407</v>
      </c>
      <c r="Z1932" s="29" t="s">
        <v>348</v>
      </c>
      <c r="AA1932" s="29" t="s">
        <v>7478</v>
      </c>
      <c r="AB1932" s="28">
        <v>91801</v>
      </c>
      <c r="AC1932" s="27"/>
      <c r="AD1932" s="27"/>
      <c r="AE1932" s="27"/>
      <c r="AF1932" s="29" t="s">
        <v>7472</v>
      </c>
      <c r="AG1932" s="33" t="str">
        <f>IF(ISERROR(IF(VLOOKUP(B1932,'SAS Stations'!$A$2:$G$307,6,)="YES", "YES", "NO"))=TRUE,"NO","YES")</f>
        <v>NO</v>
      </c>
      <c r="AH1932" s="33" t="str">
        <f t="shared" si="30"/>
        <v>YES</v>
      </c>
      <c r="AI1932" s="33" t="str">
        <f>IF(ISERROR(IF(VLOOKUP(B1932,'Stations Modelled'!$A$2:$D$141,4,FALSE)=TRUE, "YES","NO")),"NO","YES")</f>
        <v>NO</v>
      </c>
    </row>
    <row r="1933" spans="1:35" hidden="1">
      <c r="A1933" s="29" t="s">
        <v>965</v>
      </c>
      <c r="B1933" s="28">
        <v>533</v>
      </c>
      <c r="C1933" s="28">
        <v>5333</v>
      </c>
      <c r="D1933" s="30" t="s">
        <v>4949</v>
      </c>
      <c r="E1933" s="29">
        <v>49912</v>
      </c>
      <c r="F1933" s="28">
        <v>66</v>
      </c>
      <c r="G1933" s="28">
        <v>12</v>
      </c>
      <c r="H1933" s="28">
        <v>5034</v>
      </c>
      <c r="I1933" s="29" t="s">
        <v>875</v>
      </c>
      <c r="J1933" s="28">
        <v>17</v>
      </c>
      <c r="K1933" s="29" t="s">
        <v>4950</v>
      </c>
      <c r="L1933" s="28">
        <v>5033</v>
      </c>
      <c r="M1933" s="29" t="s">
        <v>397</v>
      </c>
      <c r="N1933" s="29" t="s">
        <v>7471</v>
      </c>
      <c r="O1933" s="31">
        <v>18264</v>
      </c>
      <c r="P1933" s="31" t="s">
        <v>7472</v>
      </c>
      <c r="Q1933" s="29" t="s">
        <v>7473</v>
      </c>
      <c r="R1933" s="28">
        <v>5</v>
      </c>
      <c r="S1933" s="28">
        <v>51</v>
      </c>
      <c r="T1933" s="28">
        <v>3</v>
      </c>
      <c r="U1933" s="28">
        <v>33</v>
      </c>
      <c r="V1933" s="29" t="s">
        <v>4926</v>
      </c>
      <c r="W1933" s="29" t="s">
        <v>5046</v>
      </c>
      <c r="X1933" s="29" t="s">
        <v>465</v>
      </c>
      <c r="Y1933" s="29" t="s">
        <v>5386</v>
      </c>
      <c r="Z1933" s="29" t="s">
        <v>965</v>
      </c>
      <c r="AA1933" s="29" t="s">
        <v>7478</v>
      </c>
      <c r="AB1933" s="28">
        <v>93258</v>
      </c>
      <c r="AC1933" s="32">
        <v>36.080868000000002</v>
      </c>
      <c r="AD1933" s="32">
        <v>-119.179068</v>
      </c>
      <c r="AE1933" s="34" t="s">
        <v>7494</v>
      </c>
      <c r="AF1933" s="29" t="s">
        <v>7472</v>
      </c>
      <c r="AG1933" s="33" t="str">
        <f>IF(ISERROR(IF(VLOOKUP(B1933,'SAS Stations'!$A$2:$G$307,6,)="YES", "YES", "NO"))=TRUE,"NO","YES")</f>
        <v>NO</v>
      </c>
      <c r="AH1933" s="33" t="str">
        <f t="shared" si="30"/>
        <v>YES</v>
      </c>
      <c r="AI1933" s="33" t="str">
        <f>IF(ISERROR(IF(VLOOKUP(B1933,'Stations Modelled'!$A$2:$D$141,4,FALSE)=TRUE, "YES","NO")),"NO","YES")</f>
        <v>NO</v>
      </c>
    </row>
    <row r="1934" spans="1:35" hidden="1">
      <c r="A1934" s="29" t="s">
        <v>1586</v>
      </c>
      <c r="B1934" s="28">
        <v>1581</v>
      </c>
      <c r="C1934" s="28">
        <v>7923</v>
      </c>
      <c r="D1934" s="30"/>
      <c r="E1934" s="29"/>
      <c r="F1934" s="28">
        <v>33</v>
      </c>
      <c r="G1934" s="28">
        <v>12</v>
      </c>
      <c r="H1934" s="28">
        <v>8016</v>
      </c>
      <c r="I1934" s="29" t="s">
        <v>385</v>
      </c>
      <c r="J1934" s="28">
        <v>15</v>
      </c>
      <c r="K1934" s="29" t="s">
        <v>666</v>
      </c>
      <c r="L1934" s="28">
        <v>5061</v>
      </c>
      <c r="M1934" s="29" t="s">
        <v>666</v>
      </c>
      <c r="N1934" s="29" t="s">
        <v>7521</v>
      </c>
      <c r="O1934" s="31">
        <v>33409</v>
      </c>
      <c r="P1934" s="31">
        <v>36008</v>
      </c>
      <c r="Q1934" s="29" t="s">
        <v>5084</v>
      </c>
      <c r="R1934" s="28">
        <v>3</v>
      </c>
      <c r="S1934" s="28">
        <v>73</v>
      </c>
      <c r="T1934" s="28">
        <v>4</v>
      </c>
      <c r="U1934" s="28">
        <v>30</v>
      </c>
      <c r="V1934" s="29" t="s">
        <v>7474</v>
      </c>
      <c r="W1934" s="29" t="s">
        <v>7472</v>
      </c>
      <c r="X1934" s="29" t="s">
        <v>7472</v>
      </c>
      <c r="Y1934" s="29" t="s">
        <v>7472</v>
      </c>
      <c r="Z1934" s="29" t="s">
        <v>7472</v>
      </c>
      <c r="AA1934" s="29" t="s">
        <v>7478</v>
      </c>
      <c r="AB1934" s="28" t="s">
        <v>7472</v>
      </c>
      <c r="AC1934" s="27"/>
      <c r="AD1934" s="27"/>
      <c r="AE1934" s="27"/>
      <c r="AF1934" s="29" t="s">
        <v>7472</v>
      </c>
      <c r="AG1934" s="33" t="str">
        <f>IF(ISERROR(IF(VLOOKUP(B1934,'SAS Stations'!$A$2:$G$307,6,)="YES", "YES", "NO"))=TRUE,"NO","YES")</f>
        <v>NO</v>
      </c>
      <c r="AH1934" s="33" t="str">
        <f t="shared" si="30"/>
        <v>YES</v>
      </c>
      <c r="AI1934" s="33" t="str">
        <f>IF(ISERROR(IF(VLOOKUP(B1934,'Stations Modelled'!$A$2:$D$141,4,FALSE)=TRUE, "YES","NO")),"NO","YES")</f>
        <v>NO</v>
      </c>
    </row>
    <row r="1935" spans="1:35" hidden="1">
      <c r="A1935" s="29" t="s">
        <v>1587</v>
      </c>
      <c r="B1935" s="28">
        <v>1538</v>
      </c>
      <c r="C1935" s="28">
        <v>8319</v>
      </c>
      <c r="D1935" s="30"/>
      <c r="E1935" s="29"/>
      <c r="F1935" s="28">
        <v>33</v>
      </c>
      <c r="G1935" s="28">
        <v>12</v>
      </c>
      <c r="H1935" s="28">
        <v>8027</v>
      </c>
      <c r="I1935" s="29" t="s">
        <v>365</v>
      </c>
      <c r="J1935" s="28">
        <v>15</v>
      </c>
      <c r="K1935" s="29" t="s">
        <v>666</v>
      </c>
      <c r="L1935" s="28">
        <v>5061</v>
      </c>
      <c r="M1935" s="29" t="s">
        <v>666</v>
      </c>
      <c r="N1935" s="29" t="s">
        <v>7521</v>
      </c>
      <c r="O1935" s="31">
        <v>30468</v>
      </c>
      <c r="P1935" s="31">
        <v>31959</v>
      </c>
      <c r="Q1935" s="29" t="s">
        <v>7506</v>
      </c>
      <c r="R1935" s="28">
        <v>3</v>
      </c>
      <c r="S1935" s="28">
        <v>73</v>
      </c>
      <c r="T1935" s="28">
        <v>4</v>
      </c>
      <c r="U1935" s="28">
        <v>23</v>
      </c>
      <c r="V1935" s="29" t="s">
        <v>7474</v>
      </c>
      <c r="W1935" s="29" t="s">
        <v>7472</v>
      </c>
      <c r="X1935" s="29" t="s">
        <v>7472</v>
      </c>
      <c r="Y1935" s="29" t="s">
        <v>1588</v>
      </c>
      <c r="Z1935" s="29" t="s">
        <v>363</v>
      </c>
      <c r="AA1935" s="29" t="s">
        <v>7478</v>
      </c>
      <c r="AB1935" s="28" t="s">
        <v>7472</v>
      </c>
      <c r="AC1935" s="27"/>
      <c r="AD1935" s="27"/>
      <c r="AE1935" s="27"/>
      <c r="AF1935" s="29" t="s">
        <v>7472</v>
      </c>
      <c r="AG1935" s="33" t="str">
        <f>IF(ISERROR(IF(VLOOKUP(B1935,'SAS Stations'!$A$2:$G$307,6,)="YES", "YES", "NO"))=TRUE,"NO","YES")</f>
        <v>NO</v>
      </c>
      <c r="AH1935" s="33" t="str">
        <f t="shared" si="30"/>
        <v>YES</v>
      </c>
      <c r="AI1935" s="33" t="str">
        <f>IF(ISERROR(IF(VLOOKUP(B1935,'Stations Modelled'!$A$2:$D$141,4,FALSE)=TRUE, "YES","NO")),"NO","YES")</f>
        <v>NO</v>
      </c>
    </row>
    <row r="1936" spans="1:35" hidden="1">
      <c r="A1936" s="29" t="s">
        <v>1063</v>
      </c>
      <c r="B1936" s="28">
        <v>1491</v>
      </c>
      <c r="C1936" s="28">
        <v>8271</v>
      </c>
      <c r="D1936" s="30" t="s">
        <v>4923</v>
      </c>
      <c r="E1936" s="29"/>
      <c r="F1936" s="28">
        <v>33</v>
      </c>
      <c r="G1936" s="28">
        <v>12</v>
      </c>
      <c r="H1936" s="28">
        <v>8027</v>
      </c>
      <c r="I1936" s="29" t="s">
        <v>365</v>
      </c>
      <c r="J1936" s="28">
        <v>15</v>
      </c>
      <c r="K1936" s="29" t="s">
        <v>666</v>
      </c>
      <c r="L1936" s="28">
        <v>5061</v>
      </c>
      <c r="M1936" s="29" t="s">
        <v>666</v>
      </c>
      <c r="N1936" s="29" t="s">
        <v>7471</v>
      </c>
      <c r="O1936" s="31">
        <v>31868</v>
      </c>
      <c r="P1936" s="31" t="s">
        <v>7472</v>
      </c>
      <c r="Q1936" s="29" t="s">
        <v>7506</v>
      </c>
      <c r="R1936" s="28">
        <v>3</v>
      </c>
      <c r="S1936" s="28">
        <v>73</v>
      </c>
      <c r="T1936" s="28">
        <v>2</v>
      </c>
      <c r="U1936" s="28">
        <v>23</v>
      </c>
      <c r="V1936" s="29" t="s">
        <v>7474</v>
      </c>
      <c r="W1936" s="29" t="s">
        <v>5387</v>
      </c>
      <c r="X1936" s="29" t="s">
        <v>7558</v>
      </c>
      <c r="Y1936" s="29" t="s">
        <v>5388</v>
      </c>
      <c r="Z1936" s="29" t="s">
        <v>1063</v>
      </c>
      <c r="AA1936" s="29" t="s">
        <v>7478</v>
      </c>
      <c r="AB1936" s="28">
        <v>92397</v>
      </c>
      <c r="AC1936" s="32">
        <v>34.358553999999998</v>
      </c>
      <c r="AD1936" s="32">
        <v>-117.624256</v>
      </c>
      <c r="AE1936" s="34" t="s">
        <v>7494</v>
      </c>
      <c r="AF1936" s="29" t="s">
        <v>7472</v>
      </c>
      <c r="AG1936" s="33" t="str">
        <f>IF(ISERROR(IF(VLOOKUP(B1936,'SAS Stations'!$A$2:$G$307,6,)="YES", "YES", "NO"))=TRUE,"NO","YES")</f>
        <v>NO</v>
      </c>
      <c r="AH1936" s="33" t="str">
        <f t="shared" si="30"/>
        <v>YES</v>
      </c>
      <c r="AI1936" s="33" t="str">
        <f>IF(ISERROR(IF(VLOOKUP(B1936,'Stations Modelled'!$A$2:$D$141,4,FALSE)=TRUE, "YES","NO")),"NO","YES")</f>
        <v>NO</v>
      </c>
    </row>
    <row r="1937" spans="1:35" hidden="1">
      <c r="A1937" s="29" t="s">
        <v>1063</v>
      </c>
      <c r="B1937" s="28">
        <v>1490</v>
      </c>
      <c r="C1937" s="28">
        <v>8271</v>
      </c>
      <c r="D1937" s="30"/>
      <c r="E1937" s="29"/>
      <c r="F1937" s="28">
        <v>12</v>
      </c>
      <c r="G1937" s="28">
        <v>2.4</v>
      </c>
      <c r="H1937" s="28">
        <v>8027</v>
      </c>
      <c r="I1937" s="29" t="s">
        <v>365</v>
      </c>
      <c r="J1937" s="28">
        <v>15</v>
      </c>
      <c r="K1937" s="29" t="s">
        <v>666</v>
      </c>
      <c r="L1937" s="28">
        <v>5061</v>
      </c>
      <c r="M1937" s="29" t="s">
        <v>666</v>
      </c>
      <c r="N1937" s="29" t="s">
        <v>7471</v>
      </c>
      <c r="O1937" s="31">
        <v>31868</v>
      </c>
      <c r="P1937" s="31" t="s">
        <v>7472</v>
      </c>
      <c r="Q1937" s="29" t="s">
        <v>7506</v>
      </c>
      <c r="R1937" s="28">
        <v>3</v>
      </c>
      <c r="S1937" s="28">
        <v>73</v>
      </c>
      <c r="T1937" s="28">
        <v>2</v>
      </c>
      <c r="U1937" s="28">
        <v>23</v>
      </c>
      <c r="V1937" s="29" t="s">
        <v>7474</v>
      </c>
      <c r="W1937" s="29" t="s">
        <v>5387</v>
      </c>
      <c r="X1937" s="29" t="s">
        <v>7558</v>
      </c>
      <c r="Y1937" s="29" t="s">
        <v>5388</v>
      </c>
      <c r="Z1937" s="29" t="s">
        <v>1063</v>
      </c>
      <c r="AA1937" s="29" t="s">
        <v>7478</v>
      </c>
      <c r="AB1937" s="28">
        <v>92397</v>
      </c>
      <c r="AC1937" s="32">
        <v>34.358553999999998</v>
      </c>
      <c r="AD1937" s="32">
        <v>-117.624256</v>
      </c>
      <c r="AE1937" s="34" t="s">
        <v>7494</v>
      </c>
      <c r="AF1937" s="29" t="s">
        <v>7472</v>
      </c>
      <c r="AG1937" s="33" t="str">
        <f>IF(ISERROR(IF(VLOOKUP(B1937,'SAS Stations'!$A$2:$G$307,6,)="YES", "YES", "NO"))=TRUE,"NO","YES")</f>
        <v>YES</v>
      </c>
      <c r="AH1937" s="33" t="str">
        <f t="shared" si="30"/>
        <v>NO</v>
      </c>
      <c r="AI1937" s="33" t="str">
        <f>IF(ISERROR(IF(VLOOKUP(B1937,'Stations Modelled'!$A$2:$D$141,4,FALSE)=TRUE, "YES","NO")),"NO","YES")</f>
        <v>NO</v>
      </c>
    </row>
    <row r="1938" spans="1:35" hidden="1">
      <c r="A1938" s="29" t="s">
        <v>1589</v>
      </c>
      <c r="B1938" s="28">
        <v>1316</v>
      </c>
      <c r="C1938" s="28">
        <v>7914</v>
      </c>
      <c r="D1938" s="30"/>
      <c r="E1938" s="29"/>
      <c r="F1938" s="28">
        <v>12</v>
      </c>
      <c r="G1938" s="28">
        <v>2.4</v>
      </c>
      <c r="H1938" s="28">
        <v>8027</v>
      </c>
      <c r="I1938" s="29" t="s">
        <v>365</v>
      </c>
      <c r="J1938" s="28">
        <v>15</v>
      </c>
      <c r="K1938" s="29" t="s">
        <v>666</v>
      </c>
      <c r="L1938" s="28">
        <v>5061</v>
      </c>
      <c r="M1938" s="29" t="s">
        <v>666</v>
      </c>
      <c r="N1938" s="29" t="s">
        <v>7521</v>
      </c>
      <c r="O1938" s="31">
        <v>18264</v>
      </c>
      <c r="P1938" s="31">
        <v>31868</v>
      </c>
      <c r="Q1938" s="29" t="s">
        <v>5084</v>
      </c>
      <c r="R1938" s="28">
        <v>3</v>
      </c>
      <c r="S1938" s="28">
        <v>73</v>
      </c>
      <c r="T1938" s="28">
        <v>4</v>
      </c>
      <c r="U1938" s="28">
        <v>30</v>
      </c>
      <c r="V1938" s="29" t="s">
        <v>7474</v>
      </c>
      <c r="W1938" s="29" t="s">
        <v>7472</v>
      </c>
      <c r="X1938" s="29" t="s">
        <v>7472</v>
      </c>
      <c r="Y1938" s="29" t="s">
        <v>7472</v>
      </c>
      <c r="Z1938" s="29" t="s">
        <v>7472</v>
      </c>
      <c r="AA1938" s="29" t="s">
        <v>7478</v>
      </c>
      <c r="AB1938" s="28" t="s">
        <v>7472</v>
      </c>
      <c r="AC1938" s="27"/>
      <c r="AD1938" s="27"/>
      <c r="AE1938" s="27"/>
      <c r="AF1938" s="29" t="s">
        <v>7472</v>
      </c>
      <c r="AG1938" s="33" t="str">
        <f>IF(ISERROR(IF(VLOOKUP(B1938,'SAS Stations'!$A$2:$G$307,6,)="YES", "YES", "NO"))=TRUE,"NO","YES")</f>
        <v>NO</v>
      </c>
      <c r="AH1938" s="33" t="str">
        <f t="shared" si="30"/>
        <v>YES</v>
      </c>
      <c r="AI1938" s="33" t="str">
        <f>IF(ISERROR(IF(VLOOKUP(B1938,'Stations Modelled'!$A$2:$D$141,4,FALSE)=TRUE, "YES","NO")),"NO","YES")</f>
        <v>NO</v>
      </c>
    </row>
    <row r="1939" spans="1:35" hidden="1">
      <c r="A1939" s="29" t="s">
        <v>1590</v>
      </c>
      <c r="B1939" s="28">
        <v>1324</v>
      </c>
      <c r="C1939" s="28">
        <v>7926</v>
      </c>
      <c r="D1939" s="30"/>
      <c r="E1939" s="29"/>
      <c r="F1939" s="28">
        <v>12</v>
      </c>
      <c r="G1939" s="28">
        <v>2.4</v>
      </c>
      <c r="H1939" s="28">
        <v>5035</v>
      </c>
      <c r="I1939" s="29" t="s">
        <v>423</v>
      </c>
      <c r="J1939" s="28">
        <v>17</v>
      </c>
      <c r="K1939" s="29" t="s">
        <v>4950</v>
      </c>
      <c r="L1939" s="28">
        <v>5033</v>
      </c>
      <c r="M1939" s="29" t="s">
        <v>397</v>
      </c>
      <c r="N1939" s="29" t="s">
        <v>7471</v>
      </c>
      <c r="O1939" s="31">
        <v>25477</v>
      </c>
      <c r="P1939" s="31" t="s">
        <v>7472</v>
      </c>
      <c r="Q1939" s="29" t="s">
        <v>5084</v>
      </c>
      <c r="R1939" s="28">
        <v>5</v>
      </c>
      <c r="S1939" s="28">
        <v>53</v>
      </c>
      <c r="T1939" s="28">
        <v>3</v>
      </c>
      <c r="U1939" s="28">
        <v>40</v>
      </c>
      <c r="V1939" s="29" t="s">
        <v>4926</v>
      </c>
      <c r="W1939" s="29" t="s">
        <v>7472</v>
      </c>
      <c r="X1939" s="29" t="s">
        <v>7472</v>
      </c>
      <c r="Y1939" s="29" t="s">
        <v>7472</v>
      </c>
      <c r="Z1939" s="29" t="s">
        <v>7472</v>
      </c>
      <c r="AA1939" s="29" t="s">
        <v>7478</v>
      </c>
      <c r="AB1939" s="28">
        <v>93240</v>
      </c>
      <c r="AC1939" s="27"/>
      <c r="AD1939" s="27"/>
      <c r="AE1939" s="27"/>
      <c r="AF1939" s="29" t="s">
        <v>7472</v>
      </c>
      <c r="AG1939" s="33" t="str">
        <f>IF(ISERROR(IF(VLOOKUP(B1939,'SAS Stations'!$A$2:$G$307,6,)="YES", "YES", "NO"))=TRUE,"NO","YES")</f>
        <v>NO</v>
      </c>
      <c r="AH1939" s="33" t="str">
        <f t="shared" si="30"/>
        <v>YES</v>
      </c>
      <c r="AI1939" s="33" t="str">
        <f>IF(ISERROR(IF(VLOOKUP(B1939,'Stations Modelled'!$A$2:$D$141,4,FALSE)=TRUE, "YES","NO")),"NO","YES")</f>
        <v>NO</v>
      </c>
    </row>
    <row r="1940" spans="1:35" hidden="1">
      <c r="A1940" s="29" t="s">
        <v>10295</v>
      </c>
      <c r="B1940" s="28">
        <v>1488</v>
      </c>
      <c r="C1940" s="28">
        <v>8268</v>
      </c>
      <c r="D1940" s="30" t="s">
        <v>4923</v>
      </c>
      <c r="E1940" s="29"/>
      <c r="F1940" s="28">
        <v>33</v>
      </c>
      <c r="G1940" s="28">
        <v>12</v>
      </c>
      <c r="H1940" s="28">
        <v>8016</v>
      </c>
      <c r="I1940" s="29" t="s">
        <v>385</v>
      </c>
      <c r="J1940" s="28">
        <v>15</v>
      </c>
      <c r="K1940" s="29" t="s">
        <v>666</v>
      </c>
      <c r="L1940" s="28">
        <v>5090</v>
      </c>
      <c r="M1940" s="29" t="s">
        <v>3806</v>
      </c>
      <c r="N1940" s="29" t="s">
        <v>7471</v>
      </c>
      <c r="O1940" s="31">
        <v>18264</v>
      </c>
      <c r="P1940" s="31" t="s">
        <v>7472</v>
      </c>
      <c r="Q1940" s="29" t="s">
        <v>7506</v>
      </c>
      <c r="R1940" s="28">
        <v>3</v>
      </c>
      <c r="S1940" s="28">
        <v>72</v>
      </c>
      <c r="T1940" s="28">
        <v>4</v>
      </c>
      <c r="U1940" s="28">
        <v>24</v>
      </c>
      <c r="V1940" s="29" t="s">
        <v>7480</v>
      </c>
      <c r="W1940" s="29" t="s">
        <v>5389</v>
      </c>
      <c r="X1940" s="29" t="s">
        <v>569</v>
      </c>
      <c r="Y1940" s="29" t="s">
        <v>5390</v>
      </c>
      <c r="Z1940" s="29" t="s">
        <v>10295</v>
      </c>
      <c r="AA1940" s="29" t="s">
        <v>7478</v>
      </c>
      <c r="AB1940" s="28">
        <v>92398</v>
      </c>
      <c r="AC1940" s="32">
        <v>34.903317999999999</v>
      </c>
      <c r="AD1940" s="32">
        <v>-116.829307</v>
      </c>
      <c r="AE1940" s="34" t="s">
        <v>7494</v>
      </c>
      <c r="AF1940" s="29" t="s">
        <v>7472</v>
      </c>
      <c r="AG1940" s="33" t="str">
        <f>IF(ISERROR(IF(VLOOKUP(B1940,'SAS Stations'!$A$2:$G$307,6,)="YES", "YES", "NO"))=TRUE,"NO","YES")</f>
        <v>NO</v>
      </c>
      <c r="AH1940" s="33" t="str">
        <f t="shared" si="30"/>
        <v>YES</v>
      </c>
      <c r="AI1940" s="33" t="str">
        <f>IF(ISERROR(IF(VLOOKUP(B1940,'Stations Modelled'!$A$2:$D$141,4,FALSE)=TRUE, "YES","NO")),"NO","YES")</f>
        <v>NO</v>
      </c>
    </row>
    <row r="1941" spans="1:35" hidden="1">
      <c r="A1941" s="29" t="s">
        <v>966</v>
      </c>
      <c r="B1941" s="28">
        <v>877</v>
      </c>
      <c r="C1941" s="28">
        <v>5880</v>
      </c>
      <c r="D1941" s="30" t="s">
        <v>7573</v>
      </c>
      <c r="E1941" s="29">
        <v>55722</v>
      </c>
      <c r="F1941" s="28">
        <v>66</v>
      </c>
      <c r="G1941" s="28">
        <v>12</v>
      </c>
      <c r="H1941" s="28">
        <v>5082</v>
      </c>
      <c r="I1941" s="29" t="s">
        <v>939</v>
      </c>
      <c r="J1941" s="28">
        <v>1</v>
      </c>
      <c r="K1941" s="29" t="s">
        <v>939</v>
      </c>
      <c r="L1941" s="28">
        <v>5082</v>
      </c>
      <c r="M1941" s="29" t="s">
        <v>939</v>
      </c>
      <c r="N1941" s="29" t="s">
        <v>7471</v>
      </c>
      <c r="O1941" s="31">
        <v>24869</v>
      </c>
      <c r="P1941" s="31" t="s">
        <v>7472</v>
      </c>
      <c r="Q1941" s="29" t="s">
        <v>7473</v>
      </c>
      <c r="R1941" s="28">
        <v>1</v>
      </c>
      <c r="S1941" s="28">
        <v>48</v>
      </c>
      <c r="T1941" s="28">
        <v>2</v>
      </c>
      <c r="U1941" s="28">
        <v>45</v>
      </c>
      <c r="V1941" s="29" t="s">
        <v>7556</v>
      </c>
      <c r="W1941" s="29" t="s">
        <v>3403</v>
      </c>
      <c r="X1941" s="29" t="s">
        <v>7571</v>
      </c>
      <c r="Y1941" s="29" t="s">
        <v>3404</v>
      </c>
      <c r="Z1941" s="29" t="s">
        <v>966</v>
      </c>
      <c r="AA1941" s="29" t="s">
        <v>7478</v>
      </c>
      <c r="AB1941" s="28">
        <v>92686</v>
      </c>
      <c r="AC1941" s="32">
        <v>33.889507999999999</v>
      </c>
      <c r="AD1941" s="32">
        <v>-117.787521</v>
      </c>
      <c r="AE1941" s="34" t="s">
        <v>7503</v>
      </c>
      <c r="AF1941" s="29" t="s">
        <v>7472</v>
      </c>
      <c r="AG1941" s="33" t="str">
        <f>IF(ISERROR(IF(VLOOKUP(B1941,'SAS Stations'!$A$2:$G$307,6,)="YES", "YES", "NO"))=TRUE,"NO","YES")</f>
        <v>YES</v>
      </c>
      <c r="AH1941" s="33" t="str">
        <f t="shared" si="30"/>
        <v>NO</v>
      </c>
      <c r="AI1941" s="33" t="str">
        <f>IF(ISERROR(IF(VLOOKUP(B1941,'Stations Modelled'!$A$2:$D$141,4,FALSE)=TRUE, "YES","NO")),"NO","YES")</f>
        <v>NO</v>
      </c>
    </row>
    <row r="1942" spans="1:35" hidden="1">
      <c r="A1942" s="29" t="s">
        <v>967</v>
      </c>
      <c r="B1942" s="28">
        <v>677</v>
      </c>
      <c r="C1942" s="28">
        <v>5636</v>
      </c>
      <c r="D1942" s="30" t="s">
        <v>3405</v>
      </c>
      <c r="E1942" s="29">
        <v>17348</v>
      </c>
      <c r="F1942" s="28">
        <v>66</v>
      </c>
      <c r="G1942" s="28">
        <v>12</v>
      </c>
      <c r="H1942" s="28">
        <v>1990</v>
      </c>
      <c r="I1942" s="29" t="s">
        <v>7480</v>
      </c>
      <c r="J1942" s="28">
        <v>5</v>
      </c>
      <c r="K1942" s="29" t="s">
        <v>375</v>
      </c>
      <c r="L1942" s="28">
        <v>5064</v>
      </c>
      <c r="M1942" s="29" t="s">
        <v>375</v>
      </c>
      <c r="N1942" s="29" t="s">
        <v>7471</v>
      </c>
      <c r="O1942" s="31">
        <v>18264</v>
      </c>
      <c r="P1942" s="31" t="s">
        <v>7472</v>
      </c>
      <c r="Q1942" s="29" t="s">
        <v>7473</v>
      </c>
      <c r="R1942" s="28">
        <v>3</v>
      </c>
      <c r="S1942" s="28">
        <v>31</v>
      </c>
      <c r="T1942" s="28">
        <v>4</v>
      </c>
      <c r="U1942" s="28">
        <v>17</v>
      </c>
      <c r="V1942" s="29" t="s">
        <v>7474</v>
      </c>
      <c r="W1942" s="29" t="s">
        <v>5060</v>
      </c>
      <c r="X1942" s="29" t="s">
        <v>7558</v>
      </c>
      <c r="Y1942" s="29" t="s">
        <v>2810</v>
      </c>
      <c r="Z1942" s="29" t="s">
        <v>967</v>
      </c>
      <c r="AA1942" s="29" t="s">
        <v>7478</v>
      </c>
      <c r="AB1942" s="28">
        <v>92399</v>
      </c>
      <c r="AC1942" s="32">
        <v>34.010598000000002</v>
      </c>
      <c r="AD1942" s="32">
        <v>-117.051469</v>
      </c>
      <c r="AE1942" s="34" t="s">
        <v>7503</v>
      </c>
      <c r="AF1942" s="29" t="s">
        <v>7472</v>
      </c>
      <c r="AG1942" s="33" t="str">
        <f>IF(ISERROR(IF(VLOOKUP(B1942,'SAS Stations'!$A$2:$G$307,6,)="YES", "YES", "NO"))=TRUE,"NO","YES")</f>
        <v>YES</v>
      </c>
      <c r="AH1942" s="33" t="str">
        <f t="shared" si="30"/>
        <v>NO</v>
      </c>
      <c r="AI1942" s="33" t="str">
        <f>IF(ISERROR(IF(VLOOKUP(B1942,'Stations Modelled'!$A$2:$D$141,4,FALSE)=TRUE, "YES","NO")),"NO","YES")</f>
        <v>NO</v>
      </c>
    </row>
    <row r="1943" spans="1:35" hidden="1">
      <c r="A1943" s="29" t="s">
        <v>968</v>
      </c>
      <c r="B1943" s="28">
        <v>1489</v>
      </c>
      <c r="C1943" s="28">
        <v>8269</v>
      </c>
      <c r="D1943" s="30" t="s">
        <v>3416</v>
      </c>
      <c r="E1943" s="29">
        <v>14452</v>
      </c>
      <c r="F1943" s="28">
        <v>115</v>
      </c>
      <c r="G1943" s="28">
        <v>12</v>
      </c>
      <c r="H1943" s="28">
        <v>5067</v>
      </c>
      <c r="I1943" s="29" t="s">
        <v>389</v>
      </c>
      <c r="J1943" s="28">
        <v>6</v>
      </c>
      <c r="K1943" s="29" t="s">
        <v>389</v>
      </c>
      <c r="L1943" s="28">
        <v>5067</v>
      </c>
      <c r="M1943" s="29" t="s">
        <v>389</v>
      </c>
      <c r="N1943" s="29" t="s">
        <v>7471</v>
      </c>
      <c r="O1943" s="31">
        <v>26177</v>
      </c>
      <c r="P1943" s="31" t="s">
        <v>7472</v>
      </c>
      <c r="Q1943" s="29" t="s">
        <v>7473</v>
      </c>
      <c r="R1943" s="28">
        <v>3</v>
      </c>
      <c r="S1943" s="28">
        <v>84</v>
      </c>
      <c r="T1943" s="28">
        <v>4</v>
      </c>
      <c r="U1943" s="28">
        <v>13</v>
      </c>
      <c r="V1943" s="29" t="s">
        <v>7480</v>
      </c>
      <c r="W1943" s="29" t="s">
        <v>1707</v>
      </c>
      <c r="X1943" s="29" t="s">
        <v>569</v>
      </c>
      <c r="Y1943" s="29" t="s">
        <v>2811</v>
      </c>
      <c r="Z1943" s="29" t="s">
        <v>2812</v>
      </c>
      <c r="AA1943" s="29" t="s">
        <v>7478</v>
      </c>
      <c r="AB1943" s="28">
        <v>92256</v>
      </c>
      <c r="AC1943" s="32">
        <v>34.110836999999997</v>
      </c>
      <c r="AD1943" s="32">
        <v>-116.423528</v>
      </c>
      <c r="AE1943" s="34" t="s">
        <v>7503</v>
      </c>
      <c r="AF1943" s="29" t="s">
        <v>7472</v>
      </c>
      <c r="AG1943" s="33" t="str">
        <f>IF(ISERROR(IF(VLOOKUP(B1943,'SAS Stations'!$A$2:$G$307,6,)="YES", "YES", "NO"))=TRUE,"NO","YES")</f>
        <v>NO</v>
      </c>
      <c r="AH1943" s="33" t="str">
        <f t="shared" si="30"/>
        <v>YES</v>
      </c>
      <c r="AI1943" s="33" t="str">
        <f>IF(ISERROR(IF(VLOOKUP(B1943,'Stations Modelled'!$A$2:$D$141,4,FALSE)=TRUE, "YES","NO")),"NO","YES")</f>
        <v>NO</v>
      </c>
    </row>
    <row r="1944" spans="1:35" hidden="1">
      <c r="A1944" s="29" t="s">
        <v>969</v>
      </c>
      <c r="B1944" s="28">
        <v>456</v>
      </c>
      <c r="C1944" s="28">
        <v>5241</v>
      </c>
      <c r="D1944" s="30"/>
      <c r="E1944" s="29" t="s">
        <v>4917</v>
      </c>
      <c r="F1944" s="28">
        <v>66</v>
      </c>
      <c r="G1944" s="28">
        <v>16</v>
      </c>
      <c r="H1944" s="28">
        <v>5021</v>
      </c>
      <c r="I1944" s="29" t="s">
        <v>625</v>
      </c>
      <c r="J1944" s="28">
        <v>8</v>
      </c>
      <c r="K1944" s="29" t="s">
        <v>337</v>
      </c>
      <c r="L1944" s="28">
        <v>5023</v>
      </c>
      <c r="M1944" s="29" t="s">
        <v>337</v>
      </c>
      <c r="N1944" s="29" t="s">
        <v>7471</v>
      </c>
      <c r="O1944" s="31">
        <v>18264</v>
      </c>
      <c r="P1944" s="31" t="s">
        <v>7472</v>
      </c>
      <c r="Q1944" s="29" t="s">
        <v>7473</v>
      </c>
      <c r="R1944" s="28">
        <v>5</v>
      </c>
      <c r="S1944" s="28">
        <v>44</v>
      </c>
      <c r="T1944" s="28">
        <v>2</v>
      </c>
      <c r="U1944" s="28">
        <v>53</v>
      </c>
      <c r="V1944" s="29" t="s">
        <v>2730</v>
      </c>
      <c r="W1944" s="29" t="s">
        <v>1649</v>
      </c>
      <c r="X1944" s="29" t="s">
        <v>5041</v>
      </c>
      <c r="Y1944" s="29" t="s">
        <v>4918</v>
      </c>
      <c r="Z1944" s="29" t="s">
        <v>4577</v>
      </c>
      <c r="AA1944" s="29" t="s">
        <v>7478</v>
      </c>
      <c r="AB1944" s="28">
        <v>90250</v>
      </c>
      <c r="AC1944" s="32">
        <v>33.918658000000001</v>
      </c>
      <c r="AD1944" s="32">
        <v>-118.33431299999999</v>
      </c>
      <c r="AE1944" s="34" t="s">
        <v>7494</v>
      </c>
      <c r="AF1944" s="29" t="s">
        <v>7472</v>
      </c>
      <c r="AG1944" s="33" t="str">
        <f>IF(ISERROR(IF(VLOOKUP(B1944,'SAS Stations'!$A$2:$G$307,6,)="YES", "YES", "NO"))=TRUE,"NO","YES")</f>
        <v>NO</v>
      </c>
      <c r="AH1944" s="33" t="str">
        <f t="shared" si="30"/>
        <v>YES</v>
      </c>
      <c r="AI1944" s="33" t="str">
        <f>IF(ISERROR(IF(VLOOKUP(B1944,'Stations Modelled'!$A$2:$D$141,4,FALSE)=TRUE, "YES","NO")),"NO","YES")</f>
        <v>NO</v>
      </c>
    </row>
    <row r="1945" spans="1:35" hidden="1">
      <c r="A1945" s="29" t="s">
        <v>969</v>
      </c>
      <c r="B1945" s="28">
        <v>455</v>
      </c>
      <c r="C1945" s="28">
        <v>5241</v>
      </c>
      <c r="D1945" s="30"/>
      <c r="E1945" s="29" t="s">
        <v>4917</v>
      </c>
      <c r="F1945" s="28">
        <v>66</v>
      </c>
      <c r="G1945" s="28">
        <v>4</v>
      </c>
      <c r="H1945" s="28">
        <v>5021</v>
      </c>
      <c r="I1945" s="29" t="s">
        <v>625</v>
      </c>
      <c r="J1945" s="28">
        <v>8</v>
      </c>
      <c r="K1945" s="29" t="s">
        <v>337</v>
      </c>
      <c r="L1945" s="28">
        <v>5023</v>
      </c>
      <c r="M1945" s="29" t="s">
        <v>337</v>
      </c>
      <c r="N1945" s="29" t="s">
        <v>7471</v>
      </c>
      <c r="O1945" s="31">
        <v>18264</v>
      </c>
      <c r="P1945" s="31" t="s">
        <v>7472</v>
      </c>
      <c r="Q1945" s="29" t="s">
        <v>7473</v>
      </c>
      <c r="R1945" s="28">
        <v>5</v>
      </c>
      <c r="S1945" s="28">
        <v>44</v>
      </c>
      <c r="T1945" s="28">
        <v>2</v>
      </c>
      <c r="U1945" s="28">
        <v>53</v>
      </c>
      <c r="V1945" s="29" t="s">
        <v>2730</v>
      </c>
      <c r="W1945" s="29" t="s">
        <v>1649</v>
      </c>
      <c r="X1945" s="29" t="s">
        <v>5041</v>
      </c>
      <c r="Y1945" s="29" t="s">
        <v>4918</v>
      </c>
      <c r="Z1945" s="29" t="s">
        <v>4577</v>
      </c>
      <c r="AA1945" s="29" t="s">
        <v>7478</v>
      </c>
      <c r="AB1945" s="28">
        <v>90250</v>
      </c>
      <c r="AC1945" s="32">
        <v>33.918658000000001</v>
      </c>
      <c r="AD1945" s="32">
        <v>-118.33431299999999</v>
      </c>
      <c r="AE1945" s="34" t="s">
        <v>7494</v>
      </c>
      <c r="AF1945" s="29" t="s">
        <v>7472</v>
      </c>
      <c r="AG1945" s="33" t="str">
        <f>IF(ISERROR(IF(VLOOKUP(B1945,'SAS Stations'!$A$2:$G$307,6,)="YES", "YES", "NO"))=TRUE,"NO","YES")</f>
        <v>YES</v>
      </c>
      <c r="AH1945" s="33" t="str">
        <f t="shared" si="30"/>
        <v>NO</v>
      </c>
      <c r="AI1945" s="33" t="str">
        <f>IF(ISERROR(IF(VLOOKUP(B1945,'Stations Modelled'!$A$2:$D$141,4,FALSE)=TRUE, "YES","NO")),"NO","YES")</f>
        <v>YES</v>
      </c>
    </row>
    <row r="1946" spans="1:35" hidden="1">
      <c r="A1946" s="29" t="s">
        <v>970</v>
      </c>
      <c r="B1946" s="28">
        <v>177</v>
      </c>
      <c r="C1946" s="28">
        <v>2579</v>
      </c>
      <c r="D1946" s="30"/>
      <c r="E1946" s="29"/>
      <c r="F1946" s="28">
        <v>55</v>
      </c>
      <c r="G1946" s="28">
        <v>12</v>
      </c>
      <c r="H1946" s="28">
        <v>8015</v>
      </c>
      <c r="I1946" s="29" t="s">
        <v>5394</v>
      </c>
      <c r="J1946" s="28">
        <v>15</v>
      </c>
      <c r="K1946" s="29" t="s">
        <v>666</v>
      </c>
      <c r="L1946" s="28">
        <v>2556</v>
      </c>
      <c r="M1946" s="29" t="s">
        <v>3822</v>
      </c>
      <c r="N1946" s="29" t="s">
        <v>7471</v>
      </c>
      <c r="O1946" s="31">
        <v>25173</v>
      </c>
      <c r="P1946" s="31" t="s">
        <v>7472</v>
      </c>
      <c r="Q1946" s="29" t="s">
        <v>7506</v>
      </c>
      <c r="R1946" s="28">
        <v>3</v>
      </c>
      <c r="S1946" s="28">
        <v>85</v>
      </c>
      <c r="T1946" s="28">
        <v>2</v>
      </c>
      <c r="U1946" s="28">
        <v>92</v>
      </c>
      <c r="V1946" s="29" t="s">
        <v>7498</v>
      </c>
      <c r="W1946" s="29" t="s">
        <v>5395</v>
      </c>
      <c r="X1946" s="29" t="s">
        <v>477</v>
      </c>
      <c r="Y1946" s="29" t="s">
        <v>1591</v>
      </c>
      <c r="Z1946" s="29" t="s">
        <v>5397</v>
      </c>
      <c r="AA1946" s="29" t="s">
        <v>7478</v>
      </c>
      <c r="AB1946" s="28">
        <v>93541</v>
      </c>
      <c r="AC1946" s="32">
        <v>37.615794999999999</v>
      </c>
      <c r="AD1946" s="32">
        <v>-118.39787200000001</v>
      </c>
      <c r="AE1946" s="34" t="s">
        <v>7494</v>
      </c>
      <c r="AF1946" s="29" t="s">
        <v>7472</v>
      </c>
      <c r="AG1946" s="33" t="str">
        <f>IF(ISERROR(IF(VLOOKUP(B1946,'SAS Stations'!$A$2:$G$307,6,)="YES", "YES", "NO"))=TRUE,"NO","YES")</f>
        <v>NO</v>
      </c>
      <c r="AH1946" s="33" t="str">
        <f t="shared" si="30"/>
        <v>YES</v>
      </c>
      <c r="AI1946" s="33" t="str">
        <f>IF(ISERROR(IF(VLOOKUP(B1946,'Stations Modelled'!$A$2:$D$141,4,FALSE)=TRUE, "YES","NO")),"NO","YES")</f>
        <v>YES</v>
      </c>
    </row>
    <row r="1947" spans="1:35" hidden="1">
      <c r="A1947" s="29" t="s">
        <v>971</v>
      </c>
      <c r="B1947" s="28">
        <v>1513</v>
      </c>
      <c r="C1947" s="28">
        <v>8290</v>
      </c>
      <c r="D1947" s="30" t="s">
        <v>3405</v>
      </c>
      <c r="E1947" s="29">
        <v>49931</v>
      </c>
      <c r="F1947" s="28">
        <v>115</v>
      </c>
      <c r="G1947" s="28">
        <v>33</v>
      </c>
      <c r="H1947" s="28">
        <v>5064</v>
      </c>
      <c r="I1947" s="29" t="s">
        <v>375</v>
      </c>
      <c r="J1947" s="28">
        <v>5</v>
      </c>
      <c r="K1947" s="29" t="s">
        <v>375</v>
      </c>
      <c r="L1947" s="28">
        <v>5064</v>
      </c>
      <c r="M1947" s="29" t="s">
        <v>375</v>
      </c>
      <c r="N1947" s="29" t="s">
        <v>7471</v>
      </c>
      <c r="O1947" s="31">
        <v>18264</v>
      </c>
      <c r="P1947" s="31" t="s">
        <v>7472</v>
      </c>
      <c r="Q1947" s="29" t="s">
        <v>7473</v>
      </c>
      <c r="R1947" s="28">
        <v>3</v>
      </c>
      <c r="S1947" s="28">
        <v>31</v>
      </c>
      <c r="T1947" s="28">
        <v>4</v>
      </c>
      <c r="U1947" s="28">
        <v>17</v>
      </c>
      <c r="V1947" s="29" t="s">
        <v>7474</v>
      </c>
      <c r="W1947" s="29" t="s">
        <v>5087</v>
      </c>
      <c r="X1947" s="29" t="s">
        <v>7482</v>
      </c>
      <c r="Y1947" s="29" t="s">
        <v>2813</v>
      </c>
      <c r="Z1947" s="29" t="s">
        <v>967</v>
      </c>
      <c r="AA1947" s="29" t="s">
        <v>7478</v>
      </c>
      <c r="AB1947" s="28">
        <v>92399</v>
      </c>
      <c r="AC1947" s="32">
        <v>34.074275</v>
      </c>
      <c r="AD1947" s="32">
        <v>-117.04683900000001</v>
      </c>
      <c r="AE1947" s="34" t="s">
        <v>7503</v>
      </c>
      <c r="AF1947" s="29" t="s">
        <v>7472</v>
      </c>
      <c r="AG1947" s="33" t="str">
        <f>IF(ISERROR(IF(VLOOKUP(B1947,'SAS Stations'!$A$2:$G$307,6,)="YES", "YES", "NO"))=TRUE,"NO","YES")</f>
        <v>YES</v>
      </c>
      <c r="AH1947" s="33" t="str">
        <f t="shared" si="30"/>
        <v>NO</v>
      </c>
      <c r="AI1947" s="33" t="str">
        <f>IF(ISERROR(IF(VLOOKUP(B1947,'Stations Modelled'!$A$2:$D$141,4,FALSE)=TRUE, "YES","NO")),"NO","YES")</f>
        <v>NO</v>
      </c>
    </row>
    <row r="1948" spans="1:35" hidden="1">
      <c r="A1948" s="29" t="s">
        <v>1592</v>
      </c>
      <c r="B1948" s="28">
        <v>82</v>
      </c>
      <c r="C1948" s="28">
        <v>1093</v>
      </c>
      <c r="D1948" s="30"/>
      <c r="E1948" s="29"/>
      <c r="F1948" s="28">
        <v>66</v>
      </c>
      <c r="G1948" s="28">
        <v>0.5</v>
      </c>
      <c r="H1948" s="28">
        <v>5052</v>
      </c>
      <c r="I1948" s="29" t="s">
        <v>357</v>
      </c>
      <c r="J1948" s="28">
        <v>14</v>
      </c>
      <c r="K1948" s="29" t="s">
        <v>940</v>
      </c>
      <c r="L1948" s="28">
        <v>5054</v>
      </c>
      <c r="M1948" s="29" t="s">
        <v>940</v>
      </c>
      <c r="N1948" s="29" t="s">
        <v>7521</v>
      </c>
      <c r="O1948" s="31">
        <v>31352</v>
      </c>
      <c r="P1948" s="31">
        <v>33490</v>
      </c>
      <c r="Q1948" s="29" t="s">
        <v>525</v>
      </c>
      <c r="R1948" s="28">
        <v>5</v>
      </c>
      <c r="S1948" s="28">
        <v>52</v>
      </c>
      <c r="T1948" s="28">
        <v>4</v>
      </c>
      <c r="U1948" s="28">
        <v>22</v>
      </c>
      <c r="V1948" s="29" t="s">
        <v>4926</v>
      </c>
      <c r="W1948" s="29" t="s">
        <v>1741</v>
      </c>
      <c r="X1948" s="29" t="s">
        <v>538</v>
      </c>
      <c r="Y1948" s="29" t="s">
        <v>1593</v>
      </c>
      <c r="Z1948" s="29" t="s">
        <v>10281</v>
      </c>
      <c r="AA1948" s="29" t="s">
        <v>7478</v>
      </c>
      <c r="AB1948" s="28">
        <v>93561</v>
      </c>
      <c r="AC1948" s="27"/>
      <c r="AD1948" s="27"/>
      <c r="AE1948" s="27"/>
      <c r="AF1948" s="29" t="s">
        <v>7472</v>
      </c>
      <c r="AG1948" s="33" t="str">
        <f>IF(ISERROR(IF(VLOOKUP(B1948,'SAS Stations'!$A$2:$G$307,6,)="YES", "YES", "NO"))=TRUE,"NO","YES")</f>
        <v>NO</v>
      </c>
      <c r="AH1948" s="33" t="str">
        <f t="shared" si="30"/>
        <v>YES</v>
      </c>
      <c r="AI1948" s="33" t="str">
        <f>IF(ISERROR(IF(VLOOKUP(B1948,'Stations Modelled'!$A$2:$D$141,4,FALSE)=TRUE, "YES","NO")),"NO","YES")</f>
        <v>NO</v>
      </c>
    </row>
    <row r="1949" spans="1:35" hidden="1">
      <c r="A1949" s="29" t="s">
        <v>5391</v>
      </c>
      <c r="B1949" s="28">
        <v>83</v>
      </c>
      <c r="C1949" s="28">
        <v>1095</v>
      </c>
      <c r="D1949" s="30" t="s">
        <v>4919</v>
      </c>
      <c r="E1949" s="29"/>
      <c r="F1949" s="28">
        <v>66</v>
      </c>
      <c r="G1949" s="28">
        <v>0.5</v>
      </c>
      <c r="H1949" s="28">
        <v>5052</v>
      </c>
      <c r="I1949" s="29" t="s">
        <v>357</v>
      </c>
      <c r="J1949" s="28">
        <v>14</v>
      </c>
      <c r="K1949" s="29" t="s">
        <v>940</v>
      </c>
      <c r="L1949" s="28">
        <v>5054</v>
      </c>
      <c r="M1949" s="29" t="s">
        <v>940</v>
      </c>
      <c r="N1949" s="29" t="s">
        <v>7471</v>
      </c>
      <c r="O1949" s="31">
        <v>30682</v>
      </c>
      <c r="P1949" s="31" t="s">
        <v>7472</v>
      </c>
      <c r="Q1949" s="29" t="s">
        <v>525</v>
      </c>
      <c r="R1949" s="28">
        <v>5</v>
      </c>
      <c r="S1949" s="28">
        <v>52</v>
      </c>
      <c r="T1949" s="28">
        <v>3</v>
      </c>
      <c r="U1949" s="28">
        <v>22</v>
      </c>
      <c r="V1949" s="29" t="s">
        <v>4926</v>
      </c>
      <c r="W1949" s="29" t="s">
        <v>1741</v>
      </c>
      <c r="X1949" s="29" t="s">
        <v>538</v>
      </c>
      <c r="Y1949" s="29" t="s">
        <v>5392</v>
      </c>
      <c r="Z1949" s="29" t="s">
        <v>10281</v>
      </c>
      <c r="AA1949" s="29" t="s">
        <v>7478</v>
      </c>
      <c r="AB1949" s="28">
        <v>93561</v>
      </c>
      <c r="AC1949" s="32">
        <v>35.075184999999998</v>
      </c>
      <c r="AD1949" s="32">
        <v>-118.371773</v>
      </c>
      <c r="AE1949" s="34" t="s">
        <v>7494</v>
      </c>
      <c r="AF1949" s="29" t="s">
        <v>7472</v>
      </c>
      <c r="AG1949" s="33" t="str">
        <f>IF(ISERROR(IF(VLOOKUP(B1949,'SAS Stations'!$A$2:$G$307,6,)="YES", "YES", "NO"))=TRUE,"NO","YES")</f>
        <v>NO</v>
      </c>
      <c r="AH1949" s="33" t="str">
        <f t="shared" si="30"/>
        <v>YES</v>
      </c>
      <c r="AI1949" s="33" t="str">
        <f>IF(ISERROR(IF(VLOOKUP(B1949,'Stations Modelled'!$A$2:$D$141,4,FALSE)=TRUE, "YES","NO")),"NO","YES")</f>
        <v>NO</v>
      </c>
    </row>
    <row r="1950" spans="1:35" hidden="1">
      <c r="A1950" s="29" t="s">
        <v>972</v>
      </c>
      <c r="B1950" s="28">
        <v>467</v>
      </c>
      <c r="C1950" s="28">
        <v>5249</v>
      </c>
      <c r="D1950" s="30"/>
      <c r="E1950" s="29"/>
      <c r="F1950" s="28">
        <v>16</v>
      </c>
      <c r="G1950" s="28">
        <v>4</v>
      </c>
      <c r="H1950" s="28">
        <v>5056</v>
      </c>
      <c r="I1950" s="29" t="s">
        <v>698</v>
      </c>
      <c r="J1950" s="28">
        <v>11</v>
      </c>
      <c r="K1950" s="29" t="s">
        <v>698</v>
      </c>
      <c r="L1950" s="28">
        <v>5056</v>
      </c>
      <c r="M1950" s="29" t="s">
        <v>698</v>
      </c>
      <c r="N1950" s="29" t="s">
        <v>7471</v>
      </c>
      <c r="O1950" s="31">
        <v>18264</v>
      </c>
      <c r="P1950" s="31" t="s">
        <v>7472</v>
      </c>
      <c r="Q1950" s="29" t="s">
        <v>7506</v>
      </c>
      <c r="R1950" s="28">
        <v>5</v>
      </c>
      <c r="S1950" s="28">
        <v>35</v>
      </c>
      <c r="T1950" s="28">
        <v>1</v>
      </c>
      <c r="U1950" s="28">
        <v>61</v>
      </c>
      <c r="V1950" s="29" t="s">
        <v>2730</v>
      </c>
      <c r="W1950" s="29" t="s">
        <v>2799</v>
      </c>
      <c r="X1950" s="29" t="s">
        <v>527</v>
      </c>
      <c r="Y1950" s="29" t="s">
        <v>1594</v>
      </c>
      <c r="Z1950" s="29" t="s">
        <v>671</v>
      </c>
      <c r="AA1950" s="29" t="s">
        <v>7478</v>
      </c>
      <c r="AB1950" s="28">
        <v>90265</v>
      </c>
      <c r="AC1950" s="32">
        <v>34.023017000000003</v>
      </c>
      <c r="AD1950" s="32">
        <v>-118.80453799999999</v>
      </c>
      <c r="AE1950" s="34" t="s">
        <v>7494</v>
      </c>
      <c r="AF1950" s="29" t="s">
        <v>7472</v>
      </c>
      <c r="AG1950" s="33" t="str">
        <f>IF(ISERROR(IF(VLOOKUP(B1950,'SAS Stations'!$A$2:$G$307,6,)="YES", "YES", "NO"))=TRUE,"NO","YES")</f>
        <v>NO</v>
      </c>
      <c r="AH1950" s="33" t="str">
        <f t="shared" si="30"/>
        <v>YES</v>
      </c>
      <c r="AI1950" s="33" t="str">
        <f>IF(ISERROR(IF(VLOOKUP(B1950,'Stations Modelled'!$A$2:$D$141,4,FALSE)=TRUE, "YES","NO")),"NO","YES")</f>
        <v>YES</v>
      </c>
    </row>
    <row r="1951" spans="1:35" hidden="1">
      <c r="A1951" s="42"/>
      <c r="B1951" s="41"/>
      <c r="C1951" s="41"/>
      <c r="E1951" s="44"/>
      <c r="F1951" s="45"/>
      <c r="G1951" s="41"/>
      <c r="H1951" s="41"/>
      <c r="I1951" s="44"/>
      <c r="J1951" s="41"/>
      <c r="K1951" s="44"/>
      <c r="L1951" s="41"/>
      <c r="M1951" s="44"/>
      <c r="N1951" s="44"/>
      <c r="O1951" s="46"/>
      <c r="P1951" s="46"/>
      <c r="Q1951" s="44"/>
      <c r="R1951" s="41"/>
      <c r="S1951" s="41"/>
      <c r="T1951" s="41"/>
      <c r="U1951" s="41"/>
      <c r="V1951" s="44"/>
      <c r="W1951" s="44"/>
      <c r="X1951" s="44"/>
      <c r="Y1951" s="44"/>
      <c r="Z1951" s="44"/>
      <c r="AA1951" s="44"/>
      <c r="AB1951" s="41"/>
      <c r="AF1951" s="44"/>
    </row>
    <row r="1952" spans="1:35" hidden="1">
      <c r="AG1952" s="53">
        <f>COUNTIF(AG2:AG1950, "YES")</f>
        <v>304</v>
      </c>
      <c r="AH1952" s="53">
        <f>COUNTIF(AH2:AH1950, "YES")</f>
        <v>1645</v>
      </c>
      <c r="AI1952" s="53">
        <f>COUNTIF(AI2:AI1950, "YES")</f>
        <v>140</v>
      </c>
    </row>
    <row r="1953" spans="1:17" hidden="1">
      <c r="A1953" s="33"/>
      <c r="B1953" s="33"/>
      <c r="C1953" s="33"/>
      <c r="D1953" s="33"/>
      <c r="E1953" s="33"/>
      <c r="F1953" s="33"/>
      <c r="G1953" s="33"/>
    </row>
    <row r="1954" spans="1:17" hidden="1">
      <c r="A1954" s="33"/>
      <c r="B1954" s="71" t="s">
        <v>1595</v>
      </c>
      <c r="C1954" s="72"/>
      <c r="D1954" s="72"/>
      <c r="E1954" s="73"/>
      <c r="F1954" s="33"/>
      <c r="G1954" s="33"/>
      <c r="Q1954" s="49">
        <f>COUNTIF(Q11:Q1950, "D")</f>
        <v>320</v>
      </c>
    </row>
    <row r="1955" spans="1:17" hidden="1">
      <c r="A1955" s="33"/>
      <c r="B1955" s="74"/>
      <c r="C1955" s="75"/>
      <c r="D1955" s="75"/>
      <c r="E1955" s="76"/>
      <c r="F1955" s="33"/>
      <c r="G1955" s="33"/>
      <c r="Q1955" s="49">
        <f>COUNTIF(Q12:Q1951, "S")</f>
        <v>449</v>
      </c>
    </row>
    <row r="1956" spans="1:17" hidden="1">
      <c r="A1956" s="33"/>
      <c r="B1956" s="83" t="s">
        <v>1596</v>
      </c>
      <c r="C1956" s="84" t="s">
        <v>1597</v>
      </c>
      <c r="D1956" s="84"/>
      <c r="E1956" s="85"/>
      <c r="F1956" s="33"/>
      <c r="G1956" s="33"/>
      <c r="Q1956" s="49">
        <f>COUNTIF(Q13:Q1952, "T")</f>
        <v>69</v>
      </c>
    </row>
    <row r="1957" spans="1:17" hidden="1">
      <c r="A1957" s="33"/>
      <c r="B1957" s="80" t="s">
        <v>5084</v>
      </c>
      <c r="C1957" s="81" t="s">
        <v>1598</v>
      </c>
      <c r="D1957" s="81"/>
      <c r="E1957" s="82"/>
      <c r="F1957" s="33"/>
      <c r="G1957" s="33"/>
    </row>
    <row r="1958" spans="1:17" hidden="1">
      <c r="A1958" s="33"/>
      <c r="B1958" s="80" t="s">
        <v>981</v>
      </c>
      <c r="C1958" s="81" t="s">
        <v>1599</v>
      </c>
      <c r="D1958" s="81"/>
      <c r="E1958" s="82"/>
      <c r="F1958" s="33"/>
      <c r="G1958" s="33"/>
    </row>
    <row r="1959" spans="1:17" hidden="1">
      <c r="A1959" s="33"/>
      <c r="B1959" s="80" t="s">
        <v>7530</v>
      </c>
      <c r="C1959" s="81" t="s">
        <v>1600</v>
      </c>
      <c r="D1959" s="81"/>
      <c r="E1959" s="82"/>
      <c r="F1959" s="33"/>
      <c r="G1959" s="33"/>
      <c r="P1959" s="51" t="s">
        <v>5410</v>
      </c>
      <c r="Q1959" s="49">
        <f>COUNTIF(Q4:Q1950, "D")</f>
        <v>320</v>
      </c>
    </row>
    <row r="1960" spans="1:17" hidden="1">
      <c r="A1960" s="33"/>
      <c r="B1960" s="83" t="s">
        <v>7506</v>
      </c>
      <c r="C1960" s="84" t="s">
        <v>1601</v>
      </c>
      <c r="D1960" s="84"/>
      <c r="E1960" s="85"/>
      <c r="F1960" s="33"/>
      <c r="G1960" s="33"/>
      <c r="P1960" s="51" t="s">
        <v>5411</v>
      </c>
      <c r="Q1960" s="49">
        <f>COUNTIF(Q5:Q1951, "S")</f>
        <v>451</v>
      </c>
    </row>
    <row r="1961" spans="1:17" hidden="1">
      <c r="A1961" s="33"/>
      <c r="B1961" s="83" t="s">
        <v>7496</v>
      </c>
      <c r="C1961" s="84" t="s">
        <v>1602</v>
      </c>
      <c r="D1961" s="84"/>
      <c r="E1961" s="85"/>
      <c r="F1961" s="33"/>
      <c r="G1961" s="33"/>
      <c r="P1961" s="51" t="s">
        <v>5412</v>
      </c>
      <c r="Q1961" s="49">
        <f>COUNTIF(Q6:Q1952, "T")</f>
        <v>69</v>
      </c>
    </row>
    <row r="1962" spans="1:17" hidden="1">
      <c r="A1962" s="33"/>
      <c r="B1962" s="80" t="s">
        <v>7514</v>
      </c>
      <c r="C1962" s="81" t="s">
        <v>1603</v>
      </c>
      <c r="D1962" s="81"/>
      <c r="E1962" s="82"/>
      <c r="F1962" s="33"/>
      <c r="G1962" s="33"/>
      <c r="P1962" s="51" t="s">
        <v>5413</v>
      </c>
      <c r="Q1962" s="49">
        <f>COUNTIF(Q7:Q1953, "X")</f>
        <v>117</v>
      </c>
    </row>
    <row r="1963" spans="1:17" hidden="1">
      <c r="A1963" s="33"/>
      <c r="B1963" s="74" t="s">
        <v>2384</v>
      </c>
      <c r="C1963" s="75" t="s">
        <v>1604</v>
      </c>
      <c r="D1963" s="75"/>
      <c r="E1963" s="76"/>
      <c r="F1963" s="33"/>
      <c r="G1963" s="33"/>
      <c r="P1963" s="51" t="s">
        <v>5414</v>
      </c>
      <c r="Q1963" s="49">
        <f>COUNTIF(Q8:Q1954, "G")</f>
        <v>46</v>
      </c>
    </row>
    <row r="1964" spans="1:17" hidden="1">
      <c r="A1964" s="33"/>
      <c r="B1964" s="74" t="s">
        <v>10579</v>
      </c>
      <c r="C1964" s="75" t="s">
        <v>1605</v>
      </c>
      <c r="D1964" s="75"/>
      <c r="E1964" s="76"/>
      <c r="F1964" s="33"/>
      <c r="G1964" s="33"/>
      <c r="P1964" s="51" t="s">
        <v>5415</v>
      </c>
      <c r="Q1964" s="49">
        <f>COUNTIF(Q9:Q1955, "A")</f>
        <v>347</v>
      </c>
    </row>
    <row r="1965" spans="1:17" hidden="1">
      <c r="A1965" s="33"/>
      <c r="B1965" s="74" t="s">
        <v>7473</v>
      </c>
      <c r="C1965" s="75" t="s">
        <v>1606</v>
      </c>
      <c r="D1965" s="75"/>
      <c r="E1965" s="76"/>
      <c r="F1965" s="33"/>
      <c r="G1965" s="33"/>
      <c r="P1965" s="51" t="s">
        <v>5416</v>
      </c>
      <c r="Q1965" s="49">
        <f>COUNTIF(Q10:Q1956, "B")</f>
        <v>81</v>
      </c>
    </row>
    <row r="1966" spans="1:17" hidden="1">
      <c r="A1966" s="33"/>
      <c r="B1966" s="74" t="s">
        <v>7486</v>
      </c>
      <c r="C1966" s="75" t="s">
        <v>1607</v>
      </c>
      <c r="D1966" s="75"/>
      <c r="E1966" s="76"/>
      <c r="F1966" s="33"/>
      <c r="G1966" s="33"/>
      <c r="P1966" s="51" t="s">
        <v>5417</v>
      </c>
      <c r="Q1966" s="49">
        <f>COUNTIF(Q11:Q1957, "C")</f>
        <v>269</v>
      </c>
    </row>
    <row r="1967" spans="1:17" ht="12" hidden="1" thickBot="1">
      <c r="A1967" s="33"/>
      <c r="B1967" s="77" t="s">
        <v>525</v>
      </c>
      <c r="C1967" s="78" t="s">
        <v>1608</v>
      </c>
      <c r="D1967" s="86"/>
      <c r="E1967" s="87"/>
      <c r="F1967" s="33"/>
      <c r="G1967" s="33"/>
      <c r="P1967" s="51" t="s">
        <v>5418</v>
      </c>
      <c r="Q1967" s="49">
        <f>COUNTIF(Q12:Q1958, "H")</f>
        <v>29</v>
      </c>
    </row>
    <row r="1968" spans="1:17">
      <c r="A1968" s="33"/>
      <c r="B1968" s="33"/>
      <c r="C1968" s="33"/>
      <c r="D1968" s="33"/>
      <c r="E1968" s="33"/>
      <c r="F1968" s="33"/>
      <c r="G1968" s="33"/>
      <c r="P1968" s="51" t="s">
        <v>5420</v>
      </c>
      <c r="Q1968" s="49">
        <f>COUNTIF(Q13:Q1959, "P")</f>
        <v>98</v>
      </c>
    </row>
    <row r="1969" spans="1:17">
      <c r="A1969" s="33"/>
      <c r="B1969" s="33"/>
      <c r="C1969" s="33"/>
      <c r="D1969" s="33"/>
      <c r="E1969" s="33"/>
      <c r="F1969" s="33"/>
      <c r="G1969" s="33"/>
      <c r="P1969" s="51" t="s">
        <v>5419</v>
      </c>
      <c r="Q1969" s="49">
        <f>SUM(Q1959:Q1967)</f>
        <v>1729</v>
      </c>
    </row>
    <row r="1970" spans="1:17">
      <c r="A1970" s="33"/>
      <c r="B1970" s="33"/>
      <c r="C1970" s="33"/>
      <c r="D1970" s="33"/>
      <c r="E1970" s="33"/>
      <c r="F1970" s="33"/>
      <c r="G1970" s="33"/>
    </row>
    <row r="1971" spans="1:17">
      <c r="A1971" s="33"/>
      <c r="B1971" s="33"/>
      <c r="C1971" s="33"/>
      <c r="D1971" s="33"/>
      <c r="E1971" s="33"/>
      <c r="F1971" s="33"/>
      <c r="G1971" s="33"/>
    </row>
    <row r="1972" spans="1:17">
      <c r="A1972" s="33"/>
      <c r="B1972" s="33"/>
      <c r="C1972" s="33"/>
      <c r="D1972" s="33"/>
      <c r="E1972" s="33"/>
      <c r="F1972" s="33"/>
      <c r="G1972" s="33"/>
    </row>
    <row r="1973" spans="1:17">
      <c r="A1973" s="33"/>
      <c r="B1973" s="33"/>
      <c r="C1973" s="33"/>
      <c r="D1973" s="33"/>
      <c r="E1973" s="33"/>
      <c r="F1973" s="33"/>
      <c r="G1973" s="33"/>
    </row>
    <row r="1974" spans="1:17">
      <c r="A1974" s="33"/>
      <c r="B1974" s="33"/>
      <c r="C1974" s="33"/>
      <c r="D1974" s="33"/>
      <c r="E1974" s="33"/>
      <c r="F1974" s="33"/>
      <c r="G1974" s="33"/>
    </row>
  </sheetData>
  <autoFilter ref="A1:AI1967">
    <filterColumn colId="0">
      <filters>
        <filter val="CORONA"/>
      </filters>
    </filterColumn>
    <filterColumn colId="16">
      <customFilters and="1">
        <customFilter operator="notEqual" val="A"/>
        <customFilter operator="notEqual" val="B"/>
      </customFilters>
    </filterColumn>
  </autoFilter>
  <phoneticPr fontId="25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indexed="48"/>
  </sheetPr>
  <dimension ref="A1:N308"/>
  <sheetViews>
    <sheetView topLeftCell="A142" workbookViewId="0">
      <selection activeCell="G150" sqref="G150"/>
    </sheetView>
  </sheetViews>
  <sheetFormatPr defaultRowHeight="12.75"/>
  <cols>
    <col min="1" max="1" width="19.28515625" style="2" customWidth="1"/>
    <col min="2" max="2" width="19.28515625" customWidth="1"/>
    <col min="3" max="3" width="17.28515625" style="2" customWidth="1"/>
    <col min="4" max="4" width="16.5703125" style="2" customWidth="1"/>
    <col min="5" max="6" width="15.85546875" style="2" customWidth="1"/>
    <col min="7" max="7" width="14.85546875" style="2" customWidth="1"/>
    <col min="8" max="8" width="18.42578125" style="2" hidden="1" customWidth="1"/>
    <col min="9" max="9" width="21.28515625" style="2" hidden="1" customWidth="1"/>
    <col min="10" max="10" width="26.7109375" customWidth="1"/>
  </cols>
  <sheetData>
    <row r="1" spans="1:14" ht="24.75" customHeight="1">
      <c r="A1" s="4" t="s">
        <v>974</v>
      </c>
      <c r="B1" s="3" t="s">
        <v>973</v>
      </c>
      <c r="C1" s="4" t="s">
        <v>975</v>
      </c>
      <c r="D1" s="4" t="s">
        <v>976</v>
      </c>
      <c r="E1" s="4" t="s">
        <v>977</v>
      </c>
      <c r="F1" s="4" t="s">
        <v>1087</v>
      </c>
      <c r="G1" s="4" t="s">
        <v>978</v>
      </c>
      <c r="H1" s="4" t="s">
        <v>979</v>
      </c>
      <c r="I1" s="4" t="s">
        <v>980</v>
      </c>
      <c r="J1" s="5"/>
      <c r="K1" s="5"/>
      <c r="L1" s="5"/>
      <c r="M1" s="5"/>
      <c r="N1" s="5"/>
    </row>
    <row r="2" spans="1:14">
      <c r="A2" s="7">
        <f>VLOOKUP(B2,'Entire Network Station List'!$A$2:$D$2000,2)</f>
        <v>1889</v>
      </c>
      <c r="B2" s="6" t="s">
        <v>332</v>
      </c>
      <c r="C2" s="7" t="s">
        <v>981</v>
      </c>
      <c r="D2" s="7">
        <v>3</v>
      </c>
      <c r="E2" s="7" t="s">
        <v>982</v>
      </c>
      <c r="F2" s="7" t="s">
        <v>989</v>
      </c>
      <c r="G2" s="7" t="s">
        <v>983</v>
      </c>
      <c r="H2" s="7">
        <v>3</v>
      </c>
      <c r="I2" s="7">
        <v>0</v>
      </c>
      <c r="J2" s="8"/>
      <c r="K2" s="10"/>
      <c r="L2" s="10"/>
      <c r="M2" s="11"/>
      <c r="N2" s="5"/>
    </row>
    <row r="3" spans="1:14">
      <c r="A3" s="7">
        <f>VLOOKUP(B3,'Entire Network Station List'!$A$2:$D$2000,2)</f>
        <v>706</v>
      </c>
      <c r="B3" s="6" t="s">
        <v>344</v>
      </c>
      <c r="C3" s="7" t="s">
        <v>981</v>
      </c>
      <c r="D3" s="7">
        <v>15</v>
      </c>
      <c r="E3" s="7" t="s">
        <v>984</v>
      </c>
      <c r="F3" s="7" t="s">
        <v>989</v>
      </c>
      <c r="G3" s="7" t="s">
        <v>983</v>
      </c>
      <c r="H3" s="7">
        <v>15</v>
      </c>
      <c r="I3" s="7">
        <v>0</v>
      </c>
      <c r="J3" s="9"/>
      <c r="K3" s="5"/>
      <c r="L3" s="5"/>
      <c r="M3" s="5"/>
      <c r="N3" s="5"/>
    </row>
    <row r="4" spans="1:14">
      <c r="A4" s="7">
        <f>VLOOKUP(B4,'Entire Network Station List'!$A$2:$D$2000,2)</f>
        <v>1496</v>
      </c>
      <c r="B4" s="6" t="s">
        <v>346</v>
      </c>
      <c r="C4" s="7" t="s">
        <v>981</v>
      </c>
      <c r="D4" s="7">
        <v>15</v>
      </c>
      <c r="E4" s="7" t="s">
        <v>984</v>
      </c>
      <c r="F4" s="7" t="s">
        <v>989</v>
      </c>
      <c r="G4" s="7" t="s">
        <v>983</v>
      </c>
      <c r="H4" s="7">
        <v>15</v>
      </c>
      <c r="I4" s="7">
        <v>0</v>
      </c>
      <c r="J4" s="5"/>
      <c r="K4" s="5"/>
      <c r="L4" s="5"/>
      <c r="M4" s="5"/>
      <c r="N4" s="5"/>
    </row>
    <row r="5" spans="1:14">
      <c r="A5" s="7">
        <f>VLOOKUP(B5,'Entire Network Station List'!$A$2:$D$2000,2)</f>
        <v>337</v>
      </c>
      <c r="B5" s="6" t="s">
        <v>348</v>
      </c>
      <c r="C5" s="7" t="s">
        <v>981</v>
      </c>
      <c r="D5" s="7">
        <v>16</v>
      </c>
      <c r="E5" s="7" t="s">
        <v>984</v>
      </c>
      <c r="F5" s="7" t="s">
        <v>989</v>
      </c>
      <c r="G5" s="7" t="s">
        <v>983</v>
      </c>
      <c r="H5" s="7">
        <v>16</v>
      </c>
      <c r="I5" s="7">
        <v>0</v>
      </c>
      <c r="J5" s="5"/>
      <c r="K5" s="5"/>
      <c r="L5" s="5"/>
      <c r="M5" s="5"/>
      <c r="N5" s="5"/>
    </row>
    <row r="6" spans="1:14">
      <c r="A6" s="7">
        <f>VLOOKUP(B6,'Entire Network Station List'!$A$2:$D$2000,2)</f>
        <v>338</v>
      </c>
      <c r="B6" s="6" t="s">
        <v>985</v>
      </c>
      <c r="C6" s="7" t="s">
        <v>981</v>
      </c>
      <c r="D6" s="7">
        <v>5</v>
      </c>
      <c r="E6" s="7" t="s">
        <v>986</v>
      </c>
      <c r="F6" s="7" t="s">
        <v>989</v>
      </c>
      <c r="G6" s="7" t="s">
        <v>983</v>
      </c>
      <c r="H6" s="7">
        <v>5</v>
      </c>
      <c r="I6" s="7">
        <v>0</v>
      </c>
      <c r="J6" s="5"/>
      <c r="K6" s="5"/>
      <c r="L6" s="5"/>
      <c r="M6" s="5"/>
      <c r="N6" s="5"/>
    </row>
    <row r="7" spans="1:14">
      <c r="A7" s="7">
        <f>VLOOKUP(B7,'Entire Network Station List'!$A$2:$D$2000,2)</f>
        <v>715</v>
      </c>
      <c r="B7" s="6" t="s">
        <v>349</v>
      </c>
      <c r="C7" s="7" t="s">
        <v>981</v>
      </c>
      <c r="D7" s="7">
        <v>9</v>
      </c>
      <c r="E7" s="7" t="s">
        <v>984</v>
      </c>
      <c r="F7" s="7" t="s">
        <v>989</v>
      </c>
      <c r="G7" s="7" t="s">
        <v>983</v>
      </c>
      <c r="H7" s="7">
        <v>9</v>
      </c>
      <c r="I7" s="7">
        <v>0</v>
      </c>
      <c r="J7" s="5"/>
      <c r="K7" s="5"/>
      <c r="L7" s="5"/>
      <c r="M7" s="5"/>
      <c r="N7" s="5"/>
    </row>
    <row r="8" spans="1:14">
      <c r="A8" s="7">
        <f>VLOOKUP(B8,'Entire Network Station List'!$A$2:$D$2000,2)</f>
        <v>378</v>
      </c>
      <c r="B8" s="6" t="s">
        <v>351</v>
      </c>
      <c r="C8" s="7" t="s">
        <v>981</v>
      </c>
      <c r="D8" s="7">
        <v>15</v>
      </c>
      <c r="E8" s="7" t="s">
        <v>984</v>
      </c>
      <c r="F8" s="7" t="s">
        <v>989</v>
      </c>
      <c r="G8" s="7" t="s">
        <v>983</v>
      </c>
      <c r="H8" s="7">
        <v>15</v>
      </c>
      <c r="I8" s="7">
        <v>0</v>
      </c>
      <c r="J8" s="5"/>
      <c r="K8" s="5"/>
      <c r="L8" s="5"/>
      <c r="M8" s="5"/>
      <c r="N8" s="5"/>
    </row>
    <row r="9" spans="1:14">
      <c r="A9" s="7">
        <f>VLOOKUP(B9,'Entire Network Station List'!$A$2:$D$2000,2)</f>
        <v>339</v>
      </c>
      <c r="B9" s="6" t="s">
        <v>987</v>
      </c>
      <c r="C9" s="7" t="s">
        <v>981</v>
      </c>
      <c r="D9" s="7">
        <v>8</v>
      </c>
      <c r="E9" s="7" t="s">
        <v>984</v>
      </c>
      <c r="F9" s="7" t="s">
        <v>989</v>
      </c>
      <c r="G9" s="7" t="s">
        <v>983</v>
      </c>
      <c r="H9" s="7">
        <v>8</v>
      </c>
      <c r="I9" s="7">
        <v>0</v>
      </c>
      <c r="J9" s="5"/>
      <c r="K9" s="5"/>
      <c r="L9" s="5"/>
      <c r="M9" s="5"/>
      <c r="N9" s="5"/>
    </row>
    <row r="10" spans="1:14">
      <c r="A10" s="7">
        <f>VLOOKUP(B10,'Entire Network Station List'!$A$2:$D$2000,2)</f>
        <v>592</v>
      </c>
      <c r="B10" s="6" t="s">
        <v>355</v>
      </c>
      <c r="C10" s="7" t="s">
        <v>981</v>
      </c>
      <c r="D10" s="7">
        <v>10</v>
      </c>
      <c r="E10" s="7" t="s">
        <v>984</v>
      </c>
      <c r="F10" s="7" t="s">
        <v>989</v>
      </c>
      <c r="G10" s="7" t="s">
        <v>983</v>
      </c>
      <c r="H10" s="7">
        <v>10</v>
      </c>
      <c r="I10" s="7">
        <v>0</v>
      </c>
      <c r="J10" s="5"/>
      <c r="K10" s="5"/>
      <c r="L10" s="5"/>
      <c r="M10" s="5"/>
      <c r="N10" s="5"/>
    </row>
    <row r="11" spans="1:14">
      <c r="A11" s="7">
        <f>VLOOKUP(B11,'Entire Network Station List'!$A$2:$D$2000,2)</f>
        <v>341</v>
      </c>
      <c r="B11" s="6" t="s">
        <v>356</v>
      </c>
      <c r="C11" s="7" t="s">
        <v>981</v>
      </c>
      <c r="D11" s="7">
        <v>15</v>
      </c>
      <c r="E11" s="7" t="s">
        <v>984</v>
      </c>
      <c r="F11" s="7" t="s">
        <v>989</v>
      </c>
      <c r="G11" s="7" t="s">
        <v>983</v>
      </c>
      <c r="H11" s="7">
        <v>15</v>
      </c>
      <c r="I11" s="7">
        <v>0</v>
      </c>
      <c r="J11" s="5"/>
      <c r="K11" s="5"/>
      <c r="L11" s="5"/>
      <c r="M11" s="5"/>
      <c r="N11" s="5"/>
    </row>
    <row r="12" spans="1:14">
      <c r="A12" s="7">
        <f>VLOOKUP(B12,'Entire Network Station List'!$A$2:$D$2000,2)</f>
        <v>1345</v>
      </c>
      <c r="B12" s="6" t="s">
        <v>364</v>
      </c>
      <c r="C12" s="7" t="s">
        <v>981</v>
      </c>
      <c r="D12" s="7">
        <v>10</v>
      </c>
      <c r="E12" s="7" t="s">
        <v>984</v>
      </c>
      <c r="F12" s="7" t="s">
        <v>989</v>
      </c>
      <c r="G12" s="7" t="s">
        <v>983</v>
      </c>
      <c r="H12" s="7">
        <v>10</v>
      </c>
      <c r="I12" s="7">
        <v>0</v>
      </c>
      <c r="J12" s="5"/>
      <c r="K12" s="5"/>
      <c r="L12" s="5"/>
      <c r="M12" s="5"/>
      <c r="N12" s="5"/>
    </row>
    <row r="13" spans="1:14">
      <c r="A13" s="7">
        <f>VLOOKUP(B13,'Entire Network Station List'!$A$2:$D$2000,2)</f>
        <v>343</v>
      </c>
      <c r="B13" s="6" t="s">
        <v>368</v>
      </c>
      <c r="C13" s="7" t="s">
        <v>981</v>
      </c>
      <c r="D13" s="7">
        <v>15</v>
      </c>
      <c r="E13" s="7" t="s">
        <v>984</v>
      </c>
      <c r="F13" s="7" t="s">
        <v>989</v>
      </c>
      <c r="G13" s="7" t="s">
        <v>983</v>
      </c>
      <c r="H13" s="7">
        <v>15</v>
      </c>
      <c r="I13" s="7">
        <v>0</v>
      </c>
      <c r="J13" s="5"/>
      <c r="K13" s="5"/>
      <c r="L13" s="5"/>
      <c r="M13" s="5"/>
      <c r="N13" s="5"/>
    </row>
    <row r="14" spans="1:14">
      <c r="A14" s="7">
        <f>VLOOKUP(B14,'Entire Network Station List'!$A$2:$D$2000,2)</f>
        <v>864</v>
      </c>
      <c r="B14" s="6" t="s">
        <v>988</v>
      </c>
      <c r="C14" s="7" t="s">
        <v>981</v>
      </c>
      <c r="D14" s="7">
        <v>2</v>
      </c>
      <c r="E14" s="7" t="s">
        <v>982</v>
      </c>
      <c r="F14" s="7" t="s">
        <v>989</v>
      </c>
      <c r="G14" s="7" t="s">
        <v>983</v>
      </c>
      <c r="H14" s="7">
        <v>2</v>
      </c>
      <c r="I14" s="7">
        <v>0</v>
      </c>
      <c r="J14" s="5"/>
      <c r="K14" s="5"/>
      <c r="L14" s="5"/>
      <c r="M14" s="5"/>
      <c r="N14" s="5"/>
    </row>
    <row r="15" spans="1:14">
      <c r="A15" s="7">
        <f>VLOOKUP(B15,'Entire Network Station List'!$A$2:$D$2000,2)</f>
        <v>697</v>
      </c>
      <c r="B15" s="6" t="s">
        <v>369</v>
      </c>
      <c r="C15" s="7" t="s">
        <v>981</v>
      </c>
      <c r="D15" s="7">
        <v>10</v>
      </c>
      <c r="E15" s="7" t="s">
        <v>984</v>
      </c>
      <c r="F15" s="7" t="s">
        <v>989</v>
      </c>
      <c r="G15" s="7" t="s">
        <v>983</v>
      </c>
      <c r="H15" s="7">
        <v>10</v>
      </c>
      <c r="I15" s="7">
        <v>0</v>
      </c>
      <c r="J15" s="5"/>
      <c r="K15" s="5"/>
      <c r="L15" s="5"/>
      <c r="M15" s="5"/>
      <c r="N15" s="5"/>
    </row>
    <row r="16" spans="1:14">
      <c r="A16" s="7">
        <f>VLOOKUP(B16,'Entire Network Station List'!$A$2:$D$2000,2)</f>
        <v>702</v>
      </c>
      <c r="B16" s="6" t="s">
        <v>371</v>
      </c>
      <c r="C16" s="7" t="s">
        <v>981</v>
      </c>
      <c r="D16" s="7">
        <v>14</v>
      </c>
      <c r="E16" s="7" t="s">
        <v>984</v>
      </c>
      <c r="F16" s="7" t="s">
        <v>989</v>
      </c>
      <c r="G16" s="7" t="s">
        <v>983</v>
      </c>
      <c r="H16" s="7">
        <v>14</v>
      </c>
      <c r="I16" s="7">
        <v>0</v>
      </c>
      <c r="J16" s="5"/>
      <c r="K16" s="5"/>
      <c r="L16" s="5"/>
      <c r="M16" s="5"/>
      <c r="N16" s="5"/>
    </row>
    <row r="17" spans="1:14">
      <c r="A17" s="7">
        <f>VLOOKUP(B17,'Entire Network Station List'!$A$2:$D$2000,2)</f>
        <v>1526</v>
      </c>
      <c r="B17" s="6" t="s">
        <v>374</v>
      </c>
      <c r="C17" s="7" t="s">
        <v>981</v>
      </c>
      <c r="D17" s="7">
        <v>5</v>
      </c>
      <c r="E17" s="7" t="s">
        <v>986</v>
      </c>
      <c r="F17" s="7" t="s">
        <v>989</v>
      </c>
      <c r="G17" s="7" t="s">
        <v>989</v>
      </c>
      <c r="H17" s="7">
        <v>0</v>
      </c>
      <c r="I17" s="7">
        <v>5</v>
      </c>
      <c r="J17" s="5"/>
      <c r="K17" s="5"/>
      <c r="L17" s="5"/>
      <c r="M17" s="5"/>
      <c r="N17" s="5"/>
    </row>
    <row r="18" spans="1:14">
      <c r="A18" s="7">
        <f>VLOOKUP(B18,'Entire Network Station List'!$A$2:$D$2000,2)</f>
        <v>376</v>
      </c>
      <c r="B18" s="6" t="s">
        <v>376</v>
      </c>
      <c r="C18" s="7" t="s">
        <v>981</v>
      </c>
      <c r="D18" s="7">
        <v>9</v>
      </c>
      <c r="E18" s="7" t="s">
        <v>984</v>
      </c>
      <c r="F18" s="7" t="s">
        <v>989</v>
      </c>
      <c r="G18" s="7" t="s">
        <v>983</v>
      </c>
      <c r="H18" s="7">
        <v>9</v>
      </c>
      <c r="I18" s="7">
        <v>0</v>
      </c>
      <c r="J18" s="5"/>
      <c r="K18" s="5"/>
      <c r="L18" s="5"/>
      <c r="M18" s="5"/>
      <c r="N18" s="5"/>
    </row>
    <row r="19" spans="1:14">
      <c r="A19" s="7">
        <f>VLOOKUP(B19,'Entire Network Station List'!$A$2:$D$2000,2)</f>
        <v>803</v>
      </c>
      <c r="B19" s="6" t="s">
        <v>990</v>
      </c>
      <c r="C19" s="7" t="s">
        <v>981</v>
      </c>
      <c r="D19" s="7">
        <v>3</v>
      </c>
      <c r="E19" s="7" t="s">
        <v>982</v>
      </c>
      <c r="F19" s="7" t="s">
        <v>989</v>
      </c>
      <c r="G19" s="7" t="s">
        <v>983</v>
      </c>
      <c r="H19" s="7">
        <v>3</v>
      </c>
      <c r="I19" s="7">
        <v>0</v>
      </c>
      <c r="J19" s="5"/>
      <c r="K19" s="5"/>
      <c r="L19" s="5"/>
      <c r="M19" s="5"/>
      <c r="N19" s="5"/>
    </row>
    <row r="20" spans="1:14">
      <c r="A20" s="7">
        <f>VLOOKUP(B20,'Entire Network Station List'!$A$2:$D$2000,2)</f>
        <v>740</v>
      </c>
      <c r="B20" s="6" t="s">
        <v>991</v>
      </c>
      <c r="C20" s="7" t="s">
        <v>981</v>
      </c>
      <c r="D20" s="7">
        <v>4</v>
      </c>
      <c r="E20" s="7" t="s">
        <v>986</v>
      </c>
      <c r="F20" s="7" t="s">
        <v>989</v>
      </c>
      <c r="G20" s="7" t="s">
        <v>989</v>
      </c>
      <c r="H20" s="7">
        <v>4</v>
      </c>
      <c r="I20" s="7">
        <v>0</v>
      </c>
    </row>
    <row r="21" spans="1:14">
      <c r="A21" s="7">
        <f>VLOOKUP(B21,'Entire Network Station List'!$A$2:$D$2000,2)</f>
        <v>804</v>
      </c>
      <c r="B21" s="6" t="s">
        <v>379</v>
      </c>
      <c r="C21" s="7" t="s">
        <v>981</v>
      </c>
      <c r="D21" s="7">
        <v>7</v>
      </c>
      <c r="E21" s="7" t="s">
        <v>986</v>
      </c>
      <c r="F21" s="7" t="s">
        <v>989</v>
      </c>
      <c r="G21" s="7" t="s">
        <v>983</v>
      </c>
      <c r="H21" s="7">
        <v>7</v>
      </c>
      <c r="I21" s="7">
        <v>0</v>
      </c>
    </row>
    <row r="22" spans="1:14">
      <c r="A22" s="7">
        <f>VLOOKUP(B22,'Entire Network Station List'!$A$2:$D$2000,2)</f>
        <v>1326</v>
      </c>
      <c r="B22" s="6" t="s">
        <v>380</v>
      </c>
      <c r="C22" s="7" t="s">
        <v>981</v>
      </c>
      <c r="D22" s="7">
        <v>18</v>
      </c>
      <c r="E22" s="7" t="s">
        <v>984</v>
      </c>
      <c r="F22" s="7" t="s">
        <v>989</v>
      </c>
      <c r="G22" s="7" t="s">
        <v>989</v>
      </c>
      <c r="H22" s="7">
        <v>0</v>
      </c>
      <c r="I22" s="7">
        <v>18</v>
      </c>
    </row>
    <row r="23" spans="1:14">
      <c r="A23" s="7">
        <f>VLOOKUP(B23,'Entire Network Station List'!$A$2:$D$2000,2)</f>
        <v>397</v>
      </c>
      <c r="B23" s="6" t="s">
        <v>992</v>
      </c>
      <c r="C23" s="7" t="s">
        <v>981</v>
      </c>
      <c r="D23" s="7">
        <v>3</v>
      </c>
      <c r="E23" s="7" t="s">
        <v>982</v>
      </c>
      <c r="F23" s="7" t="s">
        <v>989</v>
      </c>
      <c r="G23" s="7" t="s">
        <v>983</v>
      </c>
      <c r="H23" s="7">
        <v>3</v>
      </c>
      <c r="I23" s="7">
        <v>0</v>
      </c>
    </row>
    <row r="24" spans="1:14">
      <c r="A24" s="7">
        <f>VLOOKUP(B24,'Entire Network Station List'!$A$2:$D$2000,2)</f>
        <v>641</v>
      </c>
      <c r="B24" s="6" t="s">
        <v>383</v>
      </c>
      <c r="C24" s="7" t="s">
        <v>981</v>
      </c>
      <c r="D24" s="7">
        <v>6</v>
      </c>
      <c r="E24" s="7" t="s">
        <v>986</v>
      </c>
      <c r="F24" s="7" t="s">
        <v>989</v>
      </c>
      <c r="G24" s="7" t="s">
        <v>989</v>
      </c>
      <c r="H24" s="7">
        <v>0</v>
      </c>
      <c r="I24" s="7">
        <v>6</v>
      </c>
    </row>
    <row r="25" spans="1:14">
      <c r="A25" s="7">
        <f>VLOOKUP(B25,'Entire Network Station List'!$A$2:$D$2000,2)</f>
        <v>1498</v>
      </c>
      <c r="B25" s="6" t="s">
        <v>388</v>
      </c>
      <c r="C25" s="7" t="s">
        <v>981</v>
      </c>
      <c r="D25" s="7">
        <v>5</v>
      </c>
      <c r="E25" s="7" t="s">
        <v>986</v>
      </c>
      <c r="F25" s="7" t="s">
        <v>989</v>
      </c>
      <c r="G25" s="7" t="s">
        <v>983</v>
      </c>
      <c r="H25" s="7">
        <v>5</v>
      </c>
      <c r="I25" s="7">
        <v>0</v>
      </c>
    </row>
    <row r="26" spans="1:14">
      <c r="A26" s="7">
        <f>VLOOKUP(B26,'Entire Network Station List'!$A$2:$D$2000,2)</f>
        <v>860</v>
      </c>
      <c r="B26" s="6" t="s">
        <v>993</v>
      </c>
      <c r="C26" s="7" t="s">
        <v>981</v>
      </c>
      <c r="D26" s="7">
        <v>4</v>
      </c>
      <c r="E26" s="7" t="s">
        <v>986</v>
      </c>
      <c r="F26" s="7" t="s">
        <v>989</v>
      </c>
      <c r="G26" s="7" t="s">
        <v>983</v>
      </c>
      <c r="H26" s="7">
        <v>4</v>
      </c>
      <c r="I26" s="7">
        <v>0</v>
      </c>
    </row>
    <row r="27" spans="1:14">
      <c r="A27" s="7">
        <f>VLOOKUP(B27,'Entire Network Station List'!$A$2:$D$2000,2)</f>
        <v>398</v>
      </c>
      <c r="B27" s="6" t="s">
        <v>391</v>
      </c>
      <c r="C27" s="7" t="s">
        <v>981</v>
      </c>
      <c r="D27" s="7">
        <v>12</v>
      </c>
      <c r="E27" s="7" t="s">
        <v>984</v>
      </c>
      <c r="F27" s="7" t="s">
        <v>989</v>
      </c>
      <c r="G27" s="7" t="s">
        <v>983</v>
      </c>
      <c r="H27" s="7">
        <v>12</v>
      </c>
      <c r="I27" s="7">
        <v>0</v>
      </c>
    </row>
    <row r="28" spans="1:14">
      <c r="A28" s="7">
        <f>VLOOKUP(B28,'Entire Network Station List'!$A$2:$D$2000,2)</f>
        <v>879</v>
      </c>
      <c r="B28" s="6" t="s">
        <v>994</v>
      </c>
      <c r="C28" s="7" t="s">
        <v>981</v>
      </c>
      <c r="D28" s="7">
        <v>5</v>
      </c>
      <c r="E28" s="7" t="s">
        <v>986</v>
      </c>
      <c r="F28" s="7" t="s">
        <v>989</v>
      </c>
      <c r="G28" s="7" t="s">
        <v>983</v>
      </c>
      <c r="H28" s="7">
        <v>5</v>
      </c>
      <c r="I28" s="7">
        <v>0</v>
      </c>
    </row>
    <row r="29" spans="1:14">
      <c r="A29" s="7">
        <f>VLOOKUP(B29,'Entire Network Station List'!$A$2:$D$2000,2)</f>
        <v>805</v>
      </c>
      <c r="B29" s="6" t="s">
        <v>393</v>
      </c>
      <c r="C29" s="7" t="s">
        <v>981</v>
      </c>
      <c r="D29" s="7">
        <v>8</v>
      </c>
      <c r="E29" s="7" t="s">
        <v>984</v>
      </c>
      <c r="F29" s="7" t="s">
        <v>989</v>
      </c>
      <c r="G29" s="7" t="s">
        <v>989</v>
      </c>
      <c r="H29" s="7">
        <v>0</v>
      </c>
      <c r="I29" s="7">
        <v>8</v>
      </c>
    </row>
    <row r="30" spans="1:14">
      <c r="A30" s="7">
        <f>VLOOKUP(B30,'Entire Network Station List'!$A$2:$D$2000,2)</f>
        <v>462</v>
      </c>
      <c r="B30" s="6" t="s">
        <v>995</v>
      </c>
      <c r="C30" s="7" t="s">
        <v>981</v>
      </c>
      <c r="D30" s="7">
        <v>8</v>
      </c>
      <c r="E30" s="7" t="s">
        <v>984</v>
      </c>
      <c r="F30" s="7" t="s">
        <v>989</v>
      </c>
      <c r="G30" s="7" t="s">
        <v>983</v>
      </c>
      <c r="H30" s="7">
        <v>8</v>
      </c>
      <c r="I30" s="7">
        <v>0</v>
      </c>
    </row>
    <row r="31" spans="1:14">
      <c r="A31" s="7">
        <f>VLOOKUP(B31,'Entire Network Station List'!$A$2:$D$2000,2)</f>
        <v>346</v>
      </c>
      <c r="B31" s="6" t="s">
        <v>996</v>
      </c>
      <c r="C31" s="7" t="s">
        <v>981</v>
      </c>
      <c r="D31" s="7">
        <v>6</v>
      </c>
      <c r="E31" s="7" t="s">
        <v>986</v>
      </c>
      <c r="F31" s="7" t="s">
        <v>989</v>
      </c>
      <c r="G31" s="7" t="s">
        <v>983</v>
      </c>
      <c r="H31" s="7">
        <v>6</v>
      </c>
      <c r="I31" s="7">
        <v>0</v>
      </c>
    </row>
    <row r="32" spans="1:14">
      <c r="A32" s="7">
        <f>VLOOKUP(B32,'Entire Network Station List'!$A$2:$D$2000,2)</f>
        <v>347</v>
      </c>
      <c r="B32" s="6" t="s">
        <v>997</v>
      </c>
      <c r="C32" s="7" t="s">
        <v>981</v>
      </c>
      <c r="D32" s="7">
        <v>5</v>
      </c>
      <c r="E32" s="7" t="s">
        <v>986</v>
      </c>
      <c r="F32" s="7" t="s">
        <v>989</v>
      </c>
      <c r="G32" s="7" t="s">
        <v>983</v>
      </c>
      <c r="H32" s="7">
        <v>5</v>
      </c>
      <c r="I32" s="7">
        <v>0</v>
      </c>
    </row>
    <row r="33" spans="1:9">
      <c r="A33" s="7">
        <f>VLOOKUP(B33,'Entire Network Station List'!$A$2:$D$2000,2)</f>
        <v>498</v>
      </c>
      <c r="B33" s="6" t="s">
        <v>398</v>
      </c>
      <c r="C33" s="7" t="s">
        <v>981</v>
      </c>
      <c r="D33" s="7">
        <v>6</v>
      </c>
      <c r="E33" s="7" t="s">
        <v>986</v>
      </c>
      <c r="F33" s="7" t="s">
        <v>989</v>
      </c>
      <c r="G33" s="7" t="s">
        <v>989</v>
      </c>
      <c r="H33" s="7">
        <v>6</v>
      </c>
      <c r="I33" s="7">
        <v>0</v>
      </c>
    </row>
    <row r="34" spans="1:9">
      <c r="A34" s="7">
        <f>VLOOKUP(B34,'Entire Network Station List'!$A$2:$D$2000,2)</f>
        <v>1529</v>
      </c>
      <c r="B34" s="6" t="s">
        <v>401</v>
      </c>
      <c r="C34" s="7" t="s">
        <v>981</v>
      </c>
      <c r="D34" s="7">
        <v>13</v>
      </c>
      <c r="E34" s="7" t="s">
        <v>984</v>
      </c>
      <c r="F34" s="7" t="s">
        <v>989</v>
      </c>
      <c r="G34" s="7" t="s">
        <v>983</v>
      </c>
      <c r="H34" s="7">
        <v>13</v>
      </c>
      <c r="I34" s="7">
        <v>0</v>
      </c>
    </row>
    <row r="35" spans="1:9">
      <c r="A35" s="7">
        <f>VLOOKUP(B35,'Entire Network Station List'!$A$2:$D$2000,2)</f>
        <v>210</v>
      </c>
      <c r="B35" s="6" t="s">
        <v>998</v>
      </c>
      <c r="C35" s="7" t="s">
        <v>981</v>
      </c>
      <c r="D35" s="7">
        <v>0</v>
      </c>
      <c r="E35" s="7" t="s">
        <v>982</v>
      </c>
      <c r="F35" s="7" t="s">
        <v>989</v>
      </c>
      <c r="G35" s="7" t="s">
        <v>983</v>
      </c>
      <c r="H35" s="7">
        <v>0</v>
      </c>
      <c r="I35" s="7">
        <v>0</v>
      </c>
    </row>
    <row r="36" spans="1:9">
      <c r="A36" s="7">
        <f>VLOOKUP(B36,'Entire Network Station List'!$A$2:$D$2000,2)</f>
        <v>807</v>
      </c>
      <c r="B36" s="6" t="s">
        <v>404</v>
      </c>
      <c r="C36" s="7" t="s">
        <v>981</v>
      </c>
      <c r="D36" s="7">
        <v>7</v>
      </c>
      <c r="E36" s="7" t="s">
        <v>986</v>
      </c>
      <c r="F36" s="7" t="s">
        <v>989</v>
      </c>
      <c r="G36" s="7" t="s">
        <v>983</v>
      </c>
      <c r="H36" s="7">
        <v>7</v>
      </c>
      <c r="I36" s="7">
        <v>0</v>
      </c>
    </row>
    <row r="37" spans="1:9">
      <c r="A37" s="7">
        <f>VLOOKUP(B37,'Entire Network Station List'!$A$2:$D$2000,2)</f>
        <v>878</v>
      </c>
      <c r="B37" s="6" t="s">
        <v>408</v>
      </c>
      <c r="C37" s="7" t="s">
        <v>981</v>
      </c>
      <c r="D37" s="7">
        <v>9</v>
      </c>
      <c r="E37" s="7" t="s">
        <v>984</v>
      </c>
      <c r="F37" s="7" t="s">
        <v>989</v>
      </c>
      <c r="G37" s="7" t="s">
        <v>983</v>
      </c>
      <c r="H37" s="7">
        <v>9</v>
      </c>
      <c r="I37" s="7">
        <v>0</v>
      </c>
    </row>
    <row r="38" spans="1:9">
      <c r="A38" s="7">
        <f>VLOOKUP(B38,'Entire Network Station List'!$A$2:$D$2000,2)</f>
        <v>874</v>
      </c>
      <c r="B38" s="6" t="s">
        <v>410</v>
      </c>
      <c r="C38" s="7" t="s">
        <v>981</v>
      </c>
      <c r="D38" s="7">
        <v>8</v>
      </c>
      <c r="E38" s="7" t="s">
        <v>984</v>
      </c>
      <c r="F38" s="7" t="s">
        <v>989</v>
      </c>
      <c r="G38" s="7" t="s">
        <v>989</v>
      </c>
      <c r="H38" s="7">
        <v>0</v>
      </c>
      <c r="I38" s="7">
        <v>8</v>
      </c>
    </row>
    <row r="39" spans="1:9">
      <c r="A39" s="7">
        <f>VLOOKUP(B39,'Entire Network Station List'!$A$2:$D$2000,2)</f>
        <v>388</v>
      </c>
      <c r="B39" s="6" t="s">
        <v>413</v>
      </c>
      <c r="C39" s="7" t="s">
        <v>981</v>
      </c>
      <c r="D39" s="7">
        <v>8</v>
      </c>
      <c r="E39" s="7" t="s">
        <v>984</v>
      </c>
      <c r="F39" s="7" t="s">
        <v>989</v>
      </c>
      <c r="G39" s="7" t="s">
        <v>983</v>
      </c>
      <c r="H39" s="7">
        <v>8</v>
      </c>
      <c r="I39" s="7">
        <v>0</v>
      </c>
    </row>
    <row r="40" spans="1:9">
      <c r="A40" s="7">
        <f>VLOOKUP(B40,'Entire Network Station List'!$A$2:$D$2000,2)</f>
        <v>903</v>
      </c>
      <c r="B40" s="6" t="s">
        <v>414</v>
      </c>
      <c r="C40" s="7" t="s">
        <v>981</v>
      </c>
      <c r="D40" s="7">
        <v>6</v>
      </c>
      <c r="E40" s="7" t="s">
        <v>986</v>
      </c>
      <c r="F40" s="7" t="s">
        <v>989</v>
      </c>
      <c r="G40" s="7" t="s">
        <v>983</v>
      </c>
      <c r="H40" s="7">
        <v>6</v>
      </c>
      <c r="I40" s="7">
        <v>0</v>
      </c>
    </row>
    <row r="41" spans="1:9">
      <c r="A41" s="7">
        <f>VLOOKUP(B41,'Entire Network Station List'!$A$2:$D$2000,2)</f>
        <v>476</v>
      </c>
      <c r="B41" s="6" t="s">
        <v>418</v>
      </c>
      <c r="C41" s="7" t="s">
        <v>981</v>
      </c>
      <c r="D41" s="7">
        <v>6</v>
      </c>
      <c r="E41" s="7" t="s">
        <v>986</v>
      </c>
      <c r="F41" s="7" t="s">
        <v>989</v>
      </c>
      <c r="G41" s="7" t="s">
        <v>983</v>
      </c>
      <c r="H41" s="7">
        <v>6</v>
      </c>
      <c r="I41" s="7">
        <v>0</v>
      </c>
    </row>
    <row r="42" spans="1:9">
      <c r="A42" s="7">
        <f>VLOOKUP(B42,'Entire Network Station List'!$A$2:$D$2000,2)</f>
        <v>438</v>
      </c>
      <c r="B42" s="6" t="s">
        <v>419</v>
      </c>
      <c r="C42" s="7" t="s">
        <v>981</v>
      </c>
      <c r="D42" s="7">
        <v>6</v>
      </c>
      <c r="E42" s="7" t="s">
        <v>986</v>
      </c>
      <c r="F42" s="7" t="s">
        <v>989</v>
      </c>
      <c r="G42" s="7" t="s">
        <v>983</v>
      </c>
      <c r="H42" s="7">
        <v>6</v>
      </c>
      <c r="I42" s="7">
        <v>0</v>
      </c>
    </row>
    <row r="43" spans="1:9">
      <c r="A43" s="7">
        <f>VLOOKUP(B43,'Entire Network Station List'!$A$2:$D$2000,2)</f>
        <v>778</v>
      </c>
      <c r="B43" s="6" t="s">
        <v>420</v>
      </c>
      <c r="C43" s="7" t="s">
        <v>981</v>
      </c>
      <c r="D43" s="7">
        <v>9</v>
      </c>
      <c r="E43" s="7" t="s">
        <v>984</v>
      </c>
      <c r="F43" s="7" t="s">
        <v>989</v>
      </c>
      <c r="G43" s="7" t="s">
        <v>983</v>
      </c>
      <c r="H43" s="7">
        <v>9</v>
      </c>
      <c r="I43" s="7">
        <v>0</v>
      </c>
    </row>
    <row r="44" spans="1:9">
      <c r="A44" s="7">
        <f>VLOOKUP(B44,'Entire Network Station List'!$A$2:$D$2000,2)</f>
        <v>851</v>
      </c>
      <c r="B44" s="6" t="s">
        <v>421</v>
      </c>
      <c r="C44" s="7" t="s">
        <v>981</v>
      </c>
      <c r="D44" s="7">
        <v>7</v>
      </c>
      <c r="E44" s="7" t="s">
        <v>986</v>
      </c>
      <c r="F44" s="7" t="s">
        <v>989</v>
      </c>
      <c r="G44" s="7" t="s">
        <v>983</v>
      </c>
      <c r="H44" s="7">
        <v>7</v>
      </c>
      <c r="I44" s="7">
        <v>0</v>
      </c>
    </row>
    <row r="45" spans="1:9">
      <c r="A45" s="7">
        <f>VLOOKUP(B45,'Entire Network Station List'!$A$2:$D$2000,2)</f>
        <v>1657</v>
      </c>
      <c r="B45" s="6" t="s">
        <v>426</v>
      </c>
      <c r="C45" s="7" t="s">
        <v>981</v>
      </c>
      <c r="D45" s="7">
        <v>10</v>
      </c>
      <c r="E45" s="7" t="s">
        <v>984</v>
      </c>
      <c r="F45" s="7" t="s">
        <v>989</v>
      </c>
      <c r="G45" s="7" t="s">
        <v>983</v>
      </c>
      <c r="H45" s="7">
        <v>10</v>
      </c>
      <c r="I45" s="7">
        <v>0</v>
      </c>
    </row>
    <row r="46" spans="1:9">
      <c r="A46" s="7">
        <f>VLOOKUP(B46,'Entire Network Station List'!$A$2:$D$2000,2)</f>
        <v>682</v>
      </c>
      <c r="B46" s="6" t="s">
        <v>999</v>
      </c>
      <c r="C46" s="7" t="s">
        <v>981</v>
      </c>
      <c r="D46" s="7">
        <v>5</v>
      </c>
      <c r="E46" s="7" t="s">
        <v>986</v>
      </c>
      <c r="F46" s="7" t="s">
        <v>989</v>
      </c>
      <c r="G46" s="7" t="s">
        <v>983</v>
      </c>
      <c r="H46" s="7">
        <v>5</v>
      </c>
      <c r="I46" s="7">
        <v>0</v>
      </c>
    </row>
    <row r="47" spans="1:9">
      <c r="A47" s="7">
        <f>VLOOKUP(B47,'Entire Network Station List'!$A$2:$D$2000,2)</f>
        <v>876</v>
      </c>
      <c r="B47" s="6" t="s">
        <v>429</v>
      </c>
      <c r="C47" s="7" t="s">
        <v>981</v>
      </c>
      <c r="D47" s="7">
        <v>20</v>
      </c>
      <c r="E47" s="7" t="s">
        <v>984</v>
      </c>
      <c r="F47" s="7" t="s">
        <v>989</v>
      </c>
      <c r="G47" s="7" t="s">
        <v>989</v>
      </c>
      <c r="H47" s="7">
        <v>0</v>
      </c>
      <c r="I47" s="7">
        <v>20</v>
      </c>
    </row>
    <row r="48" spans="1:9">
      <c r="A48" s="7">
        <f>VLOOKUP(B48,'Entire Network Station List'!$A$2:$D$2000,2)</f>
        <v>1534</v>
      </c>
      <c r="B48" s="6" t="s">
        <v>431</v>
      </c>
      <c r="C48" s="7" t="s">
        <v>981</v>
      </c>
      <c r="D48" s="7">
        <v>8</v>
      </c>
      <c r="E48" s="7" t="s">
        <v>984</v>
      </c>
      <c r="F48" s="7" t="s">
        <v>989</v>
      </c>
      <c r="G48" s="7" t="s">
        <v>983</v>
      </c>
      <c r="H48" s="7">
        <v>8</v>
      </c>
      <c r="I48" s="7">
        <v>0</v>
      </c>
    </row>
    <row r="49" spans="1:9">
      <c r="A49" s="7">
        <f>VLOOKUP(B49,'Entire Network Station List'!$A$2:$D$2000,2)</f>
        <v>894</v>
      </c>
      <c r="B49" s="6" t="s">
        <v>438</v>
      </c>
      <c r="C49" s="7" t="s">
        <v>981</v>
      </c>
      <c r="D49" s="7">
        <v>7</v>
      </c>
      <c r="E49" s="7" t="s">
        <v>986</v>
      </c>
      <c r="F49" s="7" t="s">
        <v>989</v>
      </c>
      <c r="G49" s="7" t="s">
        <v>983</v>
      </c>
      <c r="H49" s="7">
        <v>7</v>
      </c>
      <c r="I49" s="7">
        <v>0</v>
      </c>
    </row>
    <row r="50" spans="1:9">
      <c r="A50" s="7">
        <f>VLOOKUP(B50,'Entire Network Station List'!$A$2:$D$2000,2)</f>
        <v>824</v>
      </c>
      <c r="B50" s="6" t="s">
        <v>439</v>
      </c>
      <c r="C50" s="7" t="s">
        <v>981</v>
      </c>
      <c r="D50" s="7">
        <v>7</v>
      </c>
      <c r="E50" s="7" t="s">
        <v>986</v>
      </c>
      <c r="F50" s="7" t="s">
        <v>989</v>
      </c>
      <c r="G50" s="7" t="s">
        <v>983</v>
      </c>
      <c r="H50" s="7">
        <v>7</v>
      </c>
      <c r="I50" s="7">
        <v>0</v>
      </c>
    </row>
    <row r="51" spans="1:9">
      <c r="A51" s="7">
        <f>VLOOKUP(B51,'Entire Network Station List'!$A$2:$D$2000,2)</f>
        <v>886</v>
      </c>
      <c r="B51" s="6" t="s">
        <v>444</v>
      </c>
      <c r="C51" s="7" t="s">
        <v>981</v>
      </c>
      <c r="D51" s="7">
        <v>6</v>
      </c>
      <c r="E51" s="7" t="s">
        <v>986</v>
      </c>
      <c r="F51" s="7" t="s">
        <v>989</v>
      </c>
      <c r="G51" s="7" t="s">
        <v>983</v>
      </c>
      <c r="H51" s="7">
        <v>6</v>
      </c>
      <c r="I51" s="7">
        <v>0</v>
      </c>
    </row>
    <row r="52" spans="1:9">
      <c r="A52" s="7">
        <f>VLOOKUP(B52,'Entire Network Station List'!$A$2:$D$2000,2)</f>
        <v>812</v>
      </c>
      <c r="B52" s="6" t="s">
        <v>3783</v>
      </c>
      <c r="C52" s="7" t="s">
        <v>981</v>
      </c>
      <c r="D52" s="7">
        <v>10</v>
      </c>
      <c r="E52" s="7" t="s">
        <v>984</v>
      </c>
      <c r="F52" s="7" t="s">
        <v>989</v>
      </c>
      <c r="G52" s="7" t="s">
        <v>989</v>
      </c>
      <c r="H52" s="7">
        <v>0</v>
      </c>
      <c r="I52" s="7">
        <v>10</v>
      </c>
    </row>
    <row r="53" spans="1:9">
      <c r="A53" s="7">
        <f>VLOOKUP(B53,'Entire Network Station List'!$A$2:$D$2000,2)</f>
        <v>811</v>
      </c>
      <c r="B53" s="6" t="s">
        <v>3785</v>
      </c>
      <c r="C53" s="7" t="s">
        <v>981</v>
      </c>
      <c r="D53" s="7">
        <v>12</v>
      </c>
      <c r="E53" s="7" t="s">
        <v>984</v>
      </c>
      <c r="F53" s="7" t="s">
        <v>989</v>
      </c>
      <c r="G53" s="7" t="s">
        <v>983</v>
      </c>
      <c r="H53" s="7">
        <v>12</v>
      </c>
      <c r="I53" s="7">
        <v>0</v>
      </c>
    </row>
    <row r="54" spans="1:9">
      <c r="A54" s="7">
        <f>VLOOKUP(B54,'Entire Network Station List'!$A$2:$D$2000,2)</f>
        <v>811</v>
      </c>
      <c r="B54" s="6" t="s">
        <v>1000</v>
      </c>
      <c r="C54" s="7" t="s">
        <v>981</v>
      </c>
      <c r="D54" s="7">
        <v>0</v>
      </c>
      <c r="E54" s="7" t="s">
        <v>982</v>
      </c>
      <c r="F54" s="7" t="s">
        <v>989</v>
      </c>
      <c r="G54" s="7" t="s">
        <v>983</v>
      </c>
      <c r="H54" s="7">
        <v>0</v>
      </c>
      <c r="I54" s="7">
        <v>0</v>
      </c>
    </row>
    <row r="55" spans="1:9">
      <c r="A55" s="7">
        <f>VLOOKUP(B55,'Entire Network Station List'!$A$2:$D$2000,2)</f>
        <v>722</v>
      </c>
      <c r="B55" s="6" t="s">
        <v>3787</v>
      </c>
      <c r="C55" s="7" t="s">
        <v>981</v>
      </c>
      <c r="D55" s="7">
        <v>9</v>
      </c>
      <c r="E55" s="7" t="s">
        <v>984</v>
      </c>
      <c r="F55" s="7" t="s">
        <v>989</v>
      </c>
      <c r="G55" s="7" t="s">
        <v>989</v>
      </c>
      <c r="H55" s="7">
        <v>0</v>
      </c>
      <c r="I55" s="7">
        <v>9</v>
      </c>
    </row>
    <row r="56" spans="1:9">
      <c r="A56" s="7">
        <f>VLOOKUP(B56,'Entire Network Station List'!$A$2:$D$2000,2)</f>
        <v>563</v>
      </c>
      <c r="B56" s="6" t="s">
        <v>3789</v>
      </c>
      <c r="C56" s="7" t="s">
        <v>981</v>
      </c>
      <c r="D56" s="7">
        <v>6</v>
      </c>
      <c r="E56" s="7" t="s">
        <v>986</v>
      </c>
      <c r="F56" s="7" t="s">
        <v>989</v>
      </c>
      <c r="G56" s="7" t="s">
        <v>989</v>
      </c>
      <c r="H56" s="7">
        <v>0</v>
      </c>
      <c r="I56" s="7">
        <v>6</v>
      </c>
    </row>
    <row r="57" spans="1:9">
      <c r="A57" s="7">
        <f>VLOOKUP(B57,'Entire Network Station List'!$A$2:$D$2000,2)</f>
        <v>856</v>
      </c>
      <c r="B57" s="6" t="s">
        <v>1001</v>
      </c>
      <c r="C57" s="7" t="s">
        <v>981</v>
      </c>
      <c r="D57" s="7">
        <v>3</v>
      </c>
      <c r="E57" s="7" t="s">
        <v>982</v>
      </c>
      <c r="F57" s="7" t="s">
        <v>989</v>
      </c>
      <c r="G57" s="7" t="s">
        <v>983</v>
      </c>
      <c r="H57" s="7">
        <v>3</v>
      </c>
      <c r="I57" s="7">
        <v>0</v>
      </c>
    </row>
    <row r="58" spans="1:9">
      <c r="A58" s="7">
        <f>VLOOKUP(B58,'Entire Network Station List'!$A$2:$D$2000,2)</f>
        <v>559</v>
      </c>
      <c r="B58" s="6" t="s">
        <v>1002</v>
      </c>
      <c r="C58" s="7" t="s">
        <v>981</v>
      </c>
      <c r="D58" s="7">
        <v>0</v>
      </c>
      <c r="E58" s="7" t="s">
        <v>982</v>
      </c>
      <c r="F58" s="7" t="s">
        <v>989</v>
      </c>
      <c r="G58" s="7" t="s">
        <v>983</v>
      </c>
      <c r="H58" s="7">
        <v>0</v>
      </c>
      <c r="I58" s="7">
        <v>0</v>
      </c>
    </row>
    <row r="59" spans="1:9">
      <c r="A59" s="7">
        <f>VLOOKUP(B59,'Entire Network Station List'!$A$2:$D$2000,2)</f>
        <v>708</v>
      </c>
      <c r="B59" s="6" t="s">
        <v>3793</v>
      </c>
      <c r="C59" s="7" t="s">
        <v>981</v>
      </c>
      <c r="D59" s="7">
        <v>15</v>
      </c>
      <c r="E59" s="7" t="s">
        <v>984</v>
      </c>
      <c r="F59" s="7" t="s">
        <v>989</v>
      </c>
      <c r="G59" s="7" t="s">
        <v>983</v>
      </c>
      <c r="H59" s="7">
        <v>15</v>
      </c>
      <c r="I59" s="7">
        <v>0</v>
      </c>
    </row>
    <row r="60" spans="1:9">
      <c r="A60" s="7">
        <f>VLOOKUP(B60,'Entire Network Station List'!$A$2:$D$2000,2)</f>
        <v>724</v>
      </c>
      <c r="B60" s="6" t="s">
        <v>3796</v>
      </c>
      <c r="C60" s="7" t="s">
        <v>981</v>
      </c>
      <c r="D60" s="7">
        <v>6</v>
      </c>
      <c r="E60" s="7" t="s">
        <v>986</v>
      </c>
      <c r="F60" s="7" t="s">
        <v>989</v>
      </c>
      <c r="G60" s="7" t="s">
        <v>989</v>
      </c>
      <c r="H60" s="7">
        <v>0</v>
      </c>
      <c r="I60" s="7">
        <v>6</v>
      </c>
    </row>
    <row r="61" spans="1:9">
      <c r="A61" s="7">
        <f>VLOOKUP(B61,'Entire Network Station List'!$A$2:$D$2000,2)</f>
        <v>857</v>
      </c>
      <c r="B61" s="6" t="s">
        <v>3797</v>
      </c>
      <c r="C61" s="7" t="s">
        <v>981</v>
      </c>
      <c r="D61" s="7">
        <v>15</v>
      </c>
      <c r="E61" s="7" t="s">
        <v>984</v>
      </c>
      <c r="F61" s="7" t="s">
        <v>989</v>
      </c>
      <c r="G61" s="7" t="s">
        <v>983</v>
      </c>
      <c r="H61" s="7">
        <v>15</v>
      </c>
      <c r="I61" s="7">
        <v>0</v>
      </c>
    </row>
    <row r="62" spans="1:9">
      <c r="A62" s="7">
        <f>VLOOKUP(B62,'Entire Network Station List'!$A$2:$D$2000,2)</f>
        <v>900</v>
      </c>
      <c r="B62" s="6" t="s">
        <v>3803</v>
      </c>
      <c r="C62" s="7" t="s">
        <v>981</v>
      </c>
      <c r="D62" s="7">
        <v>14</v>
      </c>
      <c r="E62" s="7" t="s">
        <v>984</v>
      </c>
      <c r="F62" s="7" t="s">
        <v>989</v>
      </c>
      <c r="G62" s="7" t="s">
        <v>983</v>
      </c>
      <c r="H62" s="7">
        <v>14</v>
      </c>
      <c r="I62" s="7">
        <v>0</v>
      </c>
    </row>
    <row r="63" spans="1:9">
      <c r="A63" s="7">
        <f>VLOOKUP(B63,'Entire Network Station List'!$A$2:$D$2000,2)</f>
        <v>399</v>
      </c>
      <c r="B63" s="6" t="s">
        <v>3808</v>
      </c>
      <c r="C63" s="7" t="s">
        <v>981</v>
      </c>
      <c r="D63" s="7">
        <v>12</v>
      </c>
      <c r="E63" s="7" t="s">
        <v>984</v>
      </c>
      <c r="F63" s="7" t="s">
        <v>989</v>
      </c>
      <c r="G63" s="7" t="s">
        <v>983</v>
      </c>
      <c r="H63" s="7">
        <v>12</v>
      </c>
      <c r="I63" s="7">
        <v>0</v>
      </c>
    </row>
    <row r="64" spans="1:9">
      <c r="A64" s="7">
        <f>VLOOKUP(B64,'Entire Network Station List'!$A$2:$D$2000,2)</f>
        <v>564</v>
      </c>
      <c r="B64" s="6" t="s">
        <v>3814</v>
      </c>
      <c r="C64" s="7" t="s">
        <v>981</v>
      </c>
      <c r="D64" s="7">
        <v>8</v>
      </c>
      <c r="E64" s="7" t="s">
        <v>984</v>
      </c>
      <c r="F64" s="7" t="s">
        <v>989</v>
      </c>
      <c r="G64" s="7" t="s">
        <v>983</v>
      </c>
      <c r="H64" s="7">
        <v>8</v>
      </c>
      <c r="I64" s="7">
        <v>0</v>
      </c>
    </row>
    <row r="65" spans="1:9">
      <c r="A65" s="7">
        <f>VLOOKUP(B65,'Entire Network Station List'!$A$2:$D$2000,2)</f>
        <v>458</v>
      </c>
      <c r="B65" s="6" t="s">
        <v>3815</v>
      </c>
      <c r="C65" s="7" t="s">
        <v>981</v>
      </c>
      <c r="D65" s="7">
        <v>10</v>
      </c>
      <c r="E65" s="7" t="s">
        <v>984</v>
      </c>
      <c r="F65" s="7" t="s">
        <v>989</v>
      </c>
      <c r="G65" s="7" t="s">
        <v>989</v>
      </c>
      <c r="H65" s="7">
        <v>0</v>
      </c>
      <c r="I65" s="7">
        <v>10</v>
      </c>
    </row>
    <row r="66" spans="1:9">
      <c r="A66" s="7">
        <f>VLOOKUP(B66,'Entire Network Station List'!$A$2:$D$2000,2)</f>
        <v>736</v>
      </c>
      <c r="B66" s="6" t="s">
        <v>3825</v>
      </c>
      <c r="C66" s="7" t="s">
        <v>981</v>
      </c>
      <c r="D66" s="7">
        <v>7</v>
      </c>
      <c r="E66" s="7" t="s">
        <v>986</v>
      </c>
      <c r="F66" s="7" t="s">
        <v>989</v>
      </c>
      <c r="G66" s="7" t="s">
        <v>983</v>
      </c>
      <c r="H66" s="7">
        <v>7</v>
      </c>
      <c r="I66" s="7">
        <v>0</v>
      </c>
    </row>
    <row r="67" spans="1:9">
      <c r="A67" s="7">
        <f>VLOOKUP(B67,'Entire Network Station List'!$A$2:$D$2000,2)</f>
        <v>1501</v>
      </c>
      <c r="B67" s="6" t="s">
        <v>3826</v>
      </c>
      <c r="C67" s="7" t="s">
        <v>981</v>
      </c>
      <c r="D67" s="7">
        <v>23</v>
      </c>
      <c r="E67" s="7" t="s">
        <v>984</v>
      </c>
      <c r="F67" s="7" t="s">
        <v>989</v>
      </c>
      <c r="G67" s="7" t="s">
        <v>989</v>
      </c>
      <c r="H67" s="7">
        <v>0</v>
      </c>
      <c r="I67" s="7">
        <v>23</v>
      </c>
    </row>
    <row r="68" spans="1:9">
      <c r="A68" s="7">
        <f>VLOOKUP(B68,'Entire Network Station List'!$A$2:$D$2000,2)</f>
        <v>400</v>
      </c>
      <c r="B68" s="6" t="s">
        <v>3828</v>
      </c>
      <c r="C68" s="7" t="s">
        <v>981</v>
      </c>
      <c r="D68" s="7">
        <v>14</v>
      </c>
      <c r="E68" s="7" t="s">
        <v>984</v>
      </c>
      <c r="F68" s="7" t="s">
        <v>989</v>
      </c>
      <c r="G68" s="7" t="s">
        <v>989</v>
      </c>
      <c r="H68" s="7">
        <v>0</v>
      </c>
      <c r="I68" s="7">
        <v>14</v>
      </c>
    </row>
    <row r="69" spans="1:9">
      <c r="A69" s="7">
        <f>VLOOKUP(B69,'Entire Network Station List'!$A$2:$D$2000,2)</f>
        <v>815</v>
      </c>
      <c r="B69" s="6" t="s">
        <v>1003</v>
      </c>
      <c r="C69" s="7" t="s">
        <v>981</v>
      </c>
      <c r="D69" s="7">
        <v>7</v>
      </c>
      <c r="E69" s="7" t="s">
        <v>986</v>
      </c>
      <c r="F69" s="7" t="s">
        <v>989</v>
      </c>
      <c r="G69" s="7" t="s">
        <v>983</v>
      </c>
      <c r="H69" s="7">
        <v>7</v>
      </c>
      <c r="I69" s="7">
        <v>0</v>
      </c>
    </row>
    <row r="70" spans="1:9">
      <c r="A70" s="7">
        <f>VLOOKUP(B70,'Entire Network Station List'!$A$2:$D$2000,2)</f>
        <v>1502</v>
      </c>
      <c r="B70" s="6" t="s">
        <v>3831</v>
      </c>
      <c r="C70" s="7" t="s">
        <v>981</v>
      </c>
      <c r="D70" s="7">
        <v>4</v>
      </c>
      <c r="E70" s="7" t="s">
        <v>986</v>
      </c>
      <c r="F70" s="7" t="s">
        <v>989</v>
      </c>
      <c r="G70" s="7" t="s">
        <v>983</v>
      </c>
      <c r="H70" s="7">
        <v>4</v>
      </c>
      <c r="I70" s="7">
        <v>0</v>
      </c>
    </row>
    <row r="71" spans="1:9">
      <c r="A71" s="7">
        <f>VLOOKUP(B71,'Entire Network Station List'!$A$2:$D$2000,2)</f>
        <v>401</v>
      </c>
      <c r="B71" s="6" t="s">
        <v>3832</v>
      </c>
      <c r="C71" s="7" t="s">
        <v>981</v>
      </c>
      <c r="D71" s="7">
        <v>5</v>
      </c>
      <c r="E71" s="7" t="s">
        <v>986</v>
      </c>
      <c r="F71" s="7" t="s">
        <v>989</v>
      </c>
      <c r="G71" s="7" t="s">
        <v>989</v>
      </c>
      <c r="H71" s="7">
        <v>0</v>
      </c>
      <c r="I71" s="7">
        <v>5</v>
      </c>
    </row>
    <row r="72" spans="1:9">
      <c r="A72" s="7">
        <f>VLOOKUP(B72,'Entire Network Station List'!$A$2:$D$2000,2)</f>
        <v>480</v>
      </c>
      <c r="B72" s="6" t="s">
        <v>3836</v>
      </c>
      <c r="C72" s="7" t="s">
        <v>981</v>
      </c>
      <c r="D72" s="7">
        <v>7</v>
      </c>
      <c r="E72" s="7" t="s">
        <v>986</v>
      </c>
      <c r="F72" s="7" t="s">
        <v>989</v>
      </c>
      <c r="G72" s="7" t="s">
        <v>989</v>
      </c>
      <c r="H72" s="7">
        <v>0</v>
      </c>
      <c r="I72" s="7">
        <v>7</v>
      </c>
    </row>
    <row r="73" spans="1:9">
      <c r="A73" s="7">
        <f>VLOOKUP(B73,'Entire Network Station List'!$A$2:$D$2000,2)</f>
        <v>816</v>
      </c>
      <c r="B73" s="6" t="s">
        <v>3838</v>
      </c>
      <c r="C73" s="7" t="s">
        <v>981</v>
      </c>
      <c r="D73" s="7">
        <v>11</v>
      </c>
      <c r="E73" s="7" t="s">
        <v>984</v>
      </c>
      <c r="F73" s="7" t="s">
        <v>989</v>
      </c>
      <c r="G73" s="7" t="s">
        <v>989</v>
      </c>
      <c r="H73" s="7">
        <v>0</v>
      </c>
      <c r="I73" s="7">
        <v>11</v>
      </c>
    </row>
    <row r="74" spans="1:9">
      <c r="A74" s="7">
        <f>VLOOKUP(B74,'Entire Network Station List'!$A$2:$D$2000,2)</f>
        <v>698</v>
      </c>
      <c r="B74" s="6" t="s">
        <v>3840</v>
      </c>
      <c r="C74" s="7" t="s">
        <v>981</v>
      </c>
      <c r="D74" s="7">
        <v>16</v>
      </c>
      <c r="E74" s="7" t="s">
        <v>984</v>
      </c>
      <c r="F74" s="7" t="s">
        <v>989</v>
      </c>
      <c r="G74" s="7" t="s">
        <v>989</v>
      </c>
      <c r="H74" s="7">
        <v>0</v>
      </c>
      <c r="I74" s="7">
        <v>16</v>
      </c>
    </row>
    <row r="75" spans="1:9">
      <c r="A75" s="7">
        <f>VLOOKUP(B75,'Entire Network Station List'!$A$2:$D$2000,2)</f>
        <v>726</v>
      </c>
      <c r="B75" s="6" t="s">
        <v>3841</v>
      </c>
      <c r="C75" s="7" t="s">
        <v>981</v>
      </c>
      <c r="D75" s="7">
        <v>17</v>
      </c>
      <c r="E75" s="7" t="s">
        <v>984</v>
      </c>
      <c r="F75" s="7" t="s">
        <v>989</v>
      </c>
      <c r="G75" s="7" t="s">
        <v>983</v>
      </c>
      <c r="H75" s="7">
        <v>17</v>
      </c>
      <c r="I75" s="7">
        <v>0</v>
      </c>
    </row>
    <row r="76" spans="1:9">
      <c r="A76" s="7">
        <f>VLOOKUP(B76,'Entire Network Station List'!$A$2:$D$2000,2)</f>
        <v>837</v>
      </c>
      <c r="B76" s="6" t="s">
        <v>3844</v>
      </c>
      <c r="C76" s="7" t="s">
        <v>981</v>
      </c>
      <c r="D76" s="7">
        <v>10</v>
      </c>
      <c r="E76" s="7" t="s">
        <v>984</v>
      </c>
      <c r="F76" s="7" t="s">
        <v>989</v>
      </c>
      <c r="G76" s="7" t="s">
        <v>983</v>
      </c>
      <c r="H76" s="7">
        <v>10</v>
      </c>
      <c r="I76" s="7">
        <v>0</v>
      </c>
    </row>
    <row r="77" spans="1:9">
      <c r="A77" s="7">
        <f>VLOOKUP(B77,'Entire Network Station List'!$A$2:$D$2000,2)</f>
        <v>775</v>
      </c>
      <c r="B77" s="6" t="s">
        <v>1004</v>
      </c>
      <c r="C77" s="7" t="s">
        <v>981</v>
      </c>
      <c r="D77" s="7">
        <v>4</v>
      </c>
      <c r="E77" s="7" t="s">
        <v>986</v>
      </c>
      <c r="F77" s="7" t="s">
        <v>989</v>
      </c>
      <c r="G77" s="7" t="s">
        <v>983</v>
      </c>
      <c r="H77" s="7">
        <v>4</v>
      </c>
      <c r="I77" s="7">
        <v>0</v>
      </c>
    </row>
    <row r="78" spans="1:9">
      <c r="A78" s="7">
        <f>VLOOKUP(B78,'Entire Network Station List'!$A$2:$D$2000,2)</f>
        <v>402</v>
      </c>
      <c r="B78" s="6" t="s">
        <v>3846</v>
      </c>
      <c r="C78" s="7" t="s">
        <v>981</v>
      </c>
      <c r="D78" s="7">
        <v>11</v>
      </c>
      <c r="E78" s="7" t="s">
        <v>984</v>
      </c>
      <c r="F78" s="7" t="s">
        <v>989</v>
      </c>
      <c r="G78" s="7" t="s">
        <v>983</v>
      </c>
      <c r="H78" s="7">
        <v>11</v>
      </c>
      <c r="I78" s="7">
        <v>0</v>
      </c>
    </row>
    <row r="79" spans="1:9">
      <c r="A79" s="7">
        <f>VLOOKUP(B79,'Entire Network Station List'!$A$2:$D$2000,2)</f>
        <v>566</v>
      </c>
      <c r="B79" s="6" t="s">
        <v>1005</v>
      </c>
      <c r="C79" s="7" t="s">
        <v>981</v>
      </c>
      <c r="D79" s="7">
        <v>5</v>
      </c>
      <c r="E79" s="7" t="s">
        <v>986</v>
      </c>
      <c r="F79" s="7" t="s">
        <v>989</v>
      </c>
      <c r="G79" s="7" t="s">
        <v>983</v>
      </c>
      <c r="H79" s="7">
        <v>5</v>
      </c>
      <c r="I79" s="7">
        <v>0</v>
      </c>
    </row>
    <row r="80" spans="1:9">
      <c r="A80" s="7">
        <f>VLOOKUP(B80,'Entire Network Station List'!$A$2:$D$2000,2)</f>
        <v>308</v>
      </c>
      <c r="B80" s="6" t="s">
        <v>389</v>
      </c>
      <c r="C80" s="7" t="s">
        <v>981</v>
      </c>
      <c r="D80" s="7">
        <v>2</v>
      </c>
      <c r="E80" s="7" t="s">
        <v>982</v>
      </c>
      <c r="F80" s="7" t="s">
        <v>989</v>
      </c>
      <c r="G80" s="7" t="s">
        <v>983</v>
      </c>
      <c r="H80" s="7">
        <v>2</v>
      </c>
      <c r="I80" s="7">
        <v>0</v>
      </c>
    </row>
    <row r="81" spans="1:9">
      <c r="A81" s="7">
        <f>VLOOKUP(B81,'Entire Network Station List'!$A$2:$D$2000,2)</f>
        <v>354</v>
      </c>
      <c r="B81" s="6" t="s">
        <v>3855</v>
      </c>
      <c r="C81" s="7" t="s">
        <v>981</v>
      </c>
      <c r="D81" s="7">
        <v>6</v>
      </c>
      <c r="E81" s="7" t="s">
        <v>986</v>
      </c>
      <c r="F81" s="7" t="s">
        <v>989</v>
      </c>
      <c r="G81" s="7" t="s">
        <v>983</v>
      </c>
      <c r="H81" s="7">
        <v>6</v>
      </c>
      <c r="I81" s="7">
        <v>0</v>
      </c>
    </row>
    <row r="82" spans="1:9">
      <c r="A82" s="7">
        <f>VLOOKUP(B82,'Entire Network Station List'!$A$2:$D$2000,2)</f>
        <v>734</v>
      </c>
      <c r="B82" s="6" t="s">
        <v>3856</v>
      </c>
      <c r="C82" s="7" t="s">
        <v>981</v>
      </c>
      <c r="D82" s="7">
        <v>4</v>
      </c>
      <c r="E82" s="7" t="s">
        <v>986</v>
      </c>
      <c r="F82" s="7" t="s">
        <v>989</v>
      </c>
      <c r="G82" s="7" t="s">
        <v>983</v>
      </c>
      <c r="H82" s="7">
        <v>4</v>
      </c>
      <c r="I82" s="7">
        <v>0</v>
      </c>
    </row>
    <row r="83" spans="1:9">
      <c r="A83" s="7">
        <f>VLOOKUP(B83,'Entire Network Station List'!$A$2:$D$2000,2)</f>
        <v>464</v>
      </c>
      <c r="B83" s="6" t="s">
        <v>3857</v>
      </c>
      <c r="C83" s="7" t="s">
        <v>981</v>
      </c>
      <c r="D83" s="7">
        <v>11</v>
      </c>
      <c r="E83" s="7" t="s">
        <v>984</v>
      </c>
      <c r="F83" s="7" t="s">
        <v>989</v>
      </c>
      <c r="G83" s="7" t="s">
        <v>989</v>
      </c>
      <c r="H83" s="7">
        <v>0</v>
      </c>
      <c r="I83" s="7">
        <v>11</v>
      </c>
    </row>
    <row r="84" spans="1:9">
      <c r="A84" s="7">
        <f>VLOOKUP(B84,'Entire Network Station List'!$A$2:$D$2000,2)</f>
        <v>420</v>
      </c>
      <c r="B84" s="6" t="s">
        <v>1006</v>
      </c>
      <c r="C84" s="7" t="s">
        <v>981</v>
      </c>
      <c r="D84" s="7">
        <v>4</v>
      </c>
      <c r="E84" s="7" t="s">
        <v>986</v>
      </c>
      <c r="F84" s="7" t="s">
        <v>989</v>
      </c>
      <c r="G84" s="7" t="s">
        <v>983</v>
      </c>
      <c r="H84" s="7">
        <v>4</v>
      </c>
      <c r="I84" s="7">
        <v>0</v>
      </c>
    </row>
    <row r="85" spans="1:9">
      <c r="A85" s="7">
        <f>VLOOKUP(B85,'Entire Network Station List'!$A$2:$D$2000,2)</f>
        <v>818</v>
      </c>
      <c r="B85" s="6" t="s">
        <v>1007</v>
      </c>
      <c r="C85" s="7" t="s">
        <v>981</v>
      </c>
      <c r="D85" s="7">
        <v>6</v>
      </c>
      <c r="E85" s="7" t="s">
        <v>986</v>
      </c>
      <c r="F85" s="7" t="s">
        <v>989</v>
      </c>
      <c r="G85" s="7" t="s">
        <v>983</v>
      </c>
      <c r="H85" s="7">
        <v>6</v>
      </c>
      <c r="I85" s="7">
        <v>0</v>
      </c>
    </row>
    <row r="86" spans="1:9">
      <c r="A86" s="7">
        <f>VLOOKUP(B86,'Entire Network Station List'!$A$2:$D$2000,2)</f>
        <v>1377</v>
      </c>
      <c r="B86" s="6" t="s">
        <v>1008</v>
      </c>
      <c r="C86" s="7" t="s">
        <v>981</v>
      </c>
      <c r="D86" s="7">
        <v>7</v>
      </c>
      <c r="E86" s="7" t="s">
        <v>986</v>
      </c>
      <c r="F86" s="7" t="s">
        <v>989</v>
      </c>
      <c r="G86" s="7" t="s">
        <v>983</v>
      </c>
      <c r="H86" s="7">
        <v>7</v>
      </c>
      <c r="I86" s="7">
        <v>0</v>
      </c>
    </row>
    <row r="87" spans="1:9">
      <c r="A87" s="7">
        <f>VLOOKUP(B87,'Entire Network Station List'!$A$2:$D$2000,2)</f>
        <v>371</v>
      </c>
      <c r="B87" s="6" t="s">
        <v>1009</v>
      </c>
      <c r="C87" s="7" t="s">
        <v>981</v>
      </c>
      <c r="D87" s="7">
        <v>3</v>
      </c>
      <c r="E87" s="7" t="s">
        <v>982</v>
      </c>
      <c r="F87" s="7" t="s">
        <v>989</v>
      </c>
      <c r="G87" s="7" t="s">
        <v>983</v>
      </c>
      <c r="H87" s="7">
        <v>3</v>
      </c>
      <c r="I87" s="7">
        <v>0</v>
      </c>
    </row>
    <row r="88" spans="1:9">
      <c r="A88" s="7">
        <f>VLOOKUP(B88,'Entire Network Station List'!$A$2:$D$2000,2)</f>
        <v>502</v>
      </c>
      <c r="B88" s="6" t="s">
        <v>3866</v>
      </c>
      <c r="C88" s="7" t="s">
        <v>981</v>
      </c>
      <c r="D88" s="7">
        <v>4</v>
      </c>
      <c r="E88" s="7" t="s">
        <v>986</v>
      </c>
      <c r="F88" s="7" t="s">
        <v>989</v>
      </c>
      <c r="G88" s="7" t="s">
        <v>989</v>
      </c>
      <c r="H88" s="7">
        <v>0</v>
      </c>
      <c r="I88" s="7">
        <v>4</v>
      </c>
    </row>
    <row r="89" spans="1:9">
      <c r="A89" s="7">
        <f>VLOOKUP(B89,'Entire Network Station List'!$A$2:$D$2000,2)</f>
        <v>348</v>
      </c>
      <c r="B89" s="6" t="s">
        <v>3868</v>
      </c>
      <c r="C89" s="7" t="s">
        <v>981</v>
      </c>
      <c r="D89" s="7">
        <v>6</v>
      </c>
      <c r="E89" s="7" t="s">
        <v>986</v>
      </c>
      <c r="F89" s="7" t="s">
        <v>989</v>
      </c>
      <c r="G89" s="7" t="s">
        <v>983</v>
      </c>
      <c r="H89" s="7">
        <v>6</v>
      </c>
      <c r="I89" s="7">
        <v>0</v>
      </c>
    </row>
    <row r="90" spans="1:9">
      <c r="A90" s="7">
        <f>VLOOKUP(B90,'Entire Network Station List'!$A$2:$D$2000,2)</f>
        <v>861</v>
      </c>
      <c r="B90" s="6" t="s">
        <v>1010</v>
      </c>
      <c r="C90" s="7" t="s">
        <v>981</v>
      </c>
      <c r="D90" s="7">
        <v>4</v>
      </c>
      <c r="E90" s="7" t="s">
        <v>986</v>
      </c>
      <c r="F90" s="7" t="s">
        <v>989</v>
      </c>
      <c r="G90" s="7" t="s">
        <v>983</v>
      </c>
      <c r="H90" s="7">
        <v>4</v>
      </c>
      <c r="I90" s="7">
        <v>0</v>
      </c>
    </row>
    <row r="91" spans="1:9">
      <c r="A91" s="7">
        <f>VLOOKUP(B91,'Entire Network Station List'!$A$2:$D$2000,2)</f>
        <v>872</v>
      </c>
      <c r="B91" s="6" t="s">
        <v>1011</v>
      </c>
      <c r="C91" s="7" t="s">
        <v>981</v>
      </c>
      <c r="D91" s="7">
        <v>5</v>
      </c>
      <c r="E91" s="7" t="s">
        <v>986</v>
      </c>
      <c r="F91" s="7" t="s">
        <v>989</v>
      </c>
      <c r="G91" s="7" t="s">
        <v>983</v>
      </c>
      <c r="H91" s="7">
        <v>5</v>
      </c>
      <c r="I91" s="7">
        <v>0</v>
      </c>
    </row>
    <row r="92" spans="1:9">
      <c r="A92" s="7">
        <f>VLOOKUP(B92,'Entire Network Station List'!$A$2:$D$2000,2)</f>
        <v>1533</v>
      </c>
      <c r="B92" s="6" t="s">
        <v>3871</v>
      </c>
      <c r="C92" s="7" t="s">
        <v>981</v>
      </c>
      <c r="D92" s="7">
        <v>12</v>
      </c>
      <c r="E92" s="7" t="s">
        <v>984</v>
      </c>
      <c r="F92" s="7" t="s">
        <v>989</v>
      </c>
      <c r="G92" s="7" t="s">
        <v>983</v>
      </c>
      <c r="H92" s="7">
        <v>12</v>
      </c>
      <c r="I92" s="7">
        <v>0</v>
      </c>
    </row>
    <row r="93" spans="1:9">
      <c r="A93" s="7">
        <f>VLOOKUP(B93,'Entire Network Station List'!$A$2:$D$2000,2)</f>
        <v>415</v>
      </c>
      <c r="B93" s="6" t="s">
        <v>3872</v>
      </c>
      <c r="C93" s="7" t="s">
        <v>981</v>
      </c>
      <c r="D93" s="7">
        <v>4</v>
      </c>
      <c r="E93" s="7" t="s">
        <v>986</v>
      </c>
      <c r="F93" s="7" t="s">
        <v>989</v>
      </c>
      <c r="G93" s="7" t="s">
        <v>989</v>
      </c>
      <c r="H93" s="7">
        <v>0</v>
      </c>
      <c r="I93" s="7">
        <v>4</v>
      </c>
    </row>
    <row r="94" spans="1:9">
      <c r="A94" s="7">
        <f>VLOOKUP(B94,'Entire Network Station List'!$A$2:$D$2000,2)</f>
        <v>534</v>
      </c>
      <c r="B94" s="6" t="s">
        <v>1012</v>
      </c>
      <c r="C94" s="7" t="s">
        <v>981</v>
      </c>
      <c r="D94" s="7">
        <v>0</v>
      </c>
      <c r="E94" s="7" t="s">
        <v>982</v>
      </c>
      <c r="F94" s="7" t="s">
        <v>989</v>
      </c>
      <c r="G94" s="7" t="s">
        <v>983</v>
      </c>
      <c r="H94" s="7">
        <v>0</v>
      </c>
      <c r="I94" s="7">
        <v>0</v>
      </c>
    </row>
    <row r="95" spans="1:9">
      <c r="A95" s="7">
        <f>VLOOKUP(B95,'Entire Network Station List'!$A$2:$D$2000,2)</f>
        <v>817</v>
      </c>
      <c r="B95" s="6" t="s">
        <v>3877</v>
      </c>
      <c r="C95" s="7" t="s">
        <v>981</v>
      </c>
      <c r="D95" s="7">
        <v>10</v>
      </c>
      <c r="E95" s="7" t="s">
        <v>984</v>
      </c>
      <c r="F95" s="7" t="s">
        <v>989</v>
      </c>
      <c r="G95" s="7" t="s">
        <v>983</v>
      </c>
      <c r="H95" s="7">
        <v>10</v>
      </c>
      <c r="I95" s="7">
        <v>0</v>
      </c>
    </row>
    <row r="96" spans="1:9">
      <c r="A96" s="7">
        <f>VLOOKUP(B96,'Entire Network Station List'!$A$2:$D$2000,2)</f>
        <v>792</v>
      </c>
      <c r="B96" s="6" t="s">
        <v>3879</v>
      </c>
      <c r="C96" s="7" t="s">
        <v>981</v>
      </c>
      <c r="D96" s="7">
        <v>11</v>
      </c>
      <c r="E96" s="7" t="s">
        <v>984</v>
      </c>
      <c r="F96" s="7" t="s">
        <v>989</v>
      </c>
      <c r="G96" s="7" t="s">
        <v>989</v>
      </c>
      <c r="H96" s="7">
        <v>0</v>
      </c>
      <c r="I96" s="7">
        <v>11</v>
      </c>
    </row>
    <row r="97" spans="1:9">
      <c r="A97" s="7">
        <f>VLOOKUP(B97,'Entire Network Station List'!$A$2:$D$2000,2)</f>
        <v>614</v>
      </c>
      <c r="B97" s="6" t="s">
        <v>3880</v>
      </c>
      <c r="C97" s="7" t="s">
        <v>981</v>
      </c>
      <c r="D97" s="7">
        <v>5</v>
      </c>
      <c r="E97" s="7" t="s">
        <v>986</v>
      </c>
      <c r="F97" s="7" t="s">
        <v>989</v>
      </c>
      <c r="G97" s="7" t="s">
        <v>989</v>
      </c>
      <c r="H97" s="7">
        <v>0</v>
      </c>
      <c r="I97" s="7">
        <v>5</v>
      </c>
    </row>
    <row r="98" spans="1:9">
      <c r="A98" s="7">
        <f>VLOOKUP(B98,'Entire Network Station List'!$A$2:$D$2000,2)</f>
        <v>901</v>
      </c>
      <c r="B98" s="6" t="s">
        <v>3881</v>
      </c>
      <c r="C98" s="7" t="s">
        <v>981</v>
      </c>
      <c r="D98" s="7">
        <v>17</v>
      </c>
      <c r="E98" s="7" t="s">
        <v>984</v>
      </c>
      <c r="F98" s="7" t="s">
        <v>989</v>
      </c>
      <c r="G98" s="7" t="s">
        <v>983</v>
      </c>
      <c r="H98" s="7">
        <v>17</v>
      </c>
      <c r="I98" s="7">
        <v>0</v>
      </c>
    </row>
    <row r="99" spans="1:9">
      <c r="A99" s="7">
        <f>VLOOKUP(B99,'Entire Network Station List'!$A$2:$D$2000,2)</f>
        <v>379</v>
      </c>
      <c r="B99" s="6" t="s">
        <v>1013</v>
      </c>
      <c r="C99" s="7" t="s">
        <v>981</v>
      </c>
      <c r="D99" s="7">
        <v>5</v>
      </c>
      <c r="E99" s="7" t="s">
        <v>986</v>
      </c>
      <c r="F99" s="7" t="s">
        <v>989</v>
      </c>
      <c r="G99" s="7" t="s">
        <v>983</v>
      </c>
      <c r="H99" s="7">
        <v>5</v>
      </c>
      <c r="I99" s="7">
        <v>0</v>
      </c>
    </row>
    <row r="100" spans="1:9">
      <c r="A100" s="7">
        <f>VLOOKUP(B100,'Entire Network Station List'!$A$2:$D$2000,2)</f>
        <v>1524</v>
      </c>
      <c r="B100" s="6" t="s">
        <v>3887</v>
      </c>
      <c r="C100" s="7" t="s">
        <v>981</v>
      </c>
      <c r="D100" s="7">
        <v>12</v>
      </c>
      <c r="E100" s="7" t="s">
        <v>984</v>
      </c>
      <c r="F100" s="7" t="s">
        <v>989</v>
      </c>
      <c r="G100" s="7" t="s">
        <v>983</v>
      </c>
      <c r="H100" s="7">
        <v>12</v>
      </c>
      <c r="I100" s="7">
        <v>0</v>
      </c>
    </row>
    <row r="101" spans="1:9">
      <c r="A101" s="7">
        <f>VLOOKUP(B101,'Entire Network Station List'!$A$2:$D$2000,2)</f>
        <v>461</v>
      </c>
      <c r="B101" s="6" t="s">
        <v>3889</v>
      </c>
      <c r="C101" s="7" t="s">
        <v>981</v>
      </c>
      <c r="D101" s="7">
        <v>10</v>
      </c>
      <c r="E101" s="7" t="s">
        <v>984</v>
      </c>
      <c r="F101" s="7" t="s">
        <v>989</v>
      </c>
      <c r="G101" s="7" t="s">
        <v>989</v>
      </c>
      <c r="H101" s="7">
        <v>0</v>
      </c>
      <c r="I101" s="7">
        <v>10</v>
      </c>
    </row>
    <row r="102" spans="1:9">
      <c r="A102" s="7">
        <f>VLOOKUP(B102,'Entire Network Station List'!$A$2:$D$2000,2)</f>
        <v>759</v>
      </c>
      <c r="B102" s="6" t="s">
        <v>3890</v>
      </c>
      <c r="C102" s="7" t="s">
        <v>981</v>
      </c>
      <c r="D102" s="7">
        <v>6</v>
      </c>
      <c r="E102" s="7" t="s">
        <v>986</v>
      </c>
      <c r="F102" s="7" t="s">
        <v>989</v>
      </c>
      <c r="G102" s="7" t="s">
        <v>989</v>
      </c>
      <c r="H102" s="7">
        <v>0</v>
      </c>
      <c r="I102" s="7">
        <v>6</v>
      </c>
    </row>
    <row r="103" spans="1:9">
      <c r="A103" s="7">
        <f>VLOOKUP(B103,'Entire Network Station List'!$A$2:$D$2000,2)</f>
        <v>568</v>
      </c>
      <c r="B103" s="6" t="s">
        <v>3892</v>
      </c>
      <c r="C103" s="7" t="s">
        <v>981</v>
      </c>
      <c r="D103" s="7">
        <v>7</v>
      </c>
      <c r="E103" s="7" t="s">
        <v>986</v>
      </c>
      <c r="F103" s="7" t="s">
        <v>989</v>
      </c>
      <c r="G103" s="7" t="s">
        <v>989</v>
      </c>
      <c r="H103" s="7">
        <v>0</v>
      </c>
      <c r="I103" s="7">
        <v>7</v>
      </c>
    </row>
    <row r="104" spans="1:9">
      <c r="A104" s="7">
        <f>VLOOKUP(B104,'Entire Network Station List'!$A$2:$D$2000,2)</f>
        <v>713</v>
      </c>
      <c r="B104" s="6" t="s">
        <v>3894</v>
      </c>
      <c r="C104" s="7" t="s">
        <v>981</v>
      </c>
      <c r="D104" s="7">
        <v>15</v>
      </c>
      <c r="E104" s="7" t="s">
        <v>984</v>
      </c>
      <c r="F104" s="7" t="s">
        <v>989</v>
      </c>
      <c r="G104" s="7" t="s">
        <v>983</v>
      </c>
      <c r="H104" s="7">
        <v>15</v>
      </c>
      <c r="I104" s="7">
        <v>0</v>
      </c>
    </row>
    <row r="105" spans="1:9">
      <c r="A105" s="7">
        <f>VLOOKUP(B105,'Entire Network Station List'!$A$2:$D$2000,2)</f>
        <v>1134</v>
      </c>
      <c r="B105" s="6" t="s">
        <v>1014</v>
      </c>
      <c r="C105" s="7" t="s">
        <v>981</v>
      </c>
      <c r="D105" s="7">
        <v>6</v>
      </c>
      <c r="E105" s="7" t="s">
        <v>986</v>
      </c>
      <c r="F105" s="7" t="s">
        <v>989</v>
      </c>
      <c r="G105" s="7" t="s">
        <v>983</v>
      </c>
      <c r="H105" s="7">
        <v>6</v>
      </c>
      <c r="I105" s="7">
        <v>0</v>
      </c>
    </row>
    <row r="106" spans="1:9">
      <c r="A106" s="7">
        <f>VLOOKUP(B106,'Entire Network Station List'!$A$2:$D$2000,2)</f>
        <v>732</v>
      </c>
      <c r="B106" s="6" t="s">
        <v>3899</v>
      </c>
      <c r="C106" s="7" t="s">
        <v>981</v>
      </c>
      <c r="D106" s="7">
        <v>12</v>
      </c>
      <c r="E106" s="7" t="s">
        <v>984</v>
      </c>
      <c r="F106" s="7" t="s">
        <v>989</v>
      </c>
      <c r="G106" s="7" t="s">
        <v>983</v>
      </c>
      <c r="H106" s="7">
        <v>12</v>
      </c>
      <c r="I106" s="7">
        <v>0</v>
      </c>
    </row>
    <row r="107" spans="1:9">
      <c r="A107" s="7">
        <f>VLOOKUP(B107,'Entire Network Station List'!$A$2:$D$2000,2)</f>
        <v>887</v>
      </c>
      <c r="B107" s="6" t="s">
        <v>1015</v>
      </c>
      <c r="C107" s="7" t="s">
        <v>981</v>
      </c>
      <c r="D107" s="7">
        <v>0</v>
      </c>
      <c r="E107" s="7" t="s">
        <v>982</v>
      </c>
      <c r="F107" s="7" t="s">
        <v>989</v>
      </c>
      <c r="G107" s="7" t="s">
        <v>983</v>
      </c>
      <c r="H107" s="7">
        <v>0</v>
      </c>
      <c r="I107" s="7">
        <v>0</v>
      </c>
    </row>
    <row r="108" spans="1:9">
      <c r="A108" s="7">
        <f>VLOOKUP(B108,'Entire Network Station List'!$A$2:$D$2000,2)</f>
        <v>731</v>
      </c>
      <c r="B108" s="6" t="s">
        <v>3900</v>
      </c>
      <c r="C108" s="7" t="s">
        <v>981</v>
      </c>
      <c r="D108" s="7">
        <v>11</v>
      </c>
      <c r="E108" s="7" t="s">
        <v>984</v>
      </c>
      <c r="F108" s="7" t="s">
        <v>989</v>
      </c>
      <c r="G108" s="7" t="s">
        <v>983</v>
      </c>
      <c r="H108" s="7">
        <v>11</v>
      </c>
      <c r="I108" s="7">
        <v>0</v>
      </c>
    </row>
    <row r="109" spans="1:9">
      <c r="A109" s="7">
        <f>VLOOKUP(B109,'Entire Network Station List'!$A$2:$D$2000,2)</f>
        <v>821</v>
      </c>
      <c r="B109" s="6" t="s">
        <v>3902</v>
      </c>
      <c r="C109" s="7" t="s">
        <v>981</v>
      </c>
      <c r="D109" s="7">
        <v>12</v>
      </c>
      <c r="E109" s="7" t="s">
        <v>984</v>
      </c>
      <c r="F109" s="7" t="s">
        <v>989</v>
      </c>
      <c r="G109" s="7" t="s">
        <v>983</v>
      </c>
      <c r="H109" s="7">
        <v>12</v>
      </c>
      <c r="I109" s="7">
        <v>0</v>
      </c>
    </row>
    <row r="110" spans="1:9">
      <c r="A110" s="7">
        <f>VLOOKUP(B110,'Entire Network Station List'!$A$2:$D$2000,2)</f>
        <v>780</v>
      </c>
      <c r="B110" s="6" t="s">
        <v>1016</v>
      </c>
      <c r="C110" s="7" t="s">
        <v>981</v>
      </c>
      <c r="D110" s="7">
        <v>3</v>
      </c>
      <c r="E110" s="7" t="s">
        <v>982</v>
      </c>
      <c r="F110" s="7" t="s">
        <v>989</v>
      </c>
      <c r="G110" s="7" t="s">
        <v>983</v>
      </c>
      <c r="H110" s="7">
        <v>3</v>
      </c>
      <c r="I110" s="7">
        <v>0</v>
      </c>
    </row>
    <row r="111" spans="1:9">
      <c r="A111" s="7">
        <f>VLOOKUP(B111,'Entire Network Station List'!$A$2:$D$2000,2)</f>
        <v>822</v>
      </c>
      <c r="B111" s="6" t="s">
        <v>3905</v>
      </c>
      <c r="C111" s="7" t="s">
        <v>981</v>
      </c>
      <c r="D111" s="7">
        <v>7</v>
      </c>
      <c r="E111" s="7" t="s">
        <v>986</v>
      </c>
      <c r="F111" s="7" t="s">
        <v>989</v>
      </c>
      <c r="G111" s="7" t="s">
        <v>989</v>
      </c>
      <c r="H111" s="7">
        <v>7</v>
      </c>
      <c r="I111" s="7">
        <v>0</v>
      </c>
    </row>
    <row r="112" spans="1:9">
      <c r="A112" s="7">
        <f>VLOOKUP(B112,'Entire Network Station List'!$A$2:$D$2000,2)</f>
        <v>351</v>
      </c>
      <c r="B112" s="6" t="s">
        <v>3907</v>
      </c>
      <c r="C112" s="7" t="s">
        <v>981</v>
      </c>
      <c r="D112" s="7">
        <v>6</v>
      </c>
      <c r="E112" s="7" t="s">
        <v>986</v>
      </c>
      <c r="F112" s="7" t="s">
        <v>989</v>
      </c>
      <c r="G112" s="7" t="s">
        <v>983</v>
      </c>
      <c r="H112" s="7">
        <v>6</v>
      </c>
      <c r="I112" s="7">
        <v>0</v>
      </c>
    </row>
    <row r="113" spans="1:9">
      <c r="A113" s="7">
        <f>VLOOKUP(B113,'Entire Network Station List'!$A$2:$D$2000,2)</f>
        <v>352</v>
      </c>
      <c r="B113" s="6" t="s">
        <v>1017</v>
      </c>
      <c r="C113" s="7" t="s">
        <v>981</v>
      </c>
      <c r="D113" s="7">
        <v>5</v>
      </c>
      <c r="E113" s="7" t="s">
        <v>986</v>
      </c>
      <c r="F113" s="7" t="s">
        <v>989</v>
      </c>
      <c r="G113" s="7" t="s">
        <v>983</v>
      </c>
      <c r="H113" s="7">
        <v>5</v>
      </c>
      <c r="I113" s="7">
        <v>0</v>
      </c>
    </row>
    <row r="114" spans="1:9">
      <c r="A114" s="7">
        <f>VLOOKUP(B114,'Entire Network Station List'!$A$2:$D$2000,2)</f>
        <v>1043</v>
      </c>
      <c r="B114" s="6" t="s">
        <v>3911</v>
      </c>
      <c r="C114" s="7" t="s">
        <v>981</v>
      </c>
      <c r="D114" s="7">
        <v>4</v>
      </c>
      <c r="E114" s="7" t="s">
        <v>986</v>
      </c>
      <c r="F114" s="7" t="s">
        <v>989</v>
      </c>
      <c r="G114" s="7" t="s">
        <v>983</v>
      </c>
      <c r="H114" s="7">
        <v>4</v>
      </c>
      <c r="I114" s="7">
        <v>0</v>
      </c>
    </row>
    <row r="115" spans="1:9">
      <c r="A115" s="7">
        <f>VLOOKUP(B115,'Entire Network Station List'!$A$2:$D$2000,2)</f>
        <v>832</v>
      </c>
      <c r="B115" s="6" t="s">
        <v>3914</v>
      </c>
      <c r="C115" s="7" t="s">
        <v>981</v>
      </c>
      <c r="D115" s="7">
        <v>12</v>
      </c>
      <c r="E115" s="7" t="s">
        <v>984</v>
      </c>
      <c r="F115" s="7" t="s">
        <v>989</v>
      </c>
      <c r="G115" s="7" t="s">
        <v>983</v>
      </c>
      <c r="H115" s="7">
        <v>12</v>
      </c>
      <c r="I115" s="7">
        <v>0</v>
      </c>
    </row>
    <row r="116" spans="1:9">
      <c r="A116" s="7">
        <f>VLOOKUP(B116,'Entire Network Station List'!$A$2:$D$2000,2)</f>
        <v>855</v>
      </c>
      <c r="B116" s="6" t="s">
        <v>3915</v>
      </c>
      <c r="C116" s="7" t="s">
        <v>981</v>
      </c>
      <c r="D116" s="7">
        <v>13</v>
      </c>
      <c r="E116" s="7" t="s">
        <v>984</v>
      </c>
      <c r="F116" s="7" t="s">
        <v>989</v>
      </c>
      <c r="G116" s="7" t="s">
        <v>989</v>
      </c>
      <c r="H116" s="7">
        <v>0</v>
      </c>
      <c r="I116" s="7">
        <v>13</v>
      </c>
    </row>
    <row r="117" spans="1:9">
      <c r="A117" s="7">
        <f>VLOOKUP(B117,'Entire Network Station List'!$A$2:$D$2000,2)</f>
        <v>632</v>
      </c>
      <c r="B117" s="6" t="s">
        <v>3919</v>
      </c>
      <c r="C117" s="7" t="s">
        <v>981</v>
      </c>
      <c r="D117" s="7">
        <v>8</v>
      </c>
      <c r="E117" s="7" t="s">
        <v>984</v>
      </c>
      <c r="F117" s="7" t="s">
        <v>989</v>
      </c>
      <c r="G117" s="7" t="s">
        <v>989</v>
      </c>
      <c r="H117" s="7">
        <v>0</v>
      </c>
      <c r="I117" s="7">
        <v>8</v>
      </c>
    </row>
    <row r="118" spans="1:9">
      <c r="A118" s="7">
        <f>VLOOKUP(B118,'Entire Network Station List'!$A$2:$D$2000,2)</f>
        <v>737</v>
      </c>
      <c r="B118" s="6" t="s">
        <v>1018</v>
      </c>
      <c r="C118" s="7" t="s">
        <v>981</v>
      </c>
      <c r="D118" s="7">
        <v>4</v>
      </c>
      <c r="E118" s="7" t="s">
        <v>986</v>
      </c>
      <c r="F118" s="7" t="s">
        <v>989</v>
      </c>
      <c r="G118" s="7" t="s">
        <v>983</v>
      </c>
      <c r="H118" s="7">
        <v>4</v>
      </c>
      <c r="I118" s="7">
        <v>0</v>
      </c>
    </row>
    <row r="119" spans="1:9">
      <c r="A119" s="7">
        <f>VLOOKUP(B119,'Entire Network Station List'!$A$2:$D$2000,2)</f>
        <v>353</v>
      </c>
      <c r="B119" s="6" t="s">
        <v>1019</v>
      </c>
      <c r="C119" s="7" t="s">
        <v>981</v>
      </c>
      <c r="D119" s="7">
        <v>6</v>
      </c>
      <c r="E119" s="7" t="s">
        <v>986</v>
      </c>
      <c r="F119" s="7" t="s">
        <v>989</v>
      </c>
      <c r="G119" s="7" t="s">
        <v>983</v>
      </c>
      <c r="H119" s="7">
        <v>6</v>
      </c>
      <c r="I119" s="7">
        <v>0</v>
      </c>
    </row>
    <row r="120" spans="1:9">
      <c r="A120" s="7">
        <f>VLOOKUP(B120,'Entire Network Station List'!$A$2:$D$2000,2)</f>
        <v>897</v>
      </c>
      <c r="B120" s="6" t="s">
        <v>3924</v>
      </c>
      <c r="C120" s="7" t="s">
        <v>981</v>
      </c>
      <c r="D120" s="7">
        <v>6</v>
      </c>
      <c r="E120" s="7" t="s">
        <v>986</v>
      </c>
      <c r="F120" s="7" t="s">
        <v>989</v>
      </c>
      <c r="G120" s="7" t="s">
        <v>983</v>
      </c>
      <c r="H120" s="7">
        <v>6</v>
      </c>
      <c r="I120" s="7">
        <v>0</v>
      </c>
    </row>
    <row r="121" spans="1:9">
      <c r="A121" s="7">
        <f>VLOOKUP(B121,'Entire Network Station List'!$A$2:$D$2000,2)</f>
        <v>823</v>
      </c>
      <c r="B121" s="6" t="s">
        <v>575</v>
      </c>
      <c r="C121" s="7" t="s">
        <v>981</v>
      </c>
      <c r="D121" s="7">
        <v>8</v>
      </c>
      <c r="E121" s="7" t="s">
        <v>984</v>
      </c>
      <c r="F121" s="7" t="s">
        <v>989</v>
      </c>
      <c r="G121" s="7" t="s">
        <v>989</v>
      </c>
      <c r="H121" s="7">
        <v>0</v>
      </c>
      <c r="I121" s="7">
        <v>8</v>
      </c>
    </row>
    <row r="122" spans="1:9">
      <c r="A122" s="7">
        <f>VLOOKUP(B122,'Entire Network Station List'!$A$2:$D$2000,2)</f>
        <v>507</v>
      </c>
      <c r="B122" s="6" t="s">
        <v>576</v>
      </c>
      <c r="C122" s="7" t="s">
        <v>981</v>
      </c>
      <c r="D122" s="7">
        <v>21</v>
      </c>
      <c r="E122" s="7" t="s">
        <v>984</v>
      </c>
      <c r="F122" s="7" t="s">
        <v>989</v>
      </c>
      <c r="G122" s="7" t="s">
        <v>989</v>
      </c>
      <c r="H122" s="7">
        <v>0</v>
      </c>
      <c r="I122" s="7">
        <v>21</v>
      </c>
    </row>
    <row r="123" spans="1:9">
      <c r="A123" s="7">
        <f>VLOOKUP(B123,'Entire Network Station List'!$A$2:$D$2000,2)</f>
        <v>637</v>
      </c>
      <c r="B123" s="6" t="s">
        <v>579</v>
      </c>
      <c r="C123" s="7" t="s">
        <v>981</v>
      </c>
      <c r="D123" s="7">
        <v>9</v>
      </c>
      <c r="E123" s="7" t="s">
        <v>984</v>
      </c>
      <c r="F123" s="7" t="s">
        <v>989</v>
      </c>
      <c r="G123" s="7" t="s">
        <v>983</v>
      </c>
      <c r="H123" s="7">
        <v>9</v>
      </c>
      <c r="I123" s="7">
        <v>0</v>
      </c>
    </row>
    <row r="124" spans="1:9">
      <c r="A124" s="7">
        <f>VLOOKUP(B124,'Entire Network Station List'!$A$2:$D$2000,2)</f>
        <v>1506</v>
      </c>
      <c r="B124" s="6" t="s">
        <v>586</v>
      </c>
      <c r="C124" s="7" t="s">
        <v>981</v>
      </c>
      <c r="D124" s="7">
        <v>6</v>
      </c>
      <c r="E124" s="7" t="s">
        <v>986</v>
      </c>
      <c r="F124" s="7" t="s">
        <v>989</v>
      </c>
      <c r="G124" s="7" t="s">
        <v>989</v>
      </c>
      <c r="H124" s="7">
        <v>0</v>
      </c>
      <c r="I124" s="7">
        <v>6</v>
      </c>
    </row>
    <row r="125" spans="1:9">
      <c r="A125" s="7">
        <f>VLOOKUP(B125,'Entire Network Station List'!$A$2:$D$2000,2)</f>
        <v>659</v>
      </c>
      <c r="B125" s="6" t="s">
        <v>588</v>
      </c>
      <c r="C125" s="7" t="s">
        <v>981</v>
      </c>
      <c r="D125" s="7">
        <v>13</v>
      </c>
      <c r="E125" s="7" t="s">
        <v>984</v>
      </c>
      <c r="F125" s="7" t="s">
        <v>989</v>
      </c>
      <c r="G125" s="7" t="s">
        <v>983</v>
      </c>
      <c r="H125" s="7">
        <v>13</v>
      </c>
      <c r="I125" s="7">
        <v>0</v>
      </c>
    </row>
    <row r="126" spans="1:9">
      <c r="A126" s="7">
        <f>VLOOKUP(B126,'Entire Network Station List'!$A$2:$D$2000,2)</f>
        <v>1521</v>
      </c>
      <c r="B126" s="6" t="s">
        <v>591</v>
      </c>
      <c r="C126" s="7" t="s">
        <v>981</v>
      </c>
      <c r="D126" s="7">
        <v>6</v>
      </c>
      <c r="E126" s="7" t="s">
        <v>986</v>
      </c>
      <c r="F126" s="7" t="s">
        <v>989</v>
      </c>
      <c r="G126" s="7" t="s">
        <v>983</v>
      </c>
      <c r="H126" s="7">
        <v>6</v>
      </c>
      <c r="I126" s="7">
        <v>0</v>
      </c>
    </row>
    <row r="127" spans="1:9">
      <c r="A127" s="7">
        <f>VLOOKUP(B127,'Entire Network Station List'!$A$2:$D$2000,2)</f>
        <v>421</v>
      </c>
      <c r="B127" s="6" t="s">
        <v>593</v>
      </c>
      <c r="C127" s="7" t="s">
        <v>981</v>
      </c>
      <c r="D127" s="7">
        <v>7</v>
      </c>
      <c r="E127" s="7" t="s">
        <v>986</v>
      </c>
      <c r="F127" s="7" t="s">
        <v>989</v>
      </c>
      <c r="G127" s="7" t="s">
        <v>983</v>
      </c>
      <c r="H127" s="7">
        <v>7</v>
      </c>
      <c r="I127" s="7">
        <v>0</v>
      </c>
    </row>
    <row r="128" spans="1:9">
      <c r="A128" s="7">
        <f>VLOOKUP(B128,'Entire Network Station List'!$A$2:$D$2000,2)</f>
        <v>372</v>
      </c>
      <c r="B128" s="6" t="s">
        <v>1020</v>
      </c>
      <c r="C128" s="7" t="s">
        <v>981</v>
      </c>
      <c r="D128" s="7">
        <v>5</v>
      </c>
      <c r="E128" s="7" t="s">
        <v>986</v>
      </c>
      <c r="F128" s="7" t="s">
        <v>989</v>
      </c>
      <c r="G128" s="7" t="s">
        <v>983</v>
      </c>
      <c r="H128" s="7">
        <v>5</v>
      </c>
      <c r="I128" s="7">
        <v>0</v>
      </c>
    </row>
    <row r="129" spans="1:9">
      <c r="A129" s="7">
        <f>VLOOKUP(B129,'Entire Network Station List'!$A$2:$D$2000,2)</f>
        <v>741</v>
      </c>
      <c r="B129" s="6" t="s">
        <v>1021</v>
      </c>
      <c r="C129" s="7" t="s">
        <v>981</v>
      </c>
      <c r="D129" s="7">
        <v>0</v>
      </c>
      <c r="E129" s="7" t="s">
        <v>982</v>
      </c>
      <c r="F129" s="7" t="s">
        <v>989</v>
      </c>
      <c r="G129" s="7" t="s">
        <v>983</v>
      </c>
      <c r="H129" s="7">
        <v>0</v>
      </c>
      <c r="I129" s="7">
        <v>0</v>
      </c>
    </row>
    <row r="130" spans="1:9">
      <c r="A130" s="7">
        <f>VLOOKUP(B130,'Entire Network Station List'!$A$2:$D$2000,2)</f>
        <v>661</v>
      </c>
      <c r="B130" s="6" t="s">
        <v>1022</v>
      </c>
      <c r="C130" s="7" t="s">
        <v>981</v>
      </c>
      <c r="D130" s="7">
        <v>5</v>
      </c>
      <c r="E130" s="7" t="s">
        <v>986</v>
      </c>
      <c r="F130" s="7" t="s">
        <v>989</v>
      </c>
      <c r="G130" s="7" t="s">
        <v>983</v>
      </c>
      <c r="H130" s="7">
        <v>5</v>
      </c>
      <c r="I130" s="7">
        <v>0</v>
      </c>
    </row>
    <row r="131" spans="1:9">
      <c r="A131" s="7">
        <f>VLOOKUP(B131,'Entire Network Station List'!$A$2:$D$2000,2)</f>
        <v>784</v>
      </c>
      <c r="B131" s="6" t="s">
        <v>598</v>
      </c>
      <c r="C131" s="7" t="s">
        <v>981</v>
      </c>
      <c r="D131" s="7">
        <v>14</v>
      </c>
      <c r="E131" s="7" t="s">
        <v>984</v>
      </c>
      <c r="F131" s="7" t="s">
        <v>989</v>
      </c>
      <c r="G131" s="7" t="s">
        <v>989</v>
      </c>
      <c r="H131" s="7">
        <v>0</v>
      </c>
      <c r="I131" s="7">
        <v>14</v>
      </c>
    </row>
    <row r="132" spans="1:9">
      <c r="A132" s="7">
        <f>VLOOKUP(B132,'Entire Network Station List'!$A$2:$D$2000,2)</f>
        <v>403</v>
      </c>
      <c r="B132" s="6" t="s">
        <v>601</v>
      </c>
      <c r="C132" s="7" t="s">
        <v>981</v>
      </c>
      <c r="D132" s="7">
        <v>9</v>
      </c>
      <c r="E132" s="7" t="s">
        <v>984</v>
      </c>
      <c r="F132" s="7" t="s">
        <v>989</v>
      </c>
      <c r="G132" s="7" t="s">
        <v>983</v>
      </c>
      <c r="H132" s="7">
        <v>9</v>
      </c>
      <c r="I132" s="7">
        <v>0</v>
      </c>
    </row>
    <row r="133" spans="1:9">
      <c r="A133" s="7">
        <f>VLOOKUP(B133,'Entire Network Station List'!$A$2:$D$2000,2)</f>
        <v>423</v>
      </c>
      <c r="B133" s="6" t="s">
        <v>602</v>
      </c>
      <c r="C133" s="7" t="s">
        <v>981</v>
      </c>
      <c r="D133" s="7">
        <v>16</v>
      </c>
      <c r="E133" s="7" t="s">
        <v>984</v>
      </c>
      <c r="F133" s="7" t="s">
        <v>989</v>
      </c>
      <c r="G133" s="7" t="s">
        <v>989</v>
      </c>
      <c r="H133" s="7">
        <v>0</v>
      </c>
      <c r="I133" s="7">
        <v>16</v>
      </c>
    </row>
    <row r="134" spans="1:9">
      <c r="A134" s="7">
        <f>VLOOKUP(B134,'Entire Network Station List'!$A$2:$D$2000,2)</f>
        <v>828</v>
      </c>
      <c r="B134" s="6" t="s">
        <v>606</v>
      </c>
      <c r="C134" s="7" t="s">
        <v>981</v>
      </c>
      <c r="D134" s="7">
        <v>10</v>
      </c>
      <c r="E134" s="7" t="s">
        <v>984</v>
      </c>
      <c r="F134" s="7" t="s">
        <v>989</v>
      </c>
      <c r="G134" s="7" t="s">
        <v>983</v>
      </c>
      <c r="H134" s="7">
        <v>10</v>
      </c>
      <c r="I134" s="7">
        <v>0</v>
      </c>
    </row>
    <row r="135" spans="1:9">
      <c r="A135" s="7">
        <f>VLOOKUP(B135,'Entire Network Station List'!$A$2:$D$2000,2)</f>
        <v>639</v>
      </c>
      <c r="B135" s="6" t="s">
        <v>608</v>
      </c>
      <c r="C135" s="7" t="s">
        <v>981</v>
      </c>
      <c r="D135" s="7">
        <v>6</v>
      </c>
      <c r="E135" s="7" t="s">
        <v>986</v>
      </c>
      <c r="F135" s="7" t="s">
        <v>989</v>
      </c>
      <c r="G135" s="7" t="s">
        <v>983</v>
      </c>
      <c r="H135" s="7">
        <v>6</v>
      </c>
      <c r="I135" s="7">
        <v>0</v>
      </c>
    </row>
    <row r="136" spans="1:9">
      <c r="A136" s="7">
        <f>VLOOKUP(B136,'Entire Network Station List'!$A$2:$D$2000,2)</f>
        <v>373</v>
      </c>
      <c r="B136" s="6" t="s">
        <v>1023</v>
      </c>
      <c r="C136" s="7" t="s">
        <v>981</v>
      </c>
      <c r="D136" s="7">
        <v>4</v>
      </c>
      <c r="E136" s="7" t="s">
        <v>986</v>
      </c>
      <c r="F136" s="7" t="s">
        <v>989</v>
      </c>
      <c r="G136" s="7" t="s">
        <v>983</v>
      </c>
      <c r="H136" s="7">
        <v>4</v>
      </c>
      <c r="I136" s="7">
        <v>0</v>
      </c>
    </row>
    <row r="137" spans="1:9">
      <c r="A137" s="7">
        <f>VLOOKUP(B137,'Entire Network Station List'!$A$2:$D$2000,2)</f>
        <v>1171</v>
      </c>
      <c r="B137" s="6" t="s">
        <v>1024</v>
      </c>
      <c r="C137" s="7" t="s">
        <v>981</v>
      </c>
      <c r="D137" s="7">
        <v>0</v>
      </c>
      <c r="E137" s="7" t="s">
        <v>982</v>
      </c>
      <c r="F137" s="7" t="s">
        <v>989</v>
      </c>
      <c r="G137" s="7" t="s">
        <v>983</v>
      </c>
      <c r="H137" s="7">
        <v>0</v>
      </c>
      <c r="I137" s="7">
        <v>0</v>
      </c>
    </row>
    <row r="138" spans="1:9">
      <c r="A138" s="7">
        <f>VLOOKUP(B138,'Entire Network Station List'!$A$2:$D$2000,2)</f>
        <v>1494</v>
      </c>
      <c r="B138" s="6" t="s">
        <v>610</v>
      </c>
      <c r="C138" s="7" t="s">
        <v>981</v>
      </c>
      <c r="D138" s="7">
        <v>12</v>
      </c>
      <c r="E138" s="7" t="s">
        <v>984</v>
      </c>
      <c r="F138" s="7" t="s">
        <v>989</v>
      </c>
      <c r="G138" s="7" t="s">
        <v>983</v>
      </c>
      <c r="H138" s="7">
        <v>12</v>
      </c>
      <c r="I138" s="7">
        <v>0</v>
      </c>
    </row>
    <row r="139" spans="1:9">
      <c r="A139" s="7">
        <f>VLOOKUP(B139,'Entire Network Station List'!$A$2:$D$2000,2)</f>
        <v>786</v>
      </c>
      <c r="B139" s="6" t="s">
        <v>611</v>
      </c>
      <c r="C139" s="7" t="s">
        <v>981</v>
      </c>
      <c r="D139" s="7">
        <v>7</v>
      </c>
      <c r="E139" s="7" t="s">
        <v>986</v>
      </c>
      <c r="F139" s="7" t="s">
        <v>989</v>
      </c>
      <c r="G139" s="7" t="s">
        <v>983</v>
      </c>
      <c r="H139" s="7">
        <v>7</v>
      </c>
      <c r="I139" s="7">
        <v>0</v>
      </c>
    </row>
    <row r="140" spans="1:9">
      <c r="A140" s="7">
        <f>VLOOKUP(B140,'Entire Network Station List'!$A$2:$D$2000,2)</f>
        <v>1772</v>
      </c>
      <c r="B140" s="6" t="s">
        <v>619</v>
      </c>
      <c r="C140" s="7" t="s">
        <v>981</v>
      </c>
      <c r="D140" s="7">
        <v>4</v>
      </c>
      <c r="E140" s="7" t="s">
        <v>986</v>
      </c>
      <c r="F140" s="7" t="s">
        <v>989</v>
      </c>
      <c r="G140" s="7" t="s">
        <v>989</v>
      </c>
      <c r="H140" s="7">
        <v>0</v>
      </c>
      <c r="I140" s="7">
        <v>4</v>
      </c>
    </row>
    <row r="141" spans="1:9">
      <c r="A141" s="7">
        <f>VLOOKUP(B141,'Entire Network Station List'!$A$2:$D$2000,2)</f>
        <v>970</v>
      </c>
      <c r="B141" s="6" t="s">
        <v>621</v>
      </c>
      <c r="C141" s="7" t="s">
        <v>981</v>
      </c>
      <c r="D141" s="7">
        <v>0</v>
      </c>
      <c r="E141" s="7" t="s">
        <v>982</v>
      </c>
      <c r="F141" s="7" t="s">
        <v>989</v>
      </c>
      <c r="G141" s="7" t="s">
        <v>983</v>
      </c>
      <c r="H141" s="7">
        <v>0</v>
      </c>
      <c r="I141" s="7">
        <v>0</v>
      </c>
    </row>
    <row r="142" spans="1:9">
      <c r="A142" s="7">
        <f>VLOOKUP(B142,'Entire Network Station List'!$A$2:$D$2000,2)</f>
        <v>356</v>
      </c>
      <c r="B142" s="6" t="s">
        <v>623</v>
      </c>
      <c r="C142" s="7" t="s">
        <v>981</v>
      </c>
      <c r="D142" s="7">
        <v>9</v>
      </c>
      <c r="E142" s="7" t="s">
        <v>984</v>
      </c>
      <c r="F142" s="7" t="s">
        <v>989</v>
      </c>
      <c r="G142" s="7" t="s">
        <v>983</v>
      </c>
      <c r="H142" s="7">
        <v>9</v>
      </c>
      <c r="I142" s="7">
        <v>0</v>
      </c>
    </row>
    <row r="143" spans="1:9">
      <c r="A143" s="7">
        <f>VLOOKUP(B143,'Entire Network Station List'!$A$2:$D$2000,2)</f>
        <v>831</v>
      </c>
      <c r="B143" s="6" t="s">
        <v>626</v>
      </c>
      <c r="C143" s="7" t="s">
        <v>981</v>
      </c>
      <c r="D143" s="7">
        <v>12</v>
      </c>
      <c r="E143" s="7" t="s">
        <v>984</v>
      </c>
      <c r="F143" s="7" t="s">
        <v>989</v>
      </c>
      <c r="G143" s="7" t="s">
        <v>983</v>
      </c>
      <c r="H143" s="7">
        <v>12</v>
      </c>
      <c r="I143" s="7">
        <v>0</v>
      </c>
    </row>
    <row r="144" spans="1:9">
      <c r="A144" s="7">
        <f>VLOOKUP(B144,'Entire Network Station List'!$A$2:$D$2000,2)</f>
        <v>833</v>
      </c>
      <c r="B144" s="6" t="s">
        <v>627</v>
      </c>
      <c r="C144" s="7" t="s">
        <v>981</v>
      </c>
      <c r="D144" s="7">
        <v>7</v>
      </c>
      <c r="E144" s="7" t="s">
        <v>986</v>
      </c>
      <c r="F144" s="7" t="s">
        <v>989</v>
      </c>
      <c r="G144" s="7" t="s">
        <v>983</v>
      </c>
      <c r="H144" s="7">
        <v>7</v>
      </c>
      <c r="I144" s="7">
        <v>0</v>
      </c>
    </row>
    <row r="145" spans="1:9">
      <c r="A145" s="7">
        <f>VLOOKUP(B145,'Entire Network Station List'!$A$2:$D$2000,2)</f>
        <v>870</v>
      </c>
      <c r="B145" s="6" t="s">
        <v>628</v>
      </c>
      <c r="C145" s="7" t="s">
        <v>981</v>
      </c>
      <c r="D145" s="7">
        <v>9</v>
      </c>
      <c r="E145" s="7" t="s">
        <v>984</v>
      </c>
      <c r="F145" s="7" t="s">
        <v>989</v>
      </c>
      <c r="G145" s="7" t="s">
        <v>983</v>
      </c>
      <c r="H145" s="7">
        <v>9</v>
      </c>
      <c r="I145" s="7">
        <v>0</v>
      </c>
    </row>
    <row r="146" spans="1:9">
      <c r="A146" s="7">
        <f>VLOOKUP(B146,'Entire Network Station List'!$A$2:$D$2000,2)</f>
        <v>834</v>
      </c>
      <c r="B146" s="6" t="s">
        <v>629</v>
      </c>
      <c r="C146" s="7" t="s">
        <v>981</v>
      </c>
      <c r="D146" s="7">
        <v>11</v>
      </c>
      <c r="E146" s="7" t="s">
        <v>984</v>
      </c>
      <c r="F146" s="7" t="s">
        <v>989</v>
      </c>
      <c r="G146" s="7" t="s">
        <v>983</v>
      </c>
      <c r="H146" s="7">
        <v>11</v>
      </c>
      <c r="I146" s="7">
        <v>0</v>
      </c>
    </row>
    <row r="147" spans="1:9">
      <c r="A147" s="7">
        <f>VLOOKUP(B147,'Entire Network Station List'!$A$2:$D$2000,2)</f>
        <v>869</v>
      </c>
      <c r="B147" s="6" t="s">
        <v>630</v>
      </c>
      <c r="C147" s="7" t="s">
        <v>981</v>
      </c>
      <c r="D147" s="7">
        <v>9</v>
      </c>
      <c r="E147" s="7" t="s">
        <v>984</v>
      </c>
      <c r="F147" s="7" t="s">
        <v>989</v>
      </c>
      <c r="G147" s="7" t="s">
        <v>983</v>
      </c>
      <c r="H147" s="7">
        <v>9</v>
      </c>
      <c r="I147" s="7">
        <v>0</v>
      </c>
    </row>
    <row r="148" spans="1:9">
      <c r="A148" s="7">
        <f>VLOOKUP(B148,'Entire Network Station List'!$A$2:$D$2000,2)</f>
        <v>318</v>
      </c>
      <c r="B148" s="6" t="s">
        <v>631</v>
      </c>
      <c r="C148" s="7" t="s">
        <v>981</v>
      </c>
      <c r="D148" s="7">
        <v>10</v>
      </c>
      <c r="E148" s="7" t="s">
        <v>984</v>
      </c>
      <c r="F148" s="7" t="s">
        <v>989</v>
      </c>
      <c r="G148" s="7" t="s">
        <v>989</v>
      </c>
      <c r="H148" s="7">
        <v>0</v>
      </c>
      <c r="I148" s="7">
        <v>10</v>
      </c>
    </row>
    <row r="149" spans="1:9">
      <c r="A149" s="7">
        <f>VLOOKUP(B149,'Entire Network Station List'!$A$2:$D$2000,2)</f>
        <v>867</v>
      </c>
      <c r="B149" s="6" t="s">
        <v>635</v>
      </c>
      <c r="C149" s="7" t="s">
        <v>981</v>
      </c>
      <c r="D149" s="7">
        <v>8</v>
      </c>
      <c r="E149" s="7" t="s">
        <v>984</v>
      </c>
      <c r="F149" s="7" t="s">
        <v>989</v>
      </c>
      <c r="G149" s="7" t="s">
        <v>989</v>
      </c>
      <c r="H149" s="7">
        <v>8</v>
      </c>
      <c r="I149" s="7">
        <v>0</v>
      </c>
    </row>
    <row r="150" spans="1:9">
      <c r="A150" s="7">
        <f>VLOOKUP(B150,'Entire Network Station List'!$A$2:$D$2000,2)</f>
        <v>404</v>
      </c>
      <c r="B150" s="6" t="s">
        <v>640</v>
      </c>
      <c r="C150" s="7" t="s">
        <v>981</v>
      </c>
      <c r="D150" s="7">
        <v>8</v>
      </c>
      <c r="E150" s="7" t="s">
        <v>984</v>
      </c>
      <c r="F150" s="7" t="s">
        <v>989</v>
      </c>
      <c r="G150" s="7" t="s">
        <v>983</v>
      </c>
      <c r="H150" s="7">
        <v>8</v>
      </c>
      <c r="I150" s="7">
        <v>0</v>
      </c>
    </row>
    <row r="151" spans="1:9">
      <c r="A151" s="7">
        <f>VLOOKUP(B151,'Entire Network Station List'!$A$2:$D$2000,2)</f>
        <v>687</v>
      </c>
      <c r="B151" s="6" t="s">
        <v>643</v>
      </c>
      <c r="C151" s="7" t="s">
        <v>981</v>
      </c>
      <c r="D151" s="7">
        <v>17</v>
      </c>
      <c r="E151" s="7" t="s">
        <v>984</v>
      </c>
      <c r="F151" s="7" t="s">
        <v>989</v>
      </c>
      <c r="G151" s="7" t="s">
        <v>983</v>
      </c>
      <c r="H151" s="7">
        <v>17</v>
      </c>
      <c r="I151" s="7">
        <v>0</v>
      </c>
    </row>
    <row r="152" spans="1:9">
      <c r="A152" s="7">
        <f>VLOOKUP(B152,'Entire Network Station List'!$A$2:$D$2000,2)</f>
        <v>426</v>
      </c>
      <c r="B152" s="6" t="s">
        <v>648</v>
      </c>
      <c r="C152" s="7" t="s">
        <v>981</v>
      </c>
      <c r="D152" s="7">
        <v>12</v>
      </c>
      <c r="E152" s="7" t="s">
        <v>984</v>
      </c>
      <c r="F152" s="7" t="s">
        <v>989</v>
      </c>
      <c r="G152" s="7" t="s">
        <v>989</v>
      </c>
      <c r="H152" s="7">
        <v>0</v>
      </c>
      <c r="I152" s="7">
        <v>12</v>
      </c>
    </row>
    <row r="153" spans="1:9">
      <c r="A153" s="7">
        <f>VLOOKUP(B153,'Entire Network Station List'!$A$2:$D$2000,2)</f>
        <v>604</v>
      </c>
      <c r="B153" s="6" t="s">
        <v>649</v>
      </c>
      <c r="C153" s="7" t="s">
        <v>981</v>
      </c>
      <c r="D153" s="7">
        <v>5</v>
      </c>
      <c r="E153" s="7" t="s">
        <v>986</v>
      </c>
      <c r="F153" s="7" t="s">
        <v>989</v>
      </c>
      <c r="G153" s="7" t="s">
        <v>983</v>
      </c>
      <c r="H153" s="7">
        <v>5</v>
      </c>
      <c r="I153" s="7">
        <v>0</v>
      </c>
    </row>
    <row r="154" spans="1:9">
      <c r="A154" s="7">
        <f>VLOOKUP(B154,'Entire Network Station List'!$A$2:$D$2000,2)</f>
        <v>902</v>
      </c>
      <c r="B154" s="6" t="s">
        <v>653</v>
      </c>
      <c r="C154" s="7" t="s">
        <v>981</v>
      </c>
      <c r="D154" s="7">
        <v>19</v>
      </c>
      <c r="E154" s="7" t="s">
        <v>984</v>
      </c>
      <c r="F154" s="7" t="s">
        <v>989</v>
      </c>
      <c r="G154" s="7" t="s">
        <v>989</v>
      </c>
      <c r="H154" s="7">
        <v>0</v>
      </c>
      <c r="I154" s="7">
        <v>19</v>
      </c>
    </row>
    <row r="155" spans="1:9">
      <c r="A155" s="7">
        <f>VLOOKUP(B155,'Entire Network Station List'!$A$2:$D$2000,2)</f>
        <v>574</v>
      </c>
      <c r="B155" s="6" t="s">
        <v>656</v>
      </c>
      <c r="C155" s="7" t="s">
        <v>981</v>
      </c>
      <c r="D155" s="7">
        <v>6</v>
      </c>
      <c r="E155" s="7" t="s">
        <v>986</v>
      </c>
      <c r="F155" s="7" t="s">
        <v>989</v>
      </c>
      <c r="G155" s="7" t="s">
        <v>983</v>
      </c>
      <c r="H155" s="7">
        <v>6</v>
      </c>
      <c r="I155" s="7">
        <v>0</v>
      </c>
    </row>
    <row r="156" spans="1:9">
      <c r="A156" s="7">
        <f>VLOOKUP(B156,'Entire Network Station List'!$A$2:$D$2000,2)</f>
        <v>648</v>
      </c>
      <c r="B156" s="6" t="s">
        <v>657</v>
      </c>
      <c r="C156" s="7" t="s">
        <v>981</v>
      </c>
      <c r="D156" s="7">
        <v>10</v>
      </c>
      <c r="E156" s="7" t="s">
        <v>984</v>
      </c>
      <c r="F156" s="7" t="s">
        <v>989</v>
      </c>
      <c r="G156" s="7" t="s">
        <v>983</v>
      </c>
      <c r="H156" s="7">
        <v>10</v>
      </c>
      <c r="I156" s="7">
        <v>0</v>
      </c>
    </row>
    <row r="157" spans="1:9">
      <c r="A157" s="7">
        <f>VLOOKUP(B157,'Entire Network Station List'!$A$2:$D$2000,2)</f>
        <v>750</v>
      </c>
      <c r="B157" s="6" t="s">
        <v>662</v>
      </c>
      <c r="C157" s="7" t="s">
        <v>981</v>
      </c>
      <c r="D157" s="7">
        <v>13</v>
      </c>
      <c r="E157" s="7" t="s">
        <v>984</v>
      </c>
      <c r="F157" s="7" t="s">
        <v>989</v>
      </c>
      <c r="G157" s="7" t="s">
        <v>989</v>
      </c>
      <c r="H157" s="7">
        <v>0</v>
      </c>
      <c r="I157" s="7">
        <v>13</v>
      </c>
    </row>
    <row r="158" spans="1:9">
      <c r="A158" s="7">
        <f>VLOOKUP(B158,'Entire Network Station List'!$A$2:$D$2000,2)</f>
        <v>782</v>
      </c>
      <c r="B158" s="6" t="s">
        <v>665</v>
      </c>
      <c r="C158" s="7" t="s">
        <v>981</v>
      </c>
      <c r="D158" s="7">
        <v>15</v>
      </c>
      <c r="E158" s="7" t="s">
        <v>984</v>
      </c>
      <c r="F158" s="7" t="s">
        <v>989</v>
      </c>
      <c r="G158" s="7" t="s">
        <v>989</v>
      </c>
      <c r="H158" s="7">
        <v>0</v>
      </c>
      <c r="I158" s="7">
        <v>15</v>
      </c>
    </row>
    <row r="159" spans="1:9">
      <c r="A159" s="7">
        <f>VLOOKUP(B159,'Entire Network Station List'!$A$2:$D$2000,2)</f>
        <v>474</v>
      </c>
      <c r="B159" s="6" t="s">
        <v>1025</v>
      </c>
      <c r="C159" s="7" t="s">
        <v>981</v>
      </c>
      <c r="D159" s="7">
        <v>3</v>
      </c>
      <c r="E159" s="7" t="s">
        <v>982</v>
      </c>
      <c r="F159" s="7" t="s">
        <v>989</v>
      </c>
      <c r="G159" s="7" t="s">
        <v>983</v>
      </c>
      <c r="H159" s="7">
        <v>3</v>
      </c>
      <c r="I159" s="7">
        <v>0</v>
      </c>
    </row>
    <row r="160" spans="1:9">
      <c r="A160" s="7">
        <f>VLOOKUP(B160,'Entire Network Station List'!$A$2:$D$2000,2)</f>
        <v>743</v>
      </c>
      <c r="B160" s="6" t="s">
        <v>668</v>
      </c>
      <c r="C160" s="7" t="s">
        <v>981</v>
      </c>
      <c r="D160" s="7">
        <v>6</v>
      </c>
      <c r="E160" s="7" t="s">
        <v>986</v>
      </c>
      <c r="F160" s="7" t="s">
        <v>989</v>
      </c>
      <c r="G160" s="7" t="s">
        <v>989</v>
      </c>
      <c r="H160" s="7">
        <v>0</v>
      </c>
      <c r="I160" s="7">
        <v>6</v>
      </c>
    </row>
    <row r="161" spans="1:9">
      <c r="A161" s="7">
        <f>VLOOKUP(B161,'Entire Network Station List'!$A$2:$D$2000,2)</f>
        <v>871</v>
      </c>
      <c r="B161" s="6" t="s">
        <v>669</v>
      </c>
      <c r="C161" s="7" t="s">
        <v>981</v>
      </c>
      <c r="D161" s="7">
        <v>11</v>
      </c>
      <c r="E161" s="7" t="s">
        <v>984</v>
      </c>
      <c r="F161" s="7" t="s">
        <v>989</v>
      </c>
      <c r="G161" s="7" t="s">
        <v>983</v>
      </c>
      <c r="H161" s="7">
        <v>11</v>
      </c>
      <c r="I161" s="7">
        <v>0</v>
      </c>
    </row>
    <row r="162" spans="1:9">
      <c r="A162" s="7">
        <f>VLOOKUP(B162,'Entire Network Station List'!$A$2:$D$2000,2)</f>
        <v>428</v>
      </c>
      <c r="B162" s="6" t="s">
        <v>1026</v>
      </c>
      <c r="C162" s="7" t="s">
        <v>981</v>
      </c>
      <c r="D162" s="7">
        <v>4</v>
      </c>
      <c r="E162" s="7" t="s">
        <v>986</v>
      </c>
      <c r="F162" s="7" t="s">
        <v>989</v>
      </c>
      <c r="G162" s="7" t="s">
        <v>983</v>
      </c>
      <c r="H162" s="7">
        <v>4</v>
      </c>
      <c r="I162" s="7">
        <v>0</v>
      </c>
    </row>
    <row r="163" spans="1:9">
      <c r="A163" s="7">
        <f>VLOOKUP(B163,'Entire Network Station List'!$A$2:$D$2000,2)</f>
        <v>429</v>
      </c>
      <c r="B163" s="6" t="s">
        <v>1027</v>
      </c>
      <c r="C163" s="7" t="s">
        <v>981</v>
      </c>
      <c r="D163" s="7">
        <v>6</v>
      </c>
      <c r="E163" s="7" t="s">
        <v>986</v>
      </c>
      <c r="F163" s="7" t="s">
        <v>989</v>
      </c>
      <c r="G163" s="7" t="s">
        <v>983</v>
      </c>
      <c r="H163" s="7">
        <v>6</v>
      </c>
      <c r="I163" s="7">
        <v>0</v>
      </c>
    </row>
    <row r="164" spans="1:9">
      <c r="A164" s="7">
        <f>VLOOKUP(B164,'Entire Network Station List'!$A$2:$D$2000,2)</f>
        <v>1528</v>
      </c>
      <c r="B164" s="6" t="s">
        <v>674</v>
      </c>
      <c r="C164" s="7" t="s">
        <v>981</v>
      </c>
      <c r="D164" s="7">
        <v>10</v>
      </c>
      <c r="E164" s="7" t="s">
        <v>984</v>
      </c>
      <c r="F164" s="7" t="s">
        <v>989</v>
      </c>
      <c r="G164" s="7" t="s">
        <v>983</v>
      </c>
      <c r="H164" s="7">
        <v>10</v>
      </c>
      <c r="I164" s="7">
        <v>0</v>
      </c>
    </row>
    <row r="165" spans="1:9">
      <c r="A165" s="7">
        <f>VLOOKUP(B165,'Entire Network Station List'!$A$2:$D$2000,2)</f>
        <v>863</v>
      </c>
      <c r="B165" s="6" t="s">
        <v>676</v>
      </c>
      <c r="C165" s="7" t="s">
        <v>981</v>
      </c>
      <c r="D165" s="7">
        <v>11</v>
      </c>
      <c r="E165" s="7" t="s">
        <v>984</v>
      </c>
      <c r="F165" s="7" t="s">
        <v>989</v>
      </c>
      <c r="G165" s="7" t="s">
        <v>983</v>
      </c>
      <c r="H165" s="7">
        <v>11</v>
      </c>
      <c r="I165" s="7">
        <v>0</v>
      </c>
    </row>
    <row r="166" spans="1:9">
      <c r="A166" s="7">
        <f>VLOOKUP(B166,'Entire Network Station List'!$A$2:$D$2000,2)</f>
        <v>1409</v>
      </c>
      <c r="B166" s="6" t="s">
        <v>679</v>
      </c>
      <c r="C166" s="7" t="s">
        <v>981</v>
      </c>
      <c r="D166" s="7">
        <v>12</v>
      </c>
      <c r="E166" s="7" t="s">
        <v>984</v>
      </c>
      <c r="F166" s="7" t="s">
        <v>989</v>
      </c>
      <c r="G166" s="7" t="s">
        <v>983</v>
      </c>
      <c r="H166" s="7">
        <v>12</v>
      </c>
      <c r="I166" s="7">
        <v>0</v>
      </c>
    </row>
    <row r="167" spans="1:9">
      <c r="A167" s="7">
        <f>VLOOKUP(B167,'Entire Network Station List'!$A$2:$D$2000,2)</f>
        <v>1341</v>
      </c>
      <c r="B167" s="6" t="s">
        <v>680</v>
      </c>
      <c r="C167" s="7" t="s">
        <v>981</v>
      </c>
      <c r="D167" s="7">
        <v>12</v>
      </c>
      <c r="E167" s="7" t="s">
        <v>984</v>
      </c>
      <c r="F167" s="7" t="s">
        <v>989</v>
      </c>
      <c r="G167" s="7" t="s">
        <v>983</v>
      </c>
      <c r="H167" s="7">
        <v>12</v>
      </c>
      <c r="I167" s="7">
        <v>0</v>
      </c>
    </row>
    <row r="168" spans="1:9">
      <c r="A168" s="7">
        <f>VLOOKUP(B168,'Entire Network Station List'!$A$2:$D$2000,2)</f>
        <v>384</v>
      </c>
      <c r="B168" s="6" t="s">
        <v>1028</v>
      </c>
      <c r="C168" s="7" t="s">
        <v>981</v>
      </c>
      <c r="D168" s="7">
        <v>4</v>
      </c>
      <c r="E168" s="7" t="s">
        <v>986</v>
      </c>
      <c r="F168" s="7" t="s">
        <v>989</v>
      </c>
      <c r="G168" s="7" t="s">
        <v>983</v>
      </c>
      <c r="H168" s="7">
        <v>4</v>
      </c>
      <c r="I168" s="7">
        <v>0</v>
      </c>
    </row>
    <row r="169" spans="1:9">
      <c r="A169" s="7">
        <f>VLOOKUP(B169,'Entire Network Station List'!$A$2:$D$2000,2)</f>
        <v>744</v>
      </c>
      <c r="B169" s="6" t="s">
        <v>1029</v>
      </c>
      <c r="C169" s="7" t="s">
        <v>981</v>
      </c>
      <c r="D169" s="7">
        <v>8</v>
      </c>
      <c r="E169" s="7" t="s">
        <v>984</v>
      </c>
      <c r="F169" s="7" t="s">
        <v>989</v>
      </c>
      <c r="G169" s="7" t="s">
        <v>983</v>
      </c>
      <c r="H169" s="7">
        <v>8</v>
      </c>
      <c r="I169" s="7">
        <v>0</v>
      </c>
    </row>
    <row r="170" spans="1:9">
      <c r="A170" s="7">
        <f>VLOOKUP(B170,'Entire Network Station List'!$A$2:$D$2000,2)</f>
        <v>405</v>
      </c>
      <c r="B170" s="6" t="s">
        <v>683</v>
      </c>
      <c r="C170" s="7" t="s">
        <v>981</v>
      </c>
      <c r="D170" s="7">
        <v>8</v>
      </c>
      <c r="E170" s="7" t="s">
        <v>984</v>
      </c>
      <c r="F170" s="7" t="s">
        <v>989</v>
      </c>
      <c r="G170" s="7" t="s">
        <v>983</v>
      </c>
      <c r="H170" s="7">
        <v>8</v>
      </c>
      <c r="I170" s="7">
        <v>0</v>
      </c>
    </row>
    <row r="171" spans="1:9">
      <c r="A171" s="7">
        <f>VLOOKUP(B171,'Entire Network Station List'!$A$2:$D$2000,2)</f>
        <v>357</v>
      </c>
      <c r="B171" s="6" t="s">
        <v>1030</v>
      </c>
      <c r="C171" s="7" t="s">
        <v>981</v>
      </c>
      <c r="D171" s="7">
        <v>6</v>
      </c>
      <c r="E171" s="7" t="s">
        <v>986</v>
      </c>
      <c r="F171" s="7" t="s">
        <v>989</v>
      </c>
      <c r="G171" s="7" t="s">
        <v>983</v>
      </c>
      <c r="H171" s="7">
        <v>6</v>
      </c>
      <c r="I171" s="7">
        <v>0</v>
      </c>
    </row>
    <row r="172" spans="1:9">
      <c r="A172" s="7">
        <f>VLOOKUP(B172,'Entire Network Station List'!$A$2:$D$2000,2)</f>
        <v>956</v>
      </c>
      <c r="B172" s="6" t="s">
        <v>687</v>
      </c>
      <c r="C172" s="7" t="s">
        <v>981</v>
      </c>
      <c r="D172" s="7">
        <v>5</v>
      </c>
      <c r="E172" s="7" t="s">
        <v>986</v>
      </c>
      <c r="F172" s="7" t="s">
        <v>989</v>
      </c>
      <c r="G172" s="7" t="s">
        <v>989</v>
      </c>
      <c r="H172" s="7">
        <v>0</v>
      </c>
      <c r="I172" s="7">
        <v>5</v>
      </c>
    </row>
    <row r="173" spans="1:9">
      <c r="A173" s="7">
        <f>VLOOKUP(B173,'Entire Network Station List'!$A$2:$D$2000,2)</f>
        <v>802</v>
      </c>
      <c r="B173" s="6" t="s">
        <v>691</v>
      </c>
      <c r="C173" s="7" t="s">
        <v>981</v>
      </c>
      <c r="D173" s="7">
        <v>14</v>
      </c>
      <c r="E173" s="7" t="s">
        <v>984</v>
      </c>
      <c r="F173" s="7" t="s">
        <v>989</v>
      </c>
      <c r="G173" s="7" t="s">
        <v>983</v>
      </c>
      <c r="H173" s="7">
        <v>14</v>
      </c>
      <c r="I173" s="7">
        <v>0</v>
      </c>
    </row>
    <row r="174" spans="1:9">
      <c r="A174" s="7">
        <f>VLOOKUP(B174,'Entire Network Station List'!$A$2:$D$2000,2)</f>
        <v>576</v>
      </c>
      <c r="B174" s="6" t="s">
        <v>692</v>
      </c>
      <c r="C174" s="7" t="s">
        <v>981</v>
      </c>
      <c r="D174" s="7">
        <v>8</v>
      </c>
      <c r="E174" s="7" t="s">
        <v>984</v>
      </c>
      <c r="F174" s="7" t="s">
        <v>989</v>
      </c>
      <c r="G174" s="7" t="s">
        <v>989</v>
      </c>
      <c r="H174" s="7">
        <v>0</v>
      </c>
      <c r="I174" s="7">
        <v>8</v>
      </c>
    </row>
    <row r="175" spans="1:9">
      <c r="A175" s="7">
        <f>VLOOKUP(B175,'Entire Network Station List'!$A$2:$D$2000,2)</f>
        <v>431</v>
      </c>
      <c r="B175" s="6" t="s">
        <v>1031</v>
      </c>
      <c r="C175" s="7" t="s">
        <v>981</v>
      </c>
      <c r="D175" s="7">
        <v>7</v>
      </c>
      <c r="E175" s="7" t="s">
        <v>986</v>
      </c>
      <c r="F175" s="7" t="s">
        <v>989</v>
      </c>
      <c r="G175" s="7" t="s">
        <v>983</v>
      </c>
      <c r="H175" s="7">
        <v>7</v>
      </c>
      <c r="I175" s="7">
        <v>0</v>
      </c>
    </row>
    <row r="176" spans="1:9">
      <c r="A176" s="7">
        <f>VLOOKUP(B176,'Entire Network Station List'!$A$2:$D$2000,2)</f>
        <v>577</v>
      </c>
      <c r="B176" s="6" t="s">
        <v>695</v>
      </c>
      <c r="C176" s="7" t="s">
        <v>981</v>
      </c>
      <c r="D176" s="7">
        <v>4</v>
      </c>
      <c r="E176" s="7" t="s">
        <v>986</v>
      </c>
      <c r="F176" s="7" t="s">
        <v>989</v>
      </c>
      <c r="G176" s="7" t="s">
        <v>983</v>
      </c>
      <c r="H176" s="7">
        <v>4</v>
      </c>
      <c r="I176" s="7">
        <v>0</v>
      </c>
    </row>
    <row r="177" spans="1:9">
      <c r="A177" s="7">
        <f>VLOOKUP(B177,'Entire Network Station List'!$A$2:$D$2000,2)</f>
        <v>358</v>
      </c>
      <c r="B177" s="6" t="s">
        <v>1032</v>
      </c>
      <c r="C177" s="7" t="s">
        <v>981</v>
      </c>
      <c r="D177" s="7">
        <v>6</v>
      </c>
      <c r="E177" s="7" t="s">
        <v>986</v>
      </c>
      <c r="F177" s="7" t="s">
        <v>989</v>
      </c>
      <c r="G177" s="7" t="s">
        <v>983</v>
      </c>
      <c r="H177" s="7">
        <v>6</v>
      </c>
      <c r="I177" s="7">
        <v>0</v>
      </c>
    </row>
    <row r="178" spans="1:9">
      <c r="A178" s="7">
        <f>VLOOKUP(B178,'Entire Network Station List'!$A$2:$D$2000,2)</f>
        <v>579</v>
      </c>
      <c r="B178" s="6" t="s">
        <v>696</v>
      </c>
      <c r="C178" s="7" t="s">
        <v>981</v>
      </c>
      <c r="D178" s="7">
        <v>4</v>
      </c>
      <c r="E178" s="7" t="s">
        <v>986</v>
      </c>
      <c r="F178" s="7" t="s">
        <v>989</v>
      </c>
      <c r="G178" s="7" t="s">
        <v>989</v>
      </c>
      <c r="H178" s="7">
        <v>0</v>
      </c>
      <c r="I178" s="7">
        <v>4</v>
      </c>
    </row>
    <row r="179" spans="1:9">
      <c r="A179" s="7">
        <f>VLOOKUP(B179,'Entire Network Station List'!$A$2:$D$2000,2)</f>
        <v>1978</v>
      </c>
      <c r="B179" s="6" t="s">
        <v>699</v>
      </c>
      <c r="C179" s="7" t="s">
        <v>981</v>
      </c>
      <c r="D179" s="7">
        <v>17</v>
      </c>
      <c r="E179" s="7" t="s">
        <v>984</v>
      </c>
      <c r="F179" s="7" t="s">
        <v>989</v>
      </c>
      <c r="G179" s="7" t="s">
        <v>983</v>
      </c>
      <c r="H179" s="7">
        <v>17</v>
      </c>
      <c r="I179" s="7">
        <v>0</v>
      </c>
    </row>
    <row r="180" spans="1:9">
      <c r="A180" s="7">
        <f>VLOOKUP(B180,'Entire Network Station List'!$A$2:$D$2000,2)</f>
        <v>432</v>
      </c>
      <c r="B180" s="6" t="s">
        <v>1033</v>
      </c>
      <c r="C180" s="7" t="s">
        <v>981</v>
      </c>
      <c r="D180" s="7">
        <v>3</v>
      </c>
      <c r="E180" s="7" t="s">
        <v>982</v>
      </c>
      <c r="F180" s="7" t="s">
        <v>989</v>
      </c>
      <c r="G180" s="7" t="s">
        <v>983</v>
      </c>
      <c r="H180" s="7">
        <v>3</v>
      </c>
      <c r="I180" s="7">
        <v>0</v>
      </c>
    </row>
    <row r="181" spans="1:9">
      <c r="A181" s="7">
        <f>VLOOKUP(B181,'Entire Network Station List'!$A$2:$D$2000,2)</f>
        <v>835</v>
      </c>
      <c r="B181" s="6" t="s">
        <v>701</v>
      </c>
      <c r="C181" s="7" t="s">
        <v>981</v>
      </c>
      <c r="D181" s="7">
        <v>5</v>
      </c>
      <c r="E181" s="7" t="s">
        <v>986</v>
      </c>
      <c r="F181" s="7" t="s">
        <v>989</v>
      </c>
      <c r="G181" s="7" t="s">
        <v>983</v>
      </c>
      <c r="H181" s="7">
        <v>5</v>
      </c>
      <c r="I181" s="7">
        <v>0</v>
      </c>
    </row>
    <row r="182" spans="1:9">
      <c r="A182" s="7">
        <f>VLOOKUP(B182,'Entire Network Station List'!$A$2:$D$2000,2)</f>
        <v>843</v>
      </c>
      <c r="B182" s="6" t="s">
        <v>1034</v>
      </c>
      <c r="C182" s="7" t="s">
        <v>981</v>
      </c>
      <c r="D182" s="7">
        <v>0</v>
      </c>
      <c r="E182" s="7" t="s">
        <v>982</v>
      </c>
      <c r="F182" s="7" t="s">
        <v>989</v>
      </c>
      <c r="G182" s="7" t="s">
        <v>983</v>
      </c>
      <c r="H182" s="7">
        <v>0</v>
      </c>
      <c r="I182" s="7">
        <v>0</v>
      </c>
    </row>
    <row r="183" spans="1:9">
      <c r="A183" s="7">
        <f>VLOOKUP(B183,'Entire Network Station List'!$A$2:$D$2000,2)</f>
        <v>466</v>
      </c>
      <c r="B183" s="6" t="s">
        <v>704</v>
      </c>
      <c r="C183" s="7" t="s">
        <v>981</v>
      </c>
      <c r="D183" s="7">
        <v>4</v>
      </c>
      <c r="E183" s="7" t="s">
        <v>986</v>
      </c>
      <c r="F183" s="7" t="s">
        <v>989</v>
      </c>
      <c r="G183" s="7" t="s">
        <v>983</v>
      </c>
      <c r="H183" s="7">
        <v>4</v>
      </c>
      <c r="I183" s="7">
        <v>0</v>
      </c>
    </row>
    <row r="184" spans="1:9">
      <c r="A184" s="7">
        <f>VLOOKUP(B184,'Entire Network Station List'!$A$2:$D$2000,2)</f>
        <v>810</v>
      </c>
      <c r="B184" s="6" t="s">
        <v>705</v>
      </c>
      <c r="C184" s="7" t="s">
        <v>981</v>
      </c>
      <c r="D184" s="7">
        <v>6</v>
      </c>
      <c r="E184" s="7" t="s">
        <v>986</v>
      </c>
      <c r="F184" s="7" t="s">
        <v>989</v>
      </c>
      <c r="G184" s="7" t="s">
        <v>983</v>
      </c>
      <c r="H184" s="7">
        <v>6</v>
      </c>
      <c r="I184" s="7">
        <v>0</v>
      </c>
    </row>
    <row r="185" spans="1:9">
      <c r="A185" s="7">
        <f>VLOOKUP(B185,'Entire Network Station List'!$A$2:$D$2000,2)</f>
        <v>789</v>
      </c>
      <c r="B185" s="6" t="s">
        <v>1035</v>
      </c>
      <c r="C185" s="7" t="s">
        <v>981</v>
      </c>
      <c r="D185" s="7">
        <v>4</v>
      </c>
      <c r="E185" s="7" t="s">
        <v>986</v>
      </c>
      <c r="F185" s="7" t="s">
        <v>989</v>
      </c>
      <c r="G185" s="7" t="s">
        <v>983</v>
      </c>
      <c r="H185" s="7">
        <v>4</v>
      </c>
      <c r="I185" s="7">
        <v>0</v>
      </c>
    </row>
    <row r="186" spans="1:9">
      <c r="A186" s="7">
        <f>VLOOKUP(B186,'Entire Network Station List'!$A$2:$D$2000,2)</f>
        <v>752</v>
      </c>
      <c r="B186" s="6" t="s">
        <v>708</v>
      </c>
      <c r="C186" s="7" t="s">
        <v>981</v>
      </c>
      <c r="D186" s="7">
        <v>6</v>
      </c>
      <c r="E186" s="7" t="s">
        <v>986</v>
      </c>
      <c r="F186" s="7" t="s">
        <v>989</v>
      </c>
      <c r="G186" s="7" t="s">
        <v>989</v>
      </c>
      <c r="H186" s="7">
        <v>0</v>
      </c>
      <c r="I186" s="7">
        <v>6</v>
      </c>
    </row>
    <row r="187" spans="1:9">
      <c r="A187" s="7">
        <f>VLOOKUP(B187,'Entire Network Station List'!$A$2:$D$2000,2)</f>
        <v>838</v>
      </c>
      <c r="B187" s="6" t="s">
        <v>710</v>
      </c>
      <c r="C187" s="7" t="s">
        <v>981</v>
      </c>
      <c r="D187" s="7">
        <v>10</v>
      </c>
      <c r="E187" s="7" t="s">
        <v>984</v>
      </c>
      <c r="F187" s="7" t="s">
        <v>989</v>
      </c>
      <c r="G187" s="7" t="s">
        <v>983</v>
      </c>
      <c r="H187" s="7">
        <v>10</v>
      </c>
      <c r="I187" s="7">
        <v>0</v>
      </c>
    </row>
    <row r="188" spans="1:9">
      <c r="A188" s="7">
        <f>VLOOKUP(B188,'Entire Network Station List'!$A$2:$D$2000,2)</f>
        <v>1520</v>
      </c>
      <c r="B188" s="6" t="s">
        <v>712</v>
      </c>
      <c r="C188" s="7" t="s">
        <v>981</v>
      </c>
      <c r="D188" s="7">
        <v>15</v>
      </c>
      <c r="E188" s="7" t="s">
        <v>984</v>
      </c>
      <c r="F188" s="7" t="s">
        <v>989</v>
      </c>
      <c r="G188" s="7" t="s">
        <v>983</v>
      </c>
      <c r="H188" s="7">
        <v>15</v>
      </c>
      <c r="I188" s="7">
        <v>0</v>
      </c>
    </row>
    <row r="189" spans="1:9">
      <c r="A189" s="7">
        <f>VLOOKUP(B189,'Entire Network Station List'!$A$2:$D$2000,2)</f>
        <v>791</v>
      </c>
      <c r="B189" s="6" t="s">
        <v>713</v>
      </c>
      <c r="C189" s="7" t="s">
        <v>981</v>
      </c>
      <c r="D189" s="7">
        <v>14</v>
      </c>
      <c r="E189" s="7" t="s">
        <v>984</v>
      </c>
      <c r="F189" s="7" t="s">
        <v>989</v>
      </c>
      <c r="G189" s="7" t="s">
        <v>983</v>
      </c>
      <c r="H189" s="7">
        <v>14</v>
      </c>
      <c r="I189" s="7">
        <v>0</v>
      </c>
    </row>
    <row r="190" spans="1:9">
      <c r="A190" s="7">
        <f>VLOOKUP(B190,'Entire Network Station List'!$A$2:$D$2000,2)</f>
        <v>609</v>
      </c>
      <c r="B190" s="6" t="s">
        <v>714</v>
      </c>
      <c r="C190" s="7" t="s">
        <v>981</v>
      </c>
      <c r="D190" s="7">
        <v>9</v>
      </c>
      <c r="E190" s="7" t="s">
        <v>984</v>
      </c>
      <c r="F190" s="7" t="s">
        <v>989</v>
      </c>
      <c r="G190" s="7" t="s">
        <v>983</v>
      </c>
      <c r="H190" s="7">
        <v>9</v>
      </c>
      <c r="I190" s="7">
        <v>0</v>
      </c>
    </row>
    <row r="191" spans="1:9">
      <c r="A191" s="7">
        <f>VLOOKUP(B191,'Entire Network Station List'!$A$2:$D$2000,2)</f>
        <v>1535</v>
      </c>
      <c r="B191" s="6" t="s">
        <v>715</v>
      </c>
      <c r="C191" s="7" t="s">
        <v>981</v>
      </c>
      <c r="D191" s="7">
        <v>15</v>
      </c>
      <c r="E191" s="7" t="s">
        <v>984</v>
      </c>
      <c r="F191" s="7" t="s">
        <v>989</v>
      </c>
      <c r="G191" s="7" t="s">
        <v>989</v>
      </c>
      <c r="H191" s="7">
        <v>0</v>
      </c>
      <c r="I191" s="7">
        <v>15</v>
      </c>
    </row>
    <row r="192" spans="1:9">
      <c r="A192" s="7">
        <f>VLOOKUP(B192,'Entire Network Station List'!$A$2:$D$2000,2)</f>
        <v>361</v>
      </c>
      <c r="B192" s="6" t="s">
        <v>717</v>
      </c>
      <c r="C192" s="7" t="s">
        <v>981</v>
      </c>
      <c r="D192" s="7">
        <v>9</v>
      </c>
      <c r="E192" s="7" t="s">
        <v>984</v>
      </c>
      <c r="F192" s="7" t="s">
        <v>989</v>
      </c>
      <c r="G192" s="7" t="s">
        <v>983</v>
      </c>
      <c r="H192" s="7">
        <v>9</v>
      </c>
      <c r="I192" s="7">
        <v>0</v>
      </c>
    </row>
    <row r="193" spans="1:9">
      <c r="A193" s="7">
        <f>VLOOKUP(B193,'Entire Network Station List'!$A$2:$D$2000,2)</f>
        <v>883</v>
      </c>
      <c r="B193" s="6" t="s">
        <v>719</v>
      </c>
      <c r="C193" s="7" t="s">
        <v>981</v>
      </c>
      <c r="D193" s="7">
        <v>10</v>
      </c>
      <c r="E193" s="7" t="s">
        <v>984</v>
      </c>
      <c r="F193" s="7" t="s">
        <v>989</v>
      </c>
      <c r="G193" s="7" t="s">
        <v>983</v>
      </c>
      <c r="H193" s="7">
        <v>10</v>
      </c>
      <c r="I193" s="7">
        <v>0</v>
      </c>
    </row>
    <row r="194" spans="1:9">
      <c r="A194" s="7">
        <f>VLOOKUP(B194,'Entire Network Station List'!$A$2:$D$2000,2)</f>
        <v>694</v>
      </c>
      <c r="B194" s="6" t="s">
        <v>720</v>
      </c>
      <c r="C194" s="7" t="s">
        <v>981</v>
      </c>
      <c r="D194" s="7">
        <v>10</v>
      </c>
      <c r="E194" s="7" t="s">
        <v>984</v>
      </c>
      <c r="F194" s="7" t="s">
        <v>989</v>
      </c>
      <c r="G194" s="7" t="s">
        <v>983</v>
      </c>
      <c r="H194" s="7">
        <v>10</v>
      </c>
      <c r="I194" s="7">
        <v>0</v>
      </c>
    </row>
    <row r="195" spans="1:9">
      <c r="A195" s="7">
        <f>VLOOKUP(B195,'Entire Network Station List'!$A$2:$D$2000,2)</f>
        <v>774</v>
      </c>
      <c r="B195" s="6" t="s">
        <v>721</v>
      </c>
      <c r="C195" s="7" t="s">
        <v>981</v>
      </c>
      <c r="D195" s="7">
        <v>5</v>
      </c>
      <c r="E195" s="7" t="s">
        <v>986</v>
      </c>
      <c r="F195" s="7" t="s">
        <v>989</v>
      </c>
      <c r="G195" s="7" t="s">
        <v>983</v>
      </c>
      <c r="H195" s="7">
        <v>5</v>
      </c>
      <c r="I195" s="7">
        <v>0</v>
      </c>
    </row>
    <row r="196" spans="1:9">
      <c r="A196" s="7">
        <f>VLOOKUP(B196,'Entire Network Station List'!$A$2:$D$2000,2)</f>
        <v>494</v>
      </c>
      <c r="B196" s="6" t="s">
        <v>728</v>
      </c>
      <c r="C196" s="7" t="s">
        <v>981</v>
      </c>
      <c r="D196" s="7">
        <v>5</v>
      </c>
      <c r="E196" s="7" t="s">
        <v>986</v>
      </c>
      <c r="F196" s="7" t="s">
        <v>989</v>
      </c>
      <c r="G196" s="7" t="s">
        <v>983</v>
      </c>
      <c r="H196" s="7">
        <v>5</v>
      </c>
      <c r="I196" s="7">
        <v>0</v>
      </c>
    </row>
    <row r="197" spans="1:9">
      <c r="A197" s="7">
        <f>VLOOKUP(B197,'Entire Network Station List'!$A$2:$D$2000,2)</f>
        <v>599</v>
      </c>
      <c r="B197" s="6" t="s">
        <v>729</v>
      </c>
      <c r="C197" s="7" t="s">
        <v>981</v>
      </c>
      <c r="D197" s="7">
        <v>9</v>
      </c>
      <c r="E197" s="7" t="s">
        <v>984</v>
      </c>
      <c r="F197" s="7" t="s">
        <v>989</v>
      </c>
      <c r="G197" s="7" t="s">
        <v>983</v>
      </c>
      <c r="H197" s="7">
        <v>9</v>
      </c>
      <c r="I197" s="7">
        <v>0</v>
      </c>
    </row>
    <row r="198" spans="1:9">
      <c r="A198" s="7">
        <f>VLOOKUP(B198,'Entire Network Station List'!$A$2:$D$2000,2)</f>
        <v>433</v>
      </c>
      <c r="B198" s="6" t="s">
        <v>1036</v>
      </c>
      <c r="C198" s="7" t="s">
        <v>981</v>
      </c>
      <c r="D198" s="7">
        <v>5</v>
      </c>
      <c r="E198" s="7" t="s">
        <v>986</v>
      </c>
      <c r="F198" s="7" t="s">
        <v>989</v>
      </c>
      <c r="G198" s="7" t="s">
        <v>983</v>
      </c>
      <c r="H198" s="7">
        <v>5</v>
      </c>
      <c r="I198" s="7">
        <v>0</v>
      </c>
    </row>
    <row r="199" spans="1:9">
      <c r="A199" s="7">
        <f>VLOOKUP(B199,'Entire Network Station List'!$A$2:$D$2000,2)</f>
        <v>840</v>
      </c>
      <c r="B199" s="6" t="s">
        <v>730</v>
      </c>
      <c r="C199" s="7" t="s">
        <v>981</v>
      </c>
      <c r="D199" s="7">
        <v>7</v>
      </c>
      <c r="E199" s="7" t="s">
        <v>986</v>
      </c>
      <c r="F199" s="7" t="s">
        <v>989</v>
      </c>
      <c r="G199" s="7" t="s">
        <v>983</v>
      </c>
      <c r="H199" s="7">
        <v>7</v>
      </c>
      <c r="I199" s="7">
        <v>0</v>
      </c>
    </row>
    <row r="200" spans="1:9">
      <c r="A200" s="7">
        <f>VLOOKUP(B200,'Entire Network Station List'!$A$2:$D$2000,2)</f>
        <v>434</v>
      </c>
      <c r="B200" s="6" t="s">
        <v>382</v>
      </c>
      <c r="C200" s="7" t="s">
        <v>981</v>
      </c>
      <c r="D200" s="7">
        <v>6</v>
      </c>
      <c r="E200" s="7" t="s">
        <v>986</v>
      </c>
      <c r="F200" s="7" t="s">
        <v>989</v>
      </c>
      <c r="G200" s="7" t="s">
        <v>983</v>
      </c>
      <c r="H200" s="7">
        <v>6</v>
      </c>
      <c r="I200" s="7">
        <v>0</v>
      </c>
    </row>
    <row r="201" spans="1:9">
      <c r="A201" s="7">
        <f>VLOOKUP(B201,'Entire Network Station List'!$A$2:$D$2000,2)</f>
        <v>1243</v>
      </c>
      <c r="B201" s="6" t="s">
        <v>1037</v>
      </c>
      <c r="C201" s="7" t="s">
        <v>981</v>
      </c>
      <c r="D201" s="7">
        <v>0</v>
      </c>
      <c r="E201" s="7" t="s">
        <v>982</v>
      </c>
      <c r="F201" s="7" t="s">
        <v>989</v>
      </c>
      <c r="G201" s="7" t="s">
        <v>983</v>
      </c>
      <c r="H201" s="7">
        <v>0</v>
      </c>
      <c r="I201" s="7">
        <v>0</v>
      </c>
    </row>
    <row r="202" spans="1:9">
      <c r="A202" s="7">
        <f>VLOOKUP(B202,'Entire Network Station List'!$A$2:$D$2000,2)</f>
        <v>665</v>
      </c>
      <c r="B202" s="6" t="s">
        <v>735</v>
      </c>
      <c r="C202" s="7" t="s">
        <v>981</v>
      </c>
      <c r="D202" s="7">
        <v>6</v>
      </c>
      <c r="E202" s="7" t="s">
        <v>986</v>
      </c>
      <c r="F202" s="7" t="s">
        <v>989</v>
      </c>
      <c r="G202" s="7" t="s">
        <v>989</v>
      </c>
      <c r="H202" s="7">
        <v>0</v>
      </c>
      <c r="I202" s="7">
        <v>6</v>
      </c>
    </row>
    <row r="203" spans="1:9">
      <c r="A203" s="7">
        <f>VLOOKUP(B203,'Entire Network Station List'!$A$2:$D$2000,2)</f>
        <v>841</v>
      </c>
      <c r="B203" s="6" t="s">
        <v>736</v>
      </c>
      <c r="C203" s="7" t="s">
        <v>981</v>
      </c>
      <c r="D203" s="7">
        <v>11</v>
      </c>
      <c r="E203" s="7" t="s">
        <v>984</v>
      </c>
      <c r="F203" s="7" t="s">
        <v>989</v>
      </c>
      <c r="G203" s="7" t="s">
        <v>983</v>
      </c>
      <c r="H203" s="7">
        <v>11</v>
      </c>
      <c r="I203" s="7">
        <v>0</v>
      </c>
    </row>
    <row r="204" spans="1:9">
      <c r="A204" s="7">
        <f>VLOOKUP(B204,'Entire Network Station List'!$A$2:$D$2000,2)</f>
        <v>581</v>
      </c>
      <c r="B204" s="6" t="s">
        <v>742</v>
      </c>
      <c r="C204" s="7" t="s">
        <v>981</v>
      </c>
      <c r="D204" s="7">
        <v>7</v>
      </c>
      <c r="E204" s="7" t="s">
        <v>986</v>
      </c>
      <c r="F204" s="7" t="s">
        <v>989</v>
      </c>
      <c r="G204" s="7" t="s">
        <v>989</v>
      </c>
      <c r="H204" s="7">
        <v>0</v>
      </c>
      <c r="I204" s="7">
        <v>7</v>
      </c>
    </row>
    <row r="205" spans="1:9">
      <c r="A205" s="7">
        <f>VLOOKUP(B205,'Entire Network Station List'!$A$2:$D$2000,2)</f>
        <v>289</v>
      </c>
      <c r="B205" s="6" t="s">
        <v>3810</v>
      </c>
      <c r="C205" s="7" t="s">
        <v>981</v>
      </c>
      <c r="D205" s="7">
        <v>15</v>
      </c>
      <c r="E205" s="7" t="s">
        <v>984</v>
      </c>
      <c r="F205" s="7" t="s">
        <v>989</v>
      </c>
      <c r="G205" s="7" t="s">
        <v>989</v>
      </c>
      <c r="H205" s="7">
        <v>0</v>
      </c>
      <c r="I205" s="7">
        <v>15</v>
      </c>
    </row>
    <row r="206" spans="1:9">
      <c r="A206" s="7">
        <f>VLOOKUP(B206,'Entire Network Station List'!$A$2:$D$2000,2)</f>
        <v>615</v>
      </c>
      <c r="B206" s="6" t="s">
        <v>745</v>
      </c>
      <c r="C206" s="7" t="s">
        <v>981</v>
      </c>
      <c r="D206" s="7">
        <v>14</v>
      </c>
      <c r="E206" s="7" t="s">
        <v>984</v>
      </c>
      <c r="F206" s="7" t="s">
        <v>989</v>
      </c>
      <c r="G206" s="7" t="s">
        <v>983</v>
      </c>
      <c r="H206" s="7">
        <v>14</v>
      </c>
      <c r="I206" s="7">
        <v>0</v>
      </c>
    </row>
    <row r="207" spans="1:9">
      <c r="A207" s="7">
        <f>VLOOKUP(B207,'Entire Network Station List'!$A$2:$D$2000,2)</f>
        <v>435</v>
      </c>
      <c r="B207" s="6" t="s">
        <v>1038</v>
      </c>
      <c r="C207" s="7" t="s">
        <v>981</v>
      </c>
      <c r="D207" s="7">
        <v>4</v>
      </c>
      <c r="E207" s="7" t="s">
        <v>986</v>
      </c>
      <c r="F207" s="7" t="s">
        <v>989</v>
      </c>
      <c r="G207" s="7" t="s">
        <v>983</v>
      </c>
      <c r="H207" s="7">
        <v>4</v>
      </c>
      <c r="I207" s="7">
        <v>0</v>
      </c>
    </row>
    <row r="208" spans="1:9">
      <c r="A208" s="7">
        <f>VLOOKUP(B208,'Entire Network Station List'!$A$2:$D$2000,2)</f>
        <v>814</v>
      </c>
      <c r="B208" s="6" t="s">
        <v>751</v>
      </c>
      <c r="C208" s="7" t="s">
        <v>981</v>
      </c>
      <c r="D208" s="7">
        <v>9</v>
      </c>
      <c r="E208" s="7" t="s">
        <v>984</v>
      </c>
      <c r="F208" s="7" t="s">
        <v>989</v>
      </c>
      <c r="G208" s="7" t="s">
        <v>983</v>
      </c>
      <c r="H208" s="7">
        <v>9</v>
      </c>
      <c r="I208" s="7">
        <v>0</v>
      </c>
    </row>
    <row r="209" spans="1:9">
      <c r="A209" s="7">
        <f>VLOOKUP(B209,'Entire Network Station List'!$A$2:$D$2000,2)</f>
        <v>1544</v>
      </c>
      <c r="B209" s="6" t="s">
        <v>754</v>
      </c>
      <c r="C209" s="7" t="s">
        <v>981</v>
      </c>
      <c r="D209" s="7">
        <v>7</v>
      </c>
      <c r="E209" s="7" t="s">
        <v>986</v>
      </c>
      <c r="F209" s="7" t="s">
        <v>989</v>
      </c>
      <c r="G209" s="7" t="s">
        <v>983</v>
      </c>
      <c r="H209" s="7">
        <v>7</v>
      </c>
      <c r="I209" s="7">
        <v>0</v>
      </c>
    </row>
    <row r="210" spans="1:9">
      <c r="A210" s="7">
        <f>VLOOKUP(B210,'Entire Network Station List'!$A$2:$D$2000,2)</f>
        <v>891</v>
      </c>
      <c r="B210" s="6" t="s">
        <v>755</v>
      </c>
      <c r="C210" s="7" t="s">
        <v>981</v>
      </c>
      <c r="D210" s="7">
        <v>2</v>
      </c>
      <c r="E210" s="7" t="s">
        <v>982</v>
      </c>
      <c r="F210" s="7" t="s">
        <v>989</v>
      </c>
      <c r="G210" s="7" t="s">
        <v>989</v>
      </c>
      <c r="H210" s="7">
        <v>0</v>
      </c>
      <c r="I210" s="7">
        <v>2</v>
      </c>
    </row>
    <row r="211" spans="1:9">
      <c r="A211" s="7">
        <f>VLOOKUP(B211,'Entire Network Station List'!$A$2:$D$2000,2)</f>
        <v>436</v>
      </c>
      <c r="B211" s="6" t="s">
        <v>1039</v>
      </c>
      <c r="C211" s="7" t="s">
        <v>981</v>
      </c>
      <c r="D211" s="7">
        <v>3</v>
      </c>
      <c r="E211" s="7" t="s">
        <v>982</v>
      </c>
      <c r="F211" s="7" t="s">
        <v>989</v>
      </c>
      <c r="G211" s="7" t="s">
        <v>983</v>
      </c>
      <c r="H211" s="7">
        <v>3</v>
      </c>
      <c r="I211" s="7">
        <v>0</v>
      </c>
    </row>
    <row r="212" spans="1:9">
      <c r="A212" s="7">
        <f>VLOOKUP(B212,'Entire Network Station List'!$A$2:$D$2000,2)</f>
        <v>1813</v>
      </c>
      <c r="B212" s="6" t="s">
        <v>756</v>
      </c>
      <c r="C212" s="7" t="s">
        <v>981</v>
      </c>
      <c r="D212" s="7">
        <v>12</v>
      </c>
      <c r="E212" s="7" t="s">
        <v>984</v>
      </c>
      <c r="F212" s="7" t="s">
        <v>989</v>
      </c>
      <c r="G212" s="7" t="s">
        <v>989</v>
      </c>
      <c r="H212" s="7">
        <v>0</v>
      </c>
      <c r="I212" s="7">
        <v>12</v>
      </c>
    </row>
    <row r="213" spans="1:9">
      <c r="A213" s="7">
        <f>VLOOKUP(B213,'Entire Network Station List'!$A$2:$D$2000,2)</f>
        <v>1441</v>
      </c>
      <c r="B213" s="6" t="s">
        <v>758</v>
      </c>
      <c r="C213" s="7" t="s">
        <v>981</v>
      </c>
      <c r="D213" s="7">
        <v>8</v>
      </c>
      <c r="E213" s="7" t="s">
        <v>984</v>
      </c>
      <c r="F213" s="7" t="s">
        <v>989</v>
      </c>
      <c r="G213" s="7" t="s">
        <v>983</v>
      </c>
      <c r="H213" s="7">
        <v>8</v>
      </c>
      <c r="I213" s="7">
        <v>0</v>
      </c>
    </row>
    <row r="214" spans="1:9">
      <c r="A214" s="7">
        <f>VLOOKUP(B214,'Entire Network Station List'!$A$2:$D$2000,2)</f>
        <v>1484</v>
      </c>
      <c r="B214" s="6" t="s">
        <v>1040</v>
      </c>
      <c r="C214" s="7" t="s">
        <v>981</v>
      </c>
      <c r="D214" s="7">
        <v>0</v>
      </c>
      <c r="E214" s="7" t="s">
        <v>982</v>
      </c>
      <c r="F214" s="7" t="s">
        <v>989</v>
      </c>
      <c r="G214" s="7" t="s">
        <v>983</v>
      </c>
      <c r="H214" s="7">
        <v>0</v>
      </c>
      <c r="I214" s="7">
        <v>0</v>
      </c>
    </row>
    <row r="215" spans="1:9">
      <c r="A215" s="7">
        <f>VLOOKUP(B215,'Entire Network Station List'!$A$2:$D$2000,2)</f>
        <v>652</v>
      </c>
      <c r="B215" s="6" t="s">
        <v>760</v>
      </c>
      <c r="C215" s="7" t="s">
        <v>981</v>
      </c>
      <c r="D215" s="7">
        <v>12</v>
      </c>
      <c r="E215" s="7" t="s">
        <v>984</v>
      </c>
      <c r="F215" s="7" t="s">
        <v>989</v>
      </c>
      <c r="G215" s="7" t="s">
        <v>983</v>
      </c>
      <c r="H215" s="7">
        <v>12</v>
      </c>
      <c r="I215" s="7">
        <v>0</v>
      </c>
    </row>
    <row r="216" spans="1:9">
      <c r="A216" s="7">
        <f>VLOOKUP(B216,'Entire Network Station List'!$A$2:$D$2000,2)</f>
        <v>582</v>
      </c>
      <c r="B216" s="6" t="s">
        <v>764</v>
      </c>
      <c r="C216" s="7" t="s">
        <v>981</v>
      </c>
      <c r="D216" s="7">
        <v>7</v>
      </c>
      <c r="E216" s="7" t="s">
        <v>986</v>
      </c>
      <c r="F216" s="7" t="s">
        <v>989</v>
      </c>
      <c r="G216" s="7" t="s">
        <v>989</v>
      </c>
      <c r="H216" s="7">
        <v>0</v>
      </c>
      <c r="I216" s="7">
        <v>7</v>
      </c>
    </row>
    <row r="217" spans="1:9">
      <c r="A217" s="7">
        <f>VLOOKUP(B217,'Entire Network Station List'!$A$2:$D$2000,2)</f>
        <v>882</v>
      </c>
      <c r="B217" s="6" t="s">
        <v>765</v>
      </c>
      <c r="C217" s="7" t="s">
        <v>981</v>
      </c>
      <c r="D217" s="7">
        <v>13</v>
      </c>
      <c r="E217" s="7" t="s">
        <v>984</v>
      </c>
      <c r="F217" s="7" t="s">
        <v>989</v>
      </c>
      <c r="G217" s="7" t="s">
        <v>983</v>
      </c>
      <c r="H217" s="7">
        <v>13</v>
      </c>
      <c r="I217" s="7">
        <v>0</v>
      </c>
    </row>
    <row r="218" spans="1:9">
      <c r="A218" s="7">
        <f>VLOOKUP(B218,'Entire Network Station List'!$A$2:$D$2000,2)</f>
        <v>518</v>
      </c>
      <c r="B218" s="6" t="s">
        <v>770</v>
      </c>
      <c r="C218" s="7" t="s">
        <v>981</v>
      </c>
      <c r="D218" s="7">
        <v>5</v>
      </c>
      <c r="E218" s="7" t="s">
        <v>986</v>
      </c>
      <c r="F218" s="7" t="s">
        <v>989</v>
      </c>
      <c r="G218" s="7" t="s">
        <v>983</v>
      </c>
      <c r="H218" s="7">
        <v>5</v>
      </c>
      <c r="I218" s="7">
        <v>0</v>
      </c>
    </row>
    <row r="219" spans="1:9">
      <c r="A219" s="7">
        <f>VLOOKUP(B219,'Entire Network Station List'!$A$2:$D$2000,2)</f>
        <v>885</v>
      </c>
      <c r="B219" s="6" t="s">
        <v>771</v>
      </c>
      <c r="C219" s="7" t="s">
        <v>981</v>
      </c>
      <c r="D219" s="7">
        <v>11</v>
      </c>
      <c r="E219" s="7" t="s">
        <v>984</v>
      </c>
      <c r="F219" s="7" t="s">
        <v>989</v>
      </c>
      <c r="G219" s="7" t="s">
        <v>983</v>
      </c>
      <c r="H219" s="7">
        <v>11</v>
      </c>
      <c r="I219" s="7">
        <v>0</v>
      </c>
    </row>
    <row r="220" spans="1:9">
      <c r="A220" s="7">
        <f>VLOOKUP(B220,'Entire Network Station List'!$A$2:$D$2000,2)</f>
        <v>616</v>
      </c>
      <c r="B220" s="6" t="s">
        <v>774</v>
      </c>
      <c r="C220" s="7" t="s">
        <v>981</v>
      </c>
      <c r="D220" s="7">
        <v>3</v>
      </c>
      <c r="E220" s="7" t="s">
        <v>982</v>
      </c>
      <c r="F220" s="7" t="s">
        <v>989</v>
      </c>
      <c r="G220" s="7" t="s">
        <v>989</v>
      </c>
      <c r="H220" s="7">
        <v>0</v>
      </c>
      <c r="I220" s="7">
        <v>3</v>
      </c>
    </row>
    <row r="221" spans="1:9">
      <c r="A221" s="7">
        <f>VLOOKUP(B221,'Entire Network Station List'!$A$2:$D$2000,2)</f>
        <v>667</v>
      </c>
      <c r="B221" s="6" t="s">
        <v>1041</v>
      </c>
      <c r="C221" s="7" t="s">
        <v>981</v>
      </c>
      <c r="D221" s="7">
        <v>6</v>
      </c>
      <c r="E221" s="7" t="s">
        <v>986</v>
      </c>
      <c r="F221" s="7" t="s">
        <v>989</v>
      </c>
      <c r="G221" s="7" t="s">
        <v>983</v>
      </c>
      <c r="H221" s="7">
        <v>6</v>
      </c>
      <c r="I221" s="7">
        <v>0</v>
      </c>
    </row>
    <row r="222" spans="1:9">
      <c r="A222" s="7">
        <f>VLOOKUP(B222,'Entire Network Station List'!$A$2:$D$2000,2)</f>
        <v>392</v>
      </c>
      <c r="B222" s="6" t="s">
        <v>785</v>
      </c>
      <c r="C222" s="7" t="s">
        <v>981</v>
      </c>
      <c r="D222" s="7">
        <v>7</v>
      </c>
      <c r="E222" s="7" t="s">
        <v>986</v>
      </c>
      <c r="F222" s="7" t="s">
        <v>989</v>
      </c>
      <c r="G222" s="7" t="s">
        <v>983</v>
      </c>
      <c r="H222" s="7">
        <v>7</v>
      </c>
      <c r="I222" s="7">
        <v>0</v>
      </c>
    </row>
    <row r="223" spans="1:9">
      <c r="A223" s="7">
        <f>VLOOKUP(B223,'Entire Network Station List'!$A$2:$D$2000,2)</f>
        <v>406</v>
      </c>
      <c r="B223" s="6" t="s">
        <v>787</v>
      </c>
      <c r="C223" s="7" t="s">
        <v>981</v>
      </c>
      <c r="D223" s="7">
        <v>8</v>
      </c>
      <c r="E223" s="7" t="s">
        <v>984</v>
      </c>
      <c r="F223" s="7" t="s">
        <v>989</v>
      </c>
      <c r="G223" s="7" t="s">
        <v>983</v>
      </c>
      <c r="H223" s="7">
        <v>8</v>
      </c>
      <c r="I223" s="7">
        <v>0</v>
      </c>
    </row>
    <row r="224" spans="1:9">
      <c r="A224" s="7">
        <f>VLOOKUP(B224,'Entire Network Station List'!$A$2:$D$2000,2)</f>
        <v>617</v>
      </c>
      <c r="B224" s="6" t="s">
        <v>788</v>
      </c>
      <c r="C224" s="7" t="s">
        <v>981</v>
      </c>
      <c r="D224" s="7">
        <v>10</v>
      </c>
      <c r="E224" s="7" t="s">
        <v>984</v>
      </c>
      <c r="F224" s="7" t="s">
        <v>989</v>
      </c>
      <c r="G224" s="7" t="s">
        <v>989</v>
      </c>
      <c r="H224" s="7">
        <v>0</v>
      </c>
      <c r="I224" s="7">
        <v>10</v>
      </c>
    </row>
    <row r="225" spans="1:9">
      <c r="A225" s="7">
        <f>VLOOKUP(B225,'Entire Network Station List'!$A$2:$D$2000,2)</f>
        <v>407</v>
      </c>
      <c r="B225" s="6" t="s">
        <v>790</v>
      </c>
      <c r="C225" s="7" t="s">
        <v>981</v>
      </c>
      <c r="D225" s="7">
        <v>16</v>
      </c>
      <c r="E225" s="7" t="s">
        <v>984</v>
      </c>
      <c r="F225" s="7" t="s">
        <v>989</v>
      </c>
      <c r="G225" s="7" t="s">
        <v>983</v>
      </c>
      <c r="H225" s="7">
        <v>16</v>
      </c>
      <c r="I225" s="7">
        <v>0</v>
      </c>
    </row>
    <row r="226" spans="1:9">
      <c r="A226" s="7">
        <f>VLOOKUP(B226,'Entire Network Station List'!$A$2:$D$2000,2)</f>
        <v>362</v>
      </c>
      <c r="B226" s="6" t="s">
        <v>792</v>
      </c>
      <c r="C226" s="7" t="s">
        <v>981</v>
      </c>
      <c r="D226" s="7">
        <v>9</v>
      </c>
      <c r="E226" s="7" t="s">
        <v>984</v>
      </c>
      <c r="F226" s="7" t="s">
        <v>989</v>
      </c>
      <c r="G226" s="7" t="s">
        <v>983</v>
      </c>
      <c r="H226" s="7">
        <v>9</v>
      </c>
      <c r="I226" s="7">
        <v>0</v>
      </c>
    </row>
    <row r="227" spans="1:9">
      <c r="A227" s="7">
        <f>VLOOKUP(B227,'Entire Network Station List'!$A$2:$D$2000,2)</f>
        <v>1567</v>
      </c>
      <c r="B227" s="6" t="s">
        <v>793</v>
      </c>
      <c r="C227" s="7" t="s">
        <v>981</v>
      </c>
      <c r="D227" s="7">
        <v>14</v>
      </c>
      <c r="E227" s="7" t="s">
        <v>984</v>
      </c>
      <c r="F227" s="7" t="s">
        <v>989</v>
      </c>
      <c r="G227" s="7" t="s">
        <v>983</v>
      </c>
      <c r="H227" s="7">
        <v>14</v>
      </c>
      <c r="I227" s="7">
        <v>0</v>
      </c>
    </row>
    <row r="228" spans="1:9">
      <c r="A228" s="7">
        <f>VLOOKUP(B228,'Entire Network Station List'!$A$2:$D$2000,2)</f>
        <v>394</v>
      </c>
      <c r="B228" s="6" t="s">
        <v>796</v>
      </c>
      <c r="C228" s="7" t="s">
        <v>981</v>
      </c>
      <c r="D228" s="7">
        <v>12</v>
      </c>
      <c r="E228" s="7" t="s">
        <v>984</v>
      </c>
      <c r="F228" s="7" t="s">
        <v>989</v>
      </c>
      <c r="G228" s="7" t="s">
        <v>983</v>
      </c>
      <c r="H228" s="7">
        <v>12</v>
      </c>
      <c r="I228" s="7">
        <v>0</v>
      </c>
    </row>
    <row r="229" spans="1:9">
      <c r="A229" s="7">
        <f>VLOOKUP(B229,'Entire Network Station List'!$A$2:$D$2000,2)</f>
        <v>670</v>
      </c>
      <c r="B229" s="6" t="s">
        <v>799</v>
      </c>
      <c r="C229" s="7" t="s">
        <v>981</v>
      </c>
      <c r="D229" s="7">
        <v>15</v>
      </c>
      <c r="E229" s="7" t="s">
        <v>984</v>
      </c>
      <c r="F229" s="7" t="s">
        <v>989</v>
      </c>
      <c r="G229" s="7" t="s">
        <v>983</v>
      </c>
      <c r="H229" s="7">
        <v>15</v>
      </c>
      <c r="I229" s="7">
        <v>0</v>
      </c>
    </row>
    <row r="230" spans="1:9">
      <c r="A230" s="7">
        <f>VLOOKUP(B230,'Entire Network Station List'!$A$2:$D$2000,2)</f>
        <v>439</v>
      </c>
      <c r="B230" s="6" t="s">
        <v>1042</v>
      </c>
      <c r="C230" s="7" t="s">
        <v>981</v>
      </c>
      <c r="D230" s="7">
        <v>7</v>
      </c>
      <c r="E230" s="7" t="s">
        <v>986</v>
      </c>
      <c r="F230" s="7" t="s">
        <v>989</v>
      </c>
      <c r="G230" s="7" t="s">
        <v>983</v>
      </c>
      <c r="H230" s="7">
        <v>7</v>
      </c>
      <c r="I230" s="7">
        <v>0</v>
      </c>
    </row>
    <row r="231" spans="1:9">
      <c r="A231" s="7">
        <f>VLOOKUP(B231,'Entire Network Station List'!$A$2:$D$2000,2)</f>
        <v>382</v>
      </c>
      <c r="B231" s="6" t="s">
        <v>807</v>
      </c>
      <c r="C231" s="7" t="s">
        <v>981</v>
      </c>
      <c r="D231" s="7">
        <v>12</v>
      </c>
      <c r="E231" s="7" t="s">
        <v>984</v>
      </c>
      <c r="F231" s="7" t="s">
        <v>989</v>
      </c>
      <c r="G231" s="7" t="s">
        <v>983</v>
      </c>
      <c r="H231" s="7">
        <v>12</v>
      </c>
      <c r="I231" s="7">
        <v>0</v>
      </c>
    </row>
    <row r="232" spans="1:9">
      <c r="A232" s="7">
        <f>VLOOKUP(B232,'Entire Network Station List'!$A$2:$D$2000,2)</f>
        <v>1956</v>
      </c>
      <c r="B232" s="6" t="s">
        <v>814</v>
      </c>
      <c r="C232" s="7" t="s">
        <v>981</v>
      </c>
      <c r="D232" s="7">
        <v>4</v>
      </c>
      <c r="E232" s="7" t="s">
        <v>986</v>
      </c>
      <c r="F232" s="7" t="s">
        <v>989</v>
      </c>
      <c r="G232" s="7" t="s">
        <v>983</v>
      </c>
      <c r="H232" s="7">
        <v>4</v>
      </c>
      <c r="I232" s="7">
        <v>0</v>
      </c>
    </row>
    <row r="233" spans="1:9">
      <c r="A233" s="7">
        <f>VLOOKUP(B233,'Entire Network Station List'!$A$2:$D$2000,2)</f>
        <v>957</v>
      </c>
      <c r="B233" s="6" t="s">
        <v>815</v>
      </c>
      <c r="C233" s="7" t="s">
        <v>981</v>
      </c>
      <c r="D233" s="7">
        <v>6</v>
      </c>
      <c r="E233" s="7" t="s">
        <v>986</v>
      </c>
      <c r="F233" s="7" t="s">
        <v>989</v>
      </c>
      <c r="G233" s="7" t="s">
        <v>983</v>
      </c>
      <c r="H233" s="7">
        <v>6</v>
      </c>
      <c r="I233" s="7">
        <v>0</v>
      </c>
    </row>
    <row r="234" spans="1:9">
      <c r="A234" s="7">
        <f>VLOOKUP(B234,'Entire Network Station List'!$A$2:$D$2000,2)</f>
        <v>1576</v>
      </c>
      <c r="B234" s="6" t="s">
        <v>816</v>
      </c>
      <c r="C234" s="7" t="s">
        <v>981</v>
      </c>
      <c r="D234" s="7">
        <v>4</v>
      </c>
      <c r="E234" s="7" t="s">
        <v>986</v>
      </c>
      <c r="F234" s="7" t="s">
        <v>989</v>
      </c>
      <c r="G234" s="7" t="s">
        <v>983</v>
      </c>
      <c r="H234" s="7">
        <v>4</v>
      </c>
      <c r="I234" s="7">
        <v>0</v>
      </c>
    </row>
    <row r="235" spans="1:9">
      <c r="A235" s="7">
        <f>VLOOKUP(B235,'Entire Network Station List'!$A$2:$D$2000,2)</f>
        <v>471</v>
      </c>
      <c r="B235" s="6" t="s">
        <v>1043</v>
      </c>
      <c r="C235" s="7" t="s">
        <v>981</v>
      </c>
      <c r="D235" s="7">
        <v>0</v>
      </c>
      <c r="E235" s="7" t="s">
        <v>982</v>
      </c>
      <c r="F235" s="7" t="s">
        <v>989</v>
      </c>
      <c r="G235" s="7" t="s">
        <v>983</v>
      </c>
      <c r="H235" s="7">
        <v>0</v>
      </c>
      <c r="I235" s="7">
        <v>0</v>
      </c>
    </row>
    <row r="236" spans="1:9">
      <c r="A236" s="7">
        <f>VLOOKUP(B236,'Entire Network Station List'!$A$2:$D$2000,2)</f>
        <v>363</v>
      </c>
      <c r="B236" s="6" t="s">
        <v>821</v>
      </c>
      <c r="C236" s="7" t="s">
        <v>981</v>
      </c>
      <c r="D236" s="7">
        <v>9</v>
      </c>
      <c r="E236" s="7" t="s">
        <v>984</v>
      </c>
      <c r="F236" s="7" t="s">
        <v>989</v>
      </c>
      <c r="G236" s="7" t="s">
        <v>983</v>
      </c>
      <c r="H236" s="7">
        <v>9</v>
      </c>
      <c r="I236" s="7">
        <v>0</v>
      </c>
    </row>
    <row r="237" spans="1:9">
      <c r="A237" s="7">
        <f>VLOOKUP(B237,'Entire Network Station List'!$A$2:$D$2000,2)</f>
        <v>629</v>
      </c>
      <c r="B237" s="6" t="s">
        <v>822</v>
      </c>
      <c r="C237" s="7" t="s">
        <v>981</v>
      </c>
      <c r="D237" s="7">
        <v>10</v>
      </c>
      <c r="E237" s="7" t="s">
        <v>984</v>
      </c>
      <c r="F237" s="7" t="s">
        <v>989</v>
      </c>
      <c r="G237" s="7" t="s">
        <v>983</v>
      </c>
      <c r="H237" s="7">
        <v>10</v>
      </c>
      <c r="I237" s="7">
        <v>0</v>
      </c>
    </row>
    <row r="238" spans="1:9">
      <c r="A238" s="7">
        <f>VLOOKUP(B238,'Entire Network Station List'!$A$2:$D$2000,2)</f>
        <v>349</v>
      </c>
      <c r="B238" s="6" t="s">
        <v>823</v>
      </c>
      <c r="C238" s="7" t="s">
        <v>981</v>
      </c>
      <c r="D238" s="7">
        <v>10</v>
      </c>
      <c r="E238" s="7" t="s">
        <v>984</v>
      </c>
      <c r="F238" s="7" t="s">
        <v>989</v>
      </c>
      <c r="G238" s="7" t="s">
        <v>983</v>
      </c>
      <c r="H238" s="7">
        <v>10</v>
      </c>
      <c r="I238" s="7">
        <v>0</v>
      </c>
    </row>
    <row r="239" spans="1:9">
      <c r="A239" s="7">
        <f>VLOOKUP(B239,'Entire Network Station List'!$A$2:$D$2000,2)</f>
        <v>364</v>
      </c>
      <c r="B239" s="6" t="s">
        <v>828</v>
      </c>
      <c r="C239" s="7" t="s">
        <v>981</v>
      </c>
      <c r="D239" s="7">
        <v>8</v>
      </c>
      <c r="E239" s="7" t="s">
        <v>984</v>
      </c>
      <c r="F239" s="7" t="s">
        <v>989</v>
      </c>
      <c r="G239" s="7" t="s">
        <v>983</v>
      </c>
      <c r="H239" s="7">
        <v>8</v>
      </c>
      <c r="I239" s="7">
        <v>0</v>
      </c>
    </row>
    <row r="240" spans="1:9">
      <c r="A240" s="7">
        <f>VLOOKUP(B240,'Entire Network Station List'!$A$2:$D$2000,2)</f>
        <v>365</v>
      </c>
      <c r="B240" s="6" t="s">
        <v>1044</v>
      </c>
      <c r="C240" s="7" t="s">
        <v>981</v>
      </c>
      <c r="D240" s="7">
        <v>4</v>
      </c>
      <c r="E240" s="7" t="s">
        <v>986</v>
      </c>
      <c r="F240" s="7" t="s">
        <v>989</v>
      </c>
      <c r="G240" s="7" t="s">
        <v>983</v>
      </c>
      <c r="H240" s="7">
        <v>4</v>
      </c>
      <c r="I240" s="7">
        <v>0</v>
      </c>
    </row>
    <row r="241" spans="1:9">
      <c r="A241" s="7">
        <f>VLOOKUP(B241,'Entire Network Station List'!$A$2:$D$2000,2)</f>
        <v>626</v>
      </c>
      <c r="B241" s="6" t="s">
        <v>830</v>
      </c>
      <c r="C241" s="7" t="s">
        <v>981</v>
      </c>
      <c r="D241" s="7">
        <v>8</v>
      </c>
      <c r="E241" s="7" t="s">
        <v>984</v>
      </c>
      <c r="F241" s="7" t="s">
        <v>989</v>
      </c>
      <c r="G241" s="7" t="s">
        <v>983</v>
      </c>
      <c r="H241" s="7">
        <v>8</v>
      </c>
      <c r="I241" s="7">
        <v>0</v>
      </c>
    </row>
    <row r="242" spans="1:9">
      <c r="A242" s="7">
        <f>VLOOKUP(B242,'Entire Network Station List'!$A$2:$D$2000,2)</f>
        <v>442</v>
      </c>
      <c r="B242" s="6" t="s">
        <v>1045</v>
      </c>
      <c r="C242" s="7" t="s">
        <v>981</v>
      </c>
      <c r="D242" s="7">
        <v>0</v>
      </c>
      <c r="E242" s="7" t="s">
        <v>982</v>
      </c>
      <c r="F242" s="7" t="s">
        <v>989</v>
      </c>
      <c r="G242" s="7" t="s">
        <v>983</v>
      </c>
      <c r="H242" s="7">
        <v>0</v>
      </c>
      <c r="I242" s="7">
        <v>0</v>
      </c>
    </row>
    <row r="243" spans="1:9">
      <c r="A243" s="7">
        <f>VLOOKUP(B243,'Entire Network Station List'!$A$2:$D$2000,2)</f>
        <v>367</v>
      </c>
      <c r="B243" s="6" t="s">
        <v>1046</v>
      </c>
      <c r="C243" s="7" t="s">
        <v>981</v>
      </c>
      <c r="D243" s="7">
        <v>2</v>
      </c>
      <c r="E243" s="7" t="s">
        <v>982</v>
      </c>
      <c r="F243" s="7" t="s">
        <v>989</v>
      </c>
      <c r="G243" s="7" t="s">
        <v>983</v>
      </c>
      <c r="H243" s="7">
        <v>2</v>
      </c>
      <c r="I243" s="7">
        <v>0</v>
      </c>
    </row>
    <row r="244" spans="1:9">
      <c r="A244" s="7">
        <f>VLOOKUP(B244,'Entire Network Station List'!$A$2:$D$2000,2)</f>
        <v>847</v>
      </c>
      <c r="B244" s="6" t="s">
        <v>1047</v>
      </c>
      <c r="C244" s="7" t="s">
        <v>981</v>
      </c>
      <c r="D244" s="7">
        <v>0</v>
      </c>
      <c r="E244" s="7" t="s">
        <v>982</v>
      </c>
      <c r="F244" s="7" t="s">
        <v>989</v>
      </c>
      <c r="G244" s="7" t="s">
        <v>983</v>
      </c>
      <c r="H244" s="7">
        <v>0</v>
      </c>
      <c r="I244" s="7">
        <v>0</v>
      </c>
    </row>
    <row r="245" spans="1:9">
      <c r="A245" s="7">
        <f>VLOOKUP(B245,'Entire Network Station List'!$A$2:$D$2000,2)</f>
        <v>585</v>
      </c>
      <c r="B245" s="6" t="s">
        <v>1048</v>
      </c>
      <c r="C245" s="7" t="s">
        <v>981</v>
      </c>
      <c r="D245" s="7">
        <v>0</v>
      </c>
      <c r="E245" s="7" t="s">
        <v>982</v>
      </c>
      <c r="F245" s="7" t="s">
        <v>989</v>
      </c>
      <c r="G245" s="7" t="s">
        <v>983</v>
      </c>
      <c r="H245" s="7">
        <v>0</v>
      </c>
      <c r="I245" s="7">
        <v>0</v>
      </c>
    </row>
    <row r="246" spans="1:9">
      <c r="A246" s="7">
        <f>VLOOKUP(B246,'Entire Network Station List'!$A$2:$D$2000,2)</f>
        <v>848</v>
      </c>
      <c r="B246" s="6" t="s">
        <v>1049</v>
      </c>
      <c r="C246" s="7" t="s">
        <v>981</v>
      </c>
      <c r="D246" s="7">
        <v>0</v>
      </c>
      <c r="E246" s="7" t="s">
        <v>982</v>
      </c>
      <c r="F246" s="7" t="s">
        <v>989</v>
      </c>
      <c r="G246" s="7" t="s">
        <v>983</v>
      </c>
      <c r="H246" s="7">
        <v>0</v>
      </c>
      <c r="I246" s="7">
        <v>0</v>
      </c>
    </row>
    <row r="247" spans="1:9">
      <c r="A247" s="7">
        <f>VLOOKUP(B247,'Entire Network Station List'!$A$2:$D$2000,2)</f>
        <v>587</v>
      </c>
      <c r="B247" s="6" t="s">
        <v>836</v>
      </c>
      <c r="C247" s="7" t="s">
        <v>981</v>
      </c>
      <c r="D247" s="7">
        <v>11</v>
      </c>
      <c r="E247" s="7" t="s">
        <v>984</v>
      </c>
      <c r="F247" s="7" t="s">
        <v>989</v>
      </c>
      <c r="G247" s="7" t="s">
        <v>989</v>
      </c>
      <c r="H247" s="7">
        <v>0</v>
      </c>
      <c r="I247" s="7">
        <v>11</v>
      </c>
    </row>
    <row r="248" spans="1:9">
      <c r="A248" s="7">
        <f>VLOOKUP(B248,'Entire Network Station List'!$A$2:$D$2000,2)</f>
        <v>66</v>
      </c>
      <c r="B248" s="6" t="s">
        <v>1050</v>
      </c>
      <c r="C248" s="7" t="s">
        <v>981</v>
      </c>
      <c r="D248" s="7">
        <v>0</v>
      </c>
      <c r="E248" s="7" t="s">
        <v>982</v>
      </c>
      <c r="F248" s="7" t="s">
        <v>989</v>
      </c>
      <c r="G248" s="7" t="s">
        <v>983</v>
      </c>
      <c r="H248" s="7">
        <v>0</v>
      </c>
      <c r="I248" s="7">
        <v>0</v>
      </c>
    </row>
    <row r="249" spans="1:9">
      <c r="A249" s="7">
        <f>VLOOKUP(B249,'Entire Network Station List'!$A$2:$D$2000,2)</f>
        <v>1932</v>
      </c>
      <c r="B249" s="6" t="s">
        <v>840</v>
      </c>
      <c r="C249" s="7" t="s">
        <v>981</v>
      </c>
      <c r="D249" s="7">
        <v>15</v>
      </c>
      <c r="E249" s="7" t="s">
        <v>984</v>
      </c>
      <c r="F249" s="7" t="s">
        <v>989</v>
      </c>
      <c r="G249" s="7" t="s">
        <v>983</v>
      </c>
      <c r="H249" s="7">
        <v>15</v>
      </c>
      <c r="I249" s="7">
        <v>0</v>
      </c>
    </row>
    <row r="250" spans="1:9">
      <c r="A250" s="7">
        <f>VLOOKUP(B250,'Entire Network Station List'!$A$2:$D$2000,2)</f>
        <v>468</v>
      </c>
      <c r="B250" s="6" t="s">
        <v>841</v>
      </c>
      <c r="C250" s="7" t="s">
        <v>981</v>
      </c>
      <c r="D250" s="7">
        <v>4</v>
      </c>
      <c r="E250" s="7" t="s">
        <v>986</v>
      </c>
      <c r="F250" s="7" t="s">
        <v>989</v>
      </c>
      <c r="G250" s="7" t="s">
        <v>983</v>
      </c>
      <c r="H250" s="7">
        <v>4</v>
      </c>
      <c r="I250" s="7">
        <v>0</v>
      </c>
    </row>
    <row r="251" spans="1:9">
      <c r="A251" s="7">
        <f>VLOOKUP(B251,'Entire Network Station List'!$A$2:$D$2000,2)</f>
        <v>417</v>
      </c>
      <c r="B251" s="6" t="s">
        <v>844</v>
      </c>
      <c r="C251" s="7" t="s">
        <v>981</v>
      </c>
      <c r="D251" s="7">
        <v>13</v>
      </c>
      <c r="E251" s="7" t="s">
        <v>984</v>
      </c>
      <c r="F251" s="7" t="s">
        <v>989</v>
      </c>
      <c r="G251" s="7" t="s">
        <v>983</v>
      </c>
      <c r="H251" s="7">
        <v>13</v>
      </c>
      <c r="I251" s="7">
        <v>0</v>
      </c>
    </row>
    <row r="252" spans="1:9">
      <c r="A252" s="7">
        <f>VLOOKUP(B252,'Entire Network Station List'!$A$2:$D$2000,2)</f>
        <v>658</v>
      </c>
      <c r="B252" s="6" t="s">
        <v>847</v>
      </c>
      <c r="C252" s="7" t="s">
        <v>981</v>
      </c>
      <c r="D252" s="7">
        <v>10</v>
      </c>
      <c r="E252" s="7" t="s">
        <v>984</v>
      </c>
      <c r="F252" s="7" t="s">
        <v>989</v>
      </c>
      <c r="G252" s="7" t="s">
        <v>983</v>
      </c>
      <c r="H252" s="7">
        <v>10</v>
      </c>
      <c r="I252" s="7">
        <v>0</v>
      </c>
    </row>
    <row r="253" spans="1:9">
      <c r="A253" s="7">
        <f>VLOOKUP(B253,'Entire Network Station List'!$A$2:$D$2000,2)</f>
        <v>389</v>
      </c>
      <c r="B253" s="6" t="s">
        <v>1051</v>
      </c>
      <c r="C253" s="7" t="s">
        <v>981</v>
      </c>
      <c r="D253" s="7">
        <v>5</v>
      </c>
      <c r="E253" s="7" t="s">
        <v>986</v>
      </c>
      <c r="F253" s="7" t="s">
        <v>989</v>
      </c>
      <c r="G253" s="7" t="s">
        <v>983</v>
      </c>
      <c r="H253" s="7">
        <v>5</v>
      </c>
      <c r="I253" s="7">
        <v>0</v>
      </c>
    </row>
    <row r="254" spans="1:9">
      <c r="A254" s="7">
        <f>VLOOKUP(B254,'Entire Network Station List'!$A$2:$D$2000,2)</f>
        <v>866</v>
      </c>
      <c r="B254" s="6" t="s">
        <v>848</v>
      </c>
      <c r="C254" s="7" t="s">
        <v>981</v>
      </c>
      <c r="D254" s="7">
        <v>9</v>
      </c>
      <c r="E254" s="7" t="s">
        <v>984</v>
      </c>
      <c r="F254" s="7" t="s">
        <v>989</v>
      </c>
      <c r="G254" s="7" t="s">
        <v>983</v>
      </c>
      <c r="H254" s="7">
        <v>9</v>
      </c>
      <c r="I254" s="7">
        <v>0</v>
      </c>
    </row>
    <row r="255" spans="1:9">
      <c r="A255" s="7">
        <f>VLOOKUP(B255,'Entire Network Station List'!$A$2:$D$2000,2)</f>
        <v>522</v>
      </c>
      <c r="B255" s="6" t="s">
        <v>855</v>
      </c>
      <c r="C255" s="7" t="s">
        <v>981</v>
      </c>
      <c r="D255" s="7">
        <v>14</v>
      </c>
      <c r="E255" s="7" t="s">
        <v>984</v>
      </c>
      <c r="F255" s="7" t="s">
        <v>989</v>
      </c>
      <c r="G255" s="7" t="s">
        <v>983</v>
      </c>
      <c r="H255" s="7">
        <v>14</v>
      </c>
      <c r="I255" s="7">
        <v>0</v>
      </c>
    </row>
    <row r="256" spans="1:9">
      <c r="A256" s="7">
        <f>VLOOKUP(B256,'Entire Network Station List'!$A$2:$D$2000,2)</f>
        <v>366</v>
      </c>
      <c r="B256" s="6" t="s">
        <v>1052</v>
      </c>
      <c r="C256" s="7" t="s">
        <v>981</v>
      </c>
      <c r="D256" s="7">
        <v>4</v>
      </c>
      <c r="E256" s="7" t="s">
        <v>986</v>
      </c>
      <c r="F256" s="7" t="s">
        <v>989</v>
      </c>
      <c r="G256" s="7" t="s">
        <v>983</v>
      </c>
      <c r="H256" s="7">
        <v>4</v>
      </c>
      <c r="I256" s="7">
        <v>0</v>
      </c>
    </row>
    <row r="257" spans="1:9">
      <c r="A257" s="7">
        <f>VLOOKUP(B257,'Entire Network Station List'!$A$2:$D$2000,2)</f>
        <v>1530</v>
      </c>
      <c r="B257" s="6" t="s">
        <v>859</v>
      </c>
      <c r="C257" s="7" t="s">
        <v>981</v>
      </c>
      <c r="D257" s="7">
        <v>10</v>
      </c>
      <c r="E257" s="7" t="s">
        <v>984</v>
      </c>
      <c r="F257" s="7" t="s">
        <v>989</v>
      </c>
      <c r="G257" s="7" t="s">
        <v>983</v>
      </c>
      <c r="H257" s="7">
        <v>10</v>
      </c>
      <c r="I257" s="7">
        <v>0</v>
      </c>
    </row>
    <row r="258" spans="1:9">
      <c r="A258" s="7">
        <f>VLOOKUP(B258,'Entire Network Station List'!$A$2:$D$2000,2)</f>
        <v>895</v>
      </c>
      <c r="B258" s="6" t="s">
        <v>860</v>
      </c>
      <c r="C258" s="7" t="s">
        <v>981</v>
      </c>
      <c r="D258" s="7">
        <v>7</v>
      </c>
      <c r="E258" s="7" t="s">
        <v>986</v>
      </c>
      <c r="F258" s="7" t="s">
        <v>989</v>
      </c>
      <c r="G258" s="7" t="s">
        <v>983</v>
      </c>
      <c r="H258" s="7">
        <v>7</v>
      </c>
      <c r="I258" s="7">
        <v>0</v>
      </c>
    </row>
    <row r="259" spans="1:9">
      <c r="A259" s="7">
        <f>VLOOKUP(B259,'Entire Network Station List'!$A$2:$D$2000,2)</f>
        <v>766</v>
      </c>
      <c r="B259" s="6" t="s">
        <v>863</v>
      </c>
      <c r="C259" s="7" t="s">
        <v>981</v>
      </c>
      <c r="D259" s="7">
        <v>12</v>
      </c>
      <c r="E259" s="7" t="s">
        <v>984</v>
      </c>
      <c r="F259" s="7" t="s">
        <v>989</v>
      </c>
      <c r="G259" s="7" t="s">
        <v>989</v>
      </c>
      <c r="H259" s="7">
        <v>0</v>
      </c>
      <c r="I259" s="7">
        <v>12</v>
      </c>
    </row>
    <row r="260" spans="1:9">
      <c r="A260" s="7">
        <f>VLOOKUP(B260,'Entire Network Station List'!$A$2:$D$2000,2)</f>
        <v>1553</v>
      </c>
      <c r="B260" s="6" t="s">
        <v>868</v>
      </c>
      <c r="C260" s="7" t="s">
        <v>981</v>
      </c>
      <c r="D260" s="7">
        <v>9</v>
      </c>
      <c r="E260" s="7" t="s">
        <v>984</v>
      </c>
      <c r="F260" s="7" t="s">
        <v>989</v>
      </c>
      <c r="G260" s="7" t="s">
        <v>983</v>
      </c>
      <c r="H260" s="7">
        <v>9</v>
      </c>
      <c r="I260" s="7">
        <v>0</v>
      </c>
    </row>
    <row r="261" spans="1:9">
      <c r="A261" s="7">
        <f>VLOOKUP(B261,'Entire Network Station List'!$A$2:$D$2000,2)</f>
        <v>796</v>
      </c>
      <c r="B261" s="6" t="s">
        <v>1053</v>
      </c>
      <c r="C261" s="7" t="s">
        <v>981</v>
      </c>
      <c r="D261" s="7">
        <v>0</v>
      </c>
      <c r="E261" s="7" t="s">
        <v>982</v>
      </c>
      <c r="F261" s="7" t="s">
        <v>989</v>
      </c>
      <c r="G261" s="7" t="s">
        <v>983</v>
      </c>
      <c r="H261" s="7">
        <v>0</v>
      </c>
      <c r="I261" s="7">
        <v>0</v>
      </c>
    </row>
    <row r="262" spans="1:9">
      <c r="A262" s="7">
        <f>VLOOKUP(B262,'Entire Network Station List'!$A$2:$D$2000,2)</f>
        <v>797</v>
      </c>
      <c r="B262" s="6" t="s">
        <v>1054</v>
      </c>
      <c r="C262" s="7" t="s">
        <v>981</v>
      </c>
      <c r="D262" s="7">
        <v>7</v>
      </c>
      <c r="E262" s="7" t="s">
        <v>986</v>
      </c>
      <c r="F262" s="7" t="s">
        <v>989</v>
      </c>
      <c r="G262" s="7" t="s">
        <v>983</v>
      </c>
      <c r="H262" s="7">
        <v>7</v>
      </c>
      <c r="I262" s="7">
        <v>0</v>
      </c>
    </row>
    <row r="263" spans="1:9">
      <c r="A263" s="7">
        <f>VLOOKUP(B263,'Entire Network Station List'!$A$2:$D$2000,2)</f>
        <v>1531</v>
      </c>
      <c r="B263" s="6" t="s">
        <v>877</v>
      </c>
      <c r="C263" s="7" t="s">
        <v>981</v>
      </c>
      <c r="D263" s="7">
        <v>15</v>
      </c>
      <c r="E263" s="7" t="s">
        <v>984</v>
      </c>
      <c r="F263" s="7" t="s">
        <v>989</v>
      </c>
      <c r="G263" s="7" t="s">
        <v>983</v>
      </c>
      <c r="H263" s="7">
        <v>15</v>
      </c>
      <c r="I263" s="7">
        <v>0</v>
      </c>
    </row>
    <row r="264" spans="1:9">
      <c r="A264" s="7">
        <f>VLOOKUP(B264,'Entire Network Station List'!$A$2:$D$2000,2)</f>
        <v>711</v>
      </c>
      <c r="B264" s="6" t="s">
        <v>880</v>
      </c>
      <c r="C264" s="7" t="s">
        <v>981</v>
      </c>
      <c r="D264" s="7">
        <v>14</v>
      </c>
      <c r="E264" s="7" t="s">
        <v>984</v>
      </c>
      <c r="F264" s="7" t="s">
        <v>989</v>
      </c>
      <c r="G264" s="7" t="s">
        <v>983</v>
      </c>
      <c r="H264" s="7">
        <v>14</v>
      </c>
      <c r="I264" s="7">
        <v>0</v>
      </c>
    </row>
    <row r="265" spans="1:9">
      <c r="A265" s="7">
        <f>VLOOKUP(B265,'Entire Network Station List'!$A$2:$D$2000,2)</f>
        <v>849</v>
      </c>
      <c r="B265" s="6" t="s">
        <v>881</v>
      </c>
      <c r="C265" s="7" t="s">
        <v>981</v>
      </c>
      <c r="D265" s="7">
        <v>8</v>
      </c>
      <c r="E265" s="7" t="s">
        <v>984</v>
      </c>
      <c r="F265" s="7" t="s">
        <v>989</v>
      </c>
      <c r="G265" s="7" t="s">
        <v>983</v>
      </c>
      <c r="H265" s="7">
        <v>8</v>
      </c>
      <c r="I265" s="7">
        <v>0</v>
      </c>
    </row>
    <row r="266" spans="1:9">
      <c r="A266" s="7">
        <f>VLOOKUP(B266,'Entire Network Station List'!$A$2:$D$2000,2)</f>
        <v>859</v>
      </c>
      <c r="B266" s="6" t="s">
        <v>884</v>
      </c>
      <c r="C266" s="7" t="s">
        <v>981</v>
      </c>
      <c r="D266" s="7">
        <v>13</v>
      </c>
      <c r="E266" s="7" t="s">
        <v>984</v>
      </c>
      <c r="F266" s="7" t="s">
        <v>989</v>
      </c>
      <c r="G266" s="7" t="s">
        <v>983</v>
      </c>
      <c r="H266" s="7">
        <v>13</v>
      </c>
      <c r="I266" s="7">
        <v>0</v>
      </c>
    </row>
    <row r="267" spans="1:9">
      <c r="A267" s="7">
        <f>VLOOKUP(B267,'Entire Network Station List'!$A$2:$D$2000,2)</f>
        <v>1465</v>
      </c>
      <c r="B267" s="6" t="s">
        <v>885</v>
      </c>
      <c r="C267" s="7" t="s">
        <v>981</v>
      </c>
      <c r="D267" s="7">
        <v>7</v>
      </c>
      <c r="E267" s="7" t="s">
        <v>986</v>
      </c>
      <c r="F267" s="7" t="s">
        <v>989</v>
      </c>
      <c r="G267" s="7" t="s">
        <v>983</v>
      </c>
      <c r="H267" s="7">
        <v>7</v>
      </c>
      <c r="I267" s="7">
        <v>0</v>
      </c>
    </row>
    <row r="268" spans="1:9">
      <c r="A268" s="7">
        <f>VLOOKUP(B268,'Entire Network Station List'!$A$2:$D$2000,2)</f>
        <v>488</v>
      </c>
      <c r="B268" s="6" t="s">
        <v>890</v>
      </c>
      <c r="C268" s="7" t="s">
        <v>981</v>
      </c>
      <c r="D268" s="7">
        <v>4</v>
      </c>
      <c r="E268" s="7" t="s">
        <v>986</v>
      </c>
      <c r="F268" s="7" t="s">
        <v>989</v>
      </c>
      <c r="G268" s="7" t="s">
        <v>989</v>
      </c>
      <c r="H268" s="7">
        <v>0</v>
      </c>
      <c r="I268" s="7">
        <v>4</v>
      </c>
    </row>
    <row r="269" spans="1:9">
      <c r="A269" s="7">
        <f>VLOOKUP(B269,'Entire Network Station List'!$A$2:$D$2000,2)</f>
        <v>850</v>
      </c>
      <c r="B269" s="6" t="s">
        <v>891</v>
      </c>
      <c r="C269" s="7" t="s">
        <v>981</v>
      </c>
      <c r="D269" s="7">
        <v>7</v>
      </c>
      <c r="E269" s="7" t="s">
        <v>986</v>
      </c>
      <c r="F269" s="7" t="s">
        <v>989</v>
      </c>
      <c r="G269" s="7" t="s">
        <v>983</v>
      </c>
      <c r="H269" s="7">
        <v>7</v>
      </c>
      <c r="I269" s="7">
        <v>0</v>
      </c>
    </row>
    <row r="270" spans="1:9">
      <c r="A270" s="7">
        <f>VLOOKUP(B270,'Entire Network Station List'!$A$2:$D$2000,2)</f>
        <v>1340</v>
      </c>
      <c r="B270" s="6" t="s">
        <v>892</v>
      </c>
      <c r="C270" s="7" t="s">
        <v>981</v>
      </c>
      <c r="D270" s="7">
        <v>14</v>
      </c>
      <c r="E270" s="7" t="s">
        <v>984</v>
      </c>
      <c r="F270" s="7" t="s">
        <v>989</v>
      </c>
      <c r="G270" s="7" t="s">
        <v>983</v>
      </c>
      <c r="H270" s="7">
        <v>14</v>
      </c>
      <c r="I270" s="7">
        <v>0</v>
      </c>
    </row>
    <row r="271" spans="1:9">
      <c r="A271" s="7">
        <f>VLOOKUP(B271,'Entire Network Station List'!$A$2:$D$2000,2)</f>
        <v>862</v>
      </c>
      <c r="B271" s="6" t="s">
        <v>896</v>
      </c>
      <c r="C271" s="7" t="s">
        <v>981</v>
      </c>
      <c r="D271" s="7">
        <v>6</v>
      </c>
      <c r="E271" s="7" t="s">
        <v>986</v>
      </c>
      <c r="F271" s="7" t="s">
        <v>989</v>
      </c>
      <c r="G271" s="7" t="s">
        <v>983</v>
      </c>
      <c r="H271" s="7">
        <v>6</v>
      </c>
      <c r="I271" s="7">
        <v>0</v>
      </c>
    </row>
    <row r="272" spans="1:9">
      <c r="A272" s="7">
        <f>VLOOKUP(B272,'Entire Network Station List'!$A$2:$D$2000,2)</f>
        <v>888</v>
      </c>
      <c r="B272" s="6" t="s">
        <v>897</v>
      </c>
      <c r="C272" s="7" t="s">
        <v>981</v>
      </c>
      <c r="D272" s="7">
        <v>12</v>
      </c>
      <c r="E272" s="7" t="s">
        <v>984</v>
      </c>
      <c r="F272" s="7" t="s">
        <v>989</v>
      </c>
      <c r="G272" s="7" t="s">
        <v>983</v>
      </c>
      <c r="H272" s="7">
        <v>12</v>
      </c>
      <c r="I272" s="7">
        <v>0</v>
      </c>
    </row>
    <row r="273" spans="1:9">
      <c r="A273" s="7">
        <f>VLOOKUP(B273,'Entire Network Station List'!$A$2:$D$2000,2)</f>
        <v>387</v>
      </c>
      <c r="B273" s="6" t="s">
        <v>1055</v>
      </c>
      <c r="C273" s="7" t="s">
        <v>981</v>
      </c>
      <c r="D273" s="7">
        <v>3</v>
      </c>
      <c r="E273" s="7" t="s">
        <v>982</v>
      </c>
      <c r="F273" s="7" t="s">
        <v>989</v>
      </c>
      <c r="G273" s="7" t="s">
        <v>983</v>
      </c>
      <c r="H273" s="7">
        <v>3</v>
      </c>
      <c r="I273" s="7">
        <v>0</v>
      </c>
    </row>
    <row r="274" spans="1:9">
      <c r="A274" s="7">
        <f>VLOOKUP(B274,'Entire Network Station List'!$A$2:$D$2000,2)</f>
        <v>1910</v>
      </c>
      <c r="B274" s="6" t="s">
        <v>898</v>
      </c>
      <c r="C274" s="7" t="s">
        <v>981</v>
      </c>
      <c r="D274" s="7">
        <v>6</v>
      </c>
      <c r="E274" s="7" t="s">
        <v>986</v>
      </c>
      <c r="F274" s="7" t="s">
        <v>989</v>
      </c>
      <c r="G274" s="7" t="s">
        <v>983</v>
      </c>
      <c r="H274" s="7">
        <v>6</v>
      </c>
      <c r="I274" s="7">
        <v>0</v>
      </c>
    </row>
    <row r="275" spans="1:9">
      <c r="A275" s="7">
        <f>VLOOKUP(B275,'Entire Network Station List'!$A$2:$D$2000,2)</f>
        <v>668</v>
      </c>
      <c r="B275" s="6" t="s">
        <v>1056</v>
      </c>
      <c r="C275" s="7" t="s">
        <v>981</v>
      </c>
      <c r="D275" s="7">
        <v>6</v>
      </c>
      <c r="E275" s="7" t="s">
        <v>986</v>
      </c>
      <c r="F275" s="7" t="s">
        <v>989</v>
      </c>
      <c r="G275" s="7" t="s">
        <v>983</v>
      </c>
      <c r="H275" s="7">
        <v>6</v>
      </c>
      <c r="I275" s="7">
        <v>0</v>
      </c>
    </row>
    <row r="276" spans="1:9">
      <c r="A276" s="7">
        <f>VLOOKUP(B276,'Entire Network Station List'!$A$2:$D$2000,2)</f>
        <v>368</v>
      </c>
      <c r="B276" s="6" t="s">
        <v>1057</v>
      </c>
      <c r="C276" s="7" t="s">
        <v>981</v>
      </c>
      <c r="D276" s="7">
        <v>3</v>
      </c>
      <c r="E276" s="7" t="s">
        <v>982</v>
      </c>
      <c r="F276" s="7" t="s">
        <v>989</v>
      </c>
      <c r="G276" s="7" t="s">
        <v>983</v>
      </c>
      <c r="H276" s="7">
        <v>3</v>
      </c>
      <c r="I276" s="7">
        <v>0</v>
      </c>
    </row>
    <row r="277" spans="1:9">
      <c r="A277" s="7">
        <f>VLOOKUP(B277,'Entire Network Station List'!$A$2:$D$2000,2)</f>
        <v>368</v>
      </c>
      <c r="B277" s="6" t="s">
        <v>1058</v>
      </c>
      <c r="C277" s="7" t="s">
        <v>981</v>
      </c>
      <c r="D277" s="7">
        <v>0</v>
      </c>
      <c r="E277" s="7" t="s">
        <v>982</v>
      </c>
      <c r="F277" s="7" t="s">
        <v>989</v>
      </c>
      <c r="G277" s="7" t="s">
        <v>983</v>
      </c>
      <c r="H277" s="7">
        <v>0</v>
      </c>
      <c r="I277" s="7">
        <v>0</v>
      </c>
    </row>
    <row r="278" spans="1:9">
      <c r="A278" s="7">
        <f>VLOOKUP(B278,'Entire Network Station List'!$A$2:$D$2000,2)</f>
        <v>1463</v>
      </c>
      <c r="B278" s="6" t="s">
        <v>902</v>
      </c>
      <c r="C278" s="7" t="s">
        <v>981</v>
      </c>
      <c r="D278" s="7">
        <v>7</v>
      </c>
      <c r="E278" s="7" t="s">
        <v>986</v>
      </c>
      <c r="F278" s="7" t="s">
        <v>989</v>
      </c>
      <c r="G278" s="7" t="s">
        <v>983</v>
      </c>
      <c r="H278" s="7">
        <v>7</v>
      </c>
      <c r="I278" s="7">
        <v>0</v>
      </c>
    </row>
    <row r="279" spans="1:9">
      <c r="A279" s="7">
        <f>VLOOKUP(B279,'Entire Network Station List'!$A$2:$D$2000,2)</f>
        <v>620</v>
      </c>
      <c r="B279" s="6" t="s">
        <v>1059</v>
      </c>
      <c r="C279" s="7" t="s">
        <v>981</v>
      </c>
      <c r="D279" s="7">
        <v>0</v>
      </c>
      <c r="E279" s="7" t="s">
        <v>982</v>
      </c>
      <c r="F279" s="7" t="s">
        <v>989</v>
      </c>
      <c r="G279" s="7" t="s">
        <v>983</v>
      </c>
      <c r="H279" s="7">
        <v>0</v>
      </c>
      <c r="I279" s="7">
        <v>0</v>
      </c>
    </row>
    <row r="280" spans="1:9">
      <c r="A280" s="7">
        <f>VLOOKUP(B280,'Entire Network Station List'!$A$2:$D$2000,2)</f>
        <v>525</v>
      </c>
      <c r="B280" s="6" t="s">
        <v>909</v>
      </c>
      <c r="C280" s="7" t="s">
        <v>981</v>
      </c>
      <c r="D280" s="7">
        <v>6</v>
      </c>
      <c r="E280" s="7" t="s">
        <v>986</v>
      </c>
      <c r="F280" s="7" t="s">
        <v>989</v>
      </c>
      <c r="G280" s="7" t="s">
        <v>983</v>
      </c>
      <c r="H280" s="7">
        <v>6</v>
      </c>
      <c r="I280" s="7">
        <v>0</v>
      </c>
    </row>
    <row r="281" spans="1:9">
      <c r="A281" s="7">
        <f>VLOOKUP(B281,'Entire Network Station List'!$A$2:$D$2000,2)</f>
        <v>484</v>
      </c>
      <c r="B281" s="6" t="s">
        <v>912</v>
      </c>
      <c r="C281" s="7" t="s">
        <v>981</v>
      </c>
      <c r="D281" s="7">
        <v>6</v>
      </c>
      <c r="E281" s="7" t="s">
        <v>986</v>
      </c>
      <c r="F281" s="7" t="s">
        <v>989</v>
      </c>
      <c r="G281" s="7" t="s">
        <v>983</v>
      </c>
      <c r="H281" s="7">
        <v>6</v>
      </c>
      <c r="I281" s="7">
        <v>0</v>
      </c>
    </row>
    <row r="282" spans="1:9">
      <c r="A282" s="7">
        <f>VLOOKUP(B282,'Entire Network Station List'!$A$2:$D$2000,2)</f>
        <v>485</v>
      </c>
      <c r="B282" s="6" t="s">
        <v>913</v>
      </c>
      <c r="C282" s="7" t="s">
        <v>981</v>
      </c>
      <c r="D282" s="7">
        <v>10</v>
      </c>
      <c r="E282" s="7" t="s">
        <v>984</v>
      </c>
      <c r="F282" s="7" t="s">
        <v>989</v>
      </c>
      <c r="G282" s="7" t="s">
        <v>983</v>
      </c>
      <c r="H282" s="7">
        <v>10</v>
      </c>
      <c r="I282" s="7">
        <v>0</v>
      </c>
    </row>
    <row r="283" spans="1:9">
      <c r="A283" s="7">
        <f>VLOOKUP(B283,'Entire Network Station List'!$A$2:$D$2000,2)</f>
        <v>893</v>
      </c>
      <c r="B283" s="6" t="s">
        <v>918</v>
      </c>
      <c r="C283" s="7" t="s">
        <v>981</v>
      </c>
      <c r="D283" s="7">
        <v>12</v>
      </c>
      <c r="E283" s="7" t="s">
        <v>984</v>
      </c>
      <c r="F283" s="7" t="s">
        <v>989</v>
      </c>
      <c r="G283" s="7" t="s">
        <v>983</v>
      </c>
      <c r="H283" s="7">
        <v>12</v>
      </c>
      <c r="I283" s="7">
        <v>0</v>
      </c>
    </row>
    <row r="284" spans="1:9">
      <c r="A284" s="7">
        <f>VLOOKUP(B284,'Entire Network Station List'!$A$2:$D$2000,2)</f>
        <v>472</v>
      </c>
      <c r="B284" s="6" t="s">
        <v>1060</v>
      </c>
      <c r="C284" s="7" t="s">
        <v>981</v>
      </c>
      <c r="D284" s="7">
        <v>8</v>
      </c>
      <c r="E284" s="7" t="s">
        <v>984</v>
      </c>
      <c r="F284" s="7" t="s">
        <v>989</v>
      </c>
      <c r="G284" s="7" t="s">
        <v>983</v>
      </c>
      <c r="H284" s="7">
        <v>8</v>
      </c>
      <c r="I284" s="7">
        <v>0</v>
      </c>
    </row>
    <row r="285" spans="1:9">
      <c r="A285" s="7">
        <f>VLOOKUP(B285,'Entire Network Station List'!$A$2:$D$2000,2)</f>
        <v>679</v>
      </c>
      <c r="B285" s="6" t="s">
        <v>919</v>
      </c>
      <c r="C285" s="7" t="s">
        <v>981</v>
      </c>
      <c r="D285" s="7">
        <v>9</v>
      </c>
      <c r="E285" s="7" t="s">
        <v>984</v>
      </c>
      <c r="F285" s="7" t="s">
        <v>989</v>
      </c>
      <c r="G285" s="7" t="s">
        <v>983</v>
      </c>
      <c r="H285" s="7">
        <v>9</v>
      </c>
      <c r="I285" s="7">
        <v>0</v>
      </c>
    </row>
    <row r="286" spans="1:9">
      <c r="A286" s="7">
        <f>VLOOKUP(B286,'Entire Network Station List'!$A$2:$D$2000,2)</f>
        <v>391</v>
      </c>
      <c r="B286" s="6" t="s">
        <v>928</v>
      </c>
      <c r="C286" s="7" t="s">
        <v>981</v>
      </c>
      <c r="D286" s="7">
        <v>10</v>
      </c>
      <c r="E286" s="7" t="s">
        <v>984</v>
      </c>
      <c r="F286" s="7" t="s">
        <v>989</v>
      </c>
      <c r="G286" s="7" t="s">
        <v>983</v>
      </c>
      <c r="H286" s="7">
        <v>10</v>
      </c>
      <c r="I286" s="7">
        <v>0</v>
      </c>
    </row>
    <row r="287" spans="1:9">
      <c r="A287" s="7">
        <f>VLOOKUP(B287,'Entire Network Station List'!$A$2:$D$2000,2)</f>
        <v>621</v>
      </c>
      <c r="B287" s="6" t="s">
        <v>932</v>
      </c>
      <c r="C287" s="7" t="s">
        <v>981</v>
      </c>
      <c r="D287" s="7">
        <v>5</v>
      </c>
      <c r="E287" s="7" t="s">
        <v>986</v>
      </c>
      <c r="F287" s="7" t="s">
        <v>989</v>
      </c>
      <c r="G287" s="7" t="s">
        <v>983</v>
      </c>
      <c r="H287" s="7">
        <v>5</v>
      </c>
      <c r="I287" s="7">
        <v>0</v>
      </c>
    </row>
    <row r="288" spans="1:9">
      <c r="A288" s="7">
        <f>VLOOKUP(B288,'Entire Network Station List'!$A$2:$D$2000,2)</f>
        <v>529</v>
      </c>
      <c r="B288" s="6" t="s">
        <v>934</v>
      </c>
      <c r="C288" s="7" t="s">
        <v>981</v>
      </c>
      <c r="D288" s="7">
        <v>8</v>
      </c>
      <c r="E288" s="7" t="s">
        <v>984</v>
      </c>
      <c r="F288" s="7" t="s">
        <v>989</v>
      </c>
      <c r="G288" s="7" t="s">
        <v>983</v>
      </c>
      <c r="H288" s="7">
        <v>8</v>
      </c>
      <c r="I288" s="7">
        <v>0</v>
      </c>
    </row>
    <row r="289" spans="1:9">
      <c r="A289" s="7">
        <f>VLOOKUP(B289,'Entire Network Station List'!$A$2:$D$2000,2)</f>
        <v>591</v>
      </c>
      <c r="B289" s="6" t="s">
        <v>935</v>
      </c>
      <c r="C289" s="7" t="s">
        <v>981</v>
      </c>
      <c r="D289" s="7">
        <v>4</v>
      </c>
      <c r="E289" s="7" t="s">
        <v>986</v>
      </c>
      <c r="F289" s="7" t="s">
        <v>989</v>
      </c>
      <c r="G289" s="7" t="s">
        <v>989</v>
      </c>
      <c r="H289" s="7">
        <v>0</v>
      </c>
      <c r="I289" s="7">
        <v>4</v>
      </c>
    </row>
    <row r="290" spans="1:9">
      <c r="A290" s="7">
        <f>VLOOKUP(B290,'Entire Network Station List'!$A$2:$D$2000,2)</f>
        <v>801</v>
      </c>
      <c r="B290" s="6" t="s">
        <v>937</v>
      </c>
      <c r="C290" s="7" t="s">
        <v>981</v>
      </c>
      <c r="D290" s="7">
        <v>7</v>
      </c>
      <c r="E290" s="7" t="s">
        <v>986</v>
      </c>
      <c r="F290" s="7" t="s">
        <v>989</v>
      </c>
      <c r="G290" s="7" t="s">
        <v>983</v>
      </c>
      <c r="H290" s="7">
        <v>7</v>
      </c>
      <c r="I290" s="7">
        <v>0</v>
      </c>
    </row>
    <row r="291" spans="1:9">
      <c r="A291" s="7">
        <f>VLOOKUP(B291,'Entire Network Station List'!$A$2:$D$2000,2)</f>
        <v>1339</v>
      </c>
      <c r="B291" s="6" t="s">
        <v>365</v>
      </c>
      <c r="C291" s="7" t="s">
        <v>981</v>
      </c>
      <c r="D291" s="7">
        <v>20</v>
      </c>
      <c r="E291" s="7" t="s">
        <v>984</v>
      </c>
      <c r="F291" s="7" t="s">
        <v>989</v>
      </c>
      <c r="G291" s="7" t="s">
        <v>989</v>
      </c>
      <c r="H291" s="7">
        <v>0</v>
      </c>
      <c r="I291" s="7">
        <v>20</v>
      </c>
    </row>
    <row r="292" spans="1:9">
      <c r="A292" s="7">
        <f>VLOOKUP(B292,'Entire Network Station List'!$A$2:$D$2000,2)</f>
        <v>445</v>
      </c>
      <c r="B292" s="6" t="s">
        <v>938</v>
      </c>
      <c r="C292" s="7" t="s">
        <v>981</v>
      </c>
      <c r="D292" s="7">
        <v>9</v>
      </c>
      <c r="E292" s="7" t="s">
        <v>984</v>
      </c>
      <c r="F292" s="7" t="s">
        <v>989</v>
      </c>
      <c r="G292" s="7" t="s">
        <v>989</v>
      </c>
      <c r="H292" s="7">
        <v>0</v>
      </c>
      <c r="I292" s="7">
        <v>9</v>
      </c>
    </row>
    <row r="293" spans="1:9">
      <c r="A293" s="7">
        <f>VLOOKUP(B293,'Entire Network Station List'!$A$2:$D$2000,2)</f>
        <v>1481</v>
      </c>
      <c r="B293" s="6" t="s">
        <v>363</v>
      </c>
      <c r="C293" s="7" t="s">
        <v>981</v>
      </c>
      <c r="D293" s="7">
        <v>10</v>
      </c>
      <c r="E293" s="7" t="s">
        <v>984</v>
      </c>
      <c r="F293" s="7" t="s">
        <v>989</v>
      </c>
      <c r="G293" s="7" t="s">
        <v>983</v>
      </c>
      <c r="H293" s="7">
        <v>10</v>
      </c>
      <c r="I293" s="7">
        <v>0</v>
      </c>
    </row>
    <row r="294" spans="1:9">
      <c r="A294" s="7">
        <f>VLOOKUP(B294,'Entire Network Station List'!$A$2:$D$2000,2)</f>
        <v>370</v>
      </c>
      <c r="B294" s="6" t="s">
        <v>942</v>
      </c>
      <c r="C294" s="7" t="s">
        <v>981</v>
      </c>
      <c r="D294" s="7">
        <v>4</v>
      </c>
      <c r="E294" s="7" t="s">
        <v>986</v>
      </c>
      <c r="F294" s="7" t="s">
        <v>989</v>
      </c>
      <c r="G294" s="7" t="s">
        <v>983</v>
      </c>
      <c r="H294" s="7">
        <v>4</v>
      </c>
      <c r="I294" s="7">
        <v>0</v>
      </c>
    </row>
    <row r="295" spans="1:9">
      <c r="A295" s="7">
        <f>VLOOKUP(B295,'Entire Network Station List'!$A$2:$D$2000,2)</f>
        <v>628</v>
      </c>
      <c r="B295" s="6" t="s">
        <v>943</v>
      </c>
      <c r="C295" s="7" t="s">
        <v>981</v>
      </c>
      <c r="D295" s="7">
        <v>5</v>
      </c>
      <c r="E295" s="7" t="s">
        <v>986</v>
      </c>
      <c r="F295" s="7" t="s">
        <v>989</v>
      </c>
      <c r="G295" s="7" t="s">
        <v>989</v>
      </c>
      <c r="H295" s="7">
        <v>0</v>
      </c>
      <c r="I295" s="7">
        <v>5</v>
      </c>
    </row>
    <row r="296" spans="1:9">
      <c r="A296" s="7">
        <f>VLOOKUP(B296,'Entire Network Station List'!$A$2:$D$2000,2)</f>
        <v>446</v>
      </c>
      <c r="B296" s="6" t="s">
        <v>945</v>
      </c>
      <c r="C296" s="7" t="s">
        <v>981</v>
      </c>
      <c r="D296" s="7">
        <v>12</v>
      </c>
      <c r="E296" s="7" t="s">
        <v>984</v>
      </c>
      <c r="F296" s="7" t="s">
        <v>989</v>
      </c>
      <c r="G296" s="7" t="s">
        <v>989</v>
      </c>
      <c r="H296" s="7">
        <v>0</v>
      </c>
      <c r="I296" s="7">
        <v>12</v>
      </c>
    </row>
    <row r="297" spans="1:9">
      <c r="A297" s="7">
        <f>VLOOKUP(B297,'Entire Network Station List'!$A$2:$D$2000,2)</f>
        <v>853</v>
      </c>
      <c r="B297" s="6" t="s">
        <v>946</v>
      </c>
      <c r="C297" s="7" t="s">
        <v>981</v>
      </c>
      <c r="D297" s="7">
        <v>7</v>
      </c>
      <c r="E297" s="7" t="s">
        <v>986</v>
      </c>
      <c r="F297" s="7" t="s">
        <v>989</v>
      </c>
      <c r="G297" s="7" t="s">
        <v>983</v>
      </c>
      <c r="H297" s="7">
        <v>7</v>
      </c>
      <c r="I297" s="7">
        <v>0</v>
      </c>
    </row>
    <row r="298" spans="1:9">
      <c r="A298" s="7">
        <f>VLOOKUP(B298,'Entire Network Station List'!$A$2:$D$2000,2)</f>
        <v>770</v>
      </c>
      <c r="B298" s="6" t="s">
        <v>948</v>
      </c>
      <c r="C298" s="7" t="s">
        <v>981</v>
      </c>
      <c r="D298" s="7">
        <v>7</v>
      </c>
      <c r="E298" s="7" t="s">
        <v>986</v>
      </c>
      <c r="F298" s="7" t="s">
        <v>989</v>
      </c>
      <c r="G298" s="7" t="s">
        <v>989</v>
      </c>
      <c r="H298" s="7">
        <v>0</v>
      </c>
      <c r="I298" s="7">
        <v>7</v>
      </c>
    </row>
    <row r="299" spans="1:9">
      <c r="A299" s="7">
        <f>VLOOKUP(B299,'Entire Network Station List'!$A$2:$D$2000,2)</f>
        <v>827</v>
      </c>
      <c r="B299" s="6" t="s">
        <v>949</v>
      </c>
      <c r="C299" s="7" t="s">
        <v>981</v>
      </c>
      <c r="D299" s="7">
        <v>11</v>
      </c>
      <c r="E299" s="7" t="s">
        <v>984</v>
      </c>
      <c r="F299" s="7" t="s">
        <v>989</v>
      </c>
      <c r="G299" s="7" t="s">
        <v>983</v>
      </c>
      <c r="H299" s="7">
        <v>11</v>
      </c>
      <c r="I299" s="7">
        <v>0</v>
      </c>
    </row>
    <row r="300" spans="1:9">
      <c r="A300" s="7">
        <f>VLOOKUP(B300,'Entire Network Station List'!$A$2:$D$2000,2)</f>
        <v>884</v>
      </c>
      <c r="B300" s="6" t="s">
        <v>1061</v>
      </c>
      <c r="C300" s="7" t="s">
        <v>981</v>
      </c>
      <c r="D300" s="7">
        <v>4</v>
      </c>
      <c r="E300" s="7" t="s">
        <v>986</v>
      </c>
      <c r="F300" s="7" t="s">
        <v>989</v>
      </c>
      <c r="G300" s="7" t="s">
        <v>983</v>
      </c>
      <c r="H300" s="7">
        <v>4</v>
      </c>
      <c r="I300" s="7">
        <v>0</v>
      </c>
    </row>
    <row r="301" spans="1:9">
      <c r="A301" s="7">
        <f>VLOOKUP(B301,'Entire Network Station List'!$A$2:$D$2000,2)</f>
        <v>714</v>
      </c>
      <c r="B301" s="6" t="s">
        <v>961</v>
      </c>
      <c r="C301" s="7" t="s">
        <v>981</v>
      </c>
      <c r="D301" s="7">
        <v>12</v>
      </c>
      <c r="E301" s="7" t="s">
        <v>984</v>
      </c>
      <c r="F301" s="7" t="s">
        <v>989</v>
      </c>
      <c r="G301" s="7" t="s">
        <v>983</v>
      </c>
      <c r="H301" s="7">
        <v>12</v>
      </c>
      <c r="I301" s="7">
        <v>0</v>
      </c>
    </row>
    <row r="302" spans="1:9">
      <c r="A302" s="7">
        <f>VLOOKUP(B302,'Entire Network Station List'!$A$2:$D$2000,2)</f>
        <v>448</v>
      </c>
      <c r="B302" s="6" t="s">
        <v>1062</v>
      </c>
      <c r="C302" s="7" t="s">
        <v>981</v>
      </c>
      <c r="D302" s="7">
        <v>0</v>
      </c>
      <c r="E302" s="7" t="s">
        <v>982</v>
      </c>
      <c r="F302" s="7" t="s">
        <v>989</v>
      </c>
      <c r="G302" s="7" t="s">
        <v>983</v>
      </c>
      <c r="H302" s="7">
        <v>0</v>
      </c>
      <c r="I302" s="7">
        <v>0</v>
      </c>
    </row>
    <row r="303" spans="1:9">
      <c r="A303" s="7">
        <f>VLOOKUP(B303,'Entire Network Station List'!$A$2:$D$2000,2)</f>
        <v>1490</v>
      </c>
      <c r="B303" s="6" t="s">
        <v>1063</v>
      </c>
      <c r="C303" s="7" t="s">
        <v>981</v>
      </c>
      <c r="D303" s="7">
        <v>6</v>
      </c>
      <c r="E303" s="7" t="s">
        <v>986</v>
      </c>
      <c r="F303" s="7" t="s">
        <v>989</v>
      </c>
      <c r="G303" s="7" t="s">
        <v>983</v>
      </c>
      <c r="H303" s="7">
        <v>6</v>
      </c>
      <c r="I303" s="7">
        <v>0</v>
      </c>
    </row>
    <row r="304" spans="1:9">
      <c r="A304" s="7">
        <f>VLOOKUP(B304,'Entire Network Station List'!$A$2:$D$2000,2)</f>
        <v>877</v>
      </c>
      <c r="B304" s="6" t="s">
        <v>966</v>
      </c>
      <c r="C304" s="7" t="s">
        <v>981</v>
      </c>
      <c r="D304" s="7">
        <v>10</v>
      </c>
      <c r="E304" s="7" t="s">
        <v>984</v>
      </c>
      <c r="F304" s="7" t="s">
        <v>989</v>
      </c>
      <c r="G304" s="7" t="s">
        <v>983</v>
      </c>
      <c r="H304" s="7">
        <v>10</v>
      </c>
      <c r="I304" s="7">
        <v>0</v>
      </c>
    </row>
    <row r="305" spans="1:9">
      <c r="A305" s="7">
        <f>VLOOKUP(B305,'Entire Network Station List'!$A$2:$D$2000,2)</f>
        <v>677</v>
      </c>
      <c r="B305" s="6" t="s">
        <v>967</v>
      </c>
      <c r="C305" s="7" t="s">
        <v>981</v>
      </c>
      <c r="D305" s="7">
        <v>10</v>
      </c>
      <c r="E305" s="7" t="s">
        <v>984</v>
      </c>
      <c r="F305" s="7" t="s">
        <v>989</v>
      </c>
      <c r="G305" s="7" t="s">
        <v>983</v>
      </c>
      <c r="H305" s="7">
        <v>10</v>
      </c>
      <c r="I305" s="7">
        <v>0</v>
      </c>
    </row>
    <row r="306" spans="1:9">
      <c r="A306" s="7">
        <f>VLOOKUP(B306,'Entire Network Station List'!$A$2:$D$2000,2)</f>
        <v>455</v>
      </c>
      <c r="B306" s="6" t="s">
        <v>969</v>
      </c>
      <c r="C306" s="7" t="s">
        <v>981</v>
      </c>
      <c r="D306" s="7">
        <v>16</v>
      </c>
      <c r="E306" s="7" t="s">
        <v>984</v>
      </c>
      <c r="F306" s="7" t="s">
        <v>989</v>
      </c>
      <c r="G306" s="7" t="s">
        <v>989</v>
      </c>
      <c r="H306" s="7">
        <v>0</v>
      </c>
      <c r="I306" s="7">
        <v>16</v>
      </c>
    </row>
    <row r="307" spans="1:9">
      <c r="A307" s="7">
        <f>VLOOKUP(B307,'Entire Network Station List'!$A$2:$D$2000,2)</f>
        <v>1513</v>
      </c>
      <c r="B307" s="6" t="s">
        <v>971</v>
      </c>
      <c r="C307" s="7" t="s">
        <v>981</v>
      </c>
      <c r="D307" s="7">
        <v>1</v>
      </c>
      <c r="E307" s="7" t="s">
        <v>982</v>
      </c>
      <c r="F307" s="7" t="s">
        <v>989</v>
      </c>
      <c r="G307" s="7" t="s">
        <v>983</v>
      </c>
      <c r="H307" s="7">
        <v>1</v>
      </c>
      <c r="I307" s="7">
        <v>0</v>
      </c>
    </row>
    <row r="308" spans="1:9">
      <c r="A308" s="7"/>
      <c r="B308" s="6"/>
      <c r="C308" s="12">
        <f>COUNTA(C2:C307)</f>
        <v>306</v>
      </c>
      <c r="D308" s="12">
        <v>2449</v>
      </c>
      <c r="E308" s="12"/>
      <c r="F308" s="12"/>
      <c r="G308" s="12">
        <v>62</v>
      </c>
      <c r="H308" s="7">
        <v>1844</v>
      </c>
      <c r="I308" s="7">
        <v>605</v>
      </c>
    </row>
  </sheetData>
  <phoneticPr fontId="25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indexed="48"/>
  </sheetPr>
  <dimension ref="A1:D161"/>
  <sheetViews>
    <sheetView workbookViewId="0">
      <pane ySplit="1" topLeftCell="A116" activePane="bottomLeft" state="frozen"/>
      <selection pane="bottomLeft" activeCell="D148" sqref="D148"/>
    </sheetView>
  </sheetViews>
  <sheetFormatPr defaultRowHeight="12.75"/>
  <cols>
    <col min="1" max="1" width="17.28515625" customWidth="1"/>
    <col min="2" max="2" width="17.28515625" bestFit="1" customWidth="1"/>
    <col min="3" max="3" width="14" bestFit="1" customWidth="1"/>
    <col min="4" max="4" width="11.28515625" style="2" customWidth="1"/>
    <col min="7" max="7" width="15" customWidth="1"/>
    <col min="8" max="8" width="11.5703125" customWidth="1"/>
  </cols>
  <sheetData>
    <row r="1" spans="1:4">
      <c r="A1" s="4" t="s">
        <v>974</v>
      </c>
      <c r="B1" s="1" t="s">
        <v>1064</v>
      </c>
      <c r="C1" s="1" t="s">
        <v>1065</v>
      </c>
      <c r="D1" s="1" t="s">
        <v>978</v>
      </c>
    </row>
    <row r="2" spans="1:4">
      <c r="A2" s="2">
        <f>VLOOKUP(B2,'Entire Network Station List'!$A$1:$D$2000,2)</f>
        <v>1526</v>
      </c>
      <c r="B2" s="20" t="s">
        <v>374</v>
      </c>
      <c r="C2" t="s">
        <v>375</v>
      </c>
      <c r="D2" s="2" t="s">
        <v>989</v>
      </c>
    </row>
    <row r="3" spans="1:4">
      <c r="A3" s="2">
        <f>VLOOKUP(B3,'Entire Network Station List'!$A$1:$D$2000,2)</f>
        <v>1326</v>
      </c>
      <c r="B3" s="20" t="s">
        <v>380</v>
      </c>
      <c r="C3" t="s">
        <v>347</v>
      </c>
      <c r="D3" s="2" t="s">
        <v>989</v>
      </c>
    </row>
    <row r="4" spans="1:4">
      <c r="A4" s="2">
        <f>VLOOKUP(B4,'Entire Network Station List'!$A$1:$D$2000,2)</f>
        <v>641</v>
      </c>
      <c r="B4" s="20" t="s">
        <v>383</v>
      </c>
      <c r="C4" t="s">
        <v>370</v>
      </c>
      <c r="D4" s="2" t="s">
        <v>989</v>
      </c>
    </row>
    <row r="5" spans="1:4">
      <c r="A5" s="2">
        <f>VLOOKUP(B5,'Entire Network Station List'!$A$1:$D$2000,2)</f>
        <v>1352</v>
      </c>
      <c r="B5" s="20" t="s">
        <v>390</v>
      </c>
      <c r="C5" t="s">
        <v>385</v>
      </c>
      <c r="D5" s="2" t="s">
        <v>989</v>
      </c>
    </row>
    <row r="6" spans="1:4">
      <c r="A6" s="2">
        <f>VLOOKUP(B6,'Entire Network Station List'!$A$1:$D$2000,2)</f>
        <v>805</v>
      </c>
      <c r="B6" s="20" t="s">
        <v>393</v>
      </c>
      <c r="C6" t="s">
        <v>394</v>
      </c>
      <c r="D6" s="2" t="s">
        <v>989</v>
      </c>
    </row>
    <row r="7" spans="1:4">
      <c r="A7" s="2">
        <f>VLOOKUP(B7,'Entire Network Station List'!$A$1:$D$2000,2)</f>
        <v>408</v>
      </c>
      <c r="B7" s="20" t="s">
        <v>395</v>
      </c>
      <c r="C7" t="s">
        <v>396</v>
      </c>
      <c r="D7" s="2" t="s">
        <v>989</v>
      </c>
    </row>
    <row r="8" spans="1:4">
      <c r="A8" s="2">
        <f>VLOOKUP(B8,'Entire Network Station List'!$A$1:$D$2000,2)</f>
        <v>874</v>
      </c>
      <c r="B8" s="20" t="s">
        <v>410</v>
      </c>
      <c r="C8" t="s">
        <v>406</v>
      </c>
      <c r="D8" s="2" t="s">
        <v>989</v>
      </c>
    </row>
    <row r="9" spans="1:4">
      <c r="A9" s="2">
        <f>VLOOKUP(B9,'Entire Network Station List'!$A$1:$D$2000,2)</f>
        <v>720</v>
      </c>
      <c r="B9" s="20" t="s">
        <v>411</v>
      </c>
      <c r="C9" t="s">
        <v>339</v>
      </c>
      <c r="D9" s="2" t="s">
        <v>989</v>
      </c>
    </row>
    <row r="10" spans="1:4">
      <c r="A10" s="2">
        <f>VLOOKUP(B10,'Entire Network Station List'!$A$1:$D$2000,2)</f>
        <v>610</v>
      </c>
      <c r="B10" s="20" t="s">
        <v>416</v>
      </c>
      <c r="C10" t="s">
        <v>333</v>
      </c>
      <c r="D10" s="2" t="s">
        <v>989</v>
      </c>
    </row>
    <row r="11" spans="1:4">
      <c r="A11" s="2">
        <f>VLOOKUP(B11,'Entire Network Station List'!$A$1:$D$2000,2)</f>
        <v>808</v>
      </c>
      <c r="B11" s="20" t="s">
        <v>424</v>
      </c>
      <c r="C11" t="s">
        <v>939</v>
      </c>
      <c r="D11" s="2" t="s">
        <v>989</v>
      </c>
    </row>
    <row r="12" spans="1:4">
      <c r="A12" s="2">
        <f>VLOOKUP(B12,'Entire Network Station List'!$A$1:$D$2000,2)</f>
        <v>768</v>
      </c>
      <c r="B12" s="20" t="s">
        <v>425</v>
      </c>
      <c r="C12" t="s">
        <v>350</v>
      </c>
      <c r="D12" s="2" t="s">
        <v>989</v>
      </c>
    </row>
    <row r="13" spans="1:4">
      <c r="A13" s="2">
        <f>VLOOKUP(B13,'Entire Network Station List'!$A$1:$D$2000,2)</f>
        <v>876</v>
      </c>
      <c r="B13" s="20" t="s">
        <v>429</v>
      </c>
      <c r="C13" t="s">
        <v>430</v>
      </c>
      <c r="D13" s="2" t="s">
        <v>989</v>
      </c>
    </row>
    <row r="14" spans="1:4">
      <c r="A14" s="2">
        <f>VLOOKUP(B14,'Entire Network Station List'!$A$1:$D$2000,2)</f>
        <v>1327</v>
      </c>
      <c r="B14" s="20" t="s">
        <v>434</v>
      </c>
      <c r="C14" t="s">
        <v>375</v>
      </c>
      <c r="D14" s="2" t="s">
        <v>989</v>
      </c>
    </row>
    <row r="15" spans="1:4">
      <c r="A15" s="2">
        <f>VLOOKUP(B15,'Entire Network Station List'!$A$1:$D$2000,2)</f>
        <v>595</v>
      </c>
      <c r="B15" s="20" t="s">
        <v>436</v>
      </c>
      <c r="C15" t="s">
        <v>437</v>
      </c>
      <c r="D15" s="2" t="s">
        <v>989</v>
      </c>
    </row>
    <row r="16" spans="1:4">
      <c r="A16" s="2">
        <f>VLOOKUP(B16,'Entire Network Station List'!$A$1:$D$2000,2)</f>
        <v>723</v>
      </c>
      <c r="B16" s="20" t="s">
        <v>440</v>
      </c>
      <c r="C16" t="s">
        <v>339</v>
      </c>
      <c r="D16" s="2" t="s">
        <v>989</v>
      </c>
    </row>
    <row r="17" spans="1:4">
      <c r="A17" s="2">
        <f>VLOOKUP(B17,'Entire Network Station List'!$A$1:$D$2000,2)</f>
        <v>812</v>
      </c>
      <c r="B17" s="20" t="s">
        <v>3783</v>
      </c>
      <c r="C17" t="s">
        <v>406</v>
      </c>
      <c r="D17" s="2" t="s">
        <v>989</v>
      </c>
    </row>
    <row r="18" spans="1:4">
      <c r="A18" s="2">
        <f>VLOOKUP(B18,'Entire Network Station List'!$A$1:$D$2000,2)</f>
        <v>722</v>
      </c>
      <c r="B18" s="20" t="s">
        <v>3787</v>
      </c>
      <c r="C18" t="s">
        <v>350</v>
      </c>
      <c r="D18" s="2" t="s">
        <v>989</v>
      </c>
    </row>
    <row r="19" spans="1:4">
      <c r="A19" s="2">
        <f>VLOOKUP(B19,'Entire Network Station List'!$A$1:$D$2000,2)</f>
        <v>183</v>
      </c>
      <c r="B19" s="20" t="s">
        <v>3788</v>
      </c>
      <c r="C19" t="s">
        <v>385</v>
      </c>
      <c r="D19" s="2" t="s">
        <v>989</v>
      </c>
    </row>
    <row r="20" spans="1:4">
      <c r="A20" s="2">
        <f>VLOOKUP(B20,'Entire Network Station List'!$A$1:$D$2000,2)</f>
        <v>563</v>
      </c>
      <c r="B20" s="20" t="s">
        <v>3789</v>
      </c>
      <c r="C20" t="s">
        <v>437</v>
      </c>
      <c r="D20" s="2" t="s">
        <v>989</v>
      </c>
    </row>
    <row r="21" spans="1:4">
      <c r="A21" s="2">
        <f>VLOOKUP(B21,'Entire Network Station List'!$A$1:$D$2000,2)</f>
        <v>724</v>
      </c>
      <c r="B21" s="20" t="s">
        <v>3796</v>
      </c>
      <c r="C21" t="s">
        <v>339</v>
      </c>
      <c r="D21" s="2" t="s">
        <v>989</v>
      </c>
    </row>
    <row r="22" spans="1:4">
      <c r="A22" s="2">
        <f>VLOOKUP(B22,'Entire Network Station List'!$A$1:$D$2000,2)</f>
        <v>303</v>
      </c>
      <c r="B22" s="20" t="s">
        <v>3801</v>
      </c>
      <c r="C22" t="s">
        <v>3801</v>
      </c>
      <c r="D22" s="2" t="s">
        <v>989</v>
      </c>
    </row>
    <row r="23" spans="1:4">
      <c r="A23" s="2">
        <f>VLOOKUP(B23,'Entire Network Station List'!$A$1:$D$2000,2)</f>
        <v>458</v>
      </c>
      <c r="B23" s="20" t="s">
        <v>3815</v>
      </c>
      <c r="C23" t="s">
        <v>396</v>
      </c>
      <c r="D23" s="2" t="s">
        <v>989</v>
      </c>
    </row>
    <row r="24" spans="1:4">
      <c r="A24" s="2">
        <f>VLOOKUP(B24,'Entire Network Station List'!$A$1:$D$2000,2)</f>
        <v>776</v>
      </c>
      <c r="B24" s="20" t="s">
        <v>3820</v>
      </c>
      <c r="C24" t="s">
        <v>350</v>
      </c>
      <c r="D24" s="2" t="s">
        <v>989</v>
      </c>
    </row>
    <row r="25" spans="1:4">
      <c r="A25" s="2">
        <f>VLOOKUP(B25,'Entire Network Station List'!$A$1:$D$2000,2)</f>
        <v>1501</v>
      </c>
      <c r="B25" s="20" t="s">
        <v>3826</v>
      </c>
      <c r="C25" t="s">
        <v>370</v>
      </c>
      <c r="D25" s="2" t="s">
        <v>989</v>
      </c>
    </row>
    <row r="26" spans="1:4">
      <c r="A26" s="2">
        <f>VLOOKUP(B26,'Entire Network Station List'!$A$1:$D$2000,2)</f>
        <v>400</v>
      </c>
      <c r="B26" s="20" t="s">
        <v>3828</v>
      </c>
      <c r="C26" t="s">
        <v>392</v>
      </c>
      <c r="D26" s="2" t="s">
        <v>989</v>
      </c>
    </row>
    <row r="27" spans="1:4">
      <c r="A27" s="2">
        <f>VLOOKUP(B27,'Entire Network Station List'!$A$1:$D$2000,2)</f>
        <v>401</v>
      </c>
      <c r="B27" s="20" t="s">
        <v>3832</v>
      </c>
      <c r="C27" t="s">
        <v>392</v>
      </c>
      <c r="D27" s="2" t="s">
        <v>989</v>
      </c>
    </row>
    <row r="28" spans="1:4">
      <c r="A28" s="2">
        <f>VLOOKUP(B28,'Entire Network Station List'!$A$1:$D$2000,2)</f>
        <v>480</v>
      </c>
      <c r="B28" s="20" t="s">
        <v>3836</v>
      </c>
      <c r="C28" t="s">
        <v>353</v>
      </c>
      <c r="D28" s="2" t="s">
        <v>989</v>
      </c>
    </row>
    <row r="29" spans="1:4">
      <c r="A29" s="2">
        <f>VLOOKUP(B29,'Entire Network Station List'!$A$1:$D$2000,2)</f>
        <v>816</v>
      </c>
      <c r="B29" s="20" t="s">
        <v>3838</v>
      </c>
      <c r="C29" t="s">
        <v>409</v>
      </c>
      <c r="D29" s="2" t="s">
        <v>989</v>
      </c>
    </row>
    <row r="30" spans="1:4">
      <c r="A30" s="2">
        <f>VLOOKUP(B30,'Entire Network Station List'!$A$1:$D$2000,2)</f>
        <v>698</v>
      </c>
      <c r="B30" s="20" t="s">
        <v>3840</v>
      </c>
      <c r="C30" t="s">
        <v>3810</v>
      </c>
      <c r="D30" s="2" t="s">
        <v>989</v>
      </c>
    </row>
    <row r="31" spans="1:4">
      <c r="A31" s="2">
        <f>VLOOKUP(B31,'Entire Network Station List'!$A$1:$D$2000,2)</f>
        <v>413</v>
      </c>
      <c r="B31" s="20" t="s">
        <v>3842</v>
      </c>
      <c r="C31" t="s">
        <v>396</v>
      </c>
      <c r="D31" s="2" t="s">
        <v>989</v>
      </c>
    </row>
    <row r="32" spans="1:4">
      <c r="A32" s="2">
        <f>VLOOKUP(B32,'Entire Network Station List'!$A$1:$D$2000,2)</f>
        <v>565</v>
      </c>
      <c r="B32" s="20" t="s">
        <v>3843</v>
      </c>
      <c r="C32" t="s">
        <v>343</v>
      </c>
      <c r="D32" s="2" t="s">
        <v>989</v>
      </c>
    </row>
    <row r="33" spans="1:4">
      <c r="A33" s="2">
        <f>VLOOKUP(B33,'Entire Network Station List'!$A$1:$D$2000,2)</f>
        <v>788</v>
      </c>
      <c r="B33" s="20" t="s">
        <v>4590</v>
      </c>
      <c r="C33" t="s">
        <v>339</v>
      </c>
      <c r="D33" s="2" t="s">
        <v>989</v>
      </c>
    </row>
    <row r="34" spans="1:4">
      <c r="A34" s="2">
        <f>VLOOKUP(B34,'Entire Network Station List'!$A$1:$D$2000,2)</f>
        <v>566</v>
      </c>
      <c r="B34" s="20" t="s">
        <v>1005</v>
      </c>
      <c r="C34" t="s">
        <v>333</v>
      </c>
      <c r="D34" s="2" t="s">
        <v>989</v>
      </c>
    </row>
    <row r="35" spans="1:4">
      <c r="A35" s="2">
        <f>VLOOKUP(B35,'Entire Network Station List'!$A$1:$D$2000,2)</f>
        <v>464</v>
      </c>
      <c r="B35" s="20" t="s">
        <v>3857</v>
      </c>
      <c r="C35" t="s">
        <v>353</v>
      </c>
      <c r="D35" s="2" t="s">
        <v>989</v>
      </c>
    </row>
    <row r="36" spans="1:4">
      <c r="A36" s="2">
        <f>VLOOKUP(B36,'Entire Network Station List'!$A$1:$D$2000,2)</f>
        <v>502</v>
      </c>
      <c r="B36" s="20" t="s">
        <v>3866</v>
      </c>
      <c r="C36" t="s">
        <v>423</v>
      </c>
      <c r="D36" s="2" t="s">
        <v>989</v>
      </c>
    </row>
    <row r="37" spans="1:4">
      <c r="A37" s="2">
        <f>VLOOKUP(B37,'Entire Network Station List'!$A$1:$D$2000,2)</f>
        <v>1379</v>
      </c>
      <c r="B37" s="20" t="s">
        <v>10299</v>
      </c>
      <c r="C37" t="s">
        <v>385</v>
      </c>
      <c r="D37" s="2" t="s">
        <v>989</v>
      </c>
    </row>
    <row r="38" spans="1:4">
      <c r="A38" s="2">
        <f>VLOOKUP(B38,'Entire Network Station List'!$A$1:$D$2000,2)</f>
        <v>861</v>
      </c>
      <c r="B38" s="20" t="s">
        <v>1010</v>
      </c>
      <c r="C38" t="s">
        <v>409</v>
      </c>
      <c r="D38" s="2" t="s">
        <v>989</v>
      </c>
    </row>
    <row r="39" spans="1:4">
      <c r="A39" s="2">
        <f>VLOOKUP(B39,'Entire Network Station List'!$A$1:$D$2000,2)</f>
        <v>275</v>
      </c>
      <c r="B39" s="20" t="s">
        <v>337</v>
      </c>
      <c r="C39" t="s">
        <v>337</v>
      </c>
      <c r="D39" s="2" t="s">
        <v>989</v>
      </c>
    </row>
    <row r="40" spans="1:4">
      <c r="A40" s="2">
        <f>VLOOKUP(B40,'Entire Network Station List'!$A$1:$D$2000,2)</f>
        <v>415</v>
      </c>
      <c r="B40" s="20" t="s">
        <v>3872</v>
      </c>
      <c r="C40" t="s">
        <v>337</v>
      </c>
      <c r="D40" s="2" t="s">
        <v>989</v>
      </c>
    </row>
    <row r="41" spans="1:4">
      <c r="A41" s="2">
        <f>VLOOKUP(B41,'Entire Network Station List'!$A$1:$D$2000,2)</f>
        <v>1385</v>
      </c>
      <c r="B41" s="20" t="s">
        <v>3876</v>
      </c>
      <c r="C41" t="s">
        <v>347</v>
      </c>
      <c r="D41" s="2" t="s">
        <v>989</v>
      </c>
    </row>
    <row r="42" spans="1:4">
      <c r="A42" s="2">
        <f>VLOOKUP(B42,'Entire Network Station List'!$A$1:$D$2000,2)</f>
        <v>792</v>
      </c>
      <c r="B42" s="20" t="s">
        <v>3879</v>
      </c>
      <c r="C42" t="s">
        <v>406</v>
      </c>
      <c r="D42" s="2" t="s">
        <v>989</v>
      </c>
    </row>
    <row r="43" spans="1:4">
      <c r="A43" s="2">
        <f>VLOOKUP(B43,'Entire Network Station List'!$A$1:$D$2000,2)</f>
        <v>614</v>
      </c>
      <c r="B43" s="20" t="s">
        <v>3880</v>
      </c>
      <c r="C43" t="s">
        <v>437</v>
      </c>
      <c r="D43" s="2" t="s">
        <v>989</v>
      </c>
    </row>
    <row r="44" spans="1:4">
      <c r="A44" s="2">
        <f>VLOOKUP(B44,'Entire Network Station List'!$A$1:$D$2000,2)</f>
        <v>1664</v>
      </c>
      <c r="B44" s="20" t="s">
        <v>3882</v>
      </c>
      <c r="C44" t="s">
        <v>345</v>
      </c>
      <c r="D44" s="2" t="s">
        <v>989</v>
      </c>
    </row>
    <row r="45" spans="1:4">
      <c r="A45" s="2">
        <f>VLOOKUP(B45,'Entire Network Station List'!$A$1:$D$2000,2)</f>
        <v>685</v>
      </c>
      <c r="B45" s="20" t="s">
        <v>3883</v>
      </c>
      <c r="C45" t="s">
        <v>3810</v>
      </c>
      <c r="D45" s="2" t="s">
        <v>989</v>
      </c>
    </row>
    <row r="46" spans="1:4">
      <c r="A46" s="2">
        <f>VLOOKUP(B46,'Entire Network Station List'!$A$1:$D$2000,2)</f>
        <v>819</v>
      </c>
      <c r="B46" s="20" t="s">
        <v>3886</v>
      </c>
      <c r="C46" t="s">
        <v>430</v>
      </c>
      <c r="D46" s="2" t="s">
        <v>989</v>
      </c>
    </row>
    <row r="47" spans="1:4">
      <c r="A47" s="2">
        <f>VLOOKUP(B47,'Entire Network Station List'!$A$1:$D$2000,2)</f>
        <v>461</v>
      </c>
      <c r="B47" s="20" t="s">
        <v>3889</v>
      </c>
      <c r="C47" t="s">
        <v>337</v>
      </c>
      <c r="D47" s="2" t="s">
        <v>989</v>
      </c>
    </row>
    <row r="48" spans="1:4">
      <c r="A48" s="2">
        <f>VLOOKUP(B48,'Entire Network Station List'!$A$1:$D$2000,2)</f>
        <v>759</v>
      </c>
      <c r="B48" s="20" t="s">
        <v>3890</v>
      </c>
      <c r="C48" t="s">
        <v>350</v>
      </c>
      <c r="D48" s="2" t="s">
        <v>989</v>
      </c>
    </row>
    <row r="49" spans="1:4">
      <c r="A49" s="2">
        <f>VLOOKUP(B49,'Entire Network Station List'!$A$1:$D$2000,2)</f>
        <v>568</v>
      </c>
      <c r="B49" s="20" t="s">
        <v>3892</v>
      </c>
      <c r="C49" t="s">
        <v>362</v>
      </c>
      <c r="D49" s="2" t="s">
        <v>989</v>
      </c>
    </row>
    <row r="50" spans="1:4">
      <c r="A50" s="2">
        <f>VLOOKUP(B50,'Entire Network Station List'!$A$1:$D$2000,2)</f>
        <v>556</v>
      </c>
      <c r="B50" s="20" t="s">
        <v>3898</v>
      </c>
      <c r="C50" t="s">
        <v>343</v>
      </c>
      <c r="D50" s="2" t="s">
        <v>989</v>
      </c>
    </row>
    <row r="51" spans="1:4">
      <c r="A51" s="2">
        <f>VLOOKUP(B51,'Entire Network Station List'!$A$1:$D$2000,2)</f>
        <v>1330</v>
      </c>
      <c r="B51" s="20" t="s">
        <v>3908</v>
      </c>
      <c r="C51" t="s">
        <v>389</v>
      </c>
      <c r="D51" s="2" t="s">
        <v>989</v>
      </c>
    </row>
    <row r="52" spans="1:4">
      <c r="A52" s="2">
        <f>VLOOKUP(B52,'Entire Network Station List'!$A$1:$D$2000,2)</f>
        <v>855</v>
      </c>
      <c r="B52" s="20" t="s">
        <v>3915</v>
      </c>
      <c r="C52" t="s">
        <v>394</v>
      </c>
      <c r="D52" s="2" t="s">
        <v>989</v>
      </c>
    </row>
    <row r="53" spans="1:4">
      <c r="A53" s="2">
        <f>VLOOKUP(B53,'Entire Network Station List'!$A$1:$D$2000,2)</f>
        <v>296</v>
      </c>
      <c r="B53" s="20" t="s">
        <v>446</v>
      </c>
      <c r="C53" t="s">
        <v>446</v>
      </c>
      <c r="D53" s="2" t="s">
        <v>989</v>
      </c>
    </row>
    <row r="54" spans="1:4">
      <c r="A54" s="2">
        <f>VLOOKUP(B54,'Entire Network Station List'!$A$1:$D$2000,2)</f>
        <v>632</v>
      </c>
      <c r="B54" s="20" t="s">
        <v>3919</v>
      </c>
      <c r="C54" t="s">
        <v>437</v>
      </c>
      <c r="D54" s="2" t="s">
        <v>989</v>
      </c>
    </row>
    <row r="55" spans="1:4">
      <c r="A55" s="2">
        <f>VLOOKUP(B55,'Entire Network Station List'!$A$1:$D$2000,2)</f>
        <v>570</v>
      </c>
      <c r="B55" s="20" t="s">
        <v>3920</v>
      </c>
      <c r="C55" t="s">
        <v>343</v>
      </c>
      <c r="D55" s="2" t="s">
        <v>989</v>
      </c>
    </row>
    <row r="56" spans="1:4">
      <c r="A56" s="2">
        <f>VLOOKUP(B56,'Entire Network Station List'!$A$1:$D$2000,2)</f>
        <v>823</v>
      </c>
      <c r="B56" s="20" t="s">
        <v>575</v>
      </c>
      <c r="C56" t="s">
        <v>394</v>
      </c>
      <c r="D56" s="2" t="s">
        <v>989</v>
      </c>
    </row>
    <row r="57" spans="1:4">
      <c r="A57" s="2">
        <f>VLOOKUP(B57,'Entire Network Station List'!$A$1:$D$2000,2)</f>
        <v>507</v>
      </c>
      <c r="B57" s="20" t="s">
        <v>576</v>
      </c>
      <c r="C57" t="s">
        <v>397</v>
      </c>
      <c r="D57" s="2" t="s">
        <v>989</v>
      </c>
    </row>
    <row r="58" spans="1:4">
      <c r="A58" s="2">
        <f>VLOOKUP(B58,'Entire Network Station List'!$A$1:$D$2000,2)</f>
        <v>739</v>
      </c>
      <c r="B58" s="20" t="s">
        <v>580</v>
      </c>
      <c r="C58" t="s">
        <v>341</v>
      </c>
      <c r="D58" s="2" t="s">
        <v>989</v>
      </c>
    </row>
    <row r="59" spans="1:4">
      <c r="A59" s="2">
        <f>VLOOKUP(B59,'Entire Network Station List'!$A$1:$D$2000,2)</f>
        <v>793</v>
      </c>
      <c r="B59" s="20" t="s">
        <v>583</v>
      </c>
      <c r="C59" t="s">
        <v>406</v>
      </c>
      <c r="D59" s="2" t="s">
        <v>989</v>
      </c>
    </row>
    <row r="60" spans="1:4">
      <c r="A60" s="2">
        <f>VLOOKUP(B60,'Entire Network Station List'!$A$1:$D$2000,2)</f>
        <v>1506</v>
      </c>
      <c r="B60" s="20" t="s">
        <v>586</v>
      </c>
      <c r="C60" t="s">
        <v>389</v>
      </c>
      <c r="D60" s="2" t="s">
        <v>989</v>
      </c>
    </row>
    <row r="61" spans="1:4">
      <c r="A61" s="2">
        <f>VLOOKUP(B61,'Entire Network Station List'!$A$1:$D$2000,2)</f>
        <v>784</v>
      </c>
      <c r="B61" s="20" t="s">
        <v>598</v>
      </c>
      <c r="C61" t="s">
        <v>3790</v>
      </c>
      <c r="D61" s="2" t="s">
        <v>989</v>
      </c>
    </row>
    <row r="62" spans="1:4">
      <c r="A62" s="2">
        <f>VLOOKUP(B62,'Entire Network Station List'!$A$1:$D$2000,2)</f>
        <v>423</v>
      </c>
      <c r="B62" s="20" t="s">
        <v>602</v>
      </c>
      <c r="C62" t="s">
        <v>337</v>
      </c>
      <c r="D62" s="2" t="s">
        <v>989</v>
      </c>
    </row>
    <row r="63" spans="1:4">
      <c r="A63" s="2">
        <f>VLOOKUP(B63,'Entire Network Station List'!$A$1:$D$2000,2)</f>
        <v>1325</v>
      </c>
      <c r="B63" s="20" t="s">
        <v>605</v>
      </c>
      <c r="C63" t="s">
        <v>385</v>
      </c>
      <c r="D63" s="2" t="s">
        <v>989</v>
      </c>
    </row>
    <row r="64" spans="1:4">
      <c r="A64" s="2">
        <f>VLOOKUP(B64,'Entire Network Station List'!$A$1:$D$2000,2)</f>
        <v>181</v>
      </c>
      <c r="B64" s="20" t="s">
        <v>614</v>
      </c>
      <c r="C64" t="s">
        <v>385</v>
      </c>
      <c r="D64" s="2" t="s">
        <v>989</v>
      </c>
    </row>
    <row r="65" spans="1:4">
      <c r="A65" s="2">
        <f>VLOOKUP(B65,'Entire Network Station List'!$A$1:$D$2000,2)</f>
        <v>552</v>
      </c>
      <c r="B65" s="20" t="s">
        <v>618</v>
      </c>
      <c r="C65" t="s">
        <v>423</v>
      </c>
      <c r="D65" s="2" t="s">
        <v>989</v>
      </c>
    </row>
    <row r="66" spans="1:4">
      <c r="A66" s="2">
        <f>VLOOKUP(B66,'Entire Network Station List'!$A$1:$D$2000,2)</f>
        <v>1772</v>
      </c>
      <c r="B66" s="20" t="s">
        <v>619</v>
      </c>
      <c r="C66" t="s">
        <v>3801</v>
      </c>
      <c r="D66" s="2" t="s">
        <v>989</v>
      </c>
    </row>
    <row r="67" spans="1:4">
      <c r="A67" s="2">
        <f>VLOOKUP(B67,'Entire Network Station List'!$A$1:$D$2000,2)</f>
        <v>318</v>
      </c>
      <c r="B67" s="20" t="s">
        <v>631</v>
      </c>
      <c r="C67" t="s">
        <v>387</v>
      </c>
      <c r="D67" s="2" t="s">
        <v>989</v>
      </c>
    </row>
    <row r="68" spans="1:4">
      <c r="A68" s="2">
        <f>VLOOKUP(B68,'Entire Network Station List'!$A$1:$D$2000,2)</f>
        <v>756</v>
      </c>
      <c r="B68" s="20" t="s">
        <v>639</v>
      </c>
      <c r="C68" t="s">
        <v>339</v>
      </c>
      <c r="D68" s="2" t="s">
        <v>989</v>
      </c>
    </row>
    <row r="69" spans="1:4">
      <c r="A69" s="2">
        <f>VLOOKUP(B69,'Entire Network Station List'!$A$1:$D$2000,2)</f>
        <v>489</v>
      </c>
      <c r="B69" s="20" t="s">
        <v>641</v>
      </c>
      <c r="C69" t="s">
        <v>3835</v>
      </c>
      <c r="D69" s="2" t="s">
        <v>989</v>
      </c>
    </row>
    <row r="70" spans="1:4">
      <c r="A70" s="2">
        <f>VLOOKUP(B70,'Entire Network Station List'!$A$1:$D$2000,2)</f>
        <v>426</v>
      </c>
      <c r="B70" s="20" t="s">
        <v>648</v>
      </c>
      <c r="C70" t="s">
        <v>337</v>
      </c>
      <c r="D70" s="2" t="s">
        <v>989</v>
      </c>
    </row>
    <row r="71" spans="1:4">
      <c r="A71" s="2">
        <f>VLOOKUP(B71,'Entire Network Station List'!$A$1:$D$2000,2)</f>
        <v>316</v>
      </c>
      <c r="B71" s="20" t="s">
        <v>652</v>
      </c>
      <c r="C71" t="s">
        <v>350</v>
      </c>
      <c r="D71" s="2" t="s">
        <v>989</v>
      </c>
    </row>
    <row r="72" spans="1:4">
      <c r="A72" s="2">
        <f>VLOOKUP(B72,'Entire Network Station List'!$A$1:$D$2000,2)</f>
        <v>902</v>
      </c>
      <c r="B72" s="20" t="s">
        <v>653</v>
      </c>
      <c r="C72" t="s">
        <v>3804</v>
      </c>
      <c r="D72" s="2" t="s">
        <v>989</v>
      </c>
    </row>
    <row r="73" spans="1:4">
      <c r="A73" s="2">
        <f>VLOOKUP(B73,'Entire Network Station List'!$A$1:$D$2000,2)</f>
        <v>747</v>
      </c>
      <c r="B73" s="20" t="s">
        <v>659</v>
      </c>
      <c r="C73" t="s">
        <v>339</v>
      </c>
      <c r="D73" s="2" t="s">
        <v>989</v>
      </c>
    </row>
    <row r="74" spans="1:4">
      <c r="A74" s="2">
        <f>VLOOKUP(B74,'Entire Network Station List'!$A$1:$D$2000,2)</f>
        <v>750</v>
      </c>
      <c r="B74" s="20" t="s">
        <v>662</v>
      </c>
      <c r="C74" t="s">
        <v>339</v>
      </c>
      <c r="D74" s="2" t="s">
        <v>989</v>
      </c>
    </row>
    <row r="75" spans="1:4">
      <c r="A75" s="2">
        <f>VLOOKUP(B75,'Entire Network Station List'!$A$1:$D$2000,2)</f>
        <v>782</v>
      </c>
      <c r="B75" s="20" t="s">
        <v>665</v>
      </c>
      <c r="C75" t="s">
        <v>406</v>
      </c>
      <c r="D75" s="2" t="s">
        <v>989</v>
      </c>
    </row>
    <row r="76" spans="1:4">
      <c r="A76" s="2">
        <f>VLOOKUP(B76,'Entire Network Station List'!$A$1:$D$2000,2)</f>
        <v>171</v>
      </c>
      <c r="B76" s="20" t="s">
        <v>667</v>
      </c>
      <c r="C76" t="s">
        <v>385</v>
      </c>
      <c r="D76" s="2" t="s">
        <v>989</v>
      </c>
    </row>
    <row r="77" spans="1:4">
      <c r="A77" s="2">
        <f>VLOOKUP(B77,'Entire Network Station List'!$A$1:$D$2000,2)</f>
        <v>743</v>
      </c>
      <c r="B77" s="20" t="s">
        <v>668</v>
      </c>
      <c r="C77" t="s">
        <v>350</v>
      </c>
      <c r="D77" s="2" t="s">
        <v>989</v>
      </c>
    </row>
    <row r="78" spans="1:4">
      <c r="A78" s="2">
        <f>VLOOKUP(B78,'Entire Network Station List'!$A$1:$D$2000,2)</f>
        <v>430</v>
      </c>
      <c r="B78" s="20" t="s">
        <v>675</v>
      </c>
      <c r="C78" t="s">
        <v>396</v>
      </c>
      <c r="D78" s="2" t="s">
        <v>989</v>
      </c>
    </row>
    <row r="79" spans="1:4">
      <c r="A79" s="2">
        <f>VLOOKUP(B79,'Entire Network Station List'!$A$1:$D$2000,2)</f>
        <v>492</v>
      </c>
      <c r="B79" s="20" t="s">
        <v>678</v>
      </c>
      <c r="C79" t="s">
        <v>353</v>
      </c>
      <c r="D79" s="2" t="s">
        <v>989</v>
      </c>
    </row>
    <row r="80" spans="1:4">
      <c r="A80" s="2">
        <f>VLOOKUP(B80,'Entire Network Station List'!$A$1:$D$2000,2)</f>
        <v>956</v>
      </c>
      <c r="B80" s="20" t="s">
        <v>687</v>
      </c>
      <c r="C80" t="s">
        <v>370</v>
      </c>
      <c r="D80" s="2" t="s">
        <v>989</v>
      </c>
    </row>
    <row r="81" spans="1:4">
      <c r="A81" s="2">
        <f>VLOOKUP(B81,'Entire Network Station List'!$A$1:$D$2000,2)</f>
        <v>802</v>
      </c>
      <c r="B81" s="13" t="s">
        <v>691</v>
      </c>
      <c r="C81" s="13" t="s">
        <v>939</v>
      </c>
      <c r="D81" s="2" t="s">
        <v>989</v>
      </c>
    </row>
    <row r="82" spans="1:4">
      <c r="A82" s="2">
        <f>VLOOKUP(B82,'Entire Network Station List'!$A$1:$D$2000,2)</f>
        <v>576</v>
      </c>
      <c r="B82" s="20" t="s">
        <v>692</v>
      </c>
      <c r="C82" t="s">
        <v>446</v>
      </c>
      <c r="D82" s="2" t="s">
        <v>989</v>
      </c>
    </row>
    <row r="83" spans="1:4">
      <c r="A83" s="2">
        <f>VLOOKUP(B83,'Entire Network Station List'!$A$1:$D$2000,2)</f>
        <v>579</v>
      </c>
      <c r="B83" s="20" t="s">
        <v>696</v>
      </c>
      <c r="C83" t="s">
        <v>446</v>
      </c>
      <c r="D83" s="2" t="s">
        <v>989</v>
      </c>
    </row>
    <row r="84" spans="1:4">
      <c r="A84" s="2">
        <f>VLOOKUP(B84,'Entire Network Station List'!$A$1:$D$2000,2)</f>
        <v>298</v>
      </c>
      <c r="B84" s="20" t="s">
        <v>698</v>
      </c>
      <c r="C84" t="s">
        <v>3835</v>
      </c>
      <c r="D84" s="2" t="s">
        <v>989</v>
      </c>
    </row>
    <row r="85" spans="1:4">
      <c r="A85" s="2">
        <f>VLOOKUP(B85,'Entire Network Station List'!$A$1:$D$2000,2)</f>
        <v>432</v>
      </c>
      <c r="B85" s="20" t="s">
        <v>1033</v>
      </c>
      <c r="C85" t="s">
        <v>337</v>
      </c>
      <c r="D85" s="2" t="s">
        <v>989</v>
      </c>
    </row>
    <row r="86" spans="1:4">
      <c r="A86" s="2">
        <f>VLOOKUP(B86,'Entire Network Station List'!$A$1:$D$2000,2)</f>
        <v>752</v>
      </c>
      <c r="B86" s="20" t="s">
        <v>708</v>
      </c>
      <c r="C86" t="s">
        <v>341</v>
      </c>
      <c r="D86" s="2" t="s">
        <v>989</v>
      </c>
    </row>
    <row r="87" spans="1:4">
      <c r="A87" s="2">
        <f>VLOOKUP(B87,'Entire Network Station List'!$A$1:$D$2000,2)</f>
        <v>690</v>
      </c>
      <c r="B87" s="20" t="s">
        <v>709</v>
      </c>
      <c r="C87" t="s">
        <v>3801</v>
      </c>
      <c r="D87" s="2" t="s">
        <v>989</v>
      </c>
    </row>
    <row r="88" spans="1:4">
      <c r="A88" s="2">
        <f>VLOOKUP(B88,'Entire Network Station List'!$A$1:$D$2000,2)</f>
        <v>608</v>
      </c>
      <c r="B88" s="20" t="s">
        <v>711</v>
      </c>
      <c r="C88" t="s">
        <v>343</v>
      </c>
      <c r="D88" s="2" t="s">
        <v>989</v>
      </c>
    </row>
    <row r="89" spans="1:4">
      <c r="A89" s="2">
        <f>VLOOKUP(B89,'Entire Network Station List'!$A$1:$D$2000,2)</f>
        <v>1535</v>
      </c>
      <c r="B89" s="20" t="s">
        <v>715</v>
      </c>
      <c r="C89" t="s">
        <v>347</v>
      </c>
      <c r="D89" s="2" t="s">
        <v>989</v>
      </c>
    </row>
    <row r="90" spans="1:4">
      <c r="A90" s="2">
        <f>VLOOKUP(B90,'Entire Network Station List'!$A$1:$D$2000,2)</f>
        <v>1477</v>
      </c>
      <c r="B90" s="20" t="s">
        <v>726</v>
      </c>
      <c r="C90" t="s">
        <v>389</v>
      </c>
      <c r="D90" s="2" t="s">
        <v>989</v>
      </c>
    </row>
    <row r="91" spans="1:4">
      <c r="A91" s="2">
        <f>VLOOKUP(B91,'Entire Network Station List'!$A$1:$D$2000,2)</f>
        <v>665</v>
      </c>
      <c r="B91" s="20" t="s">
        <v>735</v>
      </c>
      <c r="C91" t="s">
        <v>3801</v>
      </c>
      <c r="D91" s="2" t="s">
        <v>989</v>
      </c>
    </row>
    <row r="92" spans="1:4">
      <c r="A92" s="2">
        <f>VLOOKUP(B92,'Entire Network Station List'!$A$1:$D$2000,2)</f>
        <v>581</v>
      </c>
      <c r="B92" s="20" t="s">
        <v>742</v>
      </c>
      <c r="C92" t="s">
        <v>437</v>
      </c>
      <c r="D92" s="2" t="s">
        <v>989</v>
      </c>
    </row>
    <row r="93" spans="1:4">
      <c r="A93" s="2">
        <f>VLOOKUP(B93,'Entire Network Station List'!$A$1:$D$2000,2)</f>
        <v>289</v>
      </c>
      <c r="B93" s="20" t="s">
        <v>3810</v>
      </c>
      <c r="C93" t="s">
        <v>3810</v>
      </c>
      <c r="D93" s="2" t="s">
        <v>989</v>
      </c>
    </row>
    <row r="94" spans="1:4">
      <c r="A94" s="2">
        <f>VLOOKUP(B94,'Entire Network Station List'!$A$1:$D$2000,2)</f>
        <v>891</v>
      </c>
      <c r="B94" s="20" t="s">
        <v>755</v>
      </c>
      <c r="C94" t="s">
        <v>394</v>
      </c>
      <c r="D94" s="2" t="s">
        <v>989</v>
      </c>
    </row>
    <row r="95" spans="1:4">
      <c r="A95" s="2">
        <f>VLOOKUP(B95,'Entire Network Station List'!$A$1:$D$2000,2)</f>
        <v>1813</v>
      </c>
      <c r="B95" s="20" t="s">
        <v>756</v>
      </c>
      <c r="C95" t="s">
        <v>347</v>
      </c>
      <c r="D95" s="2" t="s">
        <v>989</v>
      </c>
    </row>
    <row r="96" spans="1:4">
      <c r="A96" s="2">
        <f>VLOOKUP(B96,'Entire Network Station List'!$A$1:$D$2000,2)</f>
        <v>1470</v>
      </c>
      <c r="B96" s="20" t="s">
        <v>762</v>
      </c>
      <c r="C96" t="s">
        <v>365</v>
      </c>
      <c r="D96" s="2" t="s">
        <v>989</v>
      </c>
    </row>
    <row r="97" spans="1:4">
      <c r="A97" s="2">
        <f>VLOOKUP(B97,'Entire Network Station List'!$A$1:$D$2000,2)</f>
        <v>735</v>
      </c>
      <c r="B97" s="20" t="s">
        <v>763</v>
      </c>
      <c r="C97" t="s">
        <v>339</v>
      </c>
      <c r="D97" s="2" t="s">
        <v>989</v>
      </c>
    </row>
    <row r="98" spans="1:4">
      <c r="A98" s="2">
        <f>VLOOKUP(B98,'Entire Network Station List'!$A$1:$D$2000,2)</f>
        <v>582</v>
      </c>
      <c r="B98" s="20" t="s">
        <v>764</v>
      </c>
      <c r="C98" t="s">
        <v>437</v>
      </c>
      <c r="D98" s="2" t="s">
        <v>989</v>
      </c>
    </row>
    <row r="99" spans="1:4">
      <c r="A99" s="2">
        <f>VLOOKUP(B99,'Entire Network Station List'!$A$1:$D$2000,2)</f>
        <v>616</v>
      </c>
      <c r="B99" s="20" t="s">
        <v>774</v>
      </c>
      <c r="C99" t="s">
        <v>446</v>
      </c>
      <c r="D99" s="2" t="s">
        <v>989</v>
      </c>
    </row>
    <row r="100" spans="1:4">
      <c r="A100" s="2">
        <f>VLOOKUP(B100,'Entire Network Station List'!$A$1:$D$2000,2)</f>
        <v>519</v>
      </c>
      <c r="B100" s="13" t="s">
        <v>779</v>
      </c>
      <c r="C100" s="13" t="s">
        <v>423</v>
      </c>
      <c r="D100" s="2" t="s">
        <v>989</v>
      </c>
    </row>
    <row r="101" spans="1:4">
      <c r="A101" s="2">
        <f>VLOOKUP(B101,'Entire Network Station List'!$A$1:$D$2000,2)</f>
        <v>521</v>
      </c>
      <c r="B101" s="20" t="s">
        <v>780</v>
      </c>
      <c r="C101" t="s">
        <v>399</v>
      </c>
      <c r="D101" s="2" t="s">
        <v>989</v>
      </c>
    </row>
    <row r="102" spans="1:4">
      <c r="A102" s="2">
        <f>VLOOKUP(B102,'Entire Network Station List'!$A$1:$D$2000,2)</f>
        <v>617</v>
      </c>
      <c r="B102" s="20" t="s">
        <v>788</v>
      </c>
      <c r="C102" t="s">
        <v>333</v>
      </c>
      <c r="D102" s="2" t="s">
        <v>989</v>
      </c>
    </row>
    <row r="103" spans="1:4">
      <c r="A103" s="2">
        <f>VLOOKUP(B103,'Entire Network Station List'!$A$1:$D$2000,2)</f>
        <v>751</v>
      </c>
      <c r="B103" s="20" t="s">
        <v>794</v>
      </c>
      <c r="C103" t="s">
        <v>387</v>
      </c>
      <c r="D103" s="2" t="s">
        <v>989</v>
      </c>
    </row>
    <row r="104" spans="1:4">
      <c r="A104" s="2">
        <f>VLOOKUP(B104,'Entire Network Station List'!$A$1:$D$2000,2)</f>
        <v>1509</v>
      </c>
      <c r="B104" s="20" t="s">
        <v>795</v>
      </c>
      <c r="C104" t="s">
        <v>385</v>
      </c>
      <c r="D104" s="2" t="s">
        <v>989</v>
      </c>
    </row>
    <row r="105" spans="1:4">
      <c r="A105" s="2">
        <f>VLOOKUP(B105,'Entire Network Station List'!$A$1:$D$2000,2)</f>
        <v>265</v>
      </c>
      <c r="B105" s="20" t="s">
        <v>812</v>
      </c>
      <c r="C105" t="s">
        <v>335</v>
      </c>
      <c r="D105" s="2" t="s">
        <v>989</v>
      </c>
    </row>
    <row r="106" spans="1:4">
      <c r="A106" s="2">
        <f>VLOOKUP(B106,'Entire Network Station List'!$A$1:$D$2000,2)</f>
        <v>471</v>
      </c>
      <c r="B106" s="20" t="s">
        <v>1043</v>
      </c>
      <c r="C106" t="s">
        <v>353</v>
      </c>
      <c r="D106" s="2" t="s">
        <v>989</v>
      </c>
    </row>
    <row r="107" spans="1:4">
      <c r="A107" s="2">
        <f>VLOOKUP(B107,'Entire Network Station List'!$A$1:$D$2000,2)</f>
        <v>674</v>
      </c>
      <c r="B107" s="20" t="s">
        <v>826</v>
      </c>
      <c r="C107" t="s">
        <v>3810</v>
      </c>
      <c r="D107" s="2" t="s">
        <v>989</v>
      </c>
    </row>
    <row r="108" spans="1:4">
      <c r="A108" s="2">
        <f>VLOOKUP(B108,'Entire Network Station List'!$A$1:$D$2000,2)</f>
        <v>601</v>
      </c>
      <c r="B108" s="20" t="s">
        <v>827</v>
      </c>
      <c r="C108" t="s">
        <v>362</v>
      </c>
      <c r="D108" s="2" t="s">
        <v>989</v>
      </c>
    </row>
    <row r="109" spans="1:4">
      <c r="A109" s="2">
        <f>VLOOKUP(B109,'Entire Network Station List'!$A$1:$D$2000,2)</f>
        <v>631</v>
      </c>
      <c r="B109" s="20" t="s">
        <v>829</v>
      </c>
      <c r="C109" t="s">
        <v>446</v>
      </c>
      <c r="D109" s="2" t="s">
        <v>989</v>
      </c>
    </row>
    <row r="110" spans="1:4">
      <c r="A110" s="2">
        <f>VLOOKUP(B110,'Entire Network Station List'!$A$1:$D$2000,2)</f>
        <v>585</v>
      </c>
      <c r="B110" s="20" t="s">
        <v>1048</v>
      </c>
      <c r="C110" t="s">
        <v>446</v>
      </c>
      <c r="D110" s="2" t="s">
        <v>989</v>
      </c>
    </row>
    <row r="111" spans="1:4">
      <c r="A111" s="2">
        <f>VLOOKUP(B111,'Entire Network Station List'!$A$1:$D$2000,2)</f>
        <v>444</v>
      </c>
      <c r="B111" s="20" t="s">
        <v>834</v>
      </c>
      <c r="C111" t="s">
        <v>396</v>
      </c>
      <c r="D111" s="2" t="s">
        <v>989</v>
      </c>
    </row>
    <row r="112" spans="1:4">
      <c r="A112" s="2">
        <f>VLOOKUP(B112,'Entire Network Station List'!$A$1:$D$2000,2)</f>
        <v>587</v>
      </c>
      <c r="B112" s="20" t="s">
        <v>836</v>
      </c>
      <c r="C112" t="s">
        <v>362</v>
      </c>
      <c r="D112" s="2" t="s">
        <v>989</v>
      </c>
    </row>
    <row r="113" spans="1:4">
      <c r="A113" s="2">
        <f>VLOOKUP(B113,'Entire Network Station List'!$A$1:$D$2000,2)</f>
        <v>332</v>
      </c>
      <c r="B113" s="20" t="s">
        <v>838</v>
      </c>
      <c r="C113" t="s">
        <v>409</v>
      </c>
      <c r="D113" s="2" t="s">
        <v>989</v>
      </c>
    </row>
    <row r="114" spans="1:4">
      <c r="A114" s="2">
        <f>VLOOKUP(B114,'Entire Network Station List'!$A$1:$D$2000,2)</f>
        <v>589</v>
      </c>
      <c r="B114" s="20" t="s">
        <v>839</v>
      </c>
      <c r="C114" t="s">
        <v>437</v>
      </c>
      <c r="D114" s="2" t="s">
        <v>989</v>
      </c>
    </row>
    <row r="115" spans="1:4">
      <c r="A115" s="2">
        <f>VLOOKUP(B115,'Entire Network Station List'!$A$1:$D$2000,2)</f>
        <v>798</v>
      </c>
      <c r="B115" s="20" t="s">
        <v>842</v>
      </c>
      <c r="C115" t="s">
        <v>339</v>
      </c>
      <c r="D115" s="2" t="s">
        <v>989</v>
      </c>
    </row>
    <row r="116" spans="1:4">
      <c r="A116" s="2">
        <f>VLOOKUP(B116,'Entire Network Station List'!$A$1:$D$2000,2)</f>
        <v>188</v>
      </c>
      <c r="B116" s="20" t="s">
        <v>852</v>
      </c>
      <c r="C116" t="s">
        <v>385</v>
      </c>
      <c r="D116" s="2" t="s">
        <v>989</v>
      </c>
    </row>
    <row r="117" spans="1:4">
      <c r="A117" s="2">
        <f>VLOOKUP(B117,'Entire Network Station List'!$A$1:$D$2000,2)</f>
        <v>764</v>
      </c>
      <c r="B117" s="20" t="s">
        <v>857</v>
      </c>
      <c r="C117" t="s">
        <v>350</v>
      </c>
      <c r="D117" s="2" t="s">
        <v>989</v>
      </c>
    </row>
    <row r="118" spans="1:4">
      <c r="A118" s="2">
        <f>VLOOKUP(B118,'Entire Network Station List'!$A$1:$D$2000,2)</f>
        <v>766</v>
      </c>
      <c r="B118" s="20" t="s">
        <v>863</v>
      </c>
      <c r="C118" t="s">
        <v>406</v>
      </c>
      <c r="D118" s="2" t="s">
        <v>989</v>
      </c>
    </row>
    <row r="119" spans="1:4">
      <c r="A119" s="2">
        <f>VLOOKUP(B119,'Entire Network Station List'!$A$1:$D$2000,2)</f>
        <v>590</v>
      </c>
      <c r="B119" s="20" t="s">
        <v>864</v>
      </c>
      <c r="C119" t="s">
        <v>437</v>
      </c>
      <c r="D119" s="2" t="s">
        <v>989</v>
      </c>
    </row>
    <row r="120" spans="1:4">
      <c r="A120" s="2">
        <f>VLOOKUP(B120,'Entire Network Station List'!$A$1:$D$2000,2)</f>
        <v>800</v>
      </c>
      <c r="B120" s="20" t="s">
        <v>876</v>
      </c>
      <c r="C120" t="s">
        <v>341</v>
      </c>
      <c r="D120" s="2" t="s">
        <v>989</v>
      </c>
    </row>
    <row r="121" spans="1:4">
      <c r="A121" s="2">
        <f>VLOOKUP(B121,'Entire Network Station List'!$A$1:$D$2000,2)</f>
        <v>767</v>
      </c>
      <c r="B121" s="20" t="s">
        <v>879</v>
      </c>
      <c r="C121" t="s">
        <v>339</v>
      </c>
      <c r="D121" s="2" t="s">
        <v>989</v>
      </c>
    </row>
    <row r="122" spans="1:4">
      <c r="A122" s="2">
        <f>VLOOKUP(B122,'Entire Network Station List'!$A$1:$D$2000,2)</f>
        <v>795</v>
      </c>
      <c r="B122" s="20" t="s">
        <v>888</v>
      </c>
      <c r="C122" t="s">
        <v>350</v>
      </c>
      <c r="D122" s="2" t="s">
        <v>989</v>
      </c>
    </row>
    <row r="123" spans="1:4">
      <c r="A123" s="2">
        <f>VLOOKUP(B123,'Entire Network Station List'!$A$1:$D$2000,2)</f>
        <v>488</v>
      </c>
      <c r="B123" s="20" t="s">
        <v>890</v>
      </c>
      <c r="C123" t="s">
        <v>396</v>
      </c>
      <c r="D123" s="2" t="s">
        <v>989</v>
      </c>
    </row>
    <row r="124" spans="1:4">
      <c r="A124" s="2">
        <f>VLOOKUP(B124,'Entire Network Station List'!$A$1:$D$2000,2)</f>
        <v>493</v>
      </c>
      <c r="B124" s="20" t="s">
        <v>894</v>
      </c>
      <c r="C124" t="s">
        <v>3835</v>
      </c>
      <c r="D124" s="2" t="s">
        <v>989</v>
      </c>
    </row>
    <row r="125" spans="1:4">
      <c r="A125" s="2">
        <f>VLOOKUP(B125,'Entire Network Station List'!$A$1:$D$2000,2)</f>
        <v>1335</v>
      </c>
      <c r="B125" s="20" t="s">
        <v>907</v>
      </c>
      <c r="C125" t="s">
        <v>385</v>
      </c>
      <c r="D125" s="2" t="s">
        <v>989</v>
      </c>
    </row>
    <row r="126" spans="1:4">
      <c r="A126" s="2">
        <f>VLOOKUP(B126,'Entire Network Station List'!$A$1:$D$2000,2)</f>
        <v>459</v>
      </c>
      <c r="B126" s="20" t="s">
        <v>911</v>
      </c>
      <c r="C126" t="s">
        <v>3835</v>
      </c>
      <c r="D126" s="2" t="s">
        <v>989</v>
      </c>
    </row>
    <row r="127" spans="1:4">
      <c r="A127" s="2">
        <f>VLOOKUP(B127,'Entire Network Station List'!$A$1:$D$2000,2)</f>
        <v>1518</v>
      </c>
      <c r="B127" s="20" t="s">
        <v>915</v>
      </c>
      <c r="C127" t="s">
        <v>385</v>
      </c>
      <c r="D127" s="2" t="s">
        <v>989</v>
      </c>
    </row>
    <row r="128" spans="1:4">
      <c r="A128" s="2">
        <f>VLOOKUP(B128,'Entire Network Station List'!$A$1:$D$2000,2)</f>
        <v>676</v>
      </c>
      <c r="B128" s="20" t="s">
        <v>927</v>
      </c>
      <c r="C128" t="s">
        <v>3810</v>
      </c>
      <c r="D128" s="2" t="s">
        <v>989</v>
      </c>
    </row>
    <row r="129" spans="1:4">
      <c r="A129" s="2">
        <f>VLOOKUP(B129,'Entire Network Station List'!$A$1:$D$2000,2)</f>
        <v>450</v>
      </c>
      <c r="B129" s="20" t="s">
        <v>929</v>
      </c>
      <c r="C129" t="s">
        <v>3835</v>
      </c>
      <c r="D129" s="2" t="s">
        <v>989</v>
      </c>
    </row>
    <row r="130" spans="1:4">
      <c r="A130" s="2">
        <f>VLOOKUP(B130,'Entire Network Station List'!$A$1:$D$2000,2)</f>
        <v>1840</v>
      </c>
      <c r="B130" s="20" t="s">
        <v>347</v>
      </c>
      <c r="C130" t="s">
        <v>347</v>
      </c>
      <c r="D130" s="2" t="s">
        <v>989</v>
      </c>
    </row>
    <row r="131" spans="1:4">
      <c r="A131" s="2">
        <f>VLOOKUP(B131,'Entire Network Station List'!$A$1:$D$2000,2)</f>
        <v>528</v>
      </c>
      <c r="B131" s="20" t="s">
        <v>933</v>
      </c>
      <c r="C131" t="s">
        <v>397</v>
      </c>
      <c r="D131" s="2" t="s">
        <v>989</v>
      </c>
    </row>
    <row r="132" spans="1:4">
      <c r="A132" s="2">
        <f>VLOOKUP(B132,'Entire Network Station List'!$A$1:$D$2000,2)</f>
        <v>591</v>
      </c>
      <c r="B132" s="20" t="s">
        <v>935</v>
      </c>
      <c r="C132" t="s">
        <v>437</v>
      </c>
      <c r="D132" s="2" t="s">
        <v>989</v>
      </c>
    </row>
    <row r="133" spans="1:4">
      <c r="A133" s="2">
        <f>VLOOKUP(B133,'Entire Network Station List'!$A$1:$D$2000,2)</f>
        <v>283</v>
      </c>
      <c r="B133" s="20" t="s">
        <v>423</v>
      </c>
      <c r="C133" t="s">
        <v>423</v>
      </c>
      <c r="D133" s="2" t="s">
        <v>989</v>
      </c>
    </row>
    <row r="134" spans="1:4">
      <c r="A134" s="2">
        <f>VLOOKUP(B134,'Entire Network Station List'!$A$1:$D$2000,2)</f>
        <v>1339</v>
      </c>
      <c r="B134" s="20" t="s">
        <v>365</v>
      </c>
      <c r="C134" t="s">
        <v>365</v>
      </c>
      <c r="D134" s="2" t="s">
        <v>989</v>
      </c>
    </row>
    <row r="135" spans="1:4">
      <c r="A135" s="2">
        <f>VLOOKUP(B135,'Entire Network Station List'!$A$1:$D$2000,2)</f>
        <v>445</v>
      </c>
      <c r="B135" s="20" t="s">
        <v>938</v>
      </c>
      <c r="C135" t="s">
        <v>353</v>
      </c>
      <c r="D135" s="2" t="s">
        <v>989</v>
      </c>
    </row>
    <row r="136" spans="1:4">
      <c r="A136" s="2">
        <f>VLOOKUP(B136,'Entire Network Station List'!$A$1:$D$2000,2)</f>
        <v>628</v>
      </c>
      <c r="B136" s="20" t="s">
        <v>943</v>
      </c>
      <c r="C136" t="s">
        <v>437</v>
      </c>
      <c r="D136" s="2" t="s">
        <v>989</v>
      </c>
    </row>
    <row r="137" spans="1:4">
      <c r="A137" s="2">
        <f>VLOOKUP(B137,'Entire Network Station List'!$A$1:$D$2000,2)</f>
        <v>446</v>
      </c>
      <c r="B137" s="20" t="s">
        <v>945</v>
      </c>
      <c r="C137" t="s">
        <v>353</v>
      </c>
      <c r="D137" s="2" t="s">
        <v>989</v>
      </c>
    </row>
    <row r="138" spans="1:4">
      <c r="A138" s="2">
        <f>VLOOKUP(B138,'Entire Network Station List'!$A$1:$D$2000,2)</f>
        <v>770</v>
      </c>
      <c r="B138" s="20" t="s">
        <v>948</v>
      </c>
      <c r="C138" t="s">
        <v>339</v>
      </c>
      <c r="D138" s="2" t="s">
        <v>989</v>
      </c>
    </row>
    <row r="139" spans="1:4">
      <c r="A139" s="2">
        <f>VLOOKUP(B139,'Entire Network Station List'!$A$1:$D$2000,2)</f>
        <v>455</v>
      </c>
      <c r="B139" s="20" t="s">
        <v>969</v>
      </c>
      <c r="C139" t="s">
        <v>353</v>
      </c>
      <c r="D139" s="2" t="s">
        <v>989</v>
      </c>
    </row>
    <row r="140" spans="1:4">
      <c r="A140" s="2">
        <f>VLOOKUP(B140,'Entire Network Station List'!$A$1:$D$2000,2)</f>
        <v>177</v>
      </c>
      <c r="B140" s="20" t="s">
        <v>970</v>
      </c>
      <c r="C140" t="s">
        <v>385</v>
      </c>
      <c r="D140" s="2" t="s">
        <v>989</v>
      </c>
    </row>
    <row r="141" spans="1:4">
      <c r="A141" s="2">
        <f>VLOOKUP(B141,'Entire Network Station List'!$A$1:$D$2000,2)</f>
        <v>467</v>
      </c>
      <c r="B141" s="20" t="s">
        <v>972</v>
      </c>
      <c r="C141" t="s">
        <v>3835</v>
      </c>
      <c r="D141" s="2" t="s">
        <v>989</v>
      </c>
    </row>
    <row r="142" spans="1:4">
      <c r="A142" s="142">
        <v>498</v>
      </c>
      <c r="B142" s="147" t="s">
        <v>398</v>
      </c>
      <c r="C142" t="s">
        <v>399</v>
      </c>
      <c r="D142" s="2" t="s">
        <v>989</v>
      </c>
    </row>
    <row r="143" spans="1:4">
      <c r="A143" s="2">
        <v>740</v>
      </c>
      <c r="B143" s="147" t="s">
        <v>991</v>
      </c>
      <c r="C143" t="s">
        <v>350</v>
      </c>
      <c r="D143" s="2" t="s">
        <v>989</v>
      </c>
    </row>
    <row r="144" spans="1:4">
      <c r="A144" s="2">
        <v>867</v>
      </c>
      <c r="B144" s="147" t="s">
        <v>635</v>
      </c>
      <c r="C144" s="148" t="s">
        <v>360</v>
      </c>
      <c r="D144" s="2" t="s">
        <v>989</v>
      </c>
    </row>
    <row r="145" spans="1:4">
      <c r="A145" s="2">
        <v>822</v>
      </c>
      <c r="B145" s="147" t="s">
        <v>3905</v>
      </c>
      <c r="C145" s="148" t="s">
        <v>3790</v>
      </c>
      <c r="D145" s="2" t="s">
        <v>989</v>
      </c>
    </row>
    <row r="146" spans="1:4">
      <c r="A146" s="14"/>
      <c r="B146" s="14"/>
      <c r="C146" s="14"/>
    </row>
    <row r="147" spans="1:4">
      <c r="A147" s="14"/>
      <c r="B147" s="14"/>
      <c r="C147" s="14"/>
    </row>
    <row r="148" spans="1:4">
      <c r="A148" s="14"/>
      <c r="B148" s="14"/>
      <c r="C148" s="14"/>
      <c r="D148" s="2">
        <f>COUNTIF(D2:D143,"YES")</f>
        <v>142</v>
      </c>
    </row>
    <row r="149" spans="1:4">
      <c r="A149" s="14"/>
      <c r="B149" s="14"/>
      <c r="C149" s="14"/>
    </row>
    <row r="150" spans="1:4">
      <c r="A150" s="14"/>
      <c r="B150" s="14"/>
      <c r="C150" s="14"/>
    </row>
    <row r="151" spans="1:4">
      <c r="A151" s="14"/>
      <c r="B151" s="14"/>
      <c r="C151" s="14"/>
    </row>
    <row r="152" spans="1:4">
      <c r="A152" s="14"/>
      <c r="B152" s="14"/>
      <c r="C152" s="14"/>
    </row>
    <row r="153" spans="1:4">
      <c r="A153" s="14"/>
      <c r="B153" s="14"/>
      <c r="C153" s="14"/>
    </row>
    <row r="154" spans="1:4">
      <c r="A154" s="14"/>
      <c r="B154" s="14"/>
      <c r="C154" s="14"/>
    </row>
    <row r="155" spans="1:4">
      <c r="A155" s="14"/>
      <c r="B155" s="14"/>
      <c r="C155" s="14"/>
    </row>
    <row r="156" spans="1:4">
      <c r="A156" s="14"/>
      <c r="B156" s="14"/>
      <c r="C156" s="14"/>
    </row>
    <row r="157" spans="1:4">
      <c r="A157" s="14"/>
      <c r="B157" s="14"/>
      <c r="C157" s="14"/>
    </row>
    <row r="158" spans="1:4">
      <c r="A158" s="14"/>
      <c r="B158" s="14"/>
      <c r="C158" s="14"/>
    </row>
    <row r="159" spans="1:4">
      <c r="A159" s="14"/>
      <c r="B159" s="14"/>
      <c r="C159" s="14"/>
    </row>
    <row r="160" spans="1:4">
      <c r="A160" s="14"/>
      <c r="B160" s="14"/>
      <c r="C160" s="14"/>
    </row>
    <row r="161" spans="1:3">
      <c r="A161" s="14"/>
      <c r="B161" s="14"/>
      <c r="C161" s="14"/>
    </row>
  </sheetData>
  <phoneticPr fontId="25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indexed="48"/>
  </sheetPr>
  <dimension ref="A1:H156"/>
  <sheetViews>
    <sheetView workbookViewId="0">
      <pane ySplit="1" topLeftCell="A2" activePane="bottomLeft" state="frozen"/>
      <selection pane="bottomLeft" activeCell="F47" sqref="F47"/>
    </sheetView>
  </sheetViews>
  <sheetFormatPr defaultRowHeight="12.75"/>
  <cols>
    <col min="1" max="1" width="17.28515625" customWidth="1"/>
    <col min="2" max="2" width="17.28515625" bestFit="1" customWidth="1"/>
    <col min="3" max="3" width="17" customWidth="1"/>
    <col min="4" max="4" width="14" style="2" customWidth="1"/>
    <col min="5" max="5" width="13.7109375" style="2" customWidth="1"/>
    <col min="6" max="6" width="16.28515625" customWidth="1"/>
    <col min="7" max="7" width="33" customWidth="1"/>
    <col min="8" max="8" width="86.5703125" customWidth="1"/>
    <col min="9" max="9" width="11.5703125" customWidth="1"/>
  </cols>
  <sheetData>
    <row r="1" spans="1:8">
      <c r="A1" s="141" t="s">
        <v>974</v>
      </c>
      <c r="B1" s="1" t="s">
        <v>1064</v>
      </c>
      <c r="C1" s="1" t="s">
        <v>1065</v>
      </c>
      <c r="D1" s="1" t="s">
        <v>1087</v>
      </c>
      <c r="E1" s="1" t="s">
        <v>978</v>
      </c>
      <c r="F1" s="140" t="s">
        <v>9618</v>
      </c>
      <c r="G1" s="140" t="s">
        <v>1670</v>
      </c>
      <c r="H1" s="140" t="s">
        <v>7469</v>
      </c>
    </row>
    <row r="2" spans="1:8">
      <c r="A2" s="142">
        <v>498</v>
      </c>
      <c r="B2" s="137" t="s">
        <v>1668</v>
      </c>
      <c r="C2" s="137" t="s">
        <v>1671</v>
      </c>
      <c r="D2" s="137" t="s">
        <v>1669</v>
      </c>
      <c r="E2" s="1" t="s">
        <v>1669</v>
      </c>
      <c r="F2" s="137" t="s">
        <v>9617</v>
      </c>
      <c r="G2" s="144" t="s">
        <v>1673</v>
      </c>
    </row>
    <row r="3" spans="1:8">
      <c r="A3" s="2">
        <v>740</v>
      </c>
      <c r="B3" s="19" t="s">
        <v>1665</v>
      </c>
      <c r="C3" s="2" t="s">
        <v>1073</v>
      </c>
      <c r="D3" s="2" t="s">
        <v>1669</v>
      </c>
      <c r="E3" s="1" t="s">
        <v>1669</v>
      </c>
      <c r="F3" s="146">
        <v>40824</v>
      </c>
      <c r="G3" t="s">
        <v>1672</v>
      </c>
      <c r="H3" t="s">
        <v>3186</v>
      </c>
    </row>
    <row r="4" spans="1:8">
      <c r="A4" s="2">
        <v>743</v>
      </c>
      <c r="B4" s="19" t="s">
        <v>1666</v>
      </c>
      <c r="C4" s="2" t="s">
        <v>1073</v>
      </c>
      <c r="D4" s="2" t="s">
        <v>1669</v>
      </c>
      <c r="E4" s="1" t="s">
        <v>1669</v>
      </c>
      <c r="F4" s="146">
        <v>40824</v>
      </c>
      <c r="G4" t="s">
        <v>1674</v>
      </c>
      <c r="H4" t="s">
        <v>3187</v>
      </c>
    </row>
    <row r="5" spans="1:8">
      <c r="A5" s="2">
        <v>759</v>
      </c>
      <c r="B5" s="19" t="s">
        <v>1667</v>
      </c>
      <c r="C5" s="2" t="s">
        <v>1073</v>
      </c>
      <c r="D5" s="2" t="s">
        <v>1669</v>
      </c>
      <c r="E5" s="1" t="s">
        <v>1669</v>
      </c>
      <c r="F5" s="146">
        <v>40824</v>
      </c>
      <c r="G5" t="s">
        <v>1675</v>
      </c>
      <c r="H5" s="144" t="s">
        <v>3188</v>
      </c>
    </row>
    <row r="6" spans="1:8">
      <c r="A6" s="2" t="s">
        <v>9619</v>
      </c>
      <c r="B6" s="143" t="s">
        <v>9616</v>
      </c>
      <c r="C6" s="145" t="s">
        <v>11514</v>
      </c>
      <c r="D6" s="2" t="s">
        <v>1669</v>
      </c>
      <c r="E6" s="1" t="s">
        <v>1669</v>
      </c>
      <c r="F6" s="146">
        <v>40856</v>
      </c>
      <c r="H6" t="s">
        <v>3189</v>
      </c>
    </row>
    <row r="7" spans="1:8">
      <c r="A7" s="2" t="s">
        <v>11512</v>
      </c>
      <c r="B7" s="143" t="s">
        <v>11510</v>
      </c>
      <c r="C7" s="143" t="s">
        <v>1076</v>
      </c>
      <c r="D7" s="2" t="s">
        <v>1669</v>
      </c>
      <c r="E7" s="1" t="s">
        <v>1669</v>
      </c>
      <c r="F7" s="146">
        <v>40868</v>
      </c>
    </row>
    <row r="8" spans="1:8">
      <c r="A8" s="2">
        <v>867</v>
      </c>
      <c r="B8" s="143" t="s">
        <v>11511</v>
      </c>
      <c r="C8" s="143" t="s">
        <v>11513</v>
      </c>
      <c r="D8" s="2" t="s">
        <v>1669</v>
      </c>
      <c r="E8" s="1" t="s">
        <v>1669</v>
      </c>
      <c r="F8" s="146">
        <v>40856</v>
      </c>
    </row>
    <row r="9" spans="1:8">
      <c r="A9" s="2">
        <v>822</v>
      </c>
      <c r="B9" s="143" t="s">
        <v>12510</v>
      </c>
      <c r="C9" s="143" t="s">
        <v>12511</v>
      </c>
      <c r="D9" s="2" t="s">
        <v>1669</v>
      </c>
      <c r="E9" s="1" t="s">
        <v>1669</v>
      </c>
      <c r="F9" s="146">
        <v>40856</v>
      </c>
    </row>
    <row r="10" spans="1:8">
      <c r="A10" s="2">
        <v>1500</v>
      </c>
      <c r="B10" s="143" t="s">
        <v>1293</v>
      </c>
      <c r="C10" s="143" t="s">
        <v>1077</v>
      </c>
      <c r="D10" s="2" t="s">
        <v>1669</v>
      </c>
      <c r="F10" s="146"/>
      <c r="G10" t="s">
        <v>1297</v>
      </c>
    </row>
    <row r="11" spans="1:8">
      <c r="A11" s="2">
        <v>848</v>
      </c>
      <c r="B11" s="143" t="s">
        <v>1294</v>
      </c>
      <c r="C11" s="143" t="s">
        <v>12511</v>
      </c>
      <c r="D11" s="2" t="s">
        <v>1669</v>
      </c>
      <c r="F11" s="146"/>
      <c r="G11" t="s">
        <v>1298</v>
      </c>
    </row>
    <row r="12" spans="1:8">
      <c r="A12" s="2">
        <v>823</v>
      </c>
      <c r="B12" s="143" t="s">
        <v>1295</v>
      </c>
      <c r="C12" s="143" t="s">
        <v>1296</v>
      </c>
      <c r="D12" s="2" t="s">
        <v>1669</v>
      </c>
      <c r="F12" s="146"/>
    </row>
    <row r="13" spans="1:8">
      <c r="A13" s="2"/>
      <c r="B13" s="20"/>
    </row>
    <row r="14" spans="1:8">
      <c r="A14" s="2"/>
      <c r="B14" s="20"/>
    </row>
    <row r="15" spans="1:8">
      <c r="A15" s="2"/>
      <c r="B15" s="20"/>
    </row>
    <row r="16" spans="1:8">
      <c r="A16" s="2"/>
      <c r="B16" s="20"/>
    </row>
    <row r="17" spans="1:2">
      <c r="A17" s="2"/>
      <c r="B17" s="20"/>
    </row>
    <row r="18" spans="1:2">
      <c r="A18" s="2"/>
      <c r="B18" s="20"/>
    </row>
    <row r="19" spans="1:2">
      <c r="A19" s="2"/>
      <c r="B19" s="20"/>
    </row>
    <row r="20" spans="1:2">
      <c r="A20" s="2"/>
      <c r="B20" s="20"/>
    </row>
    <row r="21" spans="1:2">
      <c r="A21" s="2"/>
      <c r="B21" s="20"/>
    </row>
    <row r="22" spans="1:2">
      <c r="A22" s="2"/>
      <c r="B22" s="20"/>
    </row>
    <row r="23" spans="1:2">
      <c r="A23" s="2"/>
      <c r="B23" s="20"/>
    </row>
    <row r="24" spans="1:2">
      <c r="A24" s="2"/>
      <c r="B24" s="20"/>
    </row>
    <row r="25" spans="1:2">
      <c r="A25" s="2"/>
      <c r="B25" s="20"/>
    </row>
    <row r="26" spans="1:2">
      <c r="A26" s="2"/>
      <c r="B26" s="20"/>
    </row>
    <row r="27" spans="1:2">
      <c r="A27" s="2"/>
      <c r="B27" s="20"/>
    </row>
    <row r="28" spans="1:2">
      <c r="A28" s="2"/>
      <c r="B28" s="20"/>
    </row>
    <row r="29" spans="1:2">
      <c r="A29" s="2"/>
      <c r="B29" s="20"/>
    </row>
    <row r="30" spans="1:2">
      <c r="A30" s="2"/>
      <c r="B30" s="20"/>
    </row>
    <row r="31" spans="1:2">
      <c r="A31" s="2"/>
      <c r="B31" s="20"/>
    </row>
    <row r="32" spans="1:2">
      <c r="A32" s="2"/>
      <c r="B32" s="20"/>
    </row>
    <row r="33" spans="1:2">
      <c r="A33" s="2"/>
      <c r="B33" s="20"/>
    </row>
    <row r="34" spans="1:2">
      <c r="A34" s="2"/>
      <c r="B34" s="20"/>
    </row>
    <row r="35" spans="1:2">
      <c r="A35" s="2"/>
      <c r="B35" s="20"/>
    </row>
    <row r="36" spans="1:2">
      <c r="A36" s="2"/>
      <c r="B36" s="20"/>
    </row>
    <row r="37" spans="1:2">
      <c r="A37" s="2"/>
      <c r="B37" s="20"/>
    </row>
    <row r="38" spans="1:2">
      <c r="A38" s="2"/>
      <c r="B38" s="20"/>
    </row>
    <row r="39" spans="1:2">
      <c r="A39" s="2"/>
      <c r="B39" s="20"/>
    </row>
    <row r="40" spans="1:2">
      <c r="A40" s="2"/>
      <c r="B40" s="20"/>
    </row>
    <row r="41" spans="1:2">
      <c r="A41" s="2"/>
      <c r="B41" s="20"/>
    </row>
    <row r="42" spans="1:2">
      <c r="A42" s="2"/>
      <c r="B42" s="20"/>
    </row>
    <row r="43" spans="1:2">
      <c r="A43" s="2"/>
      <c r="B43" s="20"/>
    </row>
    <row r="44" spans="1:2">
      <c r="A44" s="2"/>
      <c r="B44" s="20"/>
    </row>
    <row r="45" spans="1:2">
      <c r="A45" s="2"/>
      <c r="B45" s="20"/>
    </row>
    <row r="46" spans="1:2">
      <c r="A46" s="2"/>
      <c r="B46" s="20"/>
    </row>
    <row r="47" spans="1:2">
      <c r="A47" s="2"/>
      <c r="B47" s="20"/>
    </row>
    <row r="48" spans="1:2">
      <c r="A48" s="2"/>
      <c r="B48" s="20"/>
    </row>
    <row r="49" spans="1:2">
      <c r="A49" s="2"/>
      <c r="B49" s="20"/>
    </row>
    <row r="50" spans="1:2">
      <c r="A50" s="2"/>
      <c r="B50" s="20"/>
    </row>
    <row r="51" spans="1:2">
      <c r="A51" s="2"/>
      <c r="B51" s="20"/>
    </row>
    <row r="52" spans="1:2">
      <c r="A52" s="2"/>
      <c r="B52" s="20"/>
    </row>
    <row r="53" spans="1:2">
      <c r="A53" s="2"/>
      <c r="B53" s="20"/>
    </row>
    <row r="54" spans="1:2">
      <c r="A54" s="2"/>
      <c r="B54" s="20"/>
    </row>
    <row r="55" spans="1:2">
      <c r="A55" s="2"/>
      <c r="B55" s="20"/>
    </row>
    <row r="56" spans="1:2">
      <c r="A56" s="2"/>
      <c r="B56" s="20"/>
    </row>
    <row r="57" spans="1:2">
      <c r="A57" s="2"/>
      <c r="B57" s="20"/>
    </row>
    <row r="58" spans="1:2">
      <c r="A58" s="2"/>
      <c r="B58" s="20"/>
    </row>
    <row r="59" spans="1:2">
      <c r="A59" s="2"/>
      <c r="B59" s="20"/>
    </row>
    <row r="60" spans="1:2">
      <c r="A60" s="2"/>
      <c r="B60" s="20"/>
    </row>
    <row r="61" spans="1:2">
      <c r="A61" s="2"/>
      <c r="B61" s="20"/>
    </row>
    <row r="62" spans="1:2">
      <c r="A62" s="2"/>
      <c r="B62" s="20"/>
    </row>
    <row r="63" spans="1:2">
      <c r="A63" s="2"/>
      <c r="B63" s="20"/>
    </row>
    <row r="64" spans="1:2">
      <c r="A64" s="2"/>
      <c r="B64" s="20"/>
    </row>
    <row r="65" spans="1:2">
      <c r="A65" s="2"/>
      <c r="B65" s="20"/>
    </row>
    <row r="66" spans="1:2">
      <c r="A66" s="2"/>
      <c r="B66" s="20"/>
    </row>
    <row r="67" spans="1:2">
      <c r="A67" s="2"/>
      <c r="B67" s="20"/>
    </row>
    <row r="68" spans="1:2">
      <c r="A68" s="2"/>
      <c r="B68" s="20"/>
    </row>
    <row r="69" spans="1:2">
      <c r="A69" s="2"/>
      <c r="B69" s="20"/>
    </row>
    <row r="70" spans="1:2">
      <c r="A70" s="2"/>
      <c r="B70" s="20"/>
    </row>
    <row r="71" spans="1:2">
      <c r="A71" s="2"/>
      <c r="B71" s="20"/>
    </row>
    <row r="72" spans="1:2">
      <c r="A72" s="2"/>
      <c r="B72" s="20"/>
    </row>
    <row r="73" spans="1:2">
      <c r="A73" s="2"/>
      <c r="B73" s="20"/>
    </row>
    <row r="74" spans="1:2">
      <c r="A74" s="2"/>
      <c r="B74" s="20"/>
    </row>
    <row r="75" spans="1:2">
      <c r="A75" s="2"/>
      <c r="B75" s="20"/>
    </row>
    <row r="76" spans="1:2">
      <c r="A76" s="2"/>
      <c r="B76" s="20"/>
    </row>
    <row r="77" spans="1:2">
      <c r="A77" s="2"/>
      <c r="B77" s="20"/>
    </row>
    <row r="78" spans="1:2">
      <c r="A78" s="2"/>
      <c r="B78" s="20"/>
    </row>
    <row r="79" spans="1:2">
      <c r="A79" s="2"/>
      <c r="B79" s="20"/>
    </row>
    <row r="80" spans="1:2">
      <c r="A80" s="2"/>
      <c r="B80" s="20"/>
    </row>
    <row r="81" spans="1:4">
      <c r="A81" s="2"/>
      <c r="B81" s="13"/>
      <c r="C81" s="13"/>
      <c r="D81" s="138"/>
    </row>
    <row r="82" spans="1:4">
      <c r="A82" s="2"/>
      <c r="B82" s="20"/>
    </row>
    <row r="83" spans="1:4">
      <c r="A83" s="2"/>
      <c r="B83" s="20"/>
    </row>
    <row r="84" spans="1:4">
      <c r="A84" s="2"/>
      <c r="B84" s="20"/>
    </row>
    <row r="85" spans="1:4">
      <c r="A85" s="2"/>
      <c r="B85" s="20"/>
    </row>
    <row r="86" spans="1:4">
      <c r="A86" s="2"/>
      <c r="B86" s="20"/>
    </row>
    <row r="87" spans="1:4">
      <c r="A87" s="2"/>
      <c r="B87" s="20"/>
    </row>
    <row r="88" spans="1:4">
      <c r="A88" s="2"/>
      <c r="B88" s="20"/>
    </row>
    <row r="89" spans="1:4">
      <c r="A89" s="2"/>
      <c r="B89" s="20"/>
    </row>
    <row r="90" spans="1:4">
      <c r="A90" s="2"/>
      <c r="B90" s="20"/>
    </row>
    <row r="91" spans="1:4">
      <c r="A91" s="2"/>
      <c r="B91" s="20"/>
    </row>
    <row r="92" spans="1:4">
      <c r="A92" s="2"/>
      <c r="B92" s="20"/>
    </row>
    <row r="93" spans="1:4">
      <c r="A93" s="2"/>
      <c r="B93" s="20"/>
    </row>
    <row r="94" spans="1:4">
      <c r="A94" s="2"/>
      <c r="B94" s="20"/>
    </row>
    <row r="95" spans="1:4">
      <c r="A95" s="2"/>
      <c r="B95" s="20"/>
    </row>
    <row r="96" spans="1:4">
      <c r="A96" s="2"/>
      <c r="B96" s="20"/>
    </row>
    <row r="97" spans="1:4">
      <c r="A97" s="2"/>
      <c r="B97" s="20"/>
    </row>
    <row r="98" spans="1:4">
      <c r="A98" s="2"/>
      <c r="B98" s="20"/>
    </row>
    <row r="99" spans="1:4">
      <c r="A99" s="2"/>
      <c r="B99" s="20"/>
    </row>
    <row r="100" spans="1:4">
      <c r="A100" s="2"/>
      <c r="B100" s="13"/>
      <c r="C100" s="13"/>
      <c r="D100" s="138"/>
    </row>
    <row r="101" spans="1:4">
      <c r="A101" s="2"/>
      <c r="B101" s="20"/>
    </row>
    <row r="102" spans="1:4">
      <c r="A102" s="2"/>
      <c r="B102" s="20"/>
    </row>
    <row r="103" spans="1:4">
      <c r="A103" s="2"/>
      <c r="B103" s="20"/>
    </row>
    <row r="104" spans="1:4">
      <c r="A104" s="2"/>
      <c r="B104" s="20"/>
    </row>
    <row r="105" spans="1:4">
      <c r="A105" s="2"/>
      <c r="B105" s="20"/>
    </row>
    <row r="106" spans="1:4">
      <c r="A106" s="2"/>
      <c r="B106" s="20"/>
    </row>
    <row r="107" spans="1:4">
      <c r="A107" s="2"/>
      <c r="B107" s="20"/>
    </row>
    <row r="108" spans="1:4">
      <c r="A108" s="2"/>
      <c r="B108" s="20"/>
    </row>
    <row r="109" spans="1:4">
      <c r="A109" s="2"/>
      <c r="B109" s="20"/>
    </row>
    <row r="110" spans="1:4">
      <c r="A110" s="2"/>
      <c r="B110" s="20"/>
    </row>
    <row r="111" spans="1:4">
      <c r="A111" s="2"/>
      <c r="B111" s="20"/>
    </row>
    <row r="112" spans="1:4">
      <c r="A112" s="2"/>
      <c r="B112" s="20"/>
    </row>
    <row r="113" spans="1:2">
      <c r="A113" s="2"/>
      <c r="B113" s="20"/>
    </row>
    <row r="114" spans="1:2">
      <c r="A114" s="2"/>
      <c r="B114" s="20"/>
    </row>
    <row r="115" spans="1:2">
      <c r="A115" s="2"/>
      <c r="B115" s="20"/>
    </row>
    <row r="116" spans="1:2">
      <c r="A116" s="2"/>
      <c r="B116" s="20"/>
    </row>
    <row r="117" spans="1:2">
      <c r="A117" s="2"/>
      <c r="B117" s="20"/>
    </row>
    <row r="118" spans="1:2">
      <c r="A118" s="2"/>
      <c r="B118" s="20"/>
    </row>
    <row r="119" spans="1:2">
      <c r="A119" s="2"/>
      <c r="B119" s="20"/>
    </row>
    <row r="120" spans="1:2">
      <c r="A120" s="2"/>
      <c r="B120" s="20"/>
    </row>
    <row r="121" spans="1:2">
      <c r="A121" s="2"/>
      <c r="B121" s="20"/>
    </row>
    <row r="122" spans="1:2">
      <c r="A122" s="2"/>
      <c r="B122" s="20"/>
    </row>
    <row r="123" spans="1:2">
      <c r="A123" s="2"/>
      <c r="B123" s="20"/>
    </row>
    <row r="124" spans="1:2">
      <c r="A124" s="2"/>
      <c r="B124" s="20"/>
    </row>
    <row r="125" spans="1:2">
      <c r="A125" s="2"/>
      <c r="B125" s="20"/>
    </row>
    <row r="126" spans="1:2">
      <c r="A126" s="2"/>
      <c r="B126" s="20"/>
    </row>
    <row r="127" spans="1:2">
      <c r="A127" s="2"/>
      <c r="B127" s="20"/>
    </row>
    <row r="128" spans="1:2">
      <c r="A128" s="2"/>
      <c r="B128" s="20"/>
    </row>
    <row r="129" spans="1:4">
      <c r="A129" s="2"/>
      <c r="B129" s="20"/>
    </row>
    <row r="130" spans="1:4">
      <c r="A130" s="2"/>
      <c r="B130" s="20"/>
    </row>
    <row r="131" spans="1:4">
      <c r="A131" s="2"/>
      <c r="B131" s="20"/>
    </row>
    <row r="132" spans="1:4">
      <c r="A132" s="2"/>
      <c r="B132" s="20"/>
    </row>
    <row r="133" spans="1:4">
      <c r="A133" s="2"/>
      <c r="B133" s="20"/>
    </row>
    <row r="134" spans="1:4">
      <c r="A134" s="2"/>
      <c r="B134" s="20"/>
    </row>
    <row r="135" spans="1:4">
      <c r="A135" s="2"/>
      <c r="B135" s="20"/>
    </row>
    <row r="136" spans="1:4">
      <c r="A136" s="2"/>
      <c r="B136" s="20"/>
    </row>
    <row r="137" spans="1:4">
      <c r="A137" s="2"/>
      <c r="B137" s="20"/>
    </row>
    <row r="138" spans="1:4">
      <c r="A138" s="2"/>
      <c r="B138" s="20"/>
    </row>
    <row r="139" spans="1:4">
      <c r="A139" s="2"/>
      <c r="B139" s="20"/>
    </row>
    <row r="140" spans="1:4">
      <c r="A140" s="2"/>
      <c r="B140" s="20"/>
    </row>
    <row r="141" spans="1:4">
      <c r="A141" s="2"/>
      <c r="B141" s="20"/>
    </row>
    <row r="142" spans="1:4">
      <c r="A142" s="14"/>
      <c r="B142" s="14"/>
      <c r="C142" s="14"/>
      <c r="D142" s="139"/>
    </row>
    <row r="143" spans="1:4">
      <c r="A143" s="14"/>
      <c r="B143" s="14"/>
      <c r="C143" s="14"/>
      <c r="D143" s="139"/>
    </row>
    <row r="144" spans="1:4">
      <c r="A144" s="14"/>
      <c r="B144" s="14"/>
      <c r="C144" s="14"/>
      <c r="D144" s="139"/>
    </row>
    <row r="145" spans="1:4">
      <c r="A145" s="14"/>
      <c r="B145" s="14"/>
      <c r="C145" s="14"/>
      <c r="D145" s="139"/>
    </row>
    <row r="146" spans="1:4">
      <c r="A146" s="14"/>
      <c r="B146" s="14"/>
      <c r="C146" s="14"/>
      <c r="D146" s="139"/>
    </row>
    <row r="147" spans="1:4">
      <c r="A147" s="14"/>
      <c r="B147" s="14"/>
      <c r="C147" s="14"/>
      <c r="D147" s="139"/>
    </row>
    <row r="148" spans="1:4">
      <c r="A148" s="14"/>
      <c r="B148" s="14"/>
      <c r="C148" s="14"/>
      <c r="D148" s="139"/>
    </row>
    <row r="149" spans="1:4">
      <c r="A149" s="14"/>
      <c r="B149" s="14"/>
      <c r="C149" s="14"/>
      <c r="D149" s="139"/>
    </row>
    <row r="150" spans="1:4">
      <c r="A150" s="14"/>
      <c r="B150" s="14"/>
      <c r="C150" s="14"/>
      <c r="D150" s="139"/>
    </row>
    <row r="151" spans="1:4">
      <c r="A151" s="14"/>
      <c r="B151" s="14"/>
      <c r="C151" s="14"/>
      <c r="D151" s="139"/>
    </row>
    <row r="152" spans="1:4">
      <c r="A152" s="14"/>
      <c r="B152" s="14"/>
      <c r="C152" s="14"/>
      <c r="D152" s="139"/>
    </row>
    <row r="153" spans="1:4">
      <c r="A153" s="14"/>
      <c r="B153" s="14"/>
      <c r="C153" s="14"/>
      <c r="D153" s="139"/>
    </row>
    <row r="154" spans="1:4">
      <c r="A154" s="14"/>
      <c r="B154" s="14"/>
      <c r="C154" s="14"/>
      <c r="D154" s="139"/>
    </row>
    <row r="155" spans="1:4">
      <c r="A155" s="14"/>
      <c r="B155" s="14"/>
      <c r="C155" s="14"/>
      <c r="D155" s="139"/>
    </row>
    <row r="156" spans="1:4">
      <c r="A156" s="14"/>
      <c r="B156" s="14"/>
      <c r="C156" s="14"/>
      <c r="D156" s="139"/>
    </row>
  </sheetData>
  <phoneticPr fontId="25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indexed="48"/>
  </sheetPr>
  <dimension ref="A1:K4799"/>
  <sheetViews>
    <sheetView tabSelected="1" workbookViewId="0">
      <pane ySplit="1" topLeftCell="A2" activePane="bottomLeft" state="frozen"/>
      <selection pane="bottomLeft" activeCell="A932" sqref="A932"/>
    </sheetView>
  </sheetViews>
  <sheetFormatPr defaultRowHeight="12.75"/>
  <cols>
    <col min="1" max="1" width="28.28515625" style="2" customWidth="1"/>
    <col min="2" max="2" width="13.28515625" style="104" customWidth="1"/>
    <col min="3" max="3" width="13.140625" style="2" customWidth="1"/>
    <col min="4" max="4" width="24.42578125" bestFit="1" customWidth="1"/>
    <col min="5" max="5" width="14" customWidth="1"/>
    <col min="6" max="6" width="13.28515625" customWidth="1"/>
    <col min="7" max="7" width="18.140625" customWidth="1"/>
    <col min="8" max="8" width="16.5703125" style="2" customWidth="1"/>
    <col min="9" max="9" width="18" style="2" customWidth="1"/>
    <col min="10" max="10" width="24.42578125" bestFit="1" customWidth="1"/>
    <col min="11" max="11" width="20" customWidth="1"/>
  </cols>
  <sheetData>
    <row r="1" spans="1:11">
      <c r="A1" s="98" t="s">
        <v>5422</v>
      </c>
      <c r="B1" s="93" t="s">
        <v>5423</v>
      </c>
      <c r="C1" s="94" t="s">
        <v>5424</v>
      </c>
      <c r="D1" s="95" t="s">
        <v>5425</v>
      </c>
      <c r="E1" s="96" t="s">
        <v>5426</v>
      </c>
      <c r="F1" s="95" t="s">
        <v>5427</v>
      </c>
      <c r="G1" s="95" t="s">
        <v>5428</v>
      </c>
      <c r="H1" s="97" t="s">
        <v>5429</v>
      </c>
      <c r="I1" s="94" t="s">
        <v>5430</v>
      </c>
      <c r="J1" s="95" t="s">
        <v>5431</v>
      </c>
      <c r="K1" s="95" t="s">
        <v>5432</v>
      </c>
    </row>
    <row r="2" spans="1:11">
      <c r="A2" s="2" t="s">
        <v>12124</v>
      </c>
      <c r="B2" s="99">
        <v>2190905</v>
      </c>
      <c r="C2" s="100" t="s">
        <v>5449</v>
      </c>
      <c r="D2" s="101" t="s">
        <v>5450</v>
      </c>
      <c r="E2" s="102">
        <v>2216300</v>
      </c>
      <c r="F2" s="101" t="s">
        <v>7506</v>
      </c>
      <c r="G2" s="101" t="s">
        <v>5451</v>
      </c>
      <c r="H2" s="103">
        <v>66</v>
      </c>
      <c r="I2" s="100" t="s">
        <v>7471</v>
      </c>
      <c r="J2" s="101" t="s">
        <v>5450</v>
      </c>
      <c r="K2" s="101" t="s">
        <v>340</v>
      </c>
    </row>
    <row r="3" spans="1:11">
      <c r="A3" s="2" t="s">
        <v>12124</v>
      </c>
      <c r="B3" s="99">
        <v>2129337</v>
      </c>
      <c r="C3" s="100" t="s">
        <v>5452</v>
      </c>
      <c r="D3" s="101" t="s">
        <v>5453</v>
      </c>
      <c r="E3" s="102">
        <v>2122398</v>
      </c>
      <c r="F3" s="101" t="s">
        <v>7506</v>
      </c>
      <c r="G3" s="101" t="s">
        <v>5451</v>
      </c>
      <c r="H3" s="103">
        <v>4</v>
      </c>
      <c r="I3" s="100" t="s">
        <v>7471</v>
      </c>
      <c r="J3" s="101" t="s">
        <v>5453</v>
      </c>
      <c r="K3" s="101" t="s">
        <v>5454</v>
      </c>
    </row>
    <row r="4" spans="1:11">
      <c r="A4" s="2" t="s">
        <v>12124</v>
      </c>
      <c r="B4" s="99">
        <v>2170246</v>
      </c>
      <c r="C4" s="100" t="s">
        <v>2367</v>
      </c>
      <c r="D4" s="101" t="s">
        <v>2368</v>
      </c>
      <c r="E4" s="102">
        <v>2220056</v>
      </c>
      <c r="F4" s="101" t="s">
        <v>7506</v>
      </c>
      <c r="G4" s="101" t="s">
        <v>5451</v>
      </c>
      <c r="H4" s="103">
        <v>12</v>
      </c>
      <c r="I4" s="100" t="s">
        <v>7471</v>
      </c>
      <c r="J4" s="101" t="s">
        <v>2368</v>
      </c>
      <c r="K4" s="101" t="s">
        <v>420</v>
      </c>
    </row>
    <row r="5" spans="1:11">
      <c r="A5" s="2" t="s">
        <v>12124</v>
      </c>
      <c r="B5" s="99">
        <v>2178999</v>
      </c>
      <c r="C5" s="100" t="s">
        <v>2369</v>
      </c>
      <c r="D5" s="101" t="s">
        <v>2370</v>
      </c>
      <c r="E5" s="102">
        <v>2220056</v>
      </c>
      <c r="F5" s="101" t="s">
        <v>7506</v>
      </c>
      <c r="G5" s="101" t="s">
        <v>5451</v>
      </c>
      <c r="H5" s="103">
        <v>12</v>
      </c>
      <c r="I5" s="100" t="s">
        <v>7471</v>
      </c>
      <c r="J5" s="101" t="s">
        <v>2370</v>
      </c>
      <c r="K5" s="101" t="s">
        <v>420</v>
      </c>
    </row>
    <row r="6" spans="1:11">
      <c r="A6" s="2" t="s">
        <v>12124</v>
      </c>
      <c r="B6" s="99">
        <v>2190737</v>
      </c>
      <c r="C6" s="100" t="s">
        <v>2371</v>
      </c>
      <c r="D6" s="101" t="s">
        <v>6574</v>
      </c>
      <c r="E6" s="102">
        <v>2220056</v>
      </c>
      <c r="F6" s="101" t="s">
        <v>7506</v>
      </c>
      <c r="G6" s="101" t="s">
        <v>5451</v>
      </c>
      <c r="H6" s="103">
        <v>12</v>
      </c>
      <c r="I6" s="100" t="s">
        <v>7471</v>
      </c>
      <c r="J6" s="101" t="s">
        <v>6574</v>
      </c>
      <c r="K6" s="101" t="s">
        <v>420</v>
      </c>
    </row>
    <row r="7" spans="1:11">
      <c r="A7" s="2" t="s">
        <v>12124</v>
      </c>
      <c r="B7" s="99">
        <v>2190764</v>
      </c>
      <c r="C7" s="100" t="s">
        <v>6575</v>
      </c>
      <c r="D7" s="101" t="s">
        <v>6576</v>
      </c>
      <c r="E7" s="102">
        <v>2220056</v>
      </c>
      <c r="F7" s="101" t="s">
        <v>7506</v>
      </c>
      <c r="G7" s="101" t="s">
        <v>5451</v>
      </c>
      <c r="H7" s="103">
        <v>12</v>
      </c>
      <c r="I7" s="100" t="s">
        <v>7471</v>
      </c>
      <c r="J7" s="101" t="s">
        <v>6576</v>
      </c>
      <c r="K7" s="101" t="s">
        <v>420</v>
      </c>
    </row>
    <row r="8" spans="1:11">
      <c r="A8" s="2" t="s">
        <v>12124</v>
      </c>
      <c r="B8" s="99">
        <v>2189252</v>
      </c>
      <c r="C8" s="100" t="s">
        <v>6577</v>
      </c>
      <c r="D8" s="101" t="s">
        <v>6578</v>
      </c>
      <c r="E8" s="102">
        <v>2220054</v>
      </c>
      <c r="F8" s="101" t="s">
        <v>7506</v>
      </c>
      <c r="G8" s="101" t="s">
        <v>5451</v>
      </c>
      <c r="H8" s="103">
        <v>4</v>
      </c>
      <c r="I8" s="100" t="s">
        <v>7471</v>
      </c>
      <c r="J8" s="101" t="s">
        <v>6578</v>
      </c>
      <c r="K8" s="101" t="s">
        <v>420</v>
      </c>
    </row>
    <row r="9" spans="1:11">
      <c r="A9" s="2" t="s">
        <v>12124</v>
      </c>
      <c r="B9" s="99">
        <v>2182109</v>
      </c>
      <c r="C9" s="100" t="s">
        <v>6579</v>
      </c>
      <c r="D9" s="101" t="s">
        <v>6580</v>
      </c>
      <c r="E9" s="102">
        <v>2220054</v>
      </c>
      <c r="F9" s="101" t="s">
        <v>7506</v>
      </c>
      <c r="G9" s="101" t="s">
        <v>5451</v>
      </c>
      <c r="H9" s="103">
        <v>4</v>
      </c>
      <c r="I9" s="100" t="s">
        <v>7471</v>
      </c>
      <c r="J9" s="101" t="s">
        <v>6580</v>
      </c>
      <c r="K9" s="101" t="s">
        <v>420</v>
      </c>
    </row>
    <row r="10" spans="1:11">
      <c r="A10" s="2" t="s">
        <v>12124</v>
      </c>
      <c r="B10" s="99">
        <v>2190893</v>
      </c>
      <c r="C10" s="100" t="s">
        <v>6581</v>
      </c>
      <c r="D10" s="101" t="s">
        <v>6582</v>
      </c>
      <c r="E10" s="102">
        <v>2220056</v>
      </c>
      <c r="F10" s="101" t="s">
        <v>7506</v>
      </c>
      <c r="G10" s="101" t="s">
        <v>5451</v>
      </c>
      <c r="H10" s="103">
        <v>12</v>
      </c>
      <c r="I10" s="100" t="s">
        <v>7471</v>
      </c>
      <c r="J10" s="101" t="s">
        <v>6582</v>
      </c>
      <c r="K10" s="101" t="s">
        <v>420</v>
      </c>
    </row>
    <row r="11" spans="1:11">
      <c r="A11" s="2" t="s">
        <v>12124</v>
      </c>
      <c r="B11" s="99">
        <v>2136391</v>
      </c>
      <c r="C11" s="100" t="s">
        <v>6583</v>
      </c>
      <c r="D11" s="101" t="s">
        <v>6584</v>
      </c>
      <c r="E11" s="102">
        <v>2220056</v>
      </c>
      <c r="F11" s="101" t="s">
        <v>7506</v>
      </c>
      <c r="G11" s="101" t="s">
        <v>5451</v>
      </c>
      <c r="H11" s="103">
        <v>12</v>
      </c>
      <c r="I11" s="100" t="s">
        <v>7471</v>
      </c>
      <c r="J11" s="101" t="s">
        <v>6584</v>
      </c>
      <c r="K11" s="101" t="s">
        <v>420</v>
      </c>
    </row>
    <row r="12" spans="1:11">
      <c r="A12" s="2" t="s">
        <v>12124</v>
      </c>
      <c r="B12" s="99">
        <v>2130057</v>
      </c>
      <c r="C12" s="100" t="s">
        <v>6585</v>
      </c>
      <c r="D12" s="101" t="s">
        <v>6586</v>
      </c>
      <c r="E12" s="102">
        <v>2220056</v>
      </c>
      <c r="F12" s="101" t="s">
        <v>7506</v>
      </c>
      <c r="G12" s="101" t="s">
        <v>5451</v>
      </c>
      <c r="H12" s="103">
        <v>12</v>
      </c>
      <c r="I12" s="100" t="s">
        <v>7471</v>
      </c>
      <c r="J12" s="101" t="s">
        <v>6586</v>
      </c>
      <c r="K12" s="101" t="s">
        <v>420</v>
      </c>
    </row>
    <row r="13" spans="1:11">
      <c r="A13" s="2" t="s">
        <v>12124</v>
      </c>
      <c r="B13" s="99">
        <v>2148109</v>
      </c>
      <c r="C13" s="100" t="s">
        <v>7349</v>
      </c>
      <c r="D13" s="101" t="s">
        <v>7350</v>
      </c>
      <c r="E13" s="102">
        <v>2217718</v>
      </c>
      <c r="F13" s="101" t="s">
        <v>7506</v>
      </c>
      <c r="G13" s="101" t="s">
        <v>5451</v>
      </c>
      <c r="H13" s="103">
        <v>4</v>
      </c>
      <c r="I13" s="100" t="s">
        <v>7471</v>
      </c>
      <c r="J13" s="101" t="s">
        <v>7350</v>
      </c>
      <c r="K13" s="101" t="s">
        <v>3811</v>
      </c>
    </row>
    <row r="14" spans="1:11">
      <c r="A14" s="2" t="s">
        <v>12124</v>
      </c>
      <c r="B14" s="99">
        <v>2151124</v>
      </c>
      <c r="C14" s="100" t="s">
        <v>7351</v>
      </c>
      <c r="D14" s="101" t="s">
        <v>7352</v>
      </c>
      <c r="E14" s="102">
        <v>2217718</v>
      </c>
      <c r="F14" s="101" t="s">
        <v>7506</v>
      </c>
      <c r="G14" s="101" t="s">
        <v>5451</v>
      </c>
      <c r="H14" s="103">
        <v>4</v>
      </c>
      <c r="I14" s="100" t="s">
        <v>7471</v>
      </c>
      <c r="J14" s="101" t="s">
        <v>7352</v>
      </c>
      <c r="K14" s="101" t="s">
        <v>3811</v>
      </c>
    </row>
    <row r="15" spans="1:11">
      <c r="A15" s="2" t="s">
        <v>12124</v>
      </c>
      <c r="B15" s="99">
        <v>2152732</v>
      </c>
      <c r="C15" s="100" t="s">
        <v>7353</v>
      </c>
      <c r="D15" s="101" t="s">
        <v>7354</v>
      </c>
      <c r="E15" s="102">
        <v>2217718</v>
      </c>
      <c r="F15" s="101" t="s">
        <v>7506</v>
      </c>
      <c r="G15" s="101" t="s">
        <v>5451</v>
      </c>
      <c r="H15" s="103">
        <v>4</v>
      </c>
      <c r="I15" s="100" t="s">
        <v>7471</v>
      </c>
      <c r="J15" s="101" t="s">
        <v>7354</v>
      </c>
      <c r="K15" s="101" t="s">
        <v>3811</v>
      </c>
    </row>
    <row r="16" spans="1:11">
      <c r="A16" s="2" t="s">
        <v>12124</v>
      </c>
      <c r="B16" s="99">
        <v>2169283</v>
      </c>
      <c r="C16" s="100" t="s">
        <v>7355</v>
      </c>
      <c r="D16" s="101" t="s">
        <v>7356</v>
      </c>
      <c r="E16" s="102">
        <v>2217718</v>
      </c>
      <c r="F16" s="101" t="s">
        <v>7506</v>
      </c>
      <c r="G16" s="101" t="s">
        <v>5451</v>
      </c>
      <c r="H16" s="103">
        <v>4</v>
      </c>
      <c r="I16" s="100" t="s">
        <v>7471</v>
      </c>
      <c r="J16" s="101" t="s">
        <v>7356</v>
      </c>
      <c r="K16" s="101" t="s">
        <v>3811</v>
      </c>
    </row>
    <row r="17" spans="1:11">
      <c r="A17" s="2" t="s">
        <v>12124</v>
      </c>
      <c r="B17" s="99">
        <v>2171296</v>
      </c>
      <c r="C17" s="100" t="s">
        <v>7357</v>
      </c>
      <c r="D17" s="101" t="s">
        <v>7358</v>
      </c>
      <c r="E17" s="102">
        <v>2217718</v>
      </c>
      <c r="F17" s="101" t="s">
        <v>7506</v>
      </c>
      <c r="G17" s="101" t="s">
        <v>5451</v>
      </c>
      <c r="H17" s="103">
        <v>4</v>
      </c>
      <c r="I17" s="100" t="s">
        <v>7471</v>
      </c>
      <c r="J17" s="101" t="s">
        <v>7358</v>
      </c>
      <c r="K17" s="101" t="s">
        <v>3811</v>
      </c>
    </row>
    <row r="18" spans="1:11">
      <c r="A18" s="2" t="s">
        <v>12124</v>
      </c>
      <c r="B18" s="99">
        <v>2177310</v>
      </c>
      <c r="C18" s="100" t="s">
        <v>7359</v>
      </c>
      <c r="D18" s="101" t="s">
        <v>7360</v>
      </c>
      <c r="E18" s="102">
        <v>2217718</v>
      </c>
      <c r="F18" s="101" t="s">
        <v>7506</v>
      </c>
      <c r="G18" s="101" t="s">
        <v>5451</v>
      </c>
      <c r="H18" s="103">
        <v>4</v>
      </c>
      <c r="I18" s="100" t="s">
        <v>7471</v>
      </c>
      <c r="J18" s="101" t="s">
        <v>7360</v>
      </c>
      <c r="K18" s="101" t="s">
        <v>3811</v>
      </c>
    </row>
    <row r="19" spans="1:11">
      <c r="A19" s="2" t="s">
        <v>12124</v>
      </c>
      <c r="B19" s="99">
        <v>2190914</v>
      </c>
      <c r="C19" s="100" t="s">
        <v>7361</v>
      </c>
      <c r="D19" s="101" t="s">
        <v>7362</v>
      </c>
      <c r="E19" s="102">
        <v>2217718</v>
      </c>
      <c r="F19" s="101" t="s">
        <v>7506</v>
      </c>
      <c r="G19" s="101" t="s">
        <v>5451</v>
      </c>
      <c r="H19" s="103">
        <v>4</v>
      </c>
      <c r="I19" s="100" t="s">
        <v>7471</v>
      </c>
      <c r="J19" s="101" t="s">
        <v>7362</v>
      </c>
      <c r="K19" s="101" t="s">
        <v>3811</v>
      </c>
    </row>
    <row r="20" spans="1:11">
      <c r="A20" s="2" t="s">
        <v>12124</v>
      </c>
      <c r="B20" s="99">
        <v>2130214</v>
      </c>
      <c r="C20" s="100" t="s">
        <v>4293</v>
      </c>
      <c r="D20" s="101" t="s">
        <v>4294</v>
      </c>
      <c r="E20" s="102">
        <v>2217626</v>
      </c>
      <c r="F20" s="101" t="s">
        <v>7506</v>
      </c>
      <c r="G20" s="101" t="s">
        <v>5451</v>
      </c>
      <c r="H20" s="103">
        <v>12</v>
      </c>
      <c r="I20" s="100" t="s">
        <v>7471</v>
      </c>
      <c r="J20" s="101" t="s">
        <v>4294</v>
      </c>
      <c r="K20" s="101" t="s">
        <v>580</v>
      </c>
    </row>
    <row r="21" spans="1:11">
      <c r="A21" s="2" t="s">
        <v>12124</v>
      </c>
      <c r="B21" s="99">
        <v>2144236</v>
      </c>
      <c r="C21" s="100" t="s">
        <v>4295</v>
      </c>
      <c r="D21" s="101" t="s">
        <v>4296</v>
      </c>
      <c r="E21" s="102">
        <v>2217626</v>
      </c>
      <c r="F21" s="101" t="s">
        <v>7506</v>
      </c>
      <c r="G21" s="101" t="s">
        <v>5451</v>
      </c>
      <c r="H21" s="103">
        <v>12</v>
      </c>
      <c r="I21" s="100" t="s">
        <v>7471</v>
      </c>
      <c r="J21" s="101" t="s">
        <v>4296</v>
      </c>
      <c r="K21" s="101" t="s">
        <v>580</v>
      </c>
    </row>
    <row r="22" spans="1:11">
      <c r="A22" s="2" t="s">
        <v>12124</v>
      </c>
      <c r="B22" s="99">
        <v>2165906</v>
      </c>
      <c r="C22" s="100" t="s">
        <v>4297</v>
      </c>
      <c r="D22" s="101" t="s">
        <v>4298</v>
      </c>
      <c r="E22" s="102">
        <v>2217626</v>
      </c>
      <c r="F22" s="101" t="s">
        <v>7506</v>
      </c>
      <c r="G22" s="101" t="s">
        <v>5451</v>
      </c>
      <c r="H22" s="103">
        <v>12</v>
      </c>
      <c r="I22" s="100" t="s">
        <v>7471</v>
      </c>
      <c r="J22" s="101" t="s">
        <v>4298</v>
      </c>
      <c r="K22" s="101" t="s">
        <v>580</v>
      </c>
    </row>
    <row r="23" spans="1:11">
      <c r="A23" s="2" t="s">
        <v>12124</v>
      </c>
      <c r="B23" s="99">
        <v>2171878</v>
      </c>
      <c r="C23" s="100" t="s">
        <v>4299</v>
      </c>
      <c r="D23" s="101" t="s">
        <v>4300</v>
      </c>
      <c r="E23" s="102">
        <v>2215308</v>
      </c>
      <c r="F23" s="101" t="s">
        <v>7506</v>
      </c>
      <c r="G23" s="101" t="s">
        <v>5451</v>
      </c>
      <c r="H23" s="103">
        <v>4</v>
      </c>
      <c r="I23" s="100" t="s">
        <v>7471</v>
      </c>
      <c r="J23" s="101" t="s">
        <v>4300</v>
      </c>
      <c r="K23" s="101" t="s">
        <v>580</v>
      </c>
    </row>
    <row r="24" spans="1:11">
      <c r="A24" s="2" t="s">
        <v>12124</v>
      </c>
      <c r="B24" s="99">
        <v>2172942</v>
      </c>
      <c r="C24" s="100" t="s">
        <v>4301</v>
      </c>
      <c r="D24" s="101" t="s">
        <v>4302</v>
      </c>
      <c r="E24" s="102">
        <v>2217626</v>
      </c>
      <c r="F24" s="101" t="s">
        <v>7506</v>
      </c>
      <c r="G24" s="101" t="s">
        <v>5451</v>
      </c>
      <c r="H24" s="103">
        <v>12</v>
      </c>
      <c r="I24" s="100" t="s">
        <v>7471</v>
      </c>
      <c r="J24" s="101" t="s">
        <v>4302</v>
      </c>
      <c r="K24" s="101" t="s">
        <v>580</v>
      </c>
    </row>
    <row r="25" spans="1:11">
      <c r="A25" s="2" t="s">
        <v>12124</v>
      </c>
      <c r="B25" s="99">
        <v>2190712</v>
      </c>
      <c r="C25" s="100" t="s">
        <v>4303</v>
      </c>
      <c r="D25" s="101" t="s">
        <v>4304</v>
      </c>
      <c r="E25" s="102">
        <v>2217626</v>
      </c>
      <c r="F25" s="101" t="s">
        <v>7506</v>
      </c>
      <c r="G25" s="101" t="s">
        <v>5451</v>
      </c>
      <c r="H25" s="103">
        <v>12</v>
      </c>
      <c r="I25" s="100" t="s">
        <v>7471</v>
      </c>
      <c r="J25" s="101" t="s">
        <v>4304</v>
      </c>
      <c r="K25" s="101" t="s">
        <v>580</v>
      </c>
    </row>
    <row r="26" spans="1:11">
      <c r="A26" s="2" t="s">
        <v>12124</v>
      </c>
      <c r="B26" s="99">
        <v>2190803</v>
      </c>
      <c r="C26" s="100" t="s">
        <v>4305</v>
      </c>
      <c r="D26" s="101" t="s">
        <v>4306</v>
      </c>
      <c r="E26" s="102">
        <v>2215308</v>
      </c>
      <c r="F26" s="101" t="s">
        <v>7506</v>
      </c>
      <c r="G26" s="101" t="s">
        <v>5451</v>
      </c>
      <c r="H26" s="103">
        <v>4</v>
      </c>
      <c r="I26" s="100" t="s">
        <v>7471</v>
      </c>
      <c r="J26" s="101" t="s">
        <v>4306</v>
      </c>
      <c r="K26" s="101" t="s">
        <v>580</v>
      </c>
    </row>
    <row r="27" spans="1:11">
      <c r="A27" s="2" t="s">
        <v>12124</v>
      </c>
      <c r="B27" s="99">
        <v>2189549</v>
      </c>
      <c r="C27" s="100" t="s">
        <v>4307</v>
      </c>
      <c r="D27" s="101" t="s">
        <v>4308</v>
      </c>
      <c r="E27" s="102">
        <v>2217626</v>
      </c>
      <c r="F27" s="101" t="s">
        <v>7506</v>
      </c>
      <c r="G27" s="101" t="s">
        <v>5451</v>
      </c>
      <c r="H27" s="103">
        <v>12</v>
      </c>
      <c r="I27" s="100" t="s">
        <v>7471</v>
      </c>
      <c r="J27" s="101" t="s">
        <v>4308</v>
      </c>
      <c r="K27" s="101" t="s">
        <v>580</v>
      </c>
    </row>
    <row r="28" spans="1:11">
      <c r="A28" s="2" t="s">
        <v>12124</v>
      </c>
      <c r="B28" s="99">
        <v>2179170</v>
      </c>
      <c r="C28" s="100" t="s">
        <v>4309</v>
      </c>
      <c r="D28" s="101" t="s">
        <v>4310</v>
      </c>
      <c r="E28" s="102">
        <v>2215308</v>
      </c>
      <c r="F28" s="101" t="s">
        <v>7506</v>
      </c>
      <c r="G28" s="101" t="s">
        <v>5451</v>
      </c>
      <c r="H28" s="103">
        <v>4</v>
      </c>
      <c r="I28" s="100" t="s">
        <v>7471</v>
      </c>
      <c r="J28" s="101" t="s">
        <v>4310</v>
      </c>
      <c r="K28" s="101" t="s">
        <v>580</v>
      </c>
    </row>
    <row r="29" spans="1:11">
      <c r="A29" s="2" t="s">
        <v>12124</v>
      </c>
      <c r="B29" s="99">
        <v>2147751</v>
      </c>
      <c r="C29" s="100" t="s">
        <v>4311</v>
      </c>
      <c r="D29" s="101" t="s">
        <v>5003</v>
      </c>
      <c r="E29" s="102">
        <v>2215308</v>
      </c>
      <c r="F29" s="101" t="s">
        <v>7506</v>
      </c>
      <c r="G29" s="101" t="s">
        <v>5451</v>
      </c>
      <c r="H29" s="103">
        <v>4</v>
      </c>
      <c r="I29" s="100" t="s">
        <v>7471</v>
      </c>
      <c r="J29" s="101" t="s">
        <v>5003</v>
      </c>
      <c r="K29" s="101" t="s">
        <v>580</v>
      </c>
    </row>
    <row r="30" spans="1:11">
      <c r="A30" s="2" t="s">
        <v>12124</v>
      </c>
      <c r="B30" s="99">
        <v>2185140</v>
      </c>
      <c r="C30" s="100" t="s">
        <v>4312</v>
      </c>
      <c r="D30" s="101" t="s">
        <v>4313</v>
      </c>
      <c r="E30" s="102">
        <v>2217626</v>
      </c>
      <c r="F30" s="101" t="s">
        <v>7506</v>
      </c>
      <c r="G30" s="101" t="s">
        <v>5451</v>
      </c>
      <c r="H30" s="103">
        <v>12</v>
      </c>
      <c r="I30" s="100" t="s">
        <v>7471</v>
      </c>
      <c r="J30" s="101" t="s">
        <v>4313</v>
      </c>
      <c r="K30" s="101" t="s">
        <v>580</v>
      </c>
    </row>
    <row r="31" spans="1:11">
      <c r="A31" s="2" t="s">
        <v>12124</v>
      </c>
      <c r="B31" s="99">
        <v>2130405</v>
      </c>
      <c r="C31" s="100" t="s">
        <v>4314</v>
      </c>
      <c r="D31" s="101" t="s">
        <v>4315</v>
      </c>
      <c r="E31" s="102">
        <v>2215222</v>
      </c>
      <c r="F31" s="101" t="s">
        <v>7506</v>
      </c>
      <c r="G31" s="101" t="s">
        <v>5448</v>
      </c>
      <c r="H31" s="103">
        <v>16</v>
      </c>
      <c r="I31" s="100" t="s">
        <v>7471</v>
      </c>
      <c r="J31" s="101" t="s">
        <v>4315</v>
      </c>
      <c r="K31" s="101" t="s">
        <v>581</v>
      </c>
    </row>
    <row r="32" spans="1:11">
      <c r="A32" s="2" t="s">
        <v>12124</v>
      </c>
      <c r="B32" s="99">
        <v>2189928</v>
      </c>
      <c r="C32" s="100" t="s">
        <v>4316</v>
      </c>
      <c r="D32" s="101" t="s">
        <v>4317</v>
      </c>
      <c r="E32" s="102">
        <v>2212384</v>
      </c>
      <c r="F32" s="101" t="s">
        <v>7506</v>
      </c>
      <c r="G32" s="101" t="s">
        <v>3099</v>
      </c>
      <c r="H32" s="103">
        <v>4</v>
      </c>
      <c r="I32" s="100" t="s">
        <v>7471</v>
      </c>
      <c r="J32" s="101" t="s">
        <v>4317</v>
      </c>
      <c r="K32" s="101" t="s">
        <v>4641</v>
      </c>
    </row>
    <row r="33" spans="1:11">
      <c r="A33" s="2" t="s">
        <v>12124</v>
      </c>
      <c r="B33" s="99">
        <v>2172052</v>
      </c>
      <c r="C33" s="100" t="s">
        <v>4318</v>
      </c>
      <c r="D33" s="101" t="s">
        <v>4319</v>
      </c>
      <c r="E33" s="102">
        <v>2212384</v>
      </c>
      <c r="F33" s="101" t="s">
        <v>7506</v>
      </c>
      <c r="G33" s="101" t="s">
        <v>3099</v>
      </c>
      <c r="H33" s="103">
        <v>4</v>
      </c>
      <c r="I33" s="100" t="s">
        <v>7471</v>
      </c>
      <c r="J33" s="101" t="s">
        <v>4319</v>
      </c>
      <c r="K33" s="101" t="s">
        <v>4641</v>
      </c>
    </row>
    <row r="34" spans="1:11">
      <c r="A34" s="2" t="s">
        <v>12124</v>
      </c>
      <c r="B34" s="99">
        <v>2142139</v>
      </c>
      <c r="C34" s="100" t="s">
        <v>4320</v>
      </c>
      <c r="D34" s="101" t="s">
        <v>4321</v>
      </c>
      <c r="E34" s="102">
        <v>2212384</v>
      </c>
      <c r="F34" s="101" t="s">
        <v>7506</v>
      </c>
      <c r="G34" s="101" t="s">
        <v>3099</v>
      </c>
      <c r="H34" s="103">
        <v>4</v>
      </c>
      <c r="I34" s="100" t="s">
        <v>7521</v>
      </c>
      <c r="J34" s="101" t="s">
        <v>4321</v>
      </c>
      <c r="K34" s="101" t="s">
        <v>4641</v>
      </c>
    </row>
    <row r="35" spans="1:11">
      <c r="A35" s="2" t="s">
        <v>12124</v>
      </c>
      <c r="B35" s="99">
        <v>2181891</v>
      </c>
      <c r="C35" s="100" t="s">
        <v>5676</v>
      </c>
      <c r="D35" s="101" t="s">
        <v>5677</v>
      </c>
      <c r="E35" s="102">
        <v>2125191</v>
      </c>
      <c r="F35" s="101" t="s">
        <v>7506</v>
      </c>
      <c r="G35" s="101" t="s">
        <v>5457</v>
      </c>
      <c r="H35" s="103">
        <v>2.4</v>
      </c>
      <c r="I35" s="100" t="s">
        <v>7471</v>
      </c>
      <c r="J35" s="101" t="s">
        <v>5677</v>
      </c>
      <c r="K35" s="101" t="s">
        <v>5678</v>
      </c>
    </row>
    <row r="36" spans="1:11">
      <c r="A36" s="2" t="s">
        <v>12124</v>
      </c>
      <c r="B36" s="99">
        <v>2182689</v>
      </c>
      <c r="C36" s="100" t="s">
        <v>5679</v>
      </c>
      <c r="D36" s="101" t="s">
        <v>5680</v>
      </c>
      <c r="E36" s="102">
        <v>2220672</v>
      </c>
      <c r="F36" s="101" t="s">
        <v>7506</v>
      </c>
      <c r="G36" s="101" t="s">
        <v>5448</v>
      </c>
      <c r="H36" s="103">
        <v>12</v>
      </c>
      <c r="I36" s="100" t="s">
        <v>7471</v>
      </c>
      <c r="J36" s="101" t="s">
        <v>5680</v>
      </c>
      <c r="K36" s="101" t="s">
        <v>2670</v>
      </c>
    </row>
    <row r="37" spans="1:11">
      <c r="A37" s="2" t="s">
        <v>12124</v>
      </c>
      <c r="B37" s="99">
        <v>2190678</v>
      </c>
      <c r="C37" s="100" t="s">
        <v>5681</v>
      </c>
      <c r="D37" s="101" t="s">
        <v>5682</v>
      </c>
      <c r="E37" s="102">
        <v>2220672</v>
      </c>
      <c r="F37" s="101" t="s">
        <v>7506</v>
      </c>
      <c r="G37" s="101" t="s">
        <v>5448</v>
      </c>
      <c r="H37" s="103">
        <v>12</v>
      </c>
      <c r="I37" s="100" t="s">
        <v>7471</v>
      </c>
      <c r="J37" s="101" t="s">
        <v>5682</v>
      </c>
      <c r="K37" s="101" t="s">
        <v>2670</v>
      </c>
    </row>
    <row r="38" spans="1:11">
      <c r="A38" s="2" t="s">
        <v>12124</v>
      </c>
      <c r="B38" s="99">
        <v>2180274</v>
      </c>
      <c r="C38" s="100" t="s">
        <v>5683</v>
      </c>
      <c r="D38" s="101" t="s">
        <v>5684</v>
      </c>
      <c r="E38" s="102">
        <v>2218348</v>
      </c>
      <c r="F38" s="101" t="s">
        <v>7506</v>
      </c>
      <c r="G38" s="101" t="s">
        <v>5442</v>
      </c>
      <c r="H38" s="103">
        <v>12</v>
      </c>
      <c r="I38" s="100" t="s">
        <v>7471</v>
      </c>
      <c r="J38" s="101" t="s">
        <v>5684</v>
      </c>
      <c r="K38" s="101" t="s">
        <v>5201</v>
      </c>
    </row>
    <row r="39" spans="1:11">
      <c r="A39" s="2" t="s">
        <v>12122</v>
      </c>
      <c r="B39" s="99">
        <v>2133851</v>
      </c>
      <c r="C39" s="100" t="s">
        <v>5433</v>
      </c>
      <c r="D39" s="101" t="s">
        <v>5434</v>
      </c>
      <c r="E39" s="102">
        <v>2212594</v>
      </c>
      <c r="F39" s="101" t="s">
        <v>7506</v>
      </c>
      <c r="G39" s="101" t="s">
        <v>5435</v>
      </c>
      <c r="H39" s="103">
        <v>12</v>
      </c>
      <c r="I39" s="100" t="s">
        <v>7471</v>
      </c>
      <c r="J39" s="101" t="s">
        <v>5434</v>
      </c>
      <c r="K39" s="101" t="s">
        <v>332</v>
      </c>
    </row>
    <row r="40" spans="1:11">
      <c r="A40" s="2" t="s">
        <v>12122</v>
      </c>
      <c r="B40" s="99">
        <v>2184643</v>
      </c>
      <c r="C40" s="100" t="s">
        <v>5436</v>
      </c>
      <c r="D40" s="101" t="s">
        <v>5437</v>
      </c>
      <c r="E40" s="102">
        <v>2212594</v>
      </c>
      <c r="F40" s="101" t="s">
        <v>7506</v>
      </c>
      <c r="G40" s="101" t="s">
        <v>5435</v>
      </c>
      <c r="H40" s="103">
        <v>12</v>
      </c>
      <c r="I40" s="100" t="s">
        <v>7471</v>
      </c>
      <c r="J40" s="101" t="s">
        <v>5437</v>
      </c>
      <c r="K40" s="101" t="s">
        <v>332</v>
      </c>
    </row>
    <row r="41" spans="1:11">
      <c r="A41" s="2" t="s">
        <v>12122</v>
      </c>
      <c r="B41" s="99">
        <v>2184067</v>
      </c>
      <c r="C41" s="100" t="s">
        <v>5438</v>
      </c>
      <c r="D41" s="101" t="s">
        <v>5439</v>
      </c>
      <c r="E41" s="102">
        <v>2212594</v>
      </c>
      <c r="F41" s="101" t="s">
        <v>7506</v>
      </c>
      <c r="G41" s="101" t="s">
        <v>5435</v>
      </c>
      <c r="H41" s="103">
        <v>12</v>
      </c>
      <c r="I41" s="100" t="s">
        <v>7471</v>
      </c>
      <c r="J41" s="101" t="s">
        <v>5439</v>
      </c>
      <c r="K41" s="101" t="s">
        <v>332</v>
      </c>
    </row>
    <row r="42" spans="1:11">
      <c r="A42" s="2" t="s">
        <v>12122</v>
      </c>
      <c r="B42" s="99">
        <v>2134374</v>
      </c>
      <c r="C42" s="100" t="s">
        <v>3049</v>
      </c>
      <c r="D42" s="101" t="s">
        <v>3050</v>
      </c>
      <c r="E42" s="102">
        <v>2219658</v>
      </c>
      <c r="F42" s="101" t="s">
        <v>7506</v>
      </c>
      <c r="G42" s="101" t="s">
        <v>5435</v>
      </c>
      <c r="H42" s="103">
        <v>12</v>
      </c>
      <c r="I42" s="100" t="s">
        <v>7471</v>
      </c>
      <c r="J42" s="101" t="s">
        <v>3050</v>
      </c>
      <c r="K42" s="101" t="s">
        <v>355</v>
      </c>
    </row>
    <row r="43" spans="1:11">
      <c r="A43" s="2" t="s">
        <v>12122</v>
      </c>
      <c r="B43" s="99">
        <v>2142338</v>
      </c>
      <c r="C43" s="100" t="s">
        <v>3051</v>
      </c>
      <c r="D43" s="101" t="s">
        <v>3052</v>
      </c>
      <c r="E43" s="102">
        <v>2219658</v>
      </c>
      <c r="F43" s="101" t="s">
        <v>7506</v>
      </c>
      <c r="G43" s="101" t="s">
        <v>5435</v>
      </c>
      <c r="H43" s="103">
        <v>12</v>
      </c>
      <c r="I43" s="100" t="s">
        <v>7471</v>
      </c>
      <c r="J43" s="101" t="s">
        <v>3052</v>
      </c>
      <c r="K43" s="101" t="s">
        <v>355</v>
      </c>
    </row>
    <row r="44" spans="1:11">
      <c r="A44" s="2" t="s">
        <v>12122</v>
      </c>
      <c r="B44" s="99">
        <v>2145327</v>
      </c>
      <c r="C44" s="100" t="s">
        <v>3053</v>
      </c>
      <c r="D44" s="101" t="s">
        <v>3054</v>
      </c>
      <c r="E44" s="102">
        <v>2219658</v>
      </c>
      <c r="F44" s="101" t="s">
        <v>7506</v>
      </c>
      <c r="G44" s="101" t="s">
        <v>5435</v>
      </c>
      <c r="H44" s="103">
        <v>12</v>
      </c>
      <c r="I44" s="100" t="s">
        <v>7471</v>
      </c>
      <c r="J44" s="101" t="s">
        <v>3054</v>
      </c>
      <c r="K44" s="101" t="s">
        <v>355</v>
      </c>
    </row>
    <row r="45" spans="1:11">
      <c r="A45" s="2" t="s">
        <v>12122</v>
      </c>
      <c r="B45" s="99">
        <v>2180198</v>
      </c>
      <c r="C45" s="100" t="s">
        <v>3055</v>
      </c>
      <c r="D45" s="101" t="s">
        <v>3056</v>
      </c>
      <c r="E45" s="102">
        <v>2219658</v>
      </c>
      <c r="F45" s="101" t="s">
        <v>7506</v>
      </c>
      <c r="G45" s="101" t="s">
        <v>5435</v>
      </c>
      <c r="H45" s="103">
        <v>12</v>
      </c>
      <c r="I45" s="100" t="s">
        <v>7471</v>
      </c>
      <c r="J45" s="101" t="s">
        <v>3056</v>
      </c>
      <c r="K45" s="101" t="s">
        <v>355</v>
      </c>
    </row>
    <row r="46" spans="1:11">
      <c r="A46" s="2" t="s">
        <v>12122</v>
      </c>
      <c r="B46" s="99">
        <v>2180933</v>
      </c>
      <c r="C46" s="100" t="s">
        <v>3057</v>
      </c>
      <c r="D46" s="101" t="s">
        <v>3058</v>
      </c>
      <c r="E46" s="102">
        <v>2219658</v>
      </c>
      <c r="F46" s="101" t="s">
        <v>7506</v>
      </c>
      <c r="G46" s="101" t="s">
        <v>5435</v>
      </c>
      <c r="H46" s="103">
        <v>12</v>
      </c>
      <c r="I46" s="100" t="s">
        <v>7471</v>
      </c>
      <c r="J46" s="101" t="s">
        <v>3058</v>
      </c>
      <c r="K46" s="101" t="s">
        <v>355</v>
      </c>
    </row>
    <row r="47" spans="1:11">
      <c r="A47" s="2" t="s">
        <v>12122</v>
      </c>
      <c r="B47" s="99">
        <v>2184557</v>
      </c>
      <c r="C47" s="100" t="s">
        <v>3059</v>
      </c>
      <c r="D47" s="101" t="s">
        <v>3060</v>
      </c>
      <c r="E47" s="102">
        <v>2219658</v>
      </c>
      <c r="F47" s="101" t="s">
        <v>7506</v>
      </c>
      <c r="G47" s="101" t="s">
        <v>5435</v>
      </c>
      <c r="H47" s="103">
        <v>12</v>
      </c>
      <c r="I47" s="100" t="s">
        <v>7471</v>
      </c>
      <c r="J47" s="101" t="s">
        <v>3060</v>
      </c>
      <c r="K47" s="101" t="s">
        <v>355</v>
      </c>
    </row>
    <row r="48" spans="1:11">
      <c r="A48" s="2" t="s">
        <v>12122</v>
      </c>
      <c r="B48" s="99">
        <v>2164451</v>
      </c>
      <c r="C48" s="100" t="s">
        <v>3061</v>
      </c>
      <c r="D48" s="101" t="s">
        <v>3062</v>
      </c>
      <c r="E48" s="102">
        <v>2219658</v>
      </c>
      <c r="F48" s="101" t="s">
        <v>7506</v>
      </c>
      <c r="G48" s="101" t="s">
        <v>5435</v>
      </c>
      <c r="H48" s="103">
        <v>12</v>
      </c>
      <c r="I48" s="100" t="s">
        <v>7471</v>
      </c>
      <c r="J48" s="101" t="s">
        <v>3062</v>
      </c>
      <c r="K48" s="101" t="s">
        <v>355</v>
      </c>
    </row>
    <row r="49" spans="1:11">
      <c r="A49" s="2" t="s">
        <v>12122</v>
      </c>
      <c r="B49" s="99">
        <v>2190984</v>
      </c>
      <c r="C49" s="100" t="s">
        <v>3063</v>
      </c>
      <c r="D49" s="101" t="s">
        <v>3064</v>
      </c>
      <c r="E49" s="102">
        <v>2219658</v>
      </c>
      <c r="F49" s="101" t="s">
        <v>7506</v>
      </c>
      <c r="G49" s="101" t="s">
        <v>5435</v>
      </c>
      <c r="H49" s="103">
        <v>12</v>
      </c>
      <c r="I49" s="100" t="s">
        <v>7471</v>
      </c>
      <c r="J49" s="101" t="s">
        <v>3064</v>
      </c>
      <c r="K49" s="101" t="s">
        <v>355</v>
      </c>
    </row>
    <row r="50" spans="1:11">
      <c r="A50" s="2" t="s">
        <v>12122</v>
      </c>
      <c r="B50" s="99">
        <v>2189925</v>
      </c>
      <c r="C50" s="100" t="s">
        <v>3065</v>
      </c>
      <c r="D50" s="101" t="s">
        <v>3066</v>
      </c>
      <c r="E50" s="102">
        <v>2219658</v>
      </c>
      <c r="F50" s="101" t="s">
        <v>7506</v>
      </c>
      <c r="G50" s="101" t="s">
        <v>5435</v>
      </c>
      <c r="H50" s="103">
        <v>12</v>
      </c>
      <c r="I50" s="100" t="s">
        <v>7471</v>
      </c>
      <c r="J50" s="101" t="s">
        <v>3066</v>
      </c>
      <c r="K50" s="101" t="s">
        <v>355</v>
      </c>
    </row>
    <row r="51" spans="1:11">
      <c r="A51" s="2" t="s">
        <v>12122</v>
      </c>
      <c r="B51" s="99">
        <v>2138768</v>
      </c>
      <c r="C51" s="100" t="s">
        <v>3067</v>
      </c>
      <c r="D51" s="101" t="s">
        <v>3068</v>
      </c>
      <c r="E51" s="102">
        <v>2219658</v>
      </c>
      <c r="F51" s="101" t="s">
        <v>7506</v>
      </c>
      <c r="G51" s="101" t="s">
        <v>5435</v>
      </c>
      <c r="H51" s="103">
        <v>12</v>
      </c>
      <c r="I51" s="100" t="s">
        <v>7471</v>
      </c>
      <c r="J51" s="101" t="s">
        <v>3068</v>
      </c>
      <c r="K51" s="101" t="s">
        <v>355</v>
      </c>
    </row>
    <row r="52" spans="1:11">
      <c r="A52" s="2" t="s">
        <v>12122</v>
      </c>
      <c r="B52" s="99">
        <v>2154066</v>
      </c>
      <c r="C52" s="100" t="s">
        <v>6788</v>
      </c>
      <c r="D52" s="101" t="s">
        <v>6789</v>
      </c>
      <c r="E52" s="102">
        <v>2121191</v>
      </c>
      <c r="F52" s="101" t="s">
        <v>7506</v>
      </c>
      <c r="G52" s="101" t="s">
        <v>5448</v>
      </c>
      <c r="H52" s="103">
        <v>12</v>
      </c>
      <c r="I52" s="100" t="s">
        <v>7521</v>
      </c>
      <c r="J52" s="101" t="s">
        <v>6789</v>
      </c>
      <c r="K52" s="101" t="s">
        <v>2475</v>
      </c>
    </row>
    <row r="53" spans="1:11">
      <c r="A53" s="2" t="s">
        <v>12122</v>
      </c>
      <c r="B53" s="99">
        <v>2139457</v>
      </c>
      <c r="C53" s="100" t="s">
        <v>6790</v>
      </c>
      <c r="D53" s="101" t="s">
        <v>6791</v>
      </c>
      <c r="E53" s="102">
        <v>2122589</v>
      </c>
      <c r="F53" s="101" t="s">
        <v>7506</v>
      </c>
      <c r="G53" s="101" t="s">
        <v>2900</v>
      </c>
      <c r="H53" s="103">
        <v>12</v>
      </c>
      <c r="I53" s="100" t="s">
        <v>7471</v>
      </c>
      <c r="J53" s="101" t="s">
        <v>6791</v>
      </c>
      <c r="K53" s="101" t="s">
        <v>2476</v>
      </c>
    </row>
    <row r="54" spans="1:11">
      <c r="A54" s="2" t="s">
        <v>12122</v>
      </c>
      <c r="B54" s="99">
        <v>2139629</v>
      </c>
      <c r="C54" s="100" t="s">
        <v>6792</v>
      </c>
      <c r="D54" s="101" t="s">
        <v>6793</v>
      </c>
      <c r="E54" s="102">
        <v>2122064</v>
      </c>
      <c r="F54" s="101" t="s">
        <v>7506</v>
      </c>
      <c r="G54" s="101" t="s">
        <v>1776</v>
      </c>
      <c r="H54" s="103">
        <v>12</v>
      </c>
      <c r="I54" s="100" t="s">
        <v>7471</v>
      </c>
      <c r="J54" s="101" t="s">
        <v>6793</v>
      </c>
      <c r="K54" s="101" t="s">
        <v>6794</v>
      </c>
    </row>
    <row r="55" spans="1:11">
      <c r="A55" s="2" t="s">
        <v>12122</v>
      </c>
      <c r="B55" s="99">
        <v>2134015</v>
      </c>
      <c r="C55" s="100" t="s">
        <v>6795</v>
      </c>
      <c r="D55" s="101" t="s">
        <v>6796</v>
      </c>
      <c r="E55" s="102">
        <v>2213674</v>
      </c>
      <c r="F55" s="101" t="s">
        <v>7506</v>
      </c>
      <c r="G55" s="101" t="s">
        <v>5442</v>
      </c>
      <c r="H55" s="103">
        <v>12</v>
      </c>
      <c r="I55" s="100" t="s">
        <v>7471</v>
      </c>
      <c r="J55" s="101" t="s">
        <v>6796</v>
      </c>
      <c r="K55" s="101" t="s">
        <v>4967</v>
      </c>
    </row>
    <row r="56" spans="1:11">
      <c r="A56" s="2" t="s">
        <v>12122</v>
      </c>
      <c r="B56" s="99">
        <v>2178832</v>
      </c>
      <c r="C56" s="100" t="s">
        <v>6797</v>
      </c>
      <c r="D56" s="101" t="s">
        <v>6798</v>
      </c>
      <c r="E56" s="102">
        <v>2213674</v>
      </c>
      <c r="F56" s="101" t="s">
        <v>7506</v>
      </c>
      <c r="G56" s="101" t="s">
        <v>5442</v>
      </c>
      <c r="H56" s="103">
        <v>12</v>
      </c>
      <c r="I56" s="100" t="s">
        <v>7471</v>
      </c>
      <c r="J56" s="101" t="s">
        <v>6798</v>
      </c>
      <c r="K56" s="101" t="s">
        <v>4967</v>
      </c>
    </row>
    <row r="57" spans="1:11">
      <c r="A57" s="2" t="s">
        <v>12122</v>
      </c>
      <c r="B57" s="99">
        <v>2153101</v>
      </c>
      <c r="C57" s="100" t="s">
        <v>6799</v>
      </c>
      <c r="D57" s="101" t="s">
        <v>6800</v>
      </c>
      <c r="E57" s="102">
        <v>2213674</v>
      </c>
      <c r="F57" s="101" t="s">
        <v>7506</v>
      </c>
      <c r="G57" s="101" t="s">
        <v>5442</v>
      </c>
      <c r="H57" s="103">
        <v>12</v>
      </c>
      <c r="I57" s="100" t="s">
        <v>7471</v>
      </c>
      <c r="J57" s="101" t="s">
        <v>6800</v>
      </c>
      <c r="K57" s="101" t="s">
        <v>4967</v>
      </c>
    </row>
    <row r="58" spans="1:11">
      <c r="A58" s="2" t="s">
        <v>12122</v>
      </c>
      <c r="B58" s="99">
        <v>2168701</v>
      </c>
      <c r="C58" s="100" t="s">
        <v>9587</v>
      </c>
      <c r="D58" s="101" t="s">
        <v>9588</v>
      </c>
      <c r="E58" s="102">
        <v>2212744</v>
      </c>
      <c r="F58" s="101" t="s">
        <v>7506</v>
      </c>
      <c r="G58" s="101" t="s">
        <v>5435</v>
      </c>
      <c r="H58" s="103">
        <v>12</v>
      </c>
      <c r="I58" s="100" t="s">
        <v>7471</v>
      </c>
      <c r="J58" s="101" t="s">
        <v>9588</v>
      </c>
      <c r="K58" s="101" t="s">
        <v>3829</v>
      </c>
    </row>
    <row r="59" spans="1:11">
      <c r="A59" s="2" t="s">
        <v>12122</v>
      </c>
      <c r="B59" s="99">
        <v>2147578</v>
      </c>
      <c r="C59" s="100" t="s">
        <v>7776</v>
      </c>
      <c r="D59" s="101" t="s">
        <v>7777</v>
      </c>
      <c r="E59" s="102">
        <v>2214840</v>
      </c>
      <c r="F59" s="101" t="s">
        <v>7506</v>
      </c>
      <c r="G59" s="101" t="s">
        <v>5435</v>
      </c>
      <c r="H59" s="103">
        <v>12</v>
      </c>
      <c r="I59" s="100" t="s">
        <v>7471</v>
      </c>
      <c r="J59" s="101" t="s">
        <v>7777</v>
      </c>
      <c r="K59" s="101" t="s">
        <v>3843</v>
      </c>
    </row>
    <row r="60" spans="1:11">
      <c r="A60" s="2" t="s">
        <v>12122</v>
      </c>
      <c r="B60" s="99">
        <v>2172599</v>
      </c>
      <c r="C60" s="100" t="s">
        <v>7778</v>
      </c>
      <c r="D60" s="101" t="s">
        <v>7779</v>
      </c>
      <c r="E60" s="102">
        <v>2214840</v>
      </c>
      <c r="F60" s="101" t="s">
        <v>7506</v>
      </c>
      <c r="G60" s="101" t="s">
        <v>5435</v>
      </c>
      <c r="H60" s="103">
        <v>12</v>
      </c>
      <c r="I60" s="100" t="s">
        <v>7471</v>
      </c>
      <c r="J60" s="101" t="s">
        <v>7779</v>
      </c>
      <c r="K60" s="101" t="s">
        <v>3843</v>
      </c>
    </row>
    <row r="61" spans="1:11">
      <c r="A61" s="2" t="s">
        <v>12122</v>
      </c>
      <c r="B61" s="99">
        <v>2138438</v>
      </c>
      <c r="C61" s="100" t="s">
        <v>7780</v>
      </c>
      <c r="D61" s="101" t="s">
        <v>7781</v>
      </c>
      <c r="E61" s="102">
        <v>2214840</v>
      </c>
      <c r="F61" s="101" t="s">
        <v>7506</v>
      </c>
      <c r="G61" s="101" t="s">
        <v>5435</v>
      </c>
      <c r="H61" s="103">
        <v>12</v>
      </c>
      <c r="I61" s="100" t="s">
        <v>7471</v>
      </c>
      <c r="J61" s="101" t="s">
        <v>7781</v>
      </c>
      <c r="K61" s="101" t="s">
        <v>3843</v>
      </c>
    </row>
    <row r="62" spans="1:11">
      <c r="A62" s="2" t="s">
        <v>12122</v>
      </c>
      <c r="B62" s="99">
        <v>2150270</v>
      </c>
      <c r="C62" s="100" t="s">
        <v>7895</v>
      </c>
      <c r="D62" s="101" t="s">
        <v>7896</v>
      </c>
      <c r="E62" s="102">
        <v>2122997</v>
      </c>
      <c r="F62" s="101" t="s">
        <v>7506</v>
      </c>
      <c r="G62" s="101" t="s">
        <v>2900</v>
      </c>
      <c r="H62" s="103">
        <v>12</v>
      </c>
      <c r="I62" s="100" t="s">
        <v>7471</v>
      </c>
      <c r="J62" s="101" t="s">
        <v>7896</v>
      </c>
      <c r="K62" s="101" t="s">
        <v>24</v>
      </c>
    </row>
    <row r="63" spans="1:11">
      <c r="A63" s="2" t="s">
        <v>12122</v>
      </c>
      <c r="B63" s="99">
        <v>2189338</v>
      </c>
      <c r="C63" s="100" t="s">
        <v>4070</v>
      </c>
      <c r="D63" s="101" t="s">
        <v>4071</v>
      </c>
      <c r="E63" s="102">
        <v>2273844</v>
      </c>
      <c r="F63" s="101" t="s">
        <v>7506</v>
      </c>
      <c r="G63" s="101" t="s">
        <v>5442</v>
      </c>
      <c r="H63" s="103">
        <v>33</v>
      </c>
      <c r="I63" s="100" t="s">
        <v>7471</v>
      </c>
      <c r="J63" s="101" t="s">
        <v>4071</v>
      </c>
      <c r="K63" s="101" t="s">
        <v>10328</v>
      </c>
    </row>
    <row r="64" spans="1:11">
      <c r="A64" s="2" t="s">
        <v>12122</v>
      </c>
      <c r="B64" s="99">
        <v>2184712</v>
      </c>
      <c r="C64" s="100" t="s">
        <v>4072</v>
      </c>
      <c r="D64" s="101" t="s">
        <v>4073</v>
      </c>
      <c r="E64" s="102">
        <v>2215976</v>
      </c>
      <c r="F64" s="101" t="s">
        <v>7506</v>
      </c>
      <c r="G64" s="101" t="s">
        <v>1776</v>
      </c>
      <c r="H64" s="103">
        <v>12</v>
      </c>
      <c r="I64" s="100" t="s">
        <v>7471</v>
      </c>
      <c r="J64" s="101" t="s">
        <v>4073</v>
      </c>
      <c r="K64" s="101" t="s">
        <v>10332</v>
      </c>
    </row>
    <row r="65" spans="1:11">
      <c r="A65" s="2" t="s">
        <v>12122</v>
      </c>
      <c r="B65" s="99">
        <v>2190313</v>
      </c>
      <c r="C65" s="100" t="s">
        <v>4074</v>
      </c>
      <c r="D65" s="101" t="s">
        <v>4075</v>
      </c>
      <c r="E65" s="102">
        <v>2215976</v>
      </c>
      <c r="F65" s="101" t="s">
        <v>7506</v>
      </c>
      <c r="G65" s="101" t="s">
        <v>1776</v>
      </c>
      <c r="H65" s="103">
        <v>12</v>
      </c>
      <c r="I65" s="100" t="s">
        <v>7521</v>
      </c>
      <c r="J65" s="101" t="s">
        <v>4075</v>
      </c>
      <c r="K65" s="101" t="s">
        <v>10332</v>
      </c>
    </row>
    <row r="66" spans="1:11">
      <c r="A66" s="2" t="s">
        <v>12122</v>
      </c>
      <c r="B66" s="99">
        <v>2148299</v>
      </c>
      <c r="C66" s="100" t="s">
        <v>4076</v>
      </c>
      <c r="D66" s="101" t="s">
        <v>4077</v>
      </c>
      <c r="E66" s="102">
        <v>2219596</v>
      </c>
      <c r="F66" s="101" t="s">
        <v>7506</v>
      </c>
      <c r="G66" s="101" t="s">
        <v>5435</v>
      </c>
      <c r="H66" s="103">
        <v>12</v>
      </c>
      <c r="I66" s="100" t="s">
        <v>7471</v>
      </c>
      <c r="J66" s="101" t="s">
        <v>4077</v>
      </c>
      <c r="K66" s="101" t="s">
        <v>3918</v>
      </c>
    </row>
    <row r="67" spans="1:11">
      <c r="A67" s="2" t="s">
        <v>12122</v>
      </c>
      <c r="B67" s="99">
        <v>2165588</v>
      </c>
      <c r="C67" s="100" t="s">
        <v>4078</v>
      </c>
      <c r="D67" s="101" t="s">
        <v>4079</v>
      </c>
      <c r="E67" s="102">
        <v>2219596</v>
      </c>
      <c r="F67" s="101" t="s">
        <v>7506</v>
      </c>
      <c r="G67" s="101" t="s">
        <v>5435</v>
      </c>
      <c r="H67" s="103">
        <v>12</v>
      </c>
      <c r="I67" s="100" t="s">
        <v>7471</v>
      </c>
      <c r="J67" s="101" t="s">
        <v>4079</v>
      </c>
      <c r="K67" s="101" t="s">
        <v>3918</v>
      </c>
    </row>
    <row r="68" spans="1:11">
      <c r="A68" s="2" t="s">
        <v>12122</v>
      </c>
      <c r="B68" s="99">
        <v>2132237</v>
      </c>
      <c r="C68" s="100" t="s">
        <v>4080</v>
      </c>
      <c r="D68" s="101" t="s">
        <v>4081</v>
      </c>
      <c r="E68" s="102">
        <v>2219596</v>
      </c>
      <c r="F68" s="101" t="s">
        <v>7506</v>
      </c>
      <c r="G68" s="101" t="s">
        <v>5435</v>
      </c>
      <c r="H68" s="103">
        <v>12</v>
      </c>
      <c r="I68" s="100" t="s">
        <v>7471</v>
      </c>
      <c r="J68" s="101" t="s">
        <v>4081</v>
      </c>
      <c r="K68" s="101" t="s">
        <v>3918</v>
      </c>
    </row>
    <row r="69" spans="1:11">
      <c r="A69" s="2" t="s">
        <v>12122</v>
      </c>
      <c r="B69" s="99">
        <v>2133433</v>
      </c>
      <c r="C69" s="100" t="s">
        <v>4082</v>
      </c>
      <c r="D69" s="101" t="s">
        <v>4083</v>
      </c>
      <c r="E69" s="102">
        <v>2214136</v>
      </c>
      <c r="F69" s="101" t="s">
        <v>7506</v>
      </c>
      <c r="G69" s="101" t="s">
        <v>5876</v>
      </c>
      <c r="H69" s="103">
        <v>16</v>
      </c>
      <c r="I69" s="100" t="s">
        <v>7471</v>
      </c>
      <c r="J69" s="101" t="s">
        <v>4083</v>
      </c>
      <c r="K69" s="101" t="s">
        <v>446</v>
      </c>
    </row>
    <row r="70" spans="1:11">
      <c r="A70" s="2" t="s">
        <v>12122</v>
      </c>
      <c r="B70" s="99">
        <v>2134372</v>
      </c>
      <c r="C70" s="100" t="s">
        <v>4084</v>
      </c>
      <c r="D70" s="101" t="s">
        <v>4085</v>
      </c>
      <c r="E70" s="102">
        <v>2214136</v>
      </c>
      <c r="F70" s="101" t="s">
        <v>7506</v>
      </c>
      <c r="G70" s="101" t="s">
        <v>5876</v>
      </c>
      <c r="H70" s="103">
        <v>16</v>
      </c>
      <c r="I70" s="100" t="s">
        <v>7471</v>
      </c>
      <c r="J70" s="101" t="s">
        <v>4085</v>
      </c>
      <c r="K70" s="101" t="s">
        <v>446</v>
      </c>
    </row>
    <row r="71" spans="1:11">
      <c r="A71" s="2" t="s">
        <v>12122</v>
      </c>
      <c r="B71" s="99">
        <v>2188027</v>
      </c>
      <c r="C71" s="100" t="s">
        <v>4086</v>
      </c>
      <c r="D71" s="101" t="s">
        <v>4087</v>
      </c>
      <c r="E71" s="102">
        <v>2214136</v>
      </c>
      <c r="F71" s="101" t="s">
        <v>7506</v>
      </c>
      <c r="G71" s="101" t="s">
        <v>5876</v>
      </c>
      <c r="H71" s="103">
        <v>16</v>
      </c>
      <c r="I71" s="100" t="s">
        <v>7471</v>
      </c>
      <c r="J71" s="101" t="s">
        <v>4087</v>
      </c>
      <c r="K71" s="101" t="s">
        <v>446</v>
      </c>
    </row>
    <row r="72" spans="1:11">
      <c r="A72" s="2" t="s">
        <v>12122</v>
      </c>
      <c r="B72" s="99">
        <v>2158437</v>
      </c>
      <c r="C72" s="100" t="s">
        <v>4158</v>
      </c>
      <c r="D72" s="101" t="s">
        <v>4159</v>
      </c>
      <c r="E72" s="102">
        <v>2123305</v>
      </c>
      <c r="F72" s="101" t="s">
        <v>7506</v>
      </c>
      <c r="G72" s="101" t="s">
        <v>5435</v>
      </c>
      <c r="H72" s="103">
        <v>4</v>
      </c>
      <c r="I72" s="100" t="s">
        <v>7471</v>
      </c>
      <c r="J72" s="101" t="s">
        <v>4159</v>
      </c>
      <c r="K72" s="101" t="s">
        <v>4160</v>
      </c>
    </row>
    <row r="73" spans="1:11">
      <c r="A73" s="2" t="s">
        <v>12122</v>
      </c>
      <c r="B73" s="99">
        <v>2151858</v>
      </c>
      <c r="C73" s="100" t="s">
        <v>4322</v>
      </c>
      <c r="D73" s="101" t="s">
        <v>4323</v>
      </c>
      <c r="E73" s="102">
        <v>2214748</v>
      </c>
      <c r="F73" s="101" t="s">
        <v>7506</v>
      </c>
      <c r="G73" s="101" t="s">
        <v>5872</v>
      </c>
      <c r="H73" s="103">
        <v>12</v>
      </c>
      <c r="I73" s="100" t="s">
        <v>7471</v>
      </c>
      <c r="J73" s="101" t="s">
        <v>4323</v>
      </c>
      <c r="K73" s="101" t="s">
        <v>582</v>
      </c>
    </row>
    <row r="74" spans="1:11">
      <c r="A74" s="2" t="s">
        <v>12122</v>
      </c>
      <c r="B74" s="99">
        <v>2190957</v>
      </c>
      <c r="C74" s="100" t="s">
        <v>4324</v>
      </c>
      <c r="D74" s="101" t="s">
        <v>4325</v>
      </c>
      <c r="E74" s="102">
        <v>2214748</v>
      </c>
      <c r="F74" s="101" t="s">
        <v>7506</v>
      </c>
      <c r="G74" s="101" t="s">
        <v>5872</v>
      </c>
      <c r="H74" s="103">
        <v>12</v>
      </c>
      <c r="I74" s="100" t="s">
        <v>7471</v>
      </c>
      <c r="J74" s="101" t="s">
        <v>4325</v>
      </c>
      <c r="K74" s="101" t="s">
        <v>582</v>
      </c>
    </row>
    <row r="75" spans="1:11">
      <c r="A75" s="2" t="s">
        <v>12122</v>
      </c>
      <c r="B75" s="99">
        <v>2153682</v>
      </c>
      <c r="C75" s="100" t="s">
        <v>4326</v>
      </c>
      <c r="D75" s="101" t="s">
        <v>4327</v>
      </c>
      <c r="E75" s="102">
        <v>2122796</v>
      </c>
      <c r="F75" s="101" t="s">
        <v>7506</v>
      </c>
      <c r="G75" s="101" t="s">
        <v>5451</v>
      </c>
      <c r="H75" s="103">
        <v>2.4</v>
      </c>
      <c r="I75" s="100" t="s">
        <v>7471</v>
      </c>
      <c r="J75" s="101" t="s">
        <v>4327</v>
      </c>
      <c r="K75" s="101" t="s">
        <v>149</v>
      </c>
    </row>
    <row r="76" spans="1:11">
      <c r="A76" s="2" t="s">
        <v>12122</v>
      </c>
      <c r="B76" s="99">
        <v>2177493</v>
      </c>
      <c r="C76" s="100" t="s">
        <v>4328</v>
      </c>
      <c r="D76" s="101" t="s">
        <v>4329</v>
      </c>
      <c r="E76" s="102">
        <v>2124657</v>
      </c>
      <c r="F76" s="101" t="s">
        <v>7506</v>
      </c>
      <c r="G76" s="101" t="s">
        <v>2900</v>
      </c>
      <c r="H76" s="103">
        <v>12</v>
      </c>
      <c r="I76" s="100" t="s">
        <v>7521</v>
      </c>
      <c r="J76" s="101" t="s">
        <v>4329</v>
      </c>
      <c r="K76" s="101" t="s">
        <v>4330</v>
      </c>
    </row>
    <row r="77" spans="1:11">
      <c r="A77" s="2" t="s">
        <v>12122</v>
      </c>
      <c r="B77" s="99">
        <v>2177494</v>
      </c>
      <c r="C77" s="100" t="s">
        <v>4331</v>
      </c>
      <c r="D77" s="101" t="s">
        <v>4332</v>
      </c>
      <c r="E77" s="102">
        <v>2121402</v>
      </c>
      <c r="F77" s="101" t="s">
        <v>7506</v>
      </c>
      <c r="G77" s="101" t="s">
        <v>5457</v>
      </c>
      <c r="H77" s="103">
        <v>12</v>
      </c>
      <c r="I77" s="100" t="s">
        <v>7471</v>
      </c>
      <c r="J77" s="101" t="s">
        <v>4332</v>
      </c>
      <c r="K77" s="101" t="s">
        <v>4333</v>
      </c>
    </row>
    <row r="78" spans="1:11">
      <c r="A78" s="2" t="s">
        <v>12122</v>
      </c>
      <c r="B78" s="99">
        <v>2153683</v>
      </c>
      <c r="C78" s="100" t="s">
        <v>4334</v>
      </c>
      <c r="D78" s="101" t="s">
        <v>4335</v>
      </c>
      <c r="E78" s="102">
        <v>2125397</v>
      </c>
      <c r="F78" s="101" t="s">
        <v>7506</v>
      </c>
      <c r="G78" s="101" t="s">
        <v>5451</v>
      </c>
      <c r="H78" s="103">
        <v>4</v>
      </c>
      <c r="I78" s="100" t="s">
        <v>7471</v>
      </c>
      <c r="J78" s="101" t="s">
        <v>4335</v>
      </c>
      <c r="K78" s="101" t="s">
        <v>4336</v>
      </c>
    </row>
    <row r="79" spans="1:11">
      <c r="A79" s="2" t="s">
        <v>12122</v>
      </c>
      <c r="B79" s="99">
        <v>2181022</v>
      </c>
      <c r="C79" s="100" t="s">
        <v>4337</v>
      </c>
      <c r="D79" s="101" t="s">
        <v>4338</v>
      </c>
      <c r="E79" s="102">
        <v>2213184</v>
      </c>
      <c r="F79" s="101" t="s">
        <v>7506</v>
      </c>
      <c r="G79" s="101" t="s">
        <v>5451</v>
      </c>
      <c r="H79" s="103">
        <v>4</v>
      </c>
      <c r="I79" s="100" t="s">
        <v>7471</v>
      </c>
      <c r="J79" s="101" t="s">
        <v>4338</v>
      </c>
      <c r="K79" s="101" t="s">
        <v>583</v>
      </c>
    </row>
    <row r="80" spans="1:11">
      <c r="A80" s="2" t="s">
        <v>12122</v>
      </c>
      <c r="B80" s="99">
        <v>2188273</v>
      </c>
      <c r="C80" s="100" t="s">
        <v>4339</v>
      </c>
      <c r="D80" s="101" t="s">
        <v>4340</v>
      </c>
      <c r="E80" s="102">
        <v>2213184</v>
      </c>
      <c r="F80" s="101" t="s">
        <v>7506</v>
      </c>
      <c r="G80" s="101" t="s">
        <v>5451</v>
      </c>
      <c r="H80" s="103">
        <v>4</v>
      </c>
      <c r="I80" s="100" t="s">
        <v>7471</v>
      </c>
      <c r="J80" s="101" t="s">
        <v>4340</v>
      </c>
      <c r="K80" s="101" t="s">
        <v>583</v>
      </c>
    </row>
    <row r="81" spans="1:11">
      <c r="A81" s="2" t="s">
        <v>12122</v>
      </c>
      <c r="B81" s="99">
        <v>2158062</v>
      </c>
      <c r="C81" s="100" t="s">
        <v>4341</v>
      </c>
      <c r="D81" s="101" t="s">
        <v>4342</v>
      </c>
      <c r="E81" s="102">
        <v>2213184</v>
      </c>
      <c r="F81" s="101" t="s">
        <v>7506</v>
      </c>
      <c r="G81" s="101" t="s">
        <v>5451</v>
      </c>
      <c r="H81" s="103">
        <v>4</v>
      </c>
      <c r="I81" s="100" t="s">
        <v>7471</v>
      </c>
      <c r="J81" s="101" t="s">
        <v>4342</v>
      </c>
      <c r="K81" s="101" t="s">
        <v>583</v>
      </c>
    </row>
    <row r="82" spans="1:11">
      <c r="A82" s="2" t="s">
        <v>12122</v>
      </c>
      <c r="B82" s="99">
        <v>2147931</v>
      </c>
      <c r="C82" s="100" t="s">
        <v>4343</v>
      </c>
      <c r="D82" s="101" t="s">
        <v>4344</v>
      </c>
      <c r="E82" s="102">
        <v>2220646</v>
      </c>
      <c r="F82" s="101" t="s">
        <v>7506</v>
      </c>
      <c r="G82" s="101" t="s">
        <v>5442</v>
      </c>
      <c r="H82" s="103">
        <v>12</v>
      </c>
      <c r="I82" s="100" t="s">
        <v>7496</v>
      </c>
      <c r="J82" s="101" t="s">
        <v>4344</v>
      </c>
      <c r="K82" s="101" t="s">
        <v>5117</v>
      </c>
    </row>
    <row r="83" spans="1:11">
      <c r="A83" s="2" t="s">
        <v>12122</v>
      </c>
      <c r="B83" s="99">
        <v>2186878</v>
      </c>
      <c r="C83" s="100" t="s">
        <v>4345</v>
      </c>
      <c r="D83" s="101" t="s">
        <v>4346</v>
      </c>
      <c r="E83" s="102">
        <v>2220646</v>
      </c>
      <c r="F83" s="101" t="s">
        <v>7506</v>
      </c>
      <c r="G83" s="101" t="s">
        <v>5442</v>
      </c>
      <c r="H83" s="103">
        <v>12</v>
      </c>
      <c r="I83" s="100" t="s">
        <v>7471</v>
      </c>
      <c r="J83" s="101" t="s">
        <v>4346</v>
      </c>
      <c r="K83" s="101" t="s">
        <v>5117</v>
      </c>
    </row>
    <row r="84" spans="1:11">
      <c r="A84" s="2" t="s">
        <v>12122</v>
      </c>
      <c r="B84" s="99">
        <v>2147935</v>
      </c>
      <c r="C84" s="100" t="s">
        <v>4347</v>
      </c>
      <c r="D84" s="101" t="s">
        <v>4348</v>
      </c>
      <c r="E84" s="102">
        <v>2217412</v>
      </c>
      <c r="F84" s="101" t="s">
        <v>7506</v>
      </c>
      <c r="G84" s="101" t="s">
        <v>5435</v>
      </c>
      <c r="H84" s="103">
        <v>12</v>
      </c>
      <c r="I84" s="100" t="s">
        <v>7471</v>
      </c>
      <c r="J84" s="101" t="s">
        <v>4348</v>
      </c>
      <c r="K84" s="101" t="s">
        <v>584</v>
      </c>
    </row>
    <row r="85" spans="1:11">
      <c r="A85" s="2" t="s">
        <v>12122</v>
      </c>
      <c r="B85" s="99">
        <v>2190603</v>
      </c>
      <c r="C85" s="100" t="s">
        <v>4349</v>
      </c>
      <c r="D85" s="101" t="s">
        <v>4350</v>
      </c>
      <c r="E85" s="102">
        <v>2217412</v>
      </c>
      <c r="F85" s="101" t="s">
        <v>7506</v>
      </c>
      <c r="G85" s="101" t="s">
        <v>5435</v>
      </c>
      <c r="H85" s="103">
        <v>12</v>
      </c>
      <c r="I85" s="100" t="s">
        <v>7471</v>
      </c>
      <c r="J85" s="101" t="s">
        <v>4350</v>
      </c>
      <c r="K85" s="101" t="s">
        <v>584</v>
      </c>
    </row>
    <row r="86" spans="1:11">
      <c r="A86" s="2" t="s">
        <v>12122</v>
      </c>
      <c r="B86" s="99">
        <v>2131539</v>
      </c>
      <c r="C86" s="100" t="s">
        <v>4351</v>
      </c>
      <c r="D86" s="101" t="s">
        <v>4352</v>
      </c>
      <c r="E86" s="102">
        <v>2217412</v>
      </c>
      <c r="F86" s="101" t="s">
        <v>7506</v>
      </c>
      <c r="G86" s="101" t="s">
        <v>5435</v>
      </c>
      <c r="H86" s="103">
        <v>12</v>
      </c>
      <c r="I86" s="100" t="s">
        <v>7471</v>
      </c>
      <c r="J86" s="101" t="s">
        <v>4352</v>
      </c>
      <c r="K86" s="101" t="s">
        <v>584</v>
      </c>
    </row>
    <row r="87" spans="1:11">
      <c r="A87" s="2" t="s">
        <v>12122</v>
      </c>
      <c r="B87" s="99">
        <v>2190335</v>
      </c>
      <c r="C87" s="100" t="s">
        <v>4353</v>
      </c>
      <c r="D87" s="101" t="s">
        <v>4354</v>
      </c>
      <c r="E87" s="102">
        <v>2217412</v>
      </c>
      <c r="F87" s="101" t="s">
        <v>7506</v>
      </c>
      <c r="G87" s="101" t="s">
        <v>5435</v>
      </c>
      <c r="H87" s="103">
        <v>12</v>
      </c>
      <c r="I87" s="100" t="s">
        <v>7471</v>
      </c>
      <c r="J87" s="101" t="s">
        <v>4354</v>
      </c>
      <c r="K87" s="101" t="s">
        <v>584</v>
      </c>
    </row>
    <row r="88" spans="1:11">
      <c r="A88" s="2" t="s">
        <v>12122</v>
      </c>
      <c r="B88" s="99">
        <v>2129330</v>
      </c>
      <c r="C88" s="100" t="s">
        <v>4355</v>
      </c>
      <c r="D88" s="101" t="s">
        <v>4356</v>
      </c>
      <c r="E88" s="102">
        <v>2220650</v>
      </c>
      <c r="F88" s="101" t="s">
        <v>7506</v>
      </c>
      <c r="G88" s="101" t="s">
        <v>2900</v>
      </c>
      <c r="H88" s="103">
        <v>12</v>
      </c>
      <c r="I88" s="100" t="s">
        <v>7471</v>
      </c>
      <c r="J88" s="101" t="s">
        <v>4356</v>
      </c>
      <c r="K88" s="101" t="s">
        <v>1717</v>
      </c>
    </row>
    <row r="89" spans="1:11">
      <c r="A89" s="2" t="s">
        <v>12122</v>
      </c>
      <c r="B89" s="99">
        <v>2139632</v>
      </c>
      <c r="C89" s="100" t="s">
        <v>4357</v>
      </c>
      <c r="D89" s="101" t="s">
        <v>4358</v>
      </c>
      <c r="E89" s="102">
        <v>2220650</v>
      </c>
      <c r="F89" s="101" t="s">
        <v>7506</v>
      </c>
      <c r="G89" s="101" t="s">
        <v>2900</v>
      </c>
      <c r="H89" s="103">
        <v>12</v>
      </c>
      <c r="I89" s="100" t="s">
        <v>7471</v>
      </c>
      <c r="J89" s="101" t="s">
        <v>4358</v>
      </c>
      <c r="K89" s="101" t="s">
        <v>1717</v>
      </c>
    </row>
    <row r="90" spans="1:11">
      <c r="A90" s="2" t="s">
        <v>12122</v>
      </c>
      <c r="B90" s="99">
        <v>2153103</v>
      </c>
      <c r="C90" s="100" t="s">
        <v>4359</v>
      </c>
      <c r="D90" s="101" t="s">
        <v>4360</v>
      </c>
      <c r="E90" s="102">
        <v>2220650</v>
      </c>
      <c r="F90" s="101" t="s">
        <v>7506</v>
      </c>
      <c r="G90" s="101" t="s">
        <v>2900</v>
      </c>
      <c r="H90" s="103">
        <v>12</v>
      </c>
      <c r="I90" s="100" t="s">
        <v>7471</v>
      </c>
      <c r="J90" s="101" t="s">
        <v>4360</v>
      </c>
      <c r="K90" s="101" t="s">
        <v>1717</v>
      </c>
    </row>
    <row r="91" spans="1:11">
      <c r="A91" s="2" t="s">
        <v>12122</v>
      </c>
      <c r="B91" s="99">
        <v>2162026</v>
      </c>
      <c r="C91" s="100" t="s">
        <v>4361</v>
      </c>
      <c r="D91" s="101" t="s">
        <v>4362</v>
      </c>
      <c r="E91" s="102">
        <v>2215998</v>
      </c>
      <c r="F91" s="101" t="s">
        <v>7506</v>
      </c>
      <c r="G91" s="101" t="s">
        <v>2900</v>
      </c>
      <c r="H91" s="103">
        <v>4.8</v>
      </c>
      <c r="I91" s="100" t="s">
        <v>7471</v>
      </c>
      <c r="J91" s="101" t="s">
        <v>4362</v>
      </c>
      <c r="K91" s="101" t="s">
        <v>1717</v>
      </c>
    </row>
    <row r="92" spans="1:11">
      <c r="A92" s="2" t="s">
        <v>12122</v>
      </c>
      <c r="B92" s="99">
        <v>2168892</v>
      </c>
      <c r="C92" s="100" t="s">
        <v>4363</v>
      </c>
      <c r="D92" s="101" t="s">
        <v>4364</v>
      </c>
      <c r="E92" s="102">
        <v>2215998</v>
      </c>
      <c r="F92" s="101" t="s">
        <v>7506</v>
      </c>
      <c r="G92" s="101" t="s">
        <v>2900</v>
      </c>
      <c r="H92" s="103">
        <v>4.8</v>
      </c>
      <c r="I92" s="100" t="s">
        <v>7471</v>
      </c>
      <c r="J92" s="101" t="s">
        <v>4364</v>
      </c>
      <c r="K92" s="101" t="s">
        <v>1717</v>
      </c>
    </row>
    <row r="93" spans="1:11">
      <c r="A93" s="2" t="s">
        <v>12122</v>
      </c>
      <c r="B93" s="99">
        <v>2151660</v>
      </c>
      <c r="C93" s="100" t="s">
        <v>4365</v>
      </c>
      <c r="D93" s="101" t="s">
        <v>4366</v>
      </c>
      <c r="E93" s="102">
        <v>2215998</v>
      </c>
      <c r="F93" s="101" t="s">
        <v>7506</v>
      </c>
      <c r="G93" s="101" t="s">
        <v>2900</v>
      </c>
      <c r="H93" s="103">
        <v>4.8</v>
      </c>
      <c r="I93" s="100" t="s">
        <v>7471</v>
      </c>
      <c r="J93" s="101" t="s">
        <v>4366</v>
      </c>
      <c r="K93" s="101" t="s">
        <v>1717</v>
      </c>
    </row>
    <row r="94" spans="1:11">
      <c r="A94" s="2" t="s">
        <v>12122</v>
      </c>
      <c r="B94" s="99">
        <v>2178500</v>
      </c>
      <c r="C94" s="100" t="s">
        <v>4367</v>
      </c>
      <c r="D94" s="101" t="s">
        <v>4368</v>
      </c>
      <c r="E94" s="102">
        <v>2215998</v>
      </c>
      <c r="F94" s="101" t="s">
        <v>7506</v>
      </c>
      <c r="G94" s="101" t="s">
        <v>2900</v>
      </c>
      <c r="H94" s="103">
        <v>4.8</v>
      </c>
      <c r="I94" s="100" t="s">
        <v>7521</v>
      </c>
      <c r="J94" s="101" t="s">
        <v>4368</v>
      </c>
      <c r="K94" s="101" t="s">
        <v>1717</v>
      </c>
    </row>
    <row r="95" spans="1:11">
      <c r="A95" s="2" t="s">
        <v>12122</v>
      </c>
      <c r="B95" s="99">
        <v>2180023</v>
      </c>
      <c r="C95" s="100" t="s">
        <v>4369</v>
      </c>
      <c r="D95" s="101" t="s">
        <v>4370</v>
      </c>
      <c r="E95" s="102">
        <v>2220650</v>
      </c>
      <c r="F95" s="101" t="s">
        <v>7506</v>
      </c>
      <c r="G95" s="101" t="s">
        <v>2900</v>
      </c>
      <c r="H95" s="103">
        <v>12</v>
      </c>
      <c r="I95" s="100" t="s">
        <v>7471</v>
      </c>
      <c r="J95" s="101" t="s">
        <v>4370</v>
      </c>
      <c r="K95" s="101" t="s">
        <v>1717</v>
      </c>
    </row>
    <row r="96" spans="1:11">
      <c r="A96" s="2" t="s">
        <v>12122</v>
      </c>
      <c r="B96" s="99">
        <v>2129333</v>
      </c>
      <c r="C96" s="100" t="s">
        <v>9950</v>
      </c>
      <c r="D96" s="101" t="s">
        <v>2820</v>
      </c>
      <c r="E96" s="102">
        <v>2212660</v>
      </c>
      <c r="F96" s="101" t="s">
        <v>7506</v>
      </c>
      <c r="G96" s="101" t="s">
        <v>5435</v>
      </c>
      <c r="H96" s="103">
        <v>12</v>
      </c>
      <c r="I96" s="100" t="s">
        <v>7471</v>
      </c>
      <c r="J96" s="101" t="s">
        <v>2820</v>
      </c>
      <c r="K96" s="101" t="s">
        <v>636</v>
      </c>
    </row>
    <row r="97" spans="1:11">
      <c r="A97" s="2" t="s">
        <v>12122</v>
      </c>
      <c r="B97" s="99">
        <v>2172265</v>
      </c>
      <c r="C97" s="100" t="s">
        <v>9951</v>
      </c>
      <c r="D97" s="101" t="s">
        <v>9952</v>
      </c>
      <c r="E97" s="102">
        <v>2212660</v>
      </c>
      <c r="F97" s="101" t="s">
        <v>7506</v>
      </c>
      <c r="G97" s="101" t="s">
        <v>5435</v>
      </c>
      <c r="H97" s="103">
        <v>12</v>
      </c>
      <c r="I97" s="100" t="s">
        <v>7471</v>
      </c>
      <c r="J97" s="101" t="s">
        <v>9952</v>
      </c>
      <c r="K97" s="101" t="s">
        <v>636</v>
      </c>
    </row>
    <row r="98" spans="1:11">
      <c r="A98" s="2" t="s">
        <v>12122</v>
      </c>
      <c r="B98" s="99">
        <v>2180466</v>
      </c>
      <c r="C98" s="100" t="s">
        <v>9953</v>
      </c>
      <c r="D98" s="101" t="s">
        <v>9954</v>
      </c>
      <c r="E98" s="102">
        <v>2212660</v>
      </c>
      <c r="F98" s="101" t="s">
        <v>7506</v>
      </c>
      <c r="G98" s="101" t="s">
        <v>5435</v>
      </c>
      <c r="H98" s="103">
        <v>12</v>
      </c>
      <c r="I98" s="100" t="s">
        <v>7471</v>
      </c>
      <c r="J98" s="101" t="s">
        <v>9954</v>
      </c>
      <c r="K98" s="101" t="s">
        <v>636</v>
      </c>
    </row>
    <row r="99" spans="1:11">
      <c r="A99" s="2" t="s">
        <v>12122</v>
      </c>
      <c r="B99" s="99">
        <v>2187868</v>
      </c>
      <c r="C99" s="100" t="s">
        <v>9955</v>
      </c>
      <c r="D99" s="101" t="s">
        <v>9956</v>
      </c>
      <c r="E99" s="102">
        <v>2212660</v>
      </c>
      <c r="F99" s="101" t="s">
        <v>7506</v>
      </c>
      <c r="G99" s="101" t="s">
        <v>5435</v>
      </c>
      <c r="H99" s="103">
        <v>12</v>
      </c>
      <c r="I99" s="100" t="s">
        <v>7471</v>
      </c>
      <c r="J99" s="101" t="s">
        <v>9956</v>
      </c>
      <c r="K99" s="101" t="s">
        <v>636</v>
      </c>
    </row>
    <row r="100" spans="1:11">
      <c r="A100" s="2" t="s">
        <v>12122</v>
      </c>
      <c r="B100" s="99">
        <v>2191136</v>
      </c>
      <c r="C100" s="100" t="s">
        <v>9957</v>
      </c>
      <c r="D100" s="101" t="s">
        <v>9958</v>
      </c>
      <c r="E100" s="102">
        <v>2212660</v>
      </c>
      <c r="F100" s="101" t="s">
        <v>7506</v>
      </c>
      <c r="G100" s="101" t="s">
        <v>5435</v>
      </c>
      <c r="H100" s="103">
        <v>12</v>
      </c>
      <c r="I100" s="100" t="s">
        <v>7471</v>
      </c>
      <c r="J100" s="101" t="s">
        <v>9958</v>
      </c>
      <c r="K100" s="101" t="s">
        <v>636</v>
      </c>
    </row>
    <row r="101" spans="1:11">
      <c r="A101" s="2" t="s">
        <v>12122</v>
      </c>
      <c r="B101" s="99">
        <v>2150429</v>
      </c>
      <c r="C101" s="100" t="s">
        <v>9959</v>
      </c>
      <c r="D101" s="101" t="s">
        <v>9960</v>
      </c>
      <c r="E101" s="102">
        <v>2212654</v>
      </c>
      <c r="F101" s="101" t="s">
        <v>7506</v>
      </c>
      <c r="G101" s="101" t="s">
        <v>5435</v>
      </c>
      <c r="H101" s="103">
        <v>4</v>
      </c>
      <c r="I101" s="100" t="s">
        <v>7471</v>
      </c>
      <c r="J101" s="101" t="s">
        <v>9960</v>
      </c>
      <c r="K101" s="101" t="s">
        <v>636</v>
      </c>
    </row>
    <row r="102" spans="1:11">
      <c r="A102" s="2" t="s">
        <v>12122</v>
      </c>
      <c r="B102" s="99">
        <v>2156362</v>
      </c>
      <c r="C102" s="100" t="s">
        <v>9961</v>
      </c>
      <c r="D102" s="101" t="s">
        <v>9962</v>
      </c>
      <c r="E102" s="102">
        <v>2212654</v>
      </c>
      <c r="F102" s="101" t="s">
        <v>7506</v>
      </c>
      <c r="G102" s="101" t="s">
        <v>5435</v>
      </c>
      <c r="H102" s="103">
        <v>4</v>
      </c>
      <c r="I102" s="100" t="s">
        <v>7471</v>
      </c>
      <c r="J102" s="101" t="s">
        <v>9962</v>
      </c>
      <c r="K102" s="101" t="s">
        <v>636</v>
      </c>
    </row>
    <row r="103" spans="1:11">
      <c r="A103" s="2" t="s">
        <v>12122</v>
      </c>
      <c r="B103" s="99">
        <v>2189258</v>
      </c>
      <c r="C103" s="100" t="s">
        <v>9963</v>
      </c>
      <c r="D103" s="101" t="s">
        <v>9964</v>
      </c>
      <c r="E103" s="102">
        <v>2212660</v>
      </c>
      <c r="F103" s="101" t="s">
        <v>7506</v>
      </c>
      <c r="G103" s="101" t="s">
        <v>5435</v>
      </c>
      <c r="H103" s="103">
        <v>12</v>
      </c>
      <c r="I103" s="100" t="s">
        <v>7471</v>
      </c>
      <c r="J103" s="101" t="s">
        <v>9964</v>
      </c>
      <c r="K103" s="101" t="s">
        <v>636</v>
      </c>
    </row>
    <row r="104" spans="1:11">
      <c r="A104" s="2" t="s">
        <v>12122</v>
      </c>
      <c r="B104" s="99">
        <v>2190331</v>
      </c>
      <c r="C104" s="100" t="s">
        <v>9965</v>
      </c>
      <c r="D104" s="101" t="s">
        <v>9966</v>
      </c>
      <c r="E104" s="102">
        <v>2212660</v>
      </c>
      <c r="F104" s="101" t="s">
        <v>7506</v>
      </c>
      <c r="G104" s="101" t="s">
        <v>5435</v>
      </c>
      <c r="H104" s="103">
        <v>12</v>
      </c>
      <c r="I104" s="100" t="s">
        <v>7471</v>
      </c>
      <c r="J104" s="101" t="s">
        <v>9966</v>
      </c>
      <c r="K104" s="101" t="s">
        <v>636</v>
      </c>
    </row>
    <row r="105" spans="1:11">
      <c r="A105" s="2" t="s">
        <v>12122</v>
      </c>
      <c r="B105" s="99">
        <v>2149215</v>
      </c>
      <c r="C105" s="100" t="s">
        <v>9967</v>
      </c>
      <c r="D105" s="101" t="s">
        <v>9968</v>
      </c>
      <c r="E105" s="102">
        <v>2212660</v>
      </c>
      <c r="F105" s="101" t="s">
        <v>7506</v>
      </c>
      <c r="G105" s="101" t="s">
        <v>5435</v>
      </c>
      <c r="H105" s="103">
        <v>12</v>
      </c>
      <c r="I105" s="100" t="s">
        <v>7471</v>
      </c>
      <c r="J105" s="101" t="s">
        <v>9968</v>
      </c>
      <c r="K105" s="101" t="s">
        <v>636</v>
      </c>
    </row>
    <row r="106" spans="1:11">
      <c r="A106" s="2" t="s">
        <v>12122</v>
      </c>
      <c r="B106" s="99">
        <v>2162023</v>
      </c>
      <c r="C106" s="100" t="s">
        <v>9969</v>
      </c>
      <c r="D106" s="101" t="s">
        <v>9970</v>
      </c>
      <c r="E106" s="102">
        <v>2212660</v>
      </c>
      <c r="F106" s="101" t="s">
        <v>7506</v>
      </c>
      <c r="G106" s="101" t="s">
        <v>5435</v>
      </c>
      <c r="H106" s="103">
        <v>12</v>
      </c>
      <c r="I106" s="100" t="s">
        <v>7471</v>
      </c>
      <c r="J106" s="101" t="s">
        <v>9970</v>
      </c>
      <c r="K106" s="101" t="s">
        <v>636</v>
      </c>
    </row>
    <row r="107" spans="1:11">
      <c r="A107" s="2" t="s">
        <v>12122</v>
      </c>
      <c r="B107" s="99">
        <v>2166650</v>
      </c>
      <c r="C107" s="100" t="s">
        <v>9971</v>
      </c>
      <c r="D107" s="101" t="s">
        <v>9972</v>
      </c>
      <c r="E107" s="102">
        <v>2212660</v>
      </c>
      <c r="F107" s="101" t="s">
        <v>7506</v>
      </c>
      <c r="G107" s="101" t="s">
        <v>5435</v>
      </c>
      <c r="H107" s="103">
        <v>12</v>
      </c>
      <c r="I107" s="100" t="s">
        <v>7471</v>
      </c>
      <c r="J107" s="101" t="s">
        <v>9972</v>
      </c>
      <c r="K107" s="101" t="s">
        <v>636</v>
      </c>
    </row>
    <row r="108" spans="1:11">
      <c r="A108" s="2" t="s">
        <v>12122</v>
      </c>
      <c r="B108" s="99">
        <v>2179936</v>
      </c>
      <c r="C108" s="100" t="s">
        <v>9973</v>
      </c>
      <c r="D108" s="101" t="s">
        <v>9974</v>
      </c>
      <c r="E108" s="102">
        <v>2212660</v>
      </c>
      <c r="F108" s="101" t="s">
        <v>7506</v>
      </c>
      <c r="G108" s="101" t="s">
        <v>5435</v>
      </c>
      <c r="H108" s="103">
        <v>12</v>
      </c>
      <c r="I108" s="100" t="s">
        <v>7471</v>
      </c>
      <c r="J108" s="101" t="s">
        <v>9974</v>
      </c>
      <c r="K108" s="101" t="s">
        <v>636</v>
      </c>
    </row>
    <row r="109" spans="1:11">
      <c r="A109" s="2" t="s">
        <v>12122</v>
      </c>
      <c r="B109" s="99">
        <v>2187462</v>
      </c>
      <c r="C109" s="100" t="s">
        <v>9975</v>
      </c>
      <c r="D109" s="101" t="s">
        <v>9976</v>
      </c>
      <c r="E109" s="102">
        <v>2212660</v>
      </c>
      <c r="F109" s="101" t="s">
        <v>7506</v>
      </c>
      <c r="G109" s="101" t="s">
        <v>5435</v>
      </c>
      <c r="H109" s="103">
        <v>12</v>
      </c>
      <c r="I109" s="100" t="s">
        <v>7471</v>
      </c>
      <c r="J109" s="101" t="s">
        <v>9976</v>
      </c>
      <c r="K109" s="101" t="s">
        <v>636</v>
      </c>
    </row>
    <row r="110" spans="1:11">
      <c r="A110" s="2" t="s">
        <v>12122</v>
      </c>
      <c r="B110" s="99">
        <v>2190522</v>
      </c>
      <c r="C110" s="100" t="s">
        <v>9977</v>
      </c>
      <c r="D110" s="101" t="s">
        <v>9978</v>
      </c>
      <c r="E110" s="102">
        <v>2212660</v>
      </c>
      <c r="F110" s="101" t="s">
        <v>7506</v>
      </c>
      <c r="G110" s="101" t="s">
        <v>5435</v>
      </c>
      <c r="H110" s="103">
        <v>12</v>
      </c>
      <c r="I110" s="100" t="s">
        <v>7471</v>
      </c>
      <c r="J110" s="101" t="s">
        <v>9978</v>
      </c>
      <c r="K110" s="101" t="s">
        <v>636</v>
      </c>
    </row>
    <row r="111" spans="1:11">
      <c r="A111" s="2" t="s">
        <v>12122</v>
      </c>
      <c r="B111" s="99">
        <v>2191072</v>
      </c>
      <c r="C111" s="100" t="s">
        <v>9979</v>
      </c>
      <c r="D111" s="101" t="s">
        <v>968</v>
      </c>
      <c r="E111" s="102">
        <v>2212654</v>
      </c>
      <c r="F111" s="101" t="s">
        <v>7506</v>
      </c>
      <c r="G111" s="101" t="s">
        <v>5435</v>
      </c>
      <c r="H111" s="103">
        <v>4</v>
      </c>
      <c r="I111" s="100" t="s">
        <v>7471</v>
      </c>
      <c r="J111" s="101" t="s">
        <v>968</v>
      </c>
      <c r="K111" s="101" t="s">
        <v>636</v>
      </c>
    </row>
    <row r="112" spans="1:11">
      <c r="A112" s="2" t="s">
        <v>12122</v>
      </c>
      <c r="B112" s="99">
        <v>2190975</v>
      </c>
      <c r="C112" s="100" t="s">
        <v>9980</v>
      </c>
      <c r="D112" s="101" t="s">
        <v>9981</v>
      </c>
      <c r="E112" s="102">
        <v>2213006</v>
      </c>
      <c r="F112" s="101" t="s">
        <v>7506</v>
      </c>
      <c r="G112" s="101" t="s">
        <v>5448</v>
      </c>
      <c r="H112" s="103">
        <v>16</v>
      </c>
      <c r="I112" s="100" t="s">
        <v>7471</v>
      </c>
      <c r="J112" s="101" t="s">
        <v>9981</v>
      </c>
      <c r="K112" s="101" t="s">
        <v>637</v>
      </c>
    </row>
    <row r="113" spans="1:11">
      <c r="A113" s="2" t="s">
        <v>12122</v>
      </c>
      <c r="B113" s="99">
        <v>2173849</v>
      </c>
      <c r="C113" s="100" t="s">
        <v>9982</v>
      </c>
      <c r="D113" s="101" t="s">
        <v>9983</v>
      </c>
      <c r="E113" s="102">
        <v>2125546</v>
      </c>
      <c r="F113" s="101" t="s">
        <v>7506</v>
      </c>
      <c r="G113" s="101" t="s">
        <v>1776</v>
      </c>
      <c r="H113" s="103">
        <v>12</v>
      </c>
      <c r="I113" s="100" t="s">
        <v>7471</v>
      </c>
      <c r="J113" s="101" t="s">
        <v>9983</v>
      </c>
      <c r="K113" s="101" t="s">
        <v>9984</v>
      </c>
    </row>
    <row r="114" spans="1:11">
      <c r="A114" s="2" t="s">
        <v>12122</v>
      </c>
      <c r="B114" s="99">
        <v>2134559</v>
      </c>
      <c r="C114" s="100" t="s">
        <v>9985</v>
      </c>
      <c r="D114" s="101" t="s">
        <v>9986</v>
      </c>
      <c r="E114" s="102">
        <v>2213118</v>
      </c>
      <c r="F114" s="101" t="s">
        <v>7506</v>
      </c>
      <c r="G114" s="101" t="s">
        <v>5451</v>
      </c>
      <c r="H114" s="103">
        <v>4</v>
      </c>
      <c r="I114" s="100" t="s">
        <v>7471</v>
      </c>
      <c r="J114" s="101" t="s">
        <v>9986</v>
      </c>
      <c r="K114" s="101" t="s">
        <v>639</v>
      </c>
    </row>
    <row r="115" spans="1:11">
      <c r="A115" s="2" t="s">
        <v>12122</v>
      </c>
      <c r="B115" s="99">
        <v>2141578</v>
      </c>
      <c r="C115" s="100" t="s">
        <v>9987</v>
      </c>
      <c r="D115" s="101" t="s">
        <v>9988</v>
      </c>
      <c r="E115" s="102">
        <v>2213118</v>
      </c>
      <c r="F115" s="101" t="s">
        <v>7506</v>
      </c>
      <c r="G115" s="101" t="s">
        <v>5451</v>
      </c>
      <c r="H115" s="103">
        <v>4</v>
      </c>
      <c r="I115" s="100" t="s">
        <v>7471</v>
      </c>
      <c r="J115" s="101" t="s">
        <v>9988</v>
      </c>
      <c r="K115" s="101" t="s">
        <v>639</v>
      </c>
    </row>
    <row r="116" spans="1:11">
      <c r="A116" s="2" t="s">
        <v>12122</v>
      </c>
      <c r="B116" s="99">
        <v>2183012</v>
      </c>
      <c r="C116" s="100" t="s">
        <v>9989</v>
      </c>
      <c r="D116" s="101" t="s">
        <v>9990</v>
      </c>
      <c r="E116" s="102">
        <v>2213118</v>
      </c>
      <c r="F116" s="101" t="s">
        <v>7506</v>
      </c>
      <c r="G116" s="101" t="s">
        <v>5451</v>
      </c>
      <c r="H116" s="103">
        <v>4</v>
      </c>
      <c r="I116" s="100" t="s">
        <v>7471</v>
      </c>
      <c r="J116" s="101" t="s">
        <v>9990</v>
      </c>
      <c r="K116" s="101" t="s">
        <v>639</v>
      </c>
    </row>
    <row r="117" spans="1:11">
      <c r="A117" s="2" t="s">
        <v>12122</v>
      </c>
      <c r="B117" s="99">
        <v>2190718</v>
      </c>
      <c r="C117" s="100" t="s">
        <v>12213</v>
      </c>
      <c r="D117" s="101" t="s">
        <v>12214</v>
      </c>
      <c r="E117" s="102">
        <v>2217086</v>
      </c>
      <c r="F117" s="101" t="s">
        <v>7506</v>
      </c>
      <c r="G117" s="101" t="s">
        <v>5872</v>
      </c>
      <c r="H117" s="103">
        <v>12</v>
      </c>
      <c r="I117" s="100" t="s">
        <v>7471</v>
      </c>
      <c r="J117" s="101" t="s">
        <v>12214</v>
      </c>
      <c r="K117" s="101" t="s">
        <v>661</v>
      </c>
    </row>
    <row r="118" spans="1:11">
      <c r="A118" s="2" t="s">
        <v>12122</v>
      </c>
      <c r="B118" s="99">
        <v>2163149</v>
      </c>
      <c r="C118" s="100" t="s">
        <v>12864</v>
      </c>
      <c r="D118" s="101" t="s">
        <v>12865</v>
      </c>
      <c r="E118" s="102">
        <v>2212588</v>
      </c>
      <c r="F118" s="101" t="s">
        <v>7506</v>
      </c>
      <c r="G118" s="101" t="s">
        <v>5435</v>
      </c>
      <c r="H118" s="103">
        <v>12</v>
      </c>
      <c r="I118" s="100" t="s">
        <v>7471</v>
      </c>
      <c r="J118" s="101" t="s">
        <v>12865</v>
      </c>
      <c r="K118" s="101" t="s">
        <v>695</v>
      </c>
    </row>
    <row r="119" spans="1:11">
      <c r="A119" s="2" t="s">
        <v>12122</v>
      </c>
      <c r="B119" s="99">
        <v>2169822</v>
      </c>
      <c r="C119" s="100" t="s">
        <v>12866</v>
      </c>
      <c r="D119" s="101" t="s">
        <v>12867</v>
      </c>
      <c r="E119" s="102">
        <v>2212588</v>
      </c>
      <c r="F119" s="101" t="s">
        <v>7506</v>
      </c>
      <c r="G119" s="101" t="s">
        <v>5435</v>
      </c>
      <c r="H119" s="103">
        <v>12</v>
      </c>
      <c r="I119" s="100" t="s">
        <v>7471</v>
      </c>
      <c r="J119" s="101" t="s">
        <v>12867</v>
      </c>
      <c r="K119" s="101" t="s">
        <v>695</v>
      </c>
    </row>
    <row r="120" spans="1:11">
      <c r="A120" s="2" t="s">
        <v>12122</v>
      </c>
      <c r="B120" s="99">
        <v>2187200</v>
      </c>
      <c r="C120" s="100" t="s">
        <v>12868</v>
      </c>
      <c r="D120" s="101" t="s">
        <v>12869</v>
      </c>
      <c r="E120" s="102">
        <v>2212588</v>
      </c>
      <c r="F120" s="101" t="s">
        <v>7506</v>
      </c>
      <c r="G120" s="101" t="s">
        <v>5435</v>
      </c>
      <c r="H120" s="103">
        <v>12</v>
      </c>
      <c r="I120" s="100" t="s">
        <v>7471</v>
      </c>
      <c r="J120" s="101" t="s">
        <v>12869</v>
      </c>
      <c r="K120" s="101" t="s">
        <v>695</v>
      </c>
    </row>
    <row r="121" spans="1:11">
      <c r="A121" s="2" t="s">
        <v>12122</v>
      </c>
      <c r="B121" s="99">
        <v>2190138</v>
      </c>
      <c r="C121" s="100" t="s">
        <v>12870</v>
      </c>
      <c r="D121" s="101" t="s">
        <v>12871</v>
      </c>
      <c r="E121" s="102">
        <v>2212588</v>
      </c>
      <c r="F121" s="101" t="s">
        <v>7506</v>
      </c>
      <c r="G121" s="101" t="s">
        <v>5435</v>
      </c>
      <c r="H121" s="103">
        <v>12</v>
      </c>
      <c r="I121" s="100" t="s">
        <v>7471</v>
      </c>
      <c r="J121" s="101" t="s">
        <v>12871</v>
      </c>
      <c r="K121" s="101" t="s">
        <v>695</v>
      </c>
    </row>
    <row r="122" spans="1:11">
      <c r="A122" s="2" t="s">
        <v>12122</v>
      </c>
      <c r="B122" s="99">
        <v>2142716</v>
      </c>
      <c r="C122" s="100" t="s">
        <v>12872</v>
      </c>
      <c r="D122" s="101" t="s">
        <v>12873</v>
      </c>
      <c r="E122" s="102">
        <v>2216734</v>
      </c>
      <c r="F122" s="101" t="s">
        <v>7506</v>
      </c>
      <c r="G122" s="101" t="s">
        <v>2931</v>
      </c>
      <c r="H122" s="103">
        <v>4</v>
      </c>
      <c r="I122" s="100" t="s">
        <v>7471</v>
      </c>
      <c r="J122" s="101" t="s">
        <v>12873</v>
      </c>
      <c r="K122" s="101" t="s">
        <v>1032</v>
      </c>
    </row>
    <row r="123" spans="1:11">
      <c r="A123" s="2" t="s">
        <v>12122</v>
      </c>
      <c r="B123" s="99">
        <v>2147571</v>
      </c>
      <c r="C123" s="100" t="s">
        <v>12874</v>
      </c>
      <c r="D123" s="101" t="s">
        <v>12875</v>
      </c>
      <c r="E123" s="102">
        <v>2216734</v>
      </c>
      <c r="F123" s="101" t="s">
        <v>7506</v>
      </c>
      <c r="G123" s="101" t="s">
        <v>2931</v>
      </c>
      <c r="H123" s="103">
        <v>4</v>
      </c>
      <c r="I123" s="100" t="s">
        <v>7471</v>
      </c>
      <c r="J123" s="101" t="s">
        <v>12875</v>
      </c>
      <c r="K123" s="101" t="s">
        <v>1032</v>
      </c>
    </row>
    <row r="124" spans="1:11">
      <c r="A124" s="2" t="s">
        <v>12122</v>
      </c>
      <c r="B124" s="99">
        <v>2167930</v>
      </c>
      <c r="C124" s="100" t="s">
        <v>12876</v>
      </c>
      <c r="D124" s="101" t="s">
        <v>12877</v>
      </c>
      <c r="E124" s="102">
        <v>2216734</v>
      </c>
      <c r="F124" s="101" t="s">
        <v>7506</v>
      </c>
      <c r="G124" s="101" t="s">
        <v>2931</v>
      </c>
      <c r="H124" s="103">
        <v>4</v>
      </c>
      <c r="I124" s="100" t="s">
        <v>7471</v>
      </c>
      <c r="J124" s="101" t="s">
        <v>12877</v>
      </c>
      <c r="K124" s="101" t="s">
        <v>1032</v>
      </c>
    </row>
    <row r="125" spans="1:11">
      <c r="A125" s="2" t="s">
        <v>12122</v>
      </c>
      <c r="B125" s="99">
        <v>2177867</v>
      </c>
      <c r="C125" s="100" t="s">
        <v>12878</v>
      </c>
      <c r="D125" s="101" t="s">
        <v>12879</v>
      </c>
      <c r="E125" s="102">
        <v>2216734</v>
      </c>
      <c r="F125" s="101" t="s">
        <v>7506</v>
      </c>
      <c r="G125" s="101" t="s">
        <v>2931</v>
      </c>
      <c r="H125" s="103">
        <v>4</v>
      </c>
      <c r="I125" s="100" t="s">
        <v>7471</v>
      </c>
      <c r="J125" s="101" t="s">
        <v>12879</v>
      </c>
      <c r="K125" s="101" t="s">
        <v>1032</v>
      </c>
    </row>
    <row r="126" spans="1:11">
      <c r="A126" s="2" t="s">
        <v>12122</v>
      </c>
      <c r="B126" s="99">
        <v>2183695</v>
      </c>
      <c r="C126" s="100" t="s">
        <v>12880</v>
      </c>
      <c r="D126" s="101" t="s">
        <v>12881</v>
      </c>
      <c r="E126" s="102">
        <v>2216734</v>
      </c>
      <c r="F126" s="101" t="s">
        <v>7506</v>
      </c>
      <c r="G126" s="101" t="s">
        <v>2931</v>
      </c>
      <c r="H126" s="103">
        <v>4</v>
      </c>
      <c r="I126" s="100" t="s">
        <v>7471</v>
      </c>
      <c r="J126" s="101" t="s">
        <v>12881</v>
      </c>
      <c r="K126" s="101" t="s">
        <v>1032</v>
      </c>
    </row>
    <row r="127" spans="1:11">
      <c r="A127" s="2" t="s">
        <v>12122</v>
      </c>
      <c r="B127" s="99">
        <v>2129702</v>
      </c>
      <c r="C127" s="100" t="s">
        <v>12882</v>
      </c>
      <c r="D127" s="101" t="s">
        <v>12883</v>
      </c>
      <c r="E127" s="102">
        <v>2216734</v>
      </c>
      <c r="F127" s="101" t="s">
        <v>7506</v>
      </c>
      <c r="G127" s="101" t="s">
        <v>2931</v>
      </c>
      <c r="H127" s="103">
        <v>4</v>
      </c>
      <c r="I127" s="100" t="s">
        <v>7471</v>
      </c>
      <c r="J127" s="101" t="s">
        <v>12883</v>
      </c>
      <c r="K127" s="101" t="s">
        <v>1032</v>
      </c>
    </row>
    <row r="128" spans="1:11">
      <c r="A128" s="2" t="s">
        <v>12122</v>
      </c>
      <c r="B128" s="99">
        <v>2164645</v>
      </c>
      <c r="C128" s="100" t="s">
        <v>12884</v>
      </c>
      <c r="D128" s="101" t="s">
        <v>12885</v>
      </c>
      <c r="E128" s="102">
        <v>2212090</v>
      </c>
      <c r="F128" s="101" t="s">
        <v>7506</v>
      </c>
      <c r="G128" s="101" t="s">
        <v>5451</v>
      </c>
      <c r="H128" s="103">
        <v>4</v>
      </c>
      <c r="I128" s="100" t="s">
        <v>7471</v>
      </c>
      <c r="J128" s="101" t="s">
        <v>12885</v>
      </c>
      <c r="K128" s="101" t="s">
        <v>7818</v>
      </c>
    </row>
    <row r="129" spans="1:11">
      <c r="A129" s="2" t="s">
        <v>12122</v>
      </c>
      <c r="B129" s="99">
        <v>2187460</v>
      </c>
      <c r="C129" s="100" t="s">
        <v>12886</v>
      </c>
      <c r="D129" s="101" t="s">
        <v>12887</v>
      </c>
      <c r="E129" s="102">
        <v>2212090</v>
      </c>
      <c r="F129" s="101" t="s">
        <v>7506</v>
      </c>
      <c r="G129" s="101" t="s">
        <v>5451</v>
      </c>
      <c r="H129" s="103">
        <v>4</v>
      </c>
      <c r="I129" s="100" t="s">
        <v>7471</v>
      </c>
      <c r="J129" s="101" t="s">
        <v>12887</v>
      </c>
      <c r="K129" s="101" t="s">
        <v>7818</v>
      </c>
    </row>
    <row r="130" spans="1:11">
      <c r="A130" s="2" t="s">
        <v>12122</v>
      </c>
      <c r="B130" s="99">
        <v>2190843</v>
      </c>
      <c r="C130" s="100" t="s">
        <v>12888</v>
      </c>
      <c r="D130" s="101" t="s">
        <v>1430</v>
      </c>
      <c r="E130" s="102">
        <v>2212090</v>
      </c>
      <c r="F130" s="101" t="s">
        <v>7506</v>
      </c>
      <c r="G130" s="101" t="s">
        <v>5451</v>
      </c>
      <c r="H130" s="103">
        <v>4</v>
      </c>
      <c r="I130" s="100" t="s">
        <v>7471</v>
      </c>
      <c r="J130" s="101" t="s">
        <v>1430</v>
      </c>
      <c r="K130" s="101" t="s">
        <v>7818</v>
      </c>
    </row>
    <row r="131" spans="1:11">
      <c r="A131" s="2" t="s">
        <v>12122</v>
      </c>
      <c r="B131" s="99">
        <v>2151668</v>
      </c>
      <c r="C131" s="100" t="s">
        <v>12889</v>
      </c>
      <c r="D131" s="101" t="s">
        <v>12890</v>
      </c>
      <c r="E131" s="102">
        <v>2212090</v>
      </c>
      <c r="F131" s="101" t="s">
        <v>7506</v>
      </c>
      <c r="G131" s="101" t="s">
        <v>5451</v>
      </c>
      <c r="H131" s="103">
        <v>4</v>
      </c>
      <c r="I131" s="100" t="s">
        <v>7471</v>
      </c>
      <c r="J131" s="101" t="s">
        <v>12890</v>
      </c>
      <c r="K131" s="101" t="s">
        <v>7818</v>
      </c>
    </row>
    <row r="132" spans="1:11">
      <c r="A132" s="2" t="s">
        <v>12122</v>
      </c>
      <c r="B132" s="99">
        <v>2135467</v>
      </c>
      <c r="C132" s="100" t="s">
        <v>12891</v>
      </c>
      <c r="D132" s="101" t="s">
        <v>12892</v>
      </c>
      <c r="E132" s="102">
        <v>2212684</v>
      </c>
      <c r="F132" s="101" t="s">
        <v>7506</v>
      </c>
      <c r="G132" s="101" t="s">
        <v>5876</v>
      </c>
      <c r="H132" s="103">
        <v>4</v>
      </c>
      <c r="I132" s="100" t="s">
        <v>7471</v>
      </c>
      <c r="J132" s="101" t="s">
        <v>12892</v>
      </c>
      <c r="K132" s="101" t="s">
        <v>696</v>
      </c>
    </row>
    <row r="133" spans="1:11">
      <c r="A133" s="2" t="s">
        <v>12122</v>
      </c>
      <c r="B133" s="99">
        <v>2177317</v>
      </c>
      <c r="C133" s="100" t="s">
        <v>12893</v>
      </c>
      <c r="D133" s="101" t="s">
        <v>12894</v>
      </c>
      <c r="E133" s="102">
        <v>2212684</v>
      </c>
      <c r="F133" s="101" t="s">
        <v>7506</v>
      </c>
      <c r="G133" s="101" t="s">
        <v>5876</v>
      </c>
      <c r="H133" s="103">
        <v>4</v>
      </c>
      <c r="I133" s="100" t="s">
        <v>7471</v>
      </c>
      <c r="J133" s="101" t="s">
        <v>12894</v>
      </c>
      <c r="K133" s="101" t="s">
        <v>696</v>
      </c>
    </row>
    <row r="134" spans="1:11">
      <c r="A134" s="2" t="s">
        <v>12122</v>
      </c>
      <c r="B134" s="99">
        <v>2187208</v>
      </c>
      <c r="C134" s="100" t="s">
        <v>12895</v>
      </c>
      <c r="D134" s="101" t="s">
        <v>12896</v>
      </c>
      <c r="E134" s="102">
        <v>2212684</v>
      </c>
      <c r="F134" s="101" t="s">
        <v>7506</v>
      </c>
      <c r="G134" s="101" t="s">
        <v>5876</v>
      </c>
      <c r="H134" s="103">
        <v>4</v>
      </c>
      <c r="I134" s="100" t="s">
        <v>7471</v>
      </c>
      <c r="J134" s="101" t="s">
        <v>12896</v>
      </c>
      <c r="K134" s="101" t="s">
        <v>696</v>
      </c>
    </row>
    <row r="135" spans="1:11">
      <c r="A135" s="2" t="s">
        <v>12122</v>
      </c>
      <c r="B135" s="99">
        <v>2190949</v>
      </c>
      <c r="C135" s="100" t="s">
        <v>12897</v>
      </c>
      <c r="D135" s="101" t="s">
        <v>12898</v>
      </c>
      <c r="E135" s="102">
        <v>2212684</v>
      </c>
      <c r="F135" s="101" t="s">
        <v>7506</v>
      </c>
      <c r="G135" s="101" t="s">
        <v>5876</v>
      </c>
      <c r="H135" s="103">
        <v>4</v>
      </c>
      <c r="I135" s="100" t="s">
        <v>7471</v>
      </c>
      <c r="J135" s="101" t="s">
        <v>12898</v>
      </c>
      <c r="K135" s="101" t="s">
        <v>696</v>
      </c>
    </row>
    <row r="136" spans="1:11">
      <c r="A136" s="2" t="s">
        <v>12122</v>
      </c>
      <c r="B136" s="99">
        <v>2178679</v>
      </c>
      <c r="C136" s="100" t="s">
        <v>12346</v>
      </c>
      <c r="D136" s="101" t="s">
        <v>12347</v>
      </c>
      <c r="E136" s="102">
        <v>2125217</v>
      </c>
      <c r="F136" s="101" t="s">
        <v>7506</v>
      </c>
      <c r="G136" s="101" t="s">
        <v>2931</v>
      </c>
      <c r="H136" s="103">
        <v>4</v>
      </c>
      <c r="I136" s="100" t="s">
        <v>7471</v>
      </c>
      <c r="J136" s="101" t="s">
        <v>12347</v>
      </c>
      <c r="K136" s="101" t="s">
        <v>12348</v>
      </c>
    </row>
    <row r="137" spans="1:11">
      <c r="A137" s="2" t="s">
        <v>12122</v>
      </c>
      <c r="B137" s="99">
        <v>2143590</v>
      </c>
      <c r="C137" s="100" t="s">
        <v>12349</v>
      </c>
      <c r="D137" s="101" t="s">
        <v>12350</v>
      </c>
      <c r="E137" s="102">
        <v>2219248</v>
      </c>
      <c r="F137" s="101" t="s">
        <v>7506</v>
      </c>
      <c r="G137" s="101" t="s">
        <v>3099</v>
      </c>
      <c r="H137" s="103">
        <v>4</v>
      </c>
      <c r="I137" s="100" t="s">
        <v>7521</v>
      </c>
      <c r="J137" s="101" t="s">
        <v>12350</v>
      </c>
      <c r="K137" s="101" t="s">
        <v>1036</v>
      </c>
    </row>
    <row r="138" spans="1:11">
      <c r="A138" s="2" t="s">
        <v>12122</v>
      </c>
      <c r="B138" s="99">
        <v>2191019</v>
      </c>
      <c r="C138" s="100" t="s">
        <v>12351</v>
      </c>
      <c r="D138" s="101" t="s">
        <v>12352</v>
      </c>
      <c r="E138" s="102">
        <v>2219248</v>
      </c>
      <c r="F138" s="101" t="s">
        <v>7506</v>
      </c>
      <c r="G138" s="101" t="s">
        <v>3099</v>
      </c>
      <c r="H138" s="103">
        <v>4</v>
      </c>
      <c r="I138" s="100" t="s">
        <v>7471</v>
      </c>
      <c r="J138" s="101" t="s">
        <v>12352</v>
      </c>
      <c r="K138" s="101" t="s">
        <v>1036</v>
      </c>
    </row>
    <row r="139" spans="1:11">
      <c r="A139" s="2" t="s">
        <v>12122</v>
      </c>
      <c r="B139" s="99">
        <v>2162022</v>
      </c>
      <c r="C139" s="100" t="s">
        <v>12353</v>
      </c>
      <c r="D139" s="101" t="s">
        <v>12354</v>
      </c>
      <c r="E139" s="102">
        <v>2219248</v>
      </c>
      <c r="F139" s="101" t="s">
        <v>7506</v>
      </c>
      <c r="G139" s="101" t="s">
        <v>3099</v>
      </c>
      <c r="H139" s="103">
        <v>4</v>
      </c>
      <c r="I139" s="100" t="s">
        <v>7471</v>
      </c>
      <c r="J139" s="101" t="s">
        <v>12354</v>
      </c>
      <c r="K139" s="101" t="s">
        <v>1036</v>
      </c>
    </row>
    <row r="140" spans="1:11">
      <c r="A140" s="2" t="s">
        <v>12122</v>
      </c>
      <c r="B140" s="99">
        <v>2139081</v>
      </c>
      <c r="C140" s="100" t="s">
        <v>12355</v>
      </c>
      <c r="D140" s="101" t="s">
        <v>12356</v>
      </c>
      <c r="E140" s="102">
        <v>2219248</v>
      </c>
      <c r="F140" s="101" t="s">
        <v>7506</v>
      </c>
      <c r="G140" s="101" t="s">
        <v>3099</v>
      </c>
      <c r="H140" s="103">
        <v>4</v>
      </c>
      <c r="I140" s="100" t="s">
        <v>7471</v>
      </c>
      <c r="J140" s="101" t="s">
        <v>12356</v>
      </c>
      <c r="K140" s="101" t="s">
        <v>1036</v>
      </c>
    </row>
    <row r="141" spans="1:11">
      <c r="A141" s="2" t="s">
        <v>12122</v>
      </c>
      <c r="B141" s="99">
        <v>2181893</v>
      </c>
      <c r="C141" s="100" t="s">
        <v>12357</v>
      </c>
      <c r="D141" s="101" t="s">
        <v>12358</v>
      </c>
      <c r="E141" s="102">
        <v>2219248</v>
      </c>
      <c r="F141" s="101" t="s">
        <v>7506</v>
      </c>
      <c r="G141" s="101" t="s">
        <v>3099</v>
      </c>
      <c r="H141" s="103">
        <v>4</v>
      </c>
      <c r="I141" s="100" t="s">
        <v>7471</v>
      </c>
      <c r="J141" s="101" t="s">
        <v>12358</v>
      </c>
      <c r="K141" s="101" t="s">
        <v>1036</v>
      </c>
    </row>
    <row r="142" spans="1:11">
      <c r="A142" s="2" t="s">
        <v>12122</v>
      </c>
      <c r="B142" s="99">
        <v>2187463</v>
      </c>
      <c r="C142" s="100" t="s">
        <v>12359</v>
      </c>
      <c r="D142" s="101" t="s">
        <v>12360</v>
      </c>
      <c r="E142" s="102">
        <v>2126742</v>
      </c>
      <c r="F142" s="101" t="s">
        <v>7506</v>
      </c>
      <c r="G142" s="101" t="s">
        <v>3099</v>
      </c>
      <c r="H142" s="103">
        <v>4</v>
      </c>
      <c r="I142" s="100" t="s">
        <v>7521</v>
      </c>
      <c r="J142" s="101" t="s">
        <v>12360</v>
      </c>
      <c r="K142" s="101" t="s">
        <v>12361</v>
      </c>
    </row>
    <row r="143" spans="1:11">
      <c r="A143" s="2" t="s">
        <v>12122</v>
      </c>
      <c r="B143" s="99">
        <v>2187464</v>
      </c>
      <c r="C143" s="100" t="s">
        <v>12362</v>
      </c>
      <c r="D143" s="101" t="s">
        <v>12363</v>
      </c>
      <c r="E143" s="102">
        <v>2125236</v>
      </c>
      <c r="F143" s="101" t="s">
        <v>7506</v>
      </c>
      <c r="G143" s="101" t="s">
        <v>5876</v>
      </c>
      <c r="H143" s="103">
        <v>2.4</v>
      </c>
      <c r="I143" s="100" t="s">
        <v>7521</v>
      </c>
      <c r="J143" s="101" t="s">
        <v>12363</v>
      </c>
      <c r="K143" s="101" t="s">
        <v>1177</v>
      </c>
    </row>
    <row r="144" spans="1:11">
      <c r="A144" s="2" t="s">
        <v>12122</v>
      </c>
      <c r="B144" s="99">
        <v>2138436</v>
      </c>
      <c r="C144" s="100" t="s">
        <v>6030</v>
      </c>
      <c r="D144" s="101" t="s">
        <v>6031</v>
      </c>
      <c r="E144" s="102">
        <v>2212778</v>
      </c>
      <c r="F144" s="101" t="s">
        <v>7506</v>
      </c>
      <c r="G144" s="101" t="s">
        <v>5435</v>
      </c>
      <c r="H144" s="103">
        <v>12</v>
      </c>
      <c r="I144" s="100" t="s">
        <v>7471</v>
      </c>
      <c r="J144" s="101" t="s">
        <v>6031</v>
      </c>
      <c r="K144" s="101" t="s">
        <v>745</v>
      </c>
    </row>
    <row r="145" spans="1:11">
      <c r="A145" s="2" t="s">
        <v>12122</v>
      </c>
      <c r="B145" s="99">
        <v>2141760</v>
      </c>
      <c r="C145" s="100" t="s">
        <v>6032</v>
      </c>
      <c r="D145" s="101" t="s">
        <v>6033</v>
      </c>
      <c r="E145" s="102">
        <v>2212778</v>
      </c>
      <c r="F145" s="101" t="s">
        <v>7506</v>
      </c>
      <c r="G145" s="101" t="s">
        <v>5435</v>
      </c>
      <c r="H145" s="103">
        <v>12</v>
      </c>
      <c r="I145" s="100" t="s">
        <v>7471</v>
      </c>
      <c r="J145" s="101" t="s">
        <v>6033</v>
      </c>
      <c r="K145" s="101" t="s">
        <v>745</v>
      </c>
    </row>
    <row r="146" spans="1:11">
      <c r="A146" s="2" t="s">
        <v>12122</v>
      </c>
      <c r="B146" s="99">
        <v>2168510</v>
      </c>
      <c r="C146" s="100" t="s">
        <v>6034</v>
      </c>
      <c r="D146" s="101" t="s">
        <v>6035</v>
      </c>
      <c r="E146" s="102">
        <v>2212778</v>
      </c>
      <c r="F146" s="101" t="s">
        <v>7506</v>
      </c>
      <c r="G146" s="101" t="s">
        <v>5435</v>
      </c>
      <c r="H146" s="103">
        <v>12</v>
      </c>
      <c r="I146" s="100" t="s">
        <v>7471</v>
      </c>
      <c r="J146" s="101" t="s">
        <v>6035</v>
      </c>
      <c r="K146" s="101" t="s">
        <v>745</v>
      </c>
    </row>
    <row r="147" spans="1:11">
      <c r="A147" s="2" t="s">
        <v>12122</v>
      </c>
      <c r="B147" s="99">
        <v>2178101</v>
      </c>
      <c r="C147" s="100" t="s">
        <v>6036</v>
      </c>
      <c r="D147" s="101" t="s">
        <v>6037</v>
      </c>
      <c r="E147" s="102">
        <v>2212778</v>
      </c>
      <c r="F147" s="101" t="s">
        <v>7506</v>
      </c>
      <c r="G147" s="101" t="s">
        <v>5435</v>
      </c>
      <c r="H147" s="103">
        <v>12</v>
      </c>
      <c r="I147" s="100" t="s">
        <v>7471</v>
      </c>
      <c r="J147" s="101" t="s">
        <v>6037</v>
      </c>
      <c r="K147" s="101" t="s">
        <v>745</v>
      </c>
    </row>
    <row r="148" spans="1:11">
      <c r="A148" s="2" t="s">
        <v>12122</v>
      </c>
      <c r="B148" s="99">
        <v>2182938</v>
      </c>
      <c r="C148" s="100" t="s">
        <v>6038</v>
      </c>
      <c r="D148" s="101" t="s">
        <v>6039</v>
      </c>
      <c r="E148" s="102">
        <v>2212778</v>
      </c>
      <c r="F148" s="101" t="s">
        <v>7506</v>
      </c>
      <c r="G148" s="101" t="s">
        <v>5435</v>
      </c>
      <c r="H148" s="103">
        <v>12</v>
      </c>
      <c r="I148" s="100" t="s">
        <v>7471</v>
      </c>
      <c r="J148" s="101" t="s">
        <v>6039</v>
      </c>
      <c r="K148" s="101" t="s">
        <v>745</v>
      </c>
    </row>
    <row r="149" spans="1:11">
      <c r="A149" s="2" t="s">
        <v>12122</v>
      </c>
      <c r="B149" s="99">
        <v>2188278</v>
      </c>
      <c r="C149" s="100" t="s">
        <v>6040</v>
      </c>
      <c r="D149" s="101" t="s">
        <v>6041</v>
      </c>
      <c r="E149" s="102">
        <v>2212778</v>
      </c>
      <c r="F149" s="101" t="s">
        <v>7506</v>
      </c>
      <c r="G149" s="101" t="s">
        <v>5435</v>
      </c>
      <c r="H149" s="103">
        <v>12</v>
      </c>
      <c r="I149" s="100" t="s">
        <v>7471</v>
      </c>
      <c r="J149" s="101" t="s">
        <v>6041</v>
      </c>
      <c r="K149" s="101" t="s">
        <v>745</v>
      </c>
    </row>
    <row r="150" spans="1:11">
      <c r="A150" s="2" t="s">
        <v>12122</v>
      </c>
      <c r="B150" s="99">
        <v>2189774</v>
      </c>
      <c r="C150" s="100" t="s">
        <v>6042</v>
      </c>
      <c r="D150" s="101" t="s">
        <v>6043</v>
      </c>
      <c r="E150" s="102">
        <v>2212778</v>
      </c>
      <c r="F150" s="101" t="s">
        <v>7506</v>
      </c>
      <c r="G150" s="101" t="s">
        <v>5435</v>
      </c>
      <c r="H150" s="103">
        <v>12</v>
      </c>
      <c r="I150" s="100" t="s">
        <v>7471</v>
      </c>
      <c r="J150" s="101" t="s">
        <v>6043</v>
      </c>
      <c r="K150" s="101" t="s">
        <v>745</v>
      </c>
    </row>
    <row r="151" spans="1:11">
      <c r="A151" s="2" t="s">
        <v>12122</v>
      </c>
      <c r="B151" s="99">
        <v>2190618</v>
      </c>
      <c r="C151" s="100" t="s">
        <v>6044</v>
      </c>
      <c r="D151" s="101" t="s">
        <v>6045</v>
      </c>
      <c r="E151" s="102">
        <v>2212778</v>
      </c>
      <c r="F151" s="101" t="s">
        <v>7506</v>
      </c>
      <c r="G151" s="101" t="s">
        <v>5435</v>
      </c>
      <c r="H151" s="103">
        <v>12</v>
      </c>
      <c r="I151" s="100" t="s">
        <v>7471</v>
      </c>
      <c r="J151" s="101" t="s">
        <v>6045</v>
      </c>
      <c r="K151" s="101" t="s">
        <v>745</v>
      </c>
    </row>
    <row r="152" spans="1:11">
      <c r="A152" s="2" t="s">
        <v>12122</v>
      </c>
      <c r="B152" s="99">
        <v>2190844</v>
      </c>
      <c r="C152" s="100" t="s">
        <v>6046</v>
      </c>
      <c r="D152" s="101" t="s">
        <v>6047</v>
      </c>
      <c r="E152" s="102">
        <v>2212778</v>
      </c>
      <c r="F152" s="101" t="s">
        <v>7506</v>
      </c>
      <c r="G152" s="101" t="s">
        <v>5435</v>
      </c>
      <c r="H152" s="103">
        <v>12</v>
      </c>
      <c r="I152" s="100" t="s">
        <v>7471</v>
      </c>
      <c r="J152" s="101" t="s">
        <v>6047</v>
      </c>
      <c r="K152" s="101" t="s">
        <v>745</v>
      </c>
    </row>
    <row r="153" spans="1:11">
      <c r="A153" s="2" t="s">
        <v>12122</v>
      </c>
      <c r="B153" s="99">
        <v>2190916</v>
      </c>
      <c r="C153" s="100" t="s">
        <v>6048</v>
      </c>
      <c r="D153" s="101" t="s">
        <v>6049</v>
      </c>
      <c r="E153" s="102">
        <v>2212778</v>
      </c>
      <c r="F153" s="101" t="s">
        <v>7506</v>
      </c>
      <c r="G153" s="101" t="s">
        <v>5435</v>
      </c>
      <c r="H153" s="103">
        <v>12</v>
      </c>
      <c r="I153" s="100" t="s">
        <v>7471</v>
      </c>
      <c r="J153" s="101" t="s">
        <v>6049</v>
      </c>
      <c r="K153" s="101" t="s">
        <v>745</v>
      </c>
    </row>
    <row r="154" spans="1:11">
      <c r="A154" s="2" t="s">
        <v>12122</v>
      </c>
      <c r="B154" s="99">
        <v>2178910</v>
      </c>
      <c r="C154" s="100" t="s">
        <v>6050</v>
      </c>
      <c r="D154" s="101" t="s">
        <v>6051</v>
      </c>
      <c r="E154" s="102">
        <v>2212778</v>
      </c>
      <c r="F154" s="101" t="s">
        <v>7506</v>
      </c>
      <c r="G154" s="101" t="s">
        <v>5435</v>
      </c>
      <c r="H154" s="103">
        <v>12</v>
      </c>
      <c r="I154" s="100" t="s">
        <v>7471</v>
      </c>
      <c r="J154" s="101" t="s">
        <v>6051</v>
      </c>
      <c r="K154" s="101" t="s">
        <v>745</v>
      </c>
    </row>
    <row r="155" spans="1:11">
      <c r="A155" s="2" t="s">
        <v>12122</v>
      </c>
      <c r="B155" s="99">
        <v>2190317</v>
      </c>
      <c r="C155" s="100" t="s">
        <v>6052</v>
      </c>
      <c r="D155" s="101" t="s">
        <v>6053</v>
      </c>
      <c r="E155" s="102">
        <v>2212778</v>
      </c>
      <c r="F155" s="101" t="s">
        <v>7506</v>
      </c>
      <c r="G155" s="101" t="s">
        <v>5435</v>
      </c>
      <c r="H155" s="103">
        <v>12</v>
      </c>
      <c r="I155" s="100" t="s">
        <v>7471</v>
      </c>
      <c r="J155" s="101" t="s">
        <v>6053</v>
      </c>
      <c r="K155" s="101" t="s">
        <v>745</v>
      </c>
    </row>
    <row r="156" spans="1:11">
      <c r="A156" s="2" t="s">
        <v>12122</v>
      </c>
      <c r="B156" s="99">
        <v>2174397</v>
      </c>
      <c r="C156" s="100" t="s">
        <v>6054</v>
      </c>
      <c r="D156" s="101" t="s">
        <v>6055</v>
      </c>
      <c r="E156" s="102">
        <v>2212778</v>
      </c>
      <c r="F156" s="101" t="s">
        <v>7506</v>
      </c>
      <c r="G156" s="101" t="s">
        <v>5435</v>
      </c>
      <c r="H156" s="103">
        <v>12</v>
      </c>
      <c r="I156" s="100" t="s">
        <v>7471</v>
      </c>
      <c r="J156" s="101" t="s">
        <v>6055</v>
      </c>
      <c r="K156" s="101" t="s">
        <v>745</v>
      </c>
    </row>
    <row r="157" spans="1:11">
      <c r="A157" s="2" t="s">
        <v>12122</v>
      </c>
      <c r="B157" s="99">
        <v>2184154</v>
      </c>
      <c r="C157" s="100" t="s">
        <v>6056</v>
      </c>
      <c r="D157" s="101" t="s">
        <v>6057</v>
      </c>
      <c r="E157" s="102">
        <v>2212778</v>
      </c>
      <c r="F157" s="101" t="s">
        <v>7506</v>
      </c>
      <c r="G157" s="101" t="s">
        <v>5435</v>
      </c>
      <c r="H157" s="103">
        <v>12</v>
      </c>
      <c r="I157" s="100" t="s">
        <v>7471</v>
      </c>
      <c r="J157" s="101" t="s">
        <v>6057</v>
      </c>
      <c r="K157" s="101" t="s">
        <v>745</v>
      </c>
    </row>
    <row r="158" spans="1:11">
      <c r="A158" s="2" t="s">
        <v>12122</v>
      </c>
      <c r="B158" s="99">
        <v>2152213</v>
      </c>
      <c r="C158" s="100" t="s">
        <v>6365</v>
      </c>
      <c r="D158" s="101" t="s">
        <v>6366</v>
      </c>
      <c r="E158" s="102">
        <v>2219670</v>
      </c>
      <c r="F158" s="101" t="s">
        <v>7506</v>
      </c>
      <c r="G158" s="101" t="s">
        <v>5435</v>
      </c>
      <c r="H158" s="103">
        <v>12</v>
      </c>
      <c r="I158" s="100" t="s">
        <v>7471</v>
      </c>
      <c r="J158" s="101" t="s">
        <v>6366</v>
      </c>
      <c r="K158" s="101" t="s">
        <v>769</v>
      </c>
    </row>
    <row r="159" spans="1:11">
      <c r="A159" s="2" t="s">
        <v>12122</v>
      </c>
      <c r="B159" s="99">
        <v>2170245</v>
      </c>
      <c r="C159" s="100" t="s">
        <v>6367</v>
      </c>
      <c r="D159" s="101" t="s">
        <v>5158</v>
      </c>
      <c r="E159" s="102">
        <v>2219670</v>
      </c>
      <c r="F159" s="101" t="s">
        <v>7506</v>
      </c>
      <c r="G159" s="101" t="s">
        <v>5435</v>
      </c>
      <c r="H159" s="103">
        <v>12</v>
      </c>
      <c r="I159" s="100" t="s">
        <v>7471</v>
      </c>
      <c r="J159" s="101" t="s">
        <v>5158</v>
      </c>
      <c r="K159" s="101" t="s">
        <v>769</v>
      </c>
    </row>
    <row r="160" spans="1:11">
      <c r="A160" s="2" t="s">
        <v>12122</v>
      </c>
      <c r="B160" s="99">
        <v>2179464</v>
      </c>
      <c r="C160" s="100" t="s">
        <v>6368</v>
      </c>
      <c r="D160" s="101" t="s">
        <v>6369</v>
      </c>
      <c r="E160" s="102">
        <v>2219670</v>
      </c>
      <c r="F160" s="101" t="s">
        <v>7506</v>
      </c>
      <c r="G160" s="101" t="s">
        <v>5435</v>
      </c>
      <c r="H160" s="103">
        <v>12</v>
      </c>
      <c r="I160" s="100" t="s">
        <v>7471</v>
      </c>
      <c r="J160" s="101" t="s">
        <v>6369</v>
      </c>
      <c r="K160" s="101" t="s">
        <v>769</v>
      </c>
    </row>
    <row r="161" spans="1:11">
      <c r="A161" s="2" t="s">
        <v>12122</v>
      </c>
      <c r="B161" s="99">
        <v>2177864</v>
      </c>
      <c r="C161" s="100" t="s">
        <v>6370</v>
      </c>
      <c r="D161" s="101" t="s">
        <v>6371</v>
      </c>
      <c r="E161" s="102">
        <v>2219670</v>
      </c>
      <c r="F161" s="101" t="s">
        <v>7506</v>
      </c>
      <c r="G161" s="101" t="s">
        <v>5435</v>
      </c>
      <c r="H161" s="103">
        <v>12</v>
      </c>
      <c r="I161" s="100" t="s">
        <v>7471</v>
      </c>
      <c r="J161" s="101" t="s">
        <v>6371</v>
      </c>
      <c r="K161" s="101" t="s">
        <v>769</v>
      </c>
    </row>
    <row r="162" spans="1:11">
      <c r="A162" s="2" t="s">
        <v>12122</v>
      </c>
      <c r="B162" s="99">
        <v>2149584</v>
      </c>
      <c r="C162" s="100" t="s">
        <v>6565</v>
      </c>
      <c r="D162" s="101" t="s">
        <v>6566</v>
      </c>
      <c r="E162" s="102">
        <v>2219714</v>
      </c>
      <c r="F162" s="101" t="s">
        <v>7506</v>
      </c>
      <c r="G162" s="101" t="s">
        <v>5435</v>
      </c>
      <c r="H162" s="103">
        <v>12</v>
      </c>
      <c r="I162" s="100" t="s">
        <v>7496</v>
      </c>
      <c r="J162" s="101" t="s">
        <v>6566</v>
      </c>
      <c r="K162" s="101" t="s">
        <v>788</v>
      </c>
    </row>
    <row r="163" spans="1:11">
      <c r="A163" s="2" t="s">
        <v>12122</v>
      </c>
      <c r="B163" s="99">
        <v>2150579</v>
      </c>
      <c r="C163" s="100" t="s">
        <v>6567</v>
      </c>
      <c r="D163" s="101" t="s">
        <v>6568</v>
      </c>
      <c r="E163" s="102">
        <v>2219714</v>
      </c>
      <c r="F163" s="101" t="s">
        <v>7506</v>
      </c>
      <c r="G163" s="101" t="s">
        <v>5435</v>
      </c>
      <c r="H163" s="103">
        <v>12</v>
      </c>
      <c r="I163" s="100" t="s">
        <v>7471</v>
      </c>
      <c r="J163" s="101" t="s">
        <v>6568</v>
      </c>
      <c r="K163" s="101" t="s">
        <v>788</v>
      </c>
    </row>
    <row r="164" spans="1:11">
      <c r="A164" s="2" t="s">
        <v>12122</v>
      </c>
      <c r="B164" s="99">
        <v>2166313</v>
      </c>
      <c r="C164" s="100" t="s">
        <v>6569</v>
      </c>
      <c r="D164" s="101" t="s">
        <v>6570</v>
      </c>
      <c r="E164" s="102">
        <v>2219714</v>
      </c>
      <c r="F164" s="101" t="s">
        <v>7506</v>
      </c>
      <c r="G164" s="101" t="s">
        <v>5435</v>
      </c>
      <c r="H164" s="103">
        <v>12</v>
      </c>
      <c r="I164" s="100" t="s">
        <v>7471</v>
      </c>
      <c r="J164" s="101" t="s">
        <v>6570</v>
      </c>
      <c r="K164" s="101" t="s">
        <v>788</v>
      </c>
    </row>
    <row r="165" spans="1:11">
      <c r="A165" s="2" t="s">
        <v>12122</v>
      </c>
      <c r="B165" s="99">
        <v>2180688</v>
      </c>
      <c r="C165" s="100" t="s">
        <v>6571</v>
      </c>
      <c r="D165" s="101" t="s">
        <v>6572</v>
      </c>
      <c r="E165" s="102">
        <v>2219714</v>
      </c>
      <c r="F165" s="101" t="s">
        <v>7506</v>
      </c>
      <c r="G165" s="101" t="s">
        <v>5435</v>
      </c>
      <c r="H165" s="103">
        <v>12</v>
      </c>
      <c r="I165" s="100" t="s">
        <v>7471</v>
      </c>
      <c r="J165" s="101" t="s">
        <v>6572</v>
      </c>
      <c r="K165" s="101" t="s">
        <v>788</v>
      </c>
    </row>
    <row r="166" spans="1:11">
      <c r="A166" s="2" t="s">
        <v>12122</v>
      </c>
      <c r="B166" s="99">
        <v>2191038</v>
      </c>
      <c r="C166" s="100" t="s">
        <v>6573</v>
      </c>
      <c r="D166" s="101" t="s">
        <v>13188</v>
      </c>
      <c r="E166" s="102">
        <v>2219714</v>
      </c>
      <c r="F166" s="101" t="s">
        <v>7506</v>
      </c>
      <c r="G166" s="101" t="s">
        <v>5435</v>
      </c>
      <c r="H166" s="103">
        <v>12</v>
      </c>
      <c r="I166" s="100" t="s">
        <v>7471</v>
      </c>
      <c r="J166" s="101" t="s">
        <v>13188</v>
      </c>
      <c r="K166" s="101" t="s">
        <v>788</v>
      </c>
    </row>
    <row r="167" spans="1:11">
      <c r="A167" s="2" t="s">
        <v>12122</v>
      </c>
      <c r="B167" s="99">
        <v>2183888</v>
      </c>
      <c r="C167" s="100" t="s">
        <v>13189</v>
      </c>
      <c r="D167" s="101" t="s">
        <v>13190</v>
      </c>
      <c r="E167" s="102">
        <v>2219714</v>
      </c>
      <c r="F167" s="101" t="s">
        <v>7506</v>
      </c>
      <c r="G167" s="101" t="s">
        <v>5435</v>
      </c>
      <c r="H167" s="103">
        <v>12</v>
      </c>
      <c r="I167" s="100" t="s">
        <v>7471</v>
      </c>
      <c r="J167" s="101" t="s">
        <v>13190</v>
      </c>
      <c r="K167" s="101" t="s">
        <v>788</v>
      </c>
    </row>
    <row r="168" spans="1:11">
      <c r="A168" s="2" t="s">
        <v>12122</v>
      </c>
      <c r="B168" s="99">
        <v>2190389</v>
      </c>
      <c r="C168" s="100" t="s">
        <v>13191</v>
      </c>
      <c r="D168" s="101" t="s">
        <v>13192</v>
      </c>
      <c r="E168" s="102">
        <v>2219714</v>
      </c>
      <c r="F168" s="101" t="s">
        <v>7506</v>
      </c>
      <c r="G168" s="101" t="s">
        <v>5435</v>
      </c>
      <c r="H168" s="103">
        <v>12</v>
      </c>
      <c r="I168" s="100" t="s">
        <v>7471</v>
      </c>
      <c r="J168" s="101" t="s">
        <v>13192</v>
      </c>
      <c r="K168" s="101" t="s">
        <v>788</v>
      </c>
    </row>
    <row r="169" spans="1:11">
      <c r="A169" s="2" t="s">
        <v>12122</v>
      </c>
      <c r="B169" s="99">
        <v>2191037</v>
      </c>
      <c r="C169" s="100" t="s">
        <v>13193</v>
      </c>
      <c r="D169" s="101" t="s">
        <v>13194</v>
      </c>
      <c r="E169" s="102">
        <v>2219714</v>
      </c>
      <c r="F169" s="101" t="s">
        <v>7506</v>
      </c>
      <c r="G169" s="101" t="s">
        <v>5435</v>
      </c>
      <c r="H169" s="103">
        <v>12</v>
      </c>
      <c r="I169" s="100" t="s">
        <v>7471</v>
      </c>
      <c r="J169" s="101" t="s">
        <v>13194</v>
      </c>
      <c r="K169" s="101" t="s">
        <v>788</v>
      </c>
    </row>
    <row r="170" spans="1:11">
      <c r="A170" s="2" t="s">
        <v>12122</v>
      </c>
      <c r="B170" s="99">
        <v>2161536</v>
      </c>
      <c r="C170" s="100" t="s">
        <v>13195</v>
      </c>
      <c r="D170" s="101" t="s">
        <v>13196</v>
      </c>
      <c r="E170" s="102">
        <v>2219714</v>
      </c>
      <c r="F170" s="101" t="s">
        <v>7506</v>
      </c>
      <c r="G170" s="101" t="s">
        <v>5435</v>
      </c>
      <c r="H170" s="103">
        <v>12</v>
      </c>
      <c r="I170" s="100" t="s">
        <v>7471</v>
      </c>
      <c r="J170" s="101" t="s">
        <v>13196</v>
      </c>
      <c r="K170" s="101" t="s">
        <v>788</v>
      </c>
    </row>
    <row r="171" spans="1:11">
      <c r="A171" s="2" t="s">
        <v>12122</v>
      </c>
      <c r="B171" s="99">
        <v>2164254</v>
      </c>
      <c r="C171" s="100" t="s">
        <v>13197</v>
      </c>
      <c r="D171" s="101" t="s">
        <v>13198</v>
      </c>
      <c r="E171" s="102">
        <v>2219714</v>
      </c>
      <c r="F171" s="101" t="s">
        <v>7506</v>
      </c>
      <c r="G171" s="101" t="s">
        <v>5435</v>
      </c>
      <c r="H171" s="103">
        <v>12</v>
      </c>
      <c r="I171" s="100" t="s">
        <v>7471</v>
      </c>
      <c r="J171" s="101" t="s">
        <v>13198</v>
      </c>
      <c r="K171" s="101" t="s">
        <v>788</v>
      </c>
    </row>
    <row r="172" spans="1:11">
      <c r="A172" s="2" t="s">
        <v>12122</v>
      </c>
      <c r="B172" s="99">
        <v>2190521</v>
      </c>
      <c r="C172" s="100" t="s">
        <v>13199</v>
      </c>
      <c r="D172" s="101" t="s">
        <v>13200</v>
      </c>
      <c r="E172" s="102">
        <v>2126465</v>
      </c>
      <c r="F172" s="101" t="s">
        <v>7506</v>
      </c>
      <c r="G172" s="101" t="s">
        <v>5451</v>
      </c>
      <c r="H172" s="103">
        <v>4</v>
      </c>
      <c r="I172" s="100" t="s">
        <v>7521</v>
      </c>
      <c r="J172" s="101" t="s">
        <v>13200</v>
      </c>
      <c r="K172" s="101" t="s">
        <v>13201</v>
      </c>
    </row>
    <row r="173" spans="1:11">
      <c r="A173" s="2" t="s">
        <v>12122</v>
      </c>
      <c r="B173" s="99">
        <v>2190520</v>
      </c>
      <c r="C173" s="100" t="s">
        <v>13202</v>
      </c>
      <c r="D173" s="101" t="s">
        <v>13203</v>
      </c>
      <c r="E173" s="102">
        <v>2126465</v>
      </c>
      <c r="F173" s="101" t="s">
        <v>7506</v>
      </c>
      <c r="G173" s="101" t="s">
        <v>5451</v>
      </c>
      <c r="H173" s="103">
        <v>4</v>
      </c>
      <c r="I173" s="100" t="s">
        <v>7471</v>
      </c>
      <c r="J173" s="101" t="s">
        <v>13203</v>
      </c>
      <c r="K173" s="101" t="s">
        <v>13201</v>
      </c>
    </row>
    <row r="174" spans="1:11">
      <c r="A174" s="2" t="s">
        <v>12122</v>
      </c>
      <c r="B174" s="99">
        <v>2160619</v>
      </c>
      <c r="C174" s="100" t="s">
        <v>13414</v>
      </c>
      <c r="D174" s="101" t="s">
        <v>13415</v>
      </c>
      <c r="E174" s="102">
        <v>2212700</v>
      </c>
      <c r="F174" s="101" t="s">
        <v>7506</v>
      </c>
      <c r="G174" s="101" t="s">
        <v>5435</v>
      </c>
      <c r="H174" s="103">
        <v>12</v>
      </c>
      <c r="I174" s="100" t="s">
        <v>7471</v>
      </c>
      <c r="J174" s="101" t="s">
        <v>13415</v>
      </c>
      <c r="K174" s="101" t="s">
        <v>800</v>
      </c>
    </row>
    <row r="175" spans="1:11">
      <c r="A175" s="2" t="s">
        <v>12122</v>
      </c>
      <c r="B175" s="99">
        <v>2186384</v>
      </c>
      <c r="C175" s="100" t="s">
        <v>13416</v>
      </c>
      <c r="D175" s="101" t="s">
        <v>5005</v>
      </c>
      <c r="E175" s="102">
        <v>2212700</v>
      </c>
      <c r="F175" s="101" t="s">
        <v>7506</v>
      </c>
      <c r="G175" s="101" t="s">
        <v>5435</v>
      </c>
      <c r="H175" s="103">
        <v>12</v>
      </c>
      <c r="I175" s="100" t="s">
        <v>7471</v>
      </c>
      <c r="J175" s="101" t="s">
        <v>5005</v>
      </c>
      <c r="K175" s="101" t="s">
        <v>800</v>
      </c>
    </row>
    <row r="176" spans="1:11">
      <c r="A176" s="2" t="s">
        <v>12122</v>
      </c>
      <c r="B176" s="99">
        <v>2186620</v>
      </c>
      <c r="C176" s="100" t="s">
        <v>13417</v>
      </c>
      <c r="D176" s="101" t="s">
        <v>13418</v>
      </c>
      <c r="E176" s="102">
        <v>2212700</v>
      </c>
      <c r="F176" s="101" t="s">
        <v>7506</v>
      </c>
      <c r="G176" s="101" t="s">
        <v>5435</v>
      </c>
      <c r="H176" s="103">
        <v>12</v>
      </c>
      <c r="I176" s="100" t="s">
        <v>7471</v>
      </c>
      <c r="J176" s="101" t="s">
        <v>13418</v>
      </c>
      <c r="K176" s="101" t="s">
        <v>800</v>
      </c>
    </row>
    <row r="177" spans="1:11">
      <c r="A177" s="2" t="s">
        <v>12122</v>
      </c>
      <c r="B177" s="99">
        <v>2141018</v>
      </c>
      <c r="C177" s="100" t="s">
        <v>13419</v>
      </c>
      <c r="D177" s="101" t="s">
        <v>13420</v>
      </c>
      <c r="E177" s="102">
        <v>2212700</v>
      </c>
      <c r="F177" s="101" t="s">
        <v>7506</v>
      </c>
      <c r="G177" s="101" t="s">
        <v>5435</v>
      </c>
      <c r="H177" s="103">
        <v>12</v>
      </c>
      <c r="I177" s="100" t="s">
        <v>7471</v>
      </c>
      <c r="J177" s="101" t="s">
        <v>13420</v>
      </c>
      <c r="K177" s="101" t="s">
        <v>800</v>
      </c>
    </row>
    <row r="178" spans="1:11">
      <c r="A178" s="2" t="s">
        <v>12122</v>
      </c>
      <c r="B178" s="99">
        <v>2136052</v>
      </c>
      <c r="C178" s="100" t="s">
        <v>8973</v>
      </c>
      <c r="D178" s="101" t="s">
        <v>8974</v>
      </c>
      <c r="E178" s="102">
        <v>2217298</v>
      </c>
      <c r="F178" s="101" t="s">
        <v>7506</v>
      </c>
      <c r="G178" s="101" t="s">
        <v>5435</v>
      </c>
      <c r="H178" s="103">
        <v>12</v>
      </c>
      <c r="I178" s="100" t="s">
        <v>7471</v>
      </c>
      <c r="J178" s="101" t="s">
        <v>8974</v>
      </c>
      <c r="K178" s="101" t="s">
        <v>819</v>
      </c>
    </row>
    <row r="179" spans="1:11">
      <c r="A179" s="2" t="s">
        <v>12122</v>
      </c>
      <c r="B179" s="99">
        <v>2158610</v>
      </c>
      <c r="C179" s="100" t="s">
        <v>8975</v>
      </c>
      <c r="D179" s="101" t="s">
        <v>8976</v>
      </c>
      <c r="E179" s="102">
        <v>2217298</v>
      </c>
      <c r="F179" s="101" t="s">
        <v>7506</v>
      </c>
      <c r="G179" s="101" t="s">
        <v>5435</v>
      </c>
      <c r="H179" s="103">
        <v>12</v>
      </c>
      <c r="I179" s="100" t="s">
        <v>7471</v>
      </c>
      <c r="J179" s="101" t="s">
        <v>8976</v>
      </c>
      <c r="K179" s="101" t="s">
        <v>819</v>
      </c>
    </row>
    <row r="180" spans="1:11">
      <c r="A180" s="2" t="s">
        <v>12122</v>
      </c>
      <c r="B180" s="99">
        <v>2188846</v>
      </c>
      <c r="C180" s="100" t="s">
        <v>8977</v>
      </c>
      <c r="D180" s="101" t="s">
        <v>8978</v>
      </c>
      <c r="E180" s="102">
        <v>2217298</v>
      </c>
      <c r="F180" s="101" t="s">
        <v>7506</v>
      </c>
      <c r="G180" s="101" t="s">
        <v>5435</v>
      </c>
      <c r="H180" s="103">
        <v>12</v>
      </c>
      <c r="I180" s="100" t="s">
        <v>7471</v>
      </c>
      <c r="J180" s="101" t="s">
        <v>8978</v>
      </c>
      <c r="K180" s="101" t="s">
        <v>819</v>
      </c>
    </row>
    <row r="181" spans="1:11">
      <c r="A181" s="2" t="s">
        <v>12122</v>
      </c>
      <c r="B181" s="99">
        <v>2149585</v>
      </c>
      <c r="C181" s="100" t="s">
        <v>8979</v>
      </c>
      <c r="D181" s="101" t="s">
        <v>8980</v>
      </c>
      <c r="E181" s="102">
        <v>2217298</v>
      </c>
      <c r="F181" s="101" t="s">
        <v>7506</v>
      </c>
      <c r="G181" s="101" t="s">
        <v>5435</v>
      </c>
      <c r="H181" s="103">
        <v>12</v>
      </c>
      <c r="I181" s="100" t="s">
        <v>7471</v>
      </c>
      <c r="J181" s="101" t="s">
        <v>8980</v>
      </c>
      <c r="K181" s="101" t="s">
        <v>819</v>
      </c>
    </row>
    <row r="182" spans="1:11">
      <c r="A182" s="2" t="s">
        <v>12122</v>
      </c>
      <c r="B182" s="99">
        <v>2174215</v>
      </c>
      <c r="C182" s="100" t="s">
        <v>8981</v>
      </c>
      <c r="D182" s="101" t="s">
        <v>8982</v>
      </c>
      <c r="E182" s="102">
        <v>2217298</v>
      </c>
      <c r="F182" s="101" t="s">
        <v>7506</v>
      </c>
      <c r="G182" s="101" t="s">
        <v>5435</v>
      </c>
      <c r="H182" s="103">
        <v>12</v>
      </c>
      <c r="I182" s="100" t="s">
        <v>7471</v>
      </c>
      <c r="J182" s="101" t="s">
        <v>8982</v>
      </c>
      <c r="K182" s="101" t="s">
        <v>819</v>
      </c>
    </row>
    <row r="183" spans="1:11">
      <c r="A183" s="2" t="s">
        <v>12122</v>
      </c>
      <c r="B183" s="99">
        <v>2137579</v>
      </c>
      <c r="C183" s="100" t="s">
        <v>8503</v>
      </c>
      <c r="D183" s="101" t="s">
        <v>8504</v>
      </c>
      <c r="E183" s="102">
        <v>2212678</v>
      </c>
      <c r="F183" s="101" t="s">
        <v>7506</v>
      </c>
      <c r="G183" s="101" t="s">
        <v>5435</v>
      </c>
      <c r="H183" s="103">
        <v>12</v>
      </c>
      <c r="I183" s="100" t="s">
        <v>7471</v>
      </c>
      <c r="J183" s="101" t="s">
        <v>8504</v>
      </c>
      <c r="K183" s="101" t="s">
        <v>855</v>
      </c>
    </row>
    <row r="184" spans="1:11">
      <c r="A184" s="2" t="s">
        <v>12122</v>
      </c>
      <c r="B184" s="99">
        <v>2149765</v>
      </c>
      <c r="C184" s="100" t="s">
        <v>8505</v>
      </c>
      <c r="D184" s="101" t="s">
        <v>8506</v>
      </c>
      <c r="E184" s="102">
        <v>2212678</v>
      </c>
      <c r="F184" s="101" t="s">
        <v>7506</v>
      </c>
      <c r="G184" s="101" t="s">
        <v>5435</v>
      </c>
      <c r="H184" s="103">
        <v>12</v>
      </c>
      <c r="I184" s="100" t="s">
        <v>7471</v>
      </c>
      <c r="J184" s="101" t="s">
        <v>8506</v>
      </c>
      <c r="K184" s="101" t="s">
        <v>855</v>
      </c>
    </row>
    <row r="185" spans="1:11">
      <c r="A185" s="2" t="s">
        <v>12122</v>
      </c>
      <c r="B185" s="99">
        <v>2159515</v>
      </c>
      <c r="C185" s="100" t="s">
        <v>8507</v>
      </c>
      <c r="D185" s="101" t="s">
        <v>8508</v>
      </c>
      <c r="E185" s="102">
        <v>2212678</v>
      </c>
      <c r="F185" s="101" t="s">
        <v>7506</v>
      </c>
      <c r="G185" s="101" t="s">
        <v>5435</v>
      </c>
      <c r="H185" s="103">
        <v>12</v>
      </c>
      <c r="I185" s="100" t="s">
        <v>7471</v>
      </c>
      <c r="J185" s="101" t="s">
        <v>8508</v>
      </c>
      <c r="K185" s="101" t="s">
        <v>855</v>
      </c>
    </row>
    <row r="186" spans="1:11">
      <c r="A186" s="2" t="s">
        <v>12122</v>
      </c>
      <c r="B186" s="99">
        <v>2169080</v>
      </c>
      <c r="C186" s="100" t="s">
        <v>8509</v>
      </c>
      <c r="D186" s="101" t="s">
        <v>8510</v>
      </c>
      <c r="E186" s="102">
        <v>2212678</v>
      </c>
      <c r="F186" s="101" t="s">
        <v>7506</v>
      </c>
      <c r="G186" s="101" t="s">
        <v>5435</v>
      </c>
      <c r="H186" s="103">
        <v>12</v>
      </c>
      <c r="I186" s="100" t="s">
        <v>7471</v>
      </c>
      <c r="J186" s="101" t="s">
        <v>8510</v>
      </c>
      <c r="K186" s="101" t="s">
        <v>855</v>
      </c>
    </row>
    <row r="187" spans="1:11">
      <c r="A187" s="2" t="s">
        <v>12122</v>
      </c>
      <c r="B187" s="99">
        <v>2169087</v>
      </c>
      <c r="C187" s="100" t="s">
        <v>8511</v>
      </c>
      <c r="D187" s="101" t="s">
        <v>8512</v>
      </c>
      <c r="E187" s="102">
        <v>2212678</v>
      </c>
      <c r="F187" s="101" t="s">
        <v>7506</v>
      </c>
      <c r="G187" s="101" t="s">
        <v>5435</v>
      </c>
      <c r="H187" s="103">
        <v>12</v>
      </c>
      <c r="I187" s="100" t="s">
        <v>7471</v>
      </c>
      <c r="J187" s="101" t="s">
        <v>8512</v>
      </c>
      <c r="K187" s="101" t="s">
        <v>855</v>
      </c>
    </row>
    <row r="188" spans="1:11">
      <c r="A188" s="2" t="s">
        <v>12122</v>
      </c>
      <c r="B188" s="99">
        <v>2169464</v>
      </c>
      <c r="C188" s="100" t="s">
        <v>8513</v>
      </c>
      <c r="D188" s="101" t="s">
        <v>8514</v>
      </c>
      <c r="E188" s="102">
        <v>2212678</v>
      </c>
      <c r="F188" s="101" t="s">
        <v>7506</v>
      </c>
      <c r="G188" s="101" t="s">
        <v>5435</v>
      </c>
      <c r="H188" s="103">
        <v>12</v>
      </c>
      <c r="I188" s="100" t="s">
        <v>7471</v>
      </c>
      <c r="J188" s="101" t="s">
        <v>8514</v>
      </c>
      <c r="K188" s="101" t="s">
        <v>855</v>
      </c>
    </row>
    <row r="189" spans="1:11">
      <c r="A189" s="2" t="s">
        <v>12122</v>
      </c>
      <c r="B189" s="99">
        <v>2188197</v>
      </c>
      <c r="C189" s="100" t="s">
        <v>8515</v>
      </c>
      <c r="D189" s="101" t="s">
        <v>8516</v>
      </c>
      <c r="E189" s="102">
        <v>2212678</v>
      </c>
      <c r="F189" s="101" t="s">
        <v>7506</v>
      </c>
      <c r="G189" s="101" t="s">
        <v>5435</v>
      </c>
      <c r="H189" s="103">
        <v>12</v>
      </c>
      <c r="I189" s="100" t="s">
        <v>7471</v>
      </c>
      <c r="J189" s="101" t="s">
        <v>8516</v>
      </c>
      <c r="K189" s="101" t="s">
        <v>855</v>
      </c>
    </row>
    <row r="190" spans="1:11">
      <c r="A190" s="2" t="s">
        <v>12122</v>
      </c>
      <c r="B190" s="99">
        <v>2190388</v>
      </c>
      <c r="C190" s="100" t="s">
        <v>8517</v>
      </c>
      <c r="D190" s="101" t="s">
        <v>8518</v>
      </c>
      <c r="E190" s="102">
        <v>2212678</v>
      </c>
      <c r="F190" s="101" t="s">
        <v>7506</v>
      </c>
      <c r="G190" s="101" t="s">
        <v>5435</v>
      </c>
      <c r="H190" s="103">
        <v>12</v>
      </c>
      <c r="I190" s="100" t="s">
        <v>7471</v>
      </c>
      <c r="J190" s="101" t="s">
        <v>8518</v>
      </c>
      <c r="K190" s="101" t="s">
        <v>855</v>
      </c>
    </row>
    <row r="191" spans="1:11">
      <c r="A191" s="2" t="s">
        <v>12122</v>
      </c>
      <c r="B191" s="99">
        <v>2190707</v>
      </c>
      <c r="C191" s="100" t="s">
        <v>8519</v>
      </c>
      <c r="D191" s="101" t="s">
        <v>8520</v>
      </c>
      <c r="E191" s="102">
        <v>2212678</v>
      </c>
      <c r="F191" s="101" t="s">
        <v>7506</v>
      </c>
      <c r="G191" s="101" t="s">
        <v>5435</v>
      </c>
      <c r="H191" s="103">
        <v>12</v>
      </c>
      <c r="I191" s="100" t="s">
        <v>7471</v>
      </c>
      <c r="J191" s="101" t="s">
        <v>8520</v>
      </c>
      <c r="K191" s="101" t="s">
        <v>855</v>
      </c>
    </row>
    <row r="192" spans="1:11">
      <c r="A192" s="2" t="s">
        <v>12122</v>
      </c>
      <c r="B192" s="99">
        <v>2160063</v>
      </c>
      <c r="C192" s="100" t="s">
        <v>8521</v>
      </c>
      <c r="D192" s="101" t="s">
        <v>8522</v>
      </c>
      <c r="E192" s="102">
        <v>2212678</v>
      </c>
      <c r="F192" s="101" t="s">
        <v>7506</v>
      </c>
      <c r="G192" s="101" t="s">
        <v>5435</v>
      </c>
      <c r="H192" s="103">
        <v>12</v>
      </c>
      <c r="I192" s="100" t="s">
        <v>7471</v>
      </c>
      <c r="J192" s="101" t="s">
        <v>8522</v>
      </c>
      <c r="K192" s="101" t="s">
        <v>855</v>
      </c>
    </row>
    <row r="193" spans="1:11">
      <c r="A193" s="2" t="s">
        <v>12122</v>
      </c>
      <c r="B193" s="99">
        <v>2173097</v>
      </c>
      <c r="C193" s="100" t="s">
        <v>8523</v>
      </c>
      <c r="D193" s="101" t="s">
        <v>8524</v>
      </c>
      <c r="E193" s="102">
        <v>2212678</v>
      </c>
      <c r="F193" s="101" t="s">
        <v>7506</v>
      </c>
      <c r="G193" s="101" t="s">
        <v>5435</v>
      </c>
      <c r="H193" s="103">
        <v>12</v>
      </c>
      <c r="I193" s="100" t="s">
        <v>7471</v>
      </c>
      <c r="J193" s="101" t="s">
        <v>8524</v>
      </c>
      <c r="K193" s="101" t="s">
        <v>855</v>
      </c>
    </row>
    <row r="194" spans="1:11">
      <c r="A194" s="2" t="s">
        <v>12122</v>
      </c>
      <c r="B194" s="99">
        <v>2174774</v>
      </c>
      <c r="C194" s="100" t="s">
        <v>8525</v>
      </c>
      <c r="D194" s="101" t="s">
        <v>8526</v>
      </c>
      <c r="E194" s="102">
        <v>2212678</v>
      </c>
      <c r="F194" s="101" t="s">
        <v>7506</v>
      </c>
      <c r="G194" s="101" t="s">
        <v>5435</v>
      </c>
      <c r="H194" s="103">
        <v>12</v>
      </c>
      <c r="I194" s="100" t="s">
        <v>7471</v>
      </c>
      <c r="J194" s="101" t="s">
        <v>8526</v>
      </c>
      <c r="K194" s="101" t="s">
        <v>855</v>
      </c>
    </row>
    <row r="195" spans="1:11">
      <c r="A195" s="2" t="s">
        <v>12122</v>
      </c>
      <c r="B195" s="99">
        <v>2185728</v>
      </c>
      <c r="C195" s="100" t="s">
        <v>8527</v>
      </c>
      <c r="D195" s="101" t="s">
        <v>8528</v>
      </c>
      <c r="E195" s="102">
        <v>2212678</v>
      </c>
      <c r="F195" s="101" t="s">
        <v>7506</v>
      </c>
      <c r="G195" s="101" t="s">
        <v>5435</v>
      </c>
      <c r="H195" s="103">
        <v>12</v>
      </c>
      <c r="I195" s="100" t="s">
        <v>7471</v>
      </c>
      <c r="J195" s="101" t="s">
        <v>8528</v>
      </c>
      <c r="K195" s="101" t="s">
        <v>855</v>
      </c>
    </row>
    <row r="196" spans="1:11">
      <c r="A196" s="2" t="s">
        <v>12122</v>
      </c>
      <c r="B196" s="99">
        <v>2134743</v>
      </c>
      <c r="C196" s="100" t="s">
        <v>8529</v>
      </c>
      <c r="D196" s="101" t="s">
        <v>8530</v>
      </c>
      <c r="E196" s="102">
        <v>2212678</v>
      </c>
      <c r="F196" s="101" t="s">
        <v>7506</v>
      </c>
      <c r="G196" s="101" t="s">
        <v>5435</v>
      </c>
      <c r="H196" s="103">
        <v>12</v>
      </c>
      <c r="I196" s="100" t="s">
        <v>7471</v>
      </c>
      <c r="J196" s="101" t="s">
        <v>8530</v>
      </c>
      <c r="K196" s="101" t="s">
        <v>855</v>
      </c>
    </row>
    <row r="197" spans="1:11">
      <c r="A197" s="2" t="s">
        <v>12122</v>
      </c>
      <c r="B197" s="99">
        <v>2164453</v>
      </c>
      <c r="C197" s="100" t="s">
        <v>8531</v>
      </c>
      <c r="D197" s="101" t="s">
        <v>8532</v>
      </c>
      <c r="E197" s="102">
        <v>2216752</v>
      </c>
      <c r="F197" s="101" t="s">
        <v>7506</v>
      </c>
      <c r="G197" s="101" t="s">
        <v>2931</v>
      </c>
      <c r="H197" s="103">
        <v>4</v>
      </c>
      <c r="I197" s="100" t="s">
        <v>7471</v>
      </c>
      <c r="J197" s="101" t="s">
        <v>8532</v>
      </c>
      <c r="K197" s="101" t="s">
        <v>1052</v>
      </c>
    </row>
    <row r="198" spans="1:11">
      <c r="A198" s="2" t="s">
        <v>12122</v>
      </c>
      <c r="B198" s="99">
        <v>2182777</v>
      </c>
      <c r="C198" s="100" t="s">
        <v>8533</v>
      </c>
      <c r="D198" s="101" t="s">
        <v>8534</v>
      </c>
      <c r="E198" s="102">
        <v>2216752</v>
      </c>
      <c r="F198" s="101" t="s">
        <v>7506</v>
      </c>
      <c r="G198" s="101" t="s">
        <v>2931</v>
      </c>
      <c r="H198" s="103">
        <v>4</v>
      </c>
      <c r="I198" s="100" t="s">
        <v>7471</v>
      </c>
      <c r="J198" s="101" t="s">
        <v>8534</v>
      </c>
      <c r="K198" s="101" t="s">
        <v>1052</v>
      </c>
    </row>
    <row r="199" spans="1:11">
      <c r="A199" s="2" t="s">
        <v>12122</v>
      </c>
      <c r="B199" s="99">
        <v>2186304</v>
      </c>
      <c r="C199" s="100" t="s">
        <v>8535</v>
      </c>
      <c r="D199" s="101" t="s">
        <v>8536</v>
      </c>
      <c r="E199" s="102">
        <v>2216752</v>
      </c>
      <c r="F199" s="101" t="s">
        <v>7506</v>
      </c>
      <c r="G199" s="101" t="s">
        <v>2931</v>
      </c>
      <c r="H199" s="103">
        <v>4</v>
      </c>
      <c r="I199" s="100" t="s">
        <v>7471</v>
      </c>
      <c r="J199" s="101" t="s">
        <v>8536</v>
      </c>
      <c r="K199" s="101" t="s">
        <v>1052</v>
      </c>
    </row>
    <row r="200" spans="1:11">
      <c r="A200" s="2" t="s">
        <v>12122</v>
      </c>
      <c r="B200" s="99">
        <v>2190363</v>
      </c>
      <c r="C200" s="100" t="s">
        <v>8537</v>
      </c>
      <c r="D200" s="101" t="s">
        <v>8538</v>
      </c>
      <c r="E200" s="102">
        <v>2216752</v>
      </c>
      <c r="F200" s="101" t="s">
        <v>7506</v>
      </c>
      <c r="G200" s="101" t="s">
        <v>2931</v>
      </c>
      <c r="H200" s="103">
        <v>4</v>
      </c>
      <c r="I200" s="100" t="s">
        <v>7471</v>
      </c>
      <c r="J200" s="101" t="s">
        <v>8538</v>
      </c>
      <c r="K200" s="101" t="s">
        <v>1052</v>
      </c>
    </row>
    <row r="201" spans="1:11">
      <c r="A201" s="2" t="s">
        <v>12122</v>
      </c>
      <c r="B201" s="99">
        <v>2185986</v>
      </c>
      <c r="C201" s="100" t="s">
        <v>11736</v>
      </c>
      <c r="D201" s="101" t="s">
        <v>11737</v>
      </c>
      <c r="E201" s="102">
        <v>2214800</v>
      </c>
      <c r="F201" s="101" t="s">
        <v>7506</v>
      </c>
      <c r="G201" s="101" t="s">
        <v>5872</v>
      </c>
      <c r="H201" s="103">
        <v>12</v>
      </c>
      <c r="I201" s="100" t="s">
        <v>7471</v>
      </c>
      <c r="J201" s="101" t="s">
        <v>11737</v>
      </c>
      <c r="K201" s="101" t="s">
        <v>944</v>
      </c>
    </row>
    <row r="202" spans="1:11">
      <c r="A202" s="2" t="s">
        <v>12122</v>
      </c>
      <c r="B202" s="99">
        <v>2150587</v>
      </c>
      <c r="C202" s="100" t="s">
        <v>11919</v>
      </c>
      <c r="D202" s="101" t="s">
        <v>11920</v>
      </c>
      <c r="E202" s="102">
        <v>2215024</v>
      </c>
      <c r="F202" s="101" t="s">
        <v>7506</v>
      </c>
      <c r="G202" s="101" t="s">
        <v>5435</v>
      </c>
      <c r="H202" s="103">
        <v>12</v>
      </c>
      <c r="I202" s="100" t="s">
        <v>7471</v>
      </c>
      <c r="J202" s="101" t="s">
        <v>11920</v>
      </c>
      <c r="K202" s="101" t="s">
        <v>960</v>
      </c>
    </row>
    <row r="203" spans="1:11">
      <c r="A203" s="2" t="s">
        <v>12122</v>
      </c>
      <c r="B203" s="99">
        <v>2172263</v>
      </c>
      <c r="C203" s="100" t="s">
        <v>11921</v>
      </c>
      <c r="D203" s="101" t="s">
        <v>11922</v>
      </c>
      <c r="E203" s="102">
        <v>2215024</v>
      </c>
      <c r="F203" s="101" t="s">
        <v>7506</v>
      </c>
      <c r="G203" s="101" t="s">
        <v>5435</v>
      </c>
      <c r="H203" s="103">
        <v>12</v>
      </c>
      <c r="I203" s="100" t="s">
        <v>7471</v>
      </c>
      <c r="J203" s="101" t="s">
        <v>11922</v>
      </c>
      <c r="K203" s="101" t="s">
        <v>960</v>
      </c>
    </row>
    <row r="204" spans="1:11">
      <c r="A204" s="2" t="s">
        <v>12122</v>
      </c>
      <c r="B204" s="99">
        <v>2188912</v>
      </c>
      <c r="C204" s="100" t="s">
        <v>11974</v>
      </c>
      <c r="D204" s="101" t="s">
        <v>11975</v>
      </c>
      <c r="E204" s="102">
        <v>2127183</v>
      </c>
      <c r="F204" s="101" t="s">
        <v>7506</v>
      </c>
      <c r="G204" s="101" t="s">
        <v>5872</v>
      </c>
      <c r="H204" s="103">
        <v>4</v>
      </c>
      <c r="I204" s="100" t="s">
        <v>7521</v>
      </c>
      <c r="J204" s="101" t="s">
        <v>11975</v>
      </c>
      <c r="K204" s="101" t="s">
        <v>11976</v>
      </c>
    </row>
    <row r="205" spans="1:11">
      <c r="A205" s="2" t="s">
        <v>12122</v>
      </c>
      <c r="B205" s="99">
        <v>2146479</v>
      </c>
      <c r="C205" s="100" t="s">
        <v>11977</v>
      </c>
      <c r="D205" s="101" t="s">
        <v>11978</v>
      </c>
      <c r="E205" s="102">
        <v>2273868</v>
      </c>
      <c r="F205" s="101" t="s">
        <v>7506</v>
      </c>
      <c r="G205" s="101" t="s">
        <v>5872</v>
      </c>
      <c r="H205" s="103">
        <v>12</v>
      </c>
      <c r="I205" s="100" t="s">
        <v>7521</v>
      </c>
      <c r="J205" s="101" t="s">
        <v>11978</v>
      </c>
      <c r="K205" s="101" t="s">
        <v>5384</v>
      </c>
    </row>
    <row r="206" spans="1:11">
      <c r="A206" s="2" t="s">
        <v>12122</v>
      </c>
      <c r="B206" s="99">
        <v>2129536</v>
      </c>
      <c r="C206" s="100" t="s">
        <v>11979</v>
      </c>
      <c r="D206" s="101" t="s">
        <v>11980</v>
      </c>
      <c r="E206" s="102">
        <v>2215410</v>
      </c>
      <c r="F206" s="101" t="s">
        <v>7506</v>
      </c>
      <c r="G206" s="101" t="s">
        <v>5451</v>
      </c>
      <c r="H206" s="103">
        <v>4</v>
      </c>
      <c r="I206" s="100" t="s">
        <v>7471</v>
      </c>
      <c r="J206" s="101" t="s">
        <v>11980</v>
      </c>
      <c r="K206" s="101" t="s">
        <v>4915</v>
      </c>
    </row>
    <row r="207" spans="1:11">
      <c r="A207" s="2" t="s">
        <v>12122</v>
      </c>
      <c r="B207" s="99">
        <v>2141215</v>
      </c>
      <c r="C207" s="100" t="s">
        <v>11981</v>
      </c>
      <c r="D207" s="101" t="s">
        <v>11982</v>
      </c>
      <c r="E207" s="102">
        <v>2215410</v>
      </c>
      <c r="F207" s="101" t="s">
        <v>7506</v>
      </c>
      <c r="G207" s="101" t="s">
        <v>5451</v>
      </c>
      <c r="H207" s="103">
        <v>4</v>
      </c>
      <c r="I207" s="100" t="s">
        <v>7471</v>
      </c>
      <c r="J207" s="101" t="s">
        <v>11982</v>
      </c>
      <c r="K207" s="101" t="s">
        <v>4915</v>
      </c>
    </row>
    <row r="208" spans="1:11">
      <c r="A208" s="2" t="s">
        <v>12122</v>
      </c>
      <c r="B208" s="99">
        <v>2151849</v>
      </c>
      <c r="C208" s="100" t="s">
        <v>11983</v>
      </c>
      <c r="D208" s="101" t="s">
        <v>11984</v>
      </c>
      <c r="E208" s="102">
        <v>2215410</v>
      </c>
      <c r="F208" s="101" t="s">
        <v>7506</v>
      </c>
      <c r="G208" s="101" t="s">
        <v>5451</v>
      </c>
      <c r="H208" s="103">
        <v>4</v>
      </c>
      <c r="I208" s="100" t="s">
        <v>7471</v>
      </c>
      <c r="J208" s="101" t="s">
        <v>11984</v>
      </c>
      <c r="K208" s="101" t="s">
        <v>4915</v>
      </c>
    </row>
    <row r="209" spans="1:11">
      <c r="A209" s="2" t="s">
        <v>12122</v>
      </c>
      <c r="B209" s="99">
        <v>2187946</v>
      </c>
      <c r="C209" s="100" t="s">
        <v>11985</v>
      </c>
      <c r="D209" s="101" t="s">
        <v>11986</v>
      </c>
      <c r="E209" s="102">
        <v>2215410</v>
      </c>
      <c r="F209" s="101" t="s">
        <v>7506</v>
      </c>
      <c r="G209" s="101" t="s">
        <v>5451</v>
      </c>
      <c r="H209" s="103">
        <v>4</v>
      </c>
      <c r="I209" s="100" t="s">
        <v>7471</v>
      </c>
      <c r="J209" s="101" t="s">
        <v>11986</v>
      </c>
      <c r="K209" s="101" t="s">
        <v>4915</v>
      </c>
    </row>
    <row r="210" spans="1:11">
      <c r="A210" s="2" t="s">
        <v>12122</v>
      </c>
      <c r="B210" s="99">
        <v>2130053</v>
      </c>
      <c r="C210" s="100" t="s">
        <v>11987</v>
      </c>
      <c r="D210" s="101" t="s">
        <v>11988</v>
      </c>
      <c r="E210" s="102">
        <v>2215410</v>
      </c>
      <c r="F210" s="101" t="s">
        <v>7506</v>
      </c>
      <c r="G210" s="101" t="s">
        <v>5451</v>
      </c>
      <c r="H210" s="103">
        <v>4</v>
      </c>
      <c r="I210" s="100" t="s">
        <v>7471</v>
      </c>
      <c r="J210" s="101" t="s">
        <v>11988</v>
      </c>
      <c r="K210" s="101" t="s">
        <v>4915</v>
      </c>
    </row>
    <row r="211" spans="1:11">
      <c r="A211" s="2" t="s">
        <v>12122</v>
      </c>
      <c r="B211" s="99">
        <v>2154818</v>
      </c>
      <c r="C211" s="100" t="s">
        <v>11989</v>
      </c>
      <c r="D211" s="101" t="s">
        <v>11990</v>
      </c>
      <c r="E211" s="102">
        <v>2215410</v>
      </c>
      <c r="F211" s="101" t="s">
        <v>7506</v>
      </c>
      <c r="G211" s="101" t="s">
        <v>5451</v>
      </c>
      <c r="H211" s="103">
        <v>4</v>
      </c>
      <c r="I211" s="100" t="s">
        <v>7471</v>
      </c>
      <c r="J211" s="101" t="s">
        <v>11990</v>
      </c>
      <c r="K211" s="101" t="s">
        <v>4915</v>
      </c>
    </row>
    <row r="212" spans="1:11">
      <c r="A212" s="2" t="s">
        <v>12162</v>
      </c>
      <c r="B212" s="99">
        <v>2190344</v>
      </c>
      <c r="C212" s="100" t="s">
        <v>8619</v>
      </c>
      <c r="D212" s="101" t="s">
        <v>8620</v>
      </c>
      <c r="E212" s="102">
        <v>2220812</v>
      </c>
      <c r="F212" s="101" t="s">
        <v>7506</v>
      </c>
      <c r="G212" s="101" t="s">
        <v>5435</v>
      </c>
      <c r="H212" s="103">
        <v>12</v>
      </c>
      <c r="I212" s="100" t="s">
        <v>7471</v>
      </c>
      <c r="J212" s="101" t="s">
        <v>8620</v>
      </c>
      <c r="K212" s="101" t="s">
        <v>3898</v>
      </c>
    </row>
    <row r="213" spans="1:11">
      <c r="A213" s="2" t="s">
        <v>12162</v>
      </c>
      <c r="B213" s="99">
        <v>2190903</v>
      </c>
      <c r="C213" s="100" t="s">
        <v>4104</v>
      </c>
      <c r="D213" s="101" t="s">
        <v>4105</v>
      </c>
      <c r="E213" s="102">
        <v>2217220</v>
      </c>
      <c r="F213" s="101" t="s">
        <v>7506</v>
      </c>
      <c r="G213" s="101" t="s">
        <v>5435</v>
      </c>
      <c r="H213" s="103">
        <v>12</v>
      </c>
      <c r="I213" s="100" t="s">
        <v>7471</v>
      </c>
      <c r="J213" s="101" t="s">
        <v>4105</v>
      </c>
      <c r="K213" s="101" t="s">
        <v>3920</v>
      </c>
    </row>
    <row r="214" spans="1:11">
      <c r="A214" s="2" t="s">
        <v>12162</v>
      </c>
      <c r="B214" s="99">
        <v>2173474</v>
      </c>
      <c r="C214" s="100" t="s">
        <v>4106</v>
      </c>
      <c r="D214" s="101" t="s">
        <v>4107</v>
      </c>
      <c r="E214" s="102">
        <v>2217220</v>
      </c>
      <c r="F214" s="101" t="s">
        <v>7506</v>
      </c>
      <c r="G214" s="101" t="s">
        <v>5435</v>
      </c>
      <c r="H214" s="103">
        <v>12</v>
      </c>
      <c r="I214" s="100" t="s">
        <v>7471</v>
      </c>
      <c r="J214" s="101" t="s">
        <v>4107</v>
      </c>
      <c r="K214" s="101" t="s">
        <v>3920</v>
      </c>
    </row>
    <row r="215" spans="1:11">
      <c r="A215" s="2" t="s">
        <v>12162</v>
      </c>
      <c r="B215" s="99">
        <v>2180930</v>
      </c>
      <c r="C215" s="100" t="s">
        <v>4108</v>
      </c>
      <c r="D215" s="101" t="s">
        <v>4109</v>
      </c>
      <c r="E215" s="102">
        <v>2217220</v>
      </c>
      <c r="F215" s="101" t="s">
        <v>7506</v>
      </c>
      <c r="G215" s="101" t="s">
        <v>5435</v>
      </c>
      <c r="H215" s="103">
        <v>12</v>
      </c>
      <c r="I215" s="100" t="s">
        <v>7471</v>
      </c>
      <c r="J215" s="101" t="s">
        <v>4109</v>
      </c>
      <c r="K215" s="101" t="s">
        <v>3920</v>
      </c>
    </row>
    <row r="216" spans="1:11">
      <c r="A216" s="2" t="s">
        <v>12162</v>
      </c>
      <c r="B216" s="99">
        <v>2131888</v>
      </c>
      <c r="C216" s="100" t="s">
        <v>13175</v>
      </c>
      <c r="D216" s="101" t="s">
        <v>13176</v>
      </c>
      <c r="E216" s="102">
        <v>2215002</v>
      </c>
      <c r="F216" s="101" t="s">
        <v>7506</v>
      </c>
      <c r="G216" s="101" t="s">
        <v>5435</v>
      </c>
      <c r="H216" s="103">
        <v>12</v>
      </c>
      <c r="I216" s="100" t="s">
        <v>7471</v>
      </c>
      <c r="J216" s="101" t="s">
        <v>13176</v>
      </c>
      <c r="K216" s="101" t="s">
        <v>711</v>
      </c>
    </row>
    <row r="217" spans="1:11">
      <c r="A217" s="2" t="s">
        <v>12162</v>
      </c>
      <c r="B217" s="99">
        <v>2190958</v>
      </c>
      <c r="C217" s="100" t="s">
        <v>13177</v>
      </c>
      <c r="D217" s="101" t="s">
        <v>13178</v>
      </c>
      <c r="E217" s="102">
        <v>2215002</v>
      </c>
      <c r="F217" s="101" t="s">
        <v>7506</v>
      </c>
      <c r="G217" s="101" t="s">
        <v>5435</v>
      </c>
      <c r="H217" s="103">
        <v>12</v>
      </c>
      <c r="I217" s="100" t="s">
        <v>7471</v>
      </c>
      <c r="J217" s="101" t="s">
        <v>13178</v>
      </c>
      <c r="K217" s="101" t="s">
        <v>711</v>
      </c>
    </row>
    <row r="218" spans="1:11">
      <c r="A218" s="2" t="s">
        <v>12162</v>
      </c>
      <c r="B218" s="99">
        <v>2150433</v>
      </c>
      <c r="C218" s="100" t="s">
        <v>13179</v>
      </c>
      <c r="D218" s="101" t="s">
        <v>13180</v>
      </c>
      <c r="E218" s="102">
        <v>2215002</v>
      </c>
      <c r="F218" s="101" t="s">
        <v>7506</v>
      </c>
      <c r="G218" s="101" t="s">
        <v>5435</v>
      </c>
      <c r="H218" s="103">
        <v>12</v>
      </c>
      <c r="I218" s="100" t="s">
        <v>7471</v>
      </c>
      <c r="J218" s="101" t="s">
        <v>13180</v>
      </c>
      <c r="K218" s="101" t="s">
        <v>711</v>
      </c>
    </row>
    <row r="219" spans="1:11">
      <c r="A219" s="2" t="s">
        <v>12162</v>
      </c>
      <c r="B219" s="99">
        <v>2188779</v>
      </c>
      <c r="C219" s="100" t="s">
        <v>11891</v>
      </c>
      <c r="D219" s="101" t="s">
        <v>11892</v>
      </c>
      <c r="E219" s="102">
        <v>2127208</v>
      </c>
      <c r="F219" s="101" t="s">
        <v>7506</v>
      </c>
      <c r="G219" s="101" t="s">
        <v>5876</v>
      </c>
      <c r="H219" s="103">
        <v>4</v>
      </c>
      <c r="I219" s="100" t="s">
        <v>7521</v>
      </c>
      <c r="J219" s="101" t="s">
        <v>11892</v>
      </c>
      <c r="K219" s="101" t="s">
        <v>11893</v>
      </c>
    </row>
    <row r="220" spans="1:11">
      <c r="A220" s="2" t="s">
        <v>12138</v>
      </c>
      <c r="B220" s="99">
        <v>2158961</v>
      </c>
      <c r="C220" s="100" t="s">
        <v>1833</v>
      </c>
      <c r="D220" s="101" t="s">
        <v>1834</v>
      </c>
      <c r="E220" s="102">
        <v>2218876</v>
      </c>
      <c r="F220" s="101" t="s">
        <v>7506</v>
      </c>
      <c r="G220" s="101" t="s">
        <v>3175</v>
      </c>
      <c r="H220" s="103">
        <v>12</v>
      </c>
      <c r="I220" s="100" t="s">
        <v>7471</v>
      </c>
      <c r="J220" s="101" t="s">
        <v>1834</v>
      </c>
      <c r="K220" s="101" t="s">
        <v>360</v>
      </c>
    </row>
    <row r="221" spans="1:11">
      <c r="A221" s="2" t="s">
        <v>12138</v>
      </c>
      <c r="B221" s="99">
        <v>2159681</v>
      </c>
      <c r="C221" s="100" t="s">
        <v>1835</v>
      </c>
      <c r="D221" s="101" t="s">
        <v>1836</v>
      </c>
      <c r="E221" s="102">
        <v>2218876</v>
      </c>
      <c r="F221" s="101" t="s">
        <v>7506</v>
      </c>
      <c r="G221" s="101" t="s">
        <v>3175</v>
      </c>
      <c r="H221" s="103">
        <v>12</v>
      </c>
      <c r="I221" s="100" t="s">
        <v>7471</v>
      </c>
      <c r="J221" s="101" t="s">
        <v>1836</v>
      </c>
      <c r="K221" s="101" t="s">
        <v>360</v>
      </c>
    </row>
    <row r="222" spans="1:11">
      <c r="A222" s="2" t="s">
        <v>12138</v>
      </c>
      <c r="B222" s="99">
        <v>2178038</v>
      </c>
      <c r="C222" s="100" t="s">
        <v>1837</v>
      </c>
      <c r="D222" s="101" t="s">
        <v>1838</v>
      </c>
      <c r="E222" s="102">
        <v>2218876</v>
      </c>
      <c r="F222" s="101" t="s">
        <v>7506</v>
      </c>
      <c r="G222" s="101" t="s">
        <v>3175</v>
      </c>
      <c r="H222" s="103">
        <v>12</v>
      </c>
      <c r="I222" s="100" t="s">
        <v>7471</v>
      </c>
      <c r="J222" s="101" t="s">
        <v>1838</v>
      </c>
      <c r="K222" s="101" t="s">
        <v>360</v>
      </c>
    </row>
    <row r="223" spans="1:11">
      <c r="A223" s="2" t="s">
        <v>12138</v>
      </c>
      <c r="B223" s="99">
        <v>2184238</v>
      </c>
      <c r="C223" s="100" t="s">
        <v>1839</v>
      </c>
      <c r="D223" s="101" t="s">
        <v>1840</v>
      </c>
      <c r="E223" s="102">
        <v>2218876</v>
      </c>
      <c r="F223" s="101" t="s">
        <v>7506</v>
      </c>
      <c r="G223" s="101" t="s">
        <v>3175</v>
      </c>
      <c r="H223" s="103">
        <v>12</v>
      </c>
      <c r="I223" s="100" t="s">
        <v>7496</v>
      </c>
      <c r="J223" s="101" t="s">
        <v>1840</v>
      </c>
      <c r="K223" s="101" t="s">
        <v>360</v>
      </c>
    </row>
    <row r="224" spans="1:11">
      <c r="A224" s="2" t="s">
        <v>12138</v>
      </c>
      <c r="B224" s="99">
        <v>2188272</v>
      </c>
      <c r="C224" s="100" t="s">
        <v>1841</v>
      </c>
      <c r="D224" s="101" t="s">
        <v>1842</v>
      </c>
      <c r="E224" s="102">
        <v>2218876</v>
      </c>
      <c r="F224" s="101" t="s">
        <v>7506</v>
      </c>
      <c r="G224" s="101" t="s">
        <v>3175</v>
      </c>
      <c r="H224" s="103">
        <v>12</v>
      </c>
      <c r="I224" s="100" t="s">
        <v>7471</v>
      </c>
      <c r="J224" s="101" t="s">
        <v>1842</v>
      </c>
      <c r="K224" s="101" t="s">
        <v>360</v>
      </c>
    </row>
    <row r="225" spans="1:11">
      <c r="A225" s="2" t="s">
        <v>12138</v>
      </c>
      <c r="B225" s="99">
        <v>2190983</v>
      </c>
      <c r="C225" s="100" t="s">
        <v>1843</v>
      </c>
      <c r="D225" s="101" t="s">
        <v>1844</v>
      </c>
      <c r="E225" s="102">
        <v>2218876</v>
      </c>
      <c r="F225" s="101" t="s">
        <v>7506</v>
      </c>
      <c r="G225" s="101" t="s">
        <v>3175</v>
      </c>
      <c r="H225" s="103">
        <v>12</v>
      </c>
      <c r="I225" s="100" t="s">
        <v>7471</v>
      </c>
      <c r="J225" s="101" t="s">
        <v>1844</v>
      </c>
      <c r="K225" s="101" t="s">
        <v>360</v>
      </c>
    </row>
    <row r="226" spans="1:11">
      <c r="A226" s="2" t="s">
        <v>12138</v>
      </c>
      <c r="B226" s="99">
        <v>2139631</v>
      </c>
      <c r="C226" s="100" t="s">
        <v>1845</v>
      </c>
      <c r="D226" s="101" t="s">
        <v>1846</v>
      </c>
      <c r="E226" s="102">
        <v>2218876</v>
      </c>
      <c r="F226" s="101" t="s">
        <v>7506</v>
      </c>
      <c r="G226" s="101" t="s">
        <v>3175</v>
      </c>
      <c r="H226" s="103">
        <v>12</v>
      </c>
      <c r="I226" s="100" t="s">
        <v>7471</v>
      </c>
      <c r="J226" s="101" t="s">
        <v>1846</v>
      </c>
      <c r="K226" s="101" t="s">
        <v>360</v>
      </c>
    </row>
    <row r="227" spans="1:11">
      <c r="A227" s="2" t="s">
        <v>12138</v>
      </c>
      <c r="B227" s="99">
        <v>2170241</v>
      </c>
      <c r="C227" s="100" t="s">
        <v>1847</v>
      </c>
      <c r="D227" s="101" t="s">
        <v>1848</v>
      </c>
      <c r="E227" s="102">
        <v>2218876</v>
      </c>
      <c r="F227" s="101" t="s">
        <v>7506</v>
      </c>
      <c r="G227" s="101" t="s">
        <v>3175</v>
      </c>
      <c r="H227" s="103">
        <v>12</v>
      </c>
      <c r="I227" s="100" t="s">
        <v>7471</v>
      </c>
      <c r="J227" s="101" t="s">
        <v>1848</v>
      </c>
      <c r="K227" s="101" t="s">
        <v>360</v>
      </c>
    </row>
    <row r="228" spans="1:11">
      <c r="A228" s="2" t="s">
        <v>12138</v>
      </c>
      <c r="B228" s="99">
        <v>2139825</v>
      </c>
      <c r="C228" s="100" t="s">
        <v>1849</v>
      </c>
      <c r="D228" s="101" t="s">
        <v>1850</v>
      </c>
      <c r="E228" s="102">
        <v>2218876</v>
      </c>
      <c r="F228" s="101" t="s">
        <v>7506</v>
      </c>
      <c r="G228" s="101" t="s">
        <v>3175</v>
      </c>
      <c r="H228" s="103">
        <v>12</v>
      </c>
      <c r="I228" s="100" t="s">
        <v>7471</v>
      </c>
      <c r="J228" s="101" t="s">
        <v>1850</v>
      </c>
      <c r="K228" s="101" t="s">
        <v>360</v>
      </c>
    </row>
    <row r="229" spans="1:11">
      <c r="A229" s="2" t="s">
        <v>12138</v>
      </c>
      <c r="B229" s="99">
        <v>2147750</v>
      </c>
      <c r="C229" s="100" t="s">
        <v>1851</v>
      </c>
      <c r="D229" s="101" t="s">
        <v>1852</v>
      </c>
      <c r="E229" s="102">
        <v>2218876</v>
      </c>
      <c r="F229" s="101" t="s">
        <v>7506</v>
      </c>
      <c r="G229" s="101" t="s">
        <v>3175</v>
      </c>
      <c r="H229" s="103">
        <v>12</v>
      </c>
      <c r="I229" s="100" t="s">
        <v>7471</v>
      </c>
      <c r="J229" s="101" t="s">
        <v>1852</v>
      </c>
      <c r="K229" s="101" t="s">
        <v>360</v>
      </c>
    </row>
    <row r="230" spans="1:11">
      <c r="A230" s="2" t="s">
        <v>12138</v>
      </c>
      <c r="B230" s="99">
        <v>2147572</v>
      </c>
      <c r="C230" s="100" t="s">
        <v>1853</v>
      </c>
      <c r="D230" s="101" t="s">
        <v>1854</v>
      </c>
      <c r="E230" s="102">
        <v>2218272</v>
      </c>
      <c r="F230" s="101" t="s">
        <v>7506</v>
      </c>
      <c r="G230" s="101" t="s">
        <v>1776</v>
      </c>
      <c r="H230" s="103">
        <v>12</v>
      </c>
      <c r="I230" s="100" t="s">
        <v>7471</v>
      </c>
      <c r="J230" s="101" t="s">
        <v>1854</v>
      </c>
      <c r="K230" s="101" t="s">
        <v>390</v>
      </c>
    </row>
    <row r="231" spans="1:11">
      <c r="A231" s="2" t="s">
        <v>12138</v>
      </c>
      <c r="B231" s="99">
        <v>2151484</v>
      </c>
      <c r="C231" s="100" t="s">
        <v>1855</v>
      </c>
      <c r="D231" s="101" t="s">
        <v>1856</v>
      </c>
      <c r="E231" s="102">
        <v>2273806</v>
      </c>
      <c r="F231" s="101" t="s">
        <v>7506</v>
      </c>
      <c r="G231" s="101" t="s">
        <v>1776</v>
      </c>
      <c r="H231" s="103">
        <v>33</v>
      </c>
      <c r="I231" s="100" t="s">
        <v>7471</v>
      </c>
      <c r="J231" s="101" t="s">
        <v>1856</v>
      </c>
      <c r="K231" s="101" t="s">
        <v>390</v>
      </c>
    </row>
    <row r="232" spans="1:11">
      <c r="A232" s="2" t="s">
        <v>12138</v>
      </c>
      <c r="B232" s="99">
        <v>2177401</v>
      </c>
      <c r="C232" s="100" t="s">
        <v>1857</v>
      </c>
      <c r="D232" s="101" t="s">
        <v>1858</v>
      </c>
      <c r="E232" s="102">
        <v>2273806</v>
      </c>
      <c r="F232" s="101" t="s">
        <v>7506</v>
      </c>
      <c r="G232" s="101" t="s">
        <v>1776</v>
      </c>
      <c r="H232" s="103">
        <v>33</v>
      </c>
      <c r="I232" s="100" t="s">
        <v>7471</v>
      </c>
      <c r="J232" s="101" t="s">
        <v>1858</v>
      </c>
      <c r="K232" s="101" t="s">
        <v>390</v>
      </c>
    </row>
    <row r="233" spans="1:11">
      <c r="A233" s="2" t="s">
        <v>12138</v>
      </c>
      <c r="B233" s="99">
        <v>2180851</v>
      </c>
      <c r="C233" s="100" t="s">
        <v>1859</v>
      </c>
      <c r="D233" s="101" t="s">
        <v>1860</v>
      </c>
      <c r="E233" s="102">
        <v>2273806</v>
      </c>
      <c r="F233" s="101" t="s">
        <v>7506</v>
      </c>
      <c r="G233" s="101" t="s">
        <v>1776</v>
      </c>
      <c r="H233" s="103">
        <v>33</v>
      </c>
      <c r="I233" s="100" t="s">
        <v>7471</v>
      </c>
      <c r="J233" s="101" t="s">
        <v>1860</v>
      </c>
      <c r="K233" s="101" t="s">
        <v>390</v>
      </c>
    </row>
    <row r="234" spans="1:11">
      <c r="A234" s="2" t="s">
        <v>12138</v>
      </c>
      <c r="B234" s="99">
        <v>2190411</v>
      </c>
      <c r="C234" s="100" t="s">
        <v>1861</v>
      </c>
      <c r="D234" s="101" t="s">
        <v>1862</v>
      </c>
      <c r="E234" s="102">
        <v>2218272</v>
      </c>
      <c r="F234" s="101" t="s">
        <v>7506</v>
      </c>
      <c r="G234" s="101" t="s">
        <v>1776</v>
      </c>
      <c r="H234" s="103">
        <v>12</v>
      </c>
      <c r="I234" s="100" t="s">
        <v>7471</v>
      </c>
      <c r="J234" s="101" t="s">
        <v>1862</v>
      </c>
      <c r="K234" s="101" t="s">
        <v>390</v>
      </c>
    </row>
    <row r="235" spans="1:11">
      <c r="A235" s="2" t="s">
        <v>12138</v>
      </c>
      <c r="B235" s="99">
        <v>2133431</v>
      </c>
      <c r="C235" s="100" t="s">
        <v>1863</v>
      </c>
      <c r="D235" s="101" t="s">
        <v>1864</v>
      </c>
      <c r="E235" s="102">
        <v>2217932</v>
      </c>
      <c r="F235" s="101" t="s">
        <v>7506</v>
      </c>
      <c r="G235" s="101" t="s">
        <v>2931</v>
      </c>
      <c r="H235" s="103">
        <v>4</v>
      </c>
      <c r="I235" s="100" t="s">
        <v>7471</v>
      </c>
      <c r="J235" s="101" t="s">
        <v>1864</v>
      </c>
      <c r="K235" s="101" t="s">
        <v>993</v>
      </c>
    </row>
    <row r="236" spans="1:11">
      <c r="A236" s="2" t="s">
        <v>12138</v>
      </c>
      <c r="B236" s="99">
        <v>2150436</v>
      </c>
      <c r="C236" s="100" t="s">
        <v>1865</v>
      </c>
      <c r="D236" s="101" t="s">
        <v>1866</v>
      </c>
      <c r="E236" s="102">
        <v>2217932</v>
      </c>
      <c r="F236" s="101" t="s">
        <v>7506</v>
      </c>
      <c r="G236" s="101" t="s">
        <v>2931</v>
      </c>
      <c r="H236" s="103">
        <v>4</v>
      </c>
      <c r="I236" s="100" t="s">
        <v>7471</v>
      </c>
      <c r="J236" s="101" t="s">
        <v>1866</v>
      </c>
      <c r="K236" s="101" t="s">
        <v>993</v>
      </c>
    </row>
    <row r="237" spans="1:11">
      <c r="A237" s="2" t="s">
        <v>12138</v>
      </c>
      <c r="B237" s="99">
        <v>2190756</v>
      </c>
      <c r="C237" s="100" t="s">
        <v>1867</v>
      </c>
      <c r="D237" s="101" t="s">
        <v>1868</v>
      </c>
      <c r="E237" s="102">
        <v>2217932</v>
      </c>
      <c r="F237" s="101" t="s">
        <v>7506</v>
      </c>
      <c r="G237" s="101" t="s">
        <v>2931</v>
      </c>
      <c r="H237" s="103">
        <v>4</v>
      </c>
      <c r="I237" s="100" t="s">
        <v>7471</v>
      </c>
      <c r="J237" s="101" t="s">
        <v>1868</v>
      </c>
      <c r="K237" s="101" t="s">
        <v>993</v>
      </c>
    </row>
    <row r="238" spans="1:11">
      <c r="A238" s="2" t="s">
        <v>12138</v>
      </c>
      <c r="B238" s="99">
        <v>2140674</v>
      </c>
      <c r="C238" s="100" t="s">
        <v>1869</v>
      </c>
      <c r="D238" s="101" t="s">
        <v>5072</v>
      </c>
      <c r="E238" s="102">
        <v>2217932</v>
      </c>
      <c r="F238" s="101" t="s">
        <v>7506</v>
      </c>
      <c r="G238" s="101" t="s">
        <v>2931</v>
      </c>
      <c r="H238" s="103">
        <v>4</v>
      </c>
      <c r="I238" s="100" t="s">
        <v>7471</v>
      </c>
      <c r="J238" s="101" t="s">
        <v>5072</v>
      </c>
      <c r="K238" s="101" t="s">
        <v>993</v>
      </c>
    </row>
    <row r="239" spans="1:11">
      <c r="A239" s="2" t="s">
        <v>12138</v>
      </c>
      <c r="B239" s="99">
        <v>2130603</v>
      </c>
      <c r="C239" s="100" t="s">
        <v>1870</v>
      </c>
      <c r="D239" s="101" t="s">
        <v>1871</v>
      </c>
      <c r="E239" s="102">
        <v>2121578</v>
      </c>
      <c r="F239" s="101" t="s">
        <v>7506</v>
      </c>
      <c r="G239" s="101" t="s">
        <v>5876</v>
      </c>
      <c r="H239" s="103">
        <v>2.4</v>
      </c>
      <c r="I239" s="100" t="s">
        <v>7471</v>
      </c>
      <c r="J239" s="101" t="s">
        <v>1871</v>
      </c>
      <c r="K239" s="101" t="s">
        <v>1872</v>
      </c>
    </row>
    <row r="240" spans="1:11">
      <c r="A240" s="2" t="s">
        <v>12138</v>
      </c>
      <c r="B240" s="99">
        <v>2145512</v>
      </c>
      <c r="C240" s="100" t="s">
        <v>2199</v>
      </c>
      <c r="D240" s="101" t="s">
        <v>2200</v>
      </c>
      <c r="E240" s="102">
        <v>2213224</v>
      </c>
      <c r="F240" s="101" t="s">
        <v>7506</v>
      </c>
      <c r="G240" s="101" t="s">
        <v>3175</v>
      </c>
      <c r="H240" s="103">
        <v>12</v>
      </c>
      <c r="I240" s="100" t="s">
        <v>7471</v>
      </c>
      <c r="J240" s="101" t="s">
        <v>2200</v>
      </c>
      <c r="K240" s="101" t="s">
        <v>404</v>
      </c>
    </row>
    <row r="241" spans="1:11">
      <c r="A241" s="2" t="s">
        <v>12138</v>
      </c>
      <c r="B241" s="99">
        <v>2165584</v>
      </c>
      <c r="C241" s="100" t="s">
        <v>2201</v>
      </c>
      <c r="D241" s="101" t="s">
        <v>2202</v>
      </c>
      <c r="E241" s="102">
        <v>2213224</v>
      </c>
      <c r="F241" s="101" t="s">
        <v>7506</v>
      </c>
      <c r="G241" s="101" t="s">
        <v>3175</v>
      </c>
      <c r="H241" s="103">
        <v>12</v>
      </c>
      <c r="I241" s="100" t="s">
        <v>7471</v>
      </c>
      <c r="J241" s="101" t="s">
        <v>2202</v>
      </c>
      <c r="K241" s="101" t="s">
        <v>404</v>
      </c>
    </row>
    <row r="242" spans="1:11">
      <c r="A242" s="2" t="s">
        <v>12138</v>
      </c>
      <c r="B242" s="99">
        <v>2166486</v>
      </c>
      <c r="C242" s="100" t="s">
        <v>2203</v>
      </c>
      <c r="D242" s="101" t="s">
        <v>2204</v>
      </c>
      <c r="E242" s="102">
        <v>2213224</v>
      </c>
      <c r="F242" s="101" t="s">
        <v>7506</v>
      </c>
      <c r="G242" s="101" t="s">
        <v>3175</v>
      </c>
      <c r="H242" s="103">
        <v>12</v>
      </c>
      <c r="I242" s="100" t="s">
        <v>7471</v>
      </c>
      <c r="J242" s="101" t="s">
        <v>2204</v>
      </c>
      <c r="K242" s="101" t="s">
        <v>404</v>
      </c>
    </row>
    <row r="243" spans="1:11">
      <c r="A243" s="2" t="s">
        <v>12138</v>
      </c>
      <c r="B243" s="99">
        <v>2168509</v>
      </c>
      <c r="C243" s="100" t="s">
        <v>2205</v>
      </c>
      <c r="D243" s="101" t="s">
        <v>2206</v>
      </c>
      <c r="E243" s="102">
        <v>2213224</v>
      </c>
      <c r="F243" s="101" t="s">
        <v>7506</v>
      </c>
      <c r="G243" s="101" t="s">
        <v>3175</v>
      </c>
      <c r="H243" s="103">
        <v>12</v>
      </c>
      <c r="I243" s="100" t="s">
        <v>7471</v>
      </c>
      <c r="J243" s="101" t="s">
        <v>2206</v>
      </c>
      <c r="K243" s="101" t="s">
        <v>404</v>
      </c>
    </row>
    <row r="244" spans="1:11">
      <c r="A244" s="2" t="s">
        <v>12138</v>
      </c>
      <c r="B244" s="99">
        <v>2189707</v>
      </c>
      <c r="C244" s="100" t="s">
        <v>2207</v>
      </c>
      <c r="D244" s="101" t="s">
        <v>2208</v>
      </c>
      <c r="E244" s="102">
        <v>2213224</v>
      </c>
      <c r="F244" s="101" t="s">
        <v>7506</v>
      </c>
      <c r="G244" s="101" t="s">
        <v>3175</v>
      </c>
      <c r="H244" s="103">
        <v>12</v>
      </c>
      <c r="I244" s="100" t="s">
        <v>7471</v>
      </c>
      <c r="J244" s="101" t="s">
        <v>2208</v>
      </c>
      <c r="K244" s="101" t="s">
        <v>404</v>
      </c>
    </row>
    <row r="245" spans="1:11">
      <c r="A245" s="2" t="s">
        <v>12138</v>
      </c>
      <c r="B245" s="99">
        <v>2190777</v>
      </c>
      <c r="C245" s="100" t="s">
        <v>2209</v>
      </c>
      <c r="D245" s="101" t="s">
        <v>2210</v>
      </c>
      <c r="E245" s="102">
        <v>2213224</v>
      </c>
      <c r="F245" s="101" t="s">
        <v>7506</v>
      </c>
      <c r="G245" s="101" t="s">
        <v>3175</v>
      </c>
      <c r="H245" s="103">
        <v>12</v>
      </c>
      <c r="I245" s="100" t="s">
        <v>7471</v>
      </c>
      <c r="J245" s="101" t="s">
        <v>2210</v>
      </c>
      <c r="K245" s="101" t="s">
        <v>404</v>
      </c>
    </row>
    <row r="246" spans="1:11">
      <c r="A246" s="2" t="s">
        <v>12138</v>
      </c>
      <c r="B246" s="99">
        <v>2184230</v>
      </c>
      <c r="C246" s="100" t="s">
        <v>2211</v>
      </c>
      <c r="D246" s="101" t="s">
        <v>2212</v>
      </c>
      <c r="E246" s="102">
        <v>2213224</v>
      </c>
      <c r="F246" s="101" t="s">
        <v>7506</v>
      </c>
      <c r="G246" s="101" t="s">
        <v>3175</v>
      </c>
      <c r="H246" s="103">
        <v>12</v>
      </c>
      <c r="I246" s="100" t="s">
        <v>7471</v>
      </c>
      <c r="J246" s="101" t="s">
        <v>2212</v>
      </c>
      <c r="K246" s="101" t="s">
        <v>404</v>
      </c>
    </row>
    <row r="247" spans="1:11">
      <c r="A247" s="2" t="s">
        <v>12138</v>
      </c>
      <c r="B247" s="99">
        <v>2133849</v>
      </c>
      <c r="C247" s="100" t="s">
        <v>8247</v>
      </c>
      <c r="D247" s="101" t="s">
        <v>8248</v>
      </c>
      <c r="E247" s="102">
        <v>2213258</v>
      </c>
      <c r="F247" s="101" t="s">
        <v>7506</v>
      </c>
      <c r="G247" s="101" t="s">
        <v>3175</v>
      </c>
      <c r="H247" s="103">
        <v>12</v>
      </c>
      <c r="I247" s="100" t="s">
        <v>7471</v>
      </c>
      <c r="J247" s="101" t="s">
        <v>8248</v>
      </c>
      <c r="K247" s="101" t="s">
        <v>3877</v>
      </c>
    </row>
    <row r="248" spans="1:11">
      <c r="A248" s="2" t="s">
        <v>12138</v>
      </c>
      <c r="B248" s="99">
        <v>2140316</v>
      </c>
      <c r="C248" s="100" t="s">
        <v>8249</v>
      </c>
      <c r="D248" s="101" t="s">
        <v>8250</v>
      </c>
      <c r="E248" s="102">
        <v>2213258</v>
      </c>
      <c r="F248" s="101" t="s">
        <v>7506</v>
      </c>
      <c r="G248" s="101" t="s">
        <v>3175</v>
      </c>
      <c r="H248" s="103">
        <v>12</v>
      </c>
      <c r="I248" s="100" t="s">
        <v>7471</v>
      </c>
      <c r="J248" s="101" t="s">
        <v>8250</v>
      </c>
      <c r="K248" s="101" t="s">
        <v>3877</v>
      </c>
    </row>
    <row r="249" spans="1:11">
      <c r="A249" s="2" t="s">
        <v>12138</v>
      </c>
      <c r="B249" s="99">
        <v>2147575</v>
      </c>
      <c r="C249" s="100" t="s">
        <v>8251</v>
      </c>
      <c r="D249" s="101" t="s">
        <v>8252</v>
      </c>
      <c r="E249" s="102">
        <v>2213258</v>
      </c>
      <c r="F249" s="101" t="s">
        <v>7506</v>
      </c>
      <c r="G249" s="101" t="s">
        <v>3175</v>
      </c>
      <c r="H249" s="103">
        <v>12</v>
      </c>
      <c r="I249" s="100" t="s">
        <v>7471</v>
      </c>
      <c r="J249" s="101" t="s">
        <v>8252</v>
      </c>
      <c r="K249" s="101" t="s">
        <v>3877</v>
      </c>
    </row>
    <row r="250" spans="1:11">
      <c r="A250" s="2" t="s">
        <v>12138</v>
      </c>
      <c r="B250" s="99">
        <v>2177311</v>
      </c>
      <c r="C250" s="100" t="s">
        <v>8253</v>
      </c>
      <c r="D250" s="101" t="s">
        <v>8254</v>
      </c>
      <c r="E250" s="102">
        <v>2213258</v>
      </c>
      <c r="F250" s="101" t="s">
        <v>7506</v>
      </c>
      <c r="G250" s="101" t="s">
        <v>3175</v>
      </c>
      <c r="H250" s="103">
        <v>12</v>
      </c>
      <c r="I250" s="100" t="s">
        <v>7471</v>
      </c>
      <c r="J250" s="101" t="s">
        <v>8254</v>
      </c>
      <c r="K250" s="101" t="s">
        <v>3877</v>
      </c>
    </row>
    <row r="251" spans="1:11">
      <c r="A251" s="2" t="s">
        <v>12138</v>
      </c>
      <c r="B251" s="99">
        <v>2189253</v>
      </c>
      <c r="C251" s="100" t="s">
        <v>8255</v>
      </c>
      <c r="D251" s="101" t="s">
        <v>8256</v>
      </c>
      <c r="E251" s="102">
        <v>2213258</v>
      </c>
      <c r="F251" s="101" t="s">
        <v>7506</v>
      </c>
      <c r="G251" s="101" t="s">
        <v>3175</v>
      </c>
      <c r="H251" s="103">
        <v>12</v>
      </c>
      <c r="I251" s="100" t="s">
        <v>7471</v>
      </c>
      <c r="J251" s="101" t="s">
        <v>8256</v>
      </c>
      <c r="K251" s="101" t="s">
        <v>3877</v>
      </c>
    </row>
    <row r="252" spans="1:11">
      <c r="A252" s="2" t="s">
        <v>12138</v>
      </c>
      <c r="B252" s="99">
        <v>2189849</v>
      </c>
      <c r="C252" s="100" t="s">
        <v>8257</v>
      </c>
      <c r="D252" s="101" t="s">
        <v>8258</v>
      </c>
      <c r="E252" s="102">
        <v>2213258</v>
      </c>
      <c r="F252" s="101" t="s">
        <v>7506</v>
      </c>
      <c r="G252" s="101" t="s">
        <v>3175</v>
      </c>
      <c r="H252" s="103">
        <v>12</v>
      </c>
      <c r="I252" s="100" t="s">
        <v>7471</v>
      </c>
      <c r="J252" s="101" t="s">
        <v>8258</v>
      </c>
      <c r="K252" s="101" t="s">
        <v>3877</v>
      </c>
    </row>
    <row r="253" spans="1:11">
      <c r="A253" s="2" t="s">
        <v>12138</v>
      </c>
      <c r="B253" s="99">
        <v>2190328</v>
      </c>
      <c r="C253" s="100" t="s">
        <v>8259</v>
      </c>
      <c r="D253" s="101" t="s">
        <v>8260</v>
      </c>
      <c r="E253" s="102">
        <v>2213258</v>
      </c>
      <c r="F253" s="101" t="s">
        <v>7506</v>
      </c>
      <c r="G253" s="101" t="s">
        <v>3175</v>
      </c>
      <c r="H253" s="103">
        <v>12</v>
      </c>
      <c r="I253" s="100" t="s">
        <v>7496</v>
      </c>
      <c r="J253" s="101" t="s">
        <v>8260</v>
      </c>
      <c r="K253" s="101" t="s">
        <v>3877</v>
      </c>
    </row>
    <row r="254" spans="1:11">
      <c r="A254" s="2" t="s">
        <v>12138</v>
      </c>
      <c r="B254" s="99">
        <v>2161854</v>
      </c>
      <c r="C254" s="100" t="s">
        <v>8261</v>
      </c>
      <c r="D254" s="101" t="s">
        <v>8262</v>
      </c>
      <c r="E254" s="102">
        <v>2213258</v>
      </c>
      <c r="F254" s="101" t="s">
        <v>7506</v>
      </c>
      <c r="G254" s="101" t="s">
        <v>3175</v>
      </c>
      <c r="H254" s="103">
        <v>12</v>
      </c>
      <c r="I254" s="100" t="s">
        <v>7471</v>
      </c>
      <c r="J254" s="101" t="s">
        <v>8262</v>
      </c>
      <c r="K254" s="101" t="s">
        <v>3877</v>
      </c>
    </row>
    <row r="255" spans="1:11">
      <c r="A255" s="2" t="s">
        <v>12138</v>
      </c>
      <c r="B255" s="99">
        <v>2147041</v>
      </c>
      <c r="C255" s="100" t="s">
        <v>8263</v>
      </c>
      <c r="D255" s="101" t="s">
        <v>8264</v>
      </c>
      <c r="E255" s="102">
        <v>2213258</v>
      </c>
      <c r="F255" s="101" t="s">
        <v>7506</v>
      </c>
      <c r="G255" s="101" t="s">
        <v>3175</v>
      </c>
      <c r="H255" s="103">
        <v>12</v>
      </c>
      <c r="I255" s="100" t="s">
        <v>7471</v>
      </c>
      <c r="J255" s="101" t="s">
        <v>8264</v>
      </c>
      <c r="K255" s="101" t="s">
        <v>3877</v>
      </c>
    </row>
    <row r="256" spans="1:11">
      <c r="A256" s="2" t="s">
        <v>12138</v>
      </c>
      <c r="B256" s="99">
        <v>2175978</v>
      </c>
      <c r="C256" s="100" t="s">
        <v>8265</v>
      </c>
      <c r="D256" s="101" t="s">
        <v>8266</v>
      </c>
      <c r="E256" s="102">
        <v>2213258</v>
      </c>
      <c r="F256" s="101" t="s">
        <v>7506</v>
      </c>
      <c r="G256" s="101" t="s">
        <v>3175</v>
      </c>
      <c r="H256" s="103">
        <v>12</v>
      </c>
      <c r="I256" s="100" t="s">
        <v>7471</v>
      </c>
      <c r="J256" s="101" t="s">
        <v>8266</v>
      </c>
      <c r="K256" s="101" t="s">
        <v>3877</v>
      </c>
    </row>
    <row r="257" spans="1:11">
      <c r="A257" s="2" t="s">
        <v>12138</v>
      </c>
      <c r="B257" s="99">
        <v>2156366</v>
      </c>
      <c r="C257" s="100" t="s">
        <v>8267</v>
      </c>
      <c r="D257" s="101" t="s">
        <v>8268</v>
      </c>
      <c r="E257" s="102">
        <v>2123160</v>
      </c>
      <c r="F257" s="101" t="s">
        <v>7506</v>
      </c>
      <c r="G257" s="101" t="s">
        <v>3175</v>
      </c>
      <c r="H257" s="103">
        <v>4</v>
      </c>
      <c r="I257" s="100" t="s">
        <v>7521</v>
      </c>
      <c r="J257" s="101" t="s">
        <v>8268</v>
      </c>
      <c r="K257" s="101" t="s">
        <v>71</v>
      </c>
    </row>
    <row r="258" spans="1:11">
      <c r="A258" s="2" t="s">
        <v>12138</v>
      </c>
      <c r="B258" s="99">
        <v>2168895</v>
      </c>
      <c r="C258" s="100" t="s">
        <v>8269</v>
      </c>
      <c r="D258" s="101" t="s">
        <v>8270</v>
      </c>
      <c r="E258" s="102">
        <v>2123648</v>
      </c>
      <c r="F258" s="101" t="s">
        <v>7506</v>
      </c>
      <c r="G258" s="101" t="s">
        <v>1776</v>
      </c>
      <c r="H258" s="103">
        <v>12</v>
      </c>
      <c r="I258" s="100" t="s">
        <v>7471</v>
      </c>
      <c r="J258" s="101" t="s">
        <v>8270</v>
      </c>
      <c r="K258" s="101" t="s">
        <v>8271</v>
      </c>
    </row>
    <row r="259" spans="1:11">
      <c r="A259" s="2" t="s">
        <v>12138</v>
      </c>
      <c r="B259" s="99">
        <v>2148492</v>
      </c>
      <c r="C259" s="100" t="s">
        <v>8272</v>
      </c>
      <c r="D259" s="101" t="s">
        <v>8273</v>
      </c>
      <c r="E259" s="102">
        <v>2123656</v>
      </c>
      <c r="F259" s="101" t="s">
        <v>7506</v>
      </c>
      <c r="G259" s="101" t="s">
        <v>2931</v>
      </c>
      <c r="H259" s="103">
        <v>4</v>
      </c>
      <c r="I259" s="100" t="s">
        <v>7471</v>
      </c>
      <c r="J259" s="101" t="s">
        <v>8273</v>
      </c>
      <c r="K259" s="101" t="s">
        <v>78</v>
      </c>
    </row>
    <row r="260" spans="1:11">
      <c r="A260" s="2" t="s">
        <v>12138</v>
      </c>
      <c r="B260" s="99">
        <v>2135653</v>
      </c>
      <c r="C260" s="100" t="s">
        <v>8682</v>
      </c>
      <c r="D260" s="101" t="s">
        <v>8683</v>
      </c>
      <c r="E260" s="102">
        <v>2215532</v>
      </c>
      <c r="F260" s="101" t="s">
        <v>7506</v>
      </c>
      <c r="G260" s="101" t="s">
        <v>3175</v>
      </c>
      <c r="H260" s="103">
        <v>4</v>
      </c>
      <c r="I260" s="100" t="s">
        <v>7471</v>
      </c>
      <c r="J260" s="101" t="s">
        <v>8683</v>
      </c>
      <c r="K260" s="101" t="s">
        <v>3902</v>
      </c>
    </row>
    <row r="261" spans="1:11">
      <c r="A261" s="2" t="s">
        <v>12138</v>
      </c>
      <c r="B261" s="99">
        <v>2160801</v>
      </c>
      <c r="C261" s="100" t="s">
        <v>8684</v>
      </c>
      <c r="D261" s="101" t="s">
        <v>8685</v>
      </c>
      <c r="E261" s="102">
        <v>2217840</v>
      </c>
      <c r="F261" s="101" t="s">
        <v>7506</v>
      </c>
      <c r="G261" s="101" t="s">
        <v>3175</v>
      </c>
      <c r="H261" s="103">
        <v>12</v>
      </c>
      <c r="I261" s="100" t="s">
        <v>7471</v>
      </c>
      <c r="J261" s="101" t="s">
        <v>8685</v>
      </c>
      <c r="K261" s="101" t="s">
        <v>3902</v>
      </c>
    </row>
    <row r="262" spans="1:11">
      <c r="A262" s="2" t="s">
        <v>12138</v>
      </c>
      <c r="B262" s="99">
        <v>2172774</v>
      </c>
      <c r="C262" s="100" t="s">
        <v>8686</v>
      </c>
      <c r="D262" s="101" t="s">
        <v>8687</v>
      </c>
      <c r="E262" s="102">
        <v>2217840</v>
      </c>
      <c r="F262" s="101" t="s">
        <v>7506</v>
      </c>
      <c r="G262" s="101" t="s">
        <v>3175</v>
      </c>
      <c r="H262" s="103">
        <v>12</v>
      </c>
      <c r="I262" s="100" t="s">
        <v>7471</v>
      </c>
      <c r="J262" s="101" t="s">
        <v>8687</v>
      </c>
      <c r="K262" s="101" t="s">
        <v>3902</v>
      </c>
    </row>
    <row r="263" spans="1:11">
      <c r="A263" s="2" t="s">
        <v>12138</v>
      </c>
      <c r="B263" s="99">
        <v>2174578</v>
      </c>
      <c r="C263" s="100" t="s">
        <v>8688</v>
      </c>
      <c r="D263" s="101" t="s">
        <v>8689</v>
      </c>
      <c r="E263" s="102">
        <v>2217840</v>
      </c>
      <c r="F263" s="101" t="s">
        <v>7506</v>
      </c>
      <c r="G263" s="101" t="s">
        <v>3175</v>
      </c>
      <c r="H263" s="103">
        <v>12</v>
      </c>
      <c r="I263" s="100" t="s">
        <v>7471</v>
      </c>
      <c r="J263" s="101" t="s">
        <v>8689</v>
      </c>
      <c r="K263" s="101" t="s">
        <v>3902</v>
      </c>
    </row>
    <row r="264" spans="1:11">
      <c r="A264" s="2" t="s">
        <v>12138</v>
      </c>
      <c r="B264" s="99">
        <v>2190537</v>
      </c>
      <c r="C264" s="100" t="s">
        <v>8690</v>
      </c>
      <c r="D264" s="101" t="s">
        <v>8691</v>
      </c>
      <c r="E264" s="102">
        <v>2217840</v>
      </c>
      <c r="F264" s="101" t="s">
        <v>7506</v>
      </c>
      <c r="G264" s="101" t="s">
        <v>3175</v>
      </c>
      <c r="H264" s="103">
        <v>12</v>
      </c>
      <c r="I264" s="100" t="s">
        <v>7471</v>
      </c>
      <c r="J264" s="101" t="s">
        <v>8691</v>
      </c>
      <c r="K264" s="101" t="s">
        <v>3902</v>
      </c>
    </row>
    <row r="265" spans="1:11">
      <c r="A265" s="2" t="s">
        <v>12138</v>
      </c>
      <c r="B265" s="99">
        <v>2190733</v>
      </c>
      <c r="C265" s="100" t="s">
        <v>8692</v>
      </c>
      <c r="D265" s="101" t="s">
        <v>8693</v>
      </c>
      <c r="E265" s="102">
        <v>2217840</v>
      </c>
      <c r="F265" s="101" t="s">
        <v>7506</v>
      </c>
      <c r="G265" s="101" t="s">
        <v>3175</v>
      </c>
      <c r="H265" s="103">
        <v>12</v>
      </c>
      <c r="I265" s="100" t="s">
        <v>7471</v>
      </c>
      <c r="J265" s="101" t="s">
        <v>8693</v>
      </c>
      <c r="K265" s="101" t="s">
        <v>3902</v>
      </c>
    </row>
    <row r="266" spans="1:11">
      <c r="A266" s="2" t="s">
        <v>12138</v>
      </c>
      <c r="B266" s="99">
        <v>2159133</v>
      </c>
      <c r="C266" s="100" t="s">
        <v>8694</v>
      </c>
      <c r="D266" s="101" t="s">
        <v>8695</v>
      </c>
      <c r="E266" s="102">
        <v>2217840</v>
      </c>
      <c r="F266" s="101" t="s">
        <v>7506</v>
      </c>
      <c r="G266" s="101" t="s">
        <v>3175</v>
      </c>
      <c r="H266" s="103">
        <v>12</v>
      </c>
      <c r="I266" s="100" t="s">
        <v>7471</v>
      </c>
      <c r="J266" s="101" t="s">
        <v>8695</v>
      </c>
      <c r="K266" s="101" t="s">
        <v>3902</v>
      </c>
    </row>
    <row r="267" spans="1:11">
      <c r="A267" s="2" t="s">
        <v>12138</v>
      </c>
      <c r="B267" s="99">
        <v>2177406</v>
      </c>
      <c r="C267" s="100" t="s">
        <v>8696</v>
      </c>
      <c r="D267" s="101" t="s">
        <v>10354</v>
      </c>
      <c r="E267" s="102">
        <v>2215532</v>
      </c>
      <c r="F267" s="101" t="s">
        <v>7506</v>
      </c>
      <c r="G267" s="101" t="s">
        <v>3175</v>
      </c>
      <c r="H267" s="103">
        <v>4</v>
      </c>
      <c r="I267" s="100" t="s">
        <v>7471</v>
      </c>
      <c r="J267" s="101" t="s">
        <v>10354</v>
      </c>
      <c r="K267" s="101" t="s">
        <v>3902</v>
      </c>
    </row>
    <row r="268" spans="1:11">
      <c r="A268" s="2" t="s">
        <v>12138</v>
      </c>
      <c r="B268" s="99">
        <v>2181027</v>
      </c>
      <c r="C268" s="100" t="s">
        <v>8697</v>
      </c>
      <c r="D268" s="101" t="s">
        <v>8698</v>
      </c>
      <c r="E268" s="102">
        <v>2217840</v>
      </c>
      <c r="F268" s="101" t="s">
        <v>7506</v>
      </c>
      <c r="G268" s="101" t="s">
        <v>3175</v>
      </c>
      <c r="H268" s="103">
        <v>12</v>
      </c>
      <c r="I268" s="100" t="s">
        <v>7471</v>
      </c>
      <c r="J268" s="101" t="s">
        <v>8698</v>
      </c>
      <c r="K268" s="101" t="s">
        <v>3902</v>
      </c>
    </row>
    <row r="269" spans="1:11">
      <c r="A269" s="2" t="s">
        <v>12138</v>
      </c>
      <c r="B269" s="99">
        <v>2186219</v>
      </c>
      <c r="C269" s="100" t="s">
        <v>8699</v>
      </c>
      <c r="D269" s="101" t="s">
        <v>8700</v>
      </c>
      <c r="E269" s="102">
        <v>2215532</v>
      </c>
      <c r="F269" s="101" t="s">
        <v>7506</v>
      </c>
      <c r="G269" s="101" t="s">
        <v>3175</v>
      </c>
      <c r="H269" s="103">
        <v>4</v>
      </c>
      <c r="I269" s="100" t="s">
        <v>7471</v>
      </c>
      <c r="J269" s="101" t="s">
        <v>8700</v>
      </c>
      <c r="K269" s="101" t="s">
        <v>3902</v>
      </c>
    </row>
    <row r="270" spans="1:11">
      <c r="A270" s="2" t="s">
        <v>12138</v>
      </c>
      <c r="B270" s="99">
        <v>2134010</v>
      </c>
      <c r="C270" s="100" t="s">
        <v>8701</v>
      </c>
      <c r="D270" s="101" t="s">
        <v>8702</v>
      </c>
      <c r="E270" s="102">
        <v>2217840</v>
      </c>
      <c r="F270" s="101" t="s">
        <v>7506</v>
      </c>
      <c r="G270" s="101" t="s">
        <v>3175</v>
      </c>
      <c r="H270" s="103">
        <v>12</v>
      </c>
      <c r="I270" s="100" t="s">
        <v>7471</v>
      </c>
      <c r="J270" s="101" t="s">
        <v>8702</v>
      </c>
      <c r="K270" s="101" t="s">
        <v>3902</v>
      </c>
    </row>
    <row r="271" spans="1:11">
      <c r="A271" s="2" t="s">
        <v>12138</v>
      </c>
      <c r="B271" s="99">
        <v>2144394</v>
      </c>
      <c r="C271" s="100" t="s">
        <v>8703</v>
      </c>
      <c r="D271" s="101" t="s">
        <v>8704</v>
      </c>
      <c r="E271" s="102">
        <v>2217840</v>
      </c>
      <c r="F271" s="101" t="s">
        <v>7506</v>
      </c>
      <c r="G271" s="101" t="s">
        <v>3175</v>
      </c>
      <c r="H271" s="103">
        <v>12</v>
      </c>
      <c r="I271" s="100" t="s">
        <v>7471</v>
      </c>
      <c r="J271" s="101" t="s">
        <v>8704</v>
      </c>
      <c r="K271" s="101" t="s">
        <v>3902</v>
      </c>
    </row>
    <row r="272" spans="1:11">
      <c r="A272" s="2" t="s">
        <v>12138</v>
      </c>
      <c r="B272" s="99">
        <v>2159876</v>
      </c>
      <c r="C272" s="100" t="s">
        <v>8705</v>
      </c>
      <c r="D272" s="101" t="s">
        <v>8706</v>
      </c>
      <c r="E272" s="102">
        <v>2123225</v>
      </c>
      <c r="F272" s="101" t="s">
        <v>7506</v>
      </c>
      <c r="G272" s="101" t="s">
        <v>3175</v>
      </c>
      <c r="H272" s="103">
        <v>2.4</v>
      </c>
      <c r="I272" s="100" t="s">
        <v>7471</v>
      </c>
      <c r="J272" s="101" t="s">
        <v>8706</v>
      </c>
      <c r="K272" s="101" t="s">
        <v>8707</v>
      </c>
    </row>
    <row r="273" spans="1:11">
      <c r="A273" s="2" t="s">
        <v>12138</v>
      </c>
      <c r="B273" s="99">
        <v>2138608</v>
      </c>
      <c r="C273" s="100" t="s">
        <v>4002</v>
      </c>
      <c r="D273" s="101" t="s">
        <v>4003</v>
      </c>
      <c r="E273" s="102">
        <v>2220202</v>
      </c>
      <c r="F273" s="101" t="s">
        <v>7506</v>
      </c>
      <c r="G273" s="101" t="s">
        <v>3175</v>
      </c>
      <c r="H273" s="103">
        <v>12</v>
      </c>
      <c r="I273" s="100" t="s">
        <v>7471</v>
      </c>
      <c r="J273" s="101" t="s">
        <v>4003</v>
      </c>
      <c r="K273" s="101" t="s">
        <v>3914</v>
      </c>
    </row>
    <row r="274" spans="1:11">
      <c r="A274" s="2" t="s">
        <v>12138</v>
      </c>
      <c r="B274" s="99">
        <v>2178183</v>
      </c>
      <c r="C274" s="100" t="s">
        <v>4004</v>
      </c>
      <c r="D274" s="101" t="s">
        <v>4005</v>
      </c>
      <c r="E274" s="102">
        <v>2220202</v>
      </c>
      <c r="F274" s="101" t="s">
        <v>7506</v>
      </c>
      <c r="G274" s="101" t="s">
        <v>3175</v>
      </c>
      <c r="H274" s="103">
        <v>12</v>
      </c>
      <c r="I274" s="100" t="s">
        <v>7471</v>
      </c>
      <c r="J274" s="101" t="s">
        <v>4005</v>
      </c>
      <c r="K274" s="101" t="s">
        <v>3914</v>
      </c>
    </row>
    <row r="275" spans="1:11">
      <c r="A275" s="2" t="s">
        <v>12138</v>
      </c>
      <c r="B275" s="99">
        <v>2180189</v>
      </c>
      <c r="C275" s="100" t="s">
        <v>4006</v>
      </c>
      <c r="D275" s="101" t="s">
        <v>4007</v>
      </c>
      <c r="E275" s="102">
        <v>2220202</v>
      </c>
      <c r="F275" s="101" t="s">
        <v>7506</v>
      </c>
      <c r="G275" s="101" t="s">
        <v>3175</v>
      </c>
      <c r="H275" s="103">
        <v>12</v>
      </c>
      <c r="I275" s="100" t="s">
        <v>7471</v>
      </c>
      <c r="J275" s="101" t="s">
        <v>4007</v>
      </c>
      <c r="K275" s="101" t="s">
        <v>3914</v>
      </c>
    </row>
    <row r="276" spans="1:11">
      <c r="A276" s="2" t="s">
        <v>12138</v>
      </c>
      <c r="B276" s="99">
        <v>2184232</v>
      </c>
      <c r="C276" s="100" t="s">
        <v>4008</v>
      </c>
      <c r="D276" s="101" t="s">
        <v>4009</v>
      </c>
      <c r="E276" s="102">
        <v>2220202</v>
      </c>
      <c r="F276" s="101" t="s">
        <v>7506</v>
      </c>
      <c r="G276" s="101" t="s">
        <v>3175</v>
      </c>
      <c r="H276" s="103">
        <v>12</v>
      </c>
      <c r="I276" s="100" t="s">
        <v>7471</v>
      </c>
      <c r="J276" s="101" t="s">
        <v>4009</v>
      </c>
      <c r="K276" s="101" t="s">
        <v>3914</v>
      </c>
    </row>
    <row r="277" spans="1:11">
      <c r="A277" s="2" t="s">
        <v>12138</v>
      </c>
      <c r="B277" s="99">
        <v>2186702</v>
      </c>
      <c r="C277" s="100" t="s">
        <v>4010</v>
      </c>
      <c r="D277" s="101" t="s">
        <v>4011</v>
      </c>
      <c r="E277" s="102">
        <v>2220202</v>
      </c>
      <c r="F277" s="101" t="s">
        <v>7506</v>
      </c>
      <c r="G277" s="101" t="s">
        <v>3175</v>
      </c>
      <c r="H277" s="103">
        <v>12</v>
      </c>
      <c r="I277" s="100" t="s">
        <v>7471</v>
      </c>
      <c r="J277" s="101" t="s">
        <v>4011</v>
      </c>
      <c r="K277" s="101" t="s">
        <v>3914</v>
      </c>
    </row>
    <row r="278" spans="1:11">
      <c r="A278" s="2" t="s">
        <v>12138</v>
      </c>
      <c r="B278" s="99">
        <v>2188444</v>
      </c>
      <c r="C278" s="100" t="s">
        <v>4012</v>
      </c>
      <c r="D278" s="101" t="s">
        <v>4013</v>
      </c>
      <c r="E278" s="102">
        <v>2220202</v>
      </c>
      <c r="F278" s="101" t="s">
        <v>7506</v>
      </c>
      <c r="G278" s="101" t="s">
        <v>3175</v>
      </c>
      <c r="H278" s="103">
        <v>12</v>
      </c>
      <c r="I278" s="100" t="s">
        <v>7471</v>
      </c>
      <c r="J278" s="101" t="s">
        <v>4013</v>
      </c>
      <c r="K278" s="101" t="s">
        <v>3914</v>
      </c>
    </row>
    <row r="279" spans="1:11">
      <c r="A279" s="2" t="s">
        <v>12138</v>
      </c>
      <c r="B279" s="99">
        <v>2190800</v>
      </c>
      <c r="C279" s="100" t="s">
        <v>4014</v>
      </c>
      <c r="D279" s="101" t="s">
        <v>4015</v>
      </c>
      <c r="E279" s="102">
        <v>2220202</v>
      </c>
      <c r="F279" s="101" t="s">
        <v>7506</v>
      </c>
      <c r="G279" s="101" t="s">
        <v>3175</v>
      </c>
      <c r="H279" s="103">
        <v>12</v>
      </c>
      <c r="I279" s="100" t="s">
        <v>7471</v>
      </c>
      <c r="J279" s="101" t="s">
        <v>4015</v>
      </c>
      <c r="K279" s="101" t="s">
        <v>3914</v>
      </c>
    </row>
    <row r="280" spans="1:11">
      <c r="A280" s="2" t="s">
        <v>12138</v>
      </c>
      <c r="B280" s="99">
        <v>2190956</v>
      </c>
      <c r="C280" s="100" t="s">
        <v>4016</v>
      </c>
      <c r="D280" s="101" t="s">
        <v>4017</v>
      </c>
      <c r="E280" s="102">
        <v>2220202</v>
      </c>
      <c r="F280" s="101" t="s">
        <v>7506</v>
      </c>
      <c r="G280" s="101" t="s">
        <v>3175</v>
      </c>
      <c r="H280" s="103">
        <v>12</v>
      </c>
      <c r="I280" s="100" t="s">
        <v>7471</v>
      </c>
      <c r="J280" s="101" t="s">
        <v>4017</v>
      </c>
      <c r="K280" s="101" t="s">
        <v>3914</v>
      </c>
    </row>
    <row r="281" spans="1:11">
      <c r="A281" s="2" t="s">
        <v>12138</v>
      </c>
      <c r="B281" s="99">
        <v>2160455</v>
      </c>
      <c r="C281" s="100" t="s">
        <v>4018</v>
      </c>
      <c r="D281" s="101" t="s">
        <v>4019</v>
      </c>
      <c r="E281" s="102">
        <v>2220202</v>
      </c>
      <c r="F281" s="101" t="s">
        <v>7506</v>
      </c>
      <c r="G281" s="101" t="s">
        <v>3175</v>
      </c>
      <c r="H281" s="103">
        <v>12</v>
      </c>
      <c r="I281" s="100" t="s">
        <v>7471</v>
      </c>
      <c r="J281" s="101" t="s">
        <v>4019</v>
      </c>
      <c r="K281" s="101" t="s">
        <v>3914</v>
      </c>
    </row>
    <row r="282" spans="1:11">
      <c r="A282" s="2" t="s">
        <v>12138</v>
      </c>
      <c r="B282" s="99">
        <v>2138430</v>
      </c>
      <c r="C282" s="100" t="s">
        <v>4020</v>
      </c>
      <c r="D282" s="101" t="s">
        <v>4021</v>
      </c>
      <c r="E282" s="102">
        <v>2220202</v>
      </c>
      <c r="F282" s="101" t="s">
        <v>7506</v>
      </c>
      <c r="G282" s="101" t="s">
        <v>3175</v>
      </c>
      <c r="H282" s="103">
        <v>12</v>
      </c>
      <c r="I282" s="100" t="s">
        <v>7471</v>
      </c>
      <c r="J282" s="101" t="s">
        <v>4021</v>
      </c>
      <c r="K282" s="101" t="s">
        <v>3914</v>
      </c>
    </row>
    <row r="283" spans="1:11">
      <c r="A283" s="2" t="s">
        <v>12138</v>
      </c>
      <c r="B283" s="99">
        <v>2149586</v>
      </c>
      <c r="C283" s="100" t="s">
        <v>4022</v>
      </c>
      <c r="D283" s="101" t="s">
        <v>4023</v>
      </c>
      <c r="E283" s="102">
        <v>2220202</v>
      </c>
      <c r="F283" s="101" t="s">
        <v>7506</v>
      </c>
      <c r="G283" s="101" t="s">
        <v>3175</v>
      </c>
      <c r="H283" s="103">
        <v>12</v>
      </c>
      <c r="I283" s="100" t="s">
        <v>7471</v>
      </c>
      <c r="J283" s="101" t="s">
        <v>4023</v>
      </c>
      <c r="K283" s="101" t="s">
        <v>3914</v>
      </c>
    </row>
    <row r="284" spans="1:11">
      <c r="A284" s="2" t="s">
        <v>12138</v>
      </c>
      <c r="B284" s="99">
        <v>2139970</v>
      </c>
      <c r="C284" s="100" t="s">
        <v>4024</v>
      </c>
      <c r="D284" s="101" t="s">
        <v>4025</v>
      </c>
      <c r="E284" s="102">
        <v>2220202</v>
      </c>
      <c r="F284" s="101" t="s">
        <v>7506</v>
      </c>
      <c r="G284" s="101" t="s">
        <v>3175</v>
      </c>
      <c r="H284" s="103">
        <v>12</v>
      </c>
      <c r="I284" s="100" t="s">
        <v>7471</v>
      </c>
      <c r="J284" s="101" t="s">
        <v>4025</v>
      </c>
      <c r="K284" s="101" t="s">
        <v>3914</v>
      </c>
    </row>
    <row r="285" spans="1:11">
      <c r="A285" s="2" t="s">
        <v>12138</v>
      </c>
      <c r="B285" s="99">
        <v>2143262</v>
      </c>
      <c r="C285" s="100" t="s">
        <v>9834</v>
      </c>
      <c r="D285" s="101" t="s">
        <v>9835</v>
      </c>
      <c r="E285" s="102">
        <v>2215636</v>
      </c>
      <c r="F285" s="101" t="s">
        <v>7506</v>
      </c>
      <c r="G285" s="101" t="s">
        <v>3175</v>
      </c>
      <c r="H285" s="103">
        <v>12</v>
      </c>
      <c r="I285" s="100" t="s">
        <v>7471</v>
      </c>
      <c r="J285" s="101" t="s">
        <v>9835</v>
      </c>
      <c r="K285" s="101" t="s">
        <v>628</v>
      </c>
    </row>
    <row r="286" spans="1:11">
      <c r="A286" s="2" t="s">
        <v>12138</v>
      </c>
      <c r="B286" s="99">
        <v>2152734</v>
      </c>
      <c r="C286" s="100" t="s">
        <v>9836</v>
      </c>
      <c r="D286" s="101" t="s">
        <v>9837</v>
      </c>
      <c r="E286" s="102">
        <v>2215636</v>
      </c>
      <c r="F286" s="101" t="s">
        <v>7506</v>
      </c>
      <c r="G286" s="101" t="s">
        <v>3175</v>
      </c>
      <c r="H286" s="103">
        <v>12</v>
      </c>
      <c r="I286" s="100" t="s">
        <v>7471</v>
      </c>
      <c r="J286" s="101" t="s">
        <v>9837</v>
      </c>
      <c r="K286" s="101" t="s">
        <v>628</v>
      </c>
    </row>
    <row r="287" spans="1:11">
      <c r="A287" s="2" t="s">
        <v>12138</v>
      </c>
      <c r="B287" s="99">
        <v>2156935</v>
      </c>
      <c r="C287" s="100" t="s">
        <v>9838</v>
      </c>
      <c r="D287" s="101" t="s">
        <v>9839</v>
      </c>
      <c r="E287" s="102">
        <v>2215636</v>
      </c>
      <c r="F287" s="101" t="s">
        <v>7506</v>
      </c>
      <c r="G287" s="101" t="s">
        <v>3175</v>
      </c>
      <c r="H287" s="103">
        <v>12</v>
      </c>
      <c r="I287" s="100" t="s">
        <v>7471</v>
      </c>
      <c r="J287" s="101" t="s">
        <v>9839</v>
      </c>
      <c r="K287" s="101" t="s">
        <v>628</v>
      </c>
    </row>
    <row r="288" spans="1:11">
      <c r="A288" s="2" t="s">
        <v>12138</v>
      </c>
      <c r="B288" s="99">
        <v>2165389</v>
      </c>
      <c r="C288" s="100" t="s">
        <v>9840</v>
      </c>
      <c r="D288" s="101" t="s">
        <v>9841</v>
      </c>
      <c r="E288" s="102">
        <v>2215636</v>
      </c>
      <c r="F288" s="101" t="s">
        <v>7506</v>
      </c>
      <c r="G288" s="101" t="s">
        <v>3175</v>
      </c>
      <c r="H288" s="103">
        <v>12</v>
      </c>
      <c r="I288" s="100" t="s">
        <v>7471</v>
      </c>
      <c r="J288" s="101" t="s">
        <v>9841</v>
      </c>
      <c r="K288" s="101" t="s">
        <v>628</v>
      </c>
    </row>
    <row r="289" spans="1:11">
      <c r="A289" s="2" t="s">
        <v>12138</v>
      </c>
      <c r="B289" s="99">
        <v>2179729</v>
      </c>
      <c r="C289" s="100" t="s">
        <v>9842</v>
      </c>
      <c r="D289" s="101" t="s">
        <v>9843</v>
      </c>
      <c r="E289" s="102">
        <v>2215636</v>
      </c>
      <c r="F289" s="101" t="s">
        <v>7506</v>
      </c>
      <c r="G289" s="101" t="s">
        <v>3175</v>
      </c>
      <c r="H289" s="103">
        <v>12</v>
      </c>
      <c r="I289" s="100" t="s">
        <v>7471</v>
      </c>
      <c r="J289" s="101" t="s">
        <v>9843</v>
      </c>
      <c r="K289" s="101" t="s">
        <v>628</v>
      </c>
    </row>
    <row r="290" spans="1:11">
      <c r="A290" s="2" t="s">
        <v>12138</v>
      </c>
      <c r="B290" s="99">
        <v>2190695</v>
      </c>
      <c r="C290" s="100" t="s">
        <v>9844</v>
      </c>
      <c r="D290" s="101" t="s">
        <v>9845</v>
      </c>
      <c r="E290" s="102">
        <v>2215636</v>
      </c>
      <c r="F290" s="101" t="s">
        <v>7506</v>
      </c>
      <c r="G290" s="101" t="s">
        <v>3175</v>
      </c>
      <c r="H290" s="103">
        <v>12</v>
      </c>
      <c r="I290" s="100" t="s">
        <v>7471</v>
      </c>
      <c r="J290" s="101" t="s">
        <v>9845</v>
      </c>
      <c r="K290" s="101" t="s">
        <v>628</v>
      </c>
    </row>
    <row r="291" spans="1:11">
      <c r="A291" s="2" t="s">
        <v>12138</v>
      </c>
      <c r="B291" s="99">
        <v>2157133</v>
      </c>
      <c r="C291" s="100" t="s">
        <v>9846</v>
      </c>
      <c r="D291" s="101" t="s">
        <v>9847</v>
      </c>
      <c r="E291" s="102">
        <v>2215636</v>
      </c>
      <c r="F291" s="101" t="s">
        <v>7506</v>
      </c>
      <c r="G291" s="101" t="s">
        <v>3175</v>
      </c>
      <c r="H291" s="103">
        <v>12</v>
      </c>
      <c r="I291" s="100" t="s">
        <v>7471</v>
      </c>
      <c r="J291" s="101" t="s">
        <v>9847</v>
      </c>
      <c r="K291" s="101" t="s">
        <v>628</v>
      </c>
    </row>
    <row r="292" spans="1:11">
      <c r="A292" s="2" t="s">
        <v>12138</v>
      </c>
      <c r="B292" s="99">
        <v>2190798</v>
      </c>
      <c r="C292" s="100" t="s">
        <v>9848</v>
      </c>
      <c r="D292" s="101" t="s">
        <v>9849</v>
      </c>
      <c r="E292" s="102">
        <v>2215636</v>
      </c>
      <c r="F292" s="101" t="s">
        <v>7506</v>
      </c>
      <c r="G292" s="101" t="s">
        <v>3175</v>
      </c>
      <c r="H292" s="103">
        <v>12</v>
      </c>
      <c r="I292" s="100" t="s">
        <v>7471</v>
      </c>
      <c r="J292" s="101" t="s">
        <v>9849</v>
      </c>
      <c r="K292" s="101" t="s">
        <v>628</v>
      </c>
    </row>
    <row r="293" spans="1:11">
      <c r="A293" s="2" t="s">
        <v>12138</v>
      </c>
      <c r="B293" s="99">
        <v>2166658</v>
      </c>
      <c r="C293" s="100" t="s">
        <v>9850</v>
      </c>
      <c r="D293" s="101" t="s">
        <v>9851</v>
      </c>
      <c r="E293" s="102">
        <v>2215636</v>
      </c>
      <c r="F293" s="101" t="s">
        <v>7506</v>
      </c>
      <c r="G293" s="101" t="s">
        <v>3175</v>
      </c>
      <c r="H293" s="103">
        <v>12</v>
      </c>
      <c r="I293" s="100" t="s">
        <v>7471</v>
      </c>
      <c r="J293" s="101" t="s">
        <v>9851</v>
      </c>
      <c r="K293" s="101" t="s">
        <v>628</v>
      </c>
    </row>
    <row r="294" spans="1:11">
      <c r="A294" s="2" t="s">
        <v>12138</v>
      </c>
      <c r="B294" s="99">
        <v>2140314</v>
      </c>
      <c r="C294" s="100" t="s">
        <v>9934</v>
      </c>
      <c r="D294" s="101" t="s">
        <v>9935</v>
      </c>
      <c r="E294" s="102">
        <v>2213356</v>
      </c>
      <c r="F294" s="101" t="s">
        <v>7506</v>
      </c>
      <c r="G294" s="101" t="s">
        <v>3175</v>
      </c>
      <c r="H294" s="103">
        <v>12</v>
      </c>
      <c r="I294" s="100" t="s">
        <v>7471</v>
      </c>
      <c r="J294" s="101" t="s">
        <v>9935</v>
      </c>
      <c r="K294" s="101" t="s">
        <v>635</v>
      </c>
    </row>
    <row r="295" spans="1:11">
      <c r="A295" s="2" t="s">
        <v>12138</v>
      </c>
      <c r="B295" s="99">
        <v>2144556</v>
      </c>
      <c r="C295" s="100" t="s">
        <v>9936</v>
      </c>
      <c r="D295" s="101" t="s">
        <v>9937</v>
      </c>
      <c r="E295" s="102">
        <v>2213356</v>
      </c>
      <c r="F295" s="101" t="s">
        <v>7506</v>
      </c>
      <c r="G295" s="101" t="s">
        <v>3175</v>
      </c>
      <c r="H295" s="103">
        <v>12</v>
      </c>
      <c r="I295" s="100" t="s">
        <v>7471</v>
      </c>
      <c r="J295" s="101" t="s">
        <v>9937</v>
      </c>
      <c r="K295" s="101" t="s">
        <v>635</v>
      </c>
    </row>
    <row r="296" spans="1:11">
      <c r="A296" s="2" t="s">
        <v>12138</v>
      </c>
      <c r="B296" s="99">
        <v>2148301</v>
      </c>
      <c r="C296" s="100" t="s">
        <v>9938</v>
      </c>
      <c r="D296" s="101" t="s">
        <v>9939</v>
      </c>
      <c r="E296" s="102">
        <v>2213356</v>
      </c>
      <c r="F296" s="101" t="s">
        <v>7506</v>
      </c>
      <c r="G296" s="101" t="s">
        <v>3175</v>
      </c>
      <c r="H296" s="103">
        <v>12</v>
      </c>
      <c r="I296" s="100" t="s">
        <v>7471</v>
      </c>
      <c r="J296" s="101" t="s">
        <v>9939</v>
      </c>
      <c r="K296" s="101" t="s">
        <v>635</v>
      </c>
    </row>
    <row r="297" spans="1:11">
      <c r="A297" s="2" t="s">
        <v>12138</v>
      </c>
      <c r="B297" s="99">
        <v>2149020</v>
      </c>
      <c r="C297" s="100" t="s">
        <v>9940</v>
      </c>
      <c r="D297" s="101" t="s">
        <v>9941</v>
      </c>
      <c r="E297" s="102">
        <v>2213356</v>
      </c>
      <c r="F297" s="101" t="s">
        <v>7506</v>
      </c>
      <c r="G297" s="101" t="s">
        <v>3175</v>
      </c>
      <c r="H297" s="103">
        <v>12</v>
      </c>
      <c r="I297" s="100" t="s">
        <v>7471</v>
      </c>
      <c r="J297" s="101" t="s">
        <v>9941</v>
      </c>
      <c r="K297" s="101" t="s">
        <v>635</v>
      </c>
    </row>
    <row r="298" spans="1:11">
      <c r="A298" s="2" t="s">
        <v>12138</v>
      </c>
      <c r="B298" s="99">
        <v>2169820</v>
      </c>
      <c r="C298" s="100" t="s">
        <v>9942</v>
      </c>
      <c r="D298" s="101" t="s">
        <v>9943</v>
      </c>
      <c r="E298" s="102">
        <v>2213356</v>
      </c>
      <c r="F298" s="101" t="s">
        <v>7506</v>
      </c>
      <c r="G298" s="101" t="s">
        <v>3175</v>
      </c>
      <c r="H298" s="103">
        <v>12</v>
      </c>
      <c r="I298" s="100" t="s">
        <v>7471</v>
      </c>
      <c r="J298" s="101" t="s">
        <v>9943</v>
      </c>
      <c r="K298" s="101" t="s">
        <v>635</v>
      </c>
    </row>
    <row r="299" spans="1:11">
      <c r="A299" s="2" t="s">
        <v>12138</v>
      </c>
      <c r="B299" s="99">
        <v>2171682</v>
      </c>
      <c r="C299" s="100" t="s">
        <v>9944</v>
      </c>
      <c r="D299" s="101" t="s">
        <v>9945</v>
      </c>
      <c r="E299" s="102">
        <v>2213356</v>
      </c>
      <c r="F299" s="101" t="s">
        <v>7506</v>
      </c>
      <c r="G299" s="101" t="s">
        <v>3175</v>
      </c>
      <c r="H299" s="103">
        <v>12</v>
      </c>
      <c r="I299" s="100" t="s">
        <v>7471</v>
      </c>
      <c r="J299" s="101" t="s">
        <v>9945</v>
      </c>
      <c r="K299" s="101" t="s">
        <v>635</v>
      </c>
    </row>
    <row r="300" spans="1:11">
      <c r="A300" s="2" t="s">
        <v>12138</v>
      </c>
      <c r="B300" s="99">
        <v>2179247</v>
      </c>
      <c r="C300" s="100" t="s">
        <v>9946</v>
      </c>
      <c r="D300" s="101" t="s">
        <v>9947</v>
      </c>
      <c r="E300" s="102">
        <v>2213356</v>
      </c>
      <c r="F300" s="101" t="s">
        <v>7506</v>
      </c>
      <c r="G300" s="101" t="s">
        <v>3175</v>
      </c>
      <c r="H300" s="103">
        <v>12</v>
      </c>
      <c r="I300" s="100" t="s">
        <v>7471</v>
      </c>
      <c r="J300" s="101" t="s">
        <v>9947</v>
      </c>
      <c r="K300" s="101" t="s">
        <v>635</v>
      </c>
    </row>
    <row r="301" spans="1:11">
      <c r="A301" s="2" t="s">
        <v>12138</v>
      </c>
      <c r="B301" s="99">
        <v>2161381</v>
      </c>
      <c r="C301" s="100" t="s">
        <v>9948</v>
      </c>
      <c r="D301" s="101" t="s">
        <v>9949</v>
      </c>
      <c r="E301" s="102">
        <v>2213356</v>
      </c>
      <c r="F301" s="101" t="s">
        <v>7506</v>
      </c>
      <c r="G301" s="101" t="s">
        <v>3175</v>
      </c>
      <c r="H301" s="103">
        <v>12</v>
      </c>
      <c r="I301" s="100" t="s">
        <v>7471</v>
      </c>
      <c r="J301" s="101" t="s">
        <v>9949</v>
      </c>
      <c r="K301" s="101" t="s">
        <v>635</v>
      </c>
    </row>
    <row r="302" spans="1:11">
      <c r="A302" s="2" t="s">
        <v>12138</v>
      </c>
      <c r="B302" s="99">
        <v>2129872</v>
      </c>
      <c r="C302" s="100" t="s">
        <v>6919</v>
      </c>
      <c r="D302" s="101" t="s">
        <v>6920</v>
      </c>
      <c r="E302" s="102">
        <v>2215624</v>
      </c>
      <c r="F302" s="101" t="s">
        <v>7506</v>
      </c>
      <c r="G302" s="101" t="s">
        <v>3175</v>
      </c>
      <c r="H302" s="103">
        <v>12</v>
      </c>
      <c r="I302" s="100" t="s">
        <v>7471</v>
      </c>
      <c r="J302" s="101" t="s">
        <v>6920</v>
      </c>
      <c r="K302" s="101" t="s">
        <v>676</v>
      </c>
    </row>
    <row r="303" spans="1:11">
      <c r="A303" s="2" t="s">
        <v>12138</v>
      </c>
      <c r="B303" s="99">
        <v>2133429</v>
      </c>
      <c r="C303" s="100" t="s">
        <v>6921</v>
      </c>
      <c r="D303" s="101" t="s">
        <v>6922</v>
      </c>
      <c r="E303" s="102">
        <v>2215624</v>
      </c>
      <c r="F303" s="101" t="s">
        <v>7506</v>
      </c>
      <c r="G303" s="101" t="s">
        <v>3175</v>
      </c>
      <c r="H303" s="103">
        <v>12</v>
      </c>
      <c r="I303" s="100" t="s">
        <v>7471</v>
      </c>
      <c r="J303" s="101" t="s">
        <v>6922</v>
      </c>
      <c r="K303" s="101" t="s">
        <v>676</v>
      </c>
    </row>
    <row r="304" spans="1:11">
      <c r="A304" s="2" t="s">
        <v>12138</v>
      </c>
      <c r="B304" s="99">
        <v>2149580</v>
      </c>
      <c r="C304" s="100" t="s">
        <v>6923</v>
      </c>
      <c r="D304" s="101" t="s">
        <v>6924</v>
      </c>
      <c r="E304" s="102">
        <v>2215624</v>
      </c>
      <c r="F304" s="101" t="s">
        <v>7506</v>
      </c>
      <c r="G304" s="101" t="s">
        <v>3175</v>
      </c>
      <c r="H304" s="103">
        <v>12</v>
      </c>
      <c r="I304" s="100" t="s">
        <v>7471</v>
      </c>
      <c r="J304" s="101" t="s">
        <v>6924</v>
      </c>
      <c r="K304" s="101" t="s">
        <v>676</v>
      </c>
    </row>
    <row r="305" spans="1:11">
      <c r="A305" s="2" t="s">
        <v>12138</v>
      </c>
      <c r="B305" s="99">
        <v>2162394</v>
      </c>
      <c r="C305" s="100" t="s">
        <v>6925</v>
      </c>
      <c r="D305" s="101" t="s">
        <v>6926</v>
      </c>
      <c r="E305" s="102">
        <v>2215624</v>
      </c>
      <c r="F305" s="101" t="s">
        <v>7506</v>
      </c>
      <c r="G305" s="101" t="s">
        <v>3175</v>
      </c>
      <c r="H305" s="103">
        <v>12</v>
      </c>
      <c r="I305" s="100" t="s">
        <v>7471</v>
      </c>
      <c r="J305" s="101" t="s">
        <v>6926</v>
      </c>
      <c r="K305" s="101" t="s">
        <v>676</v>
      </c>
    </row>
    <row r="306" spans="1:11">
      <c r="A306" s="2" t="s">
        <v>12138</v>
      </c>
      <c r="B306" s="99">
        <v>2164059</v>
      </c>
      <c r="C306" s="100" t="s">
        <v>6927</v>
      </c>
      <c r="D306" s="101" t="s">
        <v>6928</v>
      </c>
      <c r="E306" s="102">
        <v>2215624</v>
      </c>
      <c r="F306" s="101" t="s">
        <v>7506</v>
      </c>
      <c r="G306" s="101" t="s">
        <v>3175</v>
      </c>
      <c r="H306" s="103">
        <v>12</v>
      </c>
      <c r="I306" s="100" t="s">
        <v>7471</v>
      </c>
      <c r="J306" s="101" t="s">
        <v>6928</v>
      </c>
      <c r="K306" s="101" t="s">
        <v>676</v>
      </c>
    </row>
    <row r="307" spans="1:11">
      <c r="A307" s="2" t="s">
        <v>12138</v>
      </c>
      <c r="B307" s="99">
        <v>2169649</v>
      </c>
      <c r="C307" s="100" t="s">
        <v>6929</v>
      </c>
      <c r="D307" s="101" t="s">
        <v>6930</v>
      </c>
      <c r="E307" s="102">
        <v>2215624</v>
      </c>
      <c r="F307" s="101" t="s">
        <v>7506</v>
      </c>
      <c r="G307" s="101" t="s">
        <v>3175</v>
      </c>
      <c r="H307" s="103">
        <v>12</v>
      </c>
      <c r="I307" s="100" t="s">
        <v>7471</v>
      </c>
      <c r="J307" s="101" t="s">
        <v>6930</v>
      </c>
      <c r="K307" s="101" t="s">
        <v>676</v>
      </c>
    </row>
    <row r="308" spans="1:11">
      <c r="A308" s="2" t="s">
        <v>12138</v>
      </c>
      <c r="B308" s="99">
        <v>2175970</v>
      </c>
      <c r="C308" s="100" t="s">
        <v>6931</v>
      </c>
      <c r="D308" s="101" t="s">
        <v>6932</v>
      </c>
      <c r="E308" s="102">
        <v>2215624</v>
      </c>
      <c r="F308" s="101" t="s">
        <v>7506</v>
      </c>
      <c r="G308" s="101" t="s">
        <v>3175</v>
      </c>
      <c r="H308" s="103">
        <v>12</v>
      </c>
      <c r="I308" s="100" t="s">
        <v>7471</v>
      </c>
      <c r="J308" s="101" t="s">
        <v>6932</v>
      </c>
      <c r="K308" s="101" t="s">
        <v>676</v>
      </c>
    </row>
    <row r="309" spans="1:11">
      <c r="A309" s="2" t="s">
        <v>12138</v>
      </c>
      <c r="B309" s="99">
        <v>2185646</v>
      </c>
      <c r="C309" s="100" t="s">
        <v>6933</v>
      </c>
      <c r="D309" s="101" t="s">
        <v>6934</v>
      </c>
      <c r="E309" s="102">
        <v>2215624</v>
      </c>
      <c r="F309" s="101" t="s">
        <v>7506</v>
      </c>
      <c r="G309" s="101" t="s">
        <v>3175</v>
      </c>
      <c r="H309" s="103">
        <v>12</v>
      </c>
      <c r="I309" s="100" t="s">
        <v>7471</v>
      </c>
      <c r="J309" s="101" t="s">
        <v>6934</v>
      </c>
      <c r="K309" s="101" t="s">
        <v>676</v>
      </c>
    </row>
    <row r="310" spans="1:11">
      <c r="A310" s="2" t="s">
        <v>12138</v>
      </c>
      <c r="B310" s="99">
        <v>2186871</v>
      </c>
      <c r="C310" s="100" t="s">
        <v>6935</v>
      </c>
      <c r="D310" s="101" t="s">
        <v>6936</v>
      </c>
      <c r="E310" s="102">
        <v>2215624</v>
      </c>
      <c r="F310" s="101" t="s">
        <v>7506</v>
      </c>
      <c r="G310" s="101" t="s">
        <v>3175</v>
      </c>
      <c r="H310" s="103">
        <v>12</v>
      </c>
      <c r="I310" s="100" t="s">
        <v>7471</v>
      </c>
      <c r="J310" s="101" t="s">
        <v>6936</v>
      </c>
      <c r="K310" s="101" t="s">
        <v>676</v>
      </c>
    </row>
    <row r="311" spans="1:11">
      <c r="A311" s="2" t="s">
        <v>12138</v>
      </c>
      <c r="B311" s="99">
        <v>2133326</v>
      </c>
      <c r="C311" s="100" t="s">
        <v>6937</v>
      </c>
      <c r="D311" s="101" t="s">
        <v>6938</v>
      </c>
      <c r="E311" s="102">
        <v>2215624</v>
      </c>
      <c r="F311" s="101" t="s">
        <v>7506</v>
      </c>
      <c r="G311" s="101" t="s">
        <v>3175</v>
      </c>
      <c r="H311" s="103">
        <v>12</v>
      </c>
      <c r="I311" s="100" t="s">
        <v>7471</v>
      </c>
      <c r="J311" s="101" t="s">
        <v>6938</v>
      </c>
      <c r="K311" s="101" t="s">
        <v>676</v>
      </c>
    </row>
    <row r="312" spans="1:11">
      <c r="A312" s="2" t="s">
        <v>12138</v>
      </c>
      <c r="B312" s="99">
        <v>2157487</v>
      </c>
      <c r="C312" s="100" t="s">
        <v>6939</v>
      </c>
      <c r="D312" s="101" t="s">
        <v>6940</v>
      </c>
      <c r="E312" s="102">
        <v>2215624</v>
      </c>
      <c r="F312" s="101" t="s">
        <v>7506</v>
      </c>
      <c r="G312" s="101" t="s">
        <v>3175</v>
      </c>
      <c r="H312" s="103">
        <v>12</v>
      </c>
      <c r="I312" s="100" t="s">
        <v>7471</v>
      </c>
      <c r="J312" s="101" t="s">
        <v>6940</v>
      </c>
      <c r="K312" s="101" t="s">
        <v>676</v>
      </c>
    </row>
    <row r="313" spans="1:11">
      <c r="A313" s="2" t="s">
        <v>12138</v>
      </c>
      <c r="B313" s="99">
        <v>2135459</v>
      </c>
      <c r="C313" s="100" t="s">
        <v>6941</v>
      </c>
      <c r="D313" s="101" t="s">
        <v>6942</v>
      </c>
      <c r="E313" s="102">
        <v>2212514</v>
      </c>
      <c r="F313" s="101" t="s">
        <v>7506</v>
      </c>
      <c r="G313" s="101" t="s">
        <v>5872</v>
      </c>
      <c r="H313" s="103">
        <v>12</v>
      </c>
      <c r="I313" s="100" t="s">
        <v>7471</v>
      </c>
      <c r="J313" s="101" t="s">
        <v>6942</v>
      </c>
      <c r="K313" s="101" t="s">
        <v>677</v>
      </c>
    </row>
    <row r="314" spans="1:11">
      <c r="A314" s="2" t="s">
        <v>12138</v>
      </c>
      <c r="B314" s="99">
        <v>2156567</v>
      </c>
      <c r="C314" s="100" t="s">
        <v>6943</v>
      </c>
      <c r="D314" s="101" t="s">
        <v>6944</v>
      </c>
      <c r="E314" s="102">
        <v>2212514</v>
      </c>
      <c r="F314" s="101" t="s">
        <v>7506</v>
      </c>
      <c r="G314" s="101" t="s">
        <v>5872</v>
      </c>
      <c r="H314" s="103">
        <v>12</v>
      </c>
      <c r="I314" s="100" t="s">
        <v>7471</v>
      </c>
      <c r="J314" s="101" t="s">
        <v>6944</v>
      </c>
      <c r="K314" s="101" t="s">
        <v>677</v>
      </c>
    </row>
    <row r="315" spans="1:11">
      <c r="A315" s="2" t="s">
        <v>12138</v>
      </c>
      <c r="B315" s="99">
        <v>2168125</v>
      </c>
      <c r="C315" s="100" t="s">
        <v>6945</v>
      </c>
      <c r="D315" s="101" t="s">
        <v>6946</v>
      </c>
      <c r="E315" s="102">
        <v>2212514</v>
      </c>
      <c r="F315" s="101" t="s">
        <v>7506</v>
      </c>
      <c r="G315" s="101" t="s">
        <v>5872</v>
      </c>
      <c r="H315" s="103">
        <v>12</v>
      </c>
      <c r="I315" s="100" t="s">
        <v>7471</v>
      </c>
      <c r="J315" s="101" t="s">
        <v>6946</v>
      </c>
      <c r="K315" s="101" t="s">
        <v>677</v>
      </c>
    </row>
    <row r="316" spans="1:11">
      <c r="A316" s="2" t="s">
        <v>12138</v>
      </c>
      <c r="B316" s="99">
        <v>2185799</v>
      </c>
      <c r="C316" s="100" t="s">
        <v>6947</v>
      </c>
      <c r="D316" s="101" t="s">
        <v>6948</v>
      </c>
      <c r="E316" s="102">
        <v>2212514</v>
      </c>
      <c r="F316" s="101" t="s">
        <v>7506</v>
      </c>
      <c r="G316" s="101" t="s">
        <v>5872</v>
      </c>
      <c r="H316" s="103">
        <v>12</v>
      </c>
      <c r="I316" s="100" t="s">
        <v>7471</v>
      </c>
      <c r="J316" s="101" t="s">
        <v>6948</v>
      </c>
      <c r="K316" s="101" t="s">
        <v>677</v>
      </c>
    </row>
    <row r="317" spans="1:11">
      <c r="A317" s="2" t="s">
        <v>12138</v>
      </c>
      <c r="B317" s="99">
        <v>2191043</v>
      </c>
      <c r="C317" s="100" t="s">
        <v>6949</v>
      </c>
      <c r="D317" s="101" t="s">
        <v>6950</v>
      </c>
      <c r="E317" s="102">
        <v>2212514</v>
      </c>
      <c r="F317" s="101" t="s">
        <v>7506</v>
      </c>
      <c r="G317" s="101" t="s">
        <v>5872</v>
      </c>
      <c r="H317" s="103">
        <v>12</v>
      </c>
      <c r="I317" s="100" t="s">
        <v>7471</v>
      </c>
      <c r="J317" s="101" t="s">
        <v>6950</v>
      </c>
      <c r="K317" s="101" t="s">
        <v>677</v>
      </c>
    </row>
    <row r="318" spans="1:11">
      <c r="A318" s="2" t="s">
        <v>12138</v>
      </c>
      <c r="B318" s="99">
        <v>2178105</v>
      </c>
      <c r="C318" s="100" t="s">
        <v>6951</v>
      </c>
      <c r="D318" s="101" t="s">
        <v>6952</v>
      </c>
      <c r="E318" s="102">
        <v>2125619</v>
      </c>
      <c r="F318" s="101" t="s">
        <v>7506</v>
      </c>
      <c r="G318" s="101" t="s">
        <v>5876</v>
      </c>
      <c r="H318" s="103">
        <v>4</v>
      </c>
      <c r="I318" s="100" t="s">
        <v>7521</v>
      </c>
      <c r="J318" s="101" t="s">
        <v>6952</v>
      </c>
      <c r="K318" s="101" t="s">
        <v>3449</v>
      </c>
    </row>
    <row r="319" spans="1:11">
      <c r="A319" s="2" t="s">
        <v>12138</v>
      </c>
      <c r="B319" s="99">
        <v>2137416</v>
      </c>
      <c r="C319" s="100" t="s">
        <v>8464</v>
      </c>
      <c r="D319" s="101" t="s">
        <v>8465</v>
      </c>
      <c r="E319" s="102">
        <v>2213352</v>
      </c>
      <c r="F319" s="101" t="s">
        <v>7506</v>
      </c>
      <c r="G319" s="101" t="s">
        <v>3175</v>
      </c>
      <c r="H319" s="103">
        <v>12</v>
      </c>
      <c r="I319" s="100" t="s">
        <v>7471</v>
      </c>
      <c r="J319" s="101" t="s">
        <v>8465</v>
      </c>
      <c r="K319" s="101" t="s">
        <v>848</v>
      </c>
    </row>
    <row r="320" spans="1:11">
      <c r="A320" s="2" t="s">
        <v>12138</v>
      </c>
      <c r="B320" s="99">
        <v>2138759</v>
      </c>
      <c r="C320" s="100" t="s">
        <v>8466</v>
      </c>
      <c r="D320" s="101" t="s">
        <v>8467</v>
      </c>
      <c r="E320" s="102">
        <v>2213352</v>
      </c>
      <c r="F320" s="101" t="s">
        <v>7506</v>
      </c>
      <c r="G320" s="101" t="s">
        <v>3175</v>
      </c>
      <c r="H320" s="103">
        <v>12</v>
      </c>
      <c r="I320" s="100" t="s">
        <v>7471</v>
      </c>
      <c r="J320" s="101" t="s">
        <v>8467</v>
      </c>
      <c r="K320" s="101" t="s">
        <v>848</v>
      </c>
    </row>
    <row r="321" spans="1:11">
      <c r="A321" s="2" t="s">
        <v>12138</v>
      </c>
      <c r="B321" s="99">
        <v>2142148</v>
      </c>
      <c r="C321" s="100" t="s">
        <v>8468</v>
      </c>
      <c r="D321" s="101" t="s">
        <v>8469</v>
      </c>
      <c r="E321" s="102">
        <v>2213352</v>
      </c>
      <c r="F321" s="101" t="s">
        <v>7506</v>
      </c>
      <c r="G321" s="101" t="s">
        <v>3175</v>
      </c>
      <c r="H321" s="103">
        <v>12</v>
      </c>
      <c r="I321" s="100" t="s">
        <v>7471</v>
      </c>
      <c r="J321" s="101" t="s">
        <v>8469</v>
      </c>
      <c r="K321" s="101" t="s">
        <v>848</v>
      </c>
    </row>
    <row r="322" spans="1:11">
      <c r="A322" s="2" t="s">
        <v>12138</v>
      </c>
      <c r="B322" s="99">
        <v>2142713</v>
      </c>
      <c r="C322" s="100" t="s">
        <v>8470</v>
      </c>
      <c r="D322" s="101" t="s">
        <v>8471</v>
      </c>
      <c r="E322" s="102">
        <v>2213352</v>
      </c>
      <c r="F322" s="101" t="s">
        <v>7506</v>
      </c>
      <c r="G322" s="101" t="s">
        <v>3175</v>
      </c>
      <c r="H322" s="103">
        <v>12</v>
      </c>
      <c r="I322" s="100" t="s">
        <v>7471</v>
      </c>
      <c r="J322" s="101" t="s">
        <v>8471</v>
      </c>
      <c r="K322" s="101" t="s">
        <v>848</v>
      </c>
    </row>
    <row r="323" spans="1:11">
      <c r="A323" s="2" t="s">
        <v>12138</v>
      </c>
      <c r="B323" s="99">
        <v>2138760</v>
      </c>
      <c r="C323" s="100" t="s">
        <v>8472</v>
      </c>
      <c r="D323" s="101" t="s">
        <v>8473</v>
      </c>
      <c r="E323" s="102">
        <v>2213352</v>
      </c>
      <c r="F323" s="101" t="s">
        <v>7506</v>
      </c>
      <c r="G323" s="101" t="s">
        <v>3175</v>
      </c>
      <c r="H323" s="103">
        <v>12</v>
      </c>
      <c r="I323" s="100" t="s">
        <v>7471</v>
      </c>
      <c r="J323" s="101" t="s">
        <v>8473</v>
      </c>
      <c r="K323" s="101" t="s">
        <v>848</v>
      </c>
    </row>
    <row r="324" spans="1:11">
      <c r="A324" s="2" t="s">
        <v>12138</v>
      </c>
      <c r="B324" s="99">
        <v>2157302</v>
      </c>
      <c r="C324" s="100" t="s">
        <v>8474</v>
      </c>
      <c r="D324" s="101" t="s">
        <v>8475</v>
      </c>
      <c r="E324" s="102">
        <v>2213352</v>
      </c>
      <c r="F324" s="101" t="s">
        <v>7506</v>
      </c>
      <c r="G324" s="101" t="s">
        <v>3175</v>
      </c>
      <c r="H324" s="103">
        <v>12</v>
      </c>
      <c r="I324" s="100" t="s">
        <v>7471</v>
      </c>
      <c r="J324" s="101" t="s">
        <v>8475</v>
      </c>
      <c r="K324" s="101" t="s">
        <v>848</v>
      </c>
    </row>
    <row r="325" spans="1:11">
      <c r="A325" s="2" t="s">
        <v>12138</v>
      </c>
      <c r="B325" s="99">
        <v>2155857</v>
      </c>
      <c r="C325" s="100" t="s">
        <v>8476</v>
      </c>
      <c r="D325" s="101" t="s">
        <v>8477</v>
      </c>
      <c r="E325" s="102">
        <v>2213352</v>
      </c>
      <c r="F325" s="101" t="s">
        <v>7506</v>
      </c>
      <c r="G325" s="101" t="s">
        <v>3175</v>
      </c>
      <c r="H325" s="103">
        <v>12</v>
      </c>
      <c r="I325" s="100" t="s">
        <v>7471</v>
      </c>
      <c r="J325" s="101" t="s">
        <v>8477</v>
      </c>
      <c r="K325" s="101" t="s">
        <v>848</v>
      </c>
    </row>
    <row r="326" spans="1:11">
      <c r="A326" s="2" t="s">
        <v>12138</v>
      </c>
      <c r="B326" s="99">
        <v>2189117</v>
      </c>
      <c r="C326" s="100" t="s">
        <v>8478</v>
      </c>
      <c r="D326" s="101" t="s">
        <v>8479</v>
      </c>
      <c r="E326" s="102">
        <v>2213352</v>
      </c>
      <c r="F326" s="101" t="s">
        <v>7506</v>
      </c>
      <c r="G326" s="101" t="s">
        <v>3175</v>
      </c>
      <c r="H326" s="103">
        <v>12</v>
      </c>
      <c r="I326" s="100" t="s">
        <v>7471</v>
      </c>
      <c r="J326" s="101" t="s">
        <v>8479</v>
      </c>
      <c r="K326" s="101" t="s">
        <v>848</v>
      </c>
    </row>
    <row r="327" spans="1:11">
      <c r="A327" s="2" t="s">
        <v>12138</v>
      </c>
      <c r="B327" s="99">
        <v>2133562</v>
      </c>
      <c r="C327" s="100" t="s">
        <v>8480</v>
      </c>
      <c r="D327" s="101" t="s">
        <v>8481</v>
      </c>
      <c r="E327" s="102">
        <v>2213352</v>
      </c>
      <c r="F327" s="101" t="s">
        <v>7506</v>
      </c>
      <c r="G327" s="101" t="s">
        <v>3175</v>
      </c>
      <c r="H327" s="103">
        <v>12</v>
      </c>
      <c r="I327" s="100" t="s">
        <v>7471</v>
      </c>
      <c r="J327" s="101" t="s">
        <v>8481</v>
      </c>
      <c r="K327" s="101" t="s">
        <v>848</v>
      </c>
    </row>
    <row r="328" spans="1:11">
      <c r="A328" s="2" t="s">
        <v>12138</v>
      </c>
      <c r="B328" s="99">
        <v>2183697</v>
      </c>
      <c r="C328" s="100" t="s">
        <v>8482</v>
      </c>
      <c r="D328" s="101" t="s">
        <v>8483</v>
      </c>
      <c r="E328" s="102">
        <v>2125808</v>
      </c>
      <c r="F328" s="101" t="s">
        <v>7506</v>
      </c>
      <c r="G328" s="101" t="s">
        <v>5442</v>
      </c>
      <c r="H328" s="103">
        <v>2.4</v>
      </c>
      <c r="I328" s="100" t="s">
        <v>7521</v>
      </c>
      <c r="J328" s="101" t="s">
        <v>8483</v>
      </c>
      <c r="K328" s="101" t="s">
        <v>8484</v>
      </c>
    </row>
    <row r="329" spans="1:11">
      <c r="A329" s="2" t="s">
        <v>12138</v>
      </c>
      <c r="B329" s="99">
        <v>2184062</v>
      </c>
      <c r="C329" s="100" t="s">
        <v>8485</v>
      </c>
      <c r="D329" s="101" t="s">
        <v>8486</v>
      </c>
      <c r="E329" s="102">
        <v>2126132</v>
      </c>
      <c r="F329" s="101" t="s">
        <v>7506</v>
      </c>
      <c r="G329" s="101" t="s">
        <v>3175</v>
      </c>
      <c r="H329" s="103">
        <v>4</v>
      </c>
      <c r="I329" s="100" t="s">
        <v>7521</v>
      </c>
      <c r="J329" s="101" t="s">
        <v>8486</v>
      </c>
      <c r="K329" s="101" t="s">
        <v>1381</v>
      </c>
    </row>
    <row r="330" spans="1:11">
      <c r="A330" s="2" t="s">
        <v>12138</v>
      </c>
      <c r="B330" s="99">
        <v>2190481</v>
      </c>
      <c r="C330" s="100" t="s">
        <v>10833</v>
      </c>
      <c r="D330" s="101" t="s">
        <v>10834</v>
      </c>
      <c r="E330" s="102">
        <v>2217880</v>
      </c>
      <c r="F330" s="101" t="s">
        <v>7506</v>
      </c>
      <c r="G330" s="101" t="s">
        <v>3175</v>
      </c>
      <c r="H330" s="103">
        <v>12</v>
      </c>
      <c r="I330" s="100" t="s">
        <v>7471</v>
      </c>
      <c r="J330" s="101" t="s">
        <v>10834</v>
      </c>
      <c r="K330" s="101" t="s">
        <v>887</v>
      </c>
    </row>
    <row r="331" spans="1:11">
      <c r="A331" s="2" t="s">
        <v>12138</v>
      </c>
      <c r="B331" s="99">
        <v>2141759</v>
      </c>
      <c r="C331" s="100" t="s">
        <v>10946</v>
      </c>
      <c r="D331" s="101" t="s">
        <v>10947</v>
      </c>
      <c r="E331" s="102">
        <v>2274125</v>
      </c>
      <c r="F331" s="101" t="s">
        <v>7506</v>
      </c>
      <c r="G331" s="101" t="s">
        <v>5435</v>
      </c>
      <c r="H331" s="103">
        <v>12</v>
      </c>
      <c r="I331" s="100" t="s">
        <v>7471</v>
      </c>
      <c r="J331" s="101" t="s">
        <v>10947</v>
      </c>
      <c r="K331" s="101" t="s">
        <v>1468</v>
      </c>
    </row>
    <row r="332" spans="1:11">
      <c r="A332" s="2" t="s">
        <v>12138</v>
      </c>
      <c r="B332" s="99">
        <v>2190339</v>
      </c>
      <c r="C332" s="100" t="s">
        <v>10948</v>
      </c>
      <c r="D332" s="101" t="s">
        <v>10949</v>
      </c>
      <c r="E332" s="102">
        <v>2126984</v>
      </c>
      <c r="F332" s="101" t="s">
        <v>7506</v>
      </c>
      <c r="G332" s="101" t="s">
        <v>5435</v>
      </c>
      <c r="H332" s="103">
        <v>2.4</v>
      </c>
      <c r="I332" s="100" t="s">
        <v>7471</v>
      </c>
      <c r="J332" s="101" t="s">
        <v>10949</v>
      </c>
      <c r="K332" s="101" t="s">
        <v>10950</v>
      </c>
    </row>
    <row r="333" spans="1:11">
      <c r="A333" s="2" t="s">
        <v>12138</v>
      </c>
      <c r="B333" s="99">
        <v>2144229</v>
      </c>
      <c r="C333" s="100" t="s">
        <v>11189</v>
      </c>
      <c r="D333" s="101" t="s">
        <v>11190</v>
      </c>
      <c r="E333" s="102">
        <v>2213412</v>
      </c>
      <c r="F333" s="101" t="s">
        <v>7506</v>
      </c>
      <c r="G333" s="101" t="s">
        <v>3175</v>
      </c>
      <c r="H333" s="103">
        <v>12</v>
      </c>
      <c r="I333" s="100" t="s">
        <v>7471</v>
      </c>
      <c r="J333" s="101" t="s">
        <v>11190</v>
      </c>
      <c r="K333" s="101" t="s">
        <v>918</v>
      </c>
    </row>
    <row r="334" spans="1:11">
      <c r="A334" s="2" t="s">
        <v>12138</v>
      </c>
      <c r="B334" s="99">
        <v>2162586</v>
      </c>
      <c r="C334" s="100" t="s">
        <v>11191</v>
      </c>
      <c r="D334" s="101" t="s">
        <v>11192</v>
      </c>
      <c r="E334" s="102">
        <v>2213412</v>
      </c>
      <c r="F334" s="101" t="s">
        <v>7506</v>
      </c>
      <c r="G334" s="101" t="s">
        <v>3175</v>
      </c>
      <c r="H334" s="103">
        <v>12</v>
      </c>
      <c r="I334" s="100" t="s">
        <v>7471</v>
      </c>
      <c r="J334" s="101" t="s">
        <v>11192</v>
      </c>
      <c r="K334" s="101" t="s">
        <v>918</v>
      </c>
    </row>
    <row r="335" spans="1:11">
      <c r="A335" s="2" t="s">
        <v>12138</v>
      </c>
      <c r="B335" s="99">
        <v>2169281</v>
      </c>
      <c r="C335" s="100" t="s">
        <v>11193</v>
      </c>
      <c r="D335" s="101" t="s">
        <v>11194</v>
      </c>
      <c r="E335" s="102">
        <v>2213412</v>
      </c>
      <c r="F335" s="101" t="s">
        <v>7506</v>
      </c>
      <c r="G335" s="101" t="s">
        <v>3175</v>
      </c>
      <c r="H335" s="103">
        <v>12</v>
      </c>
      <c r="I335" s="100" t="s">
        <v>7471</v>
      </c>
      <c r="J335" s="101" t="s">
        <v>11194</v>
      </c>
      <c r="K335" s="101" t="s">
        <v>918</v>
      </c>
    </row>
    <row r="336" spans="1:11">
      <c r="A336" s="2" t="s">
        <v>12138</v>
      </c>
      <c r="B336" s="99">
        <v>2171495</v>
      </c>
      <c r="C336" s="100" t="s">
        <v>11195</v>
      </c>
      <c r="D336" s="101" t="s">
        <v>11196</v>
      </c>
      <c r="E336" s="102">
        <v>2213412</v>
      </c>
      <c r="F336" s="101" t="s">
        <v>7506</v>
      </c>
      <c r="G336" s="101" t="s">
        <v>3175</v>
      </c>
      <c r="H336" s="103">
        <v>12</v>
      </c>
      <c r="I336" s="100" t="s">
        <v>7471</v>
      </c>
      <c r="J336" s="101" t="s">
        <v>11196</v>
      </c>
      <c r="K336" s="101" t="s">
        <v>918</v>
      </c>
    </row>
    <row r="337" spans="1:11">
      <c r="A337" s="2" t="s">
        <v>12138</v>
      </c>
      <c r="B337" s="99">
        <v>2188117</v>
      </c>
      <c r="C337" s="100" t="s">
        <v>11197</v>
      </c>
      <c r="D337" s="101" t="s">
        <v>11198</v>
      </c>
      <c r="E337" s="102">
        <v>2213412</v>
      </c>
      <c r="F337" s="101" t="s">
        <v>7506</v>
      </c>
      <c r="G337" s="101" t="s">
        <v>3175</v>
      </c>
      <c r="H337" s="103">
        <v>12</v>
      </c>
      <c r="I337" s="100" t="s">
        <v>7471</v>
      </c>
      <c r="J337" s="101" t="s">
        <v>11198</v>
      </c>
      <c r="K337" s="101" t="s">
        <v>918</v>
      </c>
    </row>
    <row r="338" spans="1:11">
      <c r="A338" s="2" t="s">
        <v>12138</v>
      </c>
      <c r="B338" s="99">
        <v>2191018</v>
      </c>
      <c r="C338" s="100" t="s">
        <v>11199</v>
      </c>
      <c r="D338" s="101" t="s">
        <v>11200</v>
      </c>
      <c r="E338" s="102">
        <v>2213412</v>
      </c>
      <c r="F338" s="101" t="s">
        <v>7506</v>
      </c>
      <c r="G338" s="101" t="s">
        <v>3175</v>
      </c>
      <c r="H338" s="103">
        <v>12</v>
      </c>
      <c r="I338" s="100" t="s">
        <v>7471</v>
      </c>
      <c r="J338" s="101" t="s">
        <v>11200</v>
      </c>
      <c r="K338" s="101" t="s">
        <v>918</v>
      </c>
    </row>
    <row r="339" spans="1:11">
      <c r="A339" s="2" t="s">
        <v>12138</v>
      </c>
      <c r="B339" s="99">
        <v>2180371</v>
      </c>
      <c r="C339" s="100" t="s">
        <v>11201</v>
      </c>
      <c r="D339" s="101" t="s">
        <v>11202</v>
      </c>
      <c r="E339" s="102">
        <v>2213412</v>
      </c>
      <c r="F339" s="101" t="s">
        <v>7506</v>
      </c>
      <c r="G339" s="101" t="s">
        <v>3175</v>
      </c>
      <c r="H339" s="103">
        <v>12</v>
      </c>
      <c r="I339" s="100" t="s">
        <v>7496</v>
      </c>
      <c r="J339" s="101" t="s">
        <v>11202</v>
      </c>
      <c r="K339" s="101" t="s">
        <v>918</v>
      </c>
    </row>
    <row r="340" spans="1:11">
      <c r="A340" s="2" t="s">
        <v>12138</v>
      </c>
      <c r="B340" s="99">
        <v>2129334</v>
      </c>
      <c r="C340" s="100" t="s">
        <v>11203</v>
      </c>
      <c r="D340" s="101" t="s">
        <v>11204</v>
      </c>
      <c r="E340" s="102">
        <v>2213412</v>
      </c>
      <c r="F340" s="101" t="s">
        <v>7506</v>
      </c>
      <c r="G340" s="101" t="s">
        <v>3175</v>
      </c>
      <c r="H340" s="103">
        <v>12</v>
      </c>
      <c r="I340" s="100" t="s">
        <v>7471</v>
      </c>
      <c r="J340" s="101" t="s">
        <v>11204</v>
      </c>
      <c r="K340" s="101" t="s">
        <v>918</v>
      </c>
    </row>
    <row r="341" spans="1:11">
      <c r="A341" s="2" t="s">
        <v>12138</v>
      </c>
      <c r="B341" s="99">
        <v>2149943</v>
      </c>
      <c r="C341" s="100" t="s">
        <v>11205</v>
      </c>
      <c r="D341" s="101" t="s">
        <v>11206</v>
      </c>
      <c r="E341" s="102">
        <v>2213412</v>
      </c>
      <c r="F341" s="101" t="s">
        <v>7506</v>
      </c>
      <c r="G341" s="101" t="s">
        <v>3175</v>
      </c>
      <c r="H341" s="103">
        <v>12</v>
      </c>
      <c r="I341" s="100" t="s">
        <v>7471</v>
      </c>
      <c r="J341" s="101" t="s">
        <v>11206</v>
      </c>
      <c r="K341" s="101" t="s">
        <v>918</v>
      </c>
    </row>
    <row r="342" spans="1:11">
      <c r="A342" s="2" t="s">
        <v>12138</v>
      </c>
      <c r="B342" s="99">
        <v>2158612</v>
      </c>
      <c r="C342" s="100" t="s">
        <v>11207</v>
      </c>
      <c r="D342" s="101" t="s">
        <v>11208</v>
      </c>
      <c r="E342" s="102">
        <v>2213412</v>
      </c>
      <c r="F342" s="101" t="s">
        <v>7506</v>
      </c>
      <c r="G342" s="101" t="s">
        <v>3175</v>
      </c>
      <c r="H342" s="103">
        <v>12</v>
      </c>
      <c r="I342" s="100" t="s">
        <v>7471</v>
      </c>
      <c r="J342" s="101" t="s">
        <v>11208</v>
      </c>
      <c r="K342" s="101" t="s">
        <v>918</v>
      </c>
    </row>
    <row r="343" spans="1:11">
      <c r="A343" s="2" t="s">
        <v>12138</v>
      </c>
      <c r="B343" s="99">
        <v>2182454</v>
      </c>
      <c r="C343" s="100" t="s">
        <v>11209</v>
      </c>
      <c r="D343" s="101" t="s">
        <v>11210</v>
      </c>
      <c r="E343" s="102">
        <v>2213412</v>
      </c>
      <c r="F343" s="101" t="s">
        <v>7506</v>
      </c>
      <c r="G343" s="101" t="s">
        <v>3175</v>
      </c>
      <c r="H343" s="103">
        <v>12</v>
      </c>
      <c r="I343" s="100" t="s">
        <v>7471</v>
      </c>
      <c r="J343" s="101" t="s">
        <v>11210</v>
      </c>
      <c r="K343" s="101" t="s">
        <v>918</v>
      </c>
    </row>
    <row r="344" spans="1:11">
      <c r="A344" s="2" t="s">
        <v>12138</v>
      </c>
      <c r="B344" s="99">
        <v>2190698</v>
      </c>
      <c r="C344" s="100" t="s">
        <v>11211</v>
      </c>
      <c r="D344" s="101" t="s">
        <v>11212</v>
      </c>
      <c r="E344" s="102">
        <v>2213412</v>
      </c>
      <c r="F344" s="101" t="s">
        <v>7506</v>
      </c>
      <c r="G344" s="101" t="s">
        <v>3175</v>
      </c>
      <c r="H344" s="103">
        <v>12</v>
      </c>
      <c r="I344" s="100" t="s">
        <v>7471</v>
      </c>
      <c r="J344" s="101" t="s">
        <v>11212</v>
      </c>
      <c r="K344" s="101" t="s">
        <v>918</v>
      </c>
    </row>
    <row r="345" spans="1:11">
      <c r="A345" s="2" t="s">
        <v>12138</v>
      </c>
      <c r="B345" s="99">
        <v>2181208</v>
      </c>
      <c r="C345" s="100" t="s">
        <v>11862</v>
      </c>
      <c r="D345" s="101" t="s">
        <v>11863</v>
      </c>
      <c r="E345" s="102">
        <v>2220738</v>
      </c>
      <c r="F345" s="101" t="s">
        <v>7506</v>
      </c>
      <c r="G345" s="101" t="s">
        <v>1776</v>
      </c>
      <c r="H345" s="103">
        <v>4</v>
      </c>
      <c r="I345" s="100" t="s">
        <v>7471</v>
      </c>
      <c r="J345" s="101" t="s">
        <v>11863</v>
      </c>
      <c r="K345" s="101" t="s">
        <v>5375</v>
      </c>
    </row>
    <row r="346" spans="1:11">
      <c r="A346" s="2" t="s">
        <v>12138</v>
      </c>
      <c r="B346" s="99">
        <v>2182208</v>
      </c>
      <c r="C346" s="100" t="s">
        <v>11864</v>
      </c>
      <c r="D346" s="101" t="s">
        <v>11865</v>
      </c>
      <c r="E346" s="102">
        <v>2220738</v>
      </c>
      <c r="F346" s="101" t="s">
        <v>7506</v>
      </c>
      <c r="G346" s="101" t="s">
        <v>1776</v>
      </c>
      <c r="H346" s="103">
        <v>4</v>
      </c>
      <c r="I346" s="100" t="s">
        <v>7471</v>
      </c>
      <c r="J346" s="101" t="s">
        <v>11865</v>
      </c>
      <c r="K346" s="101" t="s">
        <v>5375</v>
      </c>
    </row>
    <row r="347" spans="1:11">
      <c r="A347" s="2" t="s">
        <v>12138</v>
      </c>
      <c r="B347" s="99">
        <v>2158262</v>
      </c>
      <c r="C347" s="100" t="s">
        <v>11866</v>
      </c>
      <c r="D347" s="101" t="s">
        <v>11867</v>
      </c>
      <c r="E347" s="102">
        <v>2213806</v>
      </c>
      <c r="F347" s="101" t="s">
        <v>7506</v>
      </c>
      <c r="G347" s="101" t="s">
        <v>5457</v>
      </c>
      <c r="H347" s="103">
        <v>12</v>
      </c>
      <c r="I347" s="100" t="s">
        <v>7471</v>
      </c>
      <c r="J347" s="101" t="s">
        <v>11867</v>
      </c>
      <c r="K347" s="101" t="s">
        <v>11868</v>
      </c>
    </row>
    <row r="348" spans="1:11">
      <c r="A348" s="2" t="s">
        <v>12138</v>
      </c>
      <c r="B348" s="99">
        <v>2133322</v>
      </c>
      <c r="C348" s="100" t="s">
        <v>11869</v>
      </c>
      <c r="D348" s="101" t="s">
        <v>11870</v>
      </c>
      <c r="E348" s="102">
        <v>2273831</v>
      </c>
      <c r="F348" s="101" t="s">
        <v>7506</v>
      </c>
      <c r="G348" s="101" t="s">
        <v>5457</v>
      </c>
      <c r="H348" s="103">
        <v>33</v>
      </c>
      <c r="I348" s="100" t="s">
        <v>7471</v>
      </c>
      <c r="J348" s="101" t="s">
        <v>11870</v>
      </c>
      <c r="K348" s="101" t="s">
        <v>11868</v>
      </c>
    </row>
    <row r="349" spans="1:11">
      <c r="A349" s="2" t="s">
        <v>12138</v>
      </c>
      <c r="B349" s="99">
        <v>2190381</v>
      </c>
      <c r="C349" s="100" t="s">
        <v>11871</v>
      </c>
      <c r="D349" s="101" t="s">
        <v>11872</v>
      </c>
      <c r="E349" s="102">
        <v>2213806</v>
      </c>
      <c r="F349" s="101" t="s">
        <v>7506</v>
      </c>
      <c r="G349" s="101" t="s">
        <v>5457</v>
      </c>
      <c r="H349" s="103">
        <v>12</v>
      </c>
      <c r="I349" s="100" t="s">
        <v>7471</v>
      </c>
      <c r="J349" s="101" t="s">
        <v>11872</v>
      </c>
      <c r="K349" s="101" t="s">
        <v>11868</v>
      </c>
    </row>
    <row r="350" spans="1:11">
      <c r="A350" s="2" t="s">
        <v>12138</v>
      </c>
      <c r="B350" s="99">
        <v>2190690</v>
      </c>
      <c r="C350" s="100" t="s">
        <v>11873</v>
      </c>
      <c r="D350" s="101" t="s">
        <v>11874</v>
      </c>
      <c r="E350" s="102">
        <v>2125894</v>
      </c>
      <c r="F350" s="101" t="s">
        <v>7506</v>
      </c>
      <c r="G350" s="101" t="s">
        <v>5442</v>
      </c>
      <c r="H350" s="103">
        <v>12</v>
      </c>
      <c r="I350" s="100" t="s">
        <v>7471</v>
      </c>
      <c r="J350" s="101" t="s">
        <v>11874</v>
      </c>
      <c r="K350" s="101" t="s">
        <v>1560</v>
      </c>
    </row>
    <row r="351" spans="1:11">
      <c r="A351" s="2" t="s">
        <v>12156</v>
      </c>
      <c r="B351" s="99">
        <v>2131886</v>
      </c>
      <c r="C351" s="100" t="s">
        <v>7122</v>
      </c>
      <c r="D351" s="101" t="s">
        <v>7123</v>
      </c>
      <c r="E351" s="102">
        <v>2211948</v>
      </c>
      <c r="F351" s="101" t="s">
        <v>7506</v>
      </c>
      <c r="G351" s="101" t="s">
        <v>5451</v>
      </c>
      <c r="H351" s="103">
        <v>12</v>
      </c>
      <c r="I351" s="100" t="s">
        <v>7471</v>
      </c>
      <c r="J351" s="101" t="s">
        <v>7123</v>
      </c>
      <c r="K351" s="101" t="s">
        <v>3790</v>
      </c>
    </row>
    <row r="352" spans="1:11">
      <c r="A352" s="2" t="s">
        <v>12156</v>
      </c>
      <c r="B352" s="99">
        <v>2134175</v>
      </c>
      <c r="C352" s="100" t="s">
        <v>7124</v>
      </c>
      <c r="D352" s="101" t="s">
        <v>7125</v>
      </c>
      <c r="E352" s="102">
        <v>2211948</v>
      </c>
      <c r="F352" s="101" t="s">
        <v>7506</v>
      </c>
      <c r="G352" s="101" t="s">
        <v>5451</v>
      </c>
      <c r="H352" s="103">
        <v>12</v>
      </c>
      <c r="I352" s="100" t="s">
        <v>7471</v>
      </c>
      <c r="J352" s="101" t="s">
        <v>7125</v>
      </c>
      <c r="K352" s="101" t="s">
        <v>3790</v>
      </c>
    </row>
    <row r="353" spans="1:11">
      <c r="A353" s="2" t="s">
        <v>12156</v>
      </c>
      <c r="B353" s="99">
        <v>2150118</v>
      </c>
      <c r="C353" s="100" t="s">
        <v>7126</v>
      </c>
      <c r="D353" s="101" t="s">
        <v>7127</v>
      </c>
      <c r="E353" s="102">
        <v>2211948</v>
      </c>
      <c r="F353" s="101" t="s">
        <v>7506</v>
      </c>
      <c r="G353" s="101" t="s">
        <v>5451</v>
      </c>
      <c r="H353" s="103">
        <v>12</v>
      </c>
      <c r="I353" s="100" t="s">
        <v>7471</v>
      </c>
      <c r="J353" s="101" t="s">
        <v>7127</v>
      </c>
      <c r="K353" s="101" t="s">
        <v>3790</v>
      </c>
    </row>
    <row r="354" spans="1:11">
      <c r="A354" s="2" t="s">
        <v>12156</v>
      </c>
      <c r="B354" s="99">
        <v>2176186</v>
      </c>
      <c r="C354" s="100" t="s">
        <v>7128</v>
      </c>
      <c r="D354" s="101" t="s">
        <v>7129</v>
      </c>
      <c r="E354" s="102">
        <v>2211948</v>
      </c>
      <c r="F354" s="101" t="s">
        <v>7506</v>
      </c>
      <c r="G354" s="101" t="s">
        <v>5451</v>
      </c>
      <c r="H354" s="103">
        <v>12</v>
      </c>
      <c r="I354" s="100" t="s">
        <v>7471</v>
      </c>
      <c r="J354" s="101" t="s">
        <v>7129</v>
      </c>
      <c r="K354" s="101" t="s">
        <v>3790</v>
      </c>
    </row>
    <row r="355" spans="1:11">
      <c r="A355" s="2" t="s">
        <v>12156</v>
      </c>
      <c r="B355" s="99">
        <v>2186065</v>
      </c>
      <c r="C355" s="100" t="s">
        <v>7130</v>
      </c>
      <c r="D355" s="101" t="s">
        <v>7131</v>
      </c>
      <c r="E355" s="102">
        <v>2211948</v>
      </c>
      <c r="F355" s="101" t="s">
        <v>7506</v>
      </c>
      <c r="G355" s="101" t="s">
        <v>5451</v>
      </c>
      <c r="H355" s="103">
        <v>12</v>
      </c>
      <c r="I355" s="100" t="s">
        <v>7471</v>
      </c>
      <c r="J355" s="101" t="s">
        <v>7131</v>
      </c>
      <c r="K355" s="101" t="s">
        <v>3790</v>
      </c>
    </row>
    <row r="356" spans="1:11">
      <c r="A356" s="2" t="s">
        <v>12156</v>
      </c>
      <c r="B356" s="99">
        <v>2186224</v>
      </c>
      <c r="C356" s="100" t="s">
        <v>7132</v>
      </c>
      <c r="D356" s="101" t="s">
        <v>7133</v>
      </c>
      <c r="E356" s="102">
        <v>2211948</v>
      </c>
      <c r="F356" s="101" t="s">
        <v>7506</v>
      </c>
      <c r="G356" s="101" t="s">
        <v>5451</v>
      </c>
      <c r="H356" s="103">
        <v>12</v>
      </c>
      <c r="I356" s="100" t="s">
        <v>7471</v>
      </c>
      <c r="J356" s="101" t="s">
        <v>7133</v>
      </c>
      <c r="K356" s="101" t="s">
        <v>3790</v>
      </c>
    </row>
    <row r="357" spans="1:11">
      <c r="A357" s="2" t="s">
        <v>12156</v>
      </c>
      <c r="B357" s="99">
        <v>2187043</v>
      </c>
      <c r="C357" s="100" t="s">
        <v>7134</v>
      </c>
      <c r="D357" s="101" t="s">
        <v>7135</v>
      </c>
      <c r="E357" s="102">
        <v>2211948</v>
      </c>
      <c r="F357" s="101" t="s">
        <v>7506</v>
      </c>
      <c r="G357" s="101" t="s">
        <v>5451</v>
      </c>
      <c r="H357" s="103">
        <v>12</v>
      </c>
      <c r="I357" s="100" t="s">
        <v>7471</v>
      </c>
      <c r="J357" s="101" t="s">
        <v>7135</v>
      </c>
      <c r="K357" s="101" t="s">
        <v>3790</v>
      </c>
    </row>
    <row r="358" spans="1:11">
      <c r="A358" s="2" t="s">
        <v>12156</v>
      </c>
      <c r="B358" s="99">
        <v>2187110</v>
      </c>
      <c r="C358" s="100" t="s">
        <v>7136</v>
      </c>
      <c r="D358" s="101" t="s">
        <v>7137</v>
      </c>
      <c r="E358" s="102">
        <v>2211948</v>
      </c>
      <c r="F358" s="101" t="s">
        <v>7506</v>
      </c>
      <c r="G358" s="101" t="s">
        <v>5451</v>
      </c>
      <c r="H358" s="103">
        <v>12</v>
      </c>
      <c r="I358" s="100" t="s">
        <v>7471</v>
      </c>
      <c r="J358" s="101" t="s">
        <v>7137</v>
      </c>
      <c r="K358" s="101" t="s">
        <v>3790</v>
      </c>
    </row>
    <row r="359" spans="1:11">
      <c r="A359" s="2" t="s">
        <v>12156</v>
      </c>
      <c r="B359" s="99">
        <v>2190322</v>
      </c>
      <c r="C359" s="100" t="s">
        <v>7138</v>
      </c>
      <c r="D359" s="101" t="s">
        <v>7139</v>
      </c>
      <c r="E359" s="102">
        <v>2211948</v>
      </c>
      <c r="F359" s="101" t="s">
        <v>7506</v>
      </c>
      <c r="G359" s="101" t="s">
        <v>5451</v>
      </c>
      <c r="H359" s="103">
        <v>12</v>
      </c>
      <c r="I359" s="100" t="s">
        <v>7471</v>
      </c>
      <c r="J359" s="101" t="s">
        <v>7139</v>
      </c>
      <c r="K359" s="101" t="s">
        <v>3790</v>
      </c>
    </row>
    <row r="360" spans="1:11">
      <c r="A360" s="2" t="s">
        <v>12156</v>
      </c>
      <c r="B360" s="99">
        <v>2187114</v>
      </c>
      <c r="C360" s="100" t="s">
        <v>7140</v>
      </c>
      <c r="D360" s="101" t="s">
        <v>7141</v>
      </c>
      <c r="E360" s="102">
        <v>2211948</v>
      </c>
      <c r="F360" s="101" t="s">
        <v>7506</v>
      </c>
      <c r="G360" s="101" t="s">
        <v>5451</v>
      </c>
      <c r="H360" s="103">
        <v>12</v>
      </c>
      <c r="I360" s="100" t="s">
        <v>7471</v>
      </c>
      <c r="J360" s="101" t="s">
        <v>7141</v>
      </c>
      <c r="K360" s="101" t="s">
        <v>3790</v>
      </c>
    </row>
    <row r="361" spans="1:11">
      <c r="A361" s="2" t="s">
        <v>12156</v>
      </c>
      <c r="B361" s="99">
        <v>2141962</v>
      </c>
      <c r="C361" s="100" t="s">
        <v>7142</v>
      </c>
      <c r="D361" s="101" t="s">
        <v>7143</v>
      </c>
      <c r="E361" s="102">
        <v>2211948</v>
      </c>
      <c r="F361" s="101" t="s">
        <v>7506</v>
      </c>
      <c r="G361" s="101" t="s">
        <v>5451</v>
      </c>
      <c r="H361" s="103">
        <v>12</v>
      </c>
      <c r="I361" s="100" t="s">
        <v>7471</v>
      </c>
      <c r="J361" s="101" t="s">
        <v>7143</v>
      </c>
      <c r="K361" s="101" t="s">
        <v>3790</v>
      </c>
    </row>
    <row r="362" spans="1:11">
      <c r="A362" s="2" t="s">
        <v>12156</v>
      </c>
      <c r="B362" s="99">
        <v>2146284</v>
      </c>
      <c r="C362" s="100" t="s">
        <v>7144</v>
      </c>
      <c r="D362" s="101" t="s">
        <v>7145</v>
      </c>
      <c r="E362" s="102">
        <v>2211948</v>
      </c>
      <c r="F362" s="101" t="s">
        <v>7506</v>
      </c>
      <c r="G362" s="101" t="s">
        <v>5451</v>
      </c>
      <c r="H362" s="103">
        <v>12</v>
      </c>
      <c r="I362" s="100" t="s">
        <v>7471</v>
      </c>
      <c r="J362" s="101" t="s">
        <v>7145</v>
      </c>
      <c r="K362" s="101" t="s">
        <v>3790</v>
      </c>
    </row>
    <row r="363" spans="1:11">
      <c r="A363" s="2" t="s">
        <v>12156</v>
      </c>
      <c r="B363" s="99">
        <v>2155177</v>
      </c>
      <c r="C363" s="100" t="s">
        <v>7146</v>
      </c>
      <c r="D363" s="101" t="s">
        <v>7147</v>
      </c>
      <c r="E363" s="102">
        <v>2125985</v>
      </c>
      <c r="F363" s="101" t="s">
        <v>7506</v>
      </c>
      <c r="G363" s="101" t="s">
        <v>2900</v>
      </c>
      <c r="H363" s="103">
        <v>12</v>
      </c>
      <c r="I363" s="100" t="s">
        <v>7521</v>
      </c>
      <c r="J363" s="101" t="s">
        <v>7147</v>
      </c>
      <c r="K363" s="101" t="s">
        <v>3201</v>
      </c>
    </row>
    <row r="364" spans="1:11">
      <c r="A364" s="2" t="s">
        <v>12156</v>
      </c>
      <c r="B364" s="99">
        <v>2168120</v>
      </c>
      <c r="C364" s="100" t="s">
        <v>7148</v>
      </c>
      <c r="D364" s="101" t="s">
        <v>294</v>
      </c>
      <c r="E364" s="102">
        <v>2125985</v>
      </c>
      <c r="F364" s="101" t="s">
        <v>7506</v>
      </c>
      <c r="G364" s="101" t="s">
        <v>2900</v>
      </c>
      <c r="H364" s="103">
        <v>12</v>
      </c>
      <c r="I364" s="100" t="s">
        <v>7521</v>
      </c>
      <c r="J364" s="101" t="s">
        <v>294</v>
      </c>
      <c r="K364" s="101" t="s">
        <v>3201</v>
      </c>
    </row>
    <row r="365" spans="1:11">
      <c r="A365" s="2" t="s">
        <v>12156</v>
      </c>
      <c r="B365" s="99">
        <v>2132710</v>
      </c>
      <c r="C365" s="100" t="s">
        <v>7998</v>
      </c>
      <c r="D365" s="101" t="s">
        <v>7999</v>
      </c>
      <c r="E365" s="102">
        <v>2215520</v>
      </c>
      <c r="F365" s="101" t="s">
        <v>7506</v>
      </c>
      <c r="G365" s="101" t="s">
        <v>5451</v>
      </c>
      <c r="H365" s="103">
        <v>4</v>
      </c>
      <c r="I365" s="100" t="s">
        <v>7471</v>
      </c>
      <c r="J365" s="101" t="s">
        <v>7999</v>
      </c>
      <c r="K365" s="101" t="s">
        <v>1007</v>
      </c>
    </row>
    <row r="366" spans="1:11">
      <c r="A366" s="2" t="s">
        <v>12156</v>
      </c>
      <c r="B366" s="99">
        <v>2182533</v>
      </c>
      <c r="C366" s="100" t="s">
        <v>8000</v>
      </c>
      <c r="D366" s="101" t="s">
        <v>8001</v>
      </c>
      <c r="E366" s="102">
        <v>2215520</v>
      </c>
      <c r="F366" s="101" t="s">
        <v>7506</v>
      </c>
      <c r="G366" s="101" t="s">
        <v>5451</v>
      </c>
      <c r="H366" s="103">
        <v>4</v>
      </c>
      <c r="I366" s="100" t="s">
        <v>7471</v>
      </c>
      <c r="J366" s="101" t="s">
        <v>8001</v>
      </c>
      <c r="K366" s="101" t="s">
        <v>1007</v>
      </c>
    </row>
    <row r="367" spans="1:11">
      <c r="A367" s="2" t="s">
        <v>12156</v>
      </c>
      <c r="B367" s="99">
        <v>2186388</v>
      </c>
      <c r="C367" s="100" t="s">
        <v>8002</v>
      </c>
      <c r="D367" s="101" t="s">
        <v>8003</v>
      </c>
      <c r="E367" s="102">
        <v>2215520</v>
      </c>
      <c r="F367" s="101" t="s">
        <v>7506</v>
      </c>
      <c r="G367" s="101" t="s">
        <v>5451</v>
      </c>
      <c r="H367" s="103">
        <v>4</v>
      </c>
      <c r="I367" s="100" t="s">
        <v>7471</v>
      </c>
      <c r="J367" s="101" t="s">
        <v>8003</v>
      </c>
      <c r="K367" s="101" t="s">
        <v>1007</v>
      </c>
    </row>
    <row r="368" spans="1:11">
      <c r="A368" s="2" t="s">
        <v>12156</v>
      </c>
      <c r="B368" s="99">
        <v>2189858</v>
      </c>
      <c r="C368" s="100" t="s">
        <v>8004</v>
      </c>
      <c r="D368" s="101" t="s">
        <v>1646</v>
      </c>
      <c r="E368" s="102">
        <v>2215520</v>
      </c>
      <c r="F368" s="101" t="s">
        <v>7506</v>
      </c>
      <c r="G368" s="101" t="s">
        <v>5451</v>
      </c>
      <c r="H368" s="103">
        <v>4</v>
      </c>
      <c r="I368" s="100" t="s">
        <v>7471</v>
      </c>
      <c r="J368" s="101" t="s">
        <v>1646</v>
      </c>
      <c r="K368" s="101" t="s">
        <v>1007</v>
      </c>
    </row>
    <row r="369" spans="1:11">
      <c r="A369" s="2" t="s">
        <v>12156</v>
      </c>
      <c r="B369" s="99">
        <v>2190562</v>
      </c>
      <c r="C369" s="100" t="s">
        <v>8005</v>
      </c>
      <c r="D369" s="101" t="s">
        <v>8006</v>
      </c>
      <c r="E369" s="102">
        <v>2215520</v>
      </c>
      <c r="F369" s="101" t="s">
        <v>7506</v>
      </c>
      <c r="G369" s="101" t="s">
        <v>5451</v>
      </c>
      <c r="H369" s="103">
        <v>4</v>
      </c>
      <c r="I369" s="100" t="s">
        <v>7471</v>
      </c>
      <c r="J369" s="101" t="s">
        <v>8006</v>
      </c>
      <c r="K369" s="101" t="s">
        <v>1007</v>
      </c>
    </row>
    <row r="370" spans="1:11">
      <c r="A370" s="2" t="s">
        <v>12156</v>
      </c>
      <c r="B370" s="99">
        <v>2179244</v>
      </c>
      <c r="C370" s="100" t="s">
        <v>8007</v>
      </c>
      <c r="D370" s="101" t="s">
        <v>8008</v>
      </c>
      <c r="E370" s="102">
        <v>2215520</v>
      </c>
      <c r="F370" s="101" t="s">
        <v>7506</v>
      </c>
      <c r="G370" s="101" t="s">
        <v>5451</v>
      </c>
      <c r="H370" s="103">
        <v>4</v>
      </c>
      <c r="I370" s="100" t="s">
        <v>7471</v>
      </c>
      <c r="J370" s="101" t="s">
        <v>8008</v>
      </c>
      <c r="K370" s="101" t="s">
        <v>1007</v>
      </c>
    </row>
    <row r="371" spans="1:11">
      <c r="A371" s="2" t="s">
        <v>12156</v>
      </c>
      <c r="B371" s="99">
        <v>2175768</v>
      </c>
      <c r="C371" s="100" t="s">
        <v>8009</v>
      </c>
      <c r="D371" s="101" t="s">
        <v>8010</v>
      </c>
      <c r="E371" s="102">
        <v>2220624</v>
      </c>
      <c r="F371" s="101" t="s">
        <v>7506</v>
      </c>
      <c r="G371" s="101" t="s">
        <v>5442</v>
      </c>
      <c r="H371" s="103">
        <v>12</v>
      </c>
      <c r="I371" s="100" t="s">
        <v>7471</v>
      </c>
      <c r="J371" s="101" t="s">
        <v>8010</v>
      </c>
      <c r="K371" s="101" t="s">
        <v>1008</v>
      </c>
    </row>
    <row r="372" spans="1:11">
      <c r="A372" s="2" t="s">
        <v>12156</v>
      </c>
      <c r="B372" s="99">
        <v>2137916</v>
      </c>
      <c r="C372" s="100" t="s">
        <v>8011</v>
      </c>
      <c r="D372" s="101" t="s">
        <v>8012</v>
      </c>
      <c r="E372" s="102">
        <v>2220624</v>
      </c>
      <c r="F372" s="101" t="s">
        <v>7506</v>
      </c>
      <c r="G372" s="101" t="s">
        <v>5442</v>
      </c>
      <c r="H372" s="103">
        <v>12</v>
      </c>
      <c r="I372" s="100" t="s">
        <v>7471</v>
      </c>
      <c r="J372" s="101" t="s">
        <v>8012</v>
      </c>
      <c r="K372" s="101" t="s">
        <v>1008</v>
      </c>
    </row>
    <row r="373" spans="1:11">
      <c r="A373" s="2" t="s">
        <v>12156</v>
      </c>
      <c r="B373" s="99">
        <v>2183696</v>
      </c>
      <c r="C373" s="100" t="s">
        <v>8013</v>
      </c>
      <c r="D373" s="101" t="s">
        <v>8014</v>
      </c>
      <c r="E373" s="102">
        <v>2220624</v>
      </c>
      <c r="F373" s="101" t="s">
        <v>7506</v>
      </c>
      <c r="G373" s="101" t="s">
        <v>5442</v>
      </c>
      <c r="H373" s="103">
        <v>12</v>
      </c>
      <c r="I373" s="100" t="s">
        <v>7471</v>
      </c>
      <c r="J373" s="101" t="s">
        <v>8014</v>
      </c>
      <c r="K373" s="101" t="s">
        <v>1008</v>
      </c>
    </row>
    <row r="374" spans="1:11">
      <c r="A374" s="2" t="s">
        <v>12156</v>
      </c>
      <c r="B374" s="99">
        <v>2190572</v>
      </c>
      <c r="C374" s="100" t="s">
        <v>8015</v>
      </c>
      <c r="D374" s="101" t="s">
        <v>8016</v>
      </c>
      <c r="E374" s="102">
        <v>2220624</v>
      </c>
      <c r="F374" s="101" t="s">
        <v>7506</v>
      </c>
      <c r="G374" s="101" t="s">
        <v>5442</v>
      </c>
      <c r="H374" s="103">
        <v>12</v>
      </c>
      <c r="I374" s="100" t="s">
        <v>7471</v>
      </c>
      <c r="J374" s="101" t="s">
        <v>8016</v>
      </c>
      <c r="K374" s="101" t="s">
        <v>1008</v>
      </c>
    </row>
    <row r="375" spans="1:11">
      <c r="A375" s="2" t="s">
        <v>12156</v>
      </c>
      <c r="B375" s="99">
        <v>2162389</v>
      </c>
      <c r="C375" s="100" t="s">
        <v>8017</v>
      </c>
      <c r="D375" s="101" t="s">
        <v>8018</v>
      </c>
      <c r="E375" s="102">
        <v>2220624</v>
      </c>
      <c r="F375" s="101" t="s">
        <v>7506</v>
      </c>
      <c r="G375" s="101" t="s">
        <v>5442</v>
      </c>
      <c r="H375" s="103">
        <v>12</v>
      </c>
      <c r="I375" s="100" t="s">
        <v>7471</v>
      </c>
      <c r="J375" s="101" t="s">
        <v>8018</v>
      </c>
      <c r="K375" s="101" t="s">
        <v>1008</v>
      </c>
    </row>
    <row r="376" spans="1:11">
      <c r="A376" s="2" t="s">
        <v>12156</v>
      </c>
      <c r="B376" s="99">
        <v>2165216</v>
      </c>
      <c r="C376" s="100" t="s">
        <v>8019</v>
      </c>
      <c r="D376" s="101" t="s">
        <v>8020</v>
      </c>
      <c r="E376" s="102">
        <v>2220624</v>
      </c>
      <c r="F376" s="101" t="s">
        <v>7506</v>
      </c>
      <c r="G376" s="101" t="s">
        <v>5442</v>
      </c>
      <c r="H376" s="103">
        <v>12</v>
      </c>
      <c r="I376" s="100" t="s">
        <v>7471</v>
      </c>
      <c r="J376" s="101" t="s">
        <v>8020</v>
      </c>
      <c r="K376" s="101" t="s">
        <v>1008</v>
      </c>
    </row>
    <row r="377" spans="1:11">
      <c r="A377" s="2" t="s">
        <v>12156</v>
      </c>
      <c r="B377" s="99">
        <v>2163718</v>
      </c>
      <c r="C377" s="100" t="s">
        <v>8021</v>
      </c>
      <c r="D377" s="101" t="s">
        <v>8022</v>
      </c>
      <c r="E377" s="102">
        <v>2220624</v>
      </c>
      <c r="F377" s="101" t="s">
        <v>7506</v>
      </c>
      <c r="G377" s="101" t="s">
        <v>5442</v>
      </c>
      <c r="H377" s="103">
        <v>12</v>
      </c>
      <c r="I377" s="100" t="s">
        <v>7471</v>
      </c>
      <c r="J377" s="101" t="s">
        <v>8022</v>
      </c>
      <c r="K377" s="101" t="s">
        <v>1008</v>
      </c>
    </row>
    <row r="378" spans="1:11">
      <c r="A378" s="2" t="s">
        <v>12156</v>
      </c>
      <c r="B378" s="99">
        <v>2154810</v>
      </c>
      <c r="C378" s="100" t="s">
        <v>8023</v>
      </c>
      <c r="D378" s="101" t="s">
        <v>8024</v>
      </c>
      <c r="E378" s="102">
        <v>2123068</v>
      </c>
      <c r="F378" s="101" t="s">
        <v>7506</v>
      </c>
      <c r="G378" s="101" t="s">
        <v>5876</v>
      </c>
      <c r="H378" s="103">
        <v>16</v>
      </c>
      <c r="I378" s="100" t="s">
        <v>7471</v>
      </c>
      <c r="J378" s="101" t="s">
        <v>8024</v>
      </c>
      <c r="K378" s="101" t="s">
        <v>8025</v>
      </c>
    </row>
    <row r="379" spans="1:11">
      <c r="A379" s="2" t="s">
        <v>12156</v>
      </c>
      <c r="B379" s="99">
        <v>2134914</v>
      </c>
      <c r="C379" s="100" t="s">
        <v>8026</v>
      </c>
      <c r="D379" s="101" t="s">
        <v>8027</v>
      </c>
      <c r="E379" s="102">
        <v>2123113</v>
      </c>
      <c r="F379" s="101" t="s">
        <v>7506</v>
      </c>
      <c r="G379" s="101" t="s">
        <v>2900</v>
      </c>
      <c r="H379" s="103">
        <v>12</v>
      </c>
      <c r="I379" s="100" t="s">
        <v>7471</v>
      </c>
      <c r="J379" s="101" t="s">
        <v>8027</v>
      </c>
      <c r="K379" s="101" t="s">
        <v>8028</v>
      </c>
    </row>
    <row r="380" spans="1:11">
      <c r="A380" s="2" t="s">
        <v>12156</v>
      </c>
      <c r="B380" s="99">
        <v>2167761</v>
      </c>
      <c r="C380" s="100" t="s">
        <v>8029</v>
      </c>
      <c r="D380" s="101" t="s">
        <v>8030</v>
      </c>
      <c r="E380" s="102">
        <v>2123113</v>
      </c>
      <c r="F380" s="101" t="s">
        <v>7506</v>
      </c>
      <c r="G380" s="101" t="s">
        <v>2900</v>
      </c>
      <c r="H380" s="103">
        <v>12</v>
      </c>
      <c r="I380" s="100" t="s">
        <v>7471</v>
      </c>
      <c r="J380" s="101" t="s">
        <v>8030</v>
      </c>
      <c r="K380" s="101" t="s">
        <v>8028</v>
      </c>
    </row>
    <row r="381" spans="1:11">
      <c r="A381" s="2" t="s">
        <v>12156</v>
      </c>
      <c r="B381" s="99">
        <v>2190924</v>
      </c>
      <c r="C381" s="100" t="s">
        <v>8031</v>
      </c>
      <c r="D381" s="101" t="s">
        <v>8032</v>
      </c>
      <c r="E381" s="102">
        <v>2123113</v>
      </c>
      <c r="F381" s="101" t="s">
        <v>7506</v>
      </c>
      <c r="G381" s="101" t="s">
        <v>2900</v>
      </c>
      <c r="H381" s="103">
        <v>12</v>
      </c>
      <c r="I381" s="100" t="s">
        <v>7471</v>
      </c>
      <c r="J381" s="101" t="s">
        <v>8032</v>
      </c>
      <c r="K381" s="101" t="s">
        <v>8028</v>
      </c>
    </row>
    <row r="382" spans="1:11">
      <c r="A382" s="2" t="s">
        <v>12156</v>
      </c>
      <c r="B382" s="99">
        <v>2184882</v>
      </c>
      <c r="C382" s="100" t="s">
        <v>8033</v>
      </c>
      <c r="D382" s="101" t="s">
        <v>8034</v>
      </c>
      <c r="E382" s="102">
        <v>2123113</v>
      </c>
      <c r="F382" s="101" t="s">
        <v>7506</v>
      </c>
      <c r="G382" s="101" t="s">
        <v>2900</v>
      </c>
      <c r="H382" s="103">
        <v>12</v>
      </c>
      <c r="I382" s="100" t="s">
        <v>7471</v>
      </c>
      <c r="J382" s="101" t="s">
        <v>8034</v>
      </c>
      <c r="K382" s="101" t="s">
        <v>8028</v>
      </c>
    </row>
    <row r="383" spans="1:11">
      <c r="A383" s="2" t="s">
        <v>12156</v>
      </c>
      <c r="B383" s="99">
        <v>2190839</v>
      </c>
      <c r="C383" s="100" t="s">
        <v>8035</v>
      </c>
      <c r="D383" s="101" t="s">
        <v>8036</v>
      </c>
      <c r="E383" s="102">
        <v>2212128</v>
      </c>
      <c r="F383" s="101" t="s">
        <v>7506</v>
      </c>
      <c r="G383" s="101" t="s">
        <v>2931</v>
      </c>
      <c r="H383" s="103">
        <v>4</v>
      </c>
      <c r="I383" s="100" t="s">
        <v>7471</v>
      </c>
      <c r="J383" s="101" t="s">
        <v>8036</v>
      </c>
      <c r="K383" s="101" t="s">
        <v>1009</v>
      </c>
    </row>
    <row r="384" spans="1:11">
      <c r="A384" s="2" t="s">
        <v>12156</v>
      </c>
      <c r="B384" s="99">
        <v>2190755</v>
      </c>
      <c r="C384" s="100" t="s">
        <v>8037</v>
      </c>
      <c r="D384" s="101" t="s">
        <v>8038</v>
      </c>
      <c r="E384" s="102">
        <v>2212128</v>
      </c>
      <c r="F384" s="101" t="s">
        <v>7506</v>
      </c>
      <c r="G384" s="101" t="s">
        <v>2931</v>
      </c>
      <c r="H384" s="103">
        <v>4</v>
      </c>
      <c r="I384" s="100" t="s">
        <v>7471</v>
      </c>
      <c r="J384" s="101" t="s">
        <v>8038</v>
      </c>
      <c r="K384" s="101" t="s">
        <v>1009</v>
      </c>
    </row>
    <row r="385" spans="1:11">
      <c r="A385" s="2" t="s">
        <v>12156</v>
      </c>
      <c r="B385" s="99">
        <v>2132078</v>
      </c>
      <c r="C385" s="100" t="s">
        <v>8039</v>
      </c>
      <c r="D385" s="101" t="s">
        <v>8040</v>
      </c>
      <c r="E385" s="102">
        <v>2212128</v>
      </c>
      <c r="F385" s="101" t="s">
        <v>7506</v>
      </c>
      <c r="G385" s="101" t="s">
        <v>2931</v>
      </c>
      <c r="H385" s="103">
        <v>4</v>
      </c>
      <c r="I385" s="100" t="s">
        <v>7471</v>
      </c>
      <c r="J385" s="101" t="s">
        <v>8040</v>
      </c>
      <c r="K385" s="101" t="s">
        <v>1009</v>
      </c>
    </row>
    <row r="386" spans="1:11">
      <c r="A386" s="2" t="s">
        <v>12156</v>
      </c>
      <c r="B386" s="99">
        <v>2179172</v>
      </c>
      <c r="C386" s="100" t="s">
        <v>8727</v>
      </c>
      <c r="D386" s="101" t="s">
        <v>8728</v>
      </c>
      <c r="E386" s="102">
        <v>2213268</v>
      </c>
      <c r="F386" s="101" t="s">
        <v>7506</v>
      </c>
      <c r="G386" s="101" t="s">
        <v>5451</v>
      </c>
      <c r="H386" s="103">
        <v>12</v>
      </c>
      <c r="I386" s="100" t="s">
        <v>7471</v>
      </c>
      <c r="J386" s="101" t="s">
        <v>8728</v>
      </c>
      <c r="K386" s="101" t="s">
        <v>3905</v>
      </c>
    </row>
    <row r="387" spans="1:11">
      <c r="A387" s="2" t="s">
        <v>12156</v>
      </c>
      <c r="B387" s="99">
        <v>2184479</v>
      </c>
      <c r="C387" s="100" t="s">
        <v>8729</v>
      </c>
      <c r="D387" s="101" t="s">
        <v>8730</v>
      </c>
      <c r="E387" s="102">
        <v>2213268</v>
      </c>
      <c r="F387" s="101" t="s">
        <v>7506</v>
      </c>
      <c r="G387" s="101" t="s">
        <v>5451</v>
      </c>
      <c r="H387" s="103">
        <v>12</v>
      </c>
      <c r="I387" s="100" t="s">
        <v>7471</v>
      </c>
      <c r="J387" s="101" t="s">
        <v>8730</v>
      </c>
      <c r="K387" s="101" t="s">
        <v>3905</v>
      </c>
    </row>
    <row r="388" spans="1:11">
      <c r="A388" s="2" t="s">
        <v>12156</v>
      </c>
      <c r="B388" s="99">
        <v>2184800</v>
      </c>
      <c r="C388" s="100" t="s">
        <v>8731</v>
      </c>
      <c r="D388" s="101" t="s">
        <v>8732</v>
      </c>
      <c r="E388" s="102">
        <v>2213268</v>
      </c>
      <c r="F388" s="101" t="s">
        <v>7506</v>
      </c>
      <c r="G388" s="101" t="s">
        <v>5451</v>
      </c>
      <c r="H388" s="103">
        <v>12</v>
      </c>
      <c r="I388" s="100" t="s">
        <v>7471</v>
      </c>
      <c r="J388" s="101" t="s">
        <v>8732</v>
      </c>
      <c r="K388" s="101" t="s">
        <v>3905</v>
      </c>
    </row>
    <row r="389" spans="1:11">
      <c r="A389" s="2" t="s">
        <v>12156</v>
      </c>
      <c r="B389" s="99">
        <v>2165581</v>
      </c>
      <c r="C389" s="100" t="s">
        <v>8733</v>
      </c>
      <c r="D389" s="101" t="s">
        <v>8734</v>
      </c>
      <c r="E389" s="102">
        <v>2213268</v>
      </c>
      <c r="F389" s="101" t="s">
        <v>7506</v>
      </c>
      <c r="G389" s="101" t="s">
        <v>5451</v>
      </c>
      <c r="H389" s="103">
        <v>12</v>
      </c>
      <c r="I389" s="100" t="s">
        <v>7471</v>
      </c>
      <c r="J389" s="101" t="s">
        <v>8734</v>
      </c>
      <c r="K389" s="101" t="s">
        <v>3905</v>
      </c>
    </row>
    <row r="390" spans="1:11">
      <c r="A390" s="2" t="s">
        <v>12156</v>
      </c>
      <c r="B390" s="99">
        <v>2188535</v>
      </c>
      <c r="C390" s="100" t="s">
        <v>8735</v>
      </c>
      <c r="D390" s="101" t="s">
        <v>8736</v>
      </c>
      <c r="E390" s="102">
        <v>2213268</v>
      </c>
      <c r="F390" s="101" t="s">
        <v>7506</v>
      </c>
      <c r="G390" s="101" t="s">
        <v>5451</v>
      </c>
      <c r="H390" s="103">
        <v>12</v>
      </c>
      <c r="I390" s="100" t="s">
        <v>7471</v>
      </c>
      <c r="J390" s="101" t="s">
        <v>8736</v>
      </c>
      <c r="K390" s="101" t="s">
        <v>3905</v>
      </c>
    </row>
    <row r="391" spans="1:11">
      <c r="A391" s="2" t="s">
        <v>12156</v>
      </c>
      <c r="B391" s="99">
        <v>2156740</v>
      </c>
      <c r="C391" s="100" t="s">
        <v>8737</v>
      </c>
      <c r="D391" s="101" t="s">
        <v>8738</v>
      </c>
      <c r="E391" s="102">
        <v>2213268</v>
      </c>
      <c r="F391" s="101" t="s">
        <v>7506</v>
      </c>
      <c r="G391" s="101" t="s">
        <v>5451</v>
      </c>
      <c r="H391" s="103">
        <v>12</v>
      </c>
      <c r="I391" s="100" t="s">
        <v>7471</v>
      </c>
      <c r="J391" s="101" t="s">
        <v>8738</v>
      </c>
      <c r="K391" s="101" t="s">
        <v>3905</v>
      </c>
    </row>
    <row r="392" spans="1:11">
      <c r="A392" s="2" t="s">
        <v>12156</v>
      </c>
      <c r="B392" s="99">
        <v>2157480</v>
      </c>
      <c r="C392" s="100" t="s">
        <v>8739</v>
      </c>
      <c r="D392" s="101" t="s">
        <v>8740</v>
      </c>
      <c r="E392" s="102">
        <v>2213268</v>
      </c>
      <c r="F392" s="101" t="s">
        <v>7506</v>
      </c>
      <c r="G392" s="101" t="s">
        <v>5451</v>
      </c>
      <c r="H392" s="103">
        <v>12</v>
      </c>
      <c r="I392" s="100" t="s">
        <v>7471</v>
      </c>
      <c r="J392" s="101" t="s">
        <v>8740</v>
      </c>
      <c r="K392" s="101" t="s">
        <v>3905</v>
      </c>
    </row>
    <row r="393" spans="1:11">
      <c r="A393" s="2" t="s">
        <v>12156</v>
      </c>
      <c r="B393" s="99">
        <v>2130404</v>
      </c>
      <c r="C393" s="100" t="s">
        <v>11263</v>
      </c>
      <c r="D393" s="101" t="s">
        <v>11264</v>
      </c>
      <c r="E393" s="102">
        <v>2215400</v>
      </c>
      <c r="F393" s="101" t="s">
        <v>7506</v>
      </c>
      <c r="G393" s="101" t="s">
        <v>5451</v>
      </c>
      <c r="H393" s="103">
        <v>4</v>
      </c>
      <c r="I393" s="100" t="s">
        <v>7471</v>
      </c>
      <c r="J393" s="101" t="s">
        <v>11264</v>
      </c>
      <c r="K393" s="101" t="s">
        <v>598</v>
      </c>
    </row>
    <row r="394" spans="1:11">
      <c r="A394" s="2" t="s">
        <v>12156</v>
      </c>
      <c r="B394" s="99">
        <v>2135650</v>
      </c>
      <c r="C394" s="100" t="s">
        <v>11265</v>
      </c>
      <c r="D394" s="101" t="s">
        <v>11266</v>
      </c>
      <c r="E394" s="102">
        <v>2217728</v>
      </c>
      <c r="F394" s="101" t="s">
        <v>7506</v>
      </c>
      <c r="G394" s="101" t="s">
        <v>5451</v>
      </c>
      <c r="H394" s="103">
        <v>12</v>
      </c>
      <c r="I394" s="100" t="s">
        <v>7471</v>
      </c>
      <c r="J394" s="101" t="s">
        <v>11266</v>
      </c>
      <c r="K394" s="101" t="s">
        <v>598</v>
      </c>
    </row>
    <row r="395" spans="1:11">
      <c r="A395" s="2" t="s">
        <v>12156</v>
      </c>
      <c r="B395" s="99">
        <v>2141016</v>
      </c>
      <c r="C395" s="100" t="s">
        <v>11267</v>
      </c>
      <c r="D395" s="101" t="s">
        <v>11268</v>
      </c>
      <c r="E395" s="102">
        <v>2217728</v>
      </c>
      <c r="F395" s="101" t="s">
        <v>7506</v>
      </c>
      <c r="G395" s="101" t="s">
        <v>5451</v>
      </c>
      <c r="H395" s="103">
        <v>12</v>
      </c>
      <c r="I395" s="100" t="s">
        <v>7471</v>
      </c>
      <c r="J395" s="101" t="s">
        <v>11268</v>
      </c>
      <c r="K395" s="101" t="s">
        <v>598</v>
      </c>
    </row>
    <row r="396" spans="1:11">
      <c r="A396" s="2" t="s">
        <v>12156</v>
      </c>
      <c r="B396" s="99">
        <v>2160454</v>
      </c>
      <c r="C396" s="100" t="s">
        <v>11269</v>
      </c>
      <c r="D396" s="101" t="s">
        <v>11270</v>
      </c>
      <c r="E396" s="102">
        <v>2215400</v>
      </c>
      <c r="F396" s="101" t="s">
        <v>7506</v>
      </c>
      <c r="G396" s="101" t="s">
        <v>5451</v>
      </c>
      <c r="H396" s="103">
        <v>4</v>
      </c>
      <c r="I396" s="100" t="s">
        <v>7471</v>
      </c>
      <c r="J396" s="101" t="s">
        <v>11270</v>
      </c>
      <c r="K396" s="101" t="s">
        <v>598</v>
      </c>
    </row>
    <row r="397" spans="1:11">
      <c r="A397" s="2" t="s">
        <v>12156</v>
      </c>
      <c r="B397" s="99">
        <v>2165901</v>
      </c>
      <c r="C397" s="100" t="s">
        <v>11271</v>
      </c>
      <c r="D397" s="101" t="s">
        <v>11272</v>
      </c>
      <c r="E397" s="102">
        <v>2217728</v>
      </c>
      <c r="F397" s="101" t="s">
        <v>7506</v>
      </c>
      <c r="G397" s="101" t="s">
        <v>5451</v>
      </c>
      <c r="H397" s="103">
        <v>12</v>
      </c>
      <c r="I397" s="100" t="s">
        <v>7471</v>
      </c>
      <c r="J397" s="101" t="s">
        <v>11272</v>
      </c>
      <c r="K397" s="101" t="s">
        <v>598</v>
      </c>
    </row>
    <row r="398" spans="1:11">
      <c r="A398" s="2" t="s">
        <v>12156</v>
      </c>
      <c r="B398" s="99">
        <v>2176596</v>
      </c>
      <c r="C398" s="100" t="s">
        <v>11273</v>
      </c>
      <c r="D398" s="101" t="s">
        <v>11274</v>
      </c>
      <c r="E398" s="102">
        <v>2217728</v>
      </c>
      <c r="F398" s="101" t="s">
        <v>7506</v>
      </c>
      <c r="G398" s="101" t="s">
        <v>5451</v>
      </c>
      <c r="H398" s="103">
        <v>12</v>
      </c>
      <c r="I398" s="100" t="s">
        <v>7471</v>
      </c>
      <c r="J398" s="101" t="s">
        <v>11274</v>
      </c>
      <c r="K398" s="101" t="s">
        <v>598</v>
      </c>
    </row>
    <row r="399" spans="1:11">
      <c r="A399" s="2" t="s">
        <v>12156</v>
      </c>
      <c r="B399" s="99">
        <v>2190518</v>
      </c>
      <c r="C399" s="100" t="s">
        <v>11275</v>
      </c>
      <c r="D399" s="101" t="s">
        <v>11276</v>
      </c>
      <c r="E399" s="102">
        <v>2215400</v>
      </c>
      <c r="F399" s="101" t="s">
        <v>7506</v>
      </c>
      <c r="G399" s="101" t="s">
        <v>5451</v>
      </c>
      <c r="H399" s="103">
        <v>4</v>
      </c>
      <c r="I399" s="100" t="s">
        <v>7471</v>
      </c>
      <c r="J399" s="101" t="s">
        <v>11276</v>
      </c>
      <c r="K399" s="101" t="s">
        <v>598</v>
      </c>
    </row>
    <row r="400" spans="1:11">
      <c r="A400" s="2" t="s">
        <v>12156</v>
      </c>
      <c r="B400" s="99">
        <v>2133565</v>
      </c>
      <c r="C400" s="100" t="s">
        <v>11277</v>
      </c>
      <c r="D400" s="101" t="s">
        <v>11278</v>
      </c>
      <c r="E400" s="102">
        <v>2217728</v>
      </c>
      <c r="F400" s="101" t="s">
        <v>7506</v>
      </c>
      <c r="G400" s="101" t="s">
        <v>5451</v>
      </c>
      <c r="H400" s="103">
        <v>12</v>
      </c>
      <c r="I400" s="100" t="s">
        <v>7471</v>
      </c>
      <c r="J400" s="101" t="s">
        <v>11278</v>
      </c>
      <c r="K400" s="101" t="s">
        <v>598</v>
      </c>
    </row>
    <row r="401" spans="1:11">
      <c r="A401" s="2" t="s">
        <v>12156</v>
      </c>
      <c r="B401" s="99">
        <v>2190551</v>
      </c>
      <c r="C401" s="100" t="s">
        <v>11279</v>
      </c>
      <c r="D401" s="101" t="s">
        <v>11280</v>
      </c>
      <c r="E401" s="102">
        <v>2215400</v>
      </c>
      <c r="F401" s="101" t="s">
        <v>7506</v>
      </c>
      <c r="G401" s="101" t="s">
        <v>5451</v>
      </c>
      <c r="H401" s="103">
        <v>4</v>
      </c>
      <c r="I401" s="100" t="s">
        <v>7471</v>
      </c>
      <c r="J401" s="101" t="s">
        <v>11280</v>
      </c>
      <c r="K401" s="101" t="s">
        <v>598</v>
      </c>
    </row>
    <row r="402" spans="1:11">
      <c r="A402" s="2" t="s">
        <v>12156</v>
      </c>
      <c r="B402" s="99">
        <v>2191015</v>
      </c>
      <c r="C402" s="100" t="s">
        <v>11281</v>
      </c>
      <c r="D402" s="101" t="s">
        <v>11282</v>
      </c>
      <c r="E402" s="102">
        <v>2217728</v>
      </c>
      <c r="F402" s="101" t="s">
        <v>7506</v>
      </c>
      <c r="G402" s="101" t="s">
        <v>5451</v>
      </c>
      <c r="H402" s="103">
        <v>12</v>
      </c>
      <c r="I402" s="100" t="s">
        <v>7471</v>
      </c>
      <c r="J402" s="101" t="s">
        <v>11282</v>
      </c>
      <c r="K402" s="101" t="s">
        <v>598</v>
      </c>
    </row>
    <row r="403" spans="1:11">
      <c r="A403" s="2" t="s">
        <v>12156</v>
      </c>
      <c r="B403" s="99">
        <v>2152563</v>
      </c>
      <c r="C403" s="100" t="s">
        <v>11283</v>
      </c>
      <c r="D403" s="101" t="s">
        <v>11284</v>
      </c>
      <c r="E403" s="102">
        <v>2215400</v>
      </c>
      <c r="F403" s="101" t="s">
        <v>7506</v>
      </c>
      <c r="G403" s="101" t="s">
        <v>5451</v>
      </c>
      <c r="H403" s="103">
        <v>4</v>
      </c>
      <c r="I403" s="100" t="s">
        <v>7471</v>
      </c>
      <c r="J403" s="101" t="s">
        <v>11284</v>
      </c>
      <c r="K403" s="101" t="s">
        <v>598</v>
      </c>
    </row>
    <row r="404" spans="1:11">
      <c r="A404" s="2" t="s">
        <v>12156</v>
      </c>
      <c r="B404" s="99">
        <v>2158263</v>
      </c>
      <c r="C404" s="100" t="s">
        <v>11285</v>
      </c>
      <c r="D404" s="101" t="s">
        <v>11286</v>
      </c>
      <c r="E404" s="102">
        <v>2217728</v>
      </c>
      <c r="F404" s="101" t="s">
        <v>7506</v>
      </c>
      <c r="G404" s="101" t="s">
        <v>5451</v>
      </c>
      <c r="H404" s="103">
        <v>12</v>
      </c>
      <c r="I404" s="100" t="s">
        <v>7471</v>
      </c>
      <c r="J404" s="101" t="s">
        <v>11286</v>
      </c>
      <c r="K404" s="101" t="s">
        <v>598</v>
      </c>
    </row>
    <row r="405" spans="1:11">
      <c r="A405" s="2" t="s">
        <v>12156</v>
      </c>
      <c r="B405" s="99">
        <v>2167932</v>
      </c>
      <c r="C405" s="100" t="s">
        <v>11287</v>
      </c>
      <c r="D405" s="101" t="s">
        <v>11288</v>
      </c>
      <c r="E405" s="102">
        <v>2215400</v>
      </c>
      <c r="F405" s="101" t="s">
        <v>7506</v>
      </c>
      <c r="G405" s="101" t="s">
        <v>5451</v>
      </c>
      <c r="H405" s="103">
        <v>4</v>
      </c>
      <c r="I405" s="100" t="s">
        <v>7471</v>
      </c>
      <c r="J405" s="101" t="s">
        <v>11288</v>
      </c>
      <c r="K405" s="101" t="s">
        <v>598</v>
      </c>
    </row>
    <row r="406" spans="1:11">
      <c r="A406" s="2" t="s">
        <v>12156</v>
      </c>
      <c r="B406" s="99">
        <v>2173854</v>
      </c>
      <c r="C406" s="100" t="s">
        <v>11289</v>
      </c>
      <c r="D406" s="101" t="s">
        <v>11290</v>
      </c>
      <c r="E406" s="102">
        <v>2217728</v>
      </c>
      <c r="F406" s="101" t="s">
        <v>7506</v>
      </c>
      <c r="G406" s="101" t="s">
        <v>5451</v>
      </c>
      <c r="H406" s="103">
        <v>12</v>
      </c>
      <c r="I406" s="100" t="s">
        <v>7471</v>
      </c>
      <c r="J406" s="101" t="s">
        <v>11290</v>
      </c>
      <c r="K406" s="101" t="s">
        <v>598</v>
      </c>
    </row>
    <row r="407" spans="1:11">
      <c r="A407" s="2" t="s">
        <v>12156</v>
      </c>
      <c r="B407" s="99">
        <v>2172467</v>
      </c>
      <c r="C407" s="100" t="s">
        <v>12623</v>
      </c>
      <c r="D407" s="101" t="s">
        <v>12624</v>
      </c>
      <c r="E407" s="102">
        <v>2124901</v>
      </c>
      <c r="F407" s="101" t="s">
        <v>7506</v>
      </c>
      <c r="G407" s="101" t="s">
        <v>3175</v>
      </c>
      <c r="H407" s="103">
        <v>4</v>
      </c>
      <c r="I407" s="100" t="s">
        <v>7521</v>
      </c>
      <c r="J407" s="101" t="s">
        <v>12624</v>
      </c>
      <c r="K407" s="101" t="s">
        <v>3467</v>
      </c>
    </row>
    <row r="408" spans="1:11">
      <c r="A408" s="2" t="s">
        <v>12156</v>
      </c>
      <c r="B408" s="99">
        <v>2185576</v>
      </c>
      <c r="C408" s="100" t="s">
        <v>12625</v>
      </c>
      <c r="D408" s="101" t="s">
        <v>12626</v>
      </c>
      <c r="E408" s="102">
        <v>2125610</v>
      </c>
      <c r="F408" s="101" t="s">
        <v>7506</v>
      </c>
      <c r="G408" s="101" t="s">
        <v>2900</v>
      </c>
      <c r="H408" s="103">
        <v>4</v>
      </c>
      <c r="I408" s="100" t="s">
        <v>7521</v>
      </c>
      <c r="J408" s="101" t="s">
        <v>12626</v>
      </c>
      <c r="K408" s="101" t="s">
        <v>12627</v>
      </c>
    </row>
    <row r="409" spans="1:11">
      <c r="A409" s="2" t="s">
        <v>12156</v>
      </c>
      <c r="B409" s="99">
        <v>2182455</v>
      </c>
      <c r="C409" s="100" t="s">
        <v>13070</v>
      </c>
      <c r="D409" s="101" t="s">
        <v>13071</v>
      </c>
      <c r="E409" s="102">
        <v>2213242</v>
      </c>
      <c r="F409" s="101" t="s">
        <v>7506</v>
      </c>
      <c r="G409" s="101" t="s">
        <v>5451</v>
      </c>
      <c r="H409" s="103">
        <v>12</v>
      </c>
      <c r="I409" s="100" t="s">
        <v>7471</v>
      </c>
      <c r="J409" s="101" t="s">
        <v>13071</v>
      </c>
      <c r="K409" s="101" t="s">
        <v>705</v>
      </c>
    </row>
    <row r="410" spans="1:11">
      <c r="A410" s="2" t="s">
        <v>12156</v>
      </c>
      <c r="B410" s="99">
        <v>2187116</v>
      </c>
      <c r="C410" s="100" t="s">
        <v>13072</v>
      </c>
      <c r="D410" s="101" t="s">
        <v>13073</v>
      </c>
      <c r="E410" s="102">
        <v>2213242</v>
      </c>
      <c r="F410" s="101" t="s">
        <v>7506</v>
      </c>
      <c r="G410" s="101" t="s">
        <v>5451</v>
      </c>
      <c r="H410" s="103">
        <v>12</v>
      </c>
      <c r="I410" s="100" t="s">
        <v>7471</v>
      </c>
      <c r="J410" s="101" t="s">
        <v>13073</v>
      </c>
      <c r="K410" s="101" t="s">
        <v>705</v>
      </c>
    </row>
    <row r="411" spans="1:11">
      <c r="A411" s="2" t="s">
        <v>12156</v>
      </c>
      <c r="B411" s="99">
        <v>2181460</v>
      </c>
      <c r="C411" s="100" t="s">
        <v>13074</v>
      </c>
      <c r="D411" s="101" t="s">
        <v>13075</v>
      </c>
      <c r="E411" s="102">
        <v>2213242</v>
      </c>
      <c r="F411" s="101" t="s">
        <v>7506</v>
      </c>
      <c r="G411" s="101" t="s">
        <v>5451</v>
      </c>
      <c r="H411" s="103">
        <v>12</v>
      </c>
      <c r="I411" s="100" t="s">
        <v>7471</v>
      </c>
      <c r="J411" s="101" t="s">
        <v>13075</v>
      </c>
      <c r="K411" s="101" t="s">
        <v>705</v>
      </c>
    </row>
    <row r="412" spans="1:11">
      <c r="A412" s="2" t="s">
        <v>12156</v>
      </c>
      <c r="B412" s="99">
        <v>2177860</v>
      </c>
      <c r="C412" s="100" t="s">
        <v>13076</v>
      </c>
      <c r="D412" s="101" t="s">
        <v>13077</v>
      </c>
      <c r="E412" s="102">
        <v>2213242</v>
      </c>
      <c r="F412" s="101" t="s">
        <v>7506</v>
      </c>
      <c r="G412" s="101" t="s">
        <v>5451</v>
      </c>
      <c r="H412" s="103">
        <v>12</v>
      </c>
      <c r="I412" s="100" t="s">
        <v>7471</v>
      </c>
      <c r="J412" s="101" t="s">
        <v>13077</v>
      </c>
      <c r="K412" s="101" t="s">
        <v>705</v>
      </c>
    </row>
    <row r="413" spans="1:11">
      <c r="A413" s="2" t="s">
        <v>12156</v>
      </c>
      <c r="B413" s="99">
        <v>2181461</v>
      </c>
      <c r="C413" s="100" t="s">
        <v>13078</v>
      </c>
      <c r="D413" s="101" t="s">
        <v>13079</v>
      </c>
      <c r="E413" s="102">
        <v>2213242</v>
      </c>
      <c r="F413" s="101" t="s">
        <v>7506</v>
      </c>
      <c r="G413" s="101" t="s">
        <v>5451</v>
      </c>
      <c r="H413" s="103">
        <v>12</v>
      </c>
      <c r="I413" s="100" t="s">
        <v>7471</v>
      </c>
      <c r="J413" s="101" t="s">
        <v>13079</v>
      </c>
      <c r="K413" s="101" t="s">
        <v>705</v>
      </c>
    </row>
    <row r="414" spans="1:11">
      <c r="A414" s="2" t="s">
        <v>12156</v>
      </c>
      <c r="B414" s="99">
        <v>2182530</v>
      </c>
      <c r="C414" s="100" t="s">
        <v>13080</v>
      </c>
      <c r="D414" s="101" t="s">
        <v>13081</v>
      </c>
      <c r="E414" s="102">
        <v>2213242</v>
      </c>
      <c r="F414" s="101" t="s">
        <v>7506</v>
      </c>
      <c r="G414" s="101" t="s">
        <v>5451</v>
      </c>
      <c r="H414" s="103">
        <v>12</v>
      </c>
      <c r="I414" s="100" t="s">
        <v>7471</v>
      </c>
      <c r="J414" s="101" t="s">
        <v>13081</v>
      </c>
      <c r="K414" s="101" t="s">
        <v>705</v>
      </c>
    </row>
    <row r="415" spans="1:11">
      <c r="A415" s="2" t="s">
        <v>12156</v>
      </c>
      <c r="B415" s="99">
        <v>2160799</v>
      </c>
      <c r="C415" s="100" t="s">
        <v>13082</v>
      </c>
      <c r="D415" s="101" t="s">
        <v>13083</v>
      </c>
      <c r="E415" s="102">
        <v>2216012</v>
      </c>
      <c r="F415" s="101" t="s">
        <v>7506</v>
      </c>
      <c r="G415" s="101" t="s">
        <v>2900</v>
      </c>
      <c r="H415" s="103">
        <v>12</v>
      </c>
      <c r="I415" s="100" t="s">
        <v>7471</v>
      </c>
      <c r="J415" s="101" t="s">
        <v>13083</v>
      </c>
      <c r="K415" s="101" t="s">
        <v>2657</v>
      </c>
    </row>
    <row r="416" spans="1:11">
      <c r="A416" s="2" t="s">
        <v>12156</v>
      </c>
      <c r="B416" s="99">
        <v>2167934</v>
      </c>
      <c r="C416" s="100" t="s">
        <v>13084</v>
      </c>
      <c r="D416" s="101" t="s">
        <v>13085</v>
      </c>
      <c r="E416" s="102">
        <v>2216012</v>
      </c>
      <c r="F416" s="101" t="s">
        <v>7506</v>
      </c>
      <c r="G416" s="101" t="s">
        <v>2900</v>
      </c>
      <c r="H416" s="103">
        <v>12</v>
      </c>
      <c r="I416" s="100" t="s">
        <v>7471</v>
      </c>
      <c r="J416" s="101" t="s">
        <v>13085</v>
      </c>
      <c r="K416" s="101" t="s">
        <v>2657</v>
      </c>
    </row>
    <row r="417" spans="1:11">
      <c r="A417" s="2" t="s">
        <v>12156</v>
      </c>
      <c r="B417" s="99">
        <v>2190302</v>
      </c>
      <c r="C417" s="100" t="s">
        <v>13086</v>
      </c>
      <c r="D417" s="101" t="s">
        <v>13087</v>
      </c>
      <c r="E417" s="102">
        <v>2216012</v>
      </c>
      <c r="F417" s="101" t="s">
        <v>7506</v>
      </c>
      <c r="G417" s="101" t="s">
        <v>2900</v>
      </c>
      <c r="H417" s="103">
        <v>12</v>
      </c>
      <c r="I417" s="100" t="s">
        <v>7471</v>
      </c>
      <c r="J417" s="101" t="s">
        <v>13087</v>
      </c>
      <c r="K417" s="101" t="s">
        <v>2657</v>
      </c>
    </row>
    <row r="418" spans="1:11">
      <c r="A418" s="2" t="s">
        <v>12156</v>
      </c>
      <c r="B418" s="99">
        <v>2190392</v>
      </c>
      <c r="C418" s="100" t="s">
        <v>13088</v>
      </c>
      <c r="D418" s="101" t="s">
        <v>13089</v>
      </c>
      <c r="E418" s="102">
        <v>2216012</v>
      </c>
      <c r="F418" s="101" t="s">
        <v>7506</v>
      </c>
      <c r="G418" s="101" t="s">
        <v>2900</v>
      </c>
      <c r="H418" s="103">
        <v>12</v>
      </c>
      <c r="I418" s="100" t="s">
        <v>7471</v>
      </c>
      <c r="J418" s="101" t="s">
        <v>13089</v>
      </c>
      <c r="K418" s="101" t="s">
        <v>2657</v>
      </c>
    </row>
    <row r="419" spans="1:11">
      <c r="A419" s="2" t="s">
        <v>12156</v>
      </c>
      <c r="B419" s="99">
        <v>2171686</v>
      </c>
      <c r="C419" s="100" t="s">
        <v>13090</v>
      </c>
      <c r="D419" s="101" t="s">
        <v>13091</v>
      </c>
      <c r="E419" s="102">
        <v>2213732</v>
      </c>
      <c r="F419" s="101" t="s">
        <v>7506</v>
      </c>
      <c r="G419" s="101" t="s">
        <v>5457</v>
      </c>
      <c r="H419" s="103">
        <v>4</v>
      </c>
      <c r="I419" s="100" t="s">
        <v>7471</v>
      </c>
      <c r="J419" s="101" t="s">
        <v>13091</v>
      </c>
      <c r="K419" s="101" t="s">
        <v>2660</v>
      </c>
    </row>
    <row r="420" spans="1:11">
      <c r="A420" s="2" t="s">
        <v>12156</v>
      </c>
      <c r="B420" s="99">
        <v>2174391</v>
      </c>
      <c r="C420" s="100" t="s">
        <v>13092</v>
      </c>
      <c r="D420" s="101" t="s">
        <v>13093</v>
      </c>
      <c r="E420" s="102">
        <v>2213732</v>
      </c>
      <c r="F420" s="101" t="s">
        <v>7506</v>
      </c>
      <c r="G420" s="101" t="s">
        <v>5457</v>
      </c>
      <c r="H420" s="103">
        <v>4</v>
      </c>
      <c r="I420" s="100" t="s">
        <v>7521</v>
      </c>
      <c r="J420" s="101" t="s">
        <v>13093</v>
      </c>
      <c r="K420" s="101" t="s">
        <v>2660</v>
      </c>
    </row>
    <row r="421" spans="1:11">
      <c r="A421" s="2" t="s">
        <v>12156</v>
      </c>
      <c r="B421" s="99">
        <v>2181287</v>
      </c>
      <c r="C421" s="100" t="s">
        <v>13094</v>
      </c>
      <c r="D421" s="101" t="s">
        <v>13095</v>
      </c>
      <c r="E421" s="102">
        <v>2213732</v>
      </c>
      <c r="F421" s="101" t="s">
        <v>7506</v>
      </c>
      <c r="G421" s="101" t="s">
        <v>5457</v>
      </c>
      <c r="H421" s="103">
        <v>4</v>
      </c>
      <c r="I421" s="100" t="s">
        <v>7471</v>
      </c>
      <c r="J421" s="101" t="s">
        <v>13095</v>
      </c>
      <c r="K421" s="101" t="s">
        <v>2660</v>
      </c>
    </row>
    <row r="422" spans="1:11">
      <c r="A422" s="2" t="s">
        <v>12156</v>
      </c>
      <c r="B422" s="99">
        <v>2188021</v>
      </c>
      <c r="C422" s="100" t="s">
        <v>6103</v>
      </c>
      <c r="D422" s="101" t="s">
        <v>6104</v>
      </c>
      <c r="E422" s="102">
        <v>2217998</v>
      </c>
      <c r="F422" s="101" t="s">
        <v>7506</v>
      </c>
      <c r="G422" s="101" t="s">
        <v>5451</v>
      </c>
      <c r="H422" s="103">
        <v>12</v>
      </c>
      <c r="I422" s="100" t="s">
        <v>7471</v>
      </c>
      <c r="J422" s="101" t="s">
        <v>6104</v>
      </c>
      <c r="K422" s="101" t="s">
        <v>752</v>
      </c>
    </row>
    <row r="423" spans="1:11">
      <c r="A423" s="2" t="s">
        <v>12156</v>
      </c>
      <c r="B423" s="99">
        <v>2185719</v>
      </c>
      <c r="C423" s="100" t="s">
        <v>6105</v>
      </c>
      <c r="D423" s="101" t="s">
        <v>6106</v>
      </c>
      <c r="E423" s="102">
        <v>2217998</v>
      </c>
      <c r="F423" s="101" t="s">
        <v>7506</v>
      </c>
      <c r="G423" s="101" t="s">
        <v>5451</v>
      </c>
      <c r="H423" s="103">
        <v>12</v>
      </c>
      <c r="I423" s="100" t="s">
        <v>7471</v>
      </c>
      <c r="J423" s="101" t="s">
        <v>6106</v>
      </c>
      <c r="K423" s="101" t="s">
        <v>752</v>
      </c>
    </row>
    <row r="424" spans="1:11">
      <c r="A424" s="2" t="s">
        <v>12156</v>
      </c>
      <c r="B424" s="99">
        <v>2131545</v>
      </c>
      <c r="C424" s="100" t="s">
        <v>6107</v>
      </c>
      <c r="D424" s="101" t="s">
        <v>6108</v>
      </c>
      <c r="E424" s="102">
        <v>2217998</v>
      </c>
      <c r="F424" s="101" t="s">
        <v>7506</v>
      </c>
      <c r="G424" s="101" t="s">
        <v>5451</v>
      </c>
      <c r="H424" s="103">
        <v>12</v>
      </c>
      <c r="I424" s="100" t="s">
        <v>7471</v>
      </c>
      <c r="J424" s="101" t="s">
        <v>6108</v>
      </c>
      <c r="K424" s="101" t="s">
        <v>752</v>
      </c>
    </row>
    <row r="425" spans="1:11">
      <c r="A425" s="2" t="s">
        <v>12156</v>
      </c>
      <c r="B425" s="99">
        <v>2150117</v>
      </c>
      <c r="C425" s="100" t="s">
        <v>6109</v>
      </c>
      <c r="D425" s="101" t="s">
        <v>6110</v>
      </c>
      <c r="E425" s="102">
        <v>2217998</v>
      </c>
      <c r="F425" s="101" t="s">
        <v>7506</v>
      </c>
      <c r="G425" s="101" t="s">
        <v>5451</v>
      </c>
      <c r="H425" s="103">
        <v>12</v>
      </c>
      <c r="I425" s="100" t="s">
        <v>7471</v>
      </c>
      <c r="J425" s="101" t="s">
        <v>6110</v>
      </c>
      <c r="K425" s="101" t="s">
        <v>752</v>
      </c>
    </row>
    <row r="426" spans="1:11">
      <c r="A426" s="2" t="s">
        <v>12156</v>
      </c>
      <c r="B426" s="99">
        <v>2162581</v>
      </c>
      <c r="C426" s="100" t="s">
        <v>6111</v>
      </c>
      <c r="D426" s="101" t="s">
        <v>6112</v>
      </c>
      <c r="E426" s="102">
        <v>2217998</v>
      </c>
      <c r="F426" s="101" t="s">
        <v>7506</v>
      </c>
      <c r="G426" s="101" t="s">
        <v>5451</v>
      </c>
      <c r="H426" s="103">
        <v>12</v>
      </c>
      <c r="I426" s="100" t="s">
        <v>7471</v>
      </c>
      <c r="J426" s="101" t="s">
        <v>6112</v>
      </c>
      <c r="K426" s="101" t="s">
        <v>752</v>
      </c>
    </row>
    <row r="427" spans="1:11">
      <c r="A427" s="2" t="s">
        <v>12156</v>
      </c>
      <c r="B427" s="99">
        <v>2191010</v>
      </c>
      <c r="C427" s="100" t="s">
        <v>6113</v>
      </c>
      <c r="D427" s="101" t="s">
        <v>6114</v>
      </c>
      <c r="E427" s="102">
        <v>2217998</v>
      </c>
      <c r="F427" s="101" t="s">
        <v>7506</v>
      </c>
      <c r="G427" s="101" t="s">
        <v>5451</v>
      </c>
      <c r="H427" s="103">
        <v>12</v>
      </c>
      <c r="I427" s="100" t="s">
        <v>7471</v>
      </c>
      <c r="J427" s="101" t="s">
        <v>6114</v>
      </c>
      <c r="K427" s="101" t="s">
        <v>752</v>
      </c>
    </row>
    <row r="428" spans="1:11">
      <c r="A428" s="2" t="s">
        <v>12156</v>
      </c>
      <c r="B428" s="99">
        <v>2179306</v>
      </c>
      <c r="C428" s="100" t="s">
        <v>6115</v>
      </c>
      <c r="D428" s="101" t="s">
        <v>6116</v>
      </c>
      <c r="E428" s="102">
        <v>2126362</v>
      </c>
      <c r="F428" s="101" t="s">
        <v>7506</v>
      </c>
      <c r="G428" s="101" t="s">
        <v>1776</v>
      </c>
      <c r="H428" s="103">
        <v>12</v>
      </c>
      <c r="I428" s="100" t="s">
        <v>7521</v>
      </c>
      <c r="J428" s="101" t="s">
        <v>6116</v>
      </c>
      <c r="K428" s="101" t="s">
        <v>1219</v>
      </c>
    </row>
    <row r="429" spans="1:11">
      <c r="A429" s="2" t="s">
        <v>12156</v>
      </c>
      <c r="B429" s="99">
        <v>2137915</v>
      </c>
      <c r="C429" s="100" t="s">
        <v>6335</v>
      </c>
      <c r="D429" s="101" t="s">
        <v>6336</v>
      </c>
      <c r="E429" s="102">
        <v>2217978</v>
      </c>
      <c r="F429" s="101" t="s">
        <v>7506</v>
      </c>
      <c r="G429" s="101" t="s">
        <v>5451</v>
      </c>
      <c r="H429" s="103">
        <v>12</v>
      </c>
      <c r="I429" s="100" t="s">
        <v>7471</v>
      </c>
      <c r="J429" s="101" t="s">
        <v>6336</v>
      </c>
      <c r="K429" s="101" t="s">
        <v>765</v>
      </c>
    </row>
    <row r="430" spans="1:11">
      <c r="A430" s="2" t="s">
        <v>12156</v>
      </c>
      <c r="B430" s="99">
        <v>2146483</v>
      </c>
      <c r="C430" s="100" t="s">
        <v>6337</v>
      </c>
      <c r="D430" s="101" t="s">
        <v>6338</v>
      </c>
      <c r="E430" s="102">
        <v>2217976</v>
      </c>
      <c r="F430" s="101" t="s">
        <v>7506</v>
      </c>
      <c r="G430" s="101" t="s">
        <v>5451</v>
      </c>
      <c r="H430" s="103">
        <v>4</v>
      </c>
      <c r="I430" s="100" t="s">
        <v>7471</v>
      </c>
      <c r="J430" s="101" t="s">
        <v>6338</v>
      </c>
      <c r="K430" s="101" t="s">
        <v>765</v>
      </c>
    </row>
    <row r="431" spans="1:11">
      <c r="A431" s="2" t="s">
        <v>12156</v>
      </c>
      <c r="B431" s="99">
        <v>2147414</v>
      </c>
      <c r="C431" s="100" t="s">
        <v>6339</v>
      </c>
      <c r="D431" s="101" t="s">
        <v>6340</v>
      </c>
      <c r="E431" s="102">
        <v>2217978</v>
      </c>
      <c r="F431" s="101" t="s">
        <v>7506</v>
      </c>
      <c r="G431" s="101" t="s">
        <v>5451</v>
      </c>
      <c r="H431" s="103">
        <v>12</v>
      </c>
      <c r="I431" s="100" t="s">
        <v>7471</v>
      </c>
      <c r="J431" s="101" t="s">
        <v>6340</v>
      </c>
      <c r="K431" s="101" t="s">
        <v>765</v>
      </c>
    </row>
    <row r="432" spans="1:11">
      <c r="A432" s="2" t="s">
        <v>12156</v>
      </c>
      <c r="B432" s="99">
        <v>2171098</v>
      </c>
      <c r="C432" s="100" t="s">
        <v>6341</v>
      </c>
      <c r="D432" s="101" t="s">
        <v>6342</v>
      </c>
      <c r="E432" s="102">
        <v>2217976</v>
      </c>
      <c r="F432" s="101" t="s">
        <v>7506</v>
      </c>
      <c r="G432" s="101" t="s">
        <v>5451</v>
      </c>
      <c r="H432" s="103">
        <v>4</v>
      </c>
      <c r="I432" s="100" t="s">
        <v>7471</v>
      </c>
      <c r="J432" s="101" t="s">
        <v>6342</v>
      </c>
      <c r="K432" s="101" t="s">
        <v>765</v>
      </c>
    </row>
    <row r="433" spans="1:11">
      <c r="A433" s="2" t="s">
        <v>12156</v>
      </c>
      <c r="B433" s="99">
        <v>2186140</v>
      </c>
      <c r="C433" s="100" t="s">
        <v>6343</v>
      </c>
      <c r="D433" s="101" t="s">
        <v>6344</v>
      </c>
      <c r="E433" s="102">
        <v>2217978</v>
      </c>
      <c r="F433" s="101" t="s">
        <v>7506</v>
      </c>
      <c r="G433" s="101" t="s">
        <v>5451</v>
      </c>
      <c r="H433" s="103">
        <v>12</v>
      </c>
      <c r="I433" s="100" t="s">
        <v>7471</v>
      </c>
      <c r="J433" s="101" t="s">
        <v>6344</v>
      </c>
      <c r="K433" s="101" t="s">
        <v>765</v>
      </c>
    </row>
    <row r="434" spans="1:11">
      <c r="A434" s="2" t="s">
        <v>12156</v>
      </c>
      <c r="B434" s="99">
        <v>2186781</v>
      </c>
      <c r="C434" s="100" t="s">
        <v>6345</v>
      </c>
      <c r="D434" s="101" t="s">
        <v>6346</v>
      </c>
      <c r="E434" s="102">
        <v>2217976</v>
      </c>
      <c r="F434" s="101" t="s">
        <v>7506</v>
      </c>
      <c r="G434" s="101" t="s">
        <v>5451</v>
      </c>
      <c r="H434" s="103">
        <v>4</v>
      </c>
      <c r="I434" s="100" t="s">
        <v>7521</v>
      </c>
      <c r="J434" s="101" t="s">
        <v>6346</v>
      </c>
      <c r="K434" s="101" t="s">
        <v>765</v>
      </c>
    </row>
    <row r="435" spans="1:11">
      <c r="A435" s="2" t="s">
        <v>12156</v>
      </c>
      <c r="B435" s="99">
        <v>2179639</v>
      </c>
      <c r="C435" s="100" t="s">
        <v>6347</v>
      </c>
      <c r="D435" s="101" t="s">
        <v>6348</v>
      </c>
      <c r="E435" s="102">
        <v>2217976</v>
      </c>
      <c r="F435" s="101" t="s">
        <v>7506</v>
      </c>
      <c r="G435" s="101" t="s">
        <v>5451</v>
      </c>
      <c r="H435" s="103">
        <v>4</v>
      </c>
      <c r="I435" s="100" t="s">
        <v>7471</v>
      </c>
      <c r="J435" s="101" t="s">
        <v>6348</v>
      </c>
      <c r="K435" s="101" t="s">
        <v>765</v>
      </c>
    </row>
    <row r="436" spans="1:11">
      <c r="A436" s="2" t="s">
        <v>12156</v>
      </c>
      <c r="B436" s="99">
        <v>2189854</v>
      </c>
      <c r="C436" s="100" t="s">
        <v>6349</v>
      </c>
      <c r="D436" s="101" t="s">
        <v>6350</v>
      </c>
      <c r="E436" s="102">
        <v>2217978</v>
      </c>
      <c r="F436" s="101" t="s">
        <v>7506</v>
      </c>
      <c r="G436" s="101" t="s">
        <v>5451</v>
      </c>
      <c r="H436" s="103">
        <v>12</v>
      </c>
      <c r="I436" s="100" t="s">
        <v>7471</v>
      </c>
      <c r="J436" s="101" t="s">
        <v>6350</v>
      </c>
      <c r="K436" s="101" t="s">
        <v>765</v>
      </c>
    </row>
    <row r="437" spans="1:11">
      <c r="A437" s="2" t="s">
        <v>12156</v>
      </c>
      <c r="B437" s="99">
        <v>2181731</v>
      </c>
      <c r="C437" s="100" t="s">
        <v>6351</v>
      </c>
      <c r="D437" s="101" t="s">
        <v>6352</v>
      </c>
      <c r="E437" s="102">
        <v>2217978</v>
      </c>
      <c r="F437" s="101" t="s">
        <v>7506</v>
      </c>
      <c r="G437" s="101" t="s">
        <v>5451</v>
      </c>
      <c r="H437" s="103">
        <v>12</v>
      </c>
      <c r="I437" s="100" t="s">
        <v>7471</v>
      </c>
      <c r="J437" s="101" t="s">
        <v>6352</v>
      </c>
      <c r="K437" s="101" t="s">
        <v>765</v>
      </c>
    </row>
    <row r="438" spans="1:11">
      <c r="A438" s="2" t="s">
        <v>12156</v>
      </c>
      <c r="B438" s="99">
        <v>2190512</v>
      </c>
      <c r="C438" s="100" t="s">
        <v>6353</v>
      </c>
      <c r="D438" s="101" t="s">
        <v>6354</v>
      </c>
      <c r="E438" s="102">
        <v>2217978</v>
      </c>
      <c r="F438" s="101" t="s">
        <v>7506</v>
      </c>
      <c r="G438" s="101" t="s">
        <v>5451</v>
      </c>
      <c r="H438" s="103">
        <v>12</v>
      </c>
      <c r="I438" s="100" t="s">
        <v>7471</v>
      </c>
      <c r="J438" s="101" t="s">
        <v>6354</v>
      </c>
      <c r="K438" s="101" t="s">
        <v>765</v>
      </c>
    </row>
    <row r="439" spans="1:11">
      <c r="A439" s="2" t="s">
        <v>12156</v>
      </c>
      <c r="B439" s="99">
        <v>2178321</v>
      </c>
      <c r="C439" s="100" t="s">
        <v>6355</v>
      </c>
      <c r="D439" s="101" t="s">
        <v>6356</v>
      </c>
      <c r="E439" s="102">
        <v>2217976</v>
      </c>
      <c r="F439" s="101" t="s">
        <v>7506</v>
      </c>
      <c r="G439" s="101" t="s">
        <v>5451</v>
      </c>
      <c r="H439" s="103">
        <v>4</v>
      </c>
      <c r="I439" s="100" t="s">
        <v>7471</v>
      </c>
      <c r="J439" s="101" t="s">
        <v>6356</v>
      </c>
      <c r="K439" s="101" t="s">
        <v>765</v>
      </c>
    </row>
    <row r="440" spans="1:11">
      <c r="A440" s="2" t="s">
        <v>12156</v>
      </c>
      <c r="B440" s="99">
        <v>2190795</v>
      </c>
      <c r="C440" s="100" t="s">
        <v>6357</v>
      </c>
      <c r="D440" s="101" t="s">
        <v>6358</v>
      </c>
      <c r="E440" s="102">
        <v>2217978</v>
      </c>
      <c r="F440" s="101" t="s">
        <v>7506</v>
      </c>
      <c r="G440" s="101" t="s">
        <v>5451</v>
      </c>
      <c r="H440" s="103">
        <v>12</v>
      </c>
      <c r="I440" s="100" t="s">
        <v>7471</v>
      </c>
      <c r="J440" s="101" t="s">
        <v>6358</v>
      </c>
      <c r="K440" s="101" t="s">
        <v>765</v>
      </c>
    </row>
    <row r="441" spans="1:11">
      <c r="A441" s="2" t="s">
        <v>12156</v>
      </c>
      <c r="B441" s="99">
        <v>2190596</v>
      </c>
      <c r="C441" s="100" t="s">
        <v>6359</v>
      </c>
      <c r="D441" s="101" t="s">
        <v>6360</v>
      </c>
      <c r="E441" s="102">
        <v>2217978</v>
      </c>
      <c r="F441" s="101" t="s">
        <v>7506</v>
      </c>
      <c r="G441" s="101" t="s">
        <v>5451</v>
      </c>
      <c r="H441" s="103">
        <v>12</v>
      </c>
      <c r="I441" s="100" t="s">
        <v>7471</v>
      </c>
      <c r="J441" s="101" t="s">
        <v>6360</v>
      </c>
      <c r="K441" s="101" t="s">
        <v>765</v>
      </c>
    </row>
    <row r="442" spans="1:11">
      <c r="A442" s="2" t="s">
        <v>12156</v>
      </c>
      <c r="B442" s="99">
        <v>2181372</v>
      </c>
      <c r="C442" s="100" t="s">
        <v>6525</v>
      </c>
      <c r="D442" s="101" t="s">
        <v>6526</v>
      </c>
      <c r="E442" s="102">
        <v>2126828</v>
      </c>
      <c r="F442" s="101" t="s">
        <v>7506</v>
      </c>
      <c r="G442" s="101" t="s">
        <v>3099</v>
      </c>
      <c r="H442" s="103">
        <v>4</v>
      </c>
      <c r="I442" s="100" t="s">
        <v>7521</v>
      </c>
      <c r="J442" s="101" t="s">
        <v>6526</v>
      </c>
      <c r="K442" s="101" t="s">
        <v>5224</v>
      </c>
    </row>
    <row r="443" spans="1:11">
      <c r="A443" s="2" t="s">
        <v>12156</v>
      </c>
      <c r="B443" s="99">
        <v>2190419</v>
      </c>
      <c r="C443" s="100" t="s">
        <v>6527</v>
      </c>
      <c r="D443" s="101" t="s">
        <v>6528</v>
      </c>
      <c r="E443" s="102">
        <v>2126368</v>
      </c>
      <c r="F443" s="101" t="s">
        <v>7506</v>
      </c>
      <c r="G443" s="101" t="s">
        <v>2900</v>
      </c>
      <c r="H443" s="103">
        <v>12</v>
      </c>
      <c r="I443" s="100" t="s">
        <v>7521</v>
      </c>
      <c r="J443" s="101" t="s">
        <v>6528</v>
      </c>
      <c r="K443" s="101" t="s">
        <v>6529</v>
      </c>
    </row>
    <row r="444" spans="1:11">
      <c r="A444" s="2" t="s">
        <v>12156</v>
      </c>
      <c r="B444" s="99">
        <v>2186147</v>
      </c>
      <c r="C444" s="100" t="s">
        <v>8826</v>
      </c>
      <c r="D444" s="101" t="s">
        <v>8827</v>
      </c>
      <c r="E444" s="102">
        <v>2126484</v>
      </c>
      <c r="F444" s="101" t="s">
        <v>7506</v>
      </c>
      <c r="G444" s="101" t="s">
        <v>5876</v>
      </c>
      <c r="H444" s="103">
        <v>4</v>
      </c>
      <c r="I444" s="100" t="s">
        <v>7521</v>
      </c>
      <c r="J444" s="101" t="s">
        <v>8827</v>
      </c>
      <c r="K444" s="101" t="s">
        <v>8828</v>
      </c>
    </row>
    <row r="445" spans="1:11">
      <c r="A445" s="2" t="s">
        <v>12156</v>
      </c>
      <c r="B445" s="99">
        <v>2180854</v>
      </c>
      <c r="C445" s="100" t="s">
        <v>8829</v>
      </c>
      <c r="D445" s="101" t="s">
        <v>8830</v>
      </c>
      <c r="E445" s="102">
        <v>2126896</v>
      </c>
      <c r="F445" s="101" t="s">
        <v>7506</v>
      </c>
      <c r="G445" s="101" t="s">
        <v>3102</v>
      </c>
      <c r="H445" s="103">
        <v>12</v>
      </c>
      <c r="I445" s="100" t="s">
        <v>7471</v>
      </c>
      <c r="J445" s="101" t="s">
        <v>8830</v>
      </c>
      <c r="K445" s="101" t="s">
        <v>8831</v>
      </c>
    </row>
    <row r="446" spans="1:11">
      <c r="A446" s="2" t="s">
        <v>12156</v>
      </c>
      <c r="B446" s="99">
        <v>2190877</v>
      </c>
      <c r="C446" s="100" t="s">
        <v>8539</v>
      </c>
      <c r="D446" s="101" t="s">
        <v>8540</v>
      </c>
      <c r="E446" s="102">
        <v>2216730</v>
      </c>
      <c r="F446" s="101" t="s">
        <v>7506</v>
      </c>
      <c r="G446" s="101" t="s">
        <v>5451</v>
      </c>
      <c r="H446" s="103">
        <v>12</v>
      </c>
      <c r="I446" s="100" t="s">
        <v>7471</v>
      </c>
      <c r="J446" s="101" t="s">
        <v>8540</v>
      </c>
      <c r="K446" s="101" t="s">
        <v>856</v>
      </c>
    </row>
    <row r="447" spans="1:11">
      <c r="A447" s="2" t="s">
        <v>12156</v>
      </c>
      <c r="B447" s="99">
        <v>2190842</v>
      </c>
      <c r="C447" s="100" t="s">
        <v>9774</v>
      </c>
      <c r="D447" s="101" t="s">
        <v>10606</v>
      </c>
      <c r="E447" s="102">
        <v>2126037</v>
      </c>
      <c r="F447" s="101" t="s">
        <v>7506</v>
      </c>
      <c r="G447" s="101" t="s">
        <v>5442</v>
      </c>
      <c r="H447" s="103">
        <v>12</v>
      </c>
      <c r="I447" s="100" t="s">
        <v>7521</v>
      </c>
      <c r="J447" s="101" t="s">
        <v>10606</v>
      </c>
      <c r="K447" s="101" t="s">
        <v>10607</v>
      </c>
    </row>
    <row r="448" spans="1:11">
      <c r="A448" s="2" t="s">
        <v>12156</v>
      </c>
      <c r="B448" s="99">
        <v>2190846</v>
      </c>
      <c r="C448" s="100" t="s">
        <v>10608</v>
      </c>
      <c r="D448" s="101" t="s">
        <v>10609</v>
      </c>
      <c r="E448" s="102">
        <v>2126101</v>
      </c>
      <c r="F448" s="101" t="s">
        <v>7506</v>
      </c>
      <c r="G448" s="101" t="s">
        <v>5457</v>
      </c>
      <c r="H448" s="103">
        <v>2.4</v>
      </c>
      <c r="I448" s="100" t="s">
        <v>7521</v>
      </c>
      <c r="J448" s="101" t="s">
        <v>10609</v>
      </c>
      <c r="K448" s="101" t="s">
        <v>1431</v>
      </c>
    </row>
    <row r="449" spans="1:11">
      <c r="A449" s="2" t="s">
        <v>12156</v>
      </c>
      <c r="B449" s="99">
        <v>2142527</v>
      </c>
      <c r="C449" s="100" t="s">
        <v>10610</v>
      </c>
      <c r="D449" s="101" t="s">
        <v>10611</v>
      </c>
      <c r="E449" s="102">
        <v>2213204</v>
      </c>
      <c r="F449" s="101" t="s">
        <v>7506</v>
      </c>
      <c r="G449" s="101" t="s">
        <v>5451</v>
      </c>
      <c r="H449" s="103">
        <v>12</v>
      </c>
      <c r="I449" s="100" t="s">
        <v>7471</v>
      </c>
      <c r="J449" s="101" t="s">
        <v>10611</v>
      </c>
      <c r="K449" s="101" t="s">
        <v>876</v>
      </c>
    </row>
    <row r="450" spans="1:11">
      <c r="A450" s="2" t="s">
        <v>12156</v>
      </c>
      <c r="B450" s="99">
        <v>2148839</v>
      </c>
      <c r="C450" s="100" t="s">
        <v>10612</v>
      </c>
      <c r="D450" s="101" t="s">
        <v>10613</v>
      </c>
      <c r="E450" s="102">
        <v>2213204</v>
      </c>
      <c r="F450" s="101" t="s">
        <v>7506</v>
      </c>
      <c r="G450" s="101" t="s">
        <v>5451</v>
      </c>
      <c r="H450" s="103">
        <v>12</v>
      </c>
      <c r="I450" s="100" t="s">
        <v>7471</v>
      </c>
      <c r="J450" s="101" t="s">
        <v>10613</v>
      </c>
      <c r="K450" s="101" t="s">
        <v>876</v>
      </c>
    </row>
    <row r="451" spans="1:11">
      <c r="A451" s="2" t="s">
        <v>12156</v>
      </c>
      <c r="B451" s="99">
        <v>2152212</v>
      </c>
      <c r="C451" s="100" t="s">
        <v>10614</v>
      </c>
      <c r="D451" s="101" t="s">
        <v>10615</v>
      </c>
      <c r="E451" s="102">
        <v>2213204</v>
      </c>
      <c r="F451" s="101" t="s">
        <v>7506</v>
      </c>
      <c r="G451" s="101" t="s">
        <v>5451</v>
      </c>
      <c r="H451" s="103">
        <v>12</v>
      </c>
      <c r="I451" s="100" t="s">
        <v>7471</v>
      </c>
      <c r="J451" s="101" t="s">
        <v>10615</v>
      </c>
      <c r="K451" s="101" t="s">
        <v>876</v>
      </c>
    </row>
    <row r="452" spans="1:11">
      <c r="A452" s="2" t="s">
        <v>12156</v>
      </c>
      <c r="B452" s="99">
        <v>2176589</v>
      </c>
      <c r="C452" s="100" t="s">
        <v>10616</v>
      </c>
      <c r="D452" s="101" t="s">
        <v>10617</v>
      </c>
      <c r="E452" s="102">
        <v>2213204</v>
      </c>
      <c r="F452" s="101" t="s">
        <v>7506</v>
      </c>
      <c r="G452" s="101" t="s">
        <v>5451</v>
      </c>
      <c r="H452" s="103">
        <v>12</v>
      </c>
      <c r="I452" s="100" t="s">
        <v>7471</v>
      </c>
      <c r="J452" s="101" t="s">
        <v>10617</v>
      </c>
      <c r="K452" s="101" t="s">
        <v>876</v>
      </c>
    </row>
    <row r="453" spans="1:11">
      <c r="A453" s="2" t="s">
        <v>12156</v>
      </c>
      <c r="B453" s="99">
        <v>2179094</v>
      </c>
      <c r="C453" s="100" t="s">
        <v>10618</v>
      </c>
      <c r="D453" s="101" t="s">
        <v>10619</v>
      </c>
      <c r="E453" s="102">
        <v>2213204</v>
      </c>
      <c r="F453" s="101" t="s">
        <v>7506</v>
      </c>
      <c r="G453" s="101" t="s">
        <v>5451</v>
      </c>
      <c r="H453" s="103">
        <v>12</v>
      </c>
      <c r="I453" s="100" t="s">
        <v>7471</v>
      </c>
      <c r="J453" s="101" t="s">
        <v>10619</v>
      </c>
      <c r="K453" s="101" t="s">
        <v>876</v>
      </c>
    </row>
    <row r="454" spans="1:11">
      <c r="A454" s="2" t="s">
        <v>12156</v>
      </c>
      <c r="B454" s="99">
        <v>2187109</v>
      </c>
      <c r="C454" s="100" t="s">
        <v>10620</v>
      </c>
      <c r="D454" s="101" t="s">
        <v>10621</v>
      </c>
      <c r="E454" s="102">
        <v>2213204</v>
      </c>
      <c r="F454" s="101" t="s">
        <v>7506</v>
      </c>
      <c r="G454" s="101" t="s">
        <v>5451</v>
      </c>
      <c r="H454" s="103">
        <v>12</v>
      </c>
      <c r="I454" s="100" t="s">
        <v>7471</v>
      </c>
      <c r="J454" s="101" t="s">
        <v>10621</v>
      </c>
      <c r="K454" s="101" t="s">
        <v>876</v>
      </c>
    </row>
    <row r="455" spans="1:11">
      <c r="A455" s="2" t="s">
        <v>12156</v>
      </c>
      <c r="B455" s="99">
        <v>2188022</v>
      </c>
      <c r="C455" s="100" t="s">
        <v>10622</v>
      </c>
      <c r="D455" s="101" t="s">
        <v>10623</v>
      </c>
      <c r="E455" s="102">
        <v>2213204</v>
      </c>
      <c r="F455" s="101" t="s">
        <v>7506</v>
      </c>
      <c r="G455" s="101" t="s">
        <v>5451</v>
      </c>
      <c r="H455" s="103">
        <v>12</v>
      </c>
      <c r="I455" s="100" t="s">
        <v>7471</v>
      </c>
      <c r="J455" s="101" t="s">
        <v>10623</v>
      </c>
      <c r="K455" s="101" t="s">
        <v>876</v>
      </c>
    </row>
    <row r="456" spans="1:11">
      <c r="A456" s="2" t="s">
        <v>12156</v>
      </c>
      <c r="B456" s="99">
        <v>2188978</v>
      </c>
      <c r="C456" s="100" t="s">
        <v>10624</v>
      </c>
      <c r="D456" s="101" t="s">
        <v>10625</v>
      </c>
      <c r="E456" s="102">
        <v>2213204</v>
      </c>
      <c r="F456" s="101" t="s">
        <v>7506</v>
      </c>
      <c r="G456" s="101" t="s">
        <v>5451</v>
      </c>
      <c r="H456" s="103">
        <v>12</v>
      </c>
      <c r="I456" s="100" t="s">
        <v>7471</v>
      </c>
      <c r="J456" s="101" t="s">
        <v>10625</v>
      </c>
      <c r="K456" s="101" t="s">
        <v>876</v>
      </c>
    </row>
    <row r="457" spans="1:11">
      <c r="A457" s="2" t="s">
        <v>12156</v>
      </c>
      <c r="B457" s="99">
        <v>2190580</v>
      </c>
      <c r="C457" s="100" t="s">
        <v>10626</v>
      </c>
      <c r="D457" s="101" t="s">
        <v>10627</v>
      </c>
      <c r="E457" s="102">
        <v>2213204</v>
      </c>
      <c r="F457" s="101" t="s">
        <v>7506</v>
      </c>
      <c r="G457" s="101" t="s">
        <v>5451</v>
      </c>
      <c r="H457" s="103">
        <v>12</v>
      </c>
      <c r="I457" s="100" t="s">
        <v>7471</v>
      </c>
      <c r="J457" s="101" t="s">
        <v>10627</v>
      </c>
      <c r="K457" s="101" t="s">
        <v>876</v>
      </c>
    </row>
    <row r="458" spans="1:11">
      <c r="A458" s="2" t="s">
        <v>12156</v>
      </c>
      <c r="B458" s="99">
        <v>2185481</v>
      </c>
      <c r="C458" s="100" t="s">
        <v>10628</v>
      </c>
      <c r="D458" s="101" t="s">
        <v>10629</v>
      </c>
      <c r="E458" s="102">
        <v>2213204</v>
      </c>
      <c r="F458" s="101" t="s">
        <v>7506</v>
      </c>
      <c r="G458" s="101" t="s">
        <v>5451</v>
      </c>
      <c r="H458" s="103">
        <v>12</v>
      </c>
      <c r="I458" s="100" t="s">
        <v>7471</v>
      </c>
      <c r="J458" s="101" t="s">
        <v>10629</v>
      </c>
      <c r="K458" s="101" t="s">
        <v>876</v>
      </c>
    </row>
    <row r="459" spans="1:11">
      <c r="A459" s="2" t="s">
        <v>12156</v>
      </c>
      <c r="B459" s="99">
        <v>2132379</v>
      </c>
      <c r="C459" s="100" t="s">
        <v>10630</v>
      </c>
      <c r="D459" s="101" t="s">
        <v>10631</v>
      </c>
      <c r="E459" s="102">
        <v>2213204</v>
      </c>
      <c r="F459" s="101" t="s">
        <v>7506</v>
      </c>
      <c r="G459" s="101" t="s">
        <v>5451</v>
      </c>
      <c r="H459" s="103">
        <v>12</v>
      </c>
      <c r="I459" s="100" t="s">
        <v>7471</v>
      </c>
      <c r="J459" s="101" t="s">
        <v>10631</v>
      </c>
      <c r="K459" s="101" t="s">
        <v>876</v>
      </c>
    </row>
    <row r="460" spans="1:11">
      <c r="A460" s="2" t="s">
        <v>12156</v>
      </c>
      <c r="B460" s="99">
        <v>2174769</v>
      </c>
      <c r="C460" s="100" t="s">
        <v>10632</v>
      </c>
      <c r="D460" s="101" t="s">
        <v>10633</v>
      </c>
      <c r="E460" s="102">
        <v>2213204</v>
      </c>
      <c r="F460" s="101" t="s">
        <v>7506</v>
      </c>
      <c r="G460" s="101" t="s">
        <v>5451</v>
      </c>
      <c r="H460" s="103">
        <v>12</v>
      </c>
      <c r="I460" s="100" t="s">
        <v>7471</v>
      </c>
      <c r="J460" s="101" t="s">
        <v>10633</v>
      </c>
      <c r="K460" s="101" t="s">
        <v>876</v>
      </c>
    </row>
    <row r="461" spans="1:11">
      <c r="A461" s="2" t="s">
        <v>12156</v>
      </c>
      <c r="B461" s="99">
        <v>2148490</v>
      </c>
      <c r="C461" s="100" t="s">
        <v>10712</v>
      </c>
      <c r="D461" s="101" t="s">
        <v>10713</v>
      </c>
      <c r="E461" s="102">
        <v>2217904</v>
      </c>
      <c r="F461" s="101" t="s">
        <v>7506</v>
      </c>
      <c r="G461" s="101" t="s">
        <v>5451</v>
      </c>
      <c r="H461" s="103">
        <v>12</v>
      </c>
      <c r="I461" s="100" t="s">
        <v>7471</v>
      </c>
      <c r="J461" s="101" t="s">
        <v>10713</v>
      </c>
      <c r="K461" s="101" t="s">
        <v>881</v>
      </c>
    </row>
    <row r="462" spans="1:11">
      <c r="A462" s="2" t="s">
        <v>12156</v>
      </c>
      <c r="B462" s="99">
        <v>2154619</v>
      </c>
      <c r="C462" s="100" t="s">
        <v>10714</v>
      </c>
      <c r="D462" s="101" t="s">
        <v>10715</v>
      </c>
      <c r="E462" s="102">
        <v>2217904</v>
      </c>
      <c r="F462" s="101" t="s">
        <v>7506</v>
      </c>
      <c r="G462" s="101" t="s">
        <v>5451</v>
      </c>
      <c r="H462" s="103">
        <v>12</v>
      </c>
      <c r="I462" s="100" t="s">
        <v>7471</v>
      </c>
      <c r="J462" s="101" t="s">
        <v>10715</v>
      </c>
      <c r="K462" s="101" t="s">
        <v>881</v>
      </c>
    </row>
    <row r="463" spans="1:11">
      <c r="A463" s="2" t="s">
        <v>12156</v>
      </c>
      <c r="B463" s="99">
        <v>2157664</v>
      </c>
      <c r="C463" s="100" t="s">
        <v>10716</v>
      </c>
      <c r="D463" s="101" t="s">
        <v>10717</v>
      </c>
      <c r="E463" s="102">
        <v>2217904</v>
      </c>
      <c r="F463" s="101" t="s">
        <v>7506</v>
      </c>
      <c r="G463" s="101" t="s">
        <v>5451</v>
      </c>
      <c r="H463" s="103">
        <v>12</v>
      </c>
      <c r="I463" s="100" t="s">
        <v>7471</v>
      </c>
      <c r="J463" s="101" t="s">
        <v>10717</v>
      </c>
      <c r="K463" s="101" t="s">
        <v>881</v>
      </c>
    </row>
    <row r="464" spans="1:11">
      <c r="A464" s="2" t="s">
        <v>12156</v>
      </c>
      <c r="B464" s="99">
        <v>2180541</v>
      </c>
      <c r="C464" s="100" t="s">
        <v>10718</v>
      </c>
      <c r="D464" s="101" t="s">
        <v>10719</v>
      </c>
      <c r="E464" s="102">
        <v>2217904</v>
      </c>
      <c r="F464" s="101" t="s">
        <v>7506</v>
      </c>
      <c r="G464" s="101" t="s">
        <v>5451</v>
      </c>
      <c r="H464" s="103">
        <v>12</v>
      </c>
      <c r="I464" s="100" t="s">
        <v>7471</v>
      </c>
      <c r="J464" s="101" t="s">
        <v>10719</v>
      </c>
      <c r="K464" s="101" t="s">
        <v>881</v>
      </c>
    </row>
    <row r="465" spans="1:11">
      <c r="A465" s="2" t="s">
        <v>12156</v>
      </c>
      <c r="B465" s="99">
        <v>2181559</v>
      </c>
      <c r="C465" s="100" t="s">
        <v>10720</v>
      </c>
      <c r="D465" s="101" t="s">
        <v>10721</v>
      </c>
      <c r="E465" s="102">
        <v>2217904</v>
      </c>
      <c r="F465" s="101" t="s">
        <v>7506</v>
      </c>
      <c r="G465" s="101" t="s">
        <v>5451</v>
      </c>
      <c r="H465" s="103">
        <v>12</v>
      </c>
      <c r="I465" s="100" t="s">
        <v>7471</v>
      </c>
      <c r="J465" s="101" t="s">
        <v>10721</v>
      </c>
      <c r="K465" s="101" t="s">
        <v>881</v>
      </c>
    </row>
    <row r="466" spans="1:11">
      <c r="A466" s="2" t="s">
        <v>12156</v>
      </c>
      <c r="B466" s="99">
        <v>2186546</v>
      </c>
      <c r="C466" s="100" t="s">
        <v>10722</v>
      </c>
      <c r="D466" s="101" t="s">
        <v>10723</v>
      </c>
      <c r="E466" s="102">
        <v>2217904</v>
      </c>
      <c r="F466" s="101" t="s">
        <v>7506</v>
      </c>
      <c r="G466" s="101" t="s">
        <v>5451</v>
      </c>
      <c r="H466" s="103">
        <v>12</v>
      </c>
      <c r="I466" s="100" t="s">
        <v>7471</v>
      </c>
      <c r="J466" s="101" t="s">
        <v>10723</v>
      </c>
      <c r="K466" s="101" t="s">
        <v>881</v>
      </c>
    </row>
    <row r="467" spans="1:11">
      <c r="A467" s="2" t="s">
        <v>12156</v>
      </c>
      <c r="B467" s="99">
        <v>2190676</v>
      </c>
      <c r="C467" s="100" t="s">
        <v>10724</v>
      </c>
      <c r="D467" s="101" t="s">
        <v>10725</v>
      </c>
      <c r="E467" s="102">
        <v>2217904</v>
      </c>
      <c r="F467" s="101" t="s">
        <v>7506</v>
      </c>
      <c r="G467" s="101" t="s">
        <v>5451</v>
      </c>
      <c r="H467" s="103">
        <v>12</v>
      </c>
      <c r="I467" s="100" t="s">
        <v>7471</v>
      </c>
      <c r="J467" s="101" t="s">
        <v>10725</v>
      </c>
      <c r="K467" s="101" t="s">
        <v>881</v>
      </c>
    </row>
    <row r="468" spans="1:11">
      <c r="A468" s="2" t="s">
        <v>12156</v>
      </c>
      <c r="B468" s="99">
        <v>2188843</v>
      </c>
      <c r="C468" s="100" t="s">
        <v>10726</v>
      </c>
      <c r="D468" s="101" t="s">
        <v>10727</v>
      </c>
      <c r="E468" s="102">
        <v>2217904</v>
      </c>
      <c r="F468" s="101" t="s">
        <v>7506</v>
      </c>
      <c r="G468" s="101" t="s">
        <v>5451</v>
      </c>
      <c r="H468" s="103">
        <v>12</v>
      </c>
      <c r="I468" s="100" t="s">
        <v>7471</v>
      </c>
      <c r="J468" s="101" t="s">
        <v>10727</v>
      </c>
      <c r="K468" s="101" t="s">
        <v>881</v>
      </c>
    </row>
    <row r="469" spans="1:11">
      <c r="A469" s="2" t="s">
        <v>12156</v>
      </c>
      <c r="B469" s="99">
        <v>2190915</v>
      </c>
      <c r="C469" s="100" t="s">
        <v>10728</v>
      </c>
      <c r="D469" s="101" t="s">
        <v>10729</v>
      </c>
      <c r="E469" s="102">
        <v>2126583</v>
      </c>
      <c r="F469" s="101" t="s">
        <v>7506</v>
      </c>
      <c r="G469" s="101" t="s">
        <v>1776</v>
      </c>
      <c r="H469" s="103">
        <v>25</v>
      </c>
      <c r="I469" s="100" t="s">
        <v>7471</v>
      </c>
      <c r="J469" s="101" t="s">
        <v>10729</v>
      </c>
      <c r="K469" s="101" t="s">
        <v>1440</v>
      </c>
    </row>
    <row r="470" spans="1:11">
      <c r="A470" s="2" t="s">
        <v>12156</v>
      </c>
      <c r="B470" s="99">
        <v>2135089</v>
      </c>
      <c r="C470" s="100" t="s">
        <v>10730</v>
      </c>
      <c r="D470" s="101" t="s">
        <v>10731</v>
      </c>
      <c r="E470" s="102">
        <v>2217006</v>
      </c>
      <c r="F470" s="101" t="s">
        <v>7506</v>
      </c>
      <c r="G470" s="101" t="s">
        <v>3099</v>
      </c>
      <c r="H470" s="103">
        <v>4</v>
      </c>
      <c r="I470" s="100" t="s">
        <v>7471</v>
      </c>
      <c r="J470" s="101" t="s">
        <v>10731</v>
      </c>
      <c r="K470" s="101" t="s">
        <v>4867</v>
      </c>
    </row>
    <row r="471" spans="1:11">
      <c r="A471" s="2" t="s">
        <v>12156</v>
      </c>
      <c r="B471" s="99">
        <v>2181736</v>
      </c>
      <c r="C471" s="100" t="s">
        <v>10732</v>
      </c>
      <c r="D471" s="101" t="s">
        <v>10733</v>
      </c>
      <c r="E471" s="102">
        <v>2217006</v>
      </c>
      <c r="F471" s="101" t="s">
        <v>7506</v>
      </c>
      <c r="G471" s="101" t="s">
        <v>3099</v>
      </c>
      <c r="H471" s="103">
        <v>4</v>
      </c>
      <c r="I471" s="100" t="s">
        <v>7471</v>
      </c>
      <c r="J471" s="101" t="s">
        <v>10733</v>
      </c>
      <c r="K471" s="101" t="s">
        <v>4867</v>
      </c>
    </row>
    <row r="472" spans="1:11">
      <c r="A472" s="2" t="s">
        <v>12156</v>
      </c>
      <c r="B472" s="99">
        <v>2156037</v>
      </c>
      <c r="C472" s="100" t="s">
        <v>10734</v>
      </c>
      <c r="D472" s="101" t="s">
        <v>10735</v>
      </c>
      <c r="E472" s="102">
        <v>2217006</v>
      </c>
      <c r="F472" s="101" t="s">
        <v>7506</v>
      </c>
      <c r="G472" s="101" t="s">
        <v>3099</v>
      </c>
      <c r="H472" s="103">
        <v>4</v>
      </c>
      <c r="I472" s="100" t="s">
        <v>7471</v>
      </c>
      <c r="J472" s="101" t="s">
        <v>10735</v>
      </c>
      <c r="K472" s="101" t="s">
        <v>4867</v>
      </c>
    </row>
    <row r="473" spans="1:11">
      <c r="A473" s="2" t="s">
        <v>12156</v>
      </c>
      <c r="B473" s="99">
        <v>2188025</v>
      </c>
      <c r="C473" s="100" t="s">
        <v>10736</v>
      </c>
      <c r="D473" s="101" t="s">
        <v>10737</v>
      </c>
      <c r="E473" s="102">
        <v>2217006</v>
      </c>
      <c r="F473" s="101" t="s">
        <v>7506</v>
      </c>
      <c r="G473" s="101" t="s">
        <v>3099</v>
      </c>
      <c r="H473" s="103">
        <v>4</v>
      </c>
      <c r="I473" s="100" t="s">
        <v>7471</v>
      </c>
      <c r="J473" s="101" t="s">
        <v>10737</v>
      </c>
      <c r="K473" s="101" t="s">
        <v>4867</v>
      </c>
    </row>
    <row r="474" spans="1:11">
      <c r="A474" s="2" t="s">
        <v>12156</v>
      </c>
      <c r="B474" s="99">
        <v>2131881</v>
      </c>
      <c r="C474" s="100" t="s">
        <v>10738</v>
      </c>
      <c r="D474" s="101" t="s">
        <v>10739</v>
      </c>
      <c r="E474" s="102">
        <v>2215156</v>
      </c>
      <c r="F474" s="101" t="s">
        <v>7506</v>
      </c>
      <c r="G474" s="101" t="s">
        <v>5457</v>
      </c>
      <c r="H474" s="103">
        <v>4</v>
      </c>
      <c r="I474" s="100" t="s">
        <v>7471</v>
      </c>
      <c r="J474" s="101" t="s">
        <v>10739</v>
      </c>
      <c r="K474" s="101" t="s">
        <v>2763</v>
      </c>
    </row>
    <row r="475" spans="1:11">
      <c r="A475" s="2" t="s">
        <v>12156</v>
      </c>
      <c r="B475" s="99">
        <v>2148657</v>
      </c>
      <c r="C475" s="100" t="s">
        <v>10740</v>
      </c>
      <c r="D475" s="101" t="s">
        <v>10741</v>
      </c>
      <c r="E475" s="102">
        <v>2215156</v>
      </c>
      <c r="F475" s="101" t="s">
        <v>7506</v>
      </c>
      <c r="G475" s="101" t="s">
        <v>5457</v>
      </c>
      <c r="H475" s="103">
        <v>4</v>
      </c>
      <c r="I475" s="100" t="s">
        <v>7471</v>
      </c>
      <c r="J475" s="101" t="s">
        <v>10741</v>
      </c>
      <c r="K475" s="101" t="s">
        <v>2763</v>
      </c>
    </row>
    <row r="476" spans="1:11">
      <c r="A476" s="2" t="s">
        <v>12156</v>
      </c>
      <c r="B476" s="99">
        <v>2153495</v>
      </c>
      <c r="C476" s="100" t="s">
        <v>10742</v>
      </c>
      <c r="D476" s="101" t="s">
        <v>10743</v>
      </c>
      <c r="E476" s="102">
        <v>2215156</v>
      </c>
      <c r="F476" s="101" t="s">
        <v>7506</v>
      </c>
      <c r="G476" s="101" t="s">
        <v>5457</v>
      </c>
      <c r="H476" s="103">
        <v>4</v>
      </c>
      <c r="I476" s="100" t="s">
        <v>7471</v>
      </c>
      <c r="J476" s="101" t="s">
        <v>10743</v>
      </c>
      <c r="K476" s="101" t="s">
        <v>2763</v>
      </c>
    </row>
    <row r="477" spans="1:11">
      <c r="A477" s="2" t="s">
        <v>12156</v>
      </c>
      <c r="B477" s="99">
        <v>2186068</v>
      </c>
      <c r="C477" s="100" t="s">
        <v>10744</v>
      </c>
      <c r="D477" s="101" t="s">
        <v>10745</v>
      </c>
      <c r="E477" s="102">
        <v>2215156</v>
      </c>
      <c r="F477" s="101" t="s">
        <v>7506</v>
      </c>
      <c r="G477" s="101" t="s">
        <v>5457</v>
      </c>
      <c r="H477" s="103">
        <v>4</v>
      </c>
      <c r="I477" s="100" t="s">
        <v>7471</v>
      </c>
      <c r="J477" s="101" t="s">
        <v>10745</v>
      </c>
      <c r="K477" s="101" t="s">
        <v>2763</v>
      </c>
    </row>
    <row r="478" spans="1:11">
      <c r="A478" s="2" t="s">
        <v>12156</v>
      </c>
      <c r="B478" s="99">
        <v>2189992</v>
      </c>
      <c r="C478" s="100" t="s">
        <v>10746</v>
      </c>
      <c r="D478" s="101" t="s">
        <v>10747</v>
      </c>
      <c r="E478" s="102">
        <v>2215156</v>
      </c>
      <c r="F478" s="101" t="s">
        <v>7506</v>
      </c>
      <c r="G478" s="101" t="s">
        <v>5457</v>
      </c>
      <c r="H478" s="103">
        <v>4</v>
      </c>
      <c r="I478" s="100" t="s">
        <v>7471</v>
      </c>
      <c r="J478" s="101" t="s">
        <v>10747</v>
      </c>
      <c r="K478" s="101" t="s">
        <v>2763</v>
      </c>
    </row>
    <row r="479" spans="1:11">
      <c r="A479" s="2" t="s">
        <v>12156</v>
      </c>
      <c r="B479" s="99">
        <v>2166482</v>
      </c>
      <c r="C479" s="100" t="s">
        <v>10748</v>
      </c>
      <c r="D479" s="101" t="s">
        <v>10749</v>
      </c>
      <c r="E479" s="102">
        <v>2215156</v>
      </c>
      <c r="F479" s="101" t="s">
        <v>7506</v>
      </c>
      <c r="G479" s="101" t="s">
        <v>5457</v>
      </c>
      <c r="H479" s="103">
        <v>4</v>
      </c>
      <c r="I479" s="100" t="s">
        <v>7471</v>
      </c>
      <c r="J479" s="101" t="s">
        <v>10749</v>
      </c>
      <c r="K479" s="101" t="s">
        <v>2763</v>
      </c>
    </row>
    <row r="480" spans="1:11">
      <c r="A480" s="2" t="s">
        <v>12156</v>
      </c>
      <c r="B480" s="99">
        <v>2182612</v>
      </c>
      <c r="C480" s="100" t="s">
        <v>10750</v>
      </c>
      <c r="D480" s="101" t="s">
        <v>10751</v>
      </c>
      <c r="E480" s="102">
        <v>2215156</v>
      </c>
      <c r="F480" s="101" t="s">
        <v>7506</v>
      </c>
      <c r="G480" s="101" t="s">
        <v>5457</v>
      </c>
      <c r="H480" s="103">
        <v>4</v>
      </c>
      <c r="I480" s="100" t="s">
        <v>7471</v>
      </c>
      <c r="J480" s="101" t="s">
        <v>10751</v>
      </c>
      <c r="K480" s="101" t="s">
        <v>2763</v>
      </c>
    </row>
    <row r="481" spans="1:11">
      <c r="A481" s="2" t="s">
        <v>12156</v>
      </c>
      <c r="B481" s="99">
        <v>2157859</v>
      </c>
      <c r="C481" s="100" t="s">
        <v>10752</v>
      </c>
      <c r="D481" s="101" t="s">
        <v>10753</v>
      </c>
      <c r="E481" s="102">
        <v>2215156</v>
      </c>
      <c r="F481" s="101" t="s">
        <v>7506</v>
      </c>
      <c r="G481" s="101" t="s">
        <v>5457</v>
      </c>
      <c r="H481" s="103">
        <v>4</v>
      </c>
      <c r="I481" s="100" t="s">
        <v>7471</v>
      </c>
      <c r="J481" s="101" t="s">
        <v>10753</v>
      </c>
      <c r="K481" s="101" t="s">
        <v>2763</v>
      </c>
    </row>
    <row r="482" spans="1:11">
      <c r="A482" s="2" t="s">
        <v>12156</v>
      </c>
      <c r="B482" s="99">
        <v>2136055</v>
      </c>
      <c r="C482" s="100" t="s">
        <v>10754</v>
      </c>
      <c r="D482" s="101" t="s">
        <v>10755</v>
      </c>
      <c r="E482" s="102">
        <v>2215156</v>
      </c>
      <c r="F482" s="101" t="s">
        <v>7506</v>
      </c>
      <c r="G482" s="101" t="s">
        <v>5457</v>
      </c>
      <c r="H482" s="103">
        <v>4</v>
      </c>
      <c r="I482" s="100" t="s">
        <v>7471</v>
      </c>
      <c r="J482" s="101" t="s">
        <v>10755</v>
      </c>
      <c r="K482" s="101" t="s">
        <v>2763</v>
      </c>
    </row>
    <row r="483" spans="1:11">
      <c r="A483" s="2" t="s">
        <v>12156</v>
      </c>
      <c r="B483" s="99">
        <v>2191008</v>
      </c>
      <c r="C483" s="100" t="s">
        <v>10756</v>
      </c>
      <c r="D483" s="101" t="s">
        <v>10757</v>
      </c>
      <c r="E483" s="102">
        <v>2215156</v>
      </c>
      <c r="F483" s="101" t="s">
        <v>7506</v>
      </c>
      <c r="G483" s="101" t="s">
        <v>5457</v>
      </c>
      <c r="H483" s="103">
        <v>4</v>
      </c>
      <c r="I483" s="100" t="s">
        <v>7471</v>
      </c>
      <c r="J483" s="101" t="s">
        <v>10757</v>
      </c>
      <c r="K483" s="101" t="s">
        <v>2763</v>
      </c>
    </row>
    <row r="484" spans="1:11">
      <c r="A484" s="2" t="s">
        <v>12158</v>
      </c>
      <c r="B484" s="99">
        <v>2140315</v>
      </c>
      <c r="C484" s="100" t="s">
        <v>7247</v>
      </c>
      <c r="D484" s="101" t="s">
        <v>7248</v>
      </c>
      <c r="E484" s="102">
        <v>2122684</v>
      </c>
      <c r="F484" s="101" t="s">
        <v>7506</v>
      </c>
      <c r="G484" s="101" t="s">
        <v>2931</v>
      </c>
      <c r="H484" s="103">
        <v>4</v>
      </c>
      <c r="I484" s="100" t="s">
        <v>7471</v>
      </c>
      <c r="J484" s="101" t="s">
        <v>7248</v>
      </c>
      <c r="K484" s="101" t="s">
        <v>7249</v>
      </c>
    </row>
    <row r="485" spans="1:11">
      <c r="A485" s="2" t="s">
        <v>12158</v>
      </c>
      <c r="B485" s="99">
        <v>2147234</v>
      </c>
      <c r="C485" s="100" t="s">
        <v>7250</v>
      </c>
      <c r="D485" s="101" t="s">
        <v>7251</v>
      </c>
      <c r="E485" s="102">
        <v>2123454</v>
      </c>
      <c r="F485" s="101" t="s">
        <v>7506</v>
      </c>
      <c r="G485" s="101" t="s">
        <v>5457</v>
      </c>
      <c r="H485" s="103">
        <v>2.4</v>
      </c>
      <c r="I485" s="100" t="s">
        <v>7471</v>
      </c>
      <c r="J485" s="101" t="s">
        <v>7251</v>
      </c>
      <c r="K485" s="101" t="s">
        <v>3212</v>
      </c>
    </row>
    <row r="486" spans="1:11">
      <c r="A486" s="2" t="s">
        <v>12158</v>
      </c>
      <c r="B486" s="99">
        <v>2170240</v>
      </c>
      <c r="C486" s="100" t="s">
        <v>12246</v>
      </c>
      <c r="D486" s="101" t="s">
        <v>12247</v>
      </c>
      <c r="E486" s="102">
        <v>2124234</v>
      </c>
      <c r="F486" s="101" t="s">
        <v>7506</v>
      </c>
      <c r="G486" s="101" t="s">
        <v>5435</v>
      </c>
      <c r="H486" s="103">
        <v>12</v>
      </c>
      <c r="I486" s="100" t="s">
        <v>7521</v>
      </c>
      <c r="J486" s="101" t="s">
        <v>12247</v>
      </c>
      <c r="K486" s="101" t="s">
        <v>312</v>
      </c>
    </row>
    <row r="487" spans="1:11">
      <c r="A487" s="2" t="s">
        <v>12158</v>
      </c>
      <c r="B487" s="99">
        <v>2176593</v>
      </c>
      <c r="C487" s="100" t="s">
        <v>12248</v>
      </c>
      <c r="D487" s="101" t="s">
        <v>12249</v>
      </c>
      <c r="E487" s="102">
        <v>2124830</v>
      </c>
      <c r="F487" s="101" t="s">
        <v>7506</v>
      </c>
      <c r="G487" s="101" t="s">
        <v>3175</v>
      </c>
      <c r="H487" s="103">
        <v>2.4</v>
      </c>
      <c r="I487" s="100" t="s">
        <v>7471</v>
      </c>
      <c r="J487" s="101" t="s">
        <v>12249</v>
      </c>
      <c r="K487" s="101" t="s">
        <v>12250</v>
      </c>
    </row>
    <row r="488" spans="1:11">
      <c r="A488" s="2" t="s">
        <v>12158</v>
      </c>
      <c r="B488" s="99">
        <v>2190366</v>
      </c>
      <c r="C488" s="100" t="s">
        <v>11888</v>
      </c>
      <c r="D488" s="101" t="s">
        <v>11889</v>
      </c>
      <c r="E488" s="102">
        <v>2127027</v>
      </c>
      <c r="F488" s="101" t="s">
        <v>7506</v>
      </c>
      <c r="G488" s="101" t="s">
        <v>5876</v>
      </c>
      <c r="H488" s="103">
        <v>4</v>
      </c>
      <c r="I488" s="100" t="s">
        <v>7471</v>
      </c>
      <c r="J488" s="101" t="s">
        <v>11889</v>
      </c>
      <c r="K488" s="101" t="s">
        <v>11890</v>
      </c>
    </row>
    <row r="489" spans="1:11">
      <c r="A489" s="2" t="s">
        <v>12131</v>
      </c>
      <c r="B489" s="99">
        <v>2144747</v>
      </c>
      <c r="C489" s="100" t="s">
        <v>3178</v>
      </c>
      <c r="D489" s="101" t="s">
        <v>3179</v>
      </c>
      <c r="E489" s="102">
        <v>2215212</v>
      </c>
      <c r="F489" s="101" t="s">
        <v>7506</v>
      </c>
      <c r="G489" s="101" t="s">
        <v>3102</v>
      </c>
      <c r="H489" s="103">
        <v>12</v>
      </c>
      <c r="I489" s="100" t="s">
        <v>7471</v>
      </c>
      <c r="J489" s="101" t="s">
        <v>3179</v>
      </c>
      <c r="K489" s="101" t="s">
        <v>369</v>
      </c>
    </row>
    <row r="490" spans="1:11">
      <c r="A490" s="2" t="s">
        <v>12131</v>
      </c>
      <c r="B490" s="99">
        <v>2164060</v>
      </c>
      <c r="C490" s="100" t="s">
        <v>3180</v>
      </c>
      <c r="D490" s="101" t="s">
        <v>3181</v>
      </c>
      <c r="E490" s="102">
        <v>2215212</v>
      </c>
      <c r="F490" s="101" t="s">
        <v>7506</v>
      </c>
      <c r="G490" s="101" t="s">
        <v>3102</v>
      </c>
      <c r="H490" s="103">
        <v>12</v>
      </c>
      <c r="I490" s="100" t="s">
        <v>7471</v>
      </c>
      <c r="J490" s="101" t="s">
        <v>3181</v>
      </c>
      <c r="K490" s="101" t="s">
        <v>369</v>
      </c>
    </row>
    <row r="491" spans="1:11">
      <c r="A491" s="2" t="s">
        <v>12131</v>
      </c>
      <c r="B491" s="99">
        <v>2178424</v>
      </c>
      <c r="C491" s="100" t="s">
        <v>3182</v>
      </c>
      <c r="D491" s="101" t="s">
        <v>3183</v>
      </c>
      <c r="E491" s="102">
        <v>2215212</v>
      </c>
      <c r="F491" s="101" t="s">
        <v>7506</v>
      </c>
      <c r="G491" s="101" t="s">
        <v>3102</v>
      </c>
      <c r="H491" s="103">
        <v>12</v>
      </c>
      <c r="I491" s="100" t="s">
        <v>7471</v>
      </c>
      <c r="J491" s="101" t="s">
        <v>3183</v>
      </c>
      <c r="K491" s="101" t="s">
        <v>369</v>
      </c>
    </row>
    <row r="492" spans="1:11">
      <c r="A492" s="2" t="s">
        <v>12131</v>
      </c>
      <c r="B492" s="99">
        <v>2190950</v>
      </c>
      <c r="C492" s="100" t="s">
        <v>3184</v>
      </c>
      <c r="D492" s="101" t="s">
        <v>3185</v>
      </c>
      <c r="E492" s="102">
        <v>2215212</v>
      </c>
      <c r="F492" s="101" t="s">
        <v>7506</v>
      </c>
      <c r="G492" s="101" t="s">
        <v>3102</v>
      </c>
      <c r="H492" s="103">
        <v>12</v>
      </c>
      <c r="I492" s="100" t="s">
        <v>7471</v>
      </c>
      <c r="J492" s="101" t="s">
        <v>3185</v>
      </c>
      <c r="K492" s="101" t="s">
        <v>369</v>
      </c>
    </row>
    <row r="493" spans="1:11">
      <c r="A493" s="2" t="s">
        <v>12131</v>
      </c>
      <c r="B493" s="99">
        <v>2132232</v>
      </c>
      <c r="C493" s="100" t="s">
        <v>5777</v>
      </c>
      <c r="D493" s="101" t="s">
        <v>5778</v>
      </c>
      <c r="E493" s="102">
        <v>2215212</v>
      </c>
      <c r="F493" s="101" t="s">
        <v>7506</v>
      </c>
      <c r="G493" s="101" t="s">
        <v>3102</v>
      </c>
      <c r="H493" s="103">
        <v>12</v>
      </c>
      <c r="I493" s="100" t="s">
        <v>7471</v>
      </c>
      <c r="J493" s="101" t="s">
        <v>5778</v>
      </c>
      <c r="K493" s="101" t="s">
        <v>369</v>
      </c>
    </row>
    <row r="494" spans="1:11">
      <c r="A494" s="2" t="s">
        <v>12131</v>
      </c>
      <c r="B494" s="99">
        <v>2155850</v>
      </c>
      <c r="C494" s="100" t="s">
        <v>5779</v>
      </c>
      <c r="D494" s="101" t="s">
        <v>5780</v>
      </c>
      <c r="E494" s="102">
        <v>2215212</v>
      </c>
      <c r="F494" s="101" t="s">
        <v>7506</v>
      </c>
      <c r="G494" s="101" t="s">
        <v>3102</v>
      </c>
      <c r="H494" s="103">
        <v>12</v>
      </c>
      <c r="I494" s="100" t="s">
        <v>7471</v>
      </c>
      <c r="J494" s="101" t="s">
        <v>5780</v>
      </c>
      <c r="K494" s="101" t="s">
        <v>369</v>
      </c>
    </row>
    <row r="495" spans="1:11">
      <c r="A495" s="2" t="s">
        <v>12131</v>
      </c>
      <c r="B495" s="99">
        <v>2174212</v>
      </c>
      <c r="C495" s="100" t="s">
        <v>5781</v>
      </c>
      <c r="D495" s="101" t="s">
        <v>5782</v>
      </c>
      <c r="E495" s="102">
        <v>2215212</v>
      </c>
      <c r="F495" s="101" t="s">
        <v>7506</v>
      </c>
      <c r="G495" s="101" t="s">
        <v>3102</v>
      </c>
      <c r="H495" s="103">
        <v>12</v>
      </c>
      <c r="I495" s="100" t="s">
        <v>7471</v>
      </c>
      <c r="J495" s="101" t="s">
        <v>5782</v>
      </c>
      <c r="K495" s="101" t="s">
        <v>369</v>
      </c>
    </row>
    <row r="496" spans="1:11">
      <c r="A496" s="2" t="s">
        <v>12131</v>
      </c>
      <c r="B496" s="99">
        <v>2134911</v>
      </c>
      <c r="C496" s="100" t="s">
        <v>5783</v>
      </c>
      <c r="D496" s="101" t="s">
        <v>5784</v>
      </c>
      <c r="E496" s="102">
        <v>2215212</v>
      </c>
      <c r="F496" s="101" t="s">
        <v>7506</v>
      </c>
      <c r="G496" s="101" t="s">
        <v>3102</v>
      </c>
      <c r="H496" s="103">
        <v>12</v>
      </c>
      <c r="I496" s="100" t="s">
        <v>7471</v>
      </c>
      <c r="J496" s="101" t="s">
        <v>5784</v>
      </c>
      <c r="K496" s="101" t="s">
        <v>369</v>
      </c>
    </row>
    <row r="497" spans="1:11">
      <c r="A497" s="2" t="s">
        <v>12131</v>
      </c>
      <c r="B497" s="99">
        <v>2149027</v>
      </c>
      <c r="C497" s="100" t="s">
        <v>5785</v>
      </c>
      <c r="D497" s="101" t="s">
        <v>5786</v>
      </c>
      <c r="E497" s="102">
        <v>2215212</v>
      </c>
      <c r="F497" s="101" t="s">
        <v>7506</v>
      </c>
      <c r="G497" s="101" t="s">
        <v>3102</v>
      </c>
      <c r="H497" s="103">
        <v>12</v>
      </c>
      <c r="I497" s="100" t="s">
        <v>7471</v>
      </c>
      <c r="J497" s="101" t="s">
        <v>5786</v>
      </c>
      <c r="K497" s="101" t="s">
        <v>369</v>
      </c>
    </row>
    <row r="498" spans="1:11">
      <c r="A498" s="2" t="s">
        <v>12131</v>
      </c>
      <c r="B498" s="99">
        <v>2161194</v>
      </c>
      <c r="C498" s="100" t="s">
        <v>5787</v>
      </c>
      <c r="D498" s="101" t="s">
        <v>5788</v>
      </c>
      <c r="E498" s="102">
        <v>2215212</v>
      </c>
      <c r="F498" s="101" t="s">
        <v>7506</v>
      </c>
      <c r="G498" s="101" t="s">
        <v>3102</v>
      </c>
      <c r="H498" s="103">
        <v>12</v>
      </c>
      <c r="I498" s="100" t="s">
        <v>7471</v>
      </c>
      <c r="J498" s="101" t="s">
        <v>5788</v>
      </c>
      <c r="K498" s="101" t="s">
        <v>369</v>
      </c>
    </row>
    <row r="499" spans="1:11">
      <c r="A499" s="2" t="s">
        <v>12131</v>
      </c>
      <c r="B499" s="99">
        <v>2137732</v>
      </c>
      <c r="C499" s="100" t="s">
        <v>7166</v>
      </c>
      <c r="D499" s="101" t="s">
        <v>7167</v>
      </c>
      <c r="E499" s="102">
        <v>2213010</v>
      </c>
      <c r="F499" s="101" t="s">
        <v>7506</v>
      </c>
      <c r="G499" s="101" t="s">
        <v>3102</v>
      </c>
      <c r="H499" s="103">
        <v>12</v>
      </c>
      <c r="I499" s="100" t="s">
        <v>7471</v>
      </c>
      <c r="J499" s="101" t="s">
        <v>7167</v>
      </c>
      <c r="K499" s="101" t="s">
        <v>3793</v>
      </c>
    </row>
    <row r="500" spans="1:11">
      <c r="A500" s="2" t="s">
        <v>12131</v>
      </c>
      <c r="B500" s="99">
        <v>2149583</v>
      </c>
      <c r="C500" s="100" t="s">
        <v>7168</v>
      </c>
      <c r="D500" s="101" t="s">
        <v>7169</v>
      </c>
      <c r="E500" s="102">
        <v>2213010</v>
      </c>
      <c r="F500" s="101" t="s">
        <v>7506</v>
      </c>
      <c r="G500" s="101" t="s">
        <v>3102</v>
      </c>
      <c r="H500" s="103">
        <v>12</v>
      </c>
      <c r="I500" s="100" t="s">
        <v>7471</v>
      </c>
      <c r="J500" s="101" t="s">
        <v>7169</v>
      </c>
      <c r="K500" s="101" t="s">
        <v>3793</v>
      </c>
    </row>
    <row r="501" spans="1:11">
      <c r="A501" s="2" t="s">
        <v>12131</v>
      </c>
      <c r="B501" s="99">
        <v>2155331</v>
      </c>
      <c r="C501" s="100" t="s">
        <v>7170</v>
      </c>
      <c r="D501" s="101" t="s">
        <v>7171</v>
      </c>
      <c r="E501" s="102">
        <v>2213010</v>
      </c>
      <c r="F501" s="101" t="s">
        <v>7506</v>
      </c>
      <c r="G501" s="101" t="s">
        <v>3102</v>
      </c>
      <c r="H501" s="103">
        <v>12</v>
      </c>
      <c r="I501" s="100" t="s">
        <v>7471</v>
      </c>
      <c r="J501" s="101" t="s">
        <v>7171</v>
      </c>
      <c r="K501" s="101" t="s">
        <v>3793</v>
      </c>
    </row>
    <row r="502" spans="1:11">
      <c r="A502" s="2" t="s">
        <v>12131</v>
      </c>
      <c r="B502" s="99">
        <v>2164822</v>
      </c>
      <c r="C502" s="100" t="s">
        <v>7172</v>
      </c>
      <c r="D502" s="101" t="s">
        <v>7173</v>
      </c>
      <c r="E502" s="102">
        <v>2213010</v>
      </c>
      <c r="F502" s="101" t="s">
        <v>7506</v>
      </c>
      <c r="G502" s="101" t="s">
        <v>3102</v>
      </c>
      <c r="H502" s="103">
        <v>12</v>
      </c>
      <c r="I502" s="100" t="s">
        <v>7471</v>
      </c>
      <c r="J502" s="101" t="s">
        <v>7173</v>
      </c>
      <c r="K502" s="101" t="s">
        <v>3793</v>
      </c>
    </row>
    <row r="503" spans="1:11">
      <c r="A503" s="2" t="s">
        <v>12131</v>
      </c>
      <c r="B503" s="99">
        <v>2187199</v>
      </c>
      <c r="C503" s="100" t="s">
        <v>7174</v>
      </c>
      <c r="D503" s="101" t="s">
        <v>7175</v>
      </c>
      <c r="E503" s="102">
        <v>2213010</v>
      </c>
      <c r="F503" s="101" t="s">
        <v>7506</v>
      </c>
      <c r="G503" s="101" t="s">
        <v>3102</v>
      </c>
      <c r="H503" s="103">
        <v>12</v>
      </c>
      <c r="I503" s="100" t="s">
        <v>7471</v>
      </c>
      <c r="J503" s="101" t="s">
        <v>7175</v>
      </c>
      <c r="K503" s="101" t="s">
        <v>3793</v>
      </c>
    </row>
    <row r="504" spans="1:11">
      <c r="A504" s="2" t="s">
        <v>12131</v>
      </c>
      <c r="B504" s="99">
        <v>2190370</v>
      </c>
      <c r="C504" s="100" t="s">
        <v>7176</v>
      </c>
      <c r="D504" s="101" t="s">
        <v>7177</v>
      </c>
      <c r="E504" s="102">
        <v>2213010</v>
      </c>
      <c r="F504" s="101" t="s">
        <v>7506</v>
      </c>
      <c r="G504" s="101" t="s">
        <v>3102</v>
      </c>
      <c r="H504" s="103">
        <v>12</v>
      </c>
      <c r="I504" s="100" t="s">
        <v>7471</v>
      </c>
      <c r="J504" s="101" t="s">
        <v>7177</v>
      </c>
      <c r="K504" s="101" t="s">
        <v>3793</v>
      </c>
    </row>
    <row r="505" spans="1:11">
      <c r="A505" s="2" t="s">
        <v>12131</v>
      </c>
      <c r="B505" s="99">
        <v>2190532</v>
      </c>
      <c r="C505" s="100" t="s">
        <v>7178</v>
      </c>
      <c r="D505" s="101" t="s">
        <v>7179</v>
      </c>
      <c r="E505" s="102">
        <v>2213010</v>
      </c>
      <c r="F505" s="101" t="s">
        <v>7506</v>
      </c>
      <c r="G505" s="101" t="s">
        <v>3102</v>
      </c>
      <c r="H505" s="103">
        <v>12</v>
      </c>
      <c r="I505" s="100" t="s">
        <v>7471</v>
      </c>
      <c r="J505" s="101" t="s">
        <v>7179</v>
      </c>
      <c r="K505" s="101" t="s">
        <v>3793</v>
      </c>
    </row>
    <row r="506" spans="1:11">
      <c r="A506" s="2" t="s">
        <v>12131</v>
      </c>
      <c r="B506" s="99">
        <v>2131374</v>
      </c>
      <c r="C506" s="100" t="s">
        <v>7180</v>
      </c>
      <c r="D506" s="101" t="s">
        <v>7181</v>
      </c>
      <c r="E506" s="102">
        <v>2213010</v>
      </c>
      <c r="F506" s="101" t="s">
        <v>7506</v>
      </c>
      <c r="G506" s="101" t="s">
        <v>3102</v>
      </c>
      <c r="H506" s="103">
        <v>12</v>
      </c>
      <c r="I506" s="100" t="s">
        <v>7471</v>
      </c>
      <c r="J506" s="101" t="s">
        <v>7181</v>
      </c>
      <c r="K506" s="101" t="s">
        <v>3793</v>
      </c>
    </row>
    <row r="507" spans="1:11">
      <c r="A507" s="2" t="s">
        <v>12131</v>
      </c>
      <c r="B507" s="99">
        <v>2138599</v>
      </c>
      <c r="C507" s="100" t="s">
        <v>7182</v>
      </c>
      <c r="D507" s="101" t="s">
        <v>7183</v>
      </c>
      <c r="E507" s="102">
        <v>2213010</v>
      </c>
      <c r="F507" s="101" t="s">
        <v>7506</v>
      </c>
      <c r="G507" s="101" t="s">
        <v>3102</v>
      </c>
      <c r="H507" s="103">
        <v>12</v>
      </c>
      <c r="I507" s="100" t="s">
        <v>7471</v>
      </c>
      <c r="J507" s="101" t="s">
        <v>7183</v>
      </c>
      <c r="K507" s="101" t="s">
        <v>3793</v>
      </c>
    </row>
    <row r="508" spans="1:11">
      <c r="A508" s="2" t="s">
        <v>12131</v>
      </c>
      <c r="B508" s="99">
        <v>2188971</v>
      </c>
      <c r="C508" s="100" t="s">
        <v>7184</v>
      </c>
      <c r="D508" s="101" t="s">
        <v>7185</v>
      </c>
      <c r="E508" s="102">
        <v>2213010</v>
      </c>
      <c r="F508" s="101" t="s">
        <v>7506</v>
      </c>
      <c r="G508" s="101" t="s">
        <v>3102</v>
      </c>
      <c r="H508" s="103">
        <v>12</v>
      </c>
      <c r="I508" s="100" t="s">
        <v>7471</v>
      </c>
      <c r="J508" s="101" t="s">
        <v>7185</v>
      </c>
      <c r="K508" s="101" t="s">
        <v>3793</v>
      </c>
    </row>
    <row r="509" spans="1:11">
      <c r="A509" s="2" t="s">
        <v>12131</v>
      </c>
      <c r="B509" s="99">
        <v>2191031</v>
      </c>
      <c r="C509" s="100" t="s">
        <v>7186</v>
      </c>
      <c r="D509" s="101" t="s">
        <v>7187</v>
      </c>
      <c r="E509" s="102">
        <v>2213010</v>
      </c>
      <c r="F509" s="101" t="s">
        <v>7506</v>
      </c>
      <c r="G509" s="101" t="s">
        <v>3102</v>
      </c>
      <c r="H509" s="103">
        <v>12</v>
      </c>
      <c r="I509" s="100" t="s">
        <v>7471</v>
      </c>
      <c r="J509" s="101" t="s">
        <v>7187</v>
      </c>
      <c r="K509" s="101" t="s">
        <v>3793</v>
      </c>
    </row>
    <row r="510" spans="1:11">
      <c r="A510" s="2" t="s">
        <v>12131</v>
      </c>
      <c r="B510" s="99">
        <v>2170449</v>
      </c>
      <c r="C510" s="100" t="s">
        <v>7188</v>
      </c>
      <c r="D510" s="101" t="s">
        <v>7189</v>
      </c>
      <c r="E510" s="102">
        <v>2213010</v>
      </c>
      <c r="F510" s="101" t="s">
        <v>7506</v>
      </c>
      <c r="G510" s="101" t="s">
        <v>3102</v>
      </c>
      <c r="H510" s="103">
        <v>12</v>
      </c>
      <c r="I510" s="100" t="s">
        <v>7471</v>
      </c>
      <c r="J510" s="101" t="s">
        <v>7189</v>
      </c>
      <c r="K510" s="101" t="s">
        <v>3793</v>
      </c>
    </row>
    <row r="511" spans="1:11">
      <c r="A511" s="2" t="s">
        <v>12131</v>
      </c>
      <c r="B511" s="99">
        <v>2171688</v>
      </c>
      <c r="C511" s="100" t="s">
        <v>7190</v>
      </c>
      <c r="D511" s="101" t="s">
        <v>328</v>
      </c>
      <c r="E511" s="102">
        <v>2213010</v>
      </c>
      <c r="F511" s="101" t="s">
        <v>7506</v>
      </c>
      <c r="G511" s="101" t="s">
        <v>3102</v>
      </c>
      <c r="H511" s="103">
        <v>12</v>
      </c>
      <c r="I511" s="100" t="s">
        <v>7471</v>
      </c>
      <c r="J511" s="101" t="s">
        <v>328</v>
      </c>
      <c r="K511" s="101" t="s">
        <v>3793</v>
      </c>
    </row>
    <row r="512" spans="1:11">
      <c r="A512" s="2" t="s">
        <v>12131</v>
      </c>
      <c r="B512" s="99">
        <v>2153490</v>
      </c>
      <c r="C512" s="100" t="s">
        <v>7191</v>
      </c>
      <c r="D512" s="101" t="s">
        <v>7192</v>
      </c>
      <c r="E512" s="102">
        <v>2213010</v>
      </c>
      <c r="F512" s="101" t="s">
        <v>7506</v>
      </c>
      <c r="G512" s="101" t="s">
        <v>3102</v>
      </c>
      <c r="H512" s="103">
        <v>12</v>
      </c>
      <c r="I512" s="100" t="s">
        <v>7471</v>
      </c>
      <c r="J512" s="101" t="s">
        <v>7192</v>
      </c>
      <c r="K512" s="101" t="s">
        <v>3793</v>
      </c>
    </row>
    <row r="513" spans="1:11">
      <c r="A513" s="2" t="s">
        <v>12131</v>
      </c>
      <c r="B513" s="99">
        <v>2189777</v>
      </c>
      <c r="C513" s="100" t="s">
        <v>7193</v>
      </c>
      <c r="D513" s="101" t="s">
        <v>7194</v>
      </c>
      <c r="E513" s="102">
        <v>2213010</v>
      </c>
      <c r="F513" s="101" t="s">
        <v>7506</v>
      </c>
      <c r="G513" s="101" t="s">
        <v>3102</v>
      </c>
      <c r="H513" s="103">
        <v>12</v>
      </c>
      <c r="I513" s="100" t="s">
        <v>7496</v>
      </c>
      <c r="J513" s="101" t="s">
        <v>7194</v>
      </c>
      <c r="K513" s="101" t="s">
        <v>3793</v>
      </c>
    </row>
    <row r="514" spans="1:11">
      <c r="A514" s="2" t="s">
        <v>12131</v>
      </c>
      <c r="B514" s="99">
        <v>2136058</v>
      </c>
      <c r="C514" s="100" t="s">
        <v>7255</v>
      </c>
      <c r="D514" s="101" t="s">
        <v>7256</v>
      </c>
      <c r="E514" s="102">
        <v>2214174</v>
      </c>
      <c r="F514" s="101" t="s">
        <v>7506</v>
      </c>
      <c r="G514" s="101" t="s">
        <v>3102</v>
      </c>
      <c r="H514" s="103">
        <v>12</v>
      </c>
      <c r="I514" s="100" t="s">
        <v>7471</v>
      </c>
      <c r="J514" s="101" t="s">
        <v>7256</v>
      </c>
      <c r="K514" s="101" t="s">
        <v>3801</v>
      </c>
    </row>
    <row r="515" spans="1:11">
      <c r="A515" s="2" t="s">
        <v>12131</v>
      </c>
      <c r="B515" s="99">
        <v>2142714</v>
      </c>
      <c r="C515" s="100" t="s">
        <v>7257</v>
      </c>
      <c r="D515" s="101" t="s">
        <v>7258</v>
      </c>
      <c r="E515" s="102">
        <v>2214174</v>
      </c>
      <c r="F515" s="101" t="s">
        <v>7506</v>
      </c>
      <c r="G515" s="101" t="s">
        <v>3102</v>
      </c>
      <c r="H515" s="103">
        <v>12</v>
      </c>
      <c r="I515" s="100" t="s">
        <v>7471</v>
      </c>
      <c r="J515" s="101" t="s">
        <v>7258</v>
      </c>
      <c r="K515" s="101" t="s">
        <v>3801</v>
      </c>
    </row>
    <row r="516" spans="1:11">
      <c r="A516" s="2" t="s">
        <v>12131</v>
      </c>
      <c r="B516" s="99">
        <v>2184803</v>
      </c>
      <c r="C516" s="100" t="s">
        <v>7259</v>
      </c>
      <c r="D516" s="101" t="s">
        <v>7260</v>
      </c>
      <c r="E516" s="102">
        <v>2214174</v>
      </c>
      <c r="F516" s="101" t="s">
        <v>7506</v>
      </c>
      <c r="G516" s="101" t="s">
        <v>3102</v>
      </c>
      <c r="H516" s="103">
        <v>12</v>
      </c>
      <c r="I516" s="100" t="s">
        <v>7471</v>
      </c>
      <c r="J516" s="101" t="s">
        <v>7260</v>
      </c>
      <c r="K516" s="101" t="s">
        <v>3801</v>
      </c>
    </row>
    <row r="517" spans="1:11">
      <c r="A517" s="2" t="s">
        <v>12131</v>
      </c>
      <c r="B517" s="99">
        <v>2186701</v>
      </c>
      <c r="C517" s="100" t="s">
        <v>7261</v>
      </c>
      <c r="D517" s="101" t="s">
        <v>7262</v>
      </c>
      <c r="E517" s="102">
        <v>2214174</v>
      </c>
      <c r="F517" s="101" t="s">
        <v>7506</v>
      </c>
      <c r="G517" s="101" t="s">
        <v>3102</v>
      </c>
      <c r="H517" s="103">
        <v>12</v>
      </c>
      <c r="I517" s="100" t="s">
        <v>7471</v>
      </c>
      <c r="J517" s="101" t="s">
        <v>7262</v>
      </c>
      <c r="K517" s="101" t="s">
        <v>3801</v>
      </c>
    </row>
    <row r="518" spans="1:11">
      <c r="A518" s="2" t="s">
        <v>12131</v>
      </c>
      <c r="B518" s="99">
        <v>2189551</v>
      </c>
      <c r="C518" s="100" t="s">
        <v>7263</v>
      </c>
      <c r="D518" s="101" t="s">
        <v>7264</v>
      </c>
      <c r="E518" s="102">
        <v>2214174</v>
      </c>
      <c r="F518" s="101" t="s">
        <v>7506</v>
      </c>
      <c r="G518" s="101" t="s">
        <v>3102</v>
      </c>
      <c r="H518" s="103">
        <v>12</v>
      </c>
      <c r="I518" s="100" t="s">
        <v>7471</v>
      </c>
      <c r="J518" s="101" t="s">
        <v>7264</v>
      </c>
      <c r="K518" s="101" t="s">
        <v>3801</v>
      </c>
    </row>
    <row r="519" spans="1:11">
      <c r="A519" s="2" t="s">
        <v>12131</v>
      </c>
      <c r="B519" s="99">
        <v>2190793</v>
      </c>
      <c r="C519" s="100" t="s">
        <v>7265</v>
      </c>
      <c r="D519" s="101" t="s">
        <v>7266</v>
      </c>
      <c r="E519" s="102">
        <v>2214174</v>
      </c>
      <c r="F519" s="101" t="s">
        <v>7506</v>
      </c>
      <c r="G519" s="101" t="s">
        <v>3102</v>
      </c>
      <c r="H519" s="103">
        <v>12</v>
      </c>
      <c r="I519" s="100" t="s">
        <v>7471</v>
      </c>
      <c r="J519" s="101" t="s">
        <v>7266</v>
      </c>
      <c r="K519" s="101" t="s">
        <v>3801</v>
      </c>
    </row>
    <row r="520" spans="1:11">
      <c r="A520" s="2" t="s">
        <v>12131</v>
      </c>
      <c r="B520" s="99">
        <v>2190799</v>
      </c>
      <c r="C520" s="100" t="s">
        <v>7267</v>
      </c>
      <c r="D520" s="101" t="s">
        <v>7268</v>
      </c>
      <c r="E520" s="102">
        <v>2214174</v>
      </c>
      <c r="F520" s="101" t="s">
        <v>7506</v>
      </c>
      <c r="G520" s="101" t="s">
        <v>3102</v>
      </c>
      <c r="H520" s="103">
        <v>12</v>
      </c>
      <c r="I520" s="100" t="s">
        <v>7471</v>
      </c>
      <c r="J520" s="101" t="s">
        <v>7268</v>
      </c>
      <c r="K520" s="101" t="s">
        <v>3801</v>
      </c>
    </row>
    <row r="521" spans="1:11">
      <c r="A521" s="2" t="s">
        <v>12131</v>
      </c>
      <c r="B521" s="99">
        <v>2191069</v>
      </c>
      <c r="C521" s="100" t="s">
        <v>7269</v>
      </c>
      <c r="D521" s="101" t="s">
        <v>7270</v>
      </c>
      <c r="E521" s="102">
        <v>2214174</v>
      </c>
      <c r="F521" s="101" t="s">
        <v>7506</v>
      </c>
      <c r="G521" s="101" t="s">
        <v>3102</v>
      </c>
      <c r="H521" s="103">
        <v>12</v>
      </c>
      <c r="I521" s="100" t="s">
        <v>7471</v>
      </c>
      <c r="J521" s="101" t="s">
        <v>7270</v>
      </c>
      <c r="K521" s="101" t="s">
        <v>3801</v>
      </c>
    </row>
    <row r="522" spans="1:11">
      <c r="A522" s="2" t="s">
        <v>12131</v>
      </c>
      <c r="B522" s="99">
        <v>2132866</v>
      </c>
      <c r="C522" s="100" t="s">
        <v>7271</v>
      </c>
      <c r="D522" s="101" t="s">
        <v>7272</v>
      </c>
      <c r="E522" s="102">
        <v>2214174</v>
      </c>
      <c r="F522" s="101" t="s">
        <v>7506</v>
      </c>
      <c r="G522" s="101" t="s">
        <v>3102</v>
      </c>
      <c r="H522" s="103">
        <v>12</v>
      </c>
      <c r="I522" s="100" t="s">
        <v>7471</v>
      </c>
      <c r="J522" s="101" t="s">
        <v>7272</v>
      </c>
      <c r="K522" s="101" t="s">
        <v>3801</v>
      </c>
    </row>
    <row r="523" spans="1:11">
      <c r="A523" s="2" t="s">
        <v>12131</v>
      </c>
      <c r="B523" s="99">
        <v>2136885</v>
      </c>
      <c r="C523" s="100" t="s">
        <v>7273</v>
      </c>
      <c r="D523" s="101" t="s">
        <v>2373</v>
      </c>
      <c r="E523" s="102">
        <v>2214174</v>
      </c>
      <c r="F523" s="101" t="s">
        <v>7506</v>
      </c>
      <c r="G523" s="101" t="s">
        <v>3102</v>
      </c>
      <c r="H523" s="103">
        <v>12</v>
      </c>
      <c r="I523" s="100" t="s">
        <v>7471</v>
      </c>
      <c r="J523" s="101" t="s">
        <v>2373</v>
      </c>
      <c r="K523" s="101" t="s">
        <v>3801</v>
      </c>
    </row>
    <row r="524" spans="1:11">
      <c r="A524" s="2" t="s">
        <v>12131</v>
      </c>
      <c r="B524" s="99">
        <v>2144744</v>
      </c>
      <c r="C524" s="100" t="s">
        <v>7274</v>
      </c>
      <c r="D524" s="101" t="s">
        <v>7275</v>
      </c>
      <c r="E524" s="102">
        <v>2214174</v>
      </c>
      <c r="F524" s="101" t="s">
        <v>7506</v>
      </c>
      <c r="G524" s="101" t="s">
        <v>3102</v>
      </c>
      <c r="H524" s="103">
        <v>12</v>
      </c>
      <c r="I524" s="100" t="s">
        <v>7471</v>
      </c>
      <c r="J524" s="101" t="s">
        <v>7275</v>
      </c>
      <c r="K524" s="101" t="s">
        <v>3801</v>
      </c>
    </row>
    <row r="525" spans="1:11">
      <c r="A525" s="2" t="s">
        <v>12131</v>
      </c>
      <c r="B525" s="99">
        <v>2176406</v>
      </c>
      <c r="C525" s="100" t="s">
        <v>7276</v>
      </c>
      <c r="D525" s="101" t="s">
        <v>7277</v>
      </c>
      <c r="E525" s="102">
        <v>2214174</v>
      </c>
      <c r="F525" s="101" t="s">
        <v>7506</v>
      </c>
      <c r="G525" s="101" t="s">
        <v>3102</v>
      </c>
      <c r="H525" s="103">
        <v>12</v>
      </c>
      <c r="I525" s="100" t="s">
        <v>7471</v>
      </c>
      <c r="J525" s="101" t="s">
        <v>7277</v>
      </c>
      <c r="K525" s="101" t="s">
        <v>3801</v>
      </c>
    </row>
    <row r="526" spans="1:11">
      <c r="A526" s="2" t="s">
        <v>12131</v>
      </c>
      <c r="B526" s="99">
        <v>2184480</v>
      </c>
      <c r="C526" s="100" t="s">
        <v>7278</v>
      </c>
      <c r="D526" s="101" t="s">
        <v>7279</v>
      </c>
      <c r="E526" s="102">
        <v>2214174</v>
      </c>
      <c r="F526" s="101" t="s">
        <v>7506</v>
      </c>
      <c r="G526" s="101" t="s">
        <v>3102</v>
      </c>
      <c r="H526" s="103">
        <v>12</v>
      </c>
      <c r="I526" s="100" t="s">
        <v>7471</v>
      </c>
      <c r="J526" s="101" t="s">
        <v>7279</v>
      </c>
      <c r="K526" s="101" t="s">
        <v>3801</v>
      </c>
    </row>
    <row r="527" spans="1:11">
      <c r="A527" s="2" t="s">
        <v>12131</v>
      </c>
      <c r="B527" s="99">
        <v>14432744</v>
      </c>
      <c r="C527" s="100" t="s">
        <v>7280</v>
      </c>
      <c r="D527" s="101" t="s">
        <v>7281</v>
      </c>
      <c r="E527" s="102">
        <v>14433699</v>
      </c>
      <c r="F527" s="101" t="s">
        <v>7506</v>
      </c>
      <c r="G527" s="101" t="s">
        <v>3102</v>
      </c>
      <c r="H527" s="103">
        <v>12</v>
      </c>
      <c r="I527" s="100" t="s">
        <v>7471</v>
      </c>
      <c r="J527" s="101" t="s">
        <v>7281</v>
      </c>
      <c r="K527" s="101" t="s">
        <v>7282</v>
      </c>
    </row>
    <row r="528" spans="1:11">
      <c r="A528" s="2" t="s">
        <v>12131</v>
      </c>
      <c r="B528" s="99">
        <v>2147237</v>
      </c>
      <c r="C528" s="100" t="s">
        <v>7317</v>
      </c>
      <c r="D528" s="101" t="s">
        <v>7318</v>
      </c>
      <c r="E528" s="102">
        <v>2122544</v>
      </c>
      <c r="F528" s="101" t="s">
        <v>7506</v>
      </c>
      <c r="G528" s="101" t="s">
        <v>3099</v>
      </c>
      <c r="H528" s="103">
        <v>4</v>
      </c>
      <c r="I528" s="100" t="s">
        <v>7521</v>
      </c>
      <c r="J528" s="101" t="s">
        <v>7318</v>
      </c>
      <c r="K528" s="101" t="s">
        <v>7319</v>
      </c>
    </row>
    <row r="529" spans="1:11">
      <c r="A529" s="2" t="s">
        <v>12131</v>
      </c>
      <c r="B529" s="99">
        <v>2138766</v>
      </c>
      <c r="C529" s="100" t="s">
        <v>7320</v>
      </c>
      <c r="D529" s="101" t="s">
        <v>7321</v>
      </c>
      <c r="E529" s="102">
        <v>2123489</v>
      </c>
      <c r="F529" s="101" t="s">
        <v>7506</v>
      </c>
      <c r="G529" s="101" t="s">
        <v>5435</v>
      </c>
      <c r="H529" s="103">
        <v>4</v>
      </c>
      <c r="I529" s="100" t="s">
        <v>7521</v>
      </c>
      <c r="J529" s="101" t="s">
        <v>7321</v>
      </c>
      <c r="K529" s="101" t="s">
        <v>7322</v>
      </c>
    </row>
    <row r="530" spans="1:11">
      <c r="A530" s="2" t="s">
        <v>12131</v>
      </c>
      <c r="B530" s="99">
        <v>2162585</v>
      </c>
      <c r="C530" s="100" t="s">
        <v>9490</v>
      </c>
      <c r="D530" s="101" t="s">
        <v>9491</v>
      </c>
      <c r="E530" s="102">
        <v>2220618</v>
      </c>
      <c r="F530" s="101" t="s">
        <v>7506</v>
      </c>
      <c r="G530" s="101" t="s">
        <v>5457</v>
      </c>
      <c r="H530" s="103">
        <v>12</v>
      </c>
      <c r="I530" s="100" t="s">
        <v>7471</v>
      </c>
      <c r="J530" s="101" t="s">
        <v>9491</v>
      </c>
      <c r="K530" s="101" t="s">
        <v>9492</v>
      </c>
    </row>
    <row r="531" spans="1:11">
      <c r="A531" s="2" t="s">
        <v>12131</v>
      </c>
      <c r="B531" s="99">
        <v>2134170</v>
      </c>
      <c r="C531" s="100" t="s">
        <v>9509</v>
      </c>
      <c r="D531" s="101" t="s">
        <v>9510</v>
      </c>
      <c r="E531" s="102">
        <v>2220750</v>
      </c>
      <c r="F531" s="101" t="s">
        <v>7506</v>
      </c>
      <c r="G531" s="101" t="s">
        <v>3102</v>
      </c>
      <c r="H531" s="103">
        <v>12</v>
      </c>
      <c r="I531" s="100" t="s">
        <v>7471</v>
      </c>
      <c r="J531" s="101" t="s">
        <v>9510</v>
      </c>
      <c r="K531" s="101" t="s">
        <v>3826</v>
      </c>
    </row>
    <row r="532" spans="1:11">
      <c r="A532" s="2" t="s">
        <v>12131</v>
      </c>
      <c r="B532" s="99">
        <v>2144095</v>
      </c>
      <c r="C532" s="100" t="s">
        <v>9511</v>
      </c>
      <c r="D532" s="101" t="s">
        <v>9512</v>
      </c>
      <c r="E532" s="102">
        <v>2218412</v>
      </c>
      <c r="F532" s="101" t="s">
        <v>7506</v>
      </c>
      <c r="G532" s="101" t="s">
        <v>3102</v>
      </c>
      <c r="H532" s="103">
        <v>33</v>
      </c>
      <c r="I532" s="100" t="s">
        <v>7471</v>
      </c>
      <c r="J532" s="101" t="s">
        <v>9512</v>
      </c>
      <c r="K532" s="101" t="s">
        <v>3826</v>
      </c>
    </row>
    <row r="533" spans="1:11">
      <c r="A533" s="2" t="s">
        <v>12131</v>
      </c>
      <c r="B533" s="99">
        <v>2157129</v>
      </c>
      <c r="C533" s="100" t="s">
        <v>9513</v>
      </c>
      <c r="D533" s="101" t="s">
        <v>9514</v>
      </c>
      <c r="E533" s="102">
        <v>2220750</v>
      </c>
      <c r="F533" s="101" t="s">
        <v>7506</v>
      </c>
      <c r="G533" s="101" t="s">
        <v>3102</v>
      </c>
      <c r="H533" s="103">
        <v>12</v>
      </c>
      <c r="I533" s="100" t="s">
        <v>7471</v>
      </c>
      <c r="J533" s="101" t="s">
        <v>9514</v>
      </c>
      <c r="K533" s="101" t="s">
        <v>3826</v>
      </c>
    </row>
    <row r="534" spans="1:11">
      <c r="A534" s="2" t="s">
        <v>12131</v>
      </c>
      <c r="B534" s="99">
        <v>2169285</v>
      </c>
      <c r="C534" s="100" t="s">
        <v>9515</v>
      </c>
      <c r="D534" s="101" t="s">
        <v>9516</v>
      </c>
      <c r="E534" s="102">
        <v>2213828</v>
      </c>
      <c r="F534" s="101" t="s">
        <v>7506</v>
      </c>
      <c r="G534" s="101" t="s">
        <v>3102</v>
      </c>
      <c r="H534" s="103">
        <v>4</v>
      </c>
      <c r="I534" s="100" t="s">
        <v>7471</v>
      </c>
      <c r="J534" s="101" t="s">
        <v>9516</v>
      </c>
      <c r="K534" s="101" t="s">
        <v>3826</v>
      </c>
    </row>
    <row r="535" spans="1:11">
      <c r="A535" s="2" t="s">
        <v>12131</v>
      </c>
      <c r="B535" s="99">
        <v>2173288</v>
      </c>
      <c r="C535" s="100" t="s">
        <v>9517</v>
      </c>
      <c r="D535" s="101" t="s">
        <v>9518</v>
      </c>
      <c r="E535" s="102">
        <v>2220750</v>
      </c>
      <c r="F535" s="101" t="s">
        <v>7506</v>
      </c>
      <c r="G535" s="101" t="s">
        <v>3102</v>
      </c>
      <c r="H535" s="103">
        <v>12</v>
      </c>
      <c r="I535" s="100" t="s">
        <v>7471</v>
      </c>
      <c r="J535" s="101" t="s">
        <v>9518</v>
      </c>
      <c r="K535" s="101" t="s">
        <v>3826</v>
      </c>
    </row>
    <row r="536" spans="1:11">
      <c r="A536" s="2" t="s">
        <v>12131</v>
      </c>
      <c r="B536" s="99">
        <v>2177313</v>
      </c>
      <c r="C536" s="100" t="s">
        <v>9519</v>
      </c>
      <c r="D536" s="101" t="s">
        <v>9520</v>
      </c>
      <c r="E536" s="102">
        <v>2220750</v>
      </c>
      <c r="F536" s="101" t="s">
        <v>7506</v>
      </c>
      <c r="G536" s="101" t="s">
        <v>3102</v>
      </c>
      <c r="H536" s="103">
        <v>12</v>
      </c>
      <c r="I536" s="100" t="s">
        <v>7471</v>
      </c>
      <c r="J536" s="101" t="s">
        <v>9520</v>
      </c>
      <c r="K536" s="101" t="s">
        <v>3826</v>
      </c>
    </row>
    <row r="537" spans="1:11">
      <c r="A537" s="2" t="s">
        <v>12131</v>
      </c>
      <c r="B537" s="99">
        <v>2181966</v>
      </c>
      <c r="C537" s="100" t="s">
        <v>9521</v>
      </c>
      <c r="D537" s="101" t="s">
        <v>9522</v>
      </c>
      <c r="E537" s="102">
        <v>2220750</v>
      </c>
      <c r="F537" s="101" t="s">
        <v>7506</v>
      </c>
      <c r="G537" s="101" t="s">
        <v>3102</v>
      </c>
      <c r="H537" s="103">
        <v>12</v>
      </c>
      <c r="I537" s="100" t="s">
        <v>7471</v>
      </c>
      <c r="J537" s="101" t="s">
        <v>9522</v>
      </c>
      <c r="K537" s="101" t="s">
        <v>3826</v>
      </c>
    </row>
    <row r="538" spans="1:11">
      <c r="A538" s="2" t="s">
        <v>12131</v>
      </c>
      <c r="B538" s="99">
        <v>2183690</v>
      </c>
      <c r="C538" s="100" t="s">
        <v>9523</v>
      </c>
      <c r="D538" s="101" t="s">
        <v>1378</v>
      </c>
      <c r="E538" s="102">
        <v>2220750</v>
      </c>
      <c r="F538" s="101" t="s">
        <v>7506</v>
      </c>
      <c r="G538" s="101" t="s">
        <v>3102</v>
      </c>
      <c r="H538" s="103">
        <v>12</v>
      </c>
      <c r="I538" s="100" t="s">
        <v>7471</v>
      </c>
      <c r="J538" s="101" t="s">
        <v>1378</v>
      </c>
      <c r="K538" s="101" t="s">
        <v>3826</v>
      </c>
    </row>
    <row r="539" spans="1:11">
      <c r="A539" s="2" t="s">
        <v>12131</v>
      </c>
      <c r="B539" s="99">
        <v>2184484</v>
      </c>
      <c r="C539" s="100" t="s">
        <v>9524</v>
      </c>
      <c r="D539" s="101" t="s">
        <v>9525</v>
      </c>
      <c r="E539" s="102">
        <v>2220750</v>
      </c>
      <c r="F539" s="101" t="s">
        <v>7506</v>
      </c>
      <c r="G539" s="101" t="s">
        <v>3102</v>
      </c>
      <c r="H539" s="103">
        <v>12</v>
      </c>
      <c r="I539" s="100" t="s">
        <v>7471</v>
      </c>
      <c r="J539" s="101" t="s">
        <v>9525</v>
      </c>
      <c r="K539" s="101" t="s">
        <v>3826</v>
      </c>
    </row>
    <row r="540" spans="1:11">
      <c r="A540" s="2" t="s">
        <v>12131</v>
      </c>
      <c r="B540" s="99">
        <v>2190347</v>
      </c>
      <c r="C540" s="100" t="s">
        <v>9526</v>
      </c>
      <c r="D540" s="101" t="s">
        <v>9527</v>
      </c>
      <c r="E540" s="102">
        <v>2220750</v>
      </c>
      <c r="F540" s="101" t="s">
        <v>7506</v>
      </c>
      <c r="G540" s="101" t="s">
        <v>3102</v>
      </c>
      <c r="H540" s="103">
        <v>12</v>
      </c>
      <c r="I540" s="100" t="s">
        <v>7471</v>
      </c>
      <c r="J540" s="101" t="s">
        <v>9527</v>
      </c>
      <c r="K540" s="101" t="s">
        <v>3826</v>
      </c>
    </row>
    <row r="541" spans="1:11">
      <c r="A541" s="2" t="s">
        <v>12131</v>
      </c>
      <c r="B541" s="99">
        <v>2190417</v>
      </c>
      <c r="C541" s="100" t="s">
        <v>9528</v>
      </c>
      <c r="D541" s="101" t="s">
        <v>9529</v>
      </c>
      <c r="E541" s="102">
        <v>2218412</v>
      </c>
      <c r="F541" s="101" t="s">
        <v>7506</v>
      </c>
      <c r="G541" s="101" t="s">
        <v>3102</v>
      </c>
      <c r="H541" s="103">
        <v>33</v>
      </c>
      <c r="I541" s="100" t="s">
        <v>7471</v>
      </c>
      <c r="J541" s="101" t="s">
        <v>9529</v>
      </c>
      <c r="K541" s="101" t="s">
        <v>3826</v>
      </c>
    </row>
    <row r="542" spans="1:11">
      <c r="A542" s="2" t="s">
        <v>12131</v>
      </c>
      <c r="B542" s="99">
        <v>2190634</v>
      </c>
      <c r="C542" s="100" t="s">
        <v>9530</v>
      </c>
      <c r="D542" s="101" t="s">
        <v>9531</v>
      </c>
      <c r="E542" s="102">
        <v>2220750</v>
      </c>
      <c r="F542" s="101" t="s">
        <v>7506</v>
      </c>
      <c r="G542" s="101" t="s">
        <v>3102</v>
      </c>
      <c r="H542" s="103">
        <v>12</v>
      </c>
      <c r="I542" s="100" t="s">
        <v>7471</v>
      </c>
      <c r="J542" s="101" t="s">
        <v>9531</v>
      </c>
      <c r="K542" s="101" t="s">
        <v>3826</v>
      </c>
    </row>
    <row r="543" spans="1:11">
      <c r="A543" s="2" t="s">
        <v>12131</v>
      </c>
      <c r="B543" s="99">
        <v>2190809</v>
      </c>
      <c r="C543" s="100" t="s">
        <v>9532</v>
      </c>
      <c r="D543" s="101" t="s">
        <v>9533</v>
      </c>
      <c r="E543" s="102">
        <v>2220750</v>
      </c>
      <c r="F543" s="101" t="s">
        <v>7506</v>
      </c>
      <c r="G543" s="101" t="s">
        <v>3102</v>
      </c>
      <c r="H543" s="103">
        <v>12</v>
      </c>
      <c r="I543" s="100" t="s">
        <v>7471</v>
      </c>
      <c r="J543" s="101" t="s">
        <v>9533</v>
      </c>
      <c r="K543" s="101" t="s">
        <v>3826</v>
      </c>
    </row>
    <row r="544" spans="1:11">
      <c r="A544" s="2" t="s">
        <v>12131</v>
      </c>
      <c r="B544" s="99">
        <v>2191009</v>
      </c>
      <c r="C544" s="100" t="s">
        <v>9534</v>
      </c>
      <c r="D544" s="101" t="s">
        <v>9535</v>
      </c>
      <c r="E544" s="102">
        <v>2220750</v>
      </c>
      <c r="F544" s="101" t="s">
        <v>7506</v>
      </c>
      <c r="G544" s="101" t="s">
        <v>3102</v>
      </c>
      <c r="H544" s="103">
        <v>12</v>
      </c>
      <c r="I544" s="100" t="s">
        <v>7471</v>
      </c>
      <c r="J544" s="101" t="s">
        <v>9535</v>
      </c>
      <c r="K544" s="101" t="s">
        <v>3826</v>
      </c>
    </row>
    <row r="545" spans="1:11">
      <c r="A545" s="2" t="s">
        <v>12131</v>
      </c>
      <c r="B545" s="99">
        <v>2149399</v>
      </c>
      <c r="C545" s="100" t="s">
        <v>9536</v>
      </c>
      <c r="D545" s="101" t="s">
        <v>9537</v>
      </c>
      <c r="E545" s="102">
        <v>2213828</v>
      </c>
      <c r="F545" s="101" t="s">
        <v>7506</v>
      </c>
      <c r="G545" s="101" t="s">
        <v>3102</v>
      </c>
      <c r="H545" s="103">
        <v>4</v>
      </c>
      <c r="I545" s="100" t="s">
        <v>7471</v>
      </c>
      <c r="J545" s="101" t="s">
        <v>9537</v>
      </c>
      <c r="K545" s="101" t="s">
        <v>3826</v>
      </c>
    </row>
    <row r="546" spans="1:11">
      <c r="A546" s="2" t="s">
        <v>12131</v>
      </c>
      <c r="B546" s="99">
        <v>2181895</v>
      </c>
      <c r="C546" s="100" t="s">
        <v>9538</v>
      </c>
      <c r="D546" s="101" t="s">
        <v>9539</v>
      </c>
      <c r="E546" s="102">
        <v>2220750</v>
      </c>
      <c r="F546" s="101" t="s">
        <v>7506</v>
      </c>
      <c r="G546" s="101" t="s">
        <v>3102</v>
      </c>
      <c r="H546" s="103">
        <v>12</v>
      </c>
      <c r="I546" s="100" t="s">
        <v>7471</v>
      </c>
      <c r="J546" s="101" t="s">
        <v>9539</v>
      </c>
      <c r="K546" s="101" t="s">
        <v>3826</v>
      </c>
    </row>
    <row r="547" spans="1:11">
      <c r="A547" s="2" t="s">
        <v>12131</v>
      </c>
      <c r="B547" s="99">
        <v>2161012</v>
      </c>
      <c r="C547" s="100" t="s">
        <v>9540</v>
      </c>
      <c r="D547" s="101" t="s">
        <v>9541</v>
      </c>
      <c r="E547" s="102">
        <v>2218412</v>
      </c>
      <c r="F547" s="101" t="s">
        <v>7506</v>
      </c>
      <c r="G547" s="101" t="s">
        <v>3102</v>
      </c>
      <c r="H547" s="103">
        <v>33</v>
      </c>
      <c r="I547" s="100" t="s">
        <v>7471</v>
      </c>
      <c r="J547" s="101" t="s">
        <v>9541</v>
      </c>
      <c r="K547" s="101" t="s">
        <v>3826</v>
      </c>
    </row>
    <row r="548" spans="1:11">
      <c r="A548" s="2" t="s">
        <v>12131</v>
      </c>
      <c r="B548" s="99">
        <v>2182609</v>
      </c>
      <c r="C548" s="100" t="s">
        <v>9542</v>
      </c>
      <c r="D548" s="101" t="s">
        <v>9543</v>
      </c>
      <c r="E548" s="102">
        <v>2218412</v>
      </c>
      <c r="F548" s="101" t="s">
        <v>7506</v>
      </c>
      <c r="G548" s="101" t="s">
        <v>3102</v>
      </c>
      <c r="H548" s="103">
        <v>33</v>
      </c>
      <c r="I548" s="100" t="s">
        <v>7471</v>
      </c>
      <c r="J548" s="101" t="s">
        <v>9543</v>
      </c>
      <c r="K548" s="101" t="s">
        <v>3826</v>
      </c>
    </row>
    <row r="549" spans="1:11">
      <c r="A549" s="2" t="s">
        <v>12131</v>
      </c>
      <c r="B549" s="99">
        <v>2190421</v>
      </c>
      <c r="C549" s="100" t="s">
        <v>9544</v>
      </c>
      <c r="D549" s="101" t="s">
        <v>9545</v>
      </c>
      <c r="E549" s="102">
        <v>2220750</v>
      </c>
      <c r="F549" s="101" t="s">
        <v>7506</v>
      </c>
      <c r="G549" s="101" t="s">
        <v>3102</v>
      </c>
      <c r="H549" s="103">
        <v>12</v>
      </c>
      <c r="I549" s="100" t="s">
        <v>7471</v>
      </c>
      <c r="J549" s="101" t="s">
        <v>9545</v>
      </c>
      <c r="K549" s="101" t="s">
        <v>3826</v>
      </c>
    </row>
    <row r="550" spans="1:11">
      <c r="A550" s="2" t="s">
        <v>12131</v>
      </c>
      <c r="B550" s="99">
        <v>2137738</v>
      </c>
      <c r="C550" s="100" t="s">
        <v>9546</v>
      </c>
      <c r="D550" s="101" t="s">
        <v>9547</v>
      </c>
      <c r="E550" s="102">
        <v>2220750</v>
      </c>
      <c r="F550" s="101" t="s">
        <v>7506</v>
      </c>
      <c r="G550" s="101" t="s">
        <v>3102</v>
      </c>
      <c r="H550" s="103">
        <v>12</v>
      </c>
      <c r="I550" s="100" t="s">
        <v>7471</v>
      </c>
      <c r="J550" s="101" t="s">
        <v>9547</v>
      </c>
      <c r="K550" s="101" t="s">
        <v>3826</v>
      </c>
    </row>
    <row r="551" spans="1:11">
      <c r="A551" s="2" t="s">
        <v>12131</v>
      </c>
      <c r="B551" s="99">
        <v>2179302</v>
      </c>
      <c r="C551" s="100" t="s">
        <v>9548</v>
      </c>
      <c r="D551" s="101" t="s">
        <v>9549</v>
      </c>
      <c r="E551" s="102">
        <v>2220750</v>
      </c>
      <c r="F551" s="101" t="s">
        <v>7506</v>
      </c>
      <c r="G551" s="101" t="s">
        <v>3102</v>
      </c>
      <c r="H551" s="103">
        <v>12</v>
      </c>
      <c r="I551" s="100" t="s">
        <v>7471</v>
      </c>
      <c r="J551" s="101" t="s">
        <v>9549</v>
      </c>
      <c r="K551" s="101" t="s">
        <v>3826</v>
      </c>
    </row>
    <row r="552" spans="1:11">
      <c r="A552" s="2" t="s">
        <v>12131</v>
      </c>
      <c r="B552" s="99">
        <v>2186703</v>
      </c>
      <c r="C552" s="100" t="s">
        <v>9550</v>
      </c>
      <c r="D552" s="101" t="s">
        <v>9551</v>
      </c>
      <c r="E552" s="102">
        <v>2220750</v>
      </c>
      <c r="F552" s="101" t="s">
        <v>7506</v>
      </c>
      <c r="G552" s="101" t="s">
        <v>3102</v>
      </c>
      <c r="H552" s="103">
        <v>12</v>
      </c>
      <c r="I552" s="100" t="s">
        <v>7471</v>
      </c>
      <c r="J552" s="101" t="s">
        <v>9551</v>
      </c>
      <c r="K552" s="101" t="s">
        <v>3826</v>
      </c>
    </row>
    <row r="553" spans="1:11">
      <c r="A553" s="2" t="s">
        <v>12131</v>
      </c>
      <c r="B553" s="99">
        <v>2142521</v>
      </c>
      <c r="C553" s="100" t="s">
        <v>9552</v>
      </c>
      <c r="D553" s="101" t="s">
        <v>9553</v>
      </c>
      <c r="E553" s="102">
        <v>2220750</v>
      </c>
      <c r="F553" s="101" t="s">
        <v>7506</v>
      </c>
      <c r="G553" s="101" t="s">
        <v>3102</v>
      </c>
      <c r="H553" s="103">
        <v>12</v>
      </c>
      <c r="I553" s="100" t="s">
        <v>7471</v>
      </c>
      <c r="J553" s="101" t="s">
        <v>9553</v>
      </c>
      <c r="K553" s="101" t="s">
        <v>3826</v>
      </c>
    </row>
    <row r="554" spans="1:11">
      <c r="A554" s="2" t="s">
        <v>12131</v>
      </c>
      <c r="B554" s="99">
        <v>2191124</v>
      </c>
      <c r="C554" s="100" t="s">
        <v>9554</v>
      </c>
      <c r="D554" s="101" t="s">
        <v>9555</v>
      </c>
      <c r="E554" s="102">
        <v>2217190</v>
      </c>
      <c r="F554" s="101" t="s">
        <v>7506</v>
      </c>
      <c r="G554" s="101" t="s">
        <v>5435</v>
      </c>
      <c r="H554" s="103">
        <v>12</v>
      </c>
      <c r="I554" s="100" t="s">
        <v>7471</v>
      </c>
      <c r="J554" s="101" t="s">
        <v>9555</v>
      </c>
      <c r="K554" s="101" t="s">
        <v>3827</v>
      </c>
    </row>
    <row r="555" spans="1:11">
      <c r="A555" s="2" t="s">
        <v>12131</v>
      </c>
      <c r="B555" s="99">
        <v>2163539</v>
      </c>
      <c r="C555" s="100" t="s">
        <v>9556</v>
      </c>
      <c r="D555" s="101" t="s">
        <v>9557</v>
      </c>
      <c r="E555" s="102">
        <v>2122960</v>
      </c>
      <c r="F555" s="101" t="s">
        <v>7506</v>
      </c>
      <c r="G555" s="101" t="s">
        <v>5876</v>
      </c>
      <c r="H555" s="103">
        <v>2.4</v>
      </c>
      <c r="I555" s="100" t="s">
        <v>7471</v>
      </c>
      <c r="J555" s="101" t="s">
        <v>9557</v>
      </c>
      <c r="K555" s="101" t="s">
        <v>9558</v>
      </c>
    </row>
    <row r="556" spans="1:11">
      <c r="A556" s="2" t="s">
        <v>12131</v>
      </c>
      <c r="B556" s="99">
        <v>2190872</v>
      </c>
      <c r="C556" s="100" t="s">
        <v>13454</v>
      </c>
      <c r="D556" s="101" t="s">
        <v>13455</v>
      </c>
      <c r="E556" s="102">
        <v>2215256</v>
      </c>
      <c r="F556" s="101" t="s">
        <v>7506</v>
      </c>
      <c r="G556" s="101" t="s">
        <v>3102</v>
      </c>
      <c r="H556" s="103">
        <v>12</v>
      </c>
      <c r="I556" s="100" t="s">
        <v>7471</v>
      </c>
      <c r="J556" s="101" t="s">
        <v>13455</v>
      </c>
      <c r="K556" s="101" t="s">
        <v>3847</v>
      </c>
    </row>
    <row r="557" spans="1:11">
      <c r="A557" s="2" t="s">
        <v>12131</v>
      </c>
      <c r="B557" s="99">
        <v>2147039</v>
      </c>
      <c r="C557" s="100" t="s">
        <v>13456</v>
      </c>
      <c r="D557" s="101" t="s">
        <v>13457</v>
      </c>
      <c r="E557" s="102">
        <v>2217738</v>
      </c>
      <c r="F557" s="101" t="s">
        <v>7506</v>
      </c>
      <c r="G557" s="101" t="s">
        <v>5451</v>
      </c>
      <c r="H557" s="103">
        <v>4</v>
      </c>
      <c r="I557" s="100" t="s">
        <v>7471</v>
      </c>
      <c r="J557" s="101" t="s">
        <v>13457</v>
      </c>
      <c r="K557" s="101" t="s">
        <v>13458</v>
      </c>
    </row>
    <row r="558" spans="1:11">
      <c r="A558" s="2" t="s">
        <v>12131</v>
      </c>
      <c r="B558" s="99">
        <v>2172057</v>
      </c>
      <c r="C558" s="100" t="s">
        <v>13459</v>
      </c>
      <c r="D558" s="101" t="s">
        <v>13460</v>
      </c>
      <c r="E558" s="102">
        <v>2217738</v>
      </c>
      <c r="F558" s="101" t="s">
        <v>7506</v>
      </c>
      <c r="G558" s="101" t="s">
        <v>5451</v>
      </c>
      <c r="H558" s="103">
        <v>4</v>
      </c>
      <c r="I558" s="100" t="s">
        <v>7471</v>
      </c>
      <c r="J558" s="101" t="s">
        <v>13460</v>
      </c>
      <c r="K558" s="101" t="s">
        <v>13458</v>
      </c>
    </row>
    <row r="559" spans="1:11">
      <c r="A559" s="2" t="s">
        <v>12131</v>
      </c>
      <c r="B559" s="99">
        <v>2188911</v>
      </c>
      <c r="C559" s="100" t="s">
        <v>13461</v>
      </c>
      <c r="D559" s="101" t="s">
        <v>13462</v>
      </c>
      <c r="E559" s="102">
        <v>2217738</v>
      </c>
      <c r="F559" s="101" t="s">
        <v>7506</v>
      </c>
      <c r="G559" s="101" t="s">
        <v>5451</v>
      </c>
      <c r="H559" s="103">
        <v>4</v>
      </c>
      <c r="I559" s="100" t="s">
        <v>7471</v>
      </c>
      <c r="J559" s="101" t="s">
        <v>13462</v>
      </c>
      <c r="K559" s="101" t="s">
        <v>13458</v>
      </c>
    </row>
    <row r="560" spans="1:11">
      <c r="A560" s="2" t="s">
        <v>12131</v>
      </c>
      <c r="B560" s="99">
        <v>2182207</v>
      </c>
      <c r="C560" s="100" t="s">
        <v>13463</v>
      </c>
      <c r="D560" s="101" t="s">
        <v>13464</v>
      </c>
      <c r="E560" s="102">
        <v>2121903</v>
      </c>
      <c r="F560" s="101" t="s">
        <v>7506</v>
      </c>
      <c r="G560" s="101" t="s">
        <v>2900</v>
      </c>
      <c r="H560" s="103">
        <v>12</v>
      </c>
      <c r="I560" s="100" t="s">
        <v>7521</v>
      </c>
      <c r="J560" s="101" t="s">
        <v>13464</v>
      </c>
      <c r="K560" s="101" t="s">
        <v>13465</v>
      </c>
    </row>
    <row r="561" spans="1:11">
      <c r="A561" s="2" t="s">
        <v>12131</v>
      </c>
      <c r="B561" s="99">
        <v>2191061</v>
      </c>
      <c r="C561" s="100" t="s">
        <v>13466</v>
      </c>
      <c r="D561" s="101" t="s">
        <v>13467</v>
      </c>
      <c r="E561" s="102">
        <v>2121903</v>
      </c>
      <c r="F561" s="101" t="s">
        <v>7506</v>
      </c>
      <c r="G561" s="101" t="s">
        <v>2900</v>
      </c>
      <c r="H561" s="103">
        <v>12</v>
      </c>
      <c r="I561" s="100" t="s">
        <v>7521</v>
      </c>
      <c r="J561" s="101" t="s">
        <v>13467</v>
      </c>
      <c r="K561" s="101" t="s">
        <v>13465</v>
      </c>
    </row>
    <row r="562" spans="1:11">
      <c r="A562" s="2" t="s">
        <v>12131</v>
      </c>
      <c r="B562" s="99">
        <v>2167936</v>
      </c>
      <c r="C562" s="100" t="s">
        <v>13468</v>
      </c>
      <c r="D562" s="101" t="s">
        <v>13469</v>
      </c>
      <c r="E562" s="102">
        <v>2123519</v>
      </c>
      <c r="F562" s="101" t="s">
        <v>7506</v>
      </c>
      <c r="G562" s="101" t="s">
        <v>5876</v>
      </c>
      <c r="H562" s="103">
        <v>4</v>
      </c>
      <c r="I562" s="100" t="s">
        <v>7521</v>
      </c>
      <c r="J562" s="101" t="s">
        <v>13469</v>
      </c>
      <c r="K562" s="101" t="s">
        <v>20</v>
      </c>
    </row>
    <row r="563" spans="1:11">
      <c r="A563" s="2" t="s">
        <v>12131</v>
      </c>
      <c r="B563" s="99">
        <v>2183689</v>
      </c>
      <c r="C563" s="100" t="s">
        <v>13470</v>
      </c>
      <c r="D563" s="101" t="s">
        <v>13471</v>
      </c>
      <c r="E563" s="102">
        <v>2123519</v>
      </c>
      <c r="F563" s="101" t="s">
        <v>7506</v>
      </c>
      <c r="G563" s="101" t="s">
        <v>5876</v>
      </c>
      <c r="H563" s="103">
        <v>4</v>
      </c>
      <c r="I563" s="100" t="s">
        <v>7471</v>
      </c>
      <c r="J563" s="101" t="s">
        <v>13471</v>
      </c>
      <c r="K563" s="101" t="s">
        <v>20</v>
      </c>
    </row>
    <row r="564" spans="1:11">
      <c r="A564" s="2" t="s">
        <v>12131</v>
      </c>
      <c r="B564" s="99">
        <v>2132230</v>
      </c>
      <c r="C564" s="100" t="s">
        <v>7916</v>
      </c>
      <c r="D564" s="101" t="s">
        <v>7917</v>
      </c>
      <c r="E564" s="102">
        <v>2219908</v>
      </c>
      <c r="F564" s="101" t="s">
        <v>7506</v>
      </c>
      <c r="G564" s="101" t="s">
        <v>3102</v>
      </c>
      <c r="H564" s="103">
        <v>12</v>
      </c>
      <c r="I564" s="100" t="s">
        <v>7471</v>
      </c>
      <c r="J564" s="101" t="s">
        <v>7917</v>
      </c>
      <c r="K564" s="101" t="s">
        <v>3855</v>
      </c>
    </row>
    <row r="565" spans="1:11">
      <c r="A565" s="2" t="s">
        <v>12131</v>
      </c>
      <c r="B565" s="99">
        <v>2132867</v>
      </c>
      <c r="C565" s="100" t="s">
        <v>7918</v>
      </c>
      <c r="D565" s="101" t="s">
        <v>7919</v>
      </c>
      <c r="E565" s="102">
        <v>2219908</v>
      </c>
      <c r="F565" s="101" t="s">
        <v>7506</v>
      </c>
      <c r="G565" s="101" t="s">
        <v>3102</v>
      </c>
      <c r="H565" s="103">
        <v>12</v>
      </c>
      <c r="I565" s="100" t="s">
        <v>7471</v>
      </c>
      <c r="J565" s="101" t="s">
        <v>7919</v>
      </c>
      <c r="K565" s="101" t="s">
        <v>3855</v>
      </c>
    </row>
    <row r="566" spans="1:11">
      <c r="A566" s="2" t="s">
        <v>12131</v>
      </c>
      <c r="B566" s="99">
        <v>2179095</v>
      </c>
      <c r="C566" s="100" t="s">
        <v>7920</v>
      </c>
      <c r="D566" s="101" t="s">
        <v>7921</v>
      </c>
      <c r="E566" s="102">
        <v>2219908</v>
      </c>
      <c r="F566" s="101" t="s">
        <v>7506</v>
      </c>
      <c r="G566" s="101" t="s">
        <v>3102</v>
      </c>
      <c r="H566" s="103">
        <v>12</v>
      </c>
      <c r="I566" s="100" t="s">
        <v>7471</v>
      </c>
      <c r="J566" s="101" t="s">
        <v>7921</v>
      </c>
      <c r="K566" s="101" t="s">
        <v>3855</v>
      </c>
    </row>
    <row r="567" spans="1:11">
      <c r="A567" s="2" t="s">
        <v>12131</v>
      </c>
      <c r="B567" s="99">
        <v>2174577</v>
      </c>
      <c r="C567" s="100" t="s">
        <v>7922</v>
      </c>
      <c r="D567" s="101" t="s">
        <v>7923</v>
      </c>
      <c r="E567" s="102">
        <v>2219908</v>
      </c>
      <c r="F567" s="101" t="s">
        <v>7506</v>
      </c>
      <c r="G567" s="101" t="s">
        <v>3102</v>
      </c>
      <c r="H567" s="103">
        <v>12</v>
      </c>
      <c r="I567" s="100" t="s">
        <v>7471</v>
      </c>
      <c r="J567" s="101" t="s">
        <v>7923</v>
      </c>
      <c r="K567" s="101" t="s">
        <v>3855</v>
      </c>
    </row>
    <row r="568" spans="1:11">
      <c r="A568" s="2" t="s">
        <v>12131</v>
      </c>
      <c r="B568" s="99">
        <v>2134739</v>
      </c>
      <c r="C568" s="100" t="s">
        <v>7924</v>
      </c>
      <c r="D568" s="101" t="s">
        <v>7925</v>
      </c>
      <c r="E568" s="102">
        <v>2219908</v>
      </c>
      <c r="F568" s="101" t="s">
        <v>7506</v>
      </c>
      <c r="G568" s="101" t="s">
        <v>3102</v>
      </c>
      <c r="H568" s="103">
        <v>12</v>
      </c>
      <c r="I568" s="100" t="s">
        <v>7471</v>
      </c>
      <c r="J568" s="101" t="s">
        <v>7925</v>
      </c>
      <c r="K568" s="101" t="s">
        <v>3855</v>
      </c>
    </row>
    <row r="569" spans="1:11">
      <c r="A569" s="2" t="s">
        <v>12131</v>
      </c>
      <c r="B569" s="99">
        <v>2155527</v>
      </c>
      <c r="C569" s="100" t="s">
        <v>7926</v>
      </c>
      <c r="D569" s="101" t="s">
        <v>7927</v>
      </c>
      <c r="E569" s="102">
        <v>2219908</v>
      </c>
      <c r="F569" s="101" t="s">
        <v>7506</v>
      </c>
      <c r="G569" s="101" t="s">
        <v>3102</v>
      </c>
      <c r="H569" s="103">
        <v>12</v>
      </c>
      <c r="I569" s="100" t="s">
        <v>7471</v>
      </c>
      <c r="J569" s="101" t="s">
        <v>7927</v>
      </c>
      <c r="K569" s="101" t="s">
        <v>3855</v>
      </c>
    </row>
    <row r="570" spans="1:11">
      <c r="A570" s="2" t="s">
        <v>12131</v>
      </c>
      <c r="B570" s="99">
        <v>2147754</v>
      </c>
      <c r="C570" s="100" t="s">
        <v>3696</v>
      </c>
      <c r="D570" s="101" t="s">
        <v>3697</v>
      </c>
      <c r="E570" s="102">
        <v>2215118</v>
      </c>
      <c r="F570" s="101" t="s">
        <v>7506</v>
      </c>
      <c r="G570" s="101" t="s">
        <v>3102</v>
      </c>
      <c r="H570" s="103">
        <v>12</v>
      </c>
      <c r="I570" s="100" t="s">
        <v>7471</v>
      </c>
      <c r="J570" s="101" t="s">
        <v>3697</v>
      </c>
      <c r="K570" s="101" t="s">
        <v>3894</v>
      </c>
    </row>
    <row r="571" spans="1:11">
      <c r="A571" s="2" t="s">
        <v>12131</v>
      </c>
      <c r="B571" s="99">
        <v>2151485</v>
      </c>
      <c r="C571" s="100" t="s">
        <v>3698</v>
      </c>
      <c r="D571" s="101" t="s">
        <v>3699</v>
      </c>
      <c r="E571" s="102">
        <v>2215118</v>
      </c>
      <c r="F571" s="101" t="s">
        <v>7506</v>
      </c>
      <c r="G571" s="101" t="s">
        <v>3102</v>
      </c>
      <c r="H571" s="103">
        <v>12</v>
      </c>
      <c r="I571" s="100" t="s">
        <v>7471</v>
      </c>
      <c r="J571" s="101" t="s">
        <v>3699</v>
      </c>
      <c r="K571" s="101" t="s">
        <v>3894</v>
      </c>
    </row>
    <row r="572" spans="1:11">
      <c r="A572" s="2" t="s">
        <v>12131</v>
      </c>
      <c r="B572" s="99">
        <v>2187381</v>
      </c>
      <c r="C572" s="100" t="s">
        <v>3700</v>
      </c>
      <c r="D572" s="101" t="s">
        <v>3701</v>
      </c>
      <c r="E572" s="102">
        <v>2215118</v>
      </c>
      <c r="F572" s="101" t="s">
        <v>7506</v>
      </c>
      <c r="G572" s="101" t="s">
        <v>3102</v>
      </c>
      <c r="H572" s="103">
        <v>12</v>
      </c>
      <c r="I572" s="100" t="s">
        <v>7471</v>
      </c>
      <c r="J572" s="101" t="s">
        <v>3701</v>
      </c>
      <c r="K572" s="101" t="s">
        <v>3894</v>
      </c>
    </row>
    <row r="573" spans="1:11">
      <c r="A573" s="2" t="s">
        <v>12131</v>
      </c>
      <c r="B573" s="99">
        <v>2187386</v>
      </c>
      <c r="C573" s="100" t="s">
        <v>3702</v>
      </c>
      <c r="D573" s="101" t="s">
        <v>3703</v>
      </c>
      <c r="E573" s="102">
        <v>2215118</v>
      </c>
      <c r="F573" s="101" t="s">
        <v>7506</v>
      </c>
      <c r="G573" s="101" t="s">
        <v>3102</v>
      </c>
      <c r="H573" s="103">
        <v>12</v>
      </c>
      <c r="I573" s="100" t="s">
        <v>7471</v>
      </c>
      <c r="J573" s="101" t="s">
        <v>3703</v>
      </c>
      <c r="K573" s="101" t="s">
        <v>3894</v>
      </c>
    </row>
    <row r="574" spans="1:11">
      <c r="A574" s="2" t="s">
        <v>12131</v>
      </c>
      <c r="B574" s="99">
        <v>2188024</v>
      </c>
      <c r="C574" s="100" t="s">
        <v>3704</v>
      </c>
      <c r="D574" s="101" t="s">
        <v>3705</v>
      </c>
      <c r="E574" s="102">
        <v>2215118</v>
      </c>
      <c r="F574" s="101" t="s">
        <v>7506</v>
      </c>
      <c r="G574" s="101" t="s">
        <v>3102</v>
      </c>
      <c r="H574" s="103">
        <v>12</v>
      </c>
      <c r="I574" s="100" t="s">
        <v>7471</v>
      </c>
      <c r="J574" s="101" t="s">
        <v>3705</v>
      </c>
      <c r="K574" s="101" t="s">
        <v>3894</v>
      </c>
    </row>
    <row r="575" spans="1:11">
      <c r="A575" s="2" t="s">
        <v>12131</v>
      </c>
      <c r="B575" s="99">
        <v>2189118</v>
      </c>
      <c r="C575" s="100" t="s">
        <v>3706</v>
      </c>
      <c r="D575" s="101" t="s">
        <v>3707</v>
      </c>
      <c r="E575" s="102">
        <v>2215118</v>
      </c>
      <c r="F575" s="101" t="s">
        <v>7506</v>
      </c>
      <c r="G575" s="101" t="s">
        <v>3102</v>
      </c>
      <c r="H575" s="103">
        <v>12</v>
      </c>
      <c r="I575" s="100" t="s">
        <v>7471</v>
      </c>
      <c r="J575" s="101" t="s">
        <v>3707</v>
      </c>
      <c r="K575" s="101" t="s">
        <v>3894</v>
      </c>
    </row>
    <row r="576" spans="1:11">
      <c r="A576" s="2" t="s">
        <v>12131</v>
      </c>
      <c r="B576" s="99">
        <v>2137585</v>
      </c>
      <c r="C576" s="100" t="s">
        <v>3708</v>
      </c>
      <c r="D576" s="101" t="s">
        <v>3709</v>
      </c>
      <c r="E576" s="102">
        <v>2215118</v>
      </c>
      <c r="F576" s="101" t="s">
        <v>7506</v>
      </c>
      <c r="G576" s="101" t="s">
        <v>3102</v>
      </c>
      <c r="H576" s="103">
        <v>12</v>
      </c>
      <c r="I576" s="100" t="s">
        <v>7471</v>
      </c>
      <c r="J576" s="101" t="s">
        <v>3709</v>
      </c>
      <c r="K576" s="101" t="s">
        <v>3894</v>
      </c>
    </row>
    <row r="577" spans="1:11">
      <c r="A577" s="2" t="s">
        <v>12131</v>
      </c>
      <c r="B577" s="99">
        <v>2164067</v>
      </c>
      <c r="C577" s="100" t="s">
        <v>3710</v>
      </c>
      <c r="D577" s="101" t="s">
        <v>3711</v>
      </c>
      <c r="E577" s="102">
        <v>2215118</v>
      </c>
      <c r="F577" s="101" t="s">
        <v>7506</v>
      </c>
      <c r="G577" s="101" t="s">
        <v>3102</v>
      </c>
      <c r="H577" s="103">
        <v>12</v>
      </c>
      <c r="I577" s="100" t="s">
        <v>7471</v>
      </c>
      <c r="J577" s="101" t="s">
        <v>3711</v>
      </c>
      <c r="K577" s="101" t="s">
        <v>3894</v>
      </c>
    </row>
    <row r="578" spans="1:11">
      <c r="A578" s="2" t="s">
        <v>12131</v>
      </c>
      <c r="B578" s="99">
        <v>2158261</v>
      </c>
      <c r="C578" s="100" t="s">
        <v>3712</v>
      </c>
      <c r="D578" s="101" t="s">
        <v>3713</v>
      </c>
      <c r="E578" s="102">
        <v>2215118</v>
      </c>
      <c r="F578" s="101" t="s">
        <v>7506</v>
      </c>
      <c r="G578" s="101" t="s">
        <v>3102</v>
      </c>
      <c r="H578" s="103">
        <v>12</v>
      </c>
      <c r="I578" s="100" t="s">
        <v>7471</v>
      </c>
      <c r="J578" s="101" t="s">
        <v>3713</v>
      </c>
      <c r="K578" s="101" t="s">
        <v>3894</v>
      </c>
    </row>
    <row r="579" spans="1:11">
      <c r="A579" s="2" t="s">
        <v>12131</v>
      </c>
      <c r="B579" s="99">
        <v>2179642</v>
      </c>
      <c r="C579" s="100" t="s">
        <v>3714</v>
      </c>
      <c r="D579" s="101" t="s">
        <v>3715</v>
      </c>
      <c r="E579" s="102">
        <v>2215118</v>
      </c>
      <c r="F579" s="101" t="s">
        <v>7506</v>
      </c>
      <c r="G579" s="101" t="s">
        <v>3102</v>
      </c>
      <c r="H579" s="103">
        <v>12</v>
      </c>
      <c r="I579" s="100" t="s">
        <v>7471</v>
      </c>
      <c r="J579" s="101" t="s">
        <v>3715</v>
      </c>
      <c r="K579" s="101" t="s">
        <v>3894</v>
      </c>
    </row>
    <row r="580" spans="1:11">
      <c r="A580" s="2" t="s">
        <v>12131</v>
      </c>
      <c r="B580" s="99">
        <v>2143261</v>
      </c>
      <c r="C580" s="100" t="s">
        <v>3716</v>
      </c>
      <c r="D580" s="101" t="s">
        <v>3717</v>
      </c>
      <c r="E580" s="102">
        <v>2215118</v>
      </c>
      <c r="F580" s="101" t="s">
        <v>7506</v>
      </c>
      <c r="G580" s="101" t="s">
        <v>3102</v>
      </c>
      <c r="H580" s="103">
        <v>12</v>
      </c>
      <c r="I580" s="100" t="s">
        <v>7471</v>
      </c>
      <c r="J580" s="101" t="s">
        <v>3717</v>
      </c>
      <c r="K580" s="101" t="s">
        <v>3894</v>
      </c>
    </row>
    <row r="581" spans="1:11">
      <c r="A581" s="2" t="s">
        <v>12131</v>
      </c>
      <c r="B581" s="99">
        <v>2160253</v>
      </c>
      <c r="C581" s="100" t="s">
        <v>3718</v>
      </c>
      <c r="D581" s="101" t="s">
        <v>3719</v>
      </c>
      <c r="E581" s="102">
        <v>2215118</v>
      </c>
      <c r="F581" s="101" t="s">
        <v>7506</v>
      </c>
      <c r="G581" s="101" t="s">
        <v>3102</v>
      </c>
      <c r="H581" s="103">
        <v>12</v>
      </c>
      <c r="I581" s="100" t="s">
        <v>7471</v>
      </c>
      <c r="J581" s="101" t="s">
        <v>3719</v>
      </c>
      <c r="K581" s="101" t="s">
        <v>3894</v>
      </c>
    </row>
    <row r="582" spans="1:11">
      <c r="A582" s="2" t="s">
        <v>12131</v>
      </c>
      <c r="B582" s="99">
        <v>2178319</v>
      </c>
      <c r="C582" s="100" t="s">
        <v>3720</v>
      </c>
      <c r="D582" s="101" t="s">
        <v>3721</v>
      </c>
      <c r="E582" s="102">
        <v>2215118</v>
      </c>
      <c r="F582" s="101" t="s">
        <v>7506</v>
      </c>
      <c r="G582" s="101" t="s">
        <v>3102</v>
      </c>
      <c r="H582" s="103">
        <v>12</v>
      </c>
      <c r="I582" s="100" t="s">
        <v>7471</v>
      </c>
      <c r="J582" s="101" t="s">
        <v>3721</v>
      </c>
      <c r="K582" s="101" t="s">
        <v>3894</v>
      </c>
    </row>
    <row r="583" spans="1:11">
      <c r="A583" s="2" t="s">
        <v>12131</v>
      </c>
      <c r="B583" s="99">
        <v>2167765</v>
      </c>
      <c r="C583" s="100" t="s">
        <v>3722</v>
      </c>
      <c r="D583" s="101" t="s">
        <v>3723</v>
      </c>
      <c r="E583" s="102">
        <v>2215118</v>
      </c>
      <c r="F583" s="101" t="s">
        <v>7506</v>
      </c>
      <c r="G583" s="101" t="s">
        <v>3102</v>
      </c>
      <c r="H583" s="103">
        <v>12</v>
      </c>
      <c r="I583" s="100" t="s">
        <v>7471</v>
      </c>
      <c r="J583" s="101" t="s">
        <v>3723</v>
      </c>
      <c r="K583" s="101" t="s">
        <v>3894</v>
      </c>
    </row>
    <row r="584" spans="1:11">
      <c r="A584" s="2" t="s">
        <v>12131</v>
      </c>
      <c r="B584" s="99">
        <v>2161010</v>
      </c>
      <c r="C584" s="100" t="s">
        <v>3724</v>
      </c>
      <c r="D584" s="101" t="s">
        <v>3725</v>
      </c>
      <c r="E584" s="102">
        <v>2215118</v>
      </c>
      <c r="F584" s="101" t="s">
        <v>7506</v>
      </c>
      <c r="G584" s="101" t="s">
        <v>3102</v>
      </c>
      <c r="H584" s="103">
        <v>12</v>
      </c>
      <c r="I584" s="100" t="s">
        <v>7471</v>
      </c>
      <c r="J584" s="101" t="s">
        <v>3725</v>
      </c>
      <c r="K584" s="101" t="s">
        <v>3894</v>
      </c>
    </row>
    <row r="585" spans="1:11">
      <c r="A585" s="2" t="s">
        <v>12131</v>
      </c>
      <c r="B585" s="99">
        <v>2151854</v>
      </c>
      <c r="C585" s="100" t="s">
        <v>3726</v>
      </c>
      <c r="D585" s="101" t="s">
        <v>3727</v>
      </c>
      <c r="E585" s="102">
        <v>2123710</v>
      </c>
      <c r="F585" s="101" t="s">
        <v>7506</v>
      </c>
      <c r="G585" s="101" t="s">
        <v>5876</v>
      </c>
      <c r="H585" s="103">
        <v>2.4</v>
      </c>
      <c r="I585" s="100" t="s">
        <v>7521</v>
      </c>
      <c r="J585" s="101" t="s">
        <v>3727</v>
      </c>
      <c r="K585" s="101" t="s">
        <v>3728</v>
      </c>
    </row>
    <row r="586" spans="1:11">
      <c r="A586" s="2" t="s">
        <v>12131</v>
      </c>
      <c r="B586" s="99">
        <v>2151856</v>
      </c>
      <c r="C586" s="100" t="s">
        <v>3729</v>
      </c>
      <c r="D586" s="101" t="s">
        <v>3730</v>
      </c>
      <c r="E586" s="102">
        <v>2123200</v>
      </c>
      <c r="F586" s="101" t="s">
        <v>7506</v>
      </c>
      <c r="G586" s="101" t="s">
        <v>5451</v>
      </c>
      <c r="H586" s="103">
        <v>4</v>
      </c>
      <c r="I586" s="100" t="s">
        <v>7471</v>
      </c>
      <c r="J586" s="101" t="s">
        <v>3730</v>
      </c>
      <c r="K586" s="101" t="s">
        <v>3731</v>
      </c>
    </row>
    <row r="587" spans="1:11">
      <c r="A587" s="2" t="s">
        <v>12131</v>
      </c>
      <c r="B587" s="99">
        <v>2133327</v>
      </c>
      <c r="C587" s="100" t="s">
        <v>3732</v>
      </c>
      <c r="D587" s="101" t="s">
        <v>3733</v>
      </c>
      <c r="E587" s="102">
        <v>2217446</v>
      </c>
      <c r="F587" s="101" t="s">
        <v>7506</v>
      </c>
      <c r="G587" s="101" t="s">
        <v>5457</v>
      </c>
      <c r="H587" s="103">
        <v>4</v>
      </c>
      <c r="I587" s="100" t="s">
        <v>7471</v>
      </c>
      <c r="J587" s="101" t="s">
        <v>3733</v>
      </c>
      <c r="K587" s="101" t="s">
        <v>1692</v>
      </c>
    </row>
    <row r="588" spans="1:11">
      <c r="A588" s="2" t="s">
        <v>12131</v>
      </c>
      <c r="B588" s="99">
        <v>2178034</v>
      </c>
      <c r="C588" s="100" t="s">
        <v>3734</v>
      </c>
      <c r="D588" s="101" t="s">
        <v>3735</v>
      </c>
      <c r="E588" s="102">
        <v>2217446</v>
      </c>
      <c r="F588" s="101" t="s">
        <v>7506</v>
      </c>
      <c r="G588" s="101" t="s">
        <v>5457</v>
      </c>
      <c r="H588" s="103">
        <v>4</v>
      </c>
      <c r="I588" s="100" t="s">
        <v>7471</v>
      </c>
      <c r="J588" s="101" t="s">
        <v>3735</v>
      </c>
      <c r="K588" s="101" t="s">
        <v>1692</v>
      </c>
    </row>
    <row r="589" spans="1:11">
      <c r="A589" s="2" t="s">
        <v>12131</v>
      </c>
      <c r="B589" s="99">
        <v>2189701</v>
      </c>
      <c r="C589" s="100" t="s">
        <v>3736</v>
      </c>
      <c r="D589" s="101" t="s">
        <v>3737</v>
      </c>
      <c r="E589" s="102">
        <v>2217446</v>
      </c>
      <c r="F589" s="101" t="s">
        <v>7506</v>
      </c>
      <c r="G589" s="101" t="s">
        <v>5457</v>
      </c>
      <c r="H589" s="103">
        <v>4</v>
      </c>
      <c r="I589" s="100" t="s">
        <v>7471</v>
      </c>
      <c r="J589" s="101" t="s">
        <v>3737</v>
      </c>
      <c r="K589" s="101" t="s">
        <v>1692</v>
      </c>
    </row>
    <row r="590" spans="1:11">
      <c r="A590" s="2" t="s">
        <v>12131</v>
      </c>
      <c r="B590" s="99">
        <v>2172466</v>
      </c>
      <c r="C590" s="100" t="s">
        <v>3738</v>
      </c>
      <c r="D590" s="101" t="s">
        <v>3739</v>
      </c>
      <c r="E590" s="102">
        <v>2217446</v>
      </c>
      <c r="F590" s="101" t="s">
        <v>7506</v>
      </c>
      <c r="G590" s="101" t="s">
        <v>5457</v>
      </c>
      <c r="H590" s="103">
        <v>4</v>
      </c>
      <c r="I590" s="100" t="s">
        <v>7471</v>
      </c>
      <c r="J590" s="101" t="s">
        <v>3739</v>
      </c>
      <c r="K590" s="101" t="s">
        <v>1692</v>
      </c>
    </row>
    <row r="591" spans="1:11">
      <c r="A591" s="2" t="s">
        <v>12131</v>
      </c>
      <c r="B591" s="99">
        <v>2143430</v>
      </c>
      <c r="C591" s="100" t="s">
        <v>8597</v>
      </c>
      <c r="D591" s="101" t="s">
        <v>8598</v>
      </c>
      <c r="E591" s="102">
        <v>2217516</v>
      </c>
      <c r="F591" s="101" t="s">
        <v>7506</v>
      </c>
      <c r="G591" s="101" t="s">
        <v>3102</v>
      </c>
      <c r="H591" s="103">
        <v>12</v>
      </c>
      <c r="I591" s="100" t="s">
        <v>7471</v>
      </c>
      <c r="J591" s="101" t="s">
        <v>8598</v>
      </c>
      <c r="K591" s="101" t="s">
        <v>3897</v>
      </c>
    </row>
    <row r="592" spans="1:11">
      <c r="A592" s="2" t="s">
        <v>12131</v>
      </c>
      <c r="B592" s="99">
        <v>2179304</v>
      </c>
      <c r="C592" s="100" t="s">
        <v>8599</v>
      </c>
      <c r="D592" s="101" t="s">
        <v>8600</v>
      </c>
      <c r="E592" s="102">
        <v>2217516</v>
      </c>
      <c r="F592" s="101" t="s">
        <v>7506</v>
      </c>
      <c r="G592" s="101" t="s">
        <v>3102</v>
      </c>
      <c r="H592" s="103">
        <v>12</v>
      </c>
      <c r="I592" s="100" t="s">
        <v>7471</v>
      </c>
      <c r="J592" s="101" t="s">
        <v>8600</v>
      </c>
      <c r="K592" s="101" t="s">
        <v>3897</v>
      </c>
    </row>
    <row r="593" spans="1:11">
      <c r="A593" s="2" t="s">
        <v>12131</v>
      </c>
      <c r="B593" s="99">
        <v>2182532</v>
      </c>
      <c r="C593" s="100" t="s">
        <v>8601</v>
      </c>
      <c r="D593" s="101" t="s">
        <v>8602</v>
      </c>
      <c r="E593" s="102">
        <v>2217516</v>
      </c>
      <c r="F593" s="101" t="s">
        <v>7506</v>
      </c>
      <c r="G593" s="101" t="s">
        <v>3102</v>
      </c>
      <c r="H593" s="103">
        <v>12</v>
      </c>
      <c r="I593" s="100" t="s">
        <v>7471</v>
      </c>
      <c r="J593" s="101" t="s">
        <v>8602</v>
      </c>
      <c r="K593" s="101" t="s">
        <v>3897</v>
      </c>
    </row>
    <row r="594" spans="1:11">
      <c r="A594" s="2" t="s">
        <v>12131</v>
      </c>
      <c r="B594" s="99">
        <v>2187046</v>
      </c>
      <c r="C594" s="100" t="s">
        <v>8603</v>
      </c>
      <c r="D594" s="101" t="s">
        <v>8604</v>
      </c>
      <c r="E594" s="102">
        <v>2217516</v>
      </c>
      <c r="F594" s="101" t="s">
        <v>7506</v>
      </c>
      <c r="G594" s="101" t="s">
        <v>3102</v>
      </c>
      <c r="H594" s="103">
        <v>12</v>
      </c>
      <c r="I594" s="100" t="s">
        <v>7471</v>
      </c>
      <c r="J594" s="101" t="s">
        <v>8604</v>
      </c>
      <c r="K594" s="101" t="s">
        <v>3897</v>
      </c>
    </row>
    <row r="595" spans="1:11">
      <c r="A595" s="2" t="s">
        <v>12131</v>
      </c>
      <c r="B595" s="99">
        <v>2190414</v>
      </c>
      <c r="C595" s="100" t="s">
        <v>8605</v>
      </c>
      <c r="D595" s="101" t="s">
        <v>8606</v>
      </c>
      <c r="E595" s="102">
        <v>2217516</v>
      </c>
      <c r="F595" s="101" t="s">
        <v>7506</v>
      </c>
      <c r="G595" s="101" t="s">
        <v>3102</v>
      </c>
      <c r="H595" s="103">
        <v>12</v>
      </c>
      <c r="I595" s="100" t="s">
        <v>7471</v>
      </c>
      <c r="J595" s="101" t="s">
        <v>8606</v>
      </c>
      <c r="K595" s="101" t="s">
        <v>3897</v>
      </c>
    </row>
    <row r="596" spans="1:11">
      <c r="A596" s="2" t="s">
        <v>12131</v>
      </c>
      <c r="B596" s="99">
        <v>2190356</v>
      </c>
      <c r="C596" s="100" t="s">
        <v>8607</v>
      </c>
      <c r="D596" s="101" t="s">
        <v>8608</v>
      </c>
      <c r="E596" s="102">
        <v>2217516</v>
      </c>
      <c r="F596" s="101" t="s">
        <v>7506</v>
      </c>
      <c r="G596" s="101" t="s">
        <v>3102</v>
      </c>
      <c r="H596" s="103">
        <v>12</v>
      </c>
      <c r="I596" s="100" t="s">
        <v>7471</v>
      </c>
      <c r="J596" s="101" t="s">
        <v>8608</v>
      </c>
      <c r="K596" s="101" t="s">
        <v>3897</v>
      </c>
    </row>
    <row r="597" spans="1:11">
      <c r="A597" s="2" t="s">
        <v>12131</v>
      </c>
      <c r="B597" s="99">
        <v>2147574</v>
      </c>
      <c r="C597" s="100" t="s">
        <v>8609</v>
      </c>
      <c r="D597" s="101" t="s">
        <v>8610</v>
      </c>
      <c r="E597" s="102">
        <v>2217516</v>
      </c>
      <c r="F597" s="101" t="s">
        <v>7506</v>
      </c>
      <c r="G597" s="101" t="s">
        <v>3102</v>
      </c>
      <c r="H597" s="103">
        <v>12</v>
      </c>
      <c r="I597" s="100" t="s">
        <v>7471</v>
      </c>
      <c r="J597" s="101" t="s">
        <v>8610</v>
      </c>
      <c r="K597" s="101" t="s">
        <v>3897</v>
      </c>
    </row>
    <row r="598" spans="1:11">
      <c r="A598" s="2" t="s">
        <v>12131</v>
      </c>
      <c r="B598" s="99">
        <v>2160068</v>
      </c>
      <c r="C598" s="100" t="s">
        <v>8611</v>
      </c>
      <c r="D598" s="101" t="s">
        <v>8612</v>
      </c>
      <c r="E598" s="102">
        <v>2217516</v>
      </c>
      <c r="F598" s="101" t="s">
        <v>7506</v>
      </c>
      <c r="G598" s="101" t="s">
        <v>3102</v>
      </c>
      <c r="H598" s="103">
        <v>12</v>
      </c>
      <c r="I598" s="100" t="s">
        <v>7471</v>
      </c>
      <c r="J598" s="101" t="s">
        <v>8612</v>
      </c>
      <c r="K598" s="101" t="s">
        <v>3897</v>
      </c>
    </row>
    <row r="599" spans="1:11">
      <c r="A599" s="2" t="s">
        <v>12131</v>
      </c>
      <c r="B599" s="99">
        <v>2132536</v>
      </c>
      <c r="C599" s="100" t="s">
        <v>8613</v>
      </c>
      <c r="D599" s="101" t="s">
        <v>8614</v>
      </c>
      <c r="E599" s="102">
        <v>2217516</v>
      </c>
      <c r="F599" s="101" t="s">
        <v>7506</v>
      </c>
      <c r="G599" s="101" t="s">
        <v>3102</v>
      </c>
      <c r="H599" s="103">
        <v>12</v>
      </c>
      <c r="I599" s="100" t="s">
        <v>7471</v>
      </c>
      <c r="J599" s="101" t="s">
        <v>8614</v>
      </c>
      <c r="K599" s="101" t="s">
        <v>3897</v>
      </c>
    </row>
    <row r="600" spans="1:11">
      <c r="A600" s="2" t="s">
        <v>12131</v>
      </c>
      <c r="B600" s="99">
        <v>2162191</v>
      </c>
      <c r="C600" s="100" t="s">
        <v>8615</v>
      </c>
      <c r="D600" s="101" t="s">
        <v>8616</v>
      </c>
      <c r="E600" s="102">
        <v>2217516</v>
      </c>
      <c r="F600" s="101" t="s">
        <v>7506</v>
      </c>
      <c r="G600" s="101" t="s">
        <v>3102</v>
      </c>
      <c r="H600" s="103">
        <v>12</v>
      </c>
      <c r="I600" s="100" t="s">
        <v>7471</v>
      </c>
      <c r="J600" s="101" t="s">
        <v>8616</v>
      </c>
      <c r="K600" s="101" t="s">
        <v>3897</v>
      </c>
    </row>
    <row r="601" spans="1:11">
      <c r="A601" s="2" t="s">
        <v>12131</v>
      </c>
      <c r="B601" s="99">
        <v>2170881</v>
      </c>
      <c r="C601" s="100" t="s">
        <v>8617</v>
      </c>
      <c r="D601" s="101" t="s">
        <v>8618</v>
      </c>
      <c r="E601" s="102">
        <v>2217516</v>
      </c>
      <c r="F601" s="101" t="s">
        <v>7506</v>
      </c>
      <c r="G601" s="101" t="s">
        <v>3102</v>
      </c>
      <c r="H601" s="103">
        <v>12</v>
      </c>
      <c r="I601" s="100" t="s">
        <v>7471</v>
      </c>
      <c r="J601" s="101" t="s">
        <v>8618</v>
      </c>
      <c r="K601" s="101" t="s">
        <v>3897</v>
      </c>
    </row>
    <row r="602" spans="1:11">
      <c r="A602" s="2" t="s">
        <v>12131</v>
      </c>
      <c r="B602" s="99">
        <v>2130794</v>
      </c>
      <c r="C602" s="100" t="s">
        <v>8741</v>
      </c>
      <c r="D602" s="101" t="s">
        <v>8742</v>
      </c>
      <c r="E602" s="102">
        <v>2212890</v>
      </c>
      <c r="F602" s="101" t="s">
        <v>7506</v>
      </c>
      <c r="G602" s="101" t="s">
        <v>3102</v>
      </c>
      <c r="H602" s="103">
        <v>12</v>
      </c>
      <c r="I602" s="100" t="s">
        <v>7471</v>
      </c>
      <c r="J602" s="101" t="s">
        <v>8742</v>
      </c>
      <c r="K602" s="101" t="s">
        <v>3906</v>
      </c>
    </row>
    <row r="603" spans="1:11">
      <c r="A603" s="2" t="s">
        <v>12131</v>
      </c>
      <c r="B603" s="99">
        <v>2137582</v>
      </c>
      <c r="C603" s="100" t="s">
        <v>8743</v>
      </c>
      <c r="D603" s="101" t="s">
        <v>8744</v>
      </c>
      <c r="E603" s="102">
        <v>2212890</v>
      </c>
      <c r="F603" s="101" t="s">
        <v>7506</v>
      </c>
      <c r="G603" s="101" t="s">
        <v>3102</v>
      </c>
      <c r="H603" s="103">
        <v>12</v>
      </c>
      <c r="I603" s="100" t="s">
        <v>7471</v>
      </c>
      <c r="J603" s="101" t="s">
        <v>8744</v>
      </c>
      <c r="K603" s="101" t="s">
        <v>3906</v>
      </c>
    </row>
    <row r="604" spans="1:11">
      <c r="A604" s="2" t="s">
        <v>12131</v>
      </c>
      <c r="B604" s="99">
        <v>2151851</v>
      </c>
      <c r="C604" s="100" t="s">
        <v>8745</v>
      </c>
      <c r="D604" s="101" t="s">
        <v>8746</v>
      </c>
      <c r="E604" s="102">
        <v>2212890</v>
      </c>
      <c r="F604" s="101" t="s">
        <v>7506</v>
      </c>
      <c r="G604" s="101" t="s">
        <v>3102</v>
      </c>
      <c r="H604" s="103">
        <v>12</v>
      </c>
      <c r="I604" s="100" t="s">
        <v>7471</v>
      </c>
      <c r="J604" s="101" t="s">
        <v>8746</v>
      </c>
      <c r="K604" s="101" t="s">
        <v>3906</v>
      </c>
    </row>
    <row r="605" spans="1:11">
      <c r="A605" s="2" t="s">
        <v>12131</v>
      </c>
      <c r="B605" s="99">
        <v>2153864</v>
      </c>
      <c r="C605" s="100" t="s">
        <v>8747</v>
      </c>
      <c r="D605" s="101" t="s">
        <v>8748</v>
      </c>
      <c r="E605" s="102">
        <v>2212888</v>
      </c>
      <c r="F605" s="101" t="s">
        <v>7506</v>
      </c>
      <c r="G605" s="101" t="s">
        <v>3102</v>
      </c>
      <c r="H605" s="103">
        <v>4</v>
      </c>
      <c r="I605" s="100" t="s">
        <v>7471</v>
      </c>
      <c r="J605" s="101" t="s">
        <v>8748</v>
      </c>
      <c r="K605" s="101" t="s">
        <v>3906</v>
      </c>
    </row>
    <row r="606" spans="1:11">
      <c r="A606" s="2" t="s">
        <v>12131</v>
      </c>
      <c r="B606" s="99">
        <v>2165026</v>
      </c>
      <c r="C606" s="100" t="s">
        <v>8749</v>
      </c>
      <c r="D606" s="101" t="s">
        <v>8750</v>
      </c>
      <c r="E606" s="102">
        <v>2212890</v>
      </c>
      <c r="F606" s="101" t="s">
        <v>7506</v>
      </c>
      <c r="G606" s="101" t="s">
        <v>3102</v>
      </c>
      <c r="H606" s="103">
        <v>12</v>
      </c>
      <c r="I606" s="100" t="s">
        <v>7471</v>
      </c>
      <c r="J606" s="101" t="s">
        <v>8750</v>
      </c>
      <c r="K606" s="101" t="s">
        <v>3906</v>
      </c>
    </row>
    <row r="607" spans="1:11">
      <c r="A607" s="2" t="s">
        <v>12131</v>
      </c>
      <c r="B607" s="99">
        <v>2180193</v>
      </c>
      <c r="C607" s="100" t="s">
        <v>8751</v>
      </c>
      <c r="D607" s="101" t="s">
        <v>8752</v>
      </c>
      <c r="E607" s="102">
        <v>2212888</v>
      </c>
      <c r="F607" s="101" t="s">
        <v>7506</v>
      </c>
      <c r="G607" s="101" t="s">
        <v>3102</v>
      </c>
      <c r="H607" s="103">
        <v>4</v>
      </c>
      <c r="I607" s="100" t="s">
        <v>7471</v>
      </c>
      <c r="J607" s="101" t="s">
        <v>8752</v>
      </c>
      <c r="K607" s="101" t="s">
        <v>3906</v>
      </c>
    </row>
    <row r="608" spans="1:11">
      <c r="A608" s="2" t="s">
        <v>12131</v>
      </c>
      <c r="B608" s="99">
        <v>2187206</v>
      </c>
      <c r="C608" s="100" t="s">
        <v>8753</v>
      </c>
      <c r="D608" s="101" t="s">
        <v>8754</v>
      </c>
      <c r="E608" s="102">
        <v>2212888</v>
      </c>
      <c r="F608" s="101" t="s">
        <v>7506</v>
      </c>
      <c r="G608" s="101" t="s">
        <v>3102</v>
      </c>
      <c r="H608" s="103">
        <v>4</v>
      </c>
      <c r="I608" s="100" t="s">
        <v>7471</v>
      </c>
      <c r="J608" s="101" t="s">
        <v>8754</v>
      </c>
      <c r="K608" s="101" t="s">
        <v>3906</v>
      </c>
    </row>
    <row r="609" spans="1:11">
      <c r="A609" s="2" t="s">
        <v>12131</v>
      </c>
      <c r="B609" s="99">
        <v>2190288</v>
      </c>
      <c r="C609" s="100" t="s">
        <v>8755</v>
      </c>
      <c r="D609" s="101" t="s">
        <v>8756</v>
      </c>
      <c r="E609" s="102">
        <v>2212888</v>
      </c>
      <c r="F609" s="101" t="s">
        <v>7506</v>
      </c>
      <c r="G609" s="101" t="s">
        <v>3102</v>
      </c>
      <c r="H609" s="103">
        <v>4</v>
      </c>
      <c r="I609" s="100" t="s">
        <v>7471</v>
      </c>
      <c r="J609" s="101" t="s">
        <v>8756</v>
      </c>
      <c r="K609" s="101" t="s">
        <v>3906</v>
      </c>
    </row>
    <row r="610" spans="1:11">
      <c r="A610" s="2" t="s">
        <v>12131</v>
      </c>
      <c r="B610" s="99">
        <v>2190938</v>
      </c>
      <c r="C610" s="100" t="s">
        <v>8757</v>
      </c>
      <c r="D610" s="101" t="s">
        <v>8758</v>
      </c>
      <c r="E610" s="102">
        <v>2212890</v>
      </c>
      <c r="F610" s="101" t="s">
        <v>7506</v>
      </c>
      <c r="G610" s="101" t="s">
        <v>3102</v>
      </c>
      <c r="H610" s="103">
        <v>12</v>
      </c>
      <c r="I610" s="100" t="s">
        <v>7471</v>
      </c>
      <c r="J610" s="101" t="s">
        <v>8758</v>
      </c>
      <c r="K610" s="101" t="s">
        <v>3906</v>
      </c>
    </row>
    <row r="611" spans="1:11">
      <c r="A611" s="2" t="s">
        <v>12131</v>
      </c>
      <c r="B611" s="99">
        <v>2191145</v>
      </c>
      <c r="C611" s="100" t="s">
        <v>8759</v>
      </c>
      <c r="D611" s="101" t="s">
        <v>8760</v>
      </c>
      <c r="E611" s="102">
        <v>2212890</v>
      </c>
      <c r="F611" s="101" t="s">
        <v>7506</v>
      </c>
      <c r="G611" s="101" t="s">
        <v>3102</v>
      </c>
      <c r="H611" s="103">
        <v>12</v>
      </c>
      <c r="I611" s="100" t="s">
        <v>7471</v>
      </c>
      <c r="J611" s="101" t="s">
        <v>8760</v>
      </c>
      <c r="K611" s="101" t="s">
        <v>3906</v>
      </c>
    </row>
    <row r="612" spans="1:11">
      <c r="A612" s="2" t="s">
        <v>12131</v>
      </c>
      <c r="B612" s="99">
        <v>2140147</v>
      </c>
      <c r="C612" s="100" t="s">
        <v>8761</v>
      </c>
      <c r="D612" s="101" t="s">
        <v>8762</v>
      </c>
      <c r="E612" s="102">
        <v>2212890</v>
      </c>
      <c r="F612" s="101" t="s">
        <v>7506</v>
      </c>
      <c r="G612" s="101" t="s">
        <v>3102</v>
      </c>
      <c r="H612" s="103">
        <v>12</v>
      </c>
      <c r="I612" s="100" t="s">
        <v>7471</v>
      </c>
      <c r="J612" s="101" t="s">
        <v>8762</v>
      </c>
      <c r="K612" s="101" t="s">
        <v>3906</v>
      </c>
    </row>
    <row r="613" spans="1:11">
      <c r="A613" s="2" t="s">
        <v>12131</v>
      </c>
      <c r="B613" s="99">
        <v>2154420</v>
      </c>
      <c r="C613" s="100" t="s">
        <v>8763</v>
      </c>
      <c r="D613" s="101" t="s">
        <v>8764</v>
      </c>
      <c r="E613" s="102">
        <v>2212890</v>
      </c>
      <c r="F613" s="101" t="s">
        <v>7506</v>
      </c>
      <c r="G613" s="101" t="s">
        <v>3102</v>
      </c>
      <c r="H613" s="103">
        <v>12</v>
      </c>
      <c r="I613" s="100" t="s">
        <v>7471</v>
      </c>
      <c r="J613" s="101" t="s">
        <v>8764</v>
      </c>
      <c r="K613" s="101" t="s">
        <v>3906</v>
      </c>
    </row>
    <row r="614" spans="1:11">
      <c r="A614" s="2" t="s">
        <v>12131</v>
      </c>
      <c r="B614" s="99">
        <v>2183442</v>
      </c>
      <c r="C614" s="100" t="s">
        <v>8765</v>
      </c>
      <c r="D614" s="101" t="s">
        <v>8766</v>
      </c>
      <c r="E614" s="102">
        <v>2212890</v>
      </c>
      <c r="F614" s="101" t="s">
        <v>7506</v>
      </c>
      <c r="G614" s="101" t="s">
        <v>3102</v>
      </c>
      <c r="H614" s="103">
        <v>12</v>
      </c>
      <c r="I614" s="100" t="s">
        <v>7471</v>
      </c>
      <c r="J614" s="101" t="s">
        <v>8766</v>
      </c>
      <c r="K614" s="101" t="s">
        <v>3906</v>
      </c>
    </row>
    <row r="615" spans="1:11">
      <c r="A615" s="2" t="s">
        <v>12131</v>
      </c>
      <c r="B615" s="99">
        <v>2184324</v>
      </c>
      <c r="C615" s="100" t="s">
        <v>8767</v>
      </c>
      <c r="D615" s="101" t="s">
        <v>8768</v>
      </c>
      <c r="E615" s="102">
        <v>2212890</v>
      </c>
      <c r="F615" s="101" t="s">
        <v>7506</v>
      </c>
      <c r="G615" s="101" t="s">
        <v>3102</v>
      </c>
      <c r="H615" s="103">
        <v>12</v>
      </c>
      <c r="I615" s="100" t="s">
        <v>7471</v>
      </c>
      <c r="J615" s="101" t="s">
        <v>8768</v>
      </c>
      <c r="K615" s="101" t="s">
        <v>3906</v>
      </c>
    </row>
    <row r="616" spans="1:11">
      <c r="A616" s="2" t="s">
        <v>12131</v>
      </c>
      <c r="B616" s="99">
        <v>2189919</v>
      </c>
      <c r="C616" s="100" t="s">
        <v>8769</v>
      </c>
      <c r="D616" s="101" t="s">
        <v>8770</v>
      </c>
      <c r="E616" s="102">
        <v>2212890</v>
      </c>
      <c r="F616" s="101" t="s">
        <v>7506</v>
      </c>
      <c r="G616" s="101" t="s">
        <v>3102</v>
      </c>
      <c r="H616" s="103">
        <v>12</v>
      </c>
      <c r="I616" s="100" t="s">
        <v>7471</v>
      </c>
      <c r="J616" s="101" t="s">
        <v>8770</v>
      </c>
      <c r="K616" s="101" t="s">
        <v>3906</v>
      </c>
    </row>
    <row r="617" spans="1:11">
      <c r="A617" s="2" t="s">
        <v>12131</v>
      </c>
      <c r="B617" s="99">
        <v>2191146</v>
      </c>
      <c r="C617" s="100" t="s">
        <v>3926</v>
      </c>
      <c r="D617" s="101" t="s">
        <v>3927</v>
      </c>
      <c r="E617" s="102">
        <v>2212890</v>
      </c>
      <c r="F617" s="101" t="s">
        <v>7506</v>
      </c>
      <c r="G617" s="101" t="s">
        <v>3102</v>
      </c>
      <c r="H617" s="103">
        <v>12</v>
      </c>
      <c r="I617" s="100" t="s">
        <v>7471</v>
      </c>
      <c r="J617" s="101" t="s">
        <v>3927</v>
      </c>
      <c r="K617" s="101" t="s">
        <v>3906</v>
      </c>
    </row>
    <row r="618" spans="1:11">
      <c r="A618" s="2" t="s">
        <v>12131</v>
      </c>
      <c r="B618" s="99">
        <v>2161193</v>
      </c>
      <c r="C618" s="100" t="s">
        <v>3928</v>
      </c>
      <c r="D618" s="101" t="s">
        <v>3929</v>
      </c>
      <c r="E618" s="102">
        <v>2123251</v>
      </c>
      <c r="F618" s="101" t="s">
        <v>7506</v>
      </c>
      <c r="G618" s="101" t="s">
        <v>5876</v>
      </c>
      <c r="H618" s="103">
        <v>2.4</v>
      </c>
      <c r="I618" s="100" t="s">
        <v>7521</v>
      </c>
      <c r="J618" s="101" t="s">
        <v>3929</v>
      </c>
      <c r="K618" s="101" t="s">
        <v>114</v>
      </c>
    </row>
    <row r="619" spans="1:11">
      <c r="A619" s="2" t="s">
        <v>12131</v>
      </c>
      <c r="B619" s="99">
        <v>2137736</v>
      </c>
      <c r="C619" s="100" t="s">
        <v>11461</v>
      </c>
      <c r="D619" s="101" t="s">
        <v>11462</v>
      </c>
      <c r="E619" s="102">
        <v>2220744</v>
      </c>
      <c r="F619" s="101" t="s">
        <v>7506</v>
      </c>
      <c r="G619" s="101" t="s">
        <v>3102</v>
      </c>
      <c r="H619" s="103">
        <v>12</v>
      </c>
      <c r="I619" s="100" t="s">
        <v>7471</v>
      </c>
      <c r="J619" s="101" t="s">
        <v>11462</v>
      </c>
      <c r="K619" s="101" t="s">
        <v>610</v>
      </c>
    </row>
    <row r="620" spans="1:11">
      <c r="A620" s="2" t="s">
        <v>12131</v>
      </c>
      <c r="B620" s="99">
        <v>2137911</v>
      </c>
      <c r="C620" s="100" t="s">
        <v>11463</v>
      </c>
      <c r="D620" s="101" t="s">
        <v>2432</v>
      </c>
      <c r="E620" s="102">
        <v>2220744</v>
      </c>
      <c r="F620" s="101" t="s">
        <v>7506</v>
      </c>
      <c r="G620" s="101" t="s">
        <v>3102</v>
      </c>
      <c r="H620" s="103">
        <v>12</v>
      </c>
      <c r="I620" s="100" t="s">
        <v>7471</v>
      </c>
      <c r="J620" s="101" t="s">
        <v>2432</v>
      </c>
      <c r="K620" s="101" t="s">
        <v>610</v>
      </c>
    </row>
    <row r="621" spans="1:11">
      <c r="A621" s="2" t="s">
        <v>12131</v>
      </c>
      <c r="B621" s="99">
        <v>2172778</v>
      </c>
      <c r="C621" s="100" t="s">
        <v>11464</v>
      </c>
      <c r="D621" s="101" t="s">
        <v>11465</v>
      </c>
      <c r="E621" s="102">
        <v>2220744</v>
      </c>
      <c r="F621" s="101" t="s">
        <v>7506</v>
      </c>
      <c r="G621" s="101" t="s">
        <v>3102</v>
      </c>
      <c r="H621" s="103">
        <v>12</v>
      </c>
      <c r="I621" s="100" t="s">
        <v>7471</v>
      </c>
      <c r="J621" s="101" t="s">
        <v>11465</v>
      </c>
      <c r="K621" s="101" t="s">
        <v>610</v>
      </c>
    </row>
    <row r="622" spans="1:11">
      <c r="A622" s="2" t="s">
        <v>12131</v>
      </c>
      <c r="B622" s="99">
        <v>2174960</v>
      </c>
      <c r="C622" s="100" t="s">
        <v>11466</v>
      </c>
      <c r="D622" s="101" t="s">
        <v>11467</v>
      </c>
      <c r="E622" s="102">
        <v>2220744</v>
      </c>
      <c r="F622" s="101" t="s">
        <v>7506</v>
      </c>
      <c r="G622" s="101" t="s">
        <v>3102</v>
      </c>
      <c r="H622" s="103">
        <v>12</v>
      </c>
      <c r="I622" s="100" t="s">
        <v>7471</v>
      </c>
      <c r="J622" s="101" t="s">
        <v>11467</v>
      </c>
      <c r="K622" s="101" t="s">
        <v>610</v>
      </c>
    </row>
    <row r="623" spans="1:11">
      <c r="A623" s="2" t="s">
        <v>12131</v>
      </c>
      <c r="B623" s="99">
        <v>2178502</v>
      </c>
      <c r="C623" s="100" t="s">
        <v>11468</v>
      </c>
      <c r="D623" s="101" t="s">
        <v>11469</v>
      </c>
      <c r="E623" s="102">
        <v>2220744</v>
      </c>
      <c r="F623" s="101" t="s">
        <v>7506</v>
      </c>
      <c r="G623" s="101" t="s">
        <v>3102</v>
      </c>
      <c r="H623" s="103">
        <v>12</v>
      </c>
      <c r="I623" s="100" t="s">
        <v>7471</v>
      </c>
      <c r="J623" s="101" t="s">
        <v>11469</v>
      </c>
      <c r="K623" s="101" t="s">
        <v>610</v>
      </c>
    </row>
    <row r="624" spans="1:11">
      <c r="A624" s="2" t="s">
        <v>12131</v>
      </c>
      <c r="B624" s="99">
        <v>2182205</v>
      </c>
      <c r="C624" s="100" t="s">
        <v>11470</v>
      </c>
      <c r="D624" s="101" t="s">
        <v>11471</v>
      </c>
      <c r="E624" s="102">
        <v>2220744</v>
      </c>
      <c r="F624" s="101" t="s">
        <v>7506</v>
      </c>
      <c r="G624" s="101" t="s">
        <v>3102</v>
      </c>
      <c r="H624" s="103">
        <v>12</v>
      </c>
      <c r="I624" s="100" t="s">
        <v>7471</v>
      </c>
      <c r="J624" s="101" t="s">
        <v>11471</v>
      </c>
      <c r="K624" s="101" t="s">
        <v>610</v>
      </c>
    </row>
    <row r="625" spans="1:11">
      <c r="A625" s="2" t="s">
        <v>12131</v>
      </c>
      <c r="B625" s="99">
        <v>2182611</v>
      </c>
      <c r="C625" s="100" t="s">
        <v>11472</v>
      </c>
      <c r="D625" s="101" t="s">
        <v>11473</v>
      </c>
      <c r="E625" s="102">
        <v>2220744</v>
      </c>
      <c r="F625" s="101" t="s">
        <v>7506</v>
      </c>
      <c r="G625" s="101" t="s">
        <v>3102</v>
      </c>
      <c r="H625" s="103">
        <v>12</v>
      </c>
      <c r="I625" s="100" t="s">
        <v>7471</v>
      </c>
      <c r="J625" s="101" t="s">
        <v>11473</v>
      </c>
      <c r="K625" s="101" t="s">
        <v>610</v>
      </c>
    </row>
    <row r="626" spans="1:11">
      <c r="A626" s="2" t="s">
        <v>12131</v>
      </c>
      <c r="B626" s="99">
        <v>2182774</v>
      </c>
      <c r="C626" s="100" t="s">
        <v>11474</v>
      </c>
      <c r="D626" s="101" t="s">
        <v>11475</v>
      </c>
      <c r="E626" s="102">
        <v>2220744</v>
      </c>
      <c r="F626" s="101" t="s">
        <v>7506</v>
      </c>
      <c r="G626" s="101" t="s">
        <v>3102</v>
      </c>
      <c r="H626" s="103">
        <v>12</v>
      </c>
      <c r="I626" s="100" t="s">
        <v>7471</v>
      </c>
      <c r="J626" s="101" t="s">
        <v>11475</v>
      </c>
      <c r="K626" s="101" t="s">
        <v>610</v>
      </c>
    </row>
    <row r="627" spans="1:11">
      <c r="A627" s="2" t="s">
        <v>12131</v>
      </c>
      <c r="B627" s="99">
        <v>2148844</v>
      </c>
      <c r="C627" s="100" t="s">
        <v>11476</v>
      </c>
      <c r="D627" s="101" t="s">
        <v>11477</v>
      </c>
      <c r="E627" s="102">
        <v>2220744</v>
      </c>
      <c r="F627" s="101" t="s">
        <v>7506</v>
      </c>
      <c r="G627" s="101" t="s">
        <v>3102</v>
      </c>
      <c r="H627" s="103">
        <v>12</v>
      </c>
      <c r="I627" s="100" t="s">
        <v>7471</v>
      </c>
      <c r="J627" s="101" t="s">
        <v>11477</v>
      </c>
      <c r="K627" s="101" t="s">
        <v>610</v>
      </c>
    </row>
    <row r="628" spans="1:11">
      <c r="A628" s="2" t="s">
        <v>12131</v>
      </c>
      <c r="B628" s="99">
        <v>2149946</v>
      </c>
      <c r="C628" s="100" t="s">
        <v>11478</v>
      </c>
      <c r="D628" s="101" t="s">
        <v>11479</v>
      </c>
      <c r="E628" s="102">
        <v>2220744</v>
      </c>
      <c r="F628" s="101" t="s">
        <v>7506</v>
      </c>
      <c r="G628" s="101" t="s">
        <v>3102</v>
      </c>
      <c r="H628" s="103">
        <v>12</v>
      </c>
      <c r="I628" s="100" t="s">
        <v>7471</v>
      </c>
      <c r="J628" s="101" t="s">
        <v>11479</v>
      </c>
      <c r="K628" s="101" t="s">
        <v>610</v>
      </c>
    </row>
    <row r="629" spans="1:11">
      <c r="A629" s="2" t="s">
        <v>12131</v>
      </c>
      <c r="B629" s="99">
        <v>2158780</v>
      </c>
      <c r="C629" s="100" t="s">
        <v>11480</v>
      </c>
      <c r="D629" s="101" t="s">
        <v>11481</v>
      </c>
      <c r="E629" s="102">
        <v>2220744</v>
      </c>
      <c r="F629" s="101" t="s">
        <v>7506</v>
      </c>
      <c r="G629" s="101" t="s">
        <v>3102</v>
      </c>
      <c r="H629" s="103">
        <v>12</v>
      </c>
      <c r="I629" s="100" t="s">
        <v>7471</v>
      </c>
      <c r="J629" s="101" t="s">
        <v>11481</v>
      </c>
      <c r="K629" s="101" t="s">
        <v>610</v>
      </c>
    </row>
    <row r="630" spans="1:11">
      <c r="A630" s="2" t="s">
        <v>12131</v>
      </c>
      <c r="B630" s="99">
        <v>2178684</v>
      </c>
      <c r="C630" s="100" t="s">
        <v>11482</v>
      </c>
      <c r="D630" s="101" t="s">
        <v>11483</v>
      </c>
      <c r="E630" s="102">
        <v>2220744</v>
      </c>
      <c r="F630" s="101" t="s">
        <v>7506</v>
      </c>
      <c r="G630" s="101" t="s">
        <v>3102</v>
      </c>
      <c r="H630" s="103">
        <v>12</v>
      </c>
      <c r="I630" s="100" t="s">
        <v>7471</v>
      </c>
      <c r="J630" s="101" t="s">
        <v>11483</v>
      </c>
      <c r="K630" s="101" t="s">
        <v>610</v>
      </c>
    </row>
    <row r="631" spans="1:11">
      <c r="A631" s="2" t="s">
        <v>12131</v>
      </c>
      <c r="B631" s="99">
        <v>2129130</v>
      </c>
      <c r="C631" s="100" t="s">
        <v>12665</v>
      </c>
      <c r="D631" s="101" t="s">
        <v>12666</v>
      </c>
      <c r="E631" s="102">
        <v>2215218</v>
      </c>
      <c r="F631" s="101" t="s">
        <v>7506</v>
      </c>
      <c r="G631" s="101" t="s">
        <v>3102</v>
      </c>
      <c r="H631" s="103">
        <v>12</v>
      </c>
      <c r="I631" s="100" t="s">
        <v>7471</v>
      </c>
      <c r="J631" s="101" t="s">
        <v>12666</v>
      </c>
      <c r="K631" s="101" t="s">
        <v>686</v>
      </c>
    </row>
    <row r="632" spans="1:11">
      <c r="A632" s="2" t="s">
        <v>12131</v>
      </c>
      <c r="B632" s="99">
        <v>2135857</v>
      </c>
      <c r="C632" s="100" t="s">
        <v>12667</v>
      </c>
      <c r="D632" s="101" t="s">
        <v>12668</v>
      </c>
      <c r="E632" s="102">
        <v>2215218</v>
      </c>
      <c r="F632" s="101" t="s">
        <v>7506</v>
      </c>
      <c r="G632" s="101" t="s">
        <v>3102</v>
      </c>
      <c r="H632" s="103">
        <v>12</v>
      </c>
      <c r="I632" s="100" t="s">
        <v>7471</v>
      </c>
      <c r="J632" s="101" t="s">
        <v>12668</v>
      </c>
      <c r="K632" s="101" t="s">
        <v>686</v>
      </c>
    </row>
    <row r="633" spans="1:11">
      <c r="A633" s="2" t="s">
        <v>12131</v>
      </c>
      <c r="B633" s="99">
        <v>2169656</v>
      </c>
      <c r="C633" s="100" t="s">
        <v>12669</v>
      </c>
      <c r="D633" s="101" t="s">
        <v>12670</v>
      </c>
      <c r="E633" s="102">
        <v>2215218</v>
      </c>
      <c r="F633" s="101" t="s">
        <v>7506</v>
      </c>
      <c r="G633" s="101" t="s">
        <v>3102</v>
      </c>
      <c r="H633" s="103">
        <v>12</v>
      </c>
      <c r="I633" s="100" t="s">
        <v>7471</v>
      </c>
      <c r="J633" s="101" t="s">
        <v>12670</v>
      </c>
      <c r="K633" s="101" t="s">
        <v>686</v>
      </c>
    </row>
    <row r="634" spans="1:11">
      <c r="A634" s="2" t="s">
        <v>12131</v>
      </c>
      <c r="B634" s="99">
        <v>2184801</v>
      </c>
      <c r="C634" s="100" t="s">
        <v>12671</v>
      </c>
      <c r="D634" s="101" t="s">
        <v>12672</v>
      </c>
      <c r="E634" s="102">
        <v>2215218</v>
      </c>
      <c r="F634" s="101" t="s">
        <v>7506</v>
      </c>
      <c r="G634" s="101" t="s">
        <v>3102</v>
      </c>
      <c r="H634" s="103">
        <v>12</v>
      </c>
      <c r="I634" s="100" t="s">
        <v>7471</v>
      </c>
      <c r="J634" s="101" t="s">
        <v>12672</v>
      </c>
      <c r="K634" s="101" t="s">
        <v>686</v>
      </c>
    </row>
    <row r="635" spans="1:11">
      <c r="A635" s="2" t="s">
        <v>12131</v>
      </c>
      <c r="B635" s="99">
        <v>2185643</v>
      </c>
      <c r="C635" s="100" t="s">
        <v>12673</v>
      </c>
      <c r="D635" s="101" t="s">
        <v>12674</v>
      </c>
      <c r="E635" s="102">
        <v>2215218</v>
      </c>
      <c r="F635" s="101" t="s">
        <v>7506</v>
      </c>
      <c r="G635" s="101" t="s">
        <v>3102</v>
      </c>
      <c r="H635" s="103">
        <v>12</v>
      </c>
      <c r="I635" s="100" t="s">
        <v>7471</v>
      </c>
      <c r="J635" s="101" t="s">
        <v>12674</v>
      </c>
      <c r="K635" s="101" t="s">
        <v>686</v>
      </c>
    </row>
    <row r="636" spans="1:11">
      <c r="A636" s="2" t="s">
        <v>12131</v>
      </c>
      <c r="B636" s="99">
        <v>2187702</v>
      </c>
      <c r="C636" s="100" t="s">
        <v>12675</v>
      </c>
      <c r="D636" s="101" t="s">
        <v>12676</v>
      </c>
      <c r="E636" s="102">
        <v>2215218</v>
      </c>
      <c r="F636" s="101" t="s">
        <v>7506</v>
      </c>
      <c r="G636" s="101" t="s">
        <v>3102</v>
      </c>
      <c r="H636" s="103">
        <v>12</v>
      </c>
      <c r="I636" s="100" t="s">
        <v>7471</v>
      </c>
      <c r="J636" s="101" t="s">
        <v>12676</v>
      </c>
      <c r="K636" s="101" t="s">
        <v>686</v>
      </c>
    </row>
    <row r="637" spans="1:11">
      <c r="A637" s="2" t="s">
        <v>12131</v>
      </c>
      <c r="B637" s="99">
        <v>2188439</v>
      </c>
      <c r="C637" s="100" t="s">
        <v>12677</v>
      </c>
      <c r="D637" s="101" t="s">
        <v>12678</v>
      </c>
      <c r="E637" s="102">
        <v>2215218</v>
      </c>
      <c r="F637" s="101" t="s">
        <v>7506</v>
      </c>
      <c r="G637" s="101" t="s">
        <v>3102</v>
      </c>
      <c r="H637" s="103">
        <v>12</v>
      </c>
      <c r="I637" s="100" t="s">
        <v>7471</v>
      </c>
      <c r="J637" s="101" t="s">
        <v>12678</v>
      </c>
      <c r="K637" s="101" t="s">
        <v>686</v>
      </c>
    </row>
    <row r="638" spans="1:11">
      <c r="A638" s="2" t="s">
        <v>12131</v>
      </c>
      <c r="B638" s="99">
        <v>2190823</v>
      </c>
      <c r="C638" s="100" t="s">
        <v>12679</v>
      </c>
      <c r="D638" s="101" t="s">
        <v>12680</v>
      </c>
      <c r="E638" s="102">
        <v>2215218</v>
      </c>
      <c r="F638" s="101" t="s">
        <v>7506</v>
      </c>
      <c r="G638" s="101" t="s">
        <v>3102</v>
      </c>
      <c r="H638" s="103">
        <v>12</v>
      </c>
      <c r="I638" s="100" t="s">
        <v>7471</v>
      </c>
      <c r="J638" s="101" t="s">
        <v>12680</v>
      </c>
      <c r="K638" s="101" t="s">
        <v>686</v>
      </c>
    </row>
    <row r="639" spans="1:11">
      <c r="A639" s="2" t="s">
        <v>12131</v>
      </c>
      <c r="B639" s="99">
        <v>2177158</v>
      </c>
      <c r="C639" s="100" t="s">
        <v>12681</v>
      </c>
      <c r="D639" s="101" t="s">
        <v>12682</v>
      </c>
      <c r="E639" s="102">
        <v>2215218</v>
      </c>
      <c r="F639" s="101" t="s">
        <v>7506</v>
      </c>
      <c r="G639" s="101" t="s">
        <v>3102</v>
      </c>
      <c r="H639" s="103">
        <v>12</v>
      </c>
      <c r="I639" s="100" t="s">
        <v>7471</v>
      </c>
      <c r="J639" s="101" t="s">
        <v>12682</v>
      </c>
      <c r="K639" s="101" t="s">
        <v>686</v>
      </c>
    </row>
    <row r="640" spans="1:11">
      <c r="A640" s="2" t="s">
        <v>12131</v>
      </c>
      <c r="B640" s="99">
        <v>2190371</v>
      </c>
      <c r="C640" s="100" t="s">
        <v>12683</v>
      </c>
      <c r="D640" s="101" t="s">
        <v>12684</v>
      </c>
      <c r="E640" s="102">
        <v>2215218</v>
      </c>
      <c r="F640" s="101" t="s">
        <v>7506</v>
      </c>
      <c r="G640" s="101" t="s">
        <v>3102</v>
      </c>
      <c r="H640" s="103">
        <v>12</v>
      </c>
      <c r="I640" s="100" t="s">
        <v>7471</v>
      </c>
      <c r="J640" s="101" t="s">
        <v>12684</v>
      </c>
      <c r="K640" s="101" t="s">
        <v>686</v>
      </c>
    </row>
    <row r="641" spans="1:11">
      <c r="A641" s="2" t="s">
        <v>12131</v>
      </c>
      <c r="B641" s="99">
        <v>2146666</v>
      </c>
      <c r="C641" s="100" t="s">
        <v>12685</v>
      </c>
      <c r="D641" s="101" t="s">
        <v>12686</v>
      </c>
      <c r="E641" s="102">
        <v>2215218</v>
      </c>
      <c r="F641" s="101" t="s">
        <v>7506</v>
      </c>
      <c r="G641" s="101" t="s">
        <v>3102</v>
      </c>
      <c r="H641" s="103">
        <v>12</v>
      </c>
      <c r="I641" s="100" t="s">
        <v>7471</v>
      </c>
      <c r="J641" s="101" t="s">
        <v>12686</v>
      </c>
      <c r="K641" s="101" t="s">
        <v>686</v>
      </c>
    </row>
    <row r="642" spans="1:11">
      <c r="A642" s="2" t="s">
        <v>12131</v>
      </c>
      <c r="B642" s="99">
        <v>2147749</v>
      </c>
      <c r="C642" s="100" t="s">
        <v>12687</v>
      </c>
      <c r="D642" s="101" t="s">
        <v>12688</v>
      </c>
      <c r="E642" s="102">
        <v>2215218</v>
      </c>
      <c r="F642" s="101" t="s">
        <v>7506</v>
      </c>
      <c r="G642" s="101" t="s">
        <v>3102</v>
      </c>
      <c r="H642" s="103">
        <v>12</v>
      </c>
      <c r="I642" s="100" t="s">
        <v>7471</v>
      </c>
      <c r="J642" s="101" t="s">
        <v>12688</v>
      </c>
      <c r="K642" s="101" t="s">
        <v>686</v>
      </c>
    </row>
    <row r="643" spans="1:11">
      <c r="A643" s="2" t="s">
        <v>12131</v>
      </c>
      <c r="B643" s="99">
        <v>2184550</v>
      </c>
      <c r="C643" s="100" t="s">
        <v>12689</v>
      </c>
      <c r="D643" s="101" t="s">
        <v>12690</v>
      </c>
      <c r="E643" s="102">
        <v>2215218</v>
      </c>
      <c r="F643" s="101" t="s">
        <v>7506</v>
      </c>
      <c r="G643" s="101" t="s">
        <v>3102</v>
      </c>
      <c r="H643" s="103">
        <v>12</v>
      </c>
      <c r="I643" s="100" t="s">
        <v>7471</v>
      </c>
      <c r="J643" s="101" t="s">
        <v>12690</v>
      </c>
      <c r="K643" s="101" t="s">
        <v>686</v>
      </c>
    </row>
    <row r="644" spans="1:11">
      <c r="A644" s="2" t="s">
        <v>12131</v>
      </c>
      <c r="B644" s="99">
        <v>2186067</v>
      </c>
      <c r="C644" s="100" t="s">
        <v>12691</v>
      </c>
      <c r="D644" s="101" t="s">
        <v>12692</v>
      </c>
      <c r="E644" s="102">
        <v>2215218</v>
      </c>
      <c r="F644" s="101" t="s">
        <v>7506</v>
      </c>
      <c r="G644" s="101" t="s">
        <v>3102</v>
      </c>
      <c r="H644" s="103">
        <v>12</v>
      </c>
      <c r="I644" s="100" t="s">
        <v>7471</v>
      </c>
      <c r="J644" s="101" t="s">
        <v>12692</v>
      </c>
      <c r="K644" s="101" t="s">
        <v>686</v>
      </c>
    </row>
    <row r="645" spans="1:11">
      <c r="A645" s="2" t="s">
        <v>12131</v>
      </c>
      <c r="B645" s="99">
        <v>2187781</v>
      </c>
      <c r="C645" s="100" t="s">
        <v>12693</v>
      </c>
      <c r="D645" s="101" t="s">
        <v>12694</v>
      </c>
      <c r="E645" s="102">
        <v>2215218</v>
      </c>
      <c r="F645" s="101" t="s">
        <v>7506</v>
      </c>
      <c r="G645" s="101" t="s">
        <v>3102</v>
      </c>
      <c r="H645" s="103">
        <v>12</v>
      </c>
      <c r="I645" s="100" t="s">
        <v>7471</v>
      </c>
      <c r="J645" s="101" t="s">
        <v>12694</v>
      </c>
      <c r="K645" s="101" t="s">
        <v>686</v>
      </c>
    </row>
    <row r="646" spans="1:11">
      <c r="A646" s="2" t="s">
        <v>12131</v>
      </c>
      <c r="B646" s="99">
        <v>2171875</v>
      </c>
      <c r="C646" s="100" t="s">
        <v>12695</v>
      </c>
      <c r="D646" s="101" t="s">
        <v>12696</v>
      </c>
      <c r="E646" s="102">
        <v>2273799</v>
      </c>
      <c r="F646" s="101" t="s">
        <v>7506</v>
      </c>
      <c r="G646" s="101" t="s">
        <v>2092</v>
      </c>
      <c r="H646" s="103">
        <v>12</v>
      </c>
      <c r="I646" s="100" t="s">
        <v>7471</v>
      </c>
      <c r="J646" s="101" t="s">
        <v>12696</v>
      </c>
      <c r="K646" s="101" t="s">
        <v>3484</v>
      </c>
    </row>
    <row r="647" spans="1:11">
      <c r="A647" s="2" t="s">
        <v>12131</v>
      </c>
      <c r="B647" s="99">
        <v>2189481</v>
      </c>
      <c r="C647" s="100" t="s">
        <v>12697</v>
      </c>
      <c r="D647" s="101" t="s">
        <v>12698</v>
      </c>
      <c r="E647" s="102">
        <v>2273799</v>
      </c>
      <c r="F647" s="101" t="s">
        <v>7506</v>
      </c>
      <c r="G647" s="101" t="s">
        <v>2092</v>
      </c>
      <c r="H647" s="103">
        <v>12</v>
      </c>
      <c r="I647" s="100" t="s">
        <v>7471</v>
      </c>
      <c r="J647" s="101" t="s">
        <v>12698</v>
      </c>
      <c r="K647" s="101" t="s">
        <v>3484</v>
      </c>
    </row>
    <row r="648" spans="1:11">
      <c r="A648" s="2" t="s">
        <v>12131</v>
      </c>
      <c r="B648" s="99">
        <v>2189555</v>
      </c>
      <c r="C648" s="100" t="s">
        <v>12699</v>
      </c>
      <c r="D648" s="101" t="s">
        <v>12700</v>
      </c>
      <c r="E648" s="102">
        <v>2273799</v>
      </c>
      <c r="F648" s="101" t="s">
        <v>7506</v>
      </c>
      <c r="G648" s="101" t="s">
        <v>2092</v>
      </c>
      <c r="H648" s="103">
        <v>12</v>
      </c>
      <c r="I648" s="100" t="s">
        <v>7471</v>
      </c>
      <c r="J648" s="101" t="s">
        <v>12700</v>
      </c>
      <c r="K648" s="101" t="s">
        <v>3484</v>
      </c>
    </row>
    <row r="649" spans="1:11">
      <c r="A649" s="2" t="s">
        <v>12131</v>
      </c>
      <c r="B649" s="99">
        <v>2190820</v>
      </c>
      <c r="C649" s="100" t="s">
        <v>12701</v>
      </c>
      <c r="D649" s="101" t="s">
        <v>12702</v>
      </c>
      <c r="E649" s="102">
        <v>2273799</v>
      </c>
      <c r="F649" s="101" t="s">
        <v>7506</v>
      </c>
      <c r="G649" s="101" t="s">
        <v>2092</v>
      </c>
      <c r="H649" s="103">
        <v>12</v>
      </c>
      <c r="I649" s="100" t="s">
        <v>7471</v>
      </c>
      <c r="J649" s="101" t="s">
        <v>12702</v>
      </c>
      <c r="K649" s="101" t="s">
        <v>3484</v>
      </c>
    </row>
    <row r="650" spans="1:11">
      <c r="A650" s="2" t="s">
        <v>12131</v>
      </c>
      <c r="B650" s="99">
        <v>2177496</v>
      </c>
      <c r="C650" s="100" t="s">
        <v>12703</v>
      </c>
      <c r="D650" s="101" t="s">
        <v>12704</v>
      </c>
      <c r="E650" s="102">
        <v>2218332</v>
      </c>
      <c r="F650" s="101" t="s">
        <v>7506</v>
      </c>
      <c r="G650" s="101" t="s">
        <v>1776</v>
      </c>
      <c r="H650" s="103">
        <v>12</v>
      </c>
      <c r="I650" s="100" t="s">
        <v>7471</v>
      </c>
      <c r="J650" s="101" t="s">
        <v>12704</v>
      </c>
      <c r="K650" s="101" t="s">
        <v>5185</v>
      </c>
    </row>
    <row r="651" spans="1:11">
      <c r="A651" s="2" t="s">
        <v>12131</v>
      </c>
      <c r="B651" s="99">
        <v>2171095</v>
      </c>
      <c r="C651" s="100" t="s">
        <v>12705</v>
      </c>
      <c r="D651" s="101" t="s">
        <v>12706</v>
      </c>
      <c r="E651" s="102">
        <v>2214212</v>
      </c>
      <c r="F651" s="101" t="s">
        <v>7506</v>
      </c>
      <c r="G651" s="101" t="s">
        <v>3102</v>
      </c>
      <c r="H651" s="103">
        <v>12</v>
      </c>
      <c r="I651" s="100" t="s">
        <v>7471</v>
      </c>
      <c r="J651" s="101" t="s">
        <v>12706</v>
      </c>
      <c r="K651" s="101" t="s">
        <v>687</v>
      </c>
    </row>
    <row r="652" spans="1:11">
      <c r="A652" s="2" t="s">
        <v>12131</v>
      </c>
      <c r="B652" s="99">
        <v>2177669</v>
      </c>
      <c r="C652" s="100" t="s">
        <v>12707</v>
      </c>
      <c r="D652" s="101" t="s">
        <v>12708</v>
      </c>
      <c r="E652" s="102">
        <v>2214212</v>
      </c>
      <c r="F652" s="101" t="s">
        <v>7506</v>
      </c>
      <c r="G652" s="101" t="s">
        <v>3102</v>
      </c>
      <c r="H652" s="103">
        <v>12</v>
      </c>
      <c r="I652" s="100" t="s">
        <v>7471</v>
      </c>
      <c r="J652" s="101" t="s">
        <v>12708</v>
      </c>
      <c r="K652" s="101" t="s">
        <v>687</v>
      </c>
    </row>
    <row r="653" spans="1:11">
      <c r="A653" s="2" t="s">
        <v>12131</v>
      </c>
      <c r="B653" s="99">
        <v>2141968</v>
      </c>
      <c r="C653" s="100" t="s">
        <v>12709</v>
      </c>
      <c r="D653" s="101" t="s">
        <v>12710</v>
      </c>
      <c r="E653" s="102">
        <v>2214212</v>
      </c>
      <c r="F653" s="101" t="s">
        <v>7506</v>
      </c>
      <c r="G653" s="101" t="s">
        <v>3102</v>
      </c>
      <c r="H653" s="103">
        <v>12</v>
      </c>
      <c r="I653" s="100" t="s">
        <v>7471</v>
      </c>
      <c r="J653" s="101" t="s">
        <v>12710</v>
      </c>
      <c r="K653" s="101" t="s">
        <v>687</v>
      </c>
    </row>
    <row r="654" spans="1:11">
      <c r="A654" s="2" t="s">
        <v>12131</v>
      </c>
      <c r="B654" s="99">
        <v>2181373</v>
      </c>
      <c r="C654" s="100" t="s">
        <v>12711</v>
      </c>
      <c r="D654" s="101" t="s">
        <v>12712</v>
      </c>
      <c r="E654" s="102">
        <v>2214212</v>
      </c>
      <c r="F654" s="101" t="s">
        <v>7506</v>
      </c>
      <c r="G654" s="101" t="s">
        <v>3102</v>
      </c>
      <c r="H654" s="103">
        <v>12</v>
      </c>
      <c r="I654" s="100" t="s">
        <v>7471</v>
      </c>
      <c r="J654" s="101" t="s">
        <v>12712</v>
      </c>
      <c r="K654" s="101" t="s">
        <v>687</v>
      </c>
    </row>
    <row r="655" spans="1:11">
      <c r="A655" s="2" t="s">
        <v>12131</v>
      </c>
      <c r="B655" s="99">
        <v>2138069</v>
      </c>
      <c r="C655" s="100" t="s">
        <v>12713</v>
      </c>
      <c r="D655" s="101" t="s">
        <v>12714</v>
      </c>
      <c r="E655" s="102">
        <v>2214212</v>
      </c>
      <c r="F655" s="101" t="s">
        <v>7506</v>
      </c>
      <c r="G655" s="101" t="s">
        <v>3102</v>
      </c>
      <c r="H655" s="103">
        <v>12</v>
      </c>
      <c r="I655" s="100" t="s">
        <v>7471</v>
      </c>
      <c r="J655" s="101" t="s">
        <v>12714</v>
      </c>
      <c r="K655" s="101" t="s">
        <v>687</v>
      </c>
    </row>
    <row r="656" spans="1:11">
      <c r="A656" s="2" t="s">
        <v>12131</v>
      </c>
      <c r="B656" s="99">
        <v>2139082</v>
      </c>
      <c r="C656" s="100" t="s">
        <v>13122</v>
      </c>
      <c r="D656" s="101" t="s">
        <v>13123</v>
      </c>
      <c r="E656" s="102">
        <v>2212960</v>
      </c>
      <c r="F656" s="101" t="s">
        <v>7506</v>
      </c>
      <c r="G656" s="101" t="s">
        <v>3102</v>
      </c>
      <c r="H656" s="103">
        <v>12</v>
      </c>
      <c r="I656" s="100" t="s">
        <v>7496</v>
      </c>
      <c r="J656" s="101" t="s">
        <v>13123</v>
      </c>
      <c r="K656" s="101" t="s">
        <v>709</v>
      </c>
    </row>
    <row r="657" spans="1:11">
      <c r="A657" s="2" t="s">
        <v>12131</v>
      </c>
      <c r="B657" s="99">
        <v>2143087</v>
      </c>
      <c r="C657" s="100" t="s">
        <v>13124</v>
      </c>
      <c r="D657" s="101" t="s">
        <v>13125</v>
      </c>
      <c r="E657" s="102">
        <v>2212960</v>
      </c>
      <c r="F657" s="101" t="s">
        <v>7506</v>
      </c>
      <c r="G657" s="101" t="s">
        <v>3102</v>
      </c>
      <c r="H657" s="103">
        <v>12</v>
      </c>
      <c r="I657" s="100" t="s">
        <v>7471</v>
      </c>
      <c r="J657" s="101" t="s">
        <v>13125</v>
      </c>
      <c r="K657" s="101" t="s">
        <v>709</v>
      </c>
    </row>
    <row r="658" spans="1:11">
      <c r="A658" s="2" t="s">
        <v>12131</v>
      </c>
      <c r="B658" s="99">
        <v>2144237</v>
      </c>
      <c r="C658" s="100" t="s">
        <v>13126</v>
      </c>
      <c r="D658" s="101" t="s">
        <v>13127</v>
      </c>
      <c r="E658" s="102">
        <v>2212960</v>
      </c>
      <c r="F658" s="101" t="s">
        <v>7506</v>
      </c>
      <c r="G658" s="101" t="s">
        <v>3102</v>
      </c>
      <c r="H658" s="103">
        <v>12</v>
      </c>
      <c r="I658" s="100" t="s">
        <v>7471</v>
      </c>
      <c r="J658" s="101" t="s">
        <v>13127</v>
      </c>
      <c r="K658" s="101" t="s">
        <v>709</v>
      </c>
    </row>
    <row r="659" spans="1:11">
      <c r="A659" s="2" t="s">
        <v>12131</v>
      </c>
      <c r="B659" s="99">
        <v>2151305</v>
      </c>
      <c r="C659" s="100" t="s">
        <v>13128</v>
      </c>
      <c r="D659" s="101" t="s">
        <v>13129</v>
      </c>
      <c r="E659" s="102">
        <v>2212960</v>
      </c>
      <c r="F659" s="101" t="s">
        <v>7506</v>
      </c>
      <c r="G659" s="101" t="s">
        <v>3102</v>
      </c>
      <c r="H659" s="103">
        <v>12</v>
      </c>
      <c r="I659" s="100" t="s">
        <v>7471</v>
      </c>
      <c r="J659" s="101" t="s">
        <v>13129</v>
      </c>
      <c r="K659" s="101" t="s">
        <v>709</v>
      </c>
    </row>
    <row r="660" spans="1:11">
      <c r="A660" s="2" t="s">
        <v>12131</v>
      </c>
      <c r="B660" s="99">
        <v>2165579</v>
      </c>
      <c r="C660" s="100" t="s">
        <v>13130</v>
      </c>
      <c r="D660" s="101" t="s">
        <v>13131</v>
      </c>
      <c r="E660" s="102">
        <v>2212960</v>
      </c>
      <c r="F660" s="101" t="s">
        <v>7506</v>
      </c>
      <c r="G660" s="101" t="s">
        <v>3102</v>
      </c>
      <c r="H660" s="103">
        <v>12</v>
      </c>
      <c r="I660" s="100" t="s">
        <v>7471</v>
      </c>
      <c r="J660" s="101" t="s">
        <v>13131</v>
      </c>
      <c r="K660" s="101" t="s">
        <v>709</v>
      </c>
    </row>
    <row r="661" spans="1:11">
      <c r="A661" s="2" t="s">
        <v>12131</v>
      </c>
      <c r="B661" s="99">
        <v>2169461</v>
      </c>
      <c r="C661" s="100" t="s">
        <v>13132</v>
      </c>
      <c r="D661" s="101" t="s">
        <v>13133</v>
      </c>
      <c r="E661" s="102">
        <v>2212960</v>
      </c>
      <c r="F661" s="101" t="s">
        <v>7506</v>
      </c>
      <c r="G661" s="101" t="s">
        <v>3102</v>
      </c>
      <c r="H661" s="103">
        <v>12</v>
      </c>
      <c r="I661" s="100" t="s">
        <v>7471</v>
      </c>
      <c r="J661" s="101" t="s">
        <v>13133</v>
      </c>
      <c r="K661" s="101" t="s">
        <v>709</v>
      </c>
    </row>
    <row r="662" spans="1:11">
      <c r="A662" s="2" t="s">
        <v>12131</v>
      </c>
      <c r="B662" s="99">
        <v>2180115</v>
      </c>
      <c r="C662" s="100" t="s">
        <v>13134</v>
      </c>
      <c r="D662" s="101" t="s">
        <v>13135</v>
      </c>
      <c r="E662" s="102">
        <v>2212960</v>
      </c>
      <c r="F662" s="101" t="s">
        <v>7506</v>
      </c>
      <c r="G662" s="101" t="s">
        <v>3102</v>
      </c>
      <c r="H662" s="103">
        <v>12</v>
      </c>
      <c r="I662" s="100" t="s">
        <v>7471</v>
      </c>
      <c r="J662" s="101" t="s">
        <v>13135</v>
      </c>
      <c r="K662" s="101" t="s">
        <v>709</v>
      </c>
    </row>
    <row r="663" spans="1:11">
      <c r="A663" s="2" t="s">
        <v>12131</v>
      </c>
      <c r="B663" s="99">
        <v>2180768</v>
      </c>
      <c r="C663" s="100" t="s">
        <v>13136</v>
      </c>
      <c r="D663" s="101" t="s">
        <v>13137</v>
      </c>
      <c r="E663" s="102">
        <v>2212960</v>
      </c>
      <c r="F663" s="101" t="s">
        <v>7506</v>
      </c>
      <c r="G663" s="101" t="s">
        <v>3102</v>
      </c>
      <c r="H663" s="103">
        <v>12</v>
      </c>
      <c r="I663" s="100" t="s">
        <v>7471</v>
      </c>
      <c r="J663" s="101" t="s">
        <v>13137</v>
      </c>
      <c r="K663" s="101" t="s">
        <v>709</v>
      </c>
    </row>
    <row r="664" spans="1:11">
      <c r="A664" s="2" t="s">
        <v>12131</v>
      </c>
      <c r="B664" s="99">
        <v>2188361</v>
      </c>
      <c r="C664" s="100" t="s">
        <v>13138</v>
      </c>
      <c r="D664" s="101" t="s">
        <v>13139</v>
      </c>
      <c r="E664" s="102">
        <v>2212960</v>
      </c>
      <c r="F664" s="101" t="s">
        <v>7506</v>
      </c>
      <c r="G664" s="101" t="s">
        <v>3102</v>
      </c>
      <c r="H664" s="103">
        <v>12</v>
      </c>
      <c r="I664" s="100" t="s">
        <v>7471</v>
      </c>
      <c r="J664" s="101" t="s">
        <v>13139</v>
      </c>
      <c r="K664" s="101" t="s">
        <v>709</v>
      </c>
    </row>
    <row r="665" spans="1:11">
      <c r="A665" s="2" t="s">
        <v>12131</v>
      </c>
      <c r="B665" s="99">
        <v>2189180</v>
      </c>
      <c r="C665" s="100" t="s">
        <v>13140</v>
      </c>
      <c r="D665" s="101" t="s">
        <v>13141</v>
      </c>
      <c r="E665" s="102">
        <v>2212960</v>
      </c>
      <c r="F665" s="101" t="s">
        <v>7506</v>
      </c>
      <c r="G665" s="101" t="s">
        <v>3102</v>
      </c>
      <c r="H665" s="103">
        <v>12</v>
      </c>
      <c r="I665" s="100" t="s">
        <v>7471</v>
      </c>
      <c r="J665" s="101" t="s">
        <v>13141</v>
      </c>
      <c r="K665" s="101" t="s">
        <v>709</v>
      </c>
    </row>
    <row r="666" spans="1:11">
      <c r="A666" s="2" t="s">
        <v>12131</v>
      </c>
      <c r="B666" s="99">
        <v>2132529</v>
      </c>
      <c r="C666" s="100" t="s">
        <v>13142</v>
      </c>
      <c r="D666" s="101" t="s">
        <v>13143</v>
      </c>
      <c r="E666" s="102">
        <v>2212960</v>
      </c>
      <c r="F666" s="101" t="s">
        <v>7506</v>
      </c>
      <c r="G666" s="101" t="s">
        <v>3102</v>
      </c>
      <c r="H666" s="103">
        <v>12</v>
      </c>
      <c r="I666" s="100" t="s">
        <v>7471</v>
      </c>
      <c r="J666" s="101" t="s">
        <v>13143</v>
      </c>
      <c r="K666" s="101" t="s">
        <v>709</v>
      </c>
    </row>
    <row r="667" spans="1:11">
      <c r="A667" s="2" t="s">
        <v>12131</v>
      </c>
      <c r="B667" s="99">
        <v>2132229</v>
      </c>
      <c r="C667" s="100" t="s">
        <v>13144</v>
      </c>
      <c r="D667" s="101" t="s">
        <v>13145</v>
      </c>
      <c r="E667" s="102">
        <v>2212960</v>
      </c>
      <c r="F667" s="101" t="s">
        <v>7506</v>
      </c>
      <c r="G667" s="101" t="s">
        <v>3102</v>
      </c>
      <c r="H667" s="103">
        <v>12</v>
      </c>
      <c r="I667" s="100" t="s">
        <v>7471</v>
      </c>
      <c r="J667" s="101" t="s">
        <v>13145</v>
      </c>
      <c r="K667" s="101" t="s">
        <v>709</v>
      </c>
    </row>
    <row r="668" spans="1:11">
      <c r="A668" s="2" t="s">
        <v>12131</v>
      </c>
      <c r="B668" s="99">
        <v>2190683</v>
      </c>
      <c r="C668" s="100" t="s">
        <v>13146</v>
      </c>
      <c r="D668" s="101" t="s">
        <v>13147</v>
      </c>
      <c r="E668" s="102">
        <v>2212960</v>
      </c>
      <c r="F668" s="101" t="s">
        <v>7506</v>
      </c>
      <c r="G668" s="101" t="s">
        <v>3102</v>
      </c>
      <c r="H668" s="103">
        <v>12</v>
      </c>
      <c r="I668" s="100" t="s">
        <v>7471</v>
      </c>
      <c r="J668" s="101" t="s">
        <v>13147</v>
      </c>
      <c r="K668" s="101" t="s">
        <v>709</v>
      </c>
    </row>
    <row r="669" spans="1:11">
      <c r="A669" s="2" t="s">
        <v>12131</v>
      </c>
      <c r="B669" s="99">
        <v>2168322</v>
      </c>
      <c r="C669" s="100" t="s">
        <v>6179</v>
      </c>
      <c r="D669" s="101" t="s">
        <v>6180</v>
      </c>
      <c r="E669" s="102">
        <v>2212914</v>
      </c>
      <c r="F669" s="101" t="s">
        <v>7506</v>
      </c>
      <c r="G669" s="101" t="s">
        <v>3102</v>
      </c>
      <c r="H669" s="103">
        <v>12</v>
      </c>
      <c r="I669" s="100" t="s">
        <v>7471</v>
      </c>
      <c r="J669" s="101" t="s">
        <v>6180</v>
      </c>
      <c r="K669" s="101" t="s">
        <v>757</v>
      </c>
    </row>
    <row r="670" spans="1:11">
      <c r="A670" s="2" t="s">
        <v>12131</v>
      </c>
      <c r="B670" s="99">
        <v>2190379</v>
      </c>
      <c r="C670" s="100" t="s">
        <v>6181</v>
      </c>
      <c r="D670" s="101" t="s">
        <v>6182</v>
      </c>
      <c r="E670" s="102">
        <v>2212914</v>
      </c>
      <c r="F670" s="101" t="s">
        <v>7506</v>
      </c>
      <c r="G670" s="101" t="s">
        <v>3102</v>
      </c>
      <c r="H670" s="103">
        <v>12</v>
      </c>
      <c r="I670" s="100" t="s">
        <v>7471</v>
      </c>
      <c r="J670" s="101" t="s">
        <v>6182</v>
      </c>
      <c r="K670" s="101" t="s">
        <v>757</v>
      </c>
    </row>
    <row r="671" spans="1:11">
      <c r="A671" s="2" t="s">
        <v>12131</v>
      </c>
      <c r="B671" s="99">
        <v>2190424</v>
      </c>
      <c r="C671" s="100" t="s">
        <v>6183</v>
      </c>
      <c r="D671" s="101" t="s">
        <v>6184</v>
      </c>
      <c r="E671" s="102">
        <v>2212914</v>
      </c>
      <c r="F671" s="101" t="s">
        <v>7506</v>
      </c>
      <c r="G671" s="101" t="s">
        <v>3102</v>
      </c>
      <c r="H671" s="103">
        <v>12</v>
      </c>
      <c r="I671" s="100" t="s">
        <v>7471</v>
      </c>
      <c r="J671" s="101" t="s">
        <v>6184</v>
      </c>
      <c r="K671" s="101" t="s">
        <v>757</v>
      </c>
    </row>
    <row r="672" spans="1:11">
      <c r="A672" s="2" t="s">
        <v>12131</v>
      </c>
      <c r="B672" s="99">
        <v>2190420</v>
      </c>
      <c r="C672" s="100" t="s">
        <v>6185</v>
      </c>
      <c r="D672" s="101" t="s">
        <v>6186</v>
      </c>
      <c r="E672" s="102">
        <v>2212914</v>
      </c>
      <c r="F672" s="101" t="s">
        <v>7506</v>
      </c>
      <c r="G672" s="101" t="s">
        <v>3102</v>
      </c>
      <c r="H672" s="103">
        <v>12</v>
      </c>
      <c r="I672" s="100" t="s">
        <v>7496</v>
      </c>
      <c r="J672" s="101" t="s">
        <v>6186</v>
      </c>
      <c r="K672" s="101" t="s">
        <v>757</v>
      </c>
    </row>
    <row r="673" spans="1:11">
      <c r="A673" s="2" t="s">
        <v>12131</v>
      </c>
      <c r="B673" s="99">
        <v>2183967</v>
      </c>
      <c r="C673" s="100" t="s">
        <v>6187</v>
      </c>
      <c r="D673" s="101" t="s">
        <v>6188</v>
      </c>
      <c r="E673" s="102">
        <v>2212914</v>
      </c>
      <c r="F673" s="101" t="s">
        <v>7506</v>
      </c>
      <c r="G673" s="101" t="s">
        <v>3102</v>
      </c>
      <c r="H673" s="103">
        <v>12</v>
      </c>
      <c r="I673" s="100" t="s">
        <v>7471</v>
      </c>
      <c r="J673" s="101" t="s">
        <v>6188</v>
      </c>
      <c r="K673" s="101" t="s">
        <v>757</v>
      </c>
    </row>
    <row r="674" spans="1:11">
      <c r="A674" s="2" t="s">
        <v>12131</v>
      </c>
      <c r="B674" s="99">
        <v>2185805</v>
      </c>
      <c r="C674" s="100" t="s">
        <v>6189</v>
      </c>
      <c r="D674" s="101" t="s">
        <v>6190</v>
      </c>
      <c r="E674" s="102">
        <v>2212914</v>
      </c>
      <c r="F674" s="101" t="s">
        <v>7506</v>
      </c>
      <c r="G674" s="101" t="s">
        <v>3102</v>
      </c>
      <c r="H674" s="103">
        <v>12</v>
      </c>
      <c r="I674" s="100" t="s">
        <v>7471</v>
      </c>
      <c r="J674" s="101" t="s">
        <v>6190</v>
      </c>
      <c r="K674" s="101" t="s">
        <v>757</v>
      </c>
    </row>
    <row r="675" spans="1:11">
      <c r="A675" s="2" t="s">
        <v>12131</v>
      </c>
      <c r="B675" s="99">
        <v>2135463</v>
      </c>
      <c r="C675" s="100" t="s">
        <v>6191</v>
      </c>
      <c r="D675" s="101" t="s">
        <v>6192</v>
      </c>
      <c r="E675" s="102">
        <v>2212914</v>
      </c>
      <c r="F675" s="101" t="s">
        <v>7506</v>
      </c>
      <c r="G675" s="101" t="s">
        <v>3102</v>
      </c>
      <c r="H675" s="103">
        <v>12</v>
      </c>
      <c r="I675" s="100" t="s">
        <v>7471</v>
      </c>
      <c r="J675" s="101" t="s">
        <v>6192</v>
      </c>
      <c r="K675" s="101" t="s">
        <v>757</v>
      </c>
    </row>
    <row r="676" spans="1:11">
      <c r="A676" s="2" t="s">
        <v>12131</v>
      </c>
      <c r="B676" s="99">
        <v>2164063</v>
      </c>
      <c r="C676" s="100" t="s">
        <v>6193</v>
      </c>
      <c r="D676" s="101" t="s">
        <v>6194</v>
      </c>
      <c r="E676" s="102">
        <v>2212914</v>
      </c>
      <c r="F676" s="101" t="s">
        <v>7506</v>
      </c>
      <c r="G676" s="101" t="s">
        <v>3102</v>
      </c>
      <c r="H676" s="103">
        <v>12</v>
      </c>
      <c r="I676" s="100" t="s">
        <v>7471</v>
      </c>
      <c r="J676" s="101" t="s">
        <v>6194</v>
      </c>
      <c r="K676" s="101" t="s">
        <v>757</v>
      </c>
    </row>
    <row r="677" spans="1:11">
      <c r="A677" s="2" t="s">
        <v>12131</v>
      </c>
      <c r="B677" s="99">
        <v>2157488</v>
      </c>
      <c r="C677" s="100" t="s">
        <v>6195</v>
      </c>
      <c r="D677" s="101" t="s">
        <v>6196</v>
      </c>
      <c r="E677" s="102">
        <v>2216038</v>
      </c>
      <c r="F677" s="101" t="s">
        <v>7506</v>
      </c>
      <c r="G677" s="101" t="s">
        <v>5442</v>
      </c>
      <c r="H677" s="103">
        <v>12</v>
      </c>
      <c r="I677" s="100" t="s">
        <v>7471</v>
      </c>
      <c r="J677" s="101" t="s">
        <v>6196</v>
      </c>
      <c r="K677" s="101" t="s">
        <v>10595</v>
      </c>
    </row>
    <row r="678" spans="1:11">
      <c r="A678" s="2" t="s">
        <v>12131</v>
      </c>
      <c r="B678" s="99">
        <v>2129532</v>
      </c>
      <c r="C678" s="100" t="s">
        <v>6233</v>
      </c>
      <c r="D678" s="101" t="s">
        <v>6234</v>
      </c>
      <c r="E678" s="102">
        <v>2215106</v>
      </c>
      <c r="F678" s="101" t="s">
        <v>7506</v>
      </c>
      <c r="G678" s="101" t="s">
        <v>3102</v>
      </c>
      <c r="H678" s="103">
        <v>12</v>
      </c>
      <c r="I678" s="100" t="s">
        <v>7471</v>
      </c>
      <c r="J678" s="101" t="s">
        <v>6234</v>
      </c>
      <c r="K678" s="101" t="s">
        <v>760</v>
      </c>
    </row>
    <row r="679" spans="1:11">
      <c r="A679" s="2" t="s">
        <v>12131</v>
      </c>
      <c r="B679" s="99">
        <v>2146826</v>
      </c>
      <c r="C679" s="100" t="s">
        <v>6235</v>
      </c>
      <c r="D679" s="101" t="s">
        <v>6236</v>
      </c>
      <c r="E679" s="102">
        <v>2215106</v>
      </c>
      <c r="F679" s="101" t="s">
        <v>7506</v>
      </c>
      <c r="G679" s="101" t="s">
        <v>3102</v>
      </c>
      <c r="H679" s="103">
        <v>12</v>
      </c>
      <c r="I679" s="100" t="s">
        <v>7471</v>
      </c>
      <c r="J679" s="101" t="s">
        <v>6236</v>
      </c>
      <c r="K679" s="101" t="s">
        <v>760</v>
      </c>
    </row>
    <row r="680" spans="1:11">
      <c r="A680" s="2" t="s">
        <v>12131</v>
      </c>
      <c r="B680" s="99">
        <v>2155334</v>
      </c>
      <c r="C680" s="100" t="s">
        <v>6237</v>
      </c>
      <c r="D680" s="101" t="s">
        <v>6238</v>
      </c>
      <c r="E680" s="102">
        <v>2215106</v>
      </c>
      <c r="F680" s="101" t="s">
        <v>7506</v>
      </c>
      <c r="G680" s="101" t="s">
        <v>3102</v>
      </c>
      <c r="H680" s="103">
        <v>12</v>
      </c>
      <c r="I680" s="100" t="s">
        <v>7471</v>
      </c>
      <c r="J680" s="101" t="s">
        <v>6238</v>
      </c>
      <c r="K680" s="101" t="s">
        <v>760</v>
      </c>
    </row>
    <row r="681" spans="1:11">
      <c r="A681" s="2" t="s">
        <v>12131</v>
      </c>
      <c r="B681" s="99">
        <v>2161009</v>
      </c>
      <c r="C681" s="100" t="s">
        <v>6239</v>
      </c>
      <c r="D681" s="101" t="s">
        <v>6240</v>
      </c>
      <c r="E681" s="102">
        <v>2215106</v>
      </c>
      <c r="F681" s="101" t="s">
        <v>7506</v>
      </c>
      <c r="G681" s="101" t="s">
        <v>3102</v>
      </c>
      <c r="H681" s="103">
        <v>12</v>
      </c>
      <c r="I681" s="100" t="s">
        <v>7471</v>
      </c>
      <c r="J681" s="101" t="s">
        <v>6240</v>
      </c>
      <c r="K681" s="101" t="s">
        <v>760</v>
      </c>
    </row>
    <row r="682" spans="1:11">
      <c r="A682" s="2" t="s">
        <v>12131</v>
      </c>
      <c r="B682" s="99">
        <v>2171092</v>
      </c>
      <c r="C682" s="100" t="s">
        <v>6241</v>
      </c>
      <c r="D682" s="101" t="s">
        <v>6242</v>
      </c>
      <c r="E682" s="102">
        <v>2215106</v>
      </c>
      <c r="F682" s="101" t="s">
        <v>7506</v>
      </c>
      <c r="G682" s="101" t="s">
        <v>3102</v>
      </c>
      <c r="H682" s="103">
        <v>12</v>
      </c>
      <c r="I682" s="100" t="s">
        <v>7471</v>
      </c>
      <c r="J682" s="101" t="s">
        <v>6242</v>
      </c>
      <c r="K682" s="101" t="s">
        <v>760</v>
      </c>
    </row>
    <row r="683" spans="1:11">
      <c r="A683" s="2" t="s">
        <v>12131</v>
      </c>
      <c r="B683" s="99">
        <v>2184485</v>
      </c>
      <c r="C683" s="100" t="s">
        <v>6243</v>
      </c>
      <c r="D683" s="101" t="s">
        <v>4802</v>
      </c>
      <c r="E683" s="102">
        <v>2215106</v>
      </c>
      <c r="F683" s="101" t="s">
        <v>7506</v>
      </c>
      <c r="G683" s="101" t="s">
        <v>3102</v>
      </c>
      <c r="H683" s="103">
        <v>12</v>
      </c>
      <c r="I683" s="100" t="s">
        <v>7471</v>
      </c>
      <c r="J683" s="101" t="s">
        <v>4802</v>
      </c>
      <c r="K683" s="101" t="s">
        <v>760</v>
      </c>
    </row>
    <row r="684" spans="1:11">
      <c r="A684" s="2" t="s">
        <v>12131</v>
      </c>
      <c r="B684" s="99">
        <v>2190988</v>
      </c>
      <c r="C684" s="100" t="s">
        <v>6244</v>
      </c>
      <c r="D684" s="101" t="s">
        <v>6245</v>
      </c>
      <c r="E684" s="102">
        <v>2215106</v>
      </c>
      <c r="F684" s="101" t="s">
        <v>7506</v>
      </c>
      <c r="G684" s="101" t="s">
        <v>3102</v>
      </c>
      <c r="H684" s="103">
        <v>12</v>
      </c>
      <c r="I684" s="100" t="s">
        <v>7471</v>
      </c>
      <c r="J684" s="101" t="s">
        <v>6245</v>
      </c>
      <c r="K684" s="101" t="s">
        <v>760</v>
      </c>
    </row>
    <row r="685" spans="1:11">
      <c r="A685" s="2" t="s">
        <v>12131</v>
      </c>
      <c r="B685" s="99">
        <v>2186785</v>
      </c>
      <c r="C685" s="100" t="s">
        <v>6246</v>
      </c>
      <c r="D685" s="101" t="s">
        <v>6247</v>
      </c>
      <c r="E685" s="102">
        <v>2215106</v>
      </c>
      <c r="F685" s="101" t="s">
        <v>7506</v>
      </c>
      <c r="G685" s="101" t="s">
        <v>3102</v>
      </c>
      <c r="H685" s="103">
        <v>12</v>
      </c>
      <c r="I685" s="100" t="s">
        <v>7471</v>
      </c>
      <c r="J685" s="101" t="s">
        <v>6247</v>
      </c>
      <c r="K685" s="101" t="s">
        <v>760</v>
      </c>
    </row>
    <row r="686" spans="1:11">
      <c r="A686" s="2" t="s">
        <v>12131</v>
      </c>
      <c r="B686" s="99">
        <v>2191064</v>
      </c>
      <c r="C686" s="100" t="s">
        <v>6248</v>
      </c>
      <c r="D686" s="101" t="s">
        <v>6249</v>
      </c>
      <c r="E686" s="102">
        <v>2215106</v>
      </c>
      <c r="F686" s="101" t="s">
        <v>7506</v>
      </c>
      <c r="G686" s="101" t="s">
        <v>3102</v>
      </c>
      <c r="H686" s="103">
        <v>12</v>
      </c>
      <c r="I686" s="100" t="s">
        <v>7471</v>
      </c>
      <c r="J686" s="101" t="s">
        <v>6249</v>
      </c>
      <c r="K686" s="101" t="s">
        <v>760</v>
      </c>
    </row>
    <row r="687" spans="1:11">
      <c r="A687" s="2" t="s">
        <v>12131</v>
      </c>
      <c r="B687" s="99">
        <v>2150271</v>
      </c>
      <c r="C687" s="100" t="s">
        <v>6250</v>
      </c>
      <c r="D687" s="101" t="s">
        <v>6251</v>
      </c>
      <c r="E687" s="102">
        <v>2215106</v>
      </c>
      <c r="F687" s="101" t="s">
        <v>7506</v>
      </c>
      <c r="G687" s="101" t="s">
        <v>3102</v>
      </c>
      <c r="H687" s="103">
        <v>12</v>
      </c>
      <c r="I687" s="100" t="s">
        <v>7471</v>
      </c>
      <c r="J687" s="101" t="s">
        <v>6251</v>
      </c>
      <c r="K687" s="101" t="s">
        <v>760</v>
      </c>
    </row>
    <row r="688" spans="1:11">
      <c r="A688" s="2" t="s">
        <v>12131</v>
      </c>
      <c r="B688" s="99">
        <v>2157132</v>
      </c>
      <c r="C688" s="100" t="s">
        <v>6252</v>
      </c>
      <c r="D688" s="101" t="s">
        <v>6253</v>
      </c>
      <c r="E688" s="102">
        <v>2215106</v>
      </c>
      <c r="F688" s="101" t="s">
        <v>7506</v>
      </c>
      <c r="G688" s="101" t="s">
        <v>3102</v>
      </c>
      <c r="H688" s="103">
        <v>12</v>
      </c>
      <c r="I688" s="100" t="s">
        <v>7471</v>
      </c>
      <c r="J688" s="101" t="s">
        <v>6253</v>
      </c>
      <c r="K688" s="101" t="s">
        <v>760</v>
      </c>
    </row>
    <row r="689" spans="1:11">
      <c r="A689" s="2" t="s">
        <v>12131</v>
      </c>
      <c r="B689" s="99">
        <v>2187117</v>
      </c>
      <c r="C689" s="100" t="s">
        <v>6254</v>
      </c>
      <c r="D689" s="101" t="s">
        <v>6255</v>
      </c>
      <c r="E689" s="102">
        <v>2215106</v>
      </c>
      <c r="F689" s="101" t="s">
        <v>7506</v>
      </c>
      <c r="G689" s="101" t="s">
        <v>3102</v>
      </c>
      <c r="H689" s="103">
        <v>12</v>
      </c>
      <c r="I689" s="100" t="s">
        <v>7471</v>
      </c>
      <c r="J689" s="101" t="s">
        <v>6255</v>
      </c>
      <c r="K689" s="101" t="s">
        <v>760</v>
      </c>
    </row>
    <row r="690" spans="1:11">
      <c r="A690" s="2" t="s">
        <v>12131</v>
      </c>
      <c r="B690" s="99">
        <v>2190498</v>
      </c>
      <c r="C690" s="100" t="s">
        <v>6403</v>
      </c>
      <c r="D690" s="101" t="s">
        <v>6404</v>
      </c>
      <c r="E690" s="102">
        <v>2212864</v>
      </c>
      <c r="F690" s="101" t="s">
        <v>7506</v>
      </c>
      <c r="G690" s="101" t="s">
        <v>3102</v>
      </c>
      <c r="H690" s="103">
        <v>12</v>
      </c>
      <c r="I690" s="100" t="s">
        <v>7471</v>
      </c>
      <c r="J690" s="101" t="s">
        <v>6404</v>
      </c>
      <c r="K690" s="101" t="s">
        <v>773</v>
      </c>
    </row>
    <row r="691" spans="1:11">
      <c r="A691" s="2" t="s">
        <v>12131</v>
      </c>
      <c r="B691" s="99">
        <v>2134915</v>
      </c>
      <c r="C691" s="100" t="s">
        <v>6405</v>
      </c>
      <c r="D691" s="101" t="s">
        <v>6406</v>
      </c>
      <c r="E691" s="102">
        <v>2212780</v>
      </c>
      <c r="F691" s="101" t="s">
        <v>7506</v>
      </c>
      <c r="G691" s="101" t="s">
        <v>5876</v>
      </c>
      <c r="H691" s="103">
        <v>4</v>
      </c>
      <c r="I691" s="100" t="s">
        <v>7471</v>
      </c>
      <c r="J691" s="101" t="s">
        <v>6406</v>
      </c>
      <c r="K691" s="101" t="s">
        <v>774</v>
      </c>
    </row>
    <row r="692" spans="1:11">
      <c r="A692" s="2" t="s">
        <v>12131</v>
      </c>
      <c r="B692" s="99">
        <v>2144966</v>
      </c>
      <c r="C692" s="100" t="s">
        <v>6407</v>
      </c>
      <c r="D692" s="101" t="s">
        <v>6408</v>
      </c>
      <c r="E692" s="102">
        <v>2212780</v>
      </c>
      <c r="F692" s="101" t="s">
        <v>7506</v>
      </c>
      <c r="G692" s="101" t="s">
        <v>5876</v>
      </c>
      <c r="H692" s="103">
        <v>4</v>
      </c>
      <c r="I692" s="100" t="s">
        <v>7471</v>
      </c>
      <c r="J692" s="101" t="s">
        <v>6408</v>
      </c>
      <c r="K692" s="101" t="s">
        <v>774</v>
      </c>
    </row>
    <row r="693" spans="1:11">
      <c r="A693" s="2" t="s">
        <v>12131</v>
      </c>
      <c r="B693" s="99">
        <v>2151666</v>
      </c>
      <c r="C693" s="100" t="s">
        <v>6409</v>
      </c>
      <c r="D693" s="101" t="s">
        <v>6410</v>
      </c>
      <c r="E693" s="102">
        <v>2212780</v>
      </c>
      <c r="F693" s="101" t="s">
        <v>7506</v>
      </c>
      <c r="G693" s="101" t="s">
        <v>5876</v>
      </c>
      <c r="H693" s="103">
        <v>4</v>
      </c>
      <c r="I693" s="100" t="s">
        <v>7471</v>
      </c>
      <c r="J693" s="101" t="s">
        <v>6410</v>
      </c>
      <c r="K693" s="101" t="s">
        <v>774</v>
      </c>
    </row>
    <row r="694" spans="1:11">
      <c r="A694" s="2" t="s">
        <v>12131</v>
      </c>
      <c r="B694" s="99">
        <v>2190408</v>
      </c>
      <c r="C694" s="100" t="s">
        <v>6411</v>
      </c>
      <c r="D694" s="101" t="s">
        <v>6412</v>
      </c>
      <c r="E694" s="102">
        <v>2126820</v>
      </c>
      <c r="F694" s="101" t="s">
        <v>7506</v>
      </c>
      <c r="G694" s="101" t="s">
        <v>5876</v>
      </c>
      <c r="H694" s="103">
        <v>2.4</v>
      </c>
      <c r="I694" s="100" t="s">
        <v>7521</v>
      </c>
      <c r="J694" s="101" t="s">
        <v>6412</v>
      </c>
      <c r="K694" s="101" t="s">
        <v>6413</v>
      </c>
    </row>
    <row r="695" spans="1:11">
      <c r="A695" s="2" t="s">
        <v>12131</v>
      </c>
      <c r="B695" s="99">
        <v>2185236</v>
      </c>
      <c r="C695" s="100" t="s">
        <v>6414</v>
      </c>
      <c r="D695" s="101" t="s">
        <v>6415</v>
      </c>
      <c r="E695" s="102">
        <v>2126418</v>
      </c>
      <c r="F695" s="101" t="s">
        <v>7506</v>
      </c>
      <c r="G695" s="101" t="s">
        <v>2931</v>
      </c>
      <c r="H695" s="103">
        <v>4</v>
      </c>
      <c r="I695" s="100" t="s">
        <v>7471</v>
      </c>
      <c r="J695" s="101" t="s">
        <v>6415</v>
      </c>
      <c r="K695" s="101" t="s">
        <v>5210</v>
      </c>
    </row>
    <row r="696" spans="1:11">
      <c r="A696" s="2" t="s">
        <v>12131</v>
      </c>
      <c r="B696" s="99">
        <v>2181203</v>
      </c>
      <c r="C696" s="100" t="s">
        <v>6416</v>
      </c>
      <c r="D696" s="101" t="s">
        <v>6417</v>
      </c>
      <c r="E696" s="102">
        <v>2124348</v>
      </c>
      <c r="F696" s="101" t="s">
        <v>7506</v>
      </c>
      <c r="G696" s="101" t="s">
        <v>5876</v>
      </c>
      <c r="H696" s="103">
        <v>4</v>
      </c>
      <c r="I696" s="100" t="s">
        <v>7521</v>
      </c>
      <c r="J696" s="101" t="s">
        <v>6417</v>
      </c>
      <c r="K696" s="101" t="s">
        <v>6418</v>
      </c>
    </row>
    <row r="697" spans="1:11">
      <c r="A697" s="2" t="s">
        <v>12131</v>
      </c>
      <c r="B697" s="99">
        <v>2184156</v>
      </c>
      <c r="C697" s="100" t="s">
        <v>8570</v>
      </c>
      <c r="D697" s="101" t="s">
        <v>8571</v>
      </c>
      <c r="E697" s="102">
        <v>2125851</v>
      </c>
      <c r="F697" s="101" t="s">
        <v>7506</v>
      </c>
      <c r="G697" s="101" t="s">
        <v>5872</v>
      </c>
      <c r="H697" s="103">
        <v>4</v>
      </c>
      <c r="I697" s="100" t="s">
        <v>7471</v>
      </c>
      <c r="J697" s="101" t="s">
        <v>8571</v>
      </c>
      <c r="K697" s="101" t="s">
        <v>1400</v>
      </c>
    </row>
    <row r="698" spans="1:11">
      <c r="A698" s="2" t="s">
        <v>12131</v>
      </c>
      <c r="B698" s="99">
        <v>2133560</v>
      </c>
      <c r="C698" s="100" t="s">
        <v>9727</v>
      </c>
      <c r="D698" s="101" t="s">
        <v>9728</v>
      </c>
      <c r="E698" s="102">
        <v>2215254</v>
      </c>
      <c r="F698" s="101" t="s">
        <v>7506</v>
      </c>
      <c r="G698" s="101" t="s">
        <v>3102</v>
      </c>
      <c r="H698" s="103">
        <v>12</v>
      </c>
      <c r="I698" s="100" t="s">
        <v>7471</v>
      </c>
      <c r="J698" s="101" t="s">
        <v>9728</v>
      </c>
      <c r="K698" s="101" t="s">
        <v>868</v>
      </c>
    </row>
    <row r="699" spans="1:11">
      <c r="A699" s="2" t="s">
        <v>12131</v>
      </c>
      <c r="B699" s="99">
        <v>2136053</v>
      </c>
      <c r="C699" s="100" t="s">
        <v>9729</v>
      </c>
      <c r="D699" s="101" t="s">
        <v>9730</v>
      </c>
      <c r="E699" s="102">
        <v>2215254</v>
      </c>
      <c r="F699" s="101" t="s">
        <v>7506</v>
      </c>
      <c r="G699" s="101" t="s">
        <v>3102</v>
      </c>
      <c r="H699" s="103">
        <v>12</v>
      </c>
      <c r="I699" s="100" t="s">
        <v>7471</v>
      </c>
      <c r="J699" s="101" t="s">
        <v>9730</v>
      </c>
      <c r="K699" s="101" t="s">
        <v>868</v>
      </c>
    </row>
    <row r="700" spans="1:11">
      <c r="A700" s="2" t="s">
        <v>12131</v>
      </c>
      <c r="B700" s="99">
        <v>2182110</v>
      </c>
      <c r="C700" s="100" t="s">
        <v>9731</v>
      </c>
      <c r="D700" s="101" t="s">
        <v>9732</v>
      </c>
      <c r="E700" s="102">
        <v>2215254</v>
      </c>
      <c r="F700" s="101" t="s">
        <v>7506</v>
      </c>
      <c r="G700" s="101" t="s">
        <v>3102</v>
      </c>
      <c r="H700" s="103">
        <v>12</v>
      </c>
      <c r="I700" s="100" t="s">
        <v>7471</v>
      </c>
      <c r="J700" s="101" t="s">
        <v>9732</v>
      </c>
      <c r="K700" s="101" t="s">
        <v>868</v>
      </c>
    </row>
    <row r="701" spans="1:11">
      <c r="A701" s="2" t="s">
        <v>12131</v>
      </c>
      <c r="B701" s="99">
        <v>2171684</v>
      </c>
      <c r="C701" s="100" t="s">
        <v>9733</v>
      </c>
      <c r="D701" s="101" t="s">
        <v>9734</v>
      </c>
      <c r="E701" s="102">
        <v>2215254</v>
      </c>
      <c r="F701" s="101" t="s">
        <v>7506</v>
      </c>
      <c r="G701" s="101" t="s">
        <v>3102</v>
      </c>
      <c r="H701" s="103">
        <v>12</v>
      </c>
      <c r="I701" s="100" t="s">
        <v>7471</v>
      </c>
      <c r="J701" s="101" t="s">
        <v>9734</v>
      </c>
      <c r="K701" s="101" t="s">
        <v>868</v>
      </c>
    </row>
    <row r="702" spans="1:11">
      <c r="A702" s="2" t="s">
        <v>12131</v>
      </c>
      <c r="B702" s="99">
        <v>2141391</v>
      </c>
      <c r="C702" s="100" t="s">
        <v>9735</v>
      </c>
      <c r="D702" s="101" t="s">
        <v>9736</v>
      </c>
      <c r="E702" s="102">
        <v>2215254</v>
      </c>
      <c r="F702" s="101" t="s">
        <v>7506</v>
      </c>
      <c r="G702" s="101" t="s">
        <v>3102</v>
      </c>
      <c r="H702" s="103">
        <v>12</v>
      </c>
      <c r="I702" s="100" t="s">
        <v>7471</v>
      </c>
      <c r="J702" s="101" t="s">
        <v>9736</v>
      </c>
      <c r="K702" s="101" t="s">
        <v>868</v>
      </c>
    </row>
    <row r="703" spans="1:11">
      <c r="A703" s="2" t="s">
        <v>12131</v>
      </c>
      <c r="B703" s="99">
        <v>2148305</v>
      </c>
      <c r="C703" s="100" t="s">
        <v>9737</v>
      </c>
      <c r="D703" s="101" t="s">
        <v>9738</v>
      </c>
      <c r="E703" s="102">
        <v>2215254</v>
      </c>
      <c r="F703" s="101" t="s">
        <v>7506</v>
      </c>
      <c r="G703" s="101" t="s">
        <v>3102</v>
      </c>
      <c r="H703" s="103">
        <v>12</v>
      </c>
      <c r="I703" s="100" t="s">
        <v>7471</v>
      </c>
      <c r="J703" s="101" t="s">
        <v>9738</v>
      </c>
      <c r="K703" s="101" t="s">
        <v>868</v>
      </c>
    </row>
    <row r="704" spans="1:11">
      <c r="A704" s="2" t="s">
        <v>12131</v>
      </c>
      <c r="B704" s="99">
        <v>2184973</v>
      </c>
      <c r="C704" s="100" t="s">
        <v>9739</v>
      </c>
      <c r="D704" s="101" t="s">
        <v>9740</v>
      </c>
      <c r="E704" s="102">
        <v>2215254</v>
      </c>
      <c r="F704" s="101" t="s">
        <v>7506</v>
      </c>
      <c r="G704" s="101" t="s">
        <v>3102</v>
      </c>
      <c r="H704" s="103">
        <v>12</v>
      </c>
      <c r="I704" s="100" t="s">
        <v>7471</v>
      </c>
      <c r="J704" s="101" t="s">
        <v>9740</v>
      </c>
      <c r="K704" s="101" t="s">
        <v>868</v>
      </c>
    </row>
    <row r="705" spans="1:11">
      <c r="A705" s="2" t="s">
        <v>12131</v>
      </c>
      <c r="B705" s="99">
        <v>2143436</v>
      </c>
      <c r="C705" s="100" t="s">
        <v>9741</v>
      </c>
      <c r="D705" s="101" t="s">
        <v>9742</v>
      </c>
      <c r="E705" s="102">
        <v>2215254</v>
      </c>
      <c r="F705" s="101" t="s">
        <v>7506</v>
      </c>
      <c r="G705" s="101" t="s">
        <v>3102</v>
      </c>
      <c r="H705" s="103">
        <v>12</v>
      </c>
      <c r="I705" s="100" t="s">
        <v>7471</v>
      </c>
      <c r="J705" s="101" t="s">
        <v>9742</v>
      </c>
      <c r="K705" s="101" t="s">
        <v>868</v>
      </c>
    </row>
    <row r="706" spans="1:11">
      <c r="A706" s="2" t="s">
        <v>12131</v>
      </c>
      <c r="B706" s="99">
        <v>2147938</v>
      </c>
      <c r="C706" s="100" t="s">
        <v>9743</v>
      </c>
      <c r="D706" s="101" t="s">
        <v>9744</v>
      </c>
      <c r="E706" s="102">
        <v>2215254</v>
      </c>
      <c r="F706" s="101" t="s">
        <v>7506</v>
      </c>
      <c r="G706" s="101" t="s">
        <v>3102</v>
      </c>
      <c r="H706" s="103">
        <v>12</v>
      </c>
      <c r="I706" s="100" t="s">
        <v>7471</v>
      </c>
      <c r="J706" s="101" t="s">
        <v>9744</v>
      </c>
      <c r="K706" s="101" t="s">
        <v>868</v>
      </c>
    </row>
    <row r="707" spans="1:11">
      <c r="A707" s="2" t="s">
        <v>12131</v>
      </c>
      <c r="B707" s="99">
        <v>2149939</v>
      </c>
      <c r="C707" s="100" t="s">
        <v>9745</v>
      </c>
      <c r="D707" s="101" t="s">
        <v>9746</v>
      </c>
      <c r="E707" s="102">
        <v>2220094</v>
      </c>
      <c r="F707" s="101" t="s">
        <v>7506</v>
      </c>
      <c r="G707" s="101" t="s">
        <v>5451</v>
      </c>
      <c r="H707" s="103">
        <v>4</v>
      </c>
      <c r="I707" s="100" t="s">
        <v>7471</v>
      </c>
      <c r="J707" s="101" t="s">
        <v>9746</v>
      </c>
      <c r="K707" s="101" t="s">
        <v>1054</v>
      </c>
    </row>
    <row r="708" spans="1:11">
      <c r="A708" s="2" t="s">
        <v>12131</v>
      </c>
      <c r="B708" s="99">
        <v>2186299</v>
      </c>
      <c r="C708" s="100" t="s">
        <v>9747</v>
      </c>
      <c r="D708" s="101" t="s">
        <v>9748</v>
      </c>
      <c r="E708" s="102">
        <v>2220094</v>
      </c>
      <c r="F708" s="101" t="s">
        <v>7506</v>
      </c>
      <c r="G708" s="101" t="s">
        <v>5451</v>
      </c>
      <c r="H708" s="103">
        <v>4</v>
      </c>
      <c r="I708" s="100" t="s">
        <v>7471</v>
      </c>
      <c r="J708" s="101" t="s">
        <v>9748</v>
      </c>
      <c r="K708" s="101" t="s">
        <v>1054</v>
      </c>
    </row>
    <row r="709" spans="1:11">
      <c r="A709" s="2" t="s">
        <v>12131</v>
      </c>
      <c r="B709" s="99">
        <v>2148112</v>
      </c>
      <c r="C709" s="100" t="s">
        <v>9749</v>
      </c>
      <c r="D709" s="101" t="s">
        <v>9750</v>
      </c>
      <c r="E709" s="102">
        <v>2220094</v>
      </c>
      <c r="F709" s="101" t="s">
        <v>7506</v>
      </c>
      <c r="G709" s="101" t="s">
        <v>5451</v>
      </c>
      <c r="H709" s="103">
        <v>4</v>
      </c>
      <c r="I709" s="100" t="s">
        <v>7471</v>
      </c>
      <c r="J709" s="101" t="s">
        <v>9750</v>
      </c>
      <c r="K709" s="101" t="s">
        <v>1054</v>
      </c>
    </row>
    <row r="710" spans="1:11">
      <c r="A710" s="2" t="s">
        <v>12131</v>
      </c>
      <c r="B710" s="99">
        <v>2171096</v>
      </c>
      <c r="C710" s="100" t="s">
        <v>9751</v>
      </c>
      <c r="D710" s="101" t="s">
        <v>9752</v>
      </c>
      <c r="E710" s="102">
        <v>2220094</v>
      </c>
      <c r="F710" s="101" t="s">
        <v>7506</v>
      </c>
      <c r="G710" s="101" t="s">
        <v>5451</v>
      </c>
      <c r="H710" s="103">
        <v>4</v>
      </c>
      <c r="I710" s="100" t="s">
        <v>7471</v>
      </c>
      <c r="J710" s="101" t="s">
        <v>9752</v>
      </c>
      <c r="K710" s="101" t="s">
        <v>1054</v>
      </c>
    </row>
    <row r="711" spans="1:11">
      <c r="A711" s="2" t="s">
        <v>12131</v>
      </c>
      <c r="B711" s="99">
        <v>2181811</v>
      </c>
      <c r="C711" s="100" t="s">
        <v>9753</v>
      </c>
      <c r="D711" s="101" t="s">
        <v>9754</v>
      </c>
      <c r="E711" s="102">
        <v>2220094</v>
      </c>
      <c r="F711" s="101" t="s">
        <v>7506</v>
      </c>
      <c r="G711" s="101" t="s">
        <v>5451</v>
      </c>
      <c r="H711" s="103">
        <v>4</v>
      </c>
      <c r="I711" s="100" t="s">
        <v>7471</v>
      </c>
      <c r="J711" s="101" t="s">
        <v>9754</v>
      </c>
      <c r="K711" s="101" t="s">
        <v>1054</v>
      </c>
    </row>
    <row r="712" spans="1:11">
      <c r="A712" s="2" t="s">
        <v>12131</v>
      </c>
      <c r="B712" s="99">
        <v>2183529</v>
      </c>
      <c r="C712" s="100" t="s">
        <v>9755</v>
      </c>
      <c r="D712" s="101" t="s">
        <v>9756</v>
      </c>
      <c r="E712" s="102">
        <v>2220094</v>
      </c>
      <c r="F712" s="101" t="s">
        <v>7506</v>
      </c>
      <c r="G712" s="101" t="s">
        <v>5451</v>
      </c>
      <c r="H712" s="103">
        <v>4</v>
      </c>
      <c r="I712" s="100" t="s">
        <v>7471</v>
      </c>
      <c r="J712" s="101" t="s">
        <v>9756</v>
      </c>
      <c r="K712" s="101" t="s">
        <v>1054</v>
      </c>
    </row>
    <row r="713" spans="1:11">
      <c r="A713" s="2" t="s">
        <v>12131</v>
      </c>
      <c r="B713" s="99">
        <v>2190287</v>
      </c>
      <c r="C713" s="100" t="s">
        <v>9757</v>
      </c>
      <c r="D713" s="101" t="s">
        <v>9758</v>
      </c>
      <c r="E713" s="102">
        <v>2220094</v>
      </c>
      <c r="F713" s="101" t="s">
        <v>7506</v>
      </c>
      <c r="G713" s="101" t="s">
        <v>5451</v>
      </c>
      <c r="H713" s="103">
        <v>4</v>
      </c>
      <c r="I713" s="100" t="s">
        <v>7471</v>
      </c>
      <c r="J713" s="101" t="s">
        <v>9758</v>
      </c>
      <c r="K713" s="101" t="s">
        <v>1054</v>
      </c>
    </row>
    <row r="714" spans="1:11">
      <c r="A714" s="2" t="s">
        <v>12131</v>
      </c>
      <c r="B714" s="99">
        <v>2153686</v>
      </c>
      <c r="C714" s="100" t="s">
        <v>11235</v>
      </c>
      <c r="D714" s="101" t="s">
        <v>11236</v>
      </c>
      <c r="E714" s="102">
        <v>2217418</v>
      </c>
      <c r="F714" s="101" t="s">
        <v>7506</v>
      </c>
      <c r="G714" s="101" t="s">
        <v>3102</v>
      </c>
      <c r="H714" s="103">
        <v>12</v>
      </c>
      <c r="I714" s="100" t="s">
        <v>7471</v>
      </c>
      <c r="J714" s="101" t="s">
        <v>11236</v>
      </c>
      <c r="K714" s="101" t="s">
        <v>919</v>
      </c>
    </row>
    <row r="715" spans="1:11">
      <c r="A715" s="2" t="s">
        <v>12131</v>
      </c>
      <c r="B715" s="99">
        <v>2172603</v>
      </c>
      <c r="C715" s="100" t="s">
        <v>11237</v>
      </c>
      <c r="D715" s="101" t="s">
        <v>11238</v>
      </c>
      <c r="E715" s="102">
        <v>2217418</v>
      </c>
      <c r="F715" s="101" t="s">
        <v>7506</v>
      </c>
      <c r="G715" s="101" t="s">
        <v>3102</v>
      </c>
      <c r="H715" s="103">
        <v>12</v>
      </c>
      <c r="I715" s="100" t="s">
        <v>7471</v>
      </c>
      <c r="J715" s="101" t="s">
        <v>11238</v>
      </c>
      <c r="K715" s="101" t="s">
        <v>919</v>
      </c>
    </row>
    <row r="716" spans="1:11">
      <c r="A716" s="2" t="s">
        <v>12131</v>
      </c>
      <c r="B716" s="99">
        <v>2182114</v>
      </c>
      <c r="C716" s="100" t="s">
        <v>11239</v>
      </c>
      <c r="D716" s="101" t="s">
        <v>11240</v>
      </c>
      <c r="E716" s="102">
        <v>2217418</v>
      </c>
      <c r="F716" s="101" t="s">
        <v>7506</v>
      </c>
      <c r="G716" s="101" t="s">
        <v>3102</v>
      </c>
      <c r="H716" s="103">
        <v>12</v>
      </c>
      <c r="I716" s="100" t="s">
        <v>7471</v>
      </c>
      <c r="J716" s="101" t="s">
        <v>11240</v>
      </c>
      <c r="K716" s="101" t="s">
        <v>919</v>
      </c>
    </row>
    <row r="717" spans="1:11">
      <c r="A717" s="2" t="s">
        <v>12131</v>
      </c>
      <c r="B717" s="99">
        <v>2190404</v>
      </c>
      <c r="C717" s="100" t="s">
        <v>11241</v>
      </c>
      <c r="D717" s="101" t="s">
        <v>11242</v>
      </c>
      <c r="E717" s="102">
        <v>2217418</v>
      </c>
      <c r="F717" s="101" t="s">
        <v>7506</v>
      </c>
      <c r="G717" s="101" t="s">
        <v>3102</v>
      </c>
      <c r="H717" s="103">
        <v>12</v>
      </c>
      <c r="I717" s="100" t="s">
        <v>7471</v>
      </c>
      <c r="J717" s="101" t="s">
        <v>11242</v>
      </c>
      <c r="K717" s="101" t="s">
        <v>919</v>
      </c>
    </row>
    <row r="718" spans="1:11">
      <c r="A718" s="2" t="s">
        <v>12131</v>
      </c>
      <c r="B718" s="99">
        <v>2177153</v>
      </c>
      <c r="C718" s="100" t="s">
        <v>11243</v>
      </c>
      <c r="D718" s="101" t="s">
        <v>11244</v>
      </c>
      <c r="E718" s="102">
        <v>2217418</v>
      </c>
      <c r="F718" s="101" t="s">
        <v>7506</v>
      </c>
      <c r="G718" s="101" t="s">
        <v>3102</v>
      </c>
      <c r="H718" s="103">
        <v>12</v>
      </c>
      <c r="I718" s="100" t="s">
        <v>7471</v>
      </c>
      <c r="J718" s="101" t="s">
        <v>11244</v>
      </c>
      <c r="K718" s="101" t="s">
        <v>919</v>
      </c>
    </row>
    <row r="719" spans="1:11">
      <c r="A719" s="2" t="s">
        <v>12131</v>
      </c>
      <c r="B719" s="99">
        <v>2189556</v>
      </c>
      <c r="C719" s="100" t="s">
        <v>11245</v>
      </c>
      <c r="D719" s="101" t="s">
        <v>11246</v>
      </c>
      <c r="E719" s="102">
        <v>2217418</v>
      </c>
      <c r="F719" s="101" t="s">
        <v>7506</v>
      </c>
      <c r="G719" s="101" t="s">
        <v>3102</v>
      </c>
      <c r="H719" s="103">
        <v>12</v>
      </c>
      <c r="I719" s="100" t="s">
        <v>7471</v>
      </c>
      <c r="J719" s="101" t="s">
        <v>11246</v>
      </c>
      <c r="K719" s="101" t="s">
        <v>919</v>
      </c>
    </row>
    <row r="720" spans="1:11">
      <c r="A720" s="2" t="s">
        <v>12131</v>
      </c>
      <c r="B720" s="99">
        <v>2171298</v>
      </c>
      <c r="C720" s="100" t="s">
        <v>11247</v>
      </c>
      <c r="D720" s="101" t="s">
        <v>11248</v>
      </c>
      <c r="E720" s="102">
        <v>2217418</v>
      </c>
      <c r="F720" s="101" t="s">
        <v>7506</v>
      </c>
      <c r="G720" s="101" t="s">
        <v>3102</v>
      </c>
      <c r="H720" s="103">
        <v>12</v>
      </c>
      <c r="I720" s="100" t="s">
        <v>7471</v>
      </c>
      <c r="J720" s="101" t="s">
        <v>11248</v>
      </c>
      <c r="K720" s="101" t="s">
        <v>919</v>
      </c>
    </row>
    <row r="721" spans="1:11">
      <c r="A721" s="2" t="s">
        <v>12131</v>
      </c>
      <c r="B721" s="99">
        <v>2184066</v>
      </c>
      <c r="C721" s="100" t="s">
        <v>11249</v>
      </c>
      <c r="D721" s="101" t="s">
        <v>11250</v>
      </c>
      <c r="E721" s="102">
        <v>2217418</v>
      </c>
      <c r="F721" s="101" t="s">
        <v>7506</v>
      </c>
      <c r="G721" s="101" t="s">
        <v>3102</v>
      </c>
      <c r="H721" s="103">
        <v>12</v>
      </c>
      <c r="I721" s="100" t="s">
        <v>7471</v>
      </c>
      <c r="J721" s="101" t="s">
        <v>11250</v>
      </c>
      <c r="K721" s="101" t="s">
        <v>919</v>
      </c>
    </row>
    <row r="722" spans="1:11">
      <c r="A722" s="2" t="s">
        <v>12131</v>
      </c>
      <c r="B722" s="99">
        <v>2190704</v>
      </c>
      <c r="C722" s="100" t="s">
        <v>11251</v>
      </c>
      <c r="D722" s="101" t="s">
        <v>11252</v>
      </c>
      <c r="E722" s="102">
        <v>2217418</v>
      </c>
      <c r="F722" s="101" t="s">
        <v>7506</v>
      </c>
      <c r="G722" s="101" t="s">
        <v>3102</v>
      </c>
      <c r="H722" s="103">
        <v>12</v>
      </c>
      <c r="I722" s="100" t="s">
        <v>7471</v>
      </c>
      <c r="J722" s="101" t="s">
        <v>11252</v>
      </c>
      <c r="K722" s="101" t="s">
        <v>919</v>
      </c>
    </row>
    <row r="723" spans="1:11">
      <c r="A723" s="2" t="s">
        <v>12131</v>
      </c>
      <c r="B723" s="99">
        <v>2159516</v>
      </c>
      <c r="C723" s="100" t="s">
        <v>10359</v>
      </c>
      <c r="D723" s="101" t="s">
        <v>10360</v>
      </c>
      <c r="E723" s="102">
        <v>2126694</v>
      </c>
      <c r="F723" s="101" t="s">
        <v>7506</v>
      </c>
      <c r="G723" s="101" t="s">
        <v>5435</v>
      </c>
      <c r="H723" s="103">
        <v>2.4</v>
      </c>
      <c r="I723" s="100" t="s">
        <v>7521</v>
      </c>
      <c r="J723" s="101" t="s">
        <v>10360</v>
      </c>
      <c r="K723" s="101" t="s">
        <v>10361</v>
      </c>
    </row>
    <row r="724" spans="1:11">
      <c r="A724" s="2" t="s">
        <v>12131</v>
      </c>
      <c r="B724" s="99">
        <v>2190610</v>
      </c>
      <c r="C724" s="100" t="s">
        <v>10362</v>
      </c>
      <c r="D724" s="101" t="s">
        <v>10363</v>
      </c>
      <c r="E724" s="102">
        <v>2125870</v>
      </c>
      <c r="F724" s="101" t="s">
        <v>7506</v>
      </c>
      <c r="G724" s="101" t="s">
        <v>2900</v>
      </c>
      <c r="H724" s="103">
        <v>12</v>
      </c>
      <c r="I724" s="100" t="s">
        <v>7521</v>
      </c>
      <c r="J724" s="101" t="s">
        <v>10363</v>
      </c>
      <c r="K724" s="101" t="s">
        <v>10364</v>
      </c>
    </row>
    <row r="725" spans="1:11">
      <c r="A725" s="2" t="s">
        <v>12143</v>
      </c>
      <c r="B725" s="99">
        <v>2187543</v>
      </c>
      <c r="C725" s="100" t="s">
        <v>2090</v>
      </c>
      <c r="D725" s="101" t="s">
        <v>2091</v>
      </c>
      <c r="E725" s="102">
        <v>2274008</v>
      </c>
      <c r="F725" s="101" t="s">
        <v>7506</v>
      </c>
      <c r="G725" s="101" t="s">
        <v>2092</v>
      </c>
      <c r="H725" s="103">
        <v>12</v>
      </c>
      <c r="I725" s="100" t="s">
        <v>7471</v>
      </c>
      <c r="J725" s="101" t="s">
        <v>2091</v>
      </c>
      <c r="K725" s="101" t="s">
        <v>2093</v>
      </c>
    </row>
    <row r="726" spans="1:11">
      <c r="A726" s="2" t="s">
        <v>12143</v>
      </c>
      <c r="B726" s="99">
        <v>2168515</v>
      </c>
      <c r="C726" s="100" t="s">
        <v>2094</v>
      </c>
      <c r="D726" s="101" t="s">
        <v>2095</v>
      </c>
      <c r="E726" s="102">
        <v>2274050</v>
      </c>
      <c r="F726" s="101" t="s">
        <v>7506</v>
      </c>
      <c r="G726" s="101" t="s">
        <v>2092</v>
      </c>
      <c r="H726" s="103">
        <v>2.4</v>
      </c>
      <c r="I726" s="100" t="s">
        <v>7471</v>
      </c>
      <c r="J726" s="101" t="s">
        <v>2095</v>
      </c>
      <c r="K726" s="101" t="s">
        <v>2096</v>
      </c>
    </row>
    <row r="727" spans="1:11">
      <c r="A727" s="2" t="s">
        <v>12143</v>
      </c>
      <c r="B727" s="99">
        <v>2144554</v>
      </c>
      <c r="C727" s="100" t="s">
        <v>2097</v>
      </c>
      <c r="D727" s="101" t="s">
        <v>2098</v>
      </c>
      <c r="E727" s="102">
        <v>2122497</v>
      </c>
      <c r="F727" s="101" t="s">
        <v>7506</v>
      </c>
      <c r="G727" s="101" t="s">
        <v>3102</v>
      </c>
      <c r="H727" s="103">
        <v>12</v>
      </c>
      <c r="I727" s="100" t="s">
        <v>7521</v>
      </c>
      <c r="J727" s="101" t="s">
        <v>2098</v>
      </c>
      <c r="K727" s="101" t="s">
        <v>2414</v>
      </c>
    </row>
    <row r="728" spans="1:11">
      <c r="A728" s="2" t="s">
        <v>12143</v>
      </c>
      <c r="B728" s="99">
        <v>2170247</v>
      </c>
      <c r="C728" s="100" t="s">
        <v>2099</v>
      </c>
      <c r="D728" s="101" t="s">
        <v>2100</v>
      </c>
      <c r="E728" s="102">
        <v>2215270</v>
      </c>
      <c r="F728" s="101" t="s">
        <v>7506</v>
      </c>
      <c r="G728" s="101" t="s">
        <v>5451</v>
      </c>
      <c r="H728" s="103">
        <v>4</v>
      </c>
      <c r="I728" s="100" t="s">
        <v>7471</v>
      </c>
      <c r="J728" s="101" t="s">
        <v>2100</v>
      </c>
      <c r="K728" s="101" t="s">
        <v>1634</v>
      </c>
    </row>
    <row r="729" spans="1:11">
      <c r="A729" s="2" t="s">
        <v>12143</v>
      </c>
      <c r="B729" s="99">
        <v>2157862</v>
      </c>
      <c r="C729" s="100" t="s">
        <v>2101</v>
      </c>
      <c r="D729" s="101" t="s">
        <v>2102</v>
      </c>
      <c r="E729" s="102">
        <v>2215270</v>
      </c>
      <c r="F729" s="101" t="s">
        <v>7506</v>
      </c>
      <c r="G729" s="101" t="s">
        <v>5451</v>
      </c>
      <c r="H729" s="103">
        <v>4</v>
      </c>
      <c r="I729" s="100" t="s">
        <v>7471</v>
      </c>
      <c r="J729" s="101" t="s">
        <v>2102</v>
      </c>
      <c r="K729" s="101" t="s">
        <v>1634</v>
      </c>
    </row>
    <row r="730" spans="1:11">
      <c r="A730" s="2" t="s">
        <v>12143</v>
      </c>
      <c r="B730" s="99">
        <v>2180019</v>
      </c>
      <c r="C730" s="100" t="s">
        <v>2103</v>
      </c>
      <c r="D730" s="101" t="s">
        <v>2104</v>
      </c>
      <c r="E730" s="102">
        <v>2215270</v>
      </c>
      <c r="F730" s="101" t="s">
        <v>7506</v>
      </c>
      <c r="G730" s="101" t="s">
        <v>5451</v>
      </c>
      <c r="H730" s="103">
        <v>4</v>
      </c>
      <c r="I730" s="100" t="s">
        <v>7471</v>
      </c>
      <c r="J730" s="101" t="s">
        <v>2104</v>
      </c>
      <c r="K730" s="101" t="s">
        <v>1634</v>
      </c>
    </row>
    <row r="731" spans="1:11">
      <c r="A731" s="2" t="s">
        <v>12143</v>
      </c>
      <c r="B731" s="99">
        <v>2183693</v>
      </c>
      <c r="C731" s="100" t="s">
        <v>2105</v>
      </c>
      <c r="D731" s="101" t="s">
        <v>2106</v>
      </c>
      <c r="E731" s="102">
        <v>2215270</v>
      </c>
      <c r="F731" s="101" t="s">
        <v>7506</v>
      </c>
      <c r="G731" s="101" t="s">
        <v>5451</v>
      </c>
      <c r="H731" s="103">
        <v>4</v>
      </c>
      <c r="I731" s="100" t="s">
        <v>7471</v>
      </c>
      <c r="J731" s="101" t="s">
        <v>2106</v>
      </c>
      <c r="K731" s="101" t="s">
        <v>1634</v>
      </c>
    </row>
    <row r="732" spans="1:11">
      <c r="A732" s="2" t="s">
        <v>12143</v>
      </c>
      <c r="B732" s="99">
        <v>2166310</v>
      </c>
      <c r="C732" s="100" t="s">
        <v>2107</v>
      </c>
      <c r="D732" s="101" t="s">
        <v>2108</v>
      </c>
      <c r="E732" s="102">
        <v>2121108</v>
      </c>
      <c r="F732" s="101" t="s">
        <v>7506</v>
      </c>
      <c r="G732" s="101" t="s">
        <v>5448</v>
      </c>
      <c r="H732" s="103">
        <v>12</v>
      </c>
      <c r="I732" s="100" t="s">
        <v>7471</v>
      </c>
      <c r="J732" s="101" t="s">
        <v>2108</v>
      </c>
      <c r="K732" s="101" t="s">
        <v>2109</v>
      </c>
    </row>
    <row r="733" spans="1:11">
      <c r="A733" s="2" t="s">
        <v>12143</v>
      </c>
      <c r="B733" s="99">
        <v>2178328</v>
      </c>
      <c r="C733" s="100" t="s">
        <v>7066</v>
      </c>
      <c r="D733" s="101" t="s">
        <v>7067</v>
      </c>
      <c r="E733" s="102">
        <v>2274057</v>
      </c>
      <c r="F733" s="101" t="s">
        <v>7506</v>
      </c>
      <c r="G733" s="101" t="s">
        <v>2092</v>
      </c>
      <c r="H733" s="103">
        <v>12</v>
      </c>
      <c r="I733" s="100" t="s">
        <v>7471</v>
      </c>
      <c r="J733" s="101" t="s">
        <v>7067</v>
      </c>
      <c r="K733" s="101" t="s">
        <v>3788</v>
      </c>
    </row>
    <row r="734" spans="1:11">
      <c r="A734" s="2" t="s">
        <v>12143</v>
      </c>
      <c r="B734" s="99">
        <v>2185727</v>
      </c>
      <c r="C734" s="100" t="s">
        <v>7068</v>
      </c>
      <c r="D734" s="101" t="s">
        <v>7069</v>
      </c>
      <c r="E734" s="102">
        <v>2273990</v>
      </c>
      <c r="F734" s="101" t="s">
        <v>7506</v>
      </c>
      <c r="G734" s="101" t="s">
        <v>2092</v>
      </c>
      <c r="H734" s="103">
        <v>33</v>
      </c>
      <c r="I734" s="100" t="s">
        <v>7471</v>
      </c>
      <c r="J734" s="101" t="s">
        <v>7069</v>
      </c>
      <c r="K734" s="101" t="s">
        <v>3788</v>
      </c>
    </row>
    <row r="735" spans="1:11">
      <c r="A735" s="2" t="s">
        <v>12143</v>
      </c>
      <c r="B735" s="99">
        <v>2188026</v>
      </c>
      <c r="C735" s="100" t="s">
        <v>7070</v>
      </c>
      <c r="D735" s="101" t="s">
        <v>7071</v>
      </c>
      <c r="E735" s="102">
        <v>2273990</v>
      </c>
      <c r="F735" s="101" t="s">
        <v>7506</v>
      </c>
      <c r="G735" s="101" t="s">
        <v>2092</v>
      </c>
      <c r="H735" s="103">
        <v>33</v>
      </c>
      <c r="I735" s="100" t="s">
        <v>7471</v>
      </c>
      <c r="J735" s="101" t="s">
        <v>7071</v>
      </c>
      <c r="K735" s="101" t="s">
        <v>3788</v>
      </c>
    </row>
    <row r="736" spans="1:11">
      <c r="A736" s="2" t="s">
        <v>12143</v>
      </c>
      <c r="B736" s="99">
        <v>2163717</v>
      </c>
      <c r="C736" s="100" t="s">
        <v>7072</v>
      </c>
      <c r="D736" s="101" t="s">
        <v>7073</v>
      </c>
      <c r="E736" s="102">
        <v>2274057</v>
      </c>
      <c r="F736" s="101" t="s">
        <v>7506</v>
      </c>
      <c r="G736" s="101" t="s">
        <v>2092</v>
      </c>
      <c r="H736" s="103">
        <v>12</v>
      </c>
      <c r="I736" s="100" t="s">
        <v>7471</v>
      </c>
      <c r="J736" s="101" t="s">
        <v>7073</v>
      </c>
      <c r="K736" s="101" t="s">
        <v>3788</v>
      </c>
    </row>
    <row r="737" spans="1:11">
      <c r="A737" s="2" t="s">
        <v>12143</v>
      </c>
      <c r="B737" s="99">
        <v>2147231</v>
      </c>
      <c r="C737" s="100" t="s">
        <v>7074</v>
      </c>
      <c r="D737" s="101" t="s">
        <v>7075</v>
      </c>
      <c r="E737" s="102">
        <v>2273990</v>
      </c>
      <c r="F737" s="101" t="s">
        <v>7506</v>
      </c>
      <c r="G737" s="101" t="s">
        <v>2092</v>
      </c>
      <c r="H737" s="103">
        <v>33</v>
      </c>
      <c r="I737" s="100" t="s">
        <v>7471</v>
      </c>
      <c r="J737" s="101" t="s">
        <v>7075</v>
      </c>
      <c r="K737" s="101" t="s">
        <v>3788</v>
      </c>
    </row>
    <row r="738" spans="1:11">
      <c r="A738" s="2" t="s">
        <v>12143</v>
      </c>
      <c r="B738" s="99">
        <v>2191017</v>
      </c>
      <c r="C738" s="100" t="s">
        <v>7076</v>
      </c>
      <c r="D738" s="101" t="s">
        <v>7077</v>
      </c>
      <c r="E738" s="102">
        <v>2273990</v>
      </c>
      <c r="F738" s="101" t="s">
        <v>7506</v>
      </c>
      <c r="G738" s="101" t="s">
        <v>2092</v>
      </c>
      <c r="H738" s="103">
        <v>33</v>
      </c>
      <c r="I738" s="100" t="s">
        <v>7471</v>
      </c>
      <c r="J738" s="101" t="s">
        <v>7077</v>
      </c>
      <c r="K738" s="101" t="s">
        <v>3788</v>
      </c>
    </row>
    <row r="739" spans="1:11">
      <c r="A739" s="2" t="s">
        <v>12143</v>
      </c>
      <c r="B739" s="99">
        <v>2145709</v>
      </c>
      <c r="C739" s="100" t="s">
        <v>7078</v>
      </c>
      <c r="D739" s="101" t="s">
        <v>7079</v>
      </c>
      <c r="E739" s="102">
        <v>2121207</v>
      </c>
      <c r="F739" s="101" t="s">
        <v>7506</v>
      </c>
      <c r="G739" s="101" t="s">
        <v>2900</v>
      </c>
      <c r="H739" s="103">
        <v>12</v>
      </c>
      <c r="I739" s="100" t="s">
        <v>7471</v>
      </c>
      <c r="J739" s="101" t="s">
        <v>7079</v>
      </c>
      <c r="K739" s="101" t="s">
        <v>3191</v>
      </c>
    </row>
    <row r="740" spans="1:11">
      <c r="A740" s="2" t="s">
        <v>12143</v>
      </c>
      <c r="B740" s="99">
        <v>2145713</v>
      </c>
      <c r="C740" s="100" t="s">
        <v>7080</v>
      </c>
      <c r="D740" s="101" t="s">
        <v>7081</v>
      </c>
      <c r="E740" s="102">
        <v>2123763</v>
      </c>
      <c r="F740" s="101" t="s">
        <v>7506</v>
      </c>
      <c r="G740" s="101" t="s">
        <v>5448</v>
      </c>
      <c r="H740" s="103">
        <v>12</v>
      </c>
      <c r="I740" s="100" t="s">
        <v>7521</v>
      </c>
      <c r="J740" s="101" t="s">
        <v>7081</v>
      </c>
      <c r="K740" s="101" t="s">
        <v>3192</v>
      </c>
    </row>
    <row r="741" spans="1:11">
      <c r="A741" s="2" t="s">
        <v>12143</v>
      </c>
      <c r="B741" s="99">
        <v>2136557</v>
      </c>
      <c r="C741" s="100" t="s">
        <v>10078</v>
      </c>
      <c r="D741" s="101" t="s">
        <v>10079</v>
      </c>
      <c r="E741" s="102">
        <v>2274045</v>
      </c>
      <c r="F741" s="101" t="s">
        <v>7506</v>
      </c>
      <c r="G741" s="101" t="s">
        <v>2092</v>
      </c>
      <c r="H741" s="103">
        <v>2.4</v>
      </c>
      <c r="I741" s="100" t="s">
        <v>7471</v>
      </c>
      <c r="J741" s="101" t="s">
        <v>10079</v>
      </c>
      <c r="K741" s="101" t="s">
        <v>645</v>
      </c>
    </row>
    <row r="742" spans="1:11">
      <c r="A742" s="2" t="s">
        <v>12143</v>
      </c>
      <c r="B742" s="99">
        <v>2190553</v>
      </c>
      <c r="C742" s="100" t="s">
        <v>6437</v>
      </c>
      <c r="D742" s="101" t="s">
        <v>6438</v>
      </c>
      <c r="E742" s="102">
        <v>2274028</v>
      </c>
      <c r="F742" s="101" t="s">
        <v>7506</v>
      </c>
      <c r="G742" s="101" t="s">
        <v>2092</v>
      </c>
      <c r="H742" s="103">
        <v>12</v>
      </c>
      <c r="I742" s="100" t="s">
        <v>7471</v>
      </c>
      <c r="J742" s="101" t="s">
        <v>6438</v>
      </c>
      <c r="K742" s="101" t="s">
        <v>778</v>
      </c>
    </row>
    <row r="743" spans="1:11">
      <c r="A743" s="2" t="s">
        <v>12143</v>
      </c>
      <c r="B743" s="99">
        <v>2129329</v>
      </c>
      <c r="C743" s="100" t="s">
        <v>9056</v>
      </c>
      <c r="D743" s="101" t="s">
        <v>9057</v>
      </c>
      <c r="E743" s="102">
        <v>2273994</v>
      </c>
      <c r="F743" s="101" t="s">
        <v>7506</v>
      </c>
      <c r="G743" s="101" t="s">
        <v>2092</v>
      </c>
      <c r="H743" s="103">
        <v>4</v>
      </c>
      <c r="I743" s="100" t="s">
        <v>7471</v>
      </c>
      <c r="J743" s="101" t="s">
        <v>9057</v>
      </c>
      <c r="K743" s="101" t="s">
        <v>824</v>
      </c>
    </row>
    <row r="744" spans="1:11">
      <c r="A744" s="2" t="s">
        <v>12143</v>
      </c>
      <c r="B744" s="99">
        <v>2190658</v>
      </c>
      <c r="C744" s="100" t="s">
        <v>9058</v>
      </c>
      <c r="D744" s="101" t="s">
        <v>9059</v>
      </c>
      <c r="E744" s="102">
        <v>2274052</v>
      </c>
      <c r="F744" s="101" t="s">
        <v>7506</v>
      </c>
      <c r="G744" s="101" t="s">
        <v>2092</v>
      </c>
      <c r="H744" s="103">
        <v>2.4</v>
      </c>
      <c r="I744" s="100" t="s">
        <v>7471</v>
      </c>
      <c r="J744" s="101" t="s">
        <v>9059</v>
      </c>
      <c r="K744" s="101" t="s">
        <v>824</v>
      </c>
    </row>
    <row r="745" spans="1:11">
      <c r="A745" s="2" t="s">
        <v>12143</v>
      </c>
      <c r="B745" s="99">
        <v>2187546</v>
      </c>
      <c r="C745" s="100" t="s">
        <v>9060</v>
      </c>
      <c r="D745" s="101" t="s">
        <v>9061</v>
      </c>
      <c r="E745" s="102">
        <v>2126635</v>
      </c>
      <c r="F745" s="101" t="s">
        <v>7506</v>
      </c>
      <c r="G745" s="101" t="s">
        <v>3099</v>
      </c>
      <c r="H745" s="103">
        <v>2.4</v>
      </c>
      <c r="I745" s="100" t="s">
        <v>7521</v>
      </c>
      <c r="J745" s="101" t="s">
        <v>9061</v>
      </c>
      <c r="K745" s="101" t="s">
        <v>1343</v>
      </c>
    </row>
    <row r="746" spans="1:11">
      <c r="A746" s="2" t="s">
        <v>12143</v>
      </c>
      <c r="B746" s="99">
        <v>2190797</v>
      </c>
      <c r="C746" s="100" t="s">
        <v>9214</v>
      </c>
      <c r="D746" s="101" t="s">
        <v>9215</v>
      </c>
      <c r="E746" s="102">
        <v>2274025</v>
      </c>
      <c r="F746" s="101" t="s">
        <v>7506</v>
      </c>
      <c r="G746" s="101" t="s">
        <v>5457</v>
      </c>
      <c r="H746" s="103">
        <v>33</v>
      </c>
      <c r="I746" s="100" t="s">
        <v>7471</v>
      </c>
      <c r="J746" s="101" t="s">
        <v>9215</v>
      </c>
      <c r="K746" s="101" t="s">
        <v>9216</v>
      </c>
    </row>
    <row r="747" spans="1:11">
      <c r="A747" s="2" t="s">
        <v>12143</v>
      </c>
      <c r="B747" s="99">
        <v>2190569</v>
      </c>
      <c r="C747" s="100" t="s">
        <v>8489</v>
      </c>
      <c r="D747" s="101" t="s">
        <v>8490</v>
      </c>
      <c r="E747" s="102">
        <v>2274059</v>
      </c>
      <c r="F747" s="101" t="s">
        <v>7506</v>
      </c>
      <c r="G747" s="101" t="s">
        <v>2092</v>
      </c>
      <c r="H747" s="103">
        <v>12</v>
      </c>
      <c r="I747" s="100" t="s">
        <v>7471</v>
      </c>
      <c r="J747" s="101" t="s">
        <v>8490</v>
      </c>
      <c r="K747" s="101" t="s">
        <v>852</v>
      </c>
    </row>
    <row r="748" spans="1:11">
      <c r="A748" s="2" t="s">
        <v>12143</v>
      </c>
      <c r="B748" s="99">
        <v>2172267</v>
      </c>
      <c r="C748" s="100" t="s">
        <v>8491</v>
      </c>
      <c r="D748" s="101" t="s">
        <v>8492</v>
      </c>
      <c r="E748" s="102">
        <v>2274059</v>
      </c>
      <c r="F748" s="101" t="s">
        <v>7506</v>
      </c>
      <c r="G748" s="101" t="s">
        <v>2092</v>
      </c>
      <c r="H748" s="103">
        <v>12</v>
      </c>
      <c r="I748" s="100" t="s">
        <v>7471</v>
      </c>
      <c r="J748" s="101" t="s">
        <v>8492</v>
      </c>
      <c r="K748" s="101" t="s">
        <v>852</v>
      </c>
    </row>
    <row r="749" spans="1:11">
      <c r="A749" s="2" t="s">
        <v>12143</v>
      </c>
      <c r="B749" s="99">
        <v>2189046</v>
      </c>
      <c r="C749" s="100" t="s">
        <v>8493</v>
      </c>
      <c r="D749" s="101" t="s">
        <v>8494</v>
      </c>
      <c r="E749" s="102">
        <v>2126084</v>
      </c>
      <c r="F749" s="101" t="s">
        <v>7506</v>
      </c>
      <c r="G749" s="101" t="s">
        <v>5876</v>
      </c>
      <c r="H749" s="103">
        <v>4</v>
      </c>
      <c r="I749" s="100" t="s">
        <v>7471</v>
      </c>
      <c r="J749" s="101" t="s">
        <v>8494</v>
      </c>
      <c r="K749" s="101" t="s">
        <v>8495</v>
      </c>
    </row>
    <row r="750" spans="1:11">
      <c r="A750" s="2" t="s">
        <v>12145</v>
      </c>
      <c r="B750" s="99">
        <v>2190457</v>
      </c>
      <c r="C750" s="100" t="s">
        <v>2213</v>
      </c>
      <c r="D750" s="101" t="s">
        <v>2214</v>
      </c>
      <c r="E750" s="102">
        <v>2217606</v>
      </c>
      <c r="F750" s="101" t="s">
        <v>7506</v>
      </c>
      <c r="G750" s="101" t="s">
        <v>5451</v>
      </c>
      <c r="H750" s="103">
        <v>12</v>
      </c>
      <c r="I750" s="100" t="s">
        <v>7471</v>
      </c>
      <c r="J750" s="101" t="s">
        <v>2214</v>
      </c>
      <c r="K750" s="101" t="s">
        <v>405</v>
      </c>
    </row>
    <row r="751" spans="1:11">
      <c r="A751" s="2" t="s">
        <v>12145</v>
      </c>
      <c r="B751" s="99">
        <v>2144094</v>
      </c>
      <c r="C751" s="100" t="s">
        <v>2215</v>
      </c>
      <c r="D751" s="101" t="s">
        <v>2216</v>
      </c>
      <c r="E751" s="102">
        <v>2274154</v>
      </c>
      <c r="F751" s="101" t="s">
        <v>7506</v>
      </c>
      <c r="G751" s="101" t="s">
        <v>5448</v>
      </c>
      <c r="H751" s="103">
        <v>12</v>
      </c>
      <c r="I751" s="100" t="s">
        <v>7471</v>
      </c>
      <c r="J751" s="101" t="s">
        <v>2216</v>
      </c>
      <c r="K751" s="101" t="s">
        <v>2217</v>
      </c>
    </row>
    <row r="752" spans="1:11">
      <c r="A752" s="2" t="s">
        <v>12145</v>
      </c>
      <c r="B752" s="99">
        <v>2132231</v>
      </c>
      <c r="C752" s="100" t="s">
        <v>2218</v>
      </c>
      <c r="D752" s="101" t="s">
        <v>2219</v>
      </c>
      <c r="E752" s="102">
        <v>2121163</v>
      </c>
      <c r="F752" s="101" t="s">
        <v>7506</v>
      </c>
      <c r="G752" s="101" t="s">
        <v>3175</v>
      </c>
      <c r="H752" s="103">
        <v>2.4</v>
      </c>
      <c r="I752" s="100" t="s">
        <v>7471</v>
      </c>
      <c r="J752" s="101" t="s">
        <v>2219</v>
      </c>
      <c r="K752" s="101" t="s">
        <v>2428</v>
      </c>
    </row>
    <row r="753" spans="1:11">
      <c r="A753" s="2" t="s">
        <v>12145</v>
      </c>
      <c r="B753" s="99">
        <v>2146288</v>
      </c>
      <c r="C753" s="100" t="s">
        <v>2240</v>
      </c>
      <c r="D753" s="101" t="s">
        <v>2241</v>
      </c>
      <c r="E753" s="102">
        <v>2213188</v>
      </c>
      <c r="F753" s="101" t="s">
        <v>7506</v>
      </c>
      <c r="G753" s="101" t="s">
        <v>5451</v>
      </c>
      <c r="H753" s="103">
        <v>12</v>
      </c>
      <c r="I753" s="100" t="s">
        <v>7471</v>
      </c>
      <c r="J753" s="101" t="s">
        <v>2241</v>
      </c>
      <c r="K753" s="101" t="s">
        <v>410</v>
      </c>
    </row>
    <row r="754" spans="1:11">
      <c r="A754" s="2" t="s">
        <v>12145</v>
      </c>
      <c r="B754" s="99">
        <v>2149404</v>
      </c>
      <c r="C754" s="100" t="s">
        <v>2242</v>
      </c>
      <c r="D754" s="101" t="s">
        <v>2243</v>
      </c>
      <c r="E754" s="102">
        <v>2213188</v>
      </c>
      <c r="F754" s="101" t="s">
        <v>7506</v>
      </c>
      <c r="G754" s="101" t="s">
        <v>5451</v>
      </c>
      <c r="H754" s="103">
        <v>12</v>
      </c>
      <c r="I754" s="100" t="s">
        <v>7471</v>
      </c>
      <c r="J754" s="101" t="s">
        <v>2243</v>
      </c>
      <c r="K754" s="101" t="s">
        <v>410</v>
      </c>
    </row>
    <row r="755" spans="1:11">
      <c r="A755" s="2" t="s">
        <v>12145</v>
      </c>
      <c r="B755" s="99">
        <v>2160254</v>
      </c>
      <c r="C755" s="100" t="s">
        <v>2244</v>
      </c>
      <c r="D755" s="101" t="s">
        <v>2245</v>
      </c>
      <c r="E755" s="102">
        <v>2213188</v>
      </c>
      <c r="F755" s="101" t="s">
        <v>7506</v>
      </c>
      <c r="G755" s="101" t="s">
        <v>5451</v>
      </c>
      <c r="H755" s="103">
        <v>12</v>
      </c>
      <c r="I755" s="100" t="s">
        <v>7471</v>
      </c>
      <c r="J755" s="101" t="s">
        <v>2245</v>
      </c>
      <c r="K755" s="101" t="s">
        <v>410</v>
      </c>
    </row>
    <row r="756" spans="1:11">
      <c r="A756" s="2" t="s">
        <v>12145</v>
      </c>
      <c r="B756" s="99">
        <v>2190680</v>
      </c>
      <c r="C756" s="100" t="s">
        <v>2246</v>
      </c>
      <c r="D756" s="101" t="s">
        <v>2247</v>
      </c>
      <c r="E756" s="102">
        <v>2213188</v>
      </c>
      <c r="F756" s="101" t="s">
        <v>7506</v>
      </c>
      <c r="G756" s="101" t="s">
        <v>5451</v>
      </c>
      <c r="H756" s="103">
        <v>12</v>
      </c>
      <c r="I756" s="100" t="s">
        <v>7471</v>
      </c>
      <c r="J756" s="101" t="s">
        <v>2247</v>
      </c>
      <c r="K756" s="101" t="s">
        <v>410</v>
      </c>
    </row>
    <row r="757" spans="1:11">
      <c r="A757" s="2" t="s">
        <v>12145</v>
      </c>
      <c r="B757" s="99">
        <v>2191089</v>
      </c>
      <c r="C757" s="100" t="s">
        <v>2248</v>
      </c>
      <c r="D757" s="101" t="s">
        <v>2249</v>
      </c>
      <c r="E757" s="102">
        <v>2213188</v>
      </c>
      <c r="F757" s="101" t="s">
        <v>7506</v>
      </c>
      <c r="G757" s="101" t="s">
        <v>5451</v>
      </c>
      <c r="H757" s="103">
        <v>12</v>
      </c>
      <c r="I757" s="100" t="s">
        <v>7471</v>
      </c>
      <c r="J757" s="101" t="s">
        <v>2249</v>
      </c>
      <c r="K757" s="101" t="s">
        <v>410</v>
      </c>
    </row>
    <row r="758" spans="1:11">
      <c r="A758" s="2" t="s">
        <v>12145</v>
      </c>
      <c r="B758" s="99">
        <v>2156032</v>
      </c>
      <c r="C758" s="100" t="s">
        <v>2250</v>
      </c>
      <c r="D758" s="101" t="s">
        <v>2251</v>
      </c>
      <c r="E758" s="102">
        <v>2213188</v>
      </c>
      <c r="F758" s="101" t="s">
        <v>7506</v>
      </c>
      <c r="G758" s="101" t="s">
        <v>5451</v>
      </c>
      <c r="H758" s="103">
        <v>12</v>
      </c>
      <c r="I758" s="100" t="s">
        <v>7471</v>
      </c>
      <c r="J758" s="101" t="s">
        <v>2251</v>
      </c>
      <c r="K758" s="101" t="s">
        <v>410</v>
      </c>
    </row>
    <row r="759" spans="1:11">
      <c r="A759" s="2" t="s">
        <v>12145</v>
      </c>
      <c r="B759" s="99">
        <v>2140852</v>
      </c>
      <c r="C759" s="100" t="s">
        <v>2252</v>
      </c>
      <c r="D759" s="101" t="s">
        <v>2253</v>
      </c>
      <c r="E759" s="102">
        <v>2213188</v>
      </c>
      <c r="F759" s="101" t="s">
        <v>7506</v>
      </c>
      <c r="G759" s="101" t="s">
        <v>5451</v>
      </c>
      <c r="H759" s="103">
        <v>12</v>
      </c>
      <c r="I759" s="100" t="s">
        <v>7471</v>
      </c>
      <c r="J759" s="101" t="s">
        <v>2253</v>
      </c>
      <c r="K759" s="101" t="s">
        <v>410</v>
      </c>
    </row>
    <row r="760" spans="1:11">
      <c r="A760" s="2" t="s">
        <v>12145</v>
      </c>
      <c r="B760" s="99">
        <v>2170458</v>
      </c>
      <c r="C760" s="100" t="s">
        <v>2254</v>
      </c>
      <c r="D760" s="101" t="s">
        <v>2255</v>
      </c>
      <c r="E760" s="102">
        <v>2213188</v>
      </c>
      <c r="F760" s="101" t="s">
        <v>7506</v>
      </c>
      <c r="G760" s="101" t="s">
        <v>5451</v>
      </c>
      <c r="H760" s="103">
        <v>12</v>
      </c>
      <c r="I760" s="100" t="s">
        <v>7471</v>
      </c>
      <c r="J760" s="101" t="s">
        <v>2255</v>
      </c>
      <c r="K760" s="101" t="s">
        <v>410</v>
      </c>
    </row>
    <row r="761" spans="1:11">
      <c r="A761" s="2" t="s">
        <v>12145</v>
      </c>
      <c r="B761" s="99">
        <v>2162390</v>
      </c>
      <c r="C761" s="100" t="s">
        <v>6983</v>
      </c>
      <c r="D761" s="101" t="s">
        <v>6984</v>
      </c>
      <c r="E761" s="102">
        <v>2217816</v>
      </c>
      <c r="F761" s="101" t="s">
        <v>7506</v>
      </c>
      <c r="G761" s="101" t="s">
        <v>5451</v>
      </c>
      <c r="H761" s="103">
        <v>12</v>
      </c>
      <c r="I761" s="100" t="s">
        <v>7471</v>
      </c>
      <c r="J761" s="101" t="s">
        <v>6984</v>
      </c>
      <c r="K761" s="101" t="s">
        <v>3783</v>
      </c>
    </row>
    <row r="762" spans="1:11">
      <c r="A762" s="2" t="s">
        <v>12145</v>
      </c>
      <c r="B762" s="99">
        <v>2168514</v>
      </c>
      <c r="C762" s="100" t="s">
        <v>6985</v>
      </c>
      <c r="D762" s="101" t="s">
        <v>6986</v>
      </c>
      <c r="E762" s="102">
        <v>2217816</v>
      </c>
      <c r="F762" s="101" t="s">
        <v>7506</v>
      </c>
      <c r="G762" s="101" t="s">
        <v>5451</v>
      </c>
      <c r="H762" s="103">
        <v>12</v>
      </c>
      <c r="I762" s="100" t="s">
        <v>7471</v>
      </c>
      <c r="J762" s="101" t="s">
        <v>6986</v>
      </c>
      <c r="K762" s="101" t="s">
        <v>3783</v>
      </c>
    </row>
    <row r="763" spans="1:11">
      <c r="A763" s="2" t="s">
        <v>12145</v>
      </c>
      <c r="B763" s="99">
        <v>2170452</v>
      </c>
      <c r="C763" s="100" t="s">
        <v>6987</v>
      </c>
      <c r="D763" s="101" t="s">
        <v>6988</v>
      </c>
      <c r="E763" s="102">
        <v>2217816</v>
      </c>
      <c r="F763" s="101" t="s">
        <v>7506</v>
      </c>
      <c r="G763" s="101" t="s">
        <v>5451</v>
      </c>
      <c r="H763" s="103">
        <v>12</v>
      </c>
      <c r="I763" s="100" t="s">
        <v>7471</v>
      </c>
      <c r="J763" s="101" t="s">
        <v>6988</v>
      </c>
      <c r="K763" s="101" t="s">
        <v>3783</v>
      </c>
    </row>
    <row r="764" spans="1:11">
      <c r="A764" s="2" t="s">
        <v>12145</v>
      </c>
      <c r="B764" s="99">
        <v>2178685</v>
      </c>
      <c r="C764" s="100" t="s">
        <v>6989</v>
      </c>
      <c r="D764" s="101" t="s">
        <v>6990</v>
      </c>
      <c r="E764" s="102">
        <v>2217816</v>
      </c>
      <c r="F764" s="101" t="s">
        <v>7506</v>
      </c>
      <c r="G764" s="101" t="s">
        <v>5451</v>
      </c>
      <c r="H764" s="103">
        <v>12</v>
      </c>
      <c r="I764" s="100" t="s">
        <v>7471</v>
      </c>
      <c r="J764" s="101" t="s">
        <v>6990</v>
      </c>
      <c r="K764" s="101" t="s">
        <v>3783</v>
      </c>
    </row>
    <row r="765" spans="1:11">
      <c r="A765" s="2" t="s">
        <v>12145</v>
      </c>
      <c r="B765" s="99">
        <v>2180618</v>
      </c>
      <c r="C765" s="100" t="s">
        <v>6991</v>
      </c>
      <c r="D765" s="101" t="s">
        <v>6992</v>
      </c>
      <c r="E765" s="102">
        <v>2217816</v>
      </c>
      <c r="F765" s="101" t="s">
        <v>7506</v>
      </c>
      <c r="G765" s="101" t="s">
        <v>5451</v>
      </c>
      <c r="H765" s="103">
        <v>12</v>
      </c>
      <c r="I765" s="100" t="s">
        <v>7471</v>
      </c>
      <c r="J765" s="101" t="s">
        <v>6992</v>
      </c>
      <c r="K765" s="101" t="s">
        <v>3783</v>
      </c>
    </row>
    <row r="766" spans="1:11">
      <c r="A766" s="2" t="s">
        <v>12145</v>
      </c>
      <c r="B766" s="99">
        <v>2183014</v>
      </c>
      <c r="C766" s="100" t="s">
        <v>6993</v>
      </c>
      <c r="D766" s="101" t="s">
        <v>6994</v>
      </c>
      <c r="E766" s="102">
        <v>2217816</v>
      </c>
      <c r="F766" s="101" t="s">
        <v>7506</v>
      </c>
      <c r="G766" s="101" t="s">
        <v>5451</v>
      </c>
      <c r="H766" s="103">
        <v>12</v>
      </c>
      <c r="I766" s="100" t="s">
        <v>7471</v>
      </c>
      <c r="J766" s="101" t="s">
        <v>6994</v>
      </c>
      <c r="K766" s="101" t="s">
        <v>3783</v>
      </c>
    </row>
    <row r="767" spans="1:11">
      <c r="A767" s="2" t="s">
        <v>12145</v>
      </c>
      <c r="B767" s="99">
        <v>2154059</v>
      </c>
      <c r="C767" s="100" t="s">
        <v>6995</v>
      </c>
      <c r="D767" s="101" t="s">
        <v>6996</v>
      </c>
      <c r="E767" s="102">
        <v>2217816</v>
      </c>
      <c r="F767" s="101" t="s">
        <v>7506</v>
      </c>
      <c r="G767" s="101" t="s">
        <v>5451</v>
      </c>
      <c r="H767" s="103">
        <v>12</v>
      </c>
      <c r="I767" s="100" t="s">
        <v>7471</v>
      </c>
      <c r="J767" s="101" t="s">
        <v>6996</v>
      </c>
      <c r="K767" s="101" t="s">
        <v>3783</v>
      </c>
    </row>
    <row r="768" spans="1:11">
      <c r="A768" s="2" t="s">
        <v>12145</v>
      </c>
      <c r="B768" s="99">
        <v>2177676</v>
      </c>
      <c r="C768" s="100" t="s">
        <v>6997</v>
      </c>
      <c r="D768" s="101" t="s">
        <v>6998</v>
      </c>
      <c r="E768" s="102">
        <v>2217816</v>
      </c>
      <c r="F768" s="101" t="s">
        <v>7506</v>
      </c>
      <c r="G768" s="101" t="s">
        <v>5451</v>
      </c>
      <c r="H768" s="103">
        <v>12</v>
      </c>
      <c r="I768" s="100" t="s">
        <v>7471</v>
      </c>
      <c r="J768" s="101" t="s">
        <v>6998</v>
      </c>
      <c r="K768" s="101" t="s">
        <v>3783</v>
      </c>
    </row>
    <row r="769" spans="1:11">
      <c r="A769" s="2" t="s">
        <v>12145</v>
      </c>
      <c r="B769" s="99">
        <v>2190847</v>
      </c>
      <c r="C769" s="100" t="s">
        <v>6999</v>
      </c>
      <c r="D769" s="101" t="s">
        <v>7000</v>
      </c>
      <c r="E769" s="102">
        <v>2217816</v>
      </c>
      <c r="F769" s="101" t="s">
        <v>7506</v>
      </c>
      <c r="G769" s="101" t="s">
        <v>5451</v>
      </c>
      <c r="H769" s="103">
        <v>12</v>
      </c>
      <c r="I769" s="100" t="s">
        <v>7471</v>
      </c>
      <c r="J769" s="101" t="s">
        <v>7000</v>
      </c>
      <c r="K769" s="101" t="s">
        <v>3783</v>
      </c>
    </row>
    <row r="770" spans="1:11">
      <c r="A770" s="2" t="s">
        <v>12145</v>
      </c>
      <c r="B770" s="99">
        <v>2186875</v>
      </c>
      <c r="C770" s="100" t="s">
        <v>7001</v>
      </c>
      <c r="D770" s="101" t="s">
        <v>7002</v>
      </c>
      <c r="E770" s="102">
        <v>2217816</v>
      </c>
      <c r="F770" s="101" t="s">
        <v>7506</v>
      </c>
      <c r="G770" s="101" t="s">
        <v>5451</v>
      </c>
      <c r="H770" s="103">
        <v>12</v>
      </c>
      <c r="I770" s="100" t="s">
        <v>7471</v>
      </c>
      <c r="J770" s="101" t="s">
        <v>7002</v>
      </c>
      <c r="K770" s="101" t="s">
        <v>3783</v>
      </c>
    </row>
    <row r="771" spans="1:11">
      <c r="A771" s="2" t="s">
        <v>12145</v>
      </c>
      <c r="B771" s="99">
        <v>2190936</v>
      </c>
      <c r="C771" s="100" t="s">
        <v>7003</v>
      </c>
      <c r="D771" s="101" t="s">
        <v>7004</v>
      </c>
      <c r="E771" s="102">
        <v>2215858</v>
      </c>
      <c r="F771" s="101" t="s">
        <v>7506</v>
      </c>
      <c r="G771" s="101" t="s">
        <v>5448</v>
      </c>
      <c r="H771" s="103">
        <v>12</v>
      </c>
      <c r="I771" s="100" t="s">
        <v>7496</v>
      </c>
      <c r="J771" s="101" t="s">
        <v>7004</v>
      </c>
      <c r="K771" s="101" t="s">
        <v>3784</v>
      </c>
    </row>
    <row r="772" spans="1:11">
      <c r="A772" s="2" t="s">
        <v>12145</v>
      </c>
      <c r="B772" s="99">
        <v>2164256</v>
      </c>
      <c r="C772" s="100" t="s">
        <v>7005</v>
      </c>
      <c r="D772" s="101" t="s">
        <v>7006</v>
      </c>
      <c r="E772" s="102">
        <v>2215858</v>
      </c>
      <c r="F772" s="101" t="s">
        <v>7506</v>
      </c>
      <c r="G772" s="101" t="s">
        <v>5448</v>
      </c>
      <c r="H772" s="103">
        <v>12</v>
      </c>
      <c r="I772" s="100" t="s">
        <v>7471</v>
      </c>
      <c r="J772" s="101" t="s">
        <v>7006</v>
      </c>
      <c r="K772" s="101" t="s">
        <v>3784</v>
      </c>
    </row>
    <row r="773" spans="1:11">
      <c r="A773" s="2" t="s">
        <v>12145</v>
      </c>
      <c r="B773" s="99">
        <v>2134564</v>
      </c>
      <c r="C773" s="100" t="s">
        <v>7007</v>
      </c>
      <c r="D773" s="101" t="s">
        <v>7008</v>
      </c>
      <c r="E773" s="102">
        <v>2215858</v>
      </c>
      <c r="F773" s="101" t="s">
        <v>7506</v>
      </c>
      <c r="G773" s="101" t="s">
        <v>5448</v>
      </c>
      <c r="H773" s="103">
        <v>12</v>
      </c>
      <c r="I773" s="100" t="s">
        <v>7471</v>
      </c>
      <c r="J773" s="101" t="s">
        <v>7008</v>
      </c>
      <c r="K773" s="101" t="s">
        <v>3784</v>
      </c>
    </row>
    <row r="774" spans="1:11">
      <c r="A774" s="2" t="s">
        <v>12145</v>
      </c>
      <c r="B774" s="99">
        <v>2157662</v>
      </c>
      <c r="C774" s="100" t="s">
        <v>9495</v>
      </c>
      <c r="D774" s="101" t="s">
        <v>9496</v>
      </c>
      <c r="E774" s="102">
        <v>2215298</v>
      </c>
      <c r="F774" s="101" t="s">
        <v>7506</v>
      </c>
      <c r="G774" s="101" t="s">
        <v>5451</v>
      </c>
      <c r="H774" s="103">
        <v>12</v>
      </c>
      <c r="I774" s="100" t="s">
        <v>7471</v>
      </c>
      <c r="J774" s="101" t="s">
        <v>9496</v>
      </c>
      <c r="K774" s="101" t="s">
        <v>3825</v>
      </c>
    </row>
    <row r="775" spans="1:11">
      <c r="A775" s="2" t="s">
        <v>12145</v>
      </c>
      <c r="B775" s="99">
        <v>2162189</v>
      </c>
      <c r="C775" s="100" t="s">
        <v>9497</v>
      </c>
      <c r="D775" s="101" t="s">
        <v>9498</v>
      </c>
      <c r="E775" s="102">
        <v>2215298</v>
      </c>
      <c r="F775" s="101" t="s">
        <v>7506</v>
      </c>
      <c r="G775" s="101" t="s">
        <v>5451</v>
      </c>
      <c r="H775" s="103">
        <v>12</v>
      </c>
      <c r="I775" s="100" t="s">
        <v>7471</v>
      </c>
      <c r="J775" s="101" t="s">
        <v>9498</v>
      </c>
      <c r="K775" s="101" t="s">
        <v>3825</v>
      </c>
    </row>
    <row r="776" spans="1:11">
      <c r="A776" s="2" t="s">
        <v>12145</v>
      </c>
      <c r="B776" s="99">
        <v>2162961</v>
      </c>
      <c r="C776" s="100" t="s">
        <v>9499</v>
      </c>
      <c r="D776" s="101" t="s">
        <v>9500</v>
      </c>
      <c r="E776" s="102">
        <v>2215298</v>
      </c>
      <c r="F776" s="101" t="s">
        <v>7506</v>
      </c>
      <c r="G776" s="101" t="s">
        <v>5451</v>
      </c>
      <c r="H776" s="103">
        <v>12</v>
      </c>
      <c r="I776" s="100" t="s">
        <v>7471</v>
      </c>
      <c r="J776" s="101" t="s">
        <v>9500</v>
      </c>
      <c r="K776" s="101" t="s">
        <v>3825</v>
      </c>
    </row>
    <row r="777" spans="1:11">
      <c r="A777" s="2" t="s">
        <v>12145</v>
      </c>
      <c r="B777" s="99">
        <v>2176405</v>
      </c>
      <c r="C777" s="100" t="s">
        <v>9501</v>
      </c>
      <c r="D777" s="101" t="s">
        <v>9502</v>
      </c>
      <c r="E777" s="102">
        <v>2215298</v>
      </c>
      <c r="F777" s="101" t="s">
        <v>7506</v>
      </c>
      <c r="G777" s="101" t="s">
        <v>5451</v>
      </c>
      <c r="H777" s="103">
        <v>12</v>
      </c>
      <c r="I777" s="100" t="s">
        <v>7471</v>
      </c>
      <c r="J777" s="101" t="s">
        <v>9502</v>
      </c>
      <c r="K777" s="101" t="s">
        <v>3825</v>
      </c>
    </row>
    <row r="778" spans="1:11">
      <c r="A778" s="2" t="s">
        <v>12145</v>
      </c>
      <c r="B778" s="99">
        <v>2180112</v>
      </c>
      <c r="C778" s="100" t="s">
        <v>9503</v>
      </c>
      <c r="D778" s="101" t="s">
        <v>9504</v>
      </c>
      <c r="E778" s="102">
        <v>2215298</v>
      </c>
      <c r="F778" s="101" t="s">
        <v>7506</v>
      </c>
      <c r="G778" s="101" t="s">
        <v>5451</v>
      </c>
      <c r="H778" s="103">
        <v>12</v>
      </c>
      <c r="I778" s="100" t="s">
        <v>7471</v>
      </c>
      <c r="J778" s="101" t="s">
        <v>9504</v>
      </c>
      <c r="K778" s="101" t="s">
        <v>3825</v>
      </c>
    </row>
    <row r="779" spans="1:11">
      <c r="A779" s="2" t="s">
        <v>12145</v>
      </c>
      <c r="B779" s="99">
        <v>2189043</v>
      </c>
      <c r="C779" s="100" t="s">
        <v>9505</v>
      </c>
      <c r="D779" s="101" t="s">
        <v>9506</v>
      </c>
      <c r="E779" s="102">
        <v>2215298</v>
      </c>
      <c r="F779" s="101" t="s">
        <v>7506</v>
      </c>
      <c r="G779" s="101" t="s">
        <v>5451</v>
      </c>
      <c r="H779" s="103">
        <v>12</v>
      </c>
      <c r="I779" s="100" t="s">
        <v>7471</v>
      </c>
      <c r="J779" s="101" t="s">
        <v>9506</v>
      </c>
      <c r="K779" s="101" t="s">
        <v>3825</v>
      </c>
    </row>
    <row r="780" spans="1:11">
      <c r="A780" s="2" t="s">
        <v>12145</v>
      </c>
      <c r="B780" s="99">
        <v>2142909</v>
      </c>
      <c r="C780" s="100" t="s">
        <v>9507</v>
      </c>
      <c r="D780" s="101" t="s">
        <v>9508</v>
      </c>
      <c r="E780" s="102">
        <v>2215298</v>
      </c>
      <c r="F780" s="101" t="s">
        <v>7506</v>
      </c>
      <c r="G780" s="101" t="s">
        <v>5451</v>
      </c>
      <c r="H780" s="103">
        <v>12</v>
      </c>
      <c r="I780" s="100" t="s">
        <v>7471</v>
      </c>
      <c r="J780" s="101" t="s">
        <v>9508</v>
      </c>
      <c r="K780" s="101" t="s">
        <v>3825</v>
      </c>
    </row>
    <row r="781" spans="1:11">
      <c r="A781" s="2" t="s">
        <v>12145</v>
      </c>
      <c r="B781" s="99">
        <v>2138930</v>
      </c>
      <c r="C781" s="100" t="s">
        <v>7782</v>
      </c>
      <c r="D781" s="101" t="s">
        <v>7783</v>
      </c>
      <c r="E781" s="102">
        <v>2217874</v>
      </c>
      <c r="F781" s="101" t="s">
        <v>7506</v>
      </c>
      <c r="G781" s="101" t="s">
        <v>5451</v>
      </c>
      <c r="H781" s="103">
        <v>12</v>
      </c>
      <c r="I781" s="100" t="s">
        <v>7471</v>
      </c>
      <c r="J781" s="101" t="s">
        <v>7783</v>
      </c>
      <c r="K781" s="101" t="s">
        <v>3844</v>
      </c>
    </row>
    <row r="782" spans="1:11">
      <c r="A782" s="2" t="s">
        <v>12145</v>
      </c>
      <c r="B782" s="99">
        <v>2180609</v>
      </c>
      <c r="C782" s="100" t="s">
        <v>7784</v>
      </c>
      <c r="D782" s="101" t="s">
        <v>219</v>
      </c>
      <c r="E782" s="102">
        <v>2217874</v>
      </c>
      <c r="F782" s="101" t="s">
        <v>7506</v>
      </c>
      <c r="G782" s="101" t="s">
        <v>5451</v>
      </c>
      <c r="H782" s="103">
        <v>12</v>
      </c>
      <c r="I782" s="100" t="s">
        <v>7471</v>
      </c>
      <c r="J782" s="101" t="s">
        <v>219</v>
      </c>
      <c r="K782" s="101" t="s">
        <v>3844</v>
      </c>
    </row>
    <row r="783" spans="1:11">
      <c r="A783" s="2" t="s">
        <v>12145</v>
      </c>
      <c r="B783" s="99">
        <v>2186699</v>
      </c>
      <c r="C783" s="100" t="s">
        <v>7785</v>
      </c>
      <c r="D783" s="101" t="s">
        <v>7786</v>
      </c>
      <c r="E783" s="102">
        <v>2217874</v>
      </c>
      <c r="F783" s="101" t="s">
        <v>7506</v>
      </c>
      <c r="G783" s="101" t="s">
        <v>5451</v>
      </c>
      <c r="H783" s="103">
        <v>12</v>
      </c>
      <c r="I783" s="100" t="s">
        <v>7471</v>
      </c>
      <c r="J783" s="101" t="s">
        <v>7786</v>
      </c>
      <c r="K783" s="101" t="s">
        <v>3844</v>
      </c>
    </row>
    <row r="784" spans="1:11">
      <c r="A784" s="2" t="s">
        <v>12145</v>
      </c>
      <c r="B784" s="99">
        <v>2190358</v>
      </c>
      <c r="C784" s="100" t="s">
        <v>7787</v>
      </c>
      <c r="D784" s="101" t="s">
        <v>7788</v>
      </c>
      <c r="E784" s="102">
        <v>2217874</v>
      </c>
      <c r="F784" s="101" t="s">
        <v>7506</v>
      </c>
      <c r="G784" s="101" t="s">
        <v>5451</v>
      </c>
      <c r="H784" s="103">
        <v>12</v>
      </c>
      <c r="I784" s="100" t="s">
        <v>7471</v>
      </c>
      <c r="J784" s="101" t="s">
        <v>7788</v>
      </c>
      <c r="K784" s="101" t="s">
        <v>3844</v>
      </c>
    </row>
    <row r="785" spans="1:11">
      <c r="A785" s="2" t="s">
        <v>12145</v>
      </c>
      <c r="B785" s="99">
        <v>2190534</v>
      </c>
      <c r="C785" s="100" t="s">
        <v>7789</v>
      </c>
      <c r="D785" s="101" t="s">
        <v>7790</v>
      </c>
      <c r="E785" s="102">
        <v>2217874</v>
      </c>
      <c r="F785" s="101" t="s">
        <v>7506</v>
      </c>
      <c r="G785" s="101" t="s">
        <v>5451</v>
      </c>
      <c r="H785" s="103">
        <v>12</v>
      </c>
      <c r="I785" s="100" t="s">
        <v>7471</v>
      </c>
      <c r="J785" s="101" t="s">
        <v>7790</v>
      </c>
      <c r="K785" s="101" t="s">
        <v>3844</v>
      </c>
    </row>
    <row r="786" spans="1:11">
      <c r="A786" s="2" t="s">
        <v>12145</v>
      </c>
      <c r="B786" s="99">
        <v>2156565</v>
      </c>
      <c r="C786" s="100" t="s">
        <v>7791</v>
      </c>
      <c r="D786" s="101" t="s">
        <v>7792</v>
      </c>
      <c r="E786" s="102">
        <v>2217874</v>
      </c>
      <c r="F786" s="101" t="s">
        <v>7506</v>
      </c>
      <c r="G786" s="101" t="s">
        <v>5451</v>
      </c>
      <c r="H786" s="103">
        <v>12</v>
      </c>
      <c r="I786" s="100" t="s">
        <v>7471</v>
      </c>
      <c r="J786" s="101" t="s">
        <v>7792</v>
      </c>
      <c r="K786" s="101" t="s">
        <v>3844</v>
      </c>
    </row>
    <row r="787" spans="1:11">
      <c r="A787" s="2" t="s">
        <v>12145</v>
      </c>
      <c r="B787" s="99">
        <v>2176181</v>
      </c>
      <c r="C787" s="100" t="s">
        <v>7793</v>
      </c>
      <c r="D787" s="101" t="s">
        <v>7794</v>
      </c>
      <c r="E787" s="102">
        <v>2217874</v>
      </c>
      <c r="F787" s="101" t="s">
        <v>7506</v>
      </c>
      <c r="G787" s="101" t="s">
        <v>5451</v>
      </c>
      <c r="H787" s="103">
        <v>12</v>
      </c>
      <c r="I787" s="100" t="s">
        <v>7471</v>
      </c>
      <c r="J787" s="101" t="s">
        <v>7794</v>
      </c>
      <c r="K787" s="101" t="s">
        <v>3844</v>
      </c>
    </row>
    <row r="788" spans="1:11">
      <c r="A788" s="2" t="s">
        <v>12145</v>
      </c>
      <c r="B788" s="99">
        <v>2182930</v>
      </c>
      <c r="C788" s="100" t="s">
        <v>7795</v>
      </c>
      <c r="D788" s="101" t="s">
        <v>7796</v>
      </c>
      <c r="E788" s="102">
        <v>2217874</v>
      </c>
      <c r="F788" s="101" t="s">
        <v>7506</v>
      </c>
      <c r="G788" s="101" t="s">
        <v>5451</v>
      </c>
      <c r="H788" s="103">
        <v>12</v>
      </c>
      <c r="I788" s="100" t="s">
        <v>7471</v>
      </c>
      <c r="J788" s="101" t="s">
        <v>7796</v>
      </c>
      <c r="K788" s="101" t="s">
        <v>3844</v>
      </c>
    </row>
    <row r="789" spans="1:11">
      <c r="A789" s="2" t="s">
        <v>12145</v>
      </c>
      <c r="B789" s="99">
        <v>2165903</v>
      </c>
      <c r="C789" s="100" t="s">
        <v>7797</v>
      </c>
      <c r="D789" s="101" t="s">
        <v>7798</v>
      </c>
      <c r="E789" s="102">
        <v>2217872</v>
      </c>
      <c r="F789" s="101" t="s">
        <v>7506</v>
      </c>
      <c r="G789" s="101" t="s">
        <v>5451</v>
      </c>
      <c r="H789" s="103">
        <v>4</v>
      </c>
      <c r="I789" s="100" t="s">
        <v>7471</v>
      </c>
      <c r="J789" s="101" t="s">
        <v>7798</v>
      </c>
      <c r="K789" s="101" t="s">
        <v>3844</v>
      </c>
    </row>
    <row r="790" spans="1:11">
      <c r="A790" s="2" t="s">
        <v>12145</v>
      </c>
      <c r="B790" s="99">
        <v>2181889</v>
      </c>
      <c r="C790" s="100" t="s">
        <v>7799</v>
      </c>
      <c r="D790" s="101" t="s">
        <v>7800</v>
      </c>
      <c r="E790" s="102">
        <v>2217874</v>
      </c>
      <c r="F790" s="101" t="s">
        <v>7506</v>
      </c>
      <c r="G790" s="101" t="s">
        <v>5451</v>
      </c>
      <c r="H790" s="103">
        <v>12</v>
      </c>
      <c r="I790" s="100" t="s">
        <v>7471</v>
      </c>
      <c r="J790" s="101" t="s">
        <v>7800</v>
      </c>
      <c r="K790" s="101" t="s">
        <v>3844</v>
      </c>
    </row>
    <row r="791" spans="1:11">
      <c r="A791" s="2" t="s">
        <v>12145</v>
      </c>
      <c r="B791" s="99">
        <v>2147753</v>
      </c>
      <c r="C791" s="100" t="s">
        <v>7801</v>
      </c>
      <c r="D791" s="101" t="s">
        <v>7802</v>
      </c>
      <c r="E791" s="102">
        <v>2123968</v>
      </c>
      <c r="F791" s="101" t="s">
        <v>7506</v>
      </c>
      <c r="G791" s="101" t="s">
        <v>5451</v>
      </c>
      <c r="H791" s="103">
        <v>4</v>
      </c>
      <c r="I791" s="100" t="s">
        <v>7471</v>
      </c>
      <c r="J791" s="101" t="s">
        <v>7802</v>
      </c>
      <c r="K791" s="101" t="s">
        <v>7803</v>
      </c>
    </row>
    <row r="792" spans="1:11">
      <c r="A792" s="2" t="s">
        <v>12145</v>
      </c>
      <c r="B792" s="99">
        <v>2166317</v>
      </c>
      <c r="C792" s="100" t="s">
        <v>13421</v>
      </c>
      <c r="D792" s="101" t="s">
        <v>13422</v>
      </c>
      <c r="E792" s="102">
        <v>2215958</v>
      </c>
      <c r="F792" s="101" t="s">
        <v>7506</v>
      </c>
      <c r="G792" s="101" t="s">
        <v>1776</v>
      </c>
      <c r="H792" s="103">
        <v>4</v>
      </c>
      <c r="I792" s="100" t="s">
        <v>7471</v>
      </c>
      <c r="J792" s="101" t="s">
        <v>13422</v>
      </c>
      <c r="K792" s="101" t="s">
        <v>5003</v>
      </c>
    </row>
    <row r="793" spans="1:11">
      <c r="A793" s="2" t="s">
        <v>12145</v>
      </c>
      <c r="B793" s="99">
        <v>2132715</v>
      </c>
      <c r="C793" s="100" t="s">
        <v>8274</v>
      </c>
      <c r="D793" s="101" t="s">
        <v>8275</v>
      </c>
      <c r="E793" s="102">
        <v>2213182</v>
      </c>
      <c r="F793" s="101" t="s">
        <v>7506</v>
      </c>
      <c r="G793" s="101" t="s">
        <v>5451</v>
      </c>
      <c r="H793" s="103">
        <v>12</v>
      </c>
      <c r="I793" s="100" t="s">
        <v>7471</v>
      </c>
      <c r="J793" s="101" t="s">
        <v>8275</v>
      </c>
      <c r="K793" s="101" t="s">
        <v>3879</v>
      </c>
    </row>
    <row r="794" spans="1:11">
      <c r="A794" s="2" t="s">
        <v>12145</v>
      </c>
      <c r="B794" s="99">
        <v>2143082</v>
      </c>
      <c r="C794" s="100" t="s">
        <v>8276</v>
      </c>
      <c r="D794" s="101" t="s">
        <v>8277</v>
      </c>
      <c r="E794" s="102">
        <v>2213182</v>
      </c>
      <c r="F794" s="101" t="s">
        <v>7506</v>
      </c>
      <c r="G794" s="101" t="s">
        <v>5451</v>
      </c>
      <c r="H794" s="103">
        <v>12</v>
      </c>
      <c r="I794" s="100" t="s">
        <v>7471</v>
      </c>
      <c r="J794" s="101" t="s">
        <v>8277</v>
      </c>
      <c r="K794" s="101" t="s">
        <v>3879</v>
      </c>
    </row>
    <row r="795" spans="1:11">
      <c r="A795" s="2" t="s">
        <v>12145</v>
      </c>
      <c r="B795" s="99">
        <v>2151120</v>
      </c>
      <c r="C795" s="100" t="s">
        <v>8278</v>
      </c>
      <c r="D795" s="101" t="s">
        <v>8279</v>
      </c>
      <c r="E795" s="102">
        <v>2213182</v>
      </c>
      <c r="F795" s="101" t="s">
        <v>7506</v>
      </c>
      <c r="G795" s="101" t="s">
        <v>5451</v>
      </c>
      <c r="H795" s="103">
        <v>12</v>
      </c>
      <c r="I795" s="100" t="s">
        <v>7471</v>
      </c>
      <c r="J795" s="101" t="s">
        <v>8279</v>
      </c>
      <c r="K795" s="101" t="s">
        <v>3879</v>
      </c>
    </row>
    <row r="796" spans="1:11">
      <c r="A796" s="2" t="s">
        <v>12145</v>
      </c>
      <c r="B796" s="99">
        <v>2152731</v>
      </c>
      <c r="C796" s="100" t="s">
        <v>8280</v>
      </c>
      <c r="D796" s="101" t="s">
        <v>8281</v>
      </c>
      <c r="E796" s="102">
        <v>2213182</v>
      </c>
      <c r="F796" s="101" t="s">
        <v>7506</v>
      </c>
      <c r="G796" s="101" t="s">
        <v>5451</v>
      </c>
      <c r="H796" s="103">
        <v>12</v>
      </c>
      <c r="I796" s="100" t="s">
        <v>7471</v>
      </c>
      <c r="J796" s="101" t="s">
        <v>8281</v>
      </c>
      <c r="K796" s="101" t="s">
        <v>3879</v>
      </c>
    </row>
    <row r="797" spans="1:11">
      <c r="A797" s="2" t="s">
        <v>12145</v>
      </c>
      <c r="B797" s="99">
        <v>2154626</v>
      </c>
      <c r="C797" s="100" t="s">
        <v>8282</v>
      </c>
      <c r="D797" s="101" t="s">
        <v>8283</v>
      </c>
      <c r="E797" s="102">
        <v>2213182</v>
      </c>
      <c r="F797" s="101" t="s">
        <v>7506</v>
      </c>
      <c r="G797" s="101" t="s">
        <v>5451</v>
      </c>
      <c r="H797" s="103">
        <v>12</v>
      </c>
      <c r="I797" s="100" t="s">
        <v>7471</v>
      </c>
      <c r="J797" s="101" t="s">
        <v>8283</v>
      </c>
      <c r="K797" s="101" t="s">
        <v>3879</v>
      </c>
    </row>
    <row r="798" spans="1:11">
      <c r="A798" s="2" t="s">
        <v>12145</v>
      </c>
      <c r="B798" s="99">
        <v>2164820</v>
      </c>
      <c r="C798" s="100" t="s">
        <v>8284</v>
      </c>
      <c r="D798" s="101" t="s">
        <v>8285</v>
      </c>
      <c r="E798" s="102">
        <v>2213182</v>
      </c>
      <c r="F798" s="101" t="s">
        <v>7506</v>
      </c>
      <c r="G798" s="101" t="s">
        <v>5451</v>
      </c>
      <c r="H798" s="103">
        <v>12</v>
      </c>
      <c r="I798" s="100" t="s">
        <v>7471</v>
      </c>
      <c r="J798" s="101" t="s">
        <v>8285</v>
      </c>
      <c r="K798" s="101" t="s">
        <v>3879</v>
      </c>
    </row>
    <row r="799" spans="1:11">
      <c r="A799" s="2" t="s">
        <v>12145</v>
      </c>
      <c r="B799" s="99">
        <v>2170879</v>
      </c>
      <c r="C799" s="100" t="s">
        <v>8286</v>
      </c>
      <c r="D799" s="101" t="s">
        <v>8287</v>
      </c>
      <c r="E799" s="102">
        <v>2213182</v>
      </c>
      <c r="F799" s="101" t="s">
        <v>7506</v>
      </c>
      <c r="G799" s="101" t="s">
        <v>5451</v>
      </c>
      <c r="H799" s="103">
        <v>12</v>
      </c>
      <c r="I799" s="100" t="s">
        <v>7471</v>
      </c>
      <c r="J799" s="101" t="s">
        <v>8287</v>
      </c>
      <c r="K799" s="101" t="s">
        <v>3879</v>
      </c>
    </row>
    <row r="800" spans="1:11">
      <c r="A800" s="2" t="s">
        <v>12145</v>
      </c>
      <c r="B800" s="99">
        <v>2186627</v>
      </c>
      <c r="C800" s="100" t="s">
        <v>8288</v>
      </c>
      <c r="D800" s="101" t="s">
        <v>8289</v>
      </c>
      <c r="E800" s="102">
        <v>2213182</v>
      </c>
      <c r="F800" s="101" t="s">
        <v>7506</v>
      </c>
      <c r="G800" s="101" t="s">
        <v>5451</v>
      </c>
      <c r="H800" s="103">
        <v>12</v>
      </c>
      <c r="I800" s="100" t="s">
        <v>7471</v>
      </c>
      <c r="J800" s="101" t="s">
        <v>8289</v>
      </c>
      <c r="K800" s="101" t="s">
        <v>3879</v>
      </c>
    </row>
    <row r="801" spans="1:11">
      <c r="A801" s="2" t="s">
        <v>12145</v>
      </c>
      <c r="B801" s="99">
        <v>2190788</v>
      </c>
      <c r="C801" s="100" t="s">
        <v>8290</v>
      </c>
      <c r="D801" s="101" t="s">
        <v>8291</v>
      </c>
      <c r="E801" s="102">
        <v>2213182</v>
      </c>
      <c r="F801" s="101" t="s">
        <v>7506</v>
      </c>
      <c r="G801" s="101" t="s">
        <v>5451</v>
      </c>
      <c r="H801" s="103">
        <v>12</v>
      </c>
      <c r="I801" s="100" t="s">
        <v>7471</v>
      </c>
      <c r="J801" s="101" t="s">
        <v>8291</v>
      </c>
      <c r="K801" s="101" t="s">
        <v>3879</v>
      </c>
    </row>
    <row r="802" spans="1:11">
      <c r="A802" s="2" t="s">
        <v>12145</v>
      </c>
      <c r="B802" s="99">
        <v>2177408</v>
      </c>
      <c r="C802" s="100" t="s">
        <v>8292</v>
      </c>
      <c r="D802" s="101" t="s">
        <v>8293</v>
      </c>
      <c r="E802" s="102">
        <v>2213182</v>
      </c>
      <c r="F802" s="101" t="s">
        <v>7506</v>
      </c>
      <c r="G802" s="101" t="s">
        <v>5451</v>
      </c>
      <c r="H802" s="103">
        <v>12</v>
      </c>
      <c r="I802" s="100" t="s">
        <v>7471</v>
      </c>
      <c r="J802" s="101" t="s">
        <v>8293</v>
      </c>
      <c r="K802" s="101" t="s">
        <v>3879</v>
      </c>
    </row>
    <row r="803" spans="1:11">
      <c r="A803" s="2" t="s">
        <v>12145</v>
      </c>
      <c r="B803" s="99">
        <v>2129538</v>
      </c>
      <c r="C803" s="100" t="s">
        <v>8294</v>
      </c>
      <c r="D803" s="101" t="s">
        <v>8295</v>
      </c>
      <c r="E803" s="102">
        <v>2213182</v>
      </c>
      <c r="F803" s="101" t="s">
        <v>7506</v>
      </c>
      <c r="G803" s="101" t="s">
        <v>5451</v>
      </c>
      <c r="H803" s="103">
        <v>12</v>
      </c>
      <c r="I803" s="100" t="s">
        <v>7471</v>
      </c>
      <c r="J803" s="101" t="s">
        <v>8295</v>
      </c>
      <c r="K803" s="101" t="s">
        <v>3879</v>
      </c>
    </row>
    <row r="804" spans="1:11">
      <c r="A804" s="2" t="s">
        <v>12145</v>
      </c>
      <c r="B804" s="99">
        <v>2148649</v>
      </c>
      <c r="C804" s="100" t="s">
        <v>8296</v>
      </c>
      <c r="D804" s="101" t="s">
        <v>8297</v>
      </c>
      <c r="E804" s="102">
        <v>2123175</v>
      </c>
      <c r="F804" s="101" t="s">
        <v>7506</v>
      </c>
      <c r="G804" s="101" t="s">
        <v>2900</v>
      </c>
      <c r="H804" s="103">
        <v>12</v>
      </c>
      <c r="I804" s="100" t="s">
        <v>7471</v>
      </c>
      <c r="J804" s="101" t="s">
        <v>8297</v>
      </c>
      <c r="K804" s="101" t="s">
        <v>8298</v>
      </c>
    </row>
    <row r="805" spans="1:11">
      <c r="A805" s="2" t="s">
        <v>12145</v>
      </c>
      <c r="B805" s="99">
        <v>2150952</v>
      </c>
      <c r="C805" s="100" t="s">
        <v>8299</v>
      </c>
      <c r="D805" s="101" t="s">
        <v>8300</v>
      </c>
      <c r="E805" s="102">
        <v>2123674</v>
      </c>
      <c r="F805" s="101" t="s">
        <v>7506</v>
      </c>
      <c r="G805" s="101" t="s">
        <v>5435</v>
      </c>
      <c r="H805" s="103">
        <v>12</v>
      </c>
      <c r="I805" s="100" t="s">
        <v>7471</v>
      </c>
      <c r="J805" s="101" t="s">
        <v>8300</v>
      </c>
      <c r="K805" s="101" t="s">
        <v>8301</v>
      </c>
    </row>
    <row r="806" spans="1:11">
      <c r="A806" s="2" t="s">
        <v>12145</v>
      </c>
      <c r="B806" s="99">
        <v>2175764</v>
      </c>
      <c r="C806" s="100" t="s">
        <v>4155</v>
      </c>
      <c r="D806" s="101" t="s">
        <v>4156</v>
      </c>
      <c r="E806" s="102">
        <v>2124560</v>
      </c>
      <c r="F806" s="101" t="s">
        <v>7506</v>
      </c>
      <c r="G806" s="101" t="s">
        <v>5457</v>
      </c>
      <c r="H806" s="103">
        <v>2.4</v>
      </c>
      <c r="I806" s="100" t="s">
        <v>7471</v>
      </c>
      <c r="J806" s="101" t="s">
        <v>4156</v>
      </c>
      <c r="K806" s="101" t="s">
        <v>4157</v>
      </c>
    </row>
    <row r="807" spans="1:11">
      <c r="A807" s="2" t="s">
        <v>12145</v>
      </c>
      <c r="B807" s="99">
        <v>2134174</v>
      </c>
      <c r="C807" s="100" t="s">
        <v>4163</v>
      </c>
      <c r="D807" s="101" t="s">
        <v>4164</v>
      </c>
      <c r="E807" s="102">
        <v>2213198</v>
      </c>
      <c r="F807" s="101" t="s">
        <v>7506</v>
      </c>
      <c r="G807" s="101" t="s">
        <v>5451</v>
      </c>
      <c r="H807" s="103">
        <v>12</v>
      </c>
      <c r="I807" s="100" t="s">
        <v>7471</v>
      </c>
      <c r="J807" s="101" t="s">
        <v>4164</v>
      </c>
      <c r="K807" s="101" t="s">
        <v>3924</v>
      </c>
    </row>
    <row r="808" spans="1:11">
      <c r="A808" s="2" t="s">
        <v>12145</v>
      </c>
      <c r="B808" s="99">
        <v>2139822</v>
      </c>
      <c r="C808" s="100" t="s">
        <v>4165</v>
      </c>
      <c r="D808" s="101" t="s">
        <v>4166</v>
      </c>
      <c r="E808" s="102">
        <v>2213198</v>
      </c>
      <c r="F808" s="101" t="s">
        <v>7506</v>
      </c>
      <c r="G808" s="101" t="s">
        <v>5451</v>
      </c>
      <c r="H808" s="103">
        <v>12</v>
      </c>
      <c r="I808" s="100" t="s">
        <v>7471</v>
      </c>
      <c r="J808" s="101" t="s">
        <v>4166</v>
      </c>
      <c r="K808" s="101" t="s">
        <v>3924</v>
      </c>
    </row>
    <row r="809" spans="1:11">
      <c r="A809" s="2" t="s">
        <v>12145</v>
      </c>
      <c r="B809" s="99">
        <v>2160806</v>
      </c>
      <c r="C809" s="100" t="s">
        <v>4167</v>
      </c>
      <c r="D809" s="101" t="s">
        <v>4168</v>
      </c>
      <c r="E809" s="102">
        <v>2213198</v>
      </c>
      <c r="F809" s="101" t="s">
        <v>7506</v>
      </c>
      <c r="G809" s="101" t="s">
        <v>5451</v>
      </c>
      <c r="H809" s="103">
        <v>12</v>
      </c>
      <c r="I809" s="100" t="s">
        <v>7471</v>
      </c>
      <c r="J809" s="101" t="s">
        <v>4168</v>
      </c>
      <c r="K809" s="101" t="s">
        <v>3924</v>
      </c>
    </row>
    <row r="810" spans="1:11">
      <c r="A810" s="2" t="s">
        <v>12145</v>
      </c>
      <c r="B810" s="99">
        <v>2188189</v>
      </c>
      <c r="C810" s="100" t="s">
        <v>4169</v>
      </c>
      <c r="D810" s="101" t="s">
        <v>4170</v>
      </c>
      <c r="E810" s="102">
        <v>2213198</v>
      </c>
      <c r="F810" s="101" t="s">
        <v>7506</v>
      </c>
      <c r="G810" s="101" t="s">
        <v>5451</v>
      </c>
      <c r="H810" s="103">
        <v>12</v>
      </c>
      <c r="I810" s="100" t="s">
        <v>7471</v>
      </c>
      <c r="J810" s="101" t="s">
        <v>4170</v>
      </c>
      <c r="K810" s="101" t="s">
        <v>3924</v>
      </c>
    </row>
    <row r="811" spans="1:11">
      <c r="A811" s="2" t="s">
        <v>12145</v>
      </c>
      <c r="B811" s="99">
        <v>2104017</v>
      </c>
      <c r="C811" s="100" t="s">
        <v>4171</v>
      </c>
      <c r="D811" s="101" t="s">
        <v>4172</v>
      </c>
      <c r="E811" s="102">
        <v>2213198</v>
      </c>
      <c r="F811" s="101" t="s">
        <v>7506</v>
      </c>
      <c r="G811" s="101" t="s">
        <v>5451</v>
      </c>
      <c r="H811" s="103">
        <v>12</v>
      </c>
      <c r="I811" s="100" t="s">
        <v>7471</v>
      </c>
      <c r="J811" s="101" t="s">
        <v>4172</v>
      </c>
      <c r="K811" s="101" t="s">
        <v>3924</v>
      </c>
    </row>
    <row r="812" spans="1:11">
      <c r="A812" s="2" t="s">
        <v>12145</v>
      </c>
      <c r="B812" s="99">
        <v>2171291</v>
      </c>
      <c r="C812" s="100" t="s">
        <v>4173</v>
      </c>
      <c r="D812" s="101" t="s">
        <v>4174</v>
      </c>
      <c r="E812" s="102">
        <v>2213198</v>
      </c>
      <c r="F812" s="101" t="s">
        <v>7506</v>
      </c>
      <c r="G812" s="101" t="s">
        <v>5451</v>
      </c>
      <c r="H812" s="103">
        <v>12</v>
      </c>
      <c r="I812" s="100" t="s">
        <v>7471</v>
      </c>
      <c r="J812" s="101" t="s">
        <v>4174</v>
      </c>
      <c r="K812" s="101" t="s">
        <v>3924</v>
      </c>
    </row>
    <row r="813" spans="1:11">
      <c r="A813" s="2" t="s">
        <v>12145</v>
      </c>
      <c r="B813" s="99">
        <v>2175766</v>
      </c>
      <c r="C813" s="100" t="s">
        <v>4175</v>
      </c>
      <c r="D813" s="101" t="s">
        <v>4176</v>
      </c>
      <c r="E813" s="102">
        <v>2123994</v>
      </c>
      <c r="F813" s="101" t="s">
        <v>7506</v>
      </c>
      <c r="G813" s="101" t="s">
        <v>2900</v>
      </c>
      <c r="H813" s="103">
        <v>4</v>
      </c>
      <c r="I813" s="100" t="s">
        <v>7521</v>
      </c>
      <c r="J813" s="101" t="s">
        <v>4176</v>
      </c>
      <c r="K813" s="101" t="s">
        <v>4177</v>
      </c>
    </row>
    <row r="814" spans="1:11">
      <c r="A814" s="2" t="s">
        <v>12145</v>
      </c>
      <c r="B814" s="99">
        <v>2158438</v>
      </c>
      <c r="C814" s="100" t="s">
        <v>4178</v>
      </c>
      <c r="D814" s="101" t="s">
        <v>4179</v>
      </c>
      <c r="E814" s="102">
        <v>2123343</v>
      </c>
      <c r="F814" s="101" t="s">
        <v>7506</v>
      </c>
      <c r="G814" s="101" t="s">
        <v>1776</v>
      </c>
      <c r="H814" s="103">
        <v>12</v>
      </c>
      <c r="I814" s="100" t="s">
        <v>7521</v>
      </c>
      <c r="J814" s="101" t="s">
        <v>4179</v>
      </c>
      <c r="K814" s="101" t="s">
        <v>4180</v>
      </c>
    </row>
    <row r="815" spans="1:11">
      <c r="A815" s="2" t="s">
        <v>12145</v>
      </c>
      <c r="B815" s="99">
        <v>2164647</v>
      </c>
      <c r="C815" s="100" t="s">
        <v>4181</v>
      </c>
      <c r="D815" s="101" t="s">
        <v>4182</v>
      </c>
      <c r="E815" s="102">
        <v>2124579</v>
      </c>
      <c r="F815" s="101" t="s">
        <v>7506</v>
      </c>
      <c r="G815" s="101" t="s">
        <v>3102</v>
      </c>
      <c r="H815" s="103">
        <v>12</v>
      </c>
      <c r="I815" s="100" t="s">
        <v>7521</v>
      </c>
      <c r="J815" s="101" t="s">
        <v>4182</v>
      </c>
      <c r="K815" s="101" t="s">
        <v>4183</v>
      </c>
    </row>
    <row r="816" spans="1:11">
      <c r="A816" s="2" t="s">
        <v>12145</v>
      </c>
      <c r="B816" s="99">
        <v>2164821</v>
      </c>
      <c r="C816" s="100" t="s">
        <v>4184</v>
      </c>
      <c r="D816" s="101" t="s">
        <v>4185</v>
      </c>
      <c r="E816" s="102">
        <v>2122760</v>
      </c>
      <c r="F816" s="101" t="s">
        <v>7506</v>
      </c>
      <c r="G816" s="101" t="s">
        <v>1776</v>
      </c>
      <c r="H816" s="103">
        <v>2.4</v>
      </c>
      <c r="I816" s="100" t="s">
        <v>7471</v>
      </c>
      <c r="J816" s="101" t="s">
        <v>4185</v>
      </c>
      <c r="K816" s="101" t="s">
        <v>4186</v>
      </c>
    </row>
    <row r="817" spans="1:11">
      <c r="A817" s="2" t="s">
        <v>12145</v>
      </c>
      <c r="B817" s="99">
        <v>2173477</v>
      </c>
      <c r="C817" s="100" t="s">
        <v>4187</v>
      </c>
      <c r="D817" s="101" t="s">
        <v>4188</v>
      </c>
      <c r="E817" s="102">
        <v>2212772</v>
      </c>
      <c r="F817" s="101" t="s">
        <v>7506</v>
      </c>
      <c r="G817" s="101" t="s">
        <v>5435</v>
      </c>
      <c r="H817" s="103">
        <v>4</v>
      </c>
      <c r="I817" s="100" t="s">
        <v>7471</v>
      </c>
      <c r="J817" s="101" t="s">
        <v>4188</v>
      </c>
      <c r="K817" s="101" t="s">
        <v>10346</v>
      </c>
    </row>
    <row r="818" spans="1:11">
      <c r="A818" s="2" t="s">
        <v>12145</v>
      </c>
      <c r="B818" s="99">
        <v>2173649</v>
      </c>
      <c r="C818" s="100" t="s">
        <v>4189</v>
      </c>
      <c r="D818" s="101" t="s">
        <v>4190</v>
      </c>
      <c r="E818" s="102">
        <v>2212772</v>
      </c>
      <c r="F818" s="101" t="s">
        <v>7506</v>
      </c>
      <c r="G818" s="101" t="s">
        <v>5435</v>
      </c>
      <c r="H818" s="103">
        <v>4</v>
      </c>
      <c r="I818" s="100" t="s">
        <v>7471</v>
      </c>
      <c r="J818" s="101" t="s">
        <v>4190</v>
      </c>
      <c r="K818" s="101" t="s">
        <v>10346</v>
      </c>
    </row>
    <row r="819" spans="1:11">
      <c r="A819" s="2" t="s">
        <v>12145</v>
      </c>
      <c r="B819" s="99">
        <v>2176188</v>
      </c>
      <c r="C819" s="100" t="s">
        <v>4191</v>
      </c>
      <c r="D819" s="101" t="s">
        <v>4192</v>
      </c>
      <c r="E819" s="102">
        <v>2212772</v>
      </c>
      <c r="F819" s="101" t="s">
        <v>7506</v>
      </c>
      <c r="G819" s="101" t="s">
        <v>5435</v>
      </c>
      <c r="H819" s="103">
        <v>4</v>
      </c>
      <c r="I819" s="100" t="s">
        <v>7471</v>
      </c>
      <c r="J819" s="101" t="s">
        <v>4192</v>
      </c>
      <c r="K819" s="101" t="s">
        <v>10346</v>
      </c>
    </row>
    <row r="820" spans="1:11">
      <c r="A820" s="2" t="s">
        <v>12145</v>
      </c>
      <c r="B820" s="99">
        <v>2175974</v>
      </c>
      <c r="C820" s="100" t="s">
        <v>4193</v>
      </c>
      <c r="D820" s="101" t="s">
        <v>4194</v>
      </c>
      <c r="E820" s="102">
        <v>2125364</v>
      </c>
      <c r="F820" s="101" t="s">
        <v>7506</v>
      </c>
      <c r="G820" s="101" t="s">
        <v>3175</v>
      </c>
      <c r="H820" s="103">
        <v>4</v>
      </c>
      <c r="I820" s="100" t="s">
        <v>7471</v>
      </c>
      <c r="J820" s="101" t="s">
        <v>4194</v>
      </c>
      <c r="K820" s="101" t="s">
        <v>4195</v>
      </c>
    </row>
    <row r="821" spans="1:11">
      <c r="A821" s="2" t="s">
        <v>12145</v>
      </c>
      <c r="B821" s="99">
        <v>2132712</v>
      </c>
      <c r="C821" s="100" t="s">
        <v>9820</v>
      </c>
      <c r="D821" s="101" t="s">
        <v>9821</v>
      </c>
      <c r="E821" s="102">
        <v>2220206</v>
      </c>
      <c r="F821" s="101" t="s">
        <v>7506</v>
      </c>
      <c r="G821" s="101" t="s">
        <v>5451</v>
      </c>
      <c r="H821" s="103">
        <v>12</v>
      </c>
      <c r="I821" s="100" t="s">
        <v>7471</v>
      </c>
      <c r="J821" s="101" t="s">
        <v>9821</v>
      </c>
      <c r="K821" s="101" t="s">
        <v>627</v>
      </c>
    </row>
    <row r="822" spans="1:11">
      <c r="A822" s="2" t="s">
        <v>12145</v>
      </c>
      <c r="B822" s="99">
        <v>2133702</v>
      </c>
      <c r="C822" s="100" t="s">
        <v>9822</v>
      </c>
      <c r="D822" s="101" t="s">
        <v>9823</v>
      </c>
      <c r="E822" s="102">
        <v>2220206</v>
      </c>
      <c r="F822" s="101" t="s">
        <v>7506</v>
      </c>
      <c r="G822" s="101" t="s">
        <v>5451</v>
      </c>
      <c r="H822" s="103">
        <v>12</v>
      </c>
      <c r="I822" s="100" t="s">
        <v>7471</v>
      </c>
      <c r="J822" s="101" t="s">
        <v>9823</v>
      </c>
      <c r="K822" s="101" t="s">
        <v>627</v>
      </c>
    </row>
    <row r="823" spans="1:11">
      <c r="A823" s="2" t="s">
        <v>12145</v>
      </c>
      <c r="B823" s="99">
        <v>2145319</v>
      </c>
      <c r="C823" s="100" t="s">
        <v>9824</v>
      </c>
      <c r="D823" s="101" t="s">
        <v>9825</v>
      </c>
      <c r="E823" s="102">
        <v>2220206</v>
      </c>
      <c r="F823" s="101" t="s">
        <v>7506</v>
      </c>
      <c r="G823" s="101" t="s">
        <v>5451</v>
      </c>
      <c r="H823" s="103">
        <v>12</v>
      </c>
      <c r="I823" s="100" t="s">
        <v>7471</v>
      </c>
      <c r="J823" s="101" t="s">
        <v>9825</v>
      </c>
      <c r="K823" s="101" t="s">
        <v>627</v>
      </c>
    </row>
    <row r="824" spans="1:11">
      <c r="A824" s="2" t="s">
        <v>12145</v>
      </c>
      <c r="B824" s="99">
        <v>2147929</v>
      </c>
      <c r="C824" s="100" t="s">
        <v>9826</v>
      </c>
      <c r="D824" s="101" t="s">
        <v>9827</v>
      </c>
      <c r="E824" s="102">
        <v>2220206</v>
      </c>
      <c r="F824" s="101" t="s">
        <v>7506</v>
      </c>
      <c r="G824" s="101" t="s">
        <v>5451</v>
      </c>
      <c r="H824" s="103">
        <v>12</v>
      </c>
      <c r="I824" s="100" t="s">
        <v>7471</v>
      </c>
      <c r="J824" s="101" t="s">
        <v>9827</v>
      </c>
      <c r="K824" s="101" t="s">
        <v>627</v>
      </c>
    </row>
    <row r="825" spans="1:11">
      <c r="A825" s="2" t="s">
        <v>12145</v>
      </c>
      <c r="B825" s="99">
        <v>2169084</v>
      </c>
      <c r="C825" s="100" t="s">
        <v>9828</v>
      </c>
      <c r="D825" s="101" t="s">
        <v>9829</v>
      </c>
      <c r="E825" s="102">
        <v>2220206</v>
      </c>
      <c r="F825" s="101" t="s">
        <v>7506</v>
      </c>
      <c r="G825" s="101" t="s">
        <v>5451</v>
      </c>
      <c r="H825" s="103">
        <v>12</v>
      </c>
      <c r="I825" s="100" t="s">
        <v>7471</v>
      </c>
      <c r="J825" s="101" t="s">
        <v>9829</v>
      </c>
      <c r="K825" s="101" t="s">
        <v>627</v>
      </c>
    </row>
    <row r="826" spans="1:11">
      <c r="A826" s="2" t="s">
        <v>12145</v>
      </c>
      <c r="B826" s="99">
        <v>2153863</v>
      </c>
      <c r="C826" s="100" t="s">
        <v>9830</v>
      </c>
      <c r="D826" s="101" t="s">
        <v>9831</v>
      </c>
      <c r="E826" s="102">
        <v>2220206</v>
      </c>
      <c r="F826" s="101" t="s">
        <v>7506</v>
      </c>
      <c r="G826" s="101" t="s">
        <v>5451</v>
      </c>
      <c r="H826" s="103">
        <v>12</v>
      </c>
      <c r="I826" s="100" t="s">
        <v>7471</v>
      </c>
      <c r="J826" s="101" t="s">
        <v>9831</v>
      </c>
      <c r="K826" s="101" t="s">
        <v>627</v>
      </c>
    </row>
    <row r="827" spans="1:11">
      <c r="A827" s="2" t="s">
        <v>12145</v>
      </c>
      <c r="B827" s="99">
        <v>2181375</v>
      </c>
      <c r="C827" s="100" t="s">
        <v>9832</v>
      </c>
      <c r="D827" s="101" t="s">
        <v>9833</v>
      </c>
      <c r="E827" s="102">
        <v>2220206</v>
      </c>
      <c r="F827" s="101" t="s">
        <v>7506</v>
      </c>
      <c r="G827" s="101" t="s">
        <v>5451</v>
      </c>
      <c r="H827" s="103">
        <v>12</v>
      </c>
      <c r="I827" s="100" t="s">
        <v>7471</v>
      </c>
      <c r="J827" s="101" t="s">
        <v>9833</v>
      </c>
      <c r="K827" s="101" t="s">
        <v>627</v>
      </c>
    </row>
    <row r="828" spans="1:11">
      <c r="A828" s="2" t="s">
        <v>12145</v>
      </c>
      <c r="B828" s="99">
        <v>2141212</v>
      </c>
      <c r="C828" s="100" t="s">
        <v>9920</v>
      </c>
      <c r="D828" s="101" t="s">
        <v>9921</v>
      </c>
      <c r="E828" s="102">
        <v>2215320</v>
      </c>
      <c r="F828" s="101" t="s">
        <v>7506</v>
      </c>
      <c r="G828" s="101" t="s">
        <v>5451</v>
      </c>
      <c r="H828" s="103">
        <v>4</v>
      </c>
      <c r="I828" s="100" t="s">
        <v>7471</v>
      </c>
      <c r="J828" s="101" t="s">
        <v>9921</v>
      </c>
      <c r="K828" s="101" t="s">
        <v>633</v>
      </c>
    </row>
    <row r="829" spans="1:11">
      <c r="A829" s="2" t="s">
        <v>12145</v>
      </c>
      <c r="B829" s="99">
        <v>2145513</v>
      </c>
      <c r="C829" s="100" t="s">
        <v>9922</v>
      </c>
      <c r="D829" s="101" t="s">
        <v>9923</v>
      </c>
      <c r="E829" s="102">
        <v>2215320</v>
      </c>
      <c r="F829" s="101" t="s">
        <v>7506</v>
      </c>
      <c r="G829" s="101" t="s">
        <v>5451</v>
      </c>
      <c r="H829" s="103">
        <v>4</v>
      </c>
      <c r="I829" s="100" t="s">
        <v>7471</v>
      </c>
      <c r="J829" s="101" t="s">
        <v>9923</v>
      </c>
      <c r="K829" s="101" t="s">
        <v>633</v>
      </c>
    </row>
    <row r="830" spans="1:11">
      <c r="A830" s="2" t="s">
        <v>12145</v>
      </c>
      <c r="B830" s="99">
        <v>2153328</v>
      </c>
      <c r="C830" s="100" t="s">
        <v>9924</v>
      </c>
      <c r="D830" s="101" t="s">
        <v>9925</v>
      </c>
      <c r="E830" s="102">
        <v>2215320</v>
      </c>
      <c r="F830" s="101" t="s">
        <v>7506</v>
      </c>
      <c r="G830" s="101" t="s">
        <v>5451</v>
      </c>
      <c r="H830" s="103">
        <v>4</v>
      </c>
      <c r="I830" s="100" t="s">
        <v>7471</v>
      </c>
      <c r="J830" s="101" t="s">
        <v>9925</v>
      </c>
      <c r="K830" s="101" t="s">
        <v>633</v>
      </c>
    </row>
    <row r="831" spans="1:11">
      <c r="A831" s="2" t="s">
        <v>12145</v>
      </c>
      <c r="B831" s="99">
        <v>2168518</v>
      </c>
      <c r="C831" s="100" t="s">
        <v>9926</v>
      </c>
      <c r="D831" s="101" t="s">
        <v>9927</v>
      </c>
      <c r="E831" s="102">
        <v>2215320</v>
      </c>
      <c r="F831" s="101" t="s">
        <v>7506</v>
      </c>
      <c r="G831" s="101" t="s">
        <v>5451</v>
      </c>
      <c r="H831" s="103">
        <v>4</v>
      </c>
      <c r="I831" s="100" t="s">
        <v>7471</v>
      </c>
      <c r="J831" s="101" t="s">
        <v>9927</v>
      </c>
      <c r="K831" s="101" t="s">
        <v>633</v>
      </c>
    </row>
    <row r="832" spans="1:11">
      <c r="A832" s="2" t="s">
        <v>12145</v>
      </c>
      <c r="B832" s="99">
        <v>2183785</v>
      </c>
      <c r="C832" s="100" t="s">
        <v>9928</v>
      </c>
      <c r="D832" s="101" t="s">
        <v>9929</v>
      </c>
      <c r="E832" s="102">
        <v>2215320</v>
      </c>
      <c r="F832" s="101" t="s">
        <v>7506</v>
      </c>
      <c r="G832" s="101" t="s">
        <v>5451</v>
      </c>
      <c r="H832" s="103">
        <v>4</v>
      </c>
      <c r="I832" s="100" t="s">
        <v>7471</v>
      </c>
      <c r="J832" s="101" t="s">
        <v>9929</v>
      </c>
      <c r="K832" s="101" t="s">
        <v>633</v>
      </c>
    </row>
    <row r="833" spans="1:11">
      <c r="A833" s="2" t="s">
        <v>12145</v>
      </c>
      <c r="B833" s="99">
        <v>2191011</v>
      </c>
      <c r="C833" s="100" t="s">
        <v>9930</v>
      </c>
      <c r="D833" s="101" t="s">
        <v>9931</v>
      </c>
      <c r="E833" s="102">
        <v>2215320</v>
      </c>
      <c r="F833" s="101" t="s">
        <v>7506</v>
      </c>
      <c r="G833" s="101" t="s">
        <v>5451</v>
      </c>
      <c r="H833" s="103">
        <v>4</v>
      </c>
      <c r="I833" s="100" t="s">
        <v>7471</v>
      </c>
      <c r="J833" s="101" t="s">
        <v>9931</v>
      </c>
      <c r="K833" s="101" t="s">
        <v>633</v>
      </c>
    </row>
    <row r="834" spans="1:11">
      <c r="A834" s="2" t="s">
        <v>12145</v>
      </c>
      <c r="B834" s="99">
        <v>2145509</v>
      </c>
      <c r="C834" s="100" t="s">
        <v>9932</v>
      </c>
      <c r="D834" s="101" t="s">
        <v>9933</v>
      </c>
      <c r="E834" s="102">
        <v>2215320</v>
      </c>
      <c r="F834" s="101" t="s">
        <v>7506</v>
      </c>
      <c r="G834" s="101" t="s">
        <v>5451</v>
      </c>
      <c r="H834" s="103">
        <v>4</v>
      </c>
      <c r="I834" s="100" t="s">
        <v>7471</v>
      </c>
      <c r="J834" s="101" t="s">
        <v>9933</v>
      </c>
      <c r="K834" s="101" t="s">
        <v>633</v>
      </c>
    </row>
    <row r="835" spans="1:11">
      <c r="A835" s="2" t="s">
        <v>12145</v>
      </c>
      <c r="B835" s="99">
        <v>2133436</v>
      </c>
      <c r="C835" s="100" t="s">
        <v>12251</v>
      </c>
      <c r="D835" s="101" t="s">
        <v>12252</v>
      </c>
      <c r="E835" s="102">
        <v>2220062</v>
      </c>
      <c r="F835" s="101" t="s">
        <v>7506</v>
      </c>
      <c r="G835" s="101" t="s">
        <v>5451</v>
      </c>
      <c r="H835" s="103">
        <v>12</v>
      </c>
      <c r="I835" s="100" t="s">
        <v>7471</v>
      </c>
      <c r="J835" s="101" t="s">
        <v>12252</v>
      </c>
      <c r="K835" s="101" t="s">
        <v>665</v>
      </c>
    </row>
    <row r="836" spans="1:11">
      <c r="A836" s="2" t="s">
        <v>12145</v>
      </c>
      <c r="B836" s="99">
        <v>2136389</v>
      </c>
      <c r="C836" s="100" t="s">
        <v>12253</v>
      </c>
      <c r="D836" s="101" t="s">
        <v>12254</v>
      </c>
      <c r="E836" s="102">
        <v>2220062</v>
      </c>
      <c r="F836" s="101" t="s">
        <v>7506</v>
      </c>
      <c r="G836" s="101" t="s">
        <v>5451</v>
      </c>
      <c r="H836" s="103">
        <v>12</v>
      </c>
      <c r="I836" s="100" t="s">
        <v>7471</v>
      </c>
      <c r="J836" s="101" t="s">
        <v>12254</v>
      </c>
      <c r="K836" s="101" t="s">
        <v>665</v>
      </c>
    </row>
    <row r="837" spans="1:11">
      <c r="A837" s="2" t="s">
        <v>12145</v>
      </c>
      <c r="B837" s="99">
        <v>2150111</v>
      </c>
      <c r="C837" s="100" t="s">
        <v>12255</v>
      </c>
      <c r="D837" s="101" t="s">
        <v>12256</v>
      </c>
      <c r="E837" s="102">
        <v>2213164</v>
      </c>
      <c r="F837" s="101" t="s">
        <v>7506</v>
      </c>
      <c r="G837" s="101" t="s">
        <v>5451</v>
      </c>
      <c r="H837" s="103">
        <v>4</v>
      </c>
      <c r="I837" s="100" t="s">
        <v>7471</v>
      </c>
      <c r="J837" s="101" t="s">
        <v>12256</v>
      </c>
      <c r="K837" s="101" t="s">
        <v>665</v>
      </c>
    </row>
    <row r="838" spans="1:11">
      <c r="A838" s="2" t="s">
        <v>12145</v>
      </c>
      <c r="B838" s="99">
        <v>2152932</v>
      </c>
      <c r="C838" s="100" t="s">
        <v>12257</v>
      </c>
      <c r="D838" s="101" t="s">
        <v>12258</v>
      </c>
      <c r="E838" s="102">
        <v>2213164</v>
      </c>
      <c r="F838" s="101" t="s">
        <v>7506</v>
      </c>
      <c r="G838" s="101" t="s">
        <v>5451</v>
      </c>
      <c r="H838" s="103">
        <v>4</v>
      </c>
      <c r="I838" s="100" t="s">
        <v>7471</v>
      </c>
      <c r="J838" s="101" t="s">
        <v>12258</v>
      </c>
      <c r="K838" s="101" t="s">
        <v>665</v>
      </c>
    </row>
    <row r="839" spans="1:11">
      <c r="A839" s="2" t="s">
        <v>12145</v>
      </c>
      <c r="B839" s="99">
        <v>2156360</v>
      </c>
      <c r="C839" s="100" t="s">
        <v>12259</v>
      </c>
      <c r="D839" s="101" t="s">
        <v>12260</v>
      </c>
      <c r="E839" s="102">
        <v>2220062</v>
      </c>
      <c r="F839" s="101" t="s">
        <v>7506</v>
      </c>
      <c r="G839" s="101" t="s">
        <v>5451</v>
      </c>
      <c r="H839" s="103">
        <v>12</v>
      </c>
      <c r="I839" s="100" t="s">
        <v>7471</v>
      </c>
      <c r="J839" s="101" t="s">
        <v>12260</v>
      </c>
      <c r="K839" s="101" t="s">
        <v>665</v>
      </c>
    </row>
    <row r="840" spans="1:11">
      <c r="A840" s="2" t="s">
        <v>12145</v>
      </c>
      <c r="B840" s="99">
        <v>2159135</v>
      </c>
      <c r="C840" s="100" t="s">
        <v>12261</v>
      </c>
      <c r="D840" s="101" t="s">
        <v>12262</v>
      </c>
      <c r="E840" s="102">
        <v>2220062</v>
      </c>
      <c r="F840" s="101" t="s">
        <v>7506</v>
      </c>
      <c r="G840" s="101" t="s">
        <v>5451</v>
      </c>
      <c r="H840" s="103">
        <v>12</v>
      </c>
      <c r="I840" s="100" t="s">
        <v>7471</v>
      </c>
      <c r="J840" s="101" t="s">
        <v>12262</v>
      </c>
      <c r="K840" s="101" t="s">
        <v>665</v>
      </c>
    </row>
    <row r="841" spans="1:11">
      <c r="A841" s="2" t="s">
        <v>12145</v>
      </c>
      <c r="B841" s="99">
        <v>2175349</v>
      </c>
      <c r="C841" s="100" t="s">
        <v>12263</v>
      </c>
      <c r="D841" s="101" t="s">
        <v>12264</v>
      </c>
      <c r="E841" s="102">
        <v>2213164</v>
      </c>
      <c r="F841" s="101" t="s">
        <v>7506</v>
      </c>
      <c r="G841" s="101" t="s">
        <v>5451</v>
      </c>
      <c r="H841" s="103">
        <v>4</v>
      </c>
      <c r="I841" s="100" t="s">
        <v>7471</v>
      </c>
      <c r="J841" s="101" t="s">
        <v>12264</v>
      </c>
      <c r="K841" s="101" t="s">
        <v>665</v>
      </c>
    </row>
    <row r="842" spans="1:11">
      <c r="A842" s="2" t="s">
        <v>12145</v>
      </c>
      <c r="B842" s="99">
        <v>2191059</v>
      </c>
      <c r="C842" s="100" t="s">
        <v>12265</v>
      </c>
      <c r="D842" s="101" t="s">
        <v>12266</v>
      </c>
      <c r="E842" s="102">
        <v>2220062</v>
      </c>
      <c r="F842" s="101" t="s">
        <v>7506</v>
      </c>
      <c r="G842" s="101" t="s">
        <v>5451</v>
      </c>
      <c r="H842" s="103">
        <v>12</v>
      </c>
      <c r="I842" s="100" t="s">
        <v>7471</v>
      </c>
      <c r="J842" s="101" t="s">
        <v>12266</v>
      </c>
      <c r="K842" s="101" t="s">
        <v>665</v>
      </c>
    </row>
    <row r="843" spans="1:11">
      <c r="A843" s="2" t="s">
        <v>12145</v>
      </c>
      <c r="B843" s="99">
        <v>2181642</v>
      </c>
      <c r="C843" s="100" t="s">
        <v>12267</v>
      </c>
      <c r="D843" s="101" t="s">
        <v>12268</v>
      </c>
      <c r="E843" s="102">
        <v>2220062</v>
      </c>
      <c r="F843" s="101" t="s">
        <v>7506</v>
      </c>
      <c r="G843" s="101" t="s">
        <v>5451</v>
      </c>
      <c r="H843" s="103">
        <v>12</v>
      </c>
      <c r="I843" s="100" t="s">
        <v>7471</v>
      </c>
      <c r="J843" s="101" t="s">
        <v>12268</v>
      </c>
      <c r="K843" s="101" t="s">
        <v>665</v>
      </c>
    </row>
    <row r="844" spans="1:11">
      <c r="A844" s="2" t="s">
        <v>12145</v>
      </c>
      <c r="B844" s="99">
        <v>2171290</v>
      </c>
      <c r="C844" s="100" t="s">
        <v>12269</v>
      </c>
      <c r="D844" s="101" t="s">
        <v>12270</v>
      </c>
      <c r="E844" s="102">
        <v>2213164</v>
      </c>
      <c r="F844" s="101" t="s">
        <v>7506</v>
      </c>
      <c r="G844" s="101" t="s">
        <v>5451</v>
      </c>
      <c r="H844" s="103">
        <v>4</v>
      </c>
      <c r="I844" s="100" t="s">
        <v>7471</v>
      </c>
      <c r="J844" s="101" t="s">
        <v>12270</v>
      </c>
      <c r="K844" s="101" t="s">
        <v>665</v>
      </c>
    </row>
    <row r="845" spans="1:11">
      <c r="A845" s="2" t="s">
        <v>12145</v>
      </c>
      <c r="B845" s="99">
        <v>2172461</v>
      </c>
      <c r="C845" s="100" t="s">
        <v>12271</v>
      </c>
      <c r="D845" s="101" t="s">
        <v>12272</v>
      </c>
      <c r="E845" s="102">
        <v>2213164</v>
      </c>
      <c r="F845" s="101" t="s">
        <v>7506</v>
      </c>
      <c r="G845" s="101" t="s">
        <v>5451</v>
      </c>
      <c r="H845" s="103">
        <v>4</v>
      </c>
      <c r="I845" s="100" t="s">
        <v>7471</v>
      </c>
      <c r="J845" s="101" t="s">
        <v>12272</v>
      </c>
      <c r="K845" s="101" t="s">
        <v>665</v>
      </c>
    </row>
    <row r="846" spans="1:11">
      <c r="A846" s="2" t="s">
        <v>12145</v>
      </c>
      <c r="B846" s="99">
        <v>2181643</v>
      </c>
      <c r="C846" s="100" t="s">
        <v>12273</v>
      </c>
      <c r="D846" s="101" t="s">
        <v>12274</v>
      </c>
      <c r="E846" s="102">
        <v>2220062</v>
      </c>
      <c r="F846" s="101" t="s">
        <v>7506</v>
      </c>
      <c r="G846" s="101" t="s">
        <v>5451</v>
      </c>
      <c r="H846" s="103">
        <v>12</v>
      </c>
      <c r="I846" s="100" t="s">
        <v>7471</v>
      </c>
      <c r="J846" s="101" t="s">
        <v>12274</v>
      </c>
      <c r="K846" s="101" t="s">
        <v>665</v>
      </c>
    </row>
    <row r="847" spans="1:11">
      <c r="A847" s="2" t="s">
        <v>12145</v>
      </c>
      <c r="B847" s="99">
        <v>2133858</v>
      </c>
      <c r="C847" s="100" t="s">
        <v>12275</v>
      </c>
      <c r="D847" s="101" t="s">
        <v>12276</v>
      </c>
      <c r="E847" s="102">
        <v>2220062</v>
      </c>
      <c r="F847" s="101" t="s">
        <v>7506</v>
      </c>
      <c r="G847" s="101" t="s">
        <v>5451</v>
      </c>
      <c r="H847" s="103">
        <v>12</v>
      </c>
      <c r="I847" s="100" t="s">
        <v>7471</v>
      </c>
      <c r="J847" s="101" t="s">
        <v>12276</v>
      </c>
      <c r="K847" s="101" t="s">
        <v>665</v>
      </c>
    </row>
    <row r="848" spans="1:11">
      <c r="A848" s="2" t="s">
        <v>12145</v>
      </c>
      <c r="B848" s="99">
        <v>2187111</v>
      </c>
      <c r="C848" s="100" t="s">
        <v>12277</v>
      </c>
      <c r="D848" s="101" t="s">
        <v>12278</v>
      </c>
      <c r="E848" s="102">
        <v>2213164</v>
      </c>
      <c r="F848" s="101" t="s">
        <v>7506</v>
      </c>
      <c r="G848" s="101" t="s">
        <v>5451</v>
      </c>
      <c r="H848" s="103">
        <v>4</v>
      </c>
      <c r="I848" s="100" t="s">
        <v>7471</v>
      </c>
      <c r="J848" s="101" t="s">
        <v>12278</v>
      </c>
      <c r="K848" s="101" t="s">
        <v>665</v>
      </c>
    </row>
    <row r="849" spans="1:11">
      <c r="A849" s="2" t="s">
        <v>12145</v>
      </c>
      <c r="B849" s="99">
        <v>2188115</v>
      </c>
      <c r="C849" s="100" t="s">
        <v>12279</v>
      </c>
      <c r="D849" s="101" t="s">
        <v>12280</v>
      </c>
      <c r="E849" s="102">
        <v>2213164</v>
      </c>
      <c r="F849" s="101" t="s">
        <v>7506</v>
      </c>
      <c r="G849" s="101" t="s">
        <v>5451</v>
      </c>
      <c r="H849" s="103">
        <v>4</v>
      </c>
      <c r="I849" s="100" t="s">
        <v>7471</v>
      </c>
      <c r="J849" s="101" t="s">
        <v>12280</v>
      </c>
      <c r="K849" s="101" t="s">
        <v>665</v>
      </c>
    </row>
    <row r="850" spans="1:11">
      <c r="A850" s="2" t="s">
        <v>12145</v>
      </c>
      <c r="B850" s="99">
        <v>2190524</v>
      </c>
      <c r="C850" s="100" t="s">
        <v>12281</v>
      </c>
      <c r="D850" s="101" t="s">
        <v>12282</v>
      </c>
      <c r="E850" s="102">
        <v>2216042</v>
      </c>
      <c r="F850" s="101" t="s">
        <v>7506</v>
      </c>
      <c r="G850" s="101" t="s">
        <v>5442</v>
      </c>
      <c r="H850" s="103">
        <v>12</v>
      </c>
      <c r="I850" s="100" t="s">
        <v>7471</v>
      </c>
      <c r="J850" s="101" t="s">
        <v>12282</v>
      </c>
      <c r="K850" s="101" t="s">
        <v>5158</v>
      </c>
    </row>
    <row r="851" spans="1:11">
      <c r="A851" s="2" t="s">
        <v>12145</v>
      </c>
      <c r="B851" s="99">
        <v>2190965</v>
      </c>
      <c r="C851" s="100" t="s">
        <v>12283</v>
      </c>
      <c r="D851" s="101" t="s">
        <v>12284</v>
      </c>
      <c r="E851" s="102">
        <v>2216042</v>
      </c>
      <c r="F851" s="101" t="s">
        <v>7506</v>
      </c>
      <c r="G851" s="101" t="s">
        <v>5442</v>
      </c>
      <c r="H851" s="103">
        <v>12</v>
      </c>
      <c r="I851" s="100" t="s">
        <v>7471</v>
      </c>
      <c r="J851" s="101" t="s">
        <v>12284</v>
      </c>
      <c r="K851" s="101" t="s">
        <v>5158</v>
      </c>
    </row>
    <row r="852" spans="1:11">
      <c r="A852" s="2" t="s">
        <v>12145</v>
      </c>
      <c r="B852" s="99">
        <v>2189183</v>
      </c>
      <c r="C852" s="100" t="s">
        <v>12285</v>
      </c>
      <c r="D852" s="101" t="s">
        <v>12286</v>
      </c>
      <c r="E852" s="102">
        <v>2216042</v>
      </c>
      <c r="F852" s="101" t="s">
        <v>7506</v>
      </c>
      <c r="G852" s="101" t="s">
        <v>5442</v>
      </c>
      <c r="H852" s="103">
        <v>12</v>
      </c>
      <c r="I852" s="100" t="s">
        <v>7471</v>
      </c>
      <c r="J852" s="101" t="s">
        <v>12286</v>
      </c>
      <c r="K852" s="101" t="s">
        <v>5158</v>
      </c>
    </row>
    <row r="853" spans="1:11">
      <c r="A853" s="2" t="s">
        <v>12145</v>
      </c>
      <c r="B853" s="99">
        <v>2133561</v>
      </c>
      <c r="C853" s="100" t="s">
        <v>12287</v>
      </c>
      <c r="D853" s="101" t="s">
        <v>12288</v>
      </c>
      <c r="E853" s="102">
        <v>2217002</v>
      </c>
      <c r="F853" s="101" t="s">
        <v>7506</v>
      </c>
      <c r="G853" s="101" t="s">
        <v>3099</v>
      </c>
      <c r="H853" s="103">
        <v>4</v>
      </c>
      <c r="I853" s="100" t="s">
        <v>7471</v>
      </c>
      <c r="J853" s="101" t="s">
        <v>12288</v>
      </c>
      <c r="K853" s="101" t="s">
        <v>1025</v>
      </c>
    </row>
    <row r="854" spans="1:11">
      <c r="A854" s="2" t="s">
        <v>12145</v>
      </c>
      <c r="B854" s="99">
        <v>2139079</v>
      </c>
      <c r="C854" s="100" t="s">
        <v>12289</v>
      </c>
      <c r="D854" s="101" t="s">
        <v>12290</v>
      </c>
      <c r="E854" s="102">
        <v>2217002</v>
      </c>
      <c r="F854" s="101" t="s">
        <v>7506</v>
      </c>
      <c r="G854" s="101" t="s">
        <v>3099</v>
      </c>
      <c r="H854" s="103">
        <v>4</v>
      </c>
      <c r="I854" s="100" t="s">
        <v>7471</v>
      </c>
      <c r="J854" s="101" t="s">
        <v>12290</v>
      </c>
      <c r="K854" s="101" t="s">
        <v>1025</v>
      </c>
    </row>
    <row r="855" spans="1:11">
      <c r="A855" s="2" t="s">
        <v>12145</v>
      </c>
      <c r="B855" s="99">
        <v>2190398</v>
      </c>
      <c r="C855" s="100" t="s">
        <v>12291</v>
      </c>
      <c r="D855" s="101" t="s">
        <v>12292</v>
      </c>
      <c r="E855" s="102">
        <v>2217002</v>
      </c>
      <c r="F855" s="101" t="s">
        <v>7506</v>
      </c>
      <c r="G855" s="101" t="s">
        <v>3099</v>
      </c>
      <c r="H855" s="103">
        <v>4</v>
      </c>
      <c r="I855" s="100" t="s">
        <v>7471</v>
      </c>
      <c r="J855" s="101" t="s">
        <v>12292</v>
      </c>
      <c r="K855" s="101" t="s">
        <v>1025</v>
      </c>
    </row>
    <row r="856" spans="1:11">
      <c r="A856" s="2" t="s">
        <v>12145</v>
      </c>
      <c r="B856" s="99">
        <v>2157306</v>
      </c>
      <c r="C856" s="100" t="s">
        <v>12293</v>
      </c>
      <c r="D856" s="101" t="s">
        <v>12294</v>
      </c>
      <c r="E856" s="102">
        <v>2273840</v>
      </c>
      <c r="F856" s="101" t="s">
        <v>7506</v>
      </c>
      <c r="G856" s="101" t="s">
        <v>5872</v>
      </c>
      <c r="H856" s="103">
        <v>12</v>
      </c>
      <c r="I856" s="100" t="s">
        <v>7471</v>
      </c>
      <c r="J856" s="101" t="s">
        <v>12294</v>
      </c>
      <c r="K856" s="101" t="s">
        <v>316</v>
      </c>
    </row>
    <row r="857" spans="1:11">
      <c r="A857" s="2" t="s">
        <v>12145</v>
      </c>
      <c r="B857" s="99">
        <v>2142917</v>
      </c>
      <c r="C857" s="100" t="s">
        <v>12295</v>
      </c>
      <c r="D857" s="101" t="s">
        <v>12296</v>
      </c>
      <c r="E857" s="102">
        <v>2274010</v>
      </c>
      <c r="F857" s="101" t="s">
        <v>7506</v>
      </c>
      <c r="G857" s="101" t="s">
        <v>2092</v>
      </c>
      <c r="H857" s="103">
        <v>16</v>
      </c>
      <c r="I857" s="100" t="s">
        <v>7471</v>
      </c>
      <c r="J857" s="101" t="s">
        <v>12296</v>
      </c>
      <c r="K857" s="101" t="s">
        <v>667</v>
      </c>
    </row>
    <row r="858" spans="1:11">
      <c r="A858" s="2" t="s">
        <v>12145</v>
      </c>
      <c r="B858" s="99">
        <v>2146822</v>
      </c>
      <c r="C858" s="100" t="s">
        <v>12297</v>
      </c>
      <c r="D858" s="101" t="s">
        <v>12298</v>
      </c>
      <c r="E858" s="102">
        <v>2274010</v>
      </c>
      <c r="F858" s="101" t="s">
        <v>7506</v>
      </c>
      <c r="G858" s="101" t="s">
        <v>2092</v>
      </c>
      <c r="H858" s="103">
        <v>16</v>
      </c>
      <c r="I858" s="100" t="s">
        <v>7471</v>
      </c>
      <c r="J858" s="101" t="s">
        <v>12298</v>
      </c>
      <c r="K858" s="101" t="s">
        <v>667</v>
      </c>
    </row>
    <row r="859" spans="1:11">
      <c r="A859" s="2" t="s">
        <v>12145</v>
      </c>
      <c r="B859" s="99">
        <v>2188113</v>
      </c>
      <c r="C859" s="100" t="s">
        <v>12299</v>
      </c>
      <c r="D859" s="101" t="s">
        <v>12300</v>
      </c>
      <c r="E859" s="102">
        <v>2274010</v>
      </c>
      <c r="F859" s="101" t="s">
        <v>7506</v>
      </c>
      <c r="G859" s="101" t="s">
        <v>2092</v>
      </c>
      <c r="H859" s="103">
        <v>16</v>
      </c>
      <c r="I859" s="100" t="s">
        <v>7471</v>
      </c>
      <c r="J859" s="101" t="s">
        <v>12300</v>
      </c>
      <c r="K859" s="101" t="s">
        <v>667</v>
      </c>
    </row>
    <row r="860" spans="1:11">
      <c r="A860" s="2" t="s">
        <v>12145</v>
      </c>
      <c r="B860" s="99">
        <v>2170652</v>
      </c>
      <c r="C860" s="100" t="s">
        <v>12301</v>
      </c>
      <c r="D860" s="101" t="s">
        <v>12302</v>
      </c>
      <c r="E860" s="102">
        <v>2124787</v>
      </c>
      <c r="F860" s="101" t="s">
        <v>7506</v>
      </c>
      <c r="G860" s="101" t="s">
        <v>5457</v>
      </c>
      <c r="H860" s="103">
        <v>2.4</v>
      </c>
      <c r="I860" s="100" t="s">
        <v>7471</v>
      </c>
      <c r="J860" s="101" t="s">
        <v>12302</v>
      </c>
      <c r="K860" s="101" t="s">
        <v>320</v>
      </c>
    </row>
    <row r="861" spans="1:11">
      <c r="A861" s="2" t="s">
        <v>12145</v>
      </c>
      <c r="B861" s="99">
        <v>2171681</v>
      </c>
      <c r="C861" s="100" t="s">
        <v>12303</v>
      </c>
      <c r="D861" s="101" t="s">
        <v>12304</v>
      </c>
      <c r="E861" s="102">
        <v>2219998</v>
      </c>
      <c r="F861" s="101" t="s">
        <v>7506</v>
      </c>
      <c r="G861" s="101" t="s">
        <v>5451</v>
      </c>
      <c r="H861" s="103">
        <v>4</v>
      </c>
      <c r="I861" s="100" t="s">
        <v>7471</v>
      </c>
      <c r="J861" s="101" t="s">
        <v>12304</v>
      </c>
      <c r="K861" s="101" t="s">
        <v>668</v>
      </c>
    </row>
    <row r="862" spans="1:11">
      <c r="A862" s="2" t="s">
        <v>12145</v>
      </c>
      <c r="B862" s="99">
        <v>2136549</v>
      </c>
      <c r="C862" s="100" t="s">
        <v>12305</v>
      </c>
      <c r="D862" s="101" t="s">
        <v>12306</v>
      </c>
      <c r="E862" s="102">
        <v>2219998</v>
      </c>
      <c r="F862" s="101" t="s">
        <v>7506</v>
      </c>
      <c r="G862" s="101" t="s">
        <v>5451</v>
      </c>
      <c r="H862" s="103">
        <v>4</v>
      </c>
      <c r="I862" s="100" t="s">
        <v>7471</v>
      </c>
      <c r="J862" s="101" t="s">
        <v>12306</v>
      </c>
      <c r="K862" s="101" t="s">
        <v>668</v>
      </c>
    </row>
    <row r="863" spans="1:11">
      <c r="A863" s="2" t="s">
        <v>12145</v>
      </c>
      <c r="B863" s="99">
        <v>2143085</v>
      </c>
      <c r="C863" s="100" t="s">
        <v>12307</v>
      </c>
      <c r="D863" s="101" t="s">
        <v>12308</v>
      </c>
      <c r="E863" s="102">
        <v>2219998</v>
      </c>
      <c r="F863" s="101" t="s">
        <v>7506</v>
      </c>
      <c r="G863" s="101" t="s">
        <v>5451</v>
      </c>
      <c r="H863" s="103">
        <v>4</v>
      </c>
      <c r="I863" s="100" t="s">
        <v>7471</v>
      </c>
      <c r="J863" s="101" t="s">
        <v>12308</v>
      </c>
      <c r="K863" s="101" t="s">
        <v>668</v>
      </c>
    </row>
    <row r="864" spans="1:11">
      <c r="A864" s="2" t="s">
        <v>12145</v>
      </c>
      <c r="B864" s="99">
        <v>2182850</v>
      </c>
      <c r="C864" s="100" t="s">
        <v>12309</v>
      </c>
      <c r="D864" s="101" t="s">
        <v>12310</v>
      </c>
      <c r="E864" s="102">
        <v>2219998</v>
      </c>
      <c r="F864" s="101" t="s">
        <v>7506</v>
      </c>
      <c r="G864" s="101" t="s">
        <v>5451</v>
      </c>
      <c r="H864" s="103">
        <v>4</v>
      </c>
      <c r="I864" s="100" t="s">
        <v>7471</v>
      </c>
      <c r="J864" s="101" t="s">
        <v>12310</v>
      </c>
      <c r="K864" s="101" t="s">
        <v>668</v>
      </c>
    </row>
    <row r="865" spans="1:11">
      <c r="A865" s="2" t="s">
        <v>12145</v>
      </c>
      <c r="B865" s="99">
        <v>2188191</v>
      </c>
      <c r="C865" s="100" t="s">
        <v>12311</v>
      </c>
      <c r="D865" s="101" t="s">
        <v>12312</v>
      </c>
      <c r="E865" s="102">
        <v>2219998</v>
      </c>
      <c r="F865" s="101" t="s">
        <v>7506</v>
      </c>
      <c r="G865" s="101" t="s">
        <v>5451</v>
      </c>
      <c r="H865" s="103">
        <v>4</v>
      </c>
      <c r="I865" s="100" t="s">
        <v>7471</v>
      </c>
      <c r="J865" s="101" t="s">
        <v>12312</v>
      </c>
      <c r="K865" s="101" t="s">
        <v>668</v>
      </c>
    </row>
    <row r="866" spans="1:11">
      <c r="A866" s="2" t="s">
        <v>12145</v>
      </c>
      <c r="B866" s="99">
        <v>2178916</v>
      </c>
      <c r="C866" s="100" t="s">
        <v>12313</v>
      </c>
      <c r="D866" s="101" t="s">
        <v>12314</v>
      </c>
      <c r="E866" s="102">
        <v>2219998</v>
      </c>
      <c r="F866" s="101" t="s">
        <v>7506</v>
      </c>
      <c r="G866" s="101" t="s">
        <v>5451</v>
      </c>
      <c r="H866" s="103">
        <v>4</v>
      </c>
      <c r="I866" s="100" t="s">
        <v>7471</v>
      </c>
      <c r="J866" s="101" t="s">
        <v>12314</v>
      </c>
      <c r="K866" s="101" t="s">
        <v>668</v>
      </c>
    </row>
    <row r="867" spans="1:11">
      <c r="A867" s="2" t="s">
        <v>12145</v>
      </c>
      <c r="B867" s="99">
        <v>2131727</v>
      </c>
      <c r="C867" s="100" t="s">
        <v>9685</v>
      </c>
      <c r="D867" s="101" t="s">
        <v>9686</v>
      </c>
      <c r="E867" s="102">
        <v>2217696</v>
      </c>
      <c r="F867" s="101" t="s">
        <v>7506</v>
      </c>
      <c r="G867" s="101" t="s">
        <v>5451</v>
      </c>
      <c r="H867" s="103">
        <v>4</v>
      </c>
      <c r="I867" s="100" t="s">
        <v>7471</v>
      </c>
      <c r="J867" s="101" t="s">
        <v>9686</v>
      </c>
      <c r="K867" s="101" t="s">
        <v>863</v>
      </c>
    </row>
    <row r="868" spans="1:11">
      <c r="A868" s="2" t="s">
        <v>12145</v>
      </c>
      <c r="B868" s="99">
        <v>2132386</v>
      </c>
      <c r="C868" s="100" t="s">
        <v>9687</v>
      </c>
      <c r="D868" s="101" t="s">
        <v>9688</v>
      </c>
      <c r="E868" s="102">
        <v>2217696</v>
      </c>
      <c r="F868" s="101" t="s">
        <v>7506</v>
      </c>
      <c r="G868" s="101" t="s">
        <v>5451</v>
      </c>
      <c r="H868" s="103">
        <v>4</v>
      </c>
      <c r="I868" s="100" t="s">
        <v>7521</v>
      </c>
      <c r="J868" s="101" t="s">
        <v>9688</v>
      </c>
      <c r="K868" s="101" t="s">
        <v>863</v>
      </c>
    </row>
    <row r="869" spans="1:11">
      <c r="A869" s="2" t="s">
        <v>12145</v>
      </c>
      <c r="B869" s="99">
        <v>2143920</v>
      </c>
      <c r="C869" s="100" t="s">
        <v>9689</v>
      </c>
      <c r="D869" s="101" t="s">
        <v>9690</v>
      </c>
      <c r="E869" s="102">
        <v>2215356</v>
      </c>
      <c r="F869" s="101" t="s">
        <v>7506</v>
      </c>
      <c r="G869" s="101" t="s">
        <v>5451</v>
      </c>
      <c r="H869" s="103">
        <v>12</v>
      </c>
      <c r="I869" s="100" t="s">
        <v>7471</v>
      </c>
      <c r="J869" s="101" t="s">
        <v>9690</v>
      </c>
      <c r="K869" s="101" t="s">
        <v>863</v>
      </c>
    </row>
    <row r="870" spans="1:11">
      <c r="A870" s="2" t="s">
        <v>12145</v>
      </c>
      <c r="B870" s="99">
        <v>2144230</v>
      </c>
      <c r="C870" s="100" t="s">
        <v>9691</v>
      </c>
      <c r="D870" s="101" t="s">
        <v>4575</v>
      </c>
      <c r="E870" s="102">
        <v>2217696</v>
      </c>
      <c r="F870" s="101" t="s">
        <v>7506</v>
      </c>
      <c r="G870" s="101" t="s">
        <v>5451</v>
      </c>
      <c r="H870" s="103">
        <v>4</v>
      </c>
      <c r="I870" s="100" t="s">
        <v>7521</v>
      </c>
      <c r="J870" s="101" t="s">
        <v>4575</v>
      </c>
      <c r="K870" s="101" t="s">
        <v>863</v>
      </c>
    </row>
    <row r="871" spans="1:11">
      <c r="A871" s="2" t="s">
        <v>12145</v>
      </c>
      <c r="B871" s="99">
        <v>2145326</v>
      </c>
      <c r="C871" s="100" t="s">
        <v>9692</v>
      </c>
      <c r="D871" s="101" t="s">
        <v>9693</v>
      </c>
      <c r="E871" s="102">
        <v>2215356</v>
      </c>
      <c r="F871" s="101" t="s">
        <v>7506</v>
      </c>
      <c r="G871" s="101" t="s">
        <v>5451</v>
      </c>
      <c r="H871" s="103">
        <v>12</v>
      </c>
      <c r="I871" s="100" t="s">
        <v>7471</v>
      </c>
      <c r="J871" s="101" t="s">
        <v>9693</v>
      </c>
      <c r="K871" s="101" t="s">
        <v>863</v>
      </c>
    </row>
    <row r="872" spans="1:11">
      <c r="A872" s="2" t="s">
        <v>12145</v>
      </c>
      <c r="B872" s="99">
        <v>2154814</v>
      </c>
      <c r="C872" s="100" t="s">
        <v>9694</v>
      </c>
      <c r="D872" s="101" t="s">
        <v>9695</v>
      </c>
      <c r="E872" s="102">
        <v>2217696</v>
      </c>
      <c r="F872" s="101" t="s">
        <v>7506</v>
      </c>
      <c r="G872" s="101" t="s">
        <v>5451</v>
      </c>
      <c r="H872" s="103">
        <v>4</v>
      </c>
      <c r="I872" s="100" t="s">
        <v>7471</v>
      </c>
      <c r="J872" s="101" t="s">
        <v>9695</v>
      </c>
      <c r="K872" s="101" t="s">
        <v>863</v>
      </c>
    </row>
    <row r="873" spans="1:11">
      <c r="A873" s="2" t="s">
        <v>12145</v>
      </c>
      <c r="B873" s="99">
        <v>2172058</v>
      </c>
      <c r="C873" s="100" t="s">
        <v>9696</v>
      </c>
      <c r="D873" s="101" t="s">
        <v>9697</v>
      </c>
      <c r="E873" s="102">
        <v>2215356</v>
      </c>
      <c r="F873" s="101" t="s">
        <v>7506</v>
      </c>
      <c r="G873" s="101" t="s">
        <v>5451</v>
      </c>
      <c r="H873" s="103">
        <v>12</v>
      </c>
      <c r="I873" s="100" t="s">
        <v>7471</v>
      </c>
      <c r="J873" s="101" t="s">
        <v>9697</v>
      </c>
      <c r="K873" s="101" t="s">
        <v>863</v>
      </c>
    </row>
    <row r="874" spans="1:11">
      <c r="A874" s="2" t="s">
        <v>12145</v>
      </c>
      <c r="B874" s="99">
        <v>2180375</v>
      </c>
      <c r="C874" s="100" t="s">
        <v>9698</v>
      </c>
      <c r="D874" s="101" t="s">
        <v>9699</v>
      </c>
      <c r="E874" s="102">
        <v>2217696</v>
      </c>
      <c r="F874" s="101" t="s">
        <v>7506</v>
      </c>
      <c r="G874" s="101" t="s">
        <v>5451</v>
      </c>
      <c r="H874" s="103">
        <v>4</v>
      </c>
      <c r="I874" s="100" t="s">
        <v>7471</v>
      </c>
      <c r="J874" s="101" t="s">
        <v>9699</v>
      </c>
      <c r="K874" s="101" t="s">
        <v>863</v>
      </c>
    </row>
    <row r="875" spans="1:11">
      <c r="A875" s="2" t="s">
        <v>12145</v>
      </c>
      <c r="B875" s="99">
        <v>2190770</v>
      </c>
      <c r="C875" s="100" t="s">
        <v>9700</v>
      </c>
      <c r="D875" s="101" t="s">
        <v>9701</v>
      </c>
      <c r="E875" s="102">
        <v>2215356</v>
      </c>
      <c r="F875" s="101" t="s">
        <v>7506</v>
      </c>
      <c r="G875" s="101" t="s">
        <v>5451</v>
      </c>
      <c r="H875" s="103">
        <v>12</v>
      </c>
      <c r="I875" s="100" t="s">
        <v>7471</v>
      </c>
      <c r="J875" s="101" t="s">
        <v>9701</v>
      </c>
      <c r="K875" s="101" t="s">
        <v>863</v>
      </c>
    </row>
    <row r="876" spans="1:11">
      <c r="A876" s="2" t="s">
        <v>12145</v>
      </c>
      <c r="B876" s="99">
        <v>2182201</v>
      </c>
      <c r="C876" s="100" t="s">
        <v>9702</v>
      </c>
      <c r="D876" s="101" t="s">
        <v>9703</v>
      </c>
      <c r="E876" s="102">
        <v>2215356</v>
      </c>
      <c r="F876" s="101" t="s">
        <v>7506</v>
      </c>
      <c r="G876" s="101" t="s">
        <v>5451</v>
      </c>
      <c r="H876" s="103">
        <v>12</v>
      </c>
      <c r="I876" s="100" t="s">
        <v>7471</v>
      </c>
      <c r="J876" s="101" t="s">
        <v>9703</v>
      </c>
      <c r="K876" s="101" t="s">
        <v>863</v>
      </c>
    </row>
    <row r="877" spans="1:11">
      <c r="A877" s="2" t="s">
        <v>12145</v>
      </c>
      <c r="B877" s="99">
        <v>2185052</v>
      </c>
      <c r="C877" s="100" t="s">
        <v>9704</v>
      </c>
      <c r="D877" s="101" t="s">
        <v>9705</v>
      </c>
      <c r="E877" s="102">
        <v>2215356</v>
      </c>
      <c r="F877" s="101" t="s">
        <v>7506</v>
      </c>
      <c r="G877" s="101" t="s">
        <v>5451</v>
      </c>
      <c r="H877" s="103">
        <v>12</v>
      </c>
      <c r="I877" s="100" t="s">
        <v>7471</v>
      </c>
      <c r="J877" s="101" t="s">
        <v>9705</v>
      </c>
      <c r="K877" s="101" t="s">
        <v>863</v>
      </c>
    </row>
    <row r="878" spans="1:11">
      <c r="A878" s="2" t="s">
        <v>12145</v>
      </c>
      <c r="B878" s="99">
        <v>2177953</v>
      </c>
      <c r="C878" s="100" t="s">
        <v>9706</v>
      </c>
      <c r="D878" s="101" t="s">
        <v>9707</v>
      </c>
      <c r="E878" s="102">
        <v>2217696</v>
      </c>
      <c r="F878" s="101" t="s">
        <v>7506</v>
      </c>
      <c r="G878" s="101" t="s">
        <v>5451</v>
      </c>
      <c r="H878" s="103">
        <v>4</v>
      </c>
      <c r="I878" s="100" t="s">
        <v>7471</v>
      </c>
      <c r="J878" s="101" t="s">
        <v>9707</v>
      </c>
      <c r="K878" s="101" t="s">
        <v>863</v>
      </c>
    </row>
    <row r="879" spans="1:11">
      <c r="A879" s="2" t="s">
        <v>12145</v>
      </c>
      <c r="B879" s="99">
        <v>2185979</v>
      </c>
      <c r="C879" s="100" t="s">
        <v>9763</v>
      </c>
      <c r="D879" s="101" t="s">
        <v>9764</v>
      </c>
      <c r="E879" s="102">
        <v>2126056</v>
      </c>
      <c r="F879" s="101" t="s">
        <v>7506</v>
      </c>
      <c r="G879" s="101" t="s">
        <v>5448</v>
      </c>
      <c r="H879" s="103">
        <v>4</v>
      </c>
      <c r="I879" s="100" t="s">
        <v>7471</v>
      </c>
      <c r="J879" s="101" t="s">
        <v>9764</v>
      </c>
      <c r="K879" s="101" t="s">
        <v>9765</v>
      </c>
    </row>
    <row r="880" spans="1:11">
      <c r="A880" s="2" t="s">
        <v>12145</v>
      </c>
      <c r="B880" s="99">
        <v>2187626</v>
      </c>
      <c r="C880" s="100" t="s">
        <v>9766</v>
      </c>
      <c r="D880" s="101" t="s">
        <v>9767</v>
      </c>
      <c r="E880" s="102">
        <v>2212616</v>
      </c>
      <c r="F880" s="101" t="s">
        <v>7506</v>
      </c>
      <c r="G880" s="101" t="s">
        <v>5435</v>
      </c>
      <c r="H880" s="103">
        <v>12</v>
      </c>
      <c r="I880" s="100" t="s">
        <v>7471</v>
      </c>
      <c r="J880" s="101" t="s">
        <v>9767</v>
      </c>
      <c r="K880" s="101" t="s">
        <v>5325</v>
      </c>
    </row>
    <row r="881" spans="1:11">
      <c r="A881" s="2" t="s">
        <v>12145</v>
      </c>
      <c r="B881" s="99">
        <v>2182111</v>
      </c>
      <c r="C881" s="100" t="s">
        <v>9768</v>
      </c>
      <c r="D881" s="101" t="s">
        <v>9769</v>
      </c>
      <c r="E881" s="102">
        <v>2212616</v>
      </c>
      <c r="F881" s="101" t="s">
        <v>7506</v>
      </c>
      <c r="G881" s="101" t="s">
        <v>5435</v>
      </c>
      <c r="H881" s="103">
        <v>12</v>
      </c>
      <c r="I881" s="100" t="s">
        <v>7471</v>
      </c>
      <c r="J881" s="101" t="s">
        <v>9769</v>
      </c>
      <c r="K881" s="101" t="s">
        <v>5325</v>
      </c>
    </row>
    <row r="882" spans="1:11">
      <c r="A882" s="2" t="s">
        <v>12145</v>
      </c>
      <c r="B882" s="99">
        <v>2190992</v>
      </c>
      <c r="C882" s="100" t="s">
        <v>10417</v>
      </c>
      <c r="D882" s="101" t="s">
        <v>10418</v>
      </c>
      <c r="E882" s="102">
        <v>2126711</v>
      </c>
      <c r="F882" s="101" t="s">
        <v>7506</v>
      </c>
      <c r="G882" s="101" t="s">
        <v>3099</v>
      </c>
      <c r="H882" s="103">
        <v>4</v>
      </c>
      <c r="I882" s="100" t="s">
        <v>7471</v>
      </c>
      <c r="J882" s="101" t="s">
        <v>10418</v>
      </c>
      <c r="K882" s="101" t="s">
        <v>1506</v>
      </c>
    </row>
    <row r="883" spans="1:11">
      <c r="A883" s="2" t="s">
        <v>12137</v>
      </c>
      <c r="B883" s="99">
        <v>2186063</v>
      </c>
      <c r="C883" s="100" t="s">
        <v>1819</v>
      </c>
      <c r="D883" s="101" t="s">
        <v>1820</v>
      </c>
      <c r="E883" s="102">
        <v>2213500</v>
      </c>
      <c r="F883" s="101" t="s">
        <v>7506</v>
      </c>
      <c r="G883" s="101" t="s">
        <v>5448</v>
      </c>
      <c r="H883" s="103">
        <v>33</v>
      </c>
      <c r="I883" s="100" t="s">
        <v>7471</v>
      </c>
      <c r="J883" s="101" t="s">
        <v>1820</v>
      </c>
      <c r="K883" s="101" t="s">
        <v>388</v>
      </c>
    </row>
    <row r="884" spans="1:11">
      <c r="A884" s="2" t="s">
        <v>12137</v>
      </c>
      <c r="B884" s="99">
        <v>2190745</v>
      </c>
      <c r="C884" s="100" t="s">
        <v>1821</v>
      </c>
      <c r="D884" s="101" t="s">
        <v>1822</v>
      </c>
      <c r="E884" s="102">
        <v>2213500</v>
      </c>
      <c r="F884" s="101" t="s">
        <v>7506</v>
      </c>
      <c r="G884" s="101" t="s">
        <v>5448</v>
      </c>
      <c r="H884" s="103">
        <v>33</v>
      </c>
      <c r="I884" s="100" t="s">
        <v>7471</v>
      </c>
      <c r="J884" s="101" t="s">
        <v>1822</v>
      </c>
      <c r="K884" s="101" t="s">
        <v>388</v>
      </c>
    </row>
    <row r="885" spans="1:11">
      <c r="A885" s="2" t="s">
        <v>12137</v>
      </c>
      <c r="B885" s="99">
        <v>2190859</v>
      </c>
      <c r="C885" s="100" t="s">
        <v>1823</v>
      </c>
      <c r="D885" s="101" t="s">
        <v>1824</v>
      </c>
      <c r="E885" s="102">
        <v>2213500</v>
      </c>
      <c r="F885" s="101" t="s">
        <v>7506</v>
      </c>
      <c r="G885" s="101" t="s">
        <v>5448</v>
      </c>
      <c r="H885" s="103">
        <v>33</v>
      </c>
      <c r="I885" s="100" t="s">
        <v>7471</v>
      </c>
      <c r="J885" s="101" t="s">
        <v>1824</v>
      </c>
      <c r="K885" s="101" t="s">
        <v>388</v>
      </c>
    </row>
    <row r="886" spans="1:11">
      <c r="A886" s="2" t="s">
        <v>12137</v>
      </c>
      <c r="B886" s="99">
        <v>2189700</v>
      </c>
      <c r="C886" s="100" t="s">
        <v>1825</v>
      </c>
      <c r="D886" s="101" t="s">
        <v>1826</v>
      </c>
      <c r="E886" s="102">
        <v>2213500</v>
      </c>
      <c r="F886" s="101" t="s">
        <v>7506</v>
      </c>
      <c r="G886" s="101" t="s">
        <v>5448</v>
      </c>
      <c r="H886" s="103">
        <v>33</v>
      </c>
      <c r="I886" s="100" t="s">
        <v>7471</v>
      </c>
      <c r="J886" s="101" t="s">
        <v>1826</v>
      </c>
      <c r="K886" s="101" t="s">
        <v>388</v>
      </c>
    </row>
    <row r="887" spans="1:11">
      <c r="A887" s="2" t="s">
        <v>12137</v>
      </c>
      <c r="B887" s="99">
        <v>2190446</v>
      </c>
      <c r="C887" s="100" t="s">
        <v>1827</v>
      </c>
      <c r="D887" s="101" t="s">
        <v>1828</v>
      </c>
      <c r="E887" s="102">
        <v>2213500</v>
      </c>
      <c r="F887" s="101" t="s">
        <v>7506</v>
      </c>
      <c r="G887" s="101" t="s">
        <v>5448</v>
      </c>
      <c r="H887" s="103">
        <v>33</v>
      </c>
      <c r="I887" s="100" t="s">
        <v>7471</v>
      </c>
      <c r="J887" s="101" t="s">
        <v>1828</v>
      </c>
      <c r="K887" s="101" t="s">
        <v>388</v>
      </c>
    </row>
    <row r="888" spans="1:11">
      <c r="A888" s="2" t="s">
        <v>12137</v>
      </c>
      <c r="B888" s="99">
        <v>2130599</v>
      </c>
      <c r="C888" s="100" t="s">
        <v>1829</v>
      </c>
      <c r="D888" s="101" t="s">
        <v>1830</v>
      </c>
      <c r="E888" s="102">
        <v>2121090</v>
      </c>
      <c r="F888" s="101" t="s">
        <v>7506</v>
      </c>
      <c r="G888" s="101" t="s">
        <v>5876</v>
      </c>
      <c r="H888" s="103">
        <v>4</v>
      </c>
      <c r="I888" s="100" t="s">
        <v>7471</v>
      </c>
      <c r="J888" s="101" t="s">
        <v>1830</v>
      </c>
      <c r="K888" s="101" t="s">
        <v>2881</v>
      </c>
    </row>
    <row r="889" spans="1:11">
      <c r="A889" s="2" t="s">
        <v>12137</v>
      </c>
      <c r="B889" s="99">
        <v>2130602</v>
      </c>
      <c r="C889" s="100" t="s">
        <v>1831</v>
      </c>
      <c r="D889" s="101" t="s">
        <v>1832</v>
      </c>
      <c r="E889" s="102">
        <v>2121099</v>
      </c>
      <c r="F889" s="101" t="s">
        <v>7506</v>
      </c>
      <c r="G889" s="101" t="s">
        <v>5876</v>
      </c>
      <c r="H889" s="103">
        <v>2.4</v>
      </c>
      <c r="I889" s="100" t="s">
        <v>7521</v>
      </c>
      <c r="J889" s="101" t="s">
        <v>1832</v>
      </c>
      <c r="K889" s="101" t="s">
        <v>2883</v>
      </c>
    </row>
    <row r="890" spans="1:11">
      <c r="A890" s="2" t="s">
        <v>12137</v>
      </c>
      <c r="B890" s="99">
        <v>2134177</v>
      </c>
      <c r="C890" s="100" t="s">
        <v>6655</v>
      </c>
      <c r="D890" s="101" t="s">
        <v>6656</v>
      </c>
      <c r="E890" s="102">
        <v>2121606</v>
      </c>
      <c r="F890" s="101" t="s">
        <v>7506</v>
      </c>
      <c r="G890" s="101" t="s">
        <v>3099</v>
      </c>
      <c r="H890" s="103">
        <v>4</v>
      </c>
      <c r="I890" s="100" t="s">
        <v>7471</v>
      </c>
      <c r="J890" s="101" t="s">
        <v>6656</v>
      </c>
      <c r="K890" s="101" t="s">
        <v>2457</v>
      </c>
    </row>
    <row r="891" spans="1:11">
      <c r="A891" s="2" t="s">
        <v>12137</v>
      </c>
      <c r="B891" s="99">
        <v>2137229</v>
      </c>
      <c r="C891" s="100" t="s">
        <v>2612</v>
      </c>
      <c r="D891" s="101" t="s">
        <v>2613</v>
      </c>
      <c r="E891" s="102">
        <v>2126281</v>
      </c>
      <c r="F891" s="101" t="s">
        <v>7506</v>
      </c>
      <c r="G891" s="101" t="s">
        <v>5451</v>
      </c>
      <c r="H891" s="103">
        <v>4</v>
      </c>
      <c r="I891" s="100" t="s">
        <v>7471</v>
      </c>
      <c r="J891" s="101" t="s">
        <v>2613</v>
      </c>
      <c r="K891" s="101" t="s">
        <v>2614</v>
      </c>
    </row>
    <row r="892" spans="1:11">
      <c r="A892" s="2" t="s">
        <v>12137</v>
      </c>
      <c r="B892" s="99">
        <v>2154255</v>
      </c>
      <c r="C892" s="100" t="s">
        <v>2615</v>
      </c>
      <c r="D892" s="101" t="s">
        <v>2616</v>
      </c>
      <c r="E892" s="102">
        <v>2123755</v>
      </c>
      <c r="F892" s="101" t="s">
        <v>7506</v>
      </c>
      <c r="G892" s="101" t="s">
        <v>2900</v>
      </c>
      <c r="H892" s="103">
        <v>12</v>
      </c>
      <c r="I892" s="100" t="s">
        <v>7471</v>
      </c>
      <c r="J892" s="101" t="s">
        <v>2616</v>
      </c>
      <c r="K892" s="101" t="s">
        <v>2617</v>
      </c>
    </row>
    <row r="893" spans="1:11">
      <c r="A893" s="2" t="s">
        <v>12137</v>
      </c>
      <c r="B893" s="99">
        <v>2155853</v>
      </c>
      <c r="C893" s="100" t="s">
        <v>9470</v>
      </c>
      <c r="D893" s="101" t="s">
        <v>9471</v>
      </c>
      <c r="E893" s="102">
        <v>2215730</v>
      </c>
      <c r="F893" s="101" t="s">
        <v>7506</v>
      </c>
      <c r="G893" s="101" t="s">
        <v>5448</v>
      </c>
      <c r="H893" s="103">
        <v>12</v>
      </c>
      <c r="I893" s="100" t="s">
        <v>7471</v>
      </c>
      <c r="J893" s="101" t="s">
        <v>9471</v>
      </c>
      <c r="K893" s="101" t="s">
        <v>3821</v>
      </c>
    </row>
    <row r="894" spans="1:11">
      <c r="A894" s="2" t="s">
        <v>12137</v>
      </c>
      <c r="B894" s="99">
        <v>2175759</v>
      </c>
      <c r="C894" s="100" t="s">
        <v>9472</v>
      </c>
      <c r="D894" s="101" t="s">
        <v>9473</v>
      </c>
      <c r="E894" s="102">
        <v>2215730</v>
      </c>
      <c r="F894" s="101" t="s">
        <v>7506</v>
      </c>
      <c r="G894" s="101" t="s">
        <v>5448</v>
      </c>
      <c r="H894" s="103">
        <v>12</v>
      </c>
      <c r="I894" s="100" t="s">
        <v>7471</v>
      </c>
      <c r="J894" s="101" t="s">
        <v>9473</v>
      </c>
      <c r="K894" s="101" t="s">
        <v>3821</v>
      </c>
    </row>
    <row r="895" spans="1:11">
      <c r="A895" s="2" t="s">
        <v>12137</v>
      </c>
      <c r="B895" s="99">
        <v>2176972</v>
      </c>
      <c r="C895" s="100" t="s">
        <v>9474</v>
      </c>
      <c r="D895" s="101" t="s">
        <v>9475</v>
      </c>
      <c r="E895" s="102">
        <v>2215730</v>
      </c>
      <c r="F895" s="101" t="s">
        <v>7506</v>
      </c>
      <c r="G895" s="101" t="s">
        <v>5448</v>
      </c>
      <c r="H895" s="103">
        <v>12</v>
      </c>
      <c r="I895" s="100" t="s">
        <v>7471</v>
      </c>
      <c r="J895" s="101" t="s">
        <v>9475</v>
      </c>
      <c r="K895" s="101" t="s">
        <v>3821</v>
      </c>
    </row>
    <row r="896" spans="1:11">
      <c r="A896" s="2" t="s">
        <v>12137</v>
      </c>
      <c r="B896" s="99">
        <v>2190072</v>
      </c>
      <c r="C896" s="100" t="s">
        <v>9476</v>
      </c>
      <c r="D896" s="101" t="s">
        <v>9477</v>
      </c>
      <c r="E896" s="102">
        <v>2215730</v>
      </c>
      <c r="F896" s="101" t="s">
        <v>7506</v>
      </c>
      <c r="G896" s="101" t="s">
        <v>5448</v>
      </c>
      <c r="H896" s="103">
        <v>12</v>
      </c>
      <c r="I896" s="100" t="s">
        <v>7471</v>
      </c>
      <c r="J896" s="101" t="s">
        <v>9477</v>
      </c>
      <c r="K896" s="101" t="s">
        <v>3821</v>
      </c>
    </row>
    <row r="897" spans="1:11">
      <c r="A897" s="2" t="s">
        <v>12137</v>
      </c>
      <c r="B897" s="99">
        <v>2190403</v>
      </c>
      <c r="C897" s="100" t="s">
        <v>9478</v>
      </c>
      <c r="D897" s="101" t="s">
        <v>9479</v>
      </c>
      <c r="E897" s="102">
        <v>2215730</v>
      </c>
      <c r="F897" s="101" t="s">
        <v>7506</v>
      </c>
      <c r="G897" s="101" t="s">
        <v>5448</v>
      </c>
      <c r="H897" s="103">
        <v>12</v>
      </c>
      <c r="I897" s="100" t="s">
        <v>7471</v>
      </c>
      <c r="J897" s="101" t="s">
        <v>9479</v>
      </c>
      <c r="K897" s="101" t="s">
        <v>3821</v>
      </c>
    </row>
    <row r="898" spans="1:11">
      <c r="A898" s="2" t="s">
        <v>12137</v>
      </c>
      <c r="B898" s="99">
        <v>2190789</v>
      </c>
      <c r="C898" s="100" t="s">
        <v>9480</v>
      </c>
      <c r="D898" s="101" t="s">
        <v>9481</v>
      </c>
      <c r="E898" s="102">
        <v>2215730</v>
      </c>
      <c r="F898" s="101" t="s">
        <v>7506</v>
      </c>
      <c r="G898" s="101" t="s">
        <v>5448</v>
      </c>
      <c r="H898" s="103">
        <v>12</v>
      </c>
      <c r="I898" s="100" t="s">
        <v>7471</v>
      </c>
      <c r="J898" s="101" t="s">
        <v>9481</v>
      </c>
      <c r="K898" s="101" t="s">
        <v>3821</v>
      </c>
    </row>
    <row r="899" spans="1:11">
      <c r="A899" s="2" t="s">
        <v>12137</v>
      </c>
      <c r="B899" s="99">
        <v>2136554</v>
      </c>
      <c r="C899" s="100" t="s">
        <v>9482</v>
      </c>
      <c r="D899" s="101" t="s">
        <v>9483</v>
      </c>
      <c r="E899" s="102">
        <v>2215730</v>
      </c>
      <c r="F899" s="101" t="s">
        <v>7506</v>
      </c>
      <c r="G899" s="101" t="s">
        <v>5448</v>
      </c>
      <c r="H899" s="103">
        <v>12</v>
      </c>
      <c r="I899" s="100" t="s">
        <v>7471</v>
      </c>
      <c r="J899" s="101" t="s">
        <v>9483</v>
      </c>
      <c r="K899" s="101" t="s">
        <v>3821</v>
      </c>
    </row>
    <row r="900" spans="1:11">
      <c r="A900" s="2" t="s">
        <v>12137</v>
      </c>
      <c r="B900" s="99">
        <v>2184322</v>
      </c>
      <c r="C900" s="100" t="s">
        <v>9484</v>
      </c>
      <c r="D900" s="101" t="s">
        <v>9485</v>
      </c>
      <c r="E900" s="102">
        <v>2215730</v>
      </c>
      <c r="F900" s="101" t="s">
        <v>7506</v>
      </c>
      <c r="G900" s="101" t="s">
        <v>5448</v>
      </c>
      <c r="H900" s="103">
        <v>12</v>
      </c>
      <c r="I900" s="100" t="s">
        <v>7471</v>
      </c>
      <c r="J900" s="101" t="s">
        <v>9485</v>
      </c>
      <c r="K900" s="101" t="s">
        <v>3821</v>
      </c>
    </row>
    <row r="901" spans="1:11">
      <c r="A901" s="2" t="s">
        <v>12137</v>
      </c>
      <c r="B901" s="99">
        <v>2190791</v>
      </c>
      <c r="C901" s="100" t="s">
        <v>9486</v>
      </c>
      <c r="D901" s="101" t="s">
        <v>9487</v>
      </c>
      <c r="E901" s="102">
        <v>2215730</v>
      </c>
      <c r="F901" s="101" t="s">
        <v>7506</v>
      </c>
      <c r="G901" s="101" t="s">
        <v>5448</v>
      </c>
      <c r="H901" s="103">
        <v>12</v>
      </c>
      <c r="I901" s="100" t="s">
        <v>7471</v>
      </c>
      <c r="J901" s="101" t="s">
        <v>9487</v>
      </c>
      <c r="K901" s="101" t="s">
        <v>3821</v>
      </c>
    </row>
    <row r="902" spans="1:11">
      <c r="A902" s="2" t="s">
        <v>12137</v>
      </c>
      <c r="B902" s="99">
        <v>2141571</v>
      </c>
      <c r="C902" s="100" t="s">
        <v>9488</v>
      </c>
      <c r="D902" s="101" t="s">
        <v>9489</v>
      </c>
      <c r="E902" s="102">
        <v>2123858</v>
      </c>
      <c r="F902" s="101" t="s">
        <v>7506</v>
      </c>
      <c r="G902" s="101" t="s">
        <v>2900</v>
      </c>
      <c r="H902" s="103">
        <v>12</v>
      </c>
      <c r="I902" s="100" t="s">
        <v>7521</v>
      </c>
      <c r="J902" s="101" t="s">
        <v>9489</v>
      </c>
      <c r="K902" s="101" t="s">
        <v>3247</v>
      </c>
    </row>
    <row r="903" spans="1:11">
      <c r="A903" s="2" t="s">
        <v>12137</v>
      </c>
      <c r="B903" s="99">
        <v>2130608</v>
      </c>
      <c r="C903" s="100" t="s">
        <v>8115</v>
      </c>
      <c r="D903" s="101" t="s">
        <v>8116</v>
      </c>
      <c r="E903" s="102">
        <v>2213648</v>
      </c>
      <c r="F903" s="101" t="s">
        <v>7506</v>
      </c>
      <c r="G903" s="101" t="s">
        <v>5448</v>
      </c>
      <c r="H903" s="103">
        <v>12</v>
      </c>
      <c r="I903" s="100" t="s">
        <v>7471</v>
      </c>
      <c r="J903" s="101" t="s">
        <v>8116</v>
      </c>
      <c r="K903" s="101" t="s">
        <v>3871</v>
      </c>
    </row>
    <row r="904" spans="1:11">
      <c r="A904" s="2" t="s">
        <v>12137</v>
      </c>
      <c r="B904" s="99">
        <v>2132074</v>
      </c>
      <c r="C904" s="100" t="s">
        <v>8117</v>
      </c>
      <c r="D904" s="101" t="s">
        <v>8118</v>
      </c>
      <c r="E904" s="102">
        <v>2213648</v>
      </c>
      <c r="F904" s="101" t="s">
        <v>7506</v>
      </c>
      <c r="G904" s="101" t="s">
        <v>5448</v>
      </c>
      <c r="H904" s="103">
        <v>12</v>
      </c>
      <c r="I904" s="100" t="s">
        <v>7471</v>
      </c>
      <c r="J904" s="101" t="s">
        <v>8118</v>
      </c>
      <c r="K904" s="101" t="s">
        <v>3871</v>
      </c>
    </row>
    <row r="905" spans="1:11">
      <c r="A905" s="2" t="s">
        <v>12137</v>
      </c>
      <c r="B905" s="99">
        <v>2134178</v>
      </c>
      <c r="C905" s="100" t="s">
        <v>8119</v>
      </c>
      <c r="D905" s="101" t="s">
        <v>8120</v>
      </c>
      <c r="E905" s="102">
        <v>2213648</v>
      </c>
      <c r="F905" s="101" t="s">
        <v>7506</v>
      </c>
      <c r="G905" s="101" t="s">
        <v>5448</v>
      </c>
      <c r="H905" s="103">
        <v>12</v>
      </c>
      <c r="I905" s="100" t="s">
        <v>7471</v>
      </c>
      <c r="J905" s="101" t="s">
        <v>8120</v>
      </c>
      <c r="K905" s="101" t="s">
        <v>3871</v>
      </c>
    </row>
    <row r="906" spans="1:11">
      <c r="A906" s="2" t="s">
        <v>12137</v>
      </c>
      <c r="B906" s="99">
        <v>2159132</v>
      </c>
      <c r="C906" s="100" t="s">
        <v>8121</v>
      </c>
      <c r="D906" s="101" t="s">
        <v>8122</v>
      </c>
      <c r="E906" s="102">
        <v>2213648</v>
      </c>
      <c r="F906" s="101" t="s">
        <v>7506</v>
      </c>
      <c r="G906" s="101" t="s">
        <v>5448</v>
      </c>
      <c r="H906" s="103">
        <v>12</v>
      </c>
      <c r="I906" s="100" t="s">
        <v>7471</v>
      </c>
      <c r="J906" s="101" t="s">
        <v>8122</v>
      </c>
      <c r="K906" s="101" t="s">
        <v>3871</v>
      </c>
    </row>
    <row r="907" spans="1:11">
      <c r="A907" s="2" t="s">
        <v>12137</v>
      </c>
      <c r="B907" s="99">
        <v>2161682</v>
      </c>
      <c r="C907" s="100" t="s">
        <v>8123</v>
      </c>
      <c r="D907" s="101" t="s">
        <v>8124</v>
      </c>
      <c r="E907" s="102">
        <v>2213648</v>
      </c>
      <c r="F907" s="101" t="s">
        <v>7506</v>
      </c>
      <c r="G907" s="101" t="s">
        <v>5448</v>
      </c>
      <c r="H907" s="103">
        <v>12</v>
      </c>
      <c r="I907" s="100" t="s">
        <v>7471</v>
      </c>
      <c r="J907" s="101" t="s">
        <v>8124</v>
      </c>
      <c r="K907" s="101" t="s">
        <v>3871</v>
      </c>
    </row>
    <row r="908" spans="1:11">
      <c r="A908" s="2" t="s">
        <v>12137</v>
      </c>
      <c r="B908" s="99">
        <v>2171494</v>
      </c>
      <c r="C908" s="100" t="s">
        <v>8125</v>
      </c>
      <c r="D908" s="101" t="s">
        <v>8126</v>
      </c>
      <c r="E908" s="102">
        <v>2213648</v>
      </c>
      <c r="F908" s="101" t="s">
        <v>7506</v>
      </c>
      <c r="G908" s="101" t="s">
        <v>5448</v>
      </c>
      <c r="H908" s="103">
        <v>12</v>
      </c>
      <c r="I908" s="100" t="s">
        <v>7471</v>
      </c>
      <c r="J908" s="101" t="s">
        <v>8126</v>
      </c>
      <c r="K908" s="101" t="s">
        <v>3871</v>
      </c>
    </row>
    <row r="909" spans="1:11">
      <c r="A909" s="2" t="s">
        <v>12137</v>
      </c>
      <c r="B909" s="99">
        <v>2175969</v>
      </c>
      <c r="C909" s="100" t="s">
        <v>8127</v>
      </c>
      <c r="D909" s="101" t="s">
        <v>8128</v>
      </c>
      <c r="E909" s="102">
        <v>2213648</v>
      </c>
      <c r="F909" s="101" t="s">
        <v>7506</v>
      </c>
      <c r="G909" s="101" t="s">
        <v>5448</v>
      </c>
      <c r="H909" s="103">
        <v>12</v>
      </c>
      <c r="I909" s="100" t="s">
        <v>7471</v>
      </c>
      <c r="J909" s="101" t="s">
        <v>8128</v>
      </c>
      <c r="K909" s="101" t="s">
        <v>3871</v>
      </c>
    </row>
    <row r="910" spans="1:11">
      <c r="A910" s="2" t="s">
        <v>12137</v>
      </c>
      <c r="B910" s="99">
        <v>2178422</v>
      </c>
      <c r="C910" s="100" t="s">
        <v>8129</v>
      </c>
      <c r="D910" s="101" t="s">
        <v>8130</v>
      </c>
      <c r="E910" s="102">
        <v>2213648</v>
      </c>
      <c r="F910" s="101" t="s">
        <v>7506</v>
      </c>
      <c r="G910" s="101" t="s">
        <v>5448</v>
      </c>
      <c r="H910" s="103">
        <v>12</v>
      </c>
      <c r="I910" s="100" t="s">
        <v>7471</v>
      </c>
      <c r="J910" s="101" t="s">
        <v>8130</v>
      </c>
      <c r="K910" s="101" t="s">
        <v>3871</v>
      </c>
    </row>
    <row r="911" spans="1:11">
      <c r="A911" s="2" t="s">
        <v>12137</v>
      </c>
      <c r="B911" s="99">
        <v>2181201</v>
      </c>
      <c r="C911" s="100" t="s">
        <v>8131</v>
      </c>
      <c r="D911" s="101" t="s">
        <v>8132</v>
      </c>
      <c r="E911" s="102">
        <v>2215922</v>
      </c>
      <c r="F911" s="101" t="s">
        <v>7506</v>
      </c>
      <c r="G911" s="101" t="s">
        <v>5448</v>
      </c>
      <c r="H911" s="103">
        <v>33</v>
      </c>
      <c r="I911" s="100" t="s">
        <v>7471</v>
      </c>
      <c r="J911" s="101" t="s">
        <v>8132</v>
      </c>
      <c r="K911" s="101" t="s">
        <v>3871</v>
      </c>
    </row>
    <row r="912" spans="1:11">
      <c r="A912" s="2" t="s">
        <v>12137</v>
      </c>
      <c r="B912" s="99">
        <v>2190604</v>
      </c>
      <c r="C912" s="100" t="s">
        <v>8133</v>
      </c>
      <c r="D912" s="101" t="s">
        <v>8134</v>
      </c>
      <c r="E912" s="102">
        <v>2215922</v>
      </c>
      <c r="F912" s="101" t="s">
        <v>7506</v>
      </c>
      <c r="G912" s="101" t="s">
        <v>5448</v>
      </c>
      <c r="H912" s="103">
        <v>33</v>
      </c>
      <c r="I912" s="100" t="s">
        <v>7471</v>
      </c>
      <c r="J912" s="101" t="s">
        <v>8134</v>
      </c>
      <c r="K912" s="101" t="s">
        <v>3871</v>
      </c>
    </row>
    <row r="913" spans="1:11">
      <c r="A913" s="2" t="s">
        <v>12137</v>
      </c>
      <c r="B913" s="99">
        <v>2163714</v>
      </c>
      <c r="C913" s="100" t="s">
        <v>8135</v>
      </c>
      <c r="D913" s="101" t="s">
        <v>8136</v>
      </c>
      <c r="E913" s="102">
        <v>2215922</v>
      </c>
      <c r="F913" s="101" t="s">
        <v>7506</v>
      </c>
      <c r="G913" s="101" t="s">
        <v>5448</v>
      </c>
      <c r="H913" s="103">
        <v>33</v>
      </c>
      <c r="I913" s="100" t="s">
        <v>7471</v>
      </c>
      <c r="J913" s="101" t="s">
        <v>8136</v>
      </c>
      <c r="K913" s="101" t="s">
        <v>3871</v>
      </c>
    </row>
    <row r="914" spans="1:11">
      <c r="A914" s="2" t="s">
        <v>12137</v>
      </c>
      <c r="B914" s="99">
        <v>2190635</v>
      </c>
      <c r="C914" s="100" t="s">
        <v>8137</v>
      </c>
      <c r="D914" s="101" t="s">
        <v>8138</v>
      </c>
      <c r="E914" s="102">
        <v>2215922</v>
      </c>
      <c r="F914" s="101" t="s">
        <v>7506</v>
      </c>
      <c r="G914" s="101" t="s">
        <v>5448</v>
      </c>
      <c r="H914" s="103">
        <v>33</v>
      </c>
      <c r="I914" s="100" t="s">
        <v>7471</v>
      </c>
      <c r="J914" s="101" t="s">
        <v>8138</v>
      </c>
      <c r="K914" s="101" t="s">
        <v>3871</v>
      </c>
    </row>
    <row r="915" spans="1:11">
      <c r="A915" s="2" t="s">
        <v>12137</v>
      </c>
      <c r="B915" s="99">
        <v>2162959</v>
      </c>
      <c r="C915" s="100" t="s">
        <v>8139</v>
      </c>
      <c r="D915" s="101" t="s">
        <v>8140</v>
      </c>
      <c r="E915" s="102">
        <v>3230</v>
      </c>
      <c r="F915" s="101" t="s">
        <v>7506</v>
      </c>
      <c r="G915" s="101" t="s">
        <v>5457</v>
      </c>
      <c r="H915" s="103">
        <v>12</v>
      </c>
      <c r="I915" s="100" t="s">
        <v>7496</v>
      </c>
      <c r="J915" s="101" t="s">
        <v>8140</v>
      </c>
      <c r="K915" s="101" t="s">
        <v>8141</v>
      </c>
    </row>
    <row r="916" spans="1:11">
      <c r="A916" s="2" t="s">
        <v>12137</v>
      </c>
      <c r="B916" s="99">
        <v>2178254</v>
      </c>
      <c r="C916" s="100" t="s">
        <v>8142</v>
      </c>
      <c r="D916" s="101" t="s">
        <v>8143</v>
      </c>
      <c r="E916" s="102">
        <v>3230</v>
      </c>
      <c r="F916" s="101" t="s">
        <v>7506</v>
      </c>
      <c r="G916" s="101" t="s">
        <v>5457</v>
      </c>
      <c r="H916" s="103">
        <v>12</v>
      </c>
      <c r="I916" s="100" t="s">
        <v>7496</v>
      </c>
      <c r="J916" s="101" t="s">
        <v>8143</v>
      </c>
      <c r="K916" s="101" t="s">
        <v>8141</v>
      </c>
    </row>
    <row r="917" spans="1:11">
      <c r="A917" s="2" t="s">
        <v>12137</v>
      </c>
      <c r="B917" s="99">
        <v>2185487</v>
      </c>
      <c r="C917" s="100" t="s">
        <v>8144</v>
      </c>
      <c r="D917" s="101" t="s">
        <v>8145</v>
      </c>
      <c r="E917" s="102">
        <v>3230</v>
      </c>
      <c r="F917" s="101" t="s">
        <v>7506</v>
      </c>
      <c r="G917" s="101" t="s">
        <v>5457</v>
      </c>
      <c r="H917" s="103">
        <v>12</v>
      </c>
      <c r="I917" s="100" t="s">
        <v>7496</v>
      </c>
      <c r="J917" s="101" t="s">
        <v>8145</v>
      </c>
      <c r="K917" s="101" t="s">
        <v>8141</v>
      </c>
    </row>
    <row r="918" spans="1:11">
      <c r="A918" s="2" t="s">
        <v>12137</v>
      </c>
      <c r="B918" s="99">
        <v>2175760</v>
      </c>
      <c r="C918" s="100" t="s">
        <v>8146</v>
      </c>
      <c r="D918" s="101" t="s">
        <v>8147</v>
      </c>
      <c r="E918" s="102">
        <v>3230</v>
      </c>
      <c r="F918" s="101" t="s">
        <v>7506</v>
      </c>
      <c r="G918" s="101" t="s">
        <v>5457</v>
      </c>
      <c r="H918" s="103">
        <v>12</v>
      </c>
      <c r="I918" s="100" t="s">
        <v>7496</v>
      </c>
      <c r="J918" s="101" t="s">
        <v>8147</v>
      </c>
      <c r="K918" s="101" t="s">
        <v>8141</v>
      </c>
    </row>
    <row r="919" spans="1:11">
      <c r="A919" s="2" t="s">
        <v>12137</v>
      </c>
      <c r="B919" s="99">
        <v>2178834</v>
      </c>
      <c r="C919" s="100" t="s">
        <v>8148</v>
      </c>
      <c r="D919" s="101" t="s">
        <v>8149</v>
      </c>
      <c r="E919" s="102">
        <v>3230</v>
      </c>
      <c r="F919" s="101" t="s">
        <v>7506</v>
      </c>
      <c r="G919" s="101" t="s">
        <v>5457</v>
      </c>
      <c r="H919" s="103">
        <v>12</v>
      </c>
      <c r="I919" s="100" t="s">
        <v>7496</v>
      </c>
      <c r="J919" s="101" t="s">
        <v>8149</v>
      </c>
      <c r="K919" s="101" t="s">
        <v>8141</v>
      </c>
    </row>
    <row r="920" spans="1:11">
      <c r="A920" s="2" t="s">
        <v>12137</v>
      </c>
      <c r="B920" s="99">
        <v>2129703</v>
      </c>
      <c r="C920" s="100" t="s">
        <v>3626</v>
      </c>
      <c r="D920" s="101" t="s">
        <v>3627</v>
      </c>
      <c r="E920" s="102">
        <v>2220394</v>
      </c>
      <c r="F920" s="101" t="s">
        <v>7506</v>
      </c>
      <c r="G920" s="101" t="s">
        <v>5448</v>
      </c>
      <c r="H920" s="103">
        <v>12</v>
      </c>
      <c r="I920" s="100" t="s">
        <v>7471</v>
      </c>
      <c r="J920" s="101" t="s">
        <v>3627</v>
      </c>
      <c r="K920" s="101" t="s">
        <v>3887</v>
      </c>
    </row>
    <row r="921" spans="1:11">
      <c r="A921" s="2" t="s">
        <v>12137</v>
      </c>
      <c r="B921" s="99">
        <v>2130399</v>
      </c>
      <c r="C921" s="100" t="s">
        <v>3628</v>
      </c>
      <c r="D921" s="101" t="s">
        <v>3629</v>
      </c>
      <c r="E921" s="102">
        <v>2220394</v>
      </c>
      <c r="F921" s="101" t="s">
        <v>7506</v>
      </c>
      <c r="G921" s="101" t="s">
        <v>5448</v>
      </c>
      <c r="H921" s="103">
        <v>12</v>
      </c>
      <c r="I921" s="100" t="s">
        <v>7471</v>
      </c>
      <c r="J921" s="101" t="s">
        <v>3629</v>
      </c>
      <c r="K921" s="101" t="s">
        <v>3887</v>
      </c>
    </row>
    <row r="922" spans="1:11">
      <c r="A922" s="2" t="s">
        <v>12137</v>
      </c>
      <c r="B922" s="99">
        <v>2131722</v>
      </c>
      <c r="C922" s="100" t="s">
        <v>3630</v>
      </c>
      <c r="D922" s="101" t="s">
        <v>3631</v>
      </c>
      <c r="E922" s="102">
        <v>2220394</v>
      </c>
      <c r="F922" s="101" t="s">
        <v>7506</v>
      </c>
      <c r="G922" s="101" t="s">
        <v>5448</v>
      </c>
      <c r="H922" s="103">
        <v>12</v>
      </c>
      <c r="I922" s="100" t="s">
        <v>7471</v>
      </c>
      <c r="J922" s="101" t="s">
        <v>3631</v>
      </c>
      <c r="K922" s="101" t="s">
        <v>3887</v>
      </c>
    </row>
    <row r="923" spans="1:11">
      <c r="A923" s="2" t="s">
        <v>12137</v>
      </c>
      <c r="B923" s="99">
        <v>2152730</v>
      </c>
      <c r="C923" s="100" t="s">
        <v>3632</v>
      </c>
      <c r="D923" s="101" t="s">
        <v>3633</v>
      </c>
      <c r="E923" s="102">
        <v>2220394</v>
      </c>
      <c r="F923" s="101" t="s">
        <v>7506</v>
      </c>
      <c r="G923" s="101" t="s">
        <v>5448</v>
      </c>
      <c r="H923" s="103">
        <v>12</v>
      </c>
      <c r="I923" s="100" t="s">
        <v>7471</v>
      </c>
      <c r="J923" s="101" t="s">
        <v>3633</v>
      </c>
      <c r="K923" s="101" t="s">
        <v>3887</v>
      </c>
    </row>
    <row r="924" spans="1:11">
      <c r="A924" s="2" t="s">
        <v>12137</v>
      </c>
      <c r="B924" s="99">
        <v>2158060</v>
      </c>
      <c r="C924" s="100" t="s">
        <v>3634</v>
      </c>
      <c r="D924" s="101" t="s">
        <v>3635</v>
      </c>
      <c r="E924" s="102">
        <v>2220394</v>
      </c>
      <c r="F924" s="101" t="s">
        <v>7506</v>
      </c>
      <c r="G924" s="101" t="s">
        <v>5448</v>
      </c>
      <c r="H924" s="103">
        <v>12</v>
      </c>
      <c r="I924" s="100" t="s">
        <v>7471</v>
      </c>
      <c r="J924" s="101" t="s">
        <v>3635</v>
      </c>
      <c r="K924" s="101" t="s">
        <v>3887</v>
      </c>
    </row>
    <row r="925" spans="1:11">
      <c r="A925" s="2" t="s">
        <v>12137</v>
      </c>
      <c r="B925" s="99">
        <v>2165213</v>
      </c>
      <c r="C925" s="100" t="s">
        <v>3636</v>
      </c>
      <c r="D925" s="101" t="s">
        <v>3637</v>
      </c>
      <c r="E925" s="102">
        <v>2220394</v>
      </c>
      <c r="F925" s="101" t="s">
        <v>7506</v>
      </c>
      <c r="G925" s="101" t="s">
        <v>5448</v>
      </c>
      <c r="H925" s="103">
        <v>12</v>
      </c>
      <c r="I925" s="100" t="s">
        <v>7471</v>
      </c>
      <c r="J925" s="101" t="s">
        <v>3637</v>
      </c>
      <c r="K925" s="101" t="s">
        <v>3887</v>
      </c>
    </row>
    <row r="926" spans="1:11">
      <c r="A926" s="2" t="s">
        <v>12137</v>
      </c>
      <c r="B926" s="99">
        <v>2182118</v>
      </c>
      <c r="C926" s="100" t="s">
        <v>3638</v>
      </c>
      <c r="D926" s="101" t="s">
        <v>3639</v>
      </c>
      <c r="E926" s="102">
        <v>2220394</v>
      </c>
      <c r="F926" s="101" t="s">
        <v>7506</v>
      </c>
      <c r="G926" s="101" t="s">
        <v>5448</v>
      </c>
      <c r="H926" s="103">
        <v>12</v>
      </c>
      <c r="I926" s="100" t="s">
        <v>7471</v>
      </c>
      <c r="J926" s="101" t="s">
        <v>3639</v>
      </c>
      <c r="K926" s="101" t="s">
        <v>3887</v>
      </c>
    </row>
    <row r="927" spans="1:11">
      <c r="A927" s="2" t="s">
        <v>12137</v>
      </c>
      <c r="B927" s="99">
        <v>2183966</v>
      </c>
      <c r="C927" s="100" t="s">
        <v>3640</v>
      </c>
      <c r="D927" s="101" t="s">
        <v>3641</v>
      </c>
      <c r="E927" s="102">
        <v>2220394</v>
      </c>
      <c r="F927" s="101" t="s">
        <v>7506</v>
      </c>
      <c r="G927" s="101" t="s">
        <v>5448</v>
      </c>
      <c r="H927" s="103">
        <v>12</v>
      </c>
      <c r="I927" s="100" t="s">
        <v>7471</v>
      </c>
      <c r="J927" s="101" t="s">
        <v>3641</v>
      </c>
      <c r="K927" s="101" t="s">
        <v>3887</v>
      </c>
    </row>
    <row r="928" spans="1:11">
      <c r="A928" s="2" t="s">
        <v>12137</v>
      </c>
      <c r="B928" s="99">
        <v>2188613</v>
      </c>
      <c r="C928" s="100" t="s">
        <v>3642</v>
      </c>
      <c r="D928" s="101" t="s">
        <v>3643</v>
      </c>
      <c r="E928" s="102">
        <v>2220394</v>
      </c>
      <c r="F928" s="101" t="s">
        <v>7506</v>
      </c>
      <c r="G928" s="101" t="s">
        <v>5448</v>
      </c>
      <c r="H928" s="103">
        <v>12</v>
      </c>
      <c r="I928" s="100" t="s">
        <v>7471</v>
      </c>
      <c r="J928" s="101" t="s">
        <v>3643</v>
      </c>
      <c r="K928" s="101" t="s">
        <v>3887</v>
      </c>
    </row>
    <row r="929" spans="1:11">
      <c r="A929" s="2" t="s">
        <v>12137</v>
      </c>
      <c r="B929" s="99">
        <v>2189182</v>
      </c>
      <c r="C929" s="100" t="s">
        <v>3644</v>
      </c>
      <c r="D929" s="101" t="s">
        <v>3645</v>
      </c>
      <c r="E929" s="102">
        <v>2220394</v>
      </c>
      <c r="F929" s="101" t="s">
        <v>7506</v>
      </c>
      <c r="G929" s="101" t="s">
        <v>5448</v>
      </c>
      <c r="H929" s="103">
        <v>12</v>
      </c>
      <c r="I929" s="100" t="s">
        <v>7471</v>
      </c>
      <c r="J929" s="101" t="s">
        <v>3645</v>
      </c>
      <c r="K929" s="101" t="s">
        <v>3887</v>
      </c>
    </row>
    <row r="930" spans="1:11">
      <c r="A930" s="2" t="s">
        <v>12137</v>
      </c>
      <c r="B930" s="99">
        <v>2190209</v>
      </c>
      <c r="C930" s="100" t="s">
        <v>3646</v>
      </c>
      <c r="D930" s="101" t="s">
        <v>3647</v>
      </c>
      <c r="E930" s="102">
        <v>2220394</v>
      </c>
      <c r="F930" s="101" t="s">
        <v>7506</v>
      </c>
      <c r="G930" s="101" t="s">
        <v>5448</v>
      </c>
      <c r="H930" s="103">
        <v>12</v>
      </c>
      <c r="I930" s="100" t="s">
        <v>7471</v>
      </c>
      <c r="J930" s="101" t="s">
        <v>3647</v>
      </c>
      <c r="K930" s="101" t="s">
        <v>3887</v>
      </c>
    </row>
    <row r="931" spans="1:11">
      <c r="A931" s="2" t="s">
        <v>12137</v>
      </c>
      <c r="B931" s="99">
        <v>2190590</v>
      </c>
      <c r="C931" s="100" t="s">
        <v>3648</v>
      </c>
      <c r="D931" s="101" t="s">
        <v>3649</v>
      </c>
      <c r="E931" s="102">
        <v>2220394</v>
      </c>
      <c r="F931" s="101" t="s">
        <v>7506</v>
      </c>
      <c r="G931" s="101" t="s">
        <v>5448</v>
      </c>
      <c r="H931" s="103">
        <v>12</v>
      </c>
      <c r="I931" s="100" t="s">
        <v>7471</v>
      </c>
      <c r="J931" s="101" t="s">
        <v>3649</v>
      </c>
      <c r="K931" s="101" t="s">
        <v>3887</v>
      </c>
    </row>
    <row r="932" spans="1:11">
      <c r="A932" s="2" t="s">
        <v>12137</v>
      </c>
      <c r="B932" s="99">
        <v>2144398</v>
      </c>
      <c r="C932" s="100" t="s">
        <v>3766</v>
      </c>
      <c r="D932" s="101" t="s">
        <v>3767</v>
      </c>
      <c r="E932" s="102">
        <v>2218306</v>
      </c>
      <c r="F932" s="101" t="s">
        <v>7506</v>
      </c>
      <c r="G932" s="101" t="s">
        <v>5457</v>
      </c>
      <c r="H932" s="103">
        <v>2.4</v>
      </c>
      <c r="I932" s="100" t="s">
        <v>7471</v>
      </c>
      <c r="J932" s="101" t="s">
        <v>3767</v>
      </c>
      <c r="K932" s="101" t="s">
        <v>1696</v>
      </c>
    </row>
    <row r="933" spans="1:11">
      <c r="A933" s="2" t="s">
        <v>12137</v>
      </c>
      <c r="B933" s="99">
        <v>2147573</v>
      </c>
      <c r="C933" s="100" t="s">
        <v>3768</v>
      </c>
      <c r="D933" s="101" t="s">
        <v>3769</v>
      </c>
      <c r="E933" s="102">
        <v>2218306</v>
      </c>
      <c r="F933" s="101" t="s">
        <v>7506</v>
      </c>
      <c r="G933" s="101" t="s">
        <v>5457</v>
      </c>
      <c r="H933" s="103">
        <v>2.4</v>
      </c>
      <c r="I933" s="100" t="s">
        <v>7471</v>
      </c>
      <c r="J933" s="101" t="s">
        <v>3769</v>
      </c>
      <c r="K933" s="101" t="s">
        <v>1696</v>
      </c>
    </row>
    <row r="934" spans="1:11">
      <c r="A934" s="2" t="s">
        <v>12137</v>
      </c>
      <c r="B934" s="99">
        <v>2150430</v>
      </c>
      <c r="C934" s="100" t="s">
        <v>3942</v>
      </c>
      <c r="D934" s="101" t="s">
        <v>3943</v>
      </c>
      <c r="E934" s="102">
        <v>2213558</v>
      </c>
      <c r="F934" s="101" t="s">
        <v>7506</v>
      </c>
      <c r="G934" s="101" t="s">
        <v>5448</v>
      </c>
      <c r="H934" s="103">
        <v>12</v>
      </c>
      <c r="I934" s="100" t="s">
        <v>7471</v>
      </c>
      <c r="J934" s="101" t="s">
        <v>3943</v>
      </c>
      <c r="K934" s="101" t="s">
        <v>3908</v>
      </c>
    </row>
    <row r="935" spans="1:11">
      <c r="A935" s="2" t="s">
        <v>12137</v>
      </c>
      <c r="B935" s="99">
        <v>2154427</v>
      </c>
      <c r="C935" s="100" t="s">
        <v>3944</v>
      </c>
      <c r="D935" s="101" t="s">
        <v>3945</v>
      </c>
      <c r="E935" s="102">
        <v>2213558</v>
      </c>
      <c r="F935" s="101" t="s">
        <v>7506</v>
      </c>
      <c r="G935" s="101" t="s">
        <v>5448</v>
      </c>
      <c r="H935" s="103">
        <v>12</v>
      </c>
      <c r="I935" s="100" t="s">
        <v>7471</v>
      </c>
      <c r="J935" s="101" t="s">
        <v>3945</v>
      </c>
      <c r="K935" s="101" t="s">
        <v>3908</v>
      </c>
    </row>
    <row r="936" spans="1:11">
      <c r="A936" s="2" t="s">
        <v>12137</v>
      </c>
      <c r="B936" s="99">
        <v>2187699</v>
      </c>
      <c r="C936" s="100" t="s">
        <v>3946</v>
      </c>
      <c r="D936" s="101" t="s">
        <v>3947</v>
      </c>
      <c r="E936" s="102">
        <v>2213558</v>
      </c>
      <c r="F936" s="101" t="s">
        <v>7506</v>
      </c>
      <c r="G936" s="101" t="s">
        <v>5448</v>
      </c>
      <c r="H936" s="103">
        <v>12</v>
      </c>
      <c r="I936" s="100" t="s">
        <v>7471</v>
      </c>
      <c r="J936" s="101" t="s">
        <v>3947</v>
      </c>
      <c r="K936" s="101" t="s">
        <v>3908</v>
      </c>
    </row>
    <row r="937" spans="1:11">
      <c r="A937" s="2" t="s">
        <v>12137</v>
      </c>
      <c r="B937" s="99">
        <v>2190593</v>
      </c>
      <c r="C937" s="100" t="s">
        <v>3948</v>
      </c>
      <c r="D937" s="101" t="s">
        <v>3949</v>
      </c>
      <c r="E937" s="102">
        <v>2213560</v>
      </c>
      <c r="F937" s="101" t="s">
        <v>7506</v>
      </c>
      <c r="G937" s="101" t="s">
        <v>5448</v>
      </c>
      <c r="H937" s="103">
        <v>33</v>
      </c>
      <c r="I937" s="100" t="s">
        <v>7471</v>
      </c>
      <c r="J937" s="101" t="s">
        <v>3949</v>
      </c>
      <c r="K937" s="101" t="s">
        <v>3908</v>
      </c>
    </row>
    <row r="938" spans="1:11">
      <c r="A938" s="2" t="s">
        <v>12137</v>
      </c>
      <c r="B938" s="99">
        <v>2179553</v>
      </c>
      <c r="C938" s="100" t="s">
        <v>3950</v>
      </c>
      <c r="D938" s="101" t="s">
        <v>3951</v>
      </c>
      <c r="E938" s="102">
        <v>2213560</v>
      </c>
      <c r="F938" s="101" t="s">
        <v>7506</v>
      </c>
      <c r="G938" s="101" t="s">
        <v>5448</v>
      </c>
      <c r="H938" s="103">
        <v>33</v>
      </c>
      <c r="I938" s="100" t="s">
        <v>7471</v>
      </c>
      <c r="J938" s="101" t="s">
        <v>3951</v>
      </c>
      <c r="K938" s="101" t="s">
        <v>3908</v>
      </c>
    </row>
    <row r="939" spans="1:11">
      <c r="A939" s="2" t="s">
        <v>12137</v>
      </c>
      <c r="B939" s="99">
        <v>2184481</v>
      </c>
      <c r="C939" s="100" t="s">
        <v>3952</v>
      </c>
      <c r="D939" s="101" t="s">
        <v>3953</v>
      </c>
      <c r="E939" s="102">
        <v>2213560</v>
      </c>
      <c r="F939" s="101" t="s">
        <v>7506</v>
      </c>
      <c r="G939" s="101" t="s">
        <v>5448</v>
      </c>
      <c r="H939" s="103">
        <v>33</v>
      </c>
      <c r="I939" s="100" t="s">
        <v>7471</v>
      </c>
      <c r="J939" s="101" t="s">
        <v>3953</v>
      </c>
      <c r="K939" s="101" t="s">
        <v>3908</v>
      </c>
    </row>
    <row r="940" spans="1:11">
      <c r="A940" s="2" t="s">
        <v>12137</v>
      </c>
      <c r="B940" s="99">
        <v>2169827</v>
      </c>
      <c r="C940" s="100" t="s">
        <v>3954</v>
      </c>
      <c r="D940" s="101" t="s">
        <v>3955</v>
      </c>
      <c r="E940" s="102">
        <v>2213558</v>
      </c>
      <c r="F940" s="101" t="s">
        <v>7506</v>
      </c>
      <c r="G940" s="101" t="s">
        <v>5448</v>
      </c>
      <c r="H940" s="103">
        <v>12</v>
      </c>
      <c r="I940" s="100" t="s">
        <v>7471</v>
      </c>
      <c r="J940" s="101" t="s">
        <v>3955</v>
      </c>
      <c r="K940" s="101" t="s">
        <v>3908</v>
      </c>
    </row>
    <row r="941" spans="1:11">
      <c r="A941" s="2" t="s">
        <v>12137</v>
      </c>
      <c r="B941" s="99">
        <v>2140670</v>
      </c>
      <c r="C941" s="100" t="s">
        <v>3956</v>
      </c>
      <c r="D941" s="101" t="s">
        <v>3957</v>
      </c>
      <c r="E941" s="102">
        <v>2213560</v>
      </c>
      <c r="F941" s="101" t="s">
        <v>7506</v>
      </c>
      <c r="G941" s="101" t="s">
        <v>5448</v>
      </c>
      <c r="H941" s="103">
        <v>33</v>
      </c>
      <c r="I941" s="100" t="s">
        <v>7471</v>
      </c>
      <c r="J941" s="101" t="s">
        <v>3957</v>
      </c>
      <c r="K941" s="101" t="s">
        <v>3908</v>
      </c>
    </row>
    <row r="942" spans="1:11">
      <c r="A942" s="2" t="s">
        <v>12137</v>
      </c>
      <c r="B942" s="99">
        <v>2190976</v>
      </c>
      <c r="C942" s="100" t="s">
        <v>3958</v>
      </c>
      <c r="D942" s="101" t="s">
        <v>3959</v>
      </c>
      <c r="E942" s="102">
        <v>2213560</v>
      </c>
      <c r="F942" s="101" t="s">
        <v>7506</v>
      </c>
      <c r="G942" s="101" t="s">
        <v>5448</v>
      </c>
      <c r="H942" s="103">
        <v>33</v>
      </c>
      <c r="I942" s="100" t="s">
        <v>7471</v>
      </c>
      <c r="J942" s="101" t="s">
        <v>3959</v>
      </c>
      <c r="K942" s="101" t="s">
        <v>3908</v>
      </c>
    </row>
    <row r="943" spans="1:11">
      <c r="A943" s="2" t="s">
        <v>12137</v>
      </c>
      <c r="B943" s="99">
        <v>2133018</v>
      </c>
      <c r="C943" s="100" t="s">
        <v>3960</v>
      </c>
      <c r="D943" s="101" t="s">
        <v>3961</v>
      </c>
      <c r="E943" s="102">
        <v>2219024</v>
      </c>
      <c r="F943" s="101" t="s">
        <v>7506</v>
      </c>
      <c r="G943" s="101" t="s">
        <v>2931</v>
      </c>
      <c r="H943" s="103">
        <v>4</v>
      </c>
      <c r="I943" s="100" t="s">
        <v>7471</v>
      </c>
      <c r="J943" s="101" t="s">
        <v>3961</v>
      </c>
      <c r="K943" s="101" t="s">
        <v>1017</v>
      </c>
    </row>
    <row r="944" spans="1:11">
      <c r="A944" s="2" t="s">
        <v>12137</v>
      </c>
      <c r="B944" s="99">
        <v>2156367</v>
      </c>
      <c r="C944" s="100" t="s">
        <v>3962</v>
      </c>
      <c r="D944" s="101" t="s">
        <v>3963</v>
      </c>
      <c r="E944" s="102">
        <v>2219024</v>
      </c>
      <c r="F944" s="101" t="s">
        <v>7506</v>
      </c>
      <c r="G944" s="101" t="s">
        <v>2931</v>
      </c>
      <c r="H944" s="103">
        <v>4</v>
      </c>
      <c r="I944" s="100" t="s">
        <v>7521</v>
      </c>
      <c r="J944" s="101" t="s">
        <v>3963</v>
      </c>
      <c r="K944" s="101" t="s">
        <v>1017</v>
      </c>
    </row>
    <row r="945" spans="1:11">
      <c r="A945" s="2" t="s">
        <v>12137</v>
      </c>
      <c r="B945" s="99">
        <v>2166315</v>
      </c>
      <c r="C945" s="100" t="s">
        <v>3964</v>
      </c>
      <c r="D945" s="101" t="s">
        <v>3965</v>
      </c>
      <c r="E945" s="102">
        <v>2219024</v>
      </c>
      <c r="F945" s="101" t="s">
        <v>7506</v>
      </c>
      <c r="G945" s="101" t="s">
        <v>2931</v>
      </c>
      <c r="H945" s="103">
        <v>4</v>
      </c>
      <c r="I945" s="100" t="s">
        <v>7471</v>
      </c>
      <c r="J945" s="101" t="s">
        <v>3965</v>
      </c>
      <c r="K945" s="101" t="s">
        <v>1017</v>
      </c>
    </row>
    <row r="946" spans="1:11">
      <c r="A946" s="2" t="s">
        <v>12137</v>
      </c>
      <c r="B946" s="99">
        <v>2190736</v>
      </c>
      <c r="C946" s="100" t="s">
        <v>3966</v>
      </c>
      <c r="D946" s="101" t="s">
        <v>3967</v>
      </c>
      <c r="E946" s="102">
        <v>2219024</v>
      </c>
      <c r="F946" s="101" t="s">
        <v>7506</v>
      </c>
      <c r="G946" s="101" t="s">
        <v>2931</v>
      </c>
      <c r="H946" s="103">
        <v>4</v>
      </c>
      <c r="I946" s="100" t="s">
        <v>7471</v>
      </c>
      <c r="J946" s="101" t="s">
        <v>3967</v>
      </c>
      <c r="K946" s="101" t="s">
        <v>1017</v>
      </c>
    </row>
    <row r="947" spans="1:11">
      <c r="A947" s="2" t="s">
        <v>12137</v>
      </c>
      <c r="B947" s="99">
        <v>2190771</v>
      </c>
      <c r="C947" s="100" t="s">
        <v>3968</v>
      </c>
      <c r="D947" s="101" t="s">
        <v>3969</v>
      </c>
      <c r="E947" s="102">
        <v>2219024</v>
      </c>
      <c r="F947" s="101" t="s">
        <v>7506</v>
      </c>
      <c r="G947" s="101" t="s">
        <v>2931</v>
      </c>
      <c r="H947" s="103">
        <v>4</v>
      </c>
      <c r="I947" s="100" t="s">
        <v>7471</v>
      </c>
      <c r="J947" s="101" t="s">
        <v>3969</v>
      </c>
      <c r="K947" s="101" t="s">
        <v>1017</v>
      </c>
    </row>
    <row r="948" spans="1:11">
      <c r="A948" s="2" t="s">
        <v>12137</v>
      </c>
      <c r="B948" s="99">
        <v>2155685</v>
      </c>
      <c r="C948" s="100" t="s">
        <v>4386</v>
      </c>
      <c r="D948" s="101" t="s">
        <v>4387</v>
      </c>
      <c r="E948" s="102">
        <v>2215778</v>
      </c>
      <c r="F948" s="101" t="s">
        <v>7506</v>
      </c>
      <c r="G948" s="101" t="s">
        <v>5448</v>
      </c>
      <c r="H948" s="103">
        <v>33</v>
      </c>
      <c r="I948" s="100" t="s">
        <v>7471</v>
      </c>
      <c r="J948" s="101" t="s">
        <v>4387</v>
      </c>
      <c r="K948" s="101" t="s">
        <v>586</v>
      </c>
    </row>
    <row r="949" spans="1:11">
      <c r="A949" s="2" t="s">
        <v>12137</v>
      </c>
      <c r="B949" s="99">
        <v>2164252</v>
      </c>
      <c r="C949" s="100" t="s">
        <v>4388</v>
      </c>
      <c r="D949" s="101" t="s">
        <v>4389</v>
      </c>
      <c r="E949" s="102">
        <v>2218102</v>
      </c>
      <c r="F949" s="101" t="s">
        <v>7506</v>
      </c>
      <c r="G949" s="101" t="s">
        <v>5448</v>
      </c>
      <c r="H949" s="103">
        <v>25</v>
      </c>
      <c r="I949" s="100" t="s">
        <v>7471</v>
      </c>
      <c r="J949" s="101" t="s">
        <v>4389</v>
      </c>
      <c r="K949" s="101" t="s">
        <v>586</v>
      </c>
    </row>
    <row r="950" spans="1:11">
      <c r="A950" s="2" t="s">
        <v>12137</v>
      </c>
      <c r="B950" s="99">
        <v>2179558</v>
      </c>
      <c r="C950" s="100" t="s">
        <v>4390</v>
      </c>
      <c r="D950" s="101" t="s">
        <v>4391</v>
      </c>
      <c r="E950" s="102">
        <v>2215778</v>
      </c>
      <c r="F950" s="101" t="s">
        <v>7506</v>
      </c>
      <c r="G950" s="101" t="s">
        <v>5448</v>
      </c>
      <c r="H950" s="103">
        <v>33</v>
      </c>
      <c r="I950" s="100" t="s">
        <v>7471</v>
      </c>
      <c r="J950" s="101" t="s">
        <v>4391</v>
      </c>
      <c r="K950" s="101" t="s">
        <v>586</v>
      </c>
    </row>
    <row r="951" spans="1:11">
      <c r="A951" s="2" t="s">
        <v>12137</v>
      </c>
      <c r="B951" s="99">
        <v>2183698</v>
      </c>
      <c r="C951" s="100" t="s">
        <v>4392</v>
      </c>
      <c r="D951" s="101" t="s">
        <v>4393</v>
      </c>
      <c r="E951" s="102">
        <v>2215778</v>
      </c>
      <c r="F951" s="101" t="s">
        <v>7506</v>
      </c>
      <c r="G951" s="101" t="s">
        <v>5448</v>
      </c>
      <c r="H951" s="103">
        <v>33</v>
      </c>
      <c r="I951" s="100" t="s">
        <v>7471</v>
      </c>
      <c r="J951" s="101" t="s">
        <v>4393</v>
      </c>
      <c r="K951" s="101" t="s">
        <v>586</v>
      </c>
    </row>
    <row r="952" spans="1:11">
      <c r="A952" s="2" t="s">
        <v>12137</v>
      </c>
      <c r="B952" s="99">
        <v>2187700</v>
      </c>
      <c r="C952" s="100" t="s">
        <v>4394</v>
      </c>
      <c r="D952" s="101" t="s">
        <v>4395</v>
      </c>
      <c r="E952" s="102">
        <v>2215778</v>
      </c>
      <c r="F952" s="101" t="s">
        <v>7506</v>
      </c>
      <c r="G952" s="101" t="s">
        <v>5448</v>
      </c>
      <c r="H952" s="103">
        <v>33</v>
      </c>
      <c r="I952" s="100" t="s">
        <v>7471</v>
      </c>
      <c r="J952" s="101" t="s">
        <v>4395</v>
      </c>
      <c r="K952" s="101" t="s">
        <v>586</v>
      </c>
    </row>
    <row r="953" spans="1:11">
      <c r="A953" s="2" t="s">
        <v>12137</v>
      </c>
      <c r="B953" s="99">
        <v>2172462</v>
      </c>
      <c r="C953" s="100" t="s">
        <v>4396</v>
      </c>
      <c r="D953" s="101" t="s">
        <v>4397</v>
      </c>
      <c r="E953" s="102">
        <v>2218102</v>
      </c>
      <c r="F953" s="101" t="s">
        <v>7506</v>
      </c>
      <c r="G953" s="101" t="s">
        <v>5448</v>
      </c>
      <c r="H953" s="103">
        <v>25</v>
      </c>
      <c r="I953" s="100" t="s">
        <v>7471</v>
      </c>
      <c r="J953" s="101" t="s">
        <v>4397</v>
      </c>
      <c r="K953" s="101" t="s">
        <v>586</v>
      </c>
    </row>
    <row r="954" spans="1:11">
      <c r="A954" s="2" t="s">
        <v>12137</v>
      </c>
      <c r="B954" s="99">
        <v>2167413</v>
      </c>
      <c r="C954" s="100" t="s">
        <v>4398</v>
      </c>
      <c r="D954" s="101" t="s">
        <v>4399</v>
      </c>
      <c r="E954" s="102">
        <v>2125388</v>
      </c>
      <c r="F954" s="101" t="s">
        <v>7506</v>
      </c>
      <c r="G954" s="101" t="s">
        <v>1776</v>
      </c>
      <c r="H954" s="103">
        <v>4</v>
      </c>
      <c r="I954" s="100" t="s">
        <v>7471</v>
      </c>
      <c r="J954" s="101" t="s">
        <v>4399</v>
      </c>
      <c r="K954" s="101" t="s">
        <v>157</v>
      </c>
    </row>
    <row r="955" spans="1:11">
      <c r="A955" s="2" t="s">
        <v>12137</v>
      </c>
      <c r="B955" s="99">
        <v>2177583</v>
      </c>
      <c r="C955" s="100" t="s">
        <v>4400</v>
      </c>
      <c r="D955" s="101" t="s">
        <v>4401</v>
      </c>
      <c r="E955" s="102">
        <v>2124035</v>
      </c>
      <c r="F955" s="101" t="s">
        <v>7506</v>
      </c>
      <c r="G955" s="101" t="s">
        <v>5457</v>
      </c>
      <c r="H955" s="103">
        <v>2.4</v>
      </c>
      <c r="I955" s="100" t="s">
        <v>7471</v>
      </c>
      <c r="J955" s="101" t="s">
        <v>4401</v>
      </c>
      <c r="K955" s="101" t="s">
        <v>4402</v>
      </c>
    </row>
    <row r="956" spans="1:11">
      <c r="A956" s="2" t="s">
        <v>12137</v>
      </c>
      <c r="B956" s="99">
        <v>2130403</v>
      </c>
      <c r="C956" s="100" t="s">
        <v>11291</v>
      </c>
      <c r="D956" s="101" t="s">
        <v>2872</v>
      </c>
      <c r="E956" s="102">
        <v>2218478</v>
      </c>
      <c r="F956" s="101" t="s">
        <v>7506</v>
      </c>
      <c r="G956" s="101" t="s">
        <v>5448</v>
      </c>
      <c r="H956" s="103">
        <v>12</v>
      </c>
      <c r="I956" s="100" t="s">
        <v>7471</v>
      </c>
      <c r="J956" s="101" t="s">
        <v>2872</v>
      </c>
      <c r="K956" s="101" t="s">
        <v>599</v>
      </c>
    </row>
    <row r="957" spans="1:11">
      <c r="A957" s="2" t="s">
        <v>12137</v>
      </c>
      <c r="B957" s="99">
        <v>2139452</v>
      </c>
      <c r="C957" s="100" t="s">
        <v>11292</v>
      </c>
      <c r="D957" s="101" t="s">
        <v>11293</v>
      </c>
      <c r="E957" s="102">
        <v>2218478</v>
      </c>
      <c r="F957" s="101" t="s">
        <v>7506</v>
      </c>
      <c r="G957" s="101" t="s">
        <v>5448</v>
      </c>
      <c r="H957" s="103">
        <v>12</v>
      </c>
      <c r="I957" s="100" t="s">
        <v>7471</v>
      </c>
      <c r="J957" s="101" t="s">
        <v>11293</v>
      </c>
      <c r="K957" s="101" t="s">
        <v>599</v>
      </c>
    </row>
    <row r="958" spans="1:11">
      <c r="A958" s="2" t="s">
        <v>12137</v>
      </c>
      <c r="B958" s="99">
        <v>2148113</v>
      </c>
      <c r="C958" s="100" t="s">
        <v>11294</v>
      </c>
      <c r="D958" s="101" t="s">
        <v>11295</v>
      </c>
      <c r="E958" s="102">
        <v>2218478</v>
      </c>
      <c r="F958" s="101" t="s">
        <v>7506</v>
      </c>
      <c r="G958" s="101" t="s">
        <v>5448</v>
      </c>
      <c r="H958" s="103">
        <v>12</v>
      </c>
      <c r="I958" s="100" t="s">
        <v>7471</v>
      </c>
      <c r="J958" s="101" t="s">
        <v>11295</v>
      </c>
      <c r="K958" s="101" t="s">
        <v>599</v>
      </c>
    </row>
    <row r="959" spans="1:11">
      <c r="A959" s="2" t="s">
        <v>12137</v>
      </c>
      <c r="B959" s="99">
        <v>2169468</v>
      </c>
      <c r="C959" s="100" t="s">
        <v>11296</v>
      </c>
      <c r="D959" s="101" t="s">
        <v>11297</v>
      </c>
      <c r="E959" s="102">
        <v>2218478</v>
      </c>
      <c r="F959" s="101" t="s">
        <v>7506</v>
      </c>
      <c r="G959" s="101" t="s">
        <v>5448</v>
      </c>
      <c r="H959" s="103">
        <v>12</v>
      </c>
      <c r="I959" s="100" t="s">
        <v>7496</v>
      </c>
      <c r="J959" s="101" t="s">
        <v>11297</v>
      </c>
      <c r="K959" s="101" t="s">
        <v>599</v>
      </c>
    </row>
    <row r="960" spans="1:11">
      <c r="A960" s="2" t="s">
        <v>12137</v>
      </c>
      <c r="B960" s="99">
        <v>2179089</v>
      </c>
      <c r="C960" s="100" t="s">
        <v>11298</v>
      </c>
      <c r="D960" s="101" t="s">
        <v>11299</v>
      </c>
      <c r="E960" s="102">
        <v>2218478</v>
      </c>
      <c r="F960" s="101" t="s">
        <v>7506</v>
      </c>
      <c r="G960" s="101" t="s">
        <v>5448</v>
      </c>
      <c r="H960" s="103">
        <v>12</v>
      </c>
      <c r="I960" s="100" t="s">
        <v>7471</v>
      </c>
      <c r="J960" s="101" t="s">
        <v>11299</v>
      </c>
      <c r="K960" s="101" t="s">
        <v>599</v>
      </c>
    </row>
    <row r="961" spans="1:11">
      <c r="A961" s="2" t="s">
        <v>12137</v>
      </c>
      <c r="B961" s="99">
        <v>2185049</v>
      </c>
      <c r="C961" s="100" t="s">
        <v>11300</v>
      </c>
      <c r="D961" s="101" t="s">
        <v>11301</v>
      </c>
      <c r="E961" s="102">
        <v>2218478</v>
      </c>
      <c r="F961" s="101" t="s">
        <v>7506</v>
      </c>
      <c r="G961" s="101" t="s">
        <v>5448</v>
      </c>
      <c r="H961" s="103">
        <v>12</v>
      </c>
      <c r="I961" s="100" t="s">
        <v>7471</v>
      </c>
      <c r="J961" s="101" t="s">
        <v>11301</v>
      </c>
      <c r="K961" s="101" t="s">
        <v>599</v>
      </c>
    </row>
    <row r="962" spans="1:11">
      <c r="A962" s="2" t="s">
        <v>12137</v>
      </c>
      <c r="B962" s="99">
        <v>2187388</v>
      </c>
      <c r="C962" s="100" t="s">
        <v>11302</v>
      </c>
      <c r="D962" s="101" t="s">
        <v>11303</v>
      </c>
      <c r="E962" s="102">
        <v>2218478</v>
      </c>
      <c r="F962" s="101" t="s">
        <v>7506</v>
      </c>
      <c r="G962" s="101" t="s">
        <v>5448</v>
      </c>
      <c r="H962" s="103">
        <v>12</v>
      </c>
      <c r="I962" s="100" t="s">
        <v>7471</v>
      </c>
      <c r="J962" s="101" t="s">
        <v>11303</v>
      </c>
      <c r="K962" s="101" t="s">
        <v>599</v>
      </c>
    </row>
    <row r="963" spans="1:11">
      <c r="A963" s="2" t="s">
        <v>12137</v>
      </c>
      <c r="B963" s="99">
        <v>2189483</v>
      </c>
      <c r="C963" s="100" t="s">
        <v>11304</v>
      </c>
      <c r="D963" s="101" t="s">
        <v>1414</v>
      </c>
      <c r="E963" s="102">
        <v>2218478</v>
      </c>
      <c r="F963" s="101" t="s">
        <v>7506</v>
      </c>
      <c r="G963" s="101" t="s">
        <v>5448</v>
      </c>
      <c r="H963" s="103">
        <v>12</v>
      </c>
      <c r="I963" s="100" t="s">
        <v>7471</v>
      </c>
      <c r="J963" s="101" t="s">
        <v>1414</v>
      </c>
      <c r="K963" s="101" t="s">
        <v>599</v>
      </c>
    </row>
    <row r="964" spans="1:11">
      <c r="A964" s="2" t="s">
        <v>12137</v>
      </c>
      <c r="B964" s="99">
        <v>2172941</v>
      </c>
      <c r="C964" s="100" t="s">
        <v>11305</v>
      </c>
      <c r="D964" s="101" t="s">
        <v>11306</v>
      </c>
      <c r="E964" s="102">
        <v>2218478</v>
      </c>
      <c r="F964" s="101" t="s">
        <v>7506</v>
      </c>
      <c r="G964" s="101" t="s">
        <v>5448</v>
      </c>
      <c r="H964" s="103">
        <v>12</v>
      </c>
      <c r="I964" s="100" t="s">
        <v>7471</v>
      </c>
      <c r="J964" s="101" t="s">
        <v>11306</v>
      </c>
      <c r="K964" s="101" t="s">
        <v>599</v>
      </c>
    </row>
    <row r="965" spans="1:11">
      <c r="A965" s="2" t="s">
        <v>12137</v>
      </c>
      <c r="B965" s="99">
        <v>2178426</v>
      </c>
      <c r="C965" s="100" t="s">
        <v>11307</v>
      </c>
      <c r="D965" s="101" t="s">
        <v>11308</v>
      </c>
      <c r="E965" s="102">
        <v>2218478</v>
      </c>
      <c r="F965" s="101" t="s">
        <v>7506</v>
      </c>
      <c r="G965" s="101" t="s">
        <v>5448</v>
      </c>
      <c r="H965" s="103">
        <v>12</v>
      </c>
      <c r="I965" s="100" t="s">
        <v>7471</v>
      </c>
      <c r="J965" s="101" t="s">
        <v>11308</v>
      </c>
      <c r="K965" s="101" t="s">
        <v>599</v>
      </c>
    </row>
    <row r="966" spans="1:11">
      <c r="A966" s="2" t="s">
        <v>12137</v>
      </c>
      <c r="B966" s="99">
        <v>2183783</v>
      </c>
      <c r="C966" s="100" t="s">
        <v>11309</v>
      </c>
      <c r="D966" s="101" t="s">
        <v>11310</v>
      </c>
      <c r="E966" s="102">
        <v>2218478</v>
      </c>
      <c r="F966" s="101" t="s">
        <v>7506</v>
      </c>
      <c r="G966" s="101" t="s">
        <v>5448</v>
      </c>
      <c r="H966" s="103">
        <v>12</v>
      </c>
      <c r="I966" s="100" t="s">
        <v>7471</v>
      </c>
      <c r="J966" s="101" t="s">
        <v>11310</v>
      </c>
      <c r="K966" s="101" t="s">
        <v>599</v>
      </c>
    </row>
    <row r="967" spans="1:11">
      <c r="A967" s="2" t="s">
        <v>12137</v>
      </c>
      <c r="B967" s="99">
        <v>2185229</v>
      </c>
      <c r="C967" s="100" t="s">
        <v>11311</v>
      </c>
      <c r="D967" s="101" t="s">
        <v>11312</v>
      </c>
      <c r="E967" s="102">
        <v>2218478</v>
      </c>
      <c r="F967" s="101" t="s">
        <v>7506</v>
      </c>
      <c r="G967" s="101" t="s">
        <v>5448</v>
      </c>
      <c r="H967" s="103">
        <v>12</v>
      </c>
      <c r="I967" s="100" t="s">
        <v>7471</v>
      </c>
      <c r="J967" s="101" t="s">
        <v>11312</v>
      </c>
      <c r="K967" s="101" t="s">
        <v>599</v>
      </c>
    </row>
    <row r="968" spans="1:11">
      <c r="A968" s="2" t="s">
        <v>12137</v>
      </c>
      <c r="B968" s="99">
        <v>2188368</v>
      </c>
      <c r="C968" s="100" t="s">
        <v>11313</v>
      </c>
      <c r="D968" s="101" t="s">
        <v>11314</v>
      </c>
      <c r="E968" s="102">
        <v>2218478</v>
      </c>
      <c r="F968" s="101" t="s">
        <v>7506</v>
      </c>
      <c r="G968" s="101" t="s">
        <v>5448</v>
      </c>
      <c r="H968" s="103">
        <v>12</v>
      </c>
      <c r="I968" s="100" t="s">
        <v>7471</v>
      </c>
      <c r="J968" s="101" t="s">
        <v>11314</v>
      </c>
      <c r="K968" s="101" t="s">
        <v>599</v>
      </c>
    </row>
    <row r="969" spans="1:11">
      <c r="A969" s="2" t="s">
        <v>12137</v>
      </c>
      <c r="B969" s="99">
        <v>2190952</v>
      </c>
      <c r="C969" s="100" t="s">
        <v>11315</v>
      </c>
      <c r="D969" s="101" t="s">
        <v>11316</v>
      </c>
      <c r="E969" s="102">
        <v>2218478</v>
      </c>
      <c r="F969" s="101" t="s">
        <v>7506</v>
      </c>
      <c r="G969" s="101" t="s">
        <v>5448</v>
      </c>
      <c r="H969" s="103">
        <v>12</v>
      </c>
      <c r="I969" s="100" t="s">
        <v>7471</v>
      </c>
      <c r="J969" s="101" t="s">
        <v>11316</v>
      </c>
      <c r="K969" s="101" t="s">
        <v>599</v>
      </c>
    </row>
    <row r="970" spans="1:11">
      <c r="A970" s="2" t="s">
        <v>12137</v>
      </c>
      <c r="B970" s="99">
        <v>2187289</v>
      </c>
      <c r="C970" s="100" t="s">
        <v>11317</v>
      </c>
      <c r="D970" s="101" t="s">
        <v>11318</v>
      </c>
      <c r="E970" s="102">
        <v>2218478</v>
      </c>
      <c r="F970" s="101" t="s">
        <v>7506</v>
      </c>
      <c r="G970" s="101" t="s">
        <v>5448</v>
      </c>
      <c r="H970" s="103">
        <v>12</v>
      </c>
      <c r="I970" s="100" t="s">
        <v>7471</v>
      </c>
      <c r="J970" s="101" t="s">
        <v>11318</v>
      </c>
      <c r="K970" s="101" t="s">
        <v>599</v>
      </c>
    </row>
    <row r="971" spans="1:11">
      <c r="A971" s="2" t="s">
        <v>12137</v>
      </c>
      <c r="B971" s="99">
        <v>2190646</v>
      </c>
      <c r="C971" s="100" t="s">
        <v>6544</v>
      </c>
      <c r="D971" s="101" t="s">
        <v>6545</v>
      </c>
      <c r="E971" s="102">
        <v>2214852</v>
      </c>
      <c r="F971" s="101" t="s">
        <v>7506</v>
      </c>
      <c r="G971" s="101" t="s">
        <v>5872</v>
      </c>
      <c r="H971" s="103">
        <v>12</v>
      </c>
      <c r="I971" s="100" t="s">
        <v>7471</v>
      </c>
      <c r="J971" s="101" t="s">
        <v>6545</v>
      </c>
      <c r="K971" s="101" t="s">
        <v>786</v>
      </c>
    </row>
    <row r="972" spans="1:11">
      <c r="A972" s="2" t="s">
        <v>12137</v>
      </c>
      <c r="B972" s="99">
        <v>2130997</v>
      </c>
      <c r="C972" s="100" t="s">
        <v>9314</v>
      </c>
      <c r="D972" s="101" t="s">
        <v>9315</v>
      </c>
      <c r="E972" s="102">
        <v>2218128</v>
      </c>
      <c r="F972" s="101" t="s">
        <v>7506</v>
      </c>
      <c r="G972" s="101" t="s">
        <v>5448</v>
      </c>
      <c r="H972" s="103">
        <v>12</v>
      </c>
      <c r="I972" s="100" t="s">
        <v>7471</v>
      </c>
      <c r="J972" s="101" t="s">
        <v>9315</v>
      </c>
      <c r="K972" s="101" t="s">
        <v>835</v>
      </c>
    </row>
    <row r="973" spans="1:11">
      <c r="A973" s="2" t="s">
        <v>12137</v>
      </c>
      <c r="B973" s="99">
        <v>2140506</v>
      </c>
      <c r="C973" s="100" t="s">
        <v>9316</v>
      </c>
      <c r="D973" s="101" t="s">
        <v>9317</v>
      </c>
      <c r="E973" s="102">
        <v>2218128</v>
      </c>
      <c r="F973" s="101" t="s">
        <v>7506</v>
      </c>
      <c r="G973" s="101" t="s">
        <v>5448</v>
      </c>
      <c r="H973" s="103">
        <v>12</v>
      </c>
      <c r="I973" s="100" t="s">
        <v>7471</v>
      </c>
      <c r="J973" s="101" t="s">
        <v>9317</v>
      </c>
      <c r="K973" s="101" t="s">
        <v>835</v>
      </c>
    </row>
    <row r="974" spans="1:11">
      <c r="A974" s="2" t="s">
        <v>12137</v>
      </c>
      <c r="B974" s="99">
        <v>2179732</v>
      </c>
      <c r="C974" s="100" t="s">
        <v>9318</v>
      </c>
      <c r="D974" s="101" t="s">
        <v>9319</v>
      </c>
      <c r="E974" s="102">
        <v>2218128</v>
      </c>
      <c r="F974" s="101" t="s">
        <v>7506</v>
      </c>
      <c r="G974" s="101" t="s">
        <v>5448</v>
      </c>
      <c r="H974" s="103">
        <v>12</v>
      </c>
      <c r="I974" s="100" t="s">
        <v>7471</v>
      </c>
      <c r="J974" s="101" t="s">
        <v>9319</v>
      </c>
      <c r="K974" s="101" t="s">
        <v>835</v>
      </c>
    </row>
    <row r="975" spans="1:11">
      <c r="A975" s="2" t="s">
        <v>12137</v>
      </c>
      <c r="B975" s="99">
        <v>2180460</v>
      </c>
      <c r="C975" s="100" t="s">
        <v>9320</v>
      </c>
      <c r="D975" s="101" t="s">
        <v>9321</v>
      </c>
      <c r="E975" s="102">
        <v>2218128</v>
      </c>
      <c r="F975" s="101" t="s">
        <v>7506</v>
      </c>
      <c r="G975" s="101" t="s">
        <v>5448</v>
      </c>
      <c r="H975" s="103">
        <v>12</v>
      </c>
      <c r="I975" s="100" t="s">
        <v>7471</v>
      </c>
      <c r="J975" s="101" t="s">
        <v>9321</v>
      </c>
      <c r="K975" s="101" t="s">
        <v>835</v>
      </c>
    </row>
    <row r="976" spans="1:11">
      <c r="A976" s="2" t="s">
        <v>12137</v>
      </c>
      <c r="B976" s="99">
        <v>2181960</v>
      </c>
      <c r="C976" s="100" t="s">
        <v>9322</v>
      </c>
      <c r="D976" s="101" t="s">
        <v>9323</v>
      </c>
      <c r="E976" s="102">
        <v>2220464</v>
      </c>
      <c r="F976" s="101" t="s">
        <v>7506</v>
      </c>
      <c r="G976" s="101" t="s">
        <v>5448</v>
      </c>
      <c r="H976" s="103">
        <v>33</v>
      </c>
      <c r="I976" s="100" t="s">
        <v>7471</v>
      </c>
      <c r="J976" s="101" t="s">
        <v>9323</v>
      </c>
      <c r="K976" s="101" t="s">
        <v>835</v>
      </c>
    </row>
    <row r="977" spans="1:11">
      <c r="A977" s="2" t="s">
        <v>12137</v>
      </c>
      <c r="B977" s="99">
        <v>2184155</v>
      </c>
      <c r="C977" s="100" t="s">
        <v>9324</v>
      </c>
      <c r="D977" s="101" t="s">
        <v>9325</v>
      </c>
      <c r="E977" s="102">
        <v>2220464</v>
      </c>
      <c r="F977" s="101" t="s">
        <v>7506</v>
      </c>
      <c r="G977" s="101" t="s">
        <v>5448</v>
      </c>
      <c r="H977" s="103">
        <v>33</v>
      </c>
      <c r="I977" s="100" t="s">
        <v>7471</v>
      </c>
      <c r="J977" s="101" t="s">
        <v>9325</v>
      </c>
      <c r="K977" s="101" t="s">
        <v>835</v>
      </c>
    </row>
    <row r="978" spans="1:11">
      <c r="A978" s="2" t="s">
        <v>12137</v>
      </c>
      <c r="B978" s="99">
        <v>2188442</v>
      </c>
      <c r="C978" s="100" t="s">
        <v>9326</v>
      </c>
      <c r="D978" s="101" t="s">
        <v>9327</v>
      </c>
      <c r="E978" s="102">
        <v>2220464</v>
      </c>
      <c r="F978" s="101" t="s">
        <v>7506</v>
      </c>
      <c r="G978" s="101" t="s">
        <v>5448</v>
      </c>
      <c r="H978" s="103">
        <v>33</v>
      </c>
      <c r="I978" s="100" t="s">
        <v>7471</v>
      </c>
      <c r="J978" s="101" t="s">
        <v>9327</v>
      </c>
      <c r="K978" s="101" t="s">
        <v>835</v>
      </c>
    </row>
    <row r="979" spans="1:11">
      <c r="A979" s="2" t="s">
        <v>12137</v>
      </c>
      <c r="B979" s="99">
        <v>2183168</v>
      </c>
      <c r="C979" s="100" t="s">
        <v>9328</v>
      </c>
      <c r="D979" s="101" t="s">
        <v>1346</v>
      </c>
      <c r="E979" s="102">
        <v>2218128</v>
      </c>
      <c r="F979" s="101" t="s">
        <v>7506</v>
      </c>
      <c r="G979" s="101" t="s">
        <v>5448</v>
      </c>
      <c r="H979" s="103">
        <v>12</v>
      </c>
      <c r="I979" s="100" t="s">
        <v>7471</v>
      </c>
      <c r="J979" s="101" t="s">
        <v>1346</v>
      </c>
      <c r="K979" s="101" t="s">
        <v>835</v>
      </c>
    </row>
    <row r="980" spans="1:11">
      <c r="A980" s="2" t="s">
        <v>12137</v>
      </c>
      <c r="B980" s="99">
        <v>2190774</v>
      </c>
      <c r="C980" s="100" t="s">
        <v>9329</v>
      </c>
      <c r="D980" s="101" t="s">
        <v>9330</v>
      </c>
      <c r="E980" s="102">
        <v>2218128</v>
      </c>
      <c r="F980" s="101" t="s">
        <v>7506</v>
      </c>
      <c r="G980" s="101" t="s">
        <v>5448</v>
      </c>
      <c r="H980" s="103">
        <v>12</v>
      </c>
      <c r="I980" s="100" t="s">
        <v>7471</v>
      </c>
      <c r="J980" s="101" t="s">
        <v>9330</v>
      </c>
      <c r="K980" s="101" t="s">
        <v>835</v>
      </c>
    </row>
    <row r="981" spans="1:11">
      <c r="A981" s="2" t="s">
        <v>12137</v>
      </c>
      <c r="B981" s="99">
        <v>2190954</v>
      </c>
      <c r="C981" s="100" t="s">
        <v>9331</v>
      </c>
      <c r="D981" s="101" t="s">
        <v>9332</v>
      </c>
      <c r="E981" s="102">
        <v>2218128</v>
      </c>
      <c r="F981" s="101" t="s">
        <v>7506</v>
      </c>
      <c r="G981" s="101" t="s">
        <v>5448</v>
      </c>
      <c r="H981" s="103">
        <v>12</v>
      </c>
      <c r="I981" s="100" t="s">
        <v>7471</v>
      </c>
      <c r="J981" s="101" t="s">
        <v>9332</v>
      </c>
      <c r="K981" s="101" t="s">
        <v>835</v>
      </c>
    </row>
    <row r="982" spans="1:11">
      <c r="A982" s="2" t="s">
        <v>12137</v>
      </c>
      <c r="B982" s="99">
        <v>2129878</v>
      </c>
      <c r="C982" s="100" t="s">
        <v>9333</v>
      </c>
      <c r="D982" s="101" t="s">
        <v>9334</v>
      </c>
      <c r="E982" s="102">
        <v>2218128</v>
      </c>
      <c r="F982" s="101" t="s">
        <v>7506</v>
      </c>
      <c r="G982" s="101" t="s">
        <v>5448</v>
      </c>
      <c r="H982" s="103">
        <v>12</v>
      </c>
      <c r="I982" s="100" t="s">
        <v>7471</v>
      </c>
      <c r="J982" s="101" t="s">
        <v>9334</v>
      </c>
      <c r="K982" s="101" t="s">
        <v>835</v>
      </c>
    </row>
    <row r="983" spans="1:11">
      <c r="A983" s="2" t="s">
        <v>12137</v>
      </c>
      <c r="B983" s="99">
        <v>2148847</v>
      </c>
      <c r="C983" s="100" t="s">
        <v>9335</v>
      </c>
      <c r="D983" s="101" t="s">
        <v>9336</v>
      </c>
      <c r="E983" s="102">
        <v>2220464</v>
      </c>
      <c r="F983" s="101" t="s">
        <v>7506</v>
      </c>
      <c r="G983" s="101" t="s">
        <v>5448</v>
      </c>
      <c r="H983" s="103">
        <v>33</v>
      </c>
      <c r="I983" s="100" t="s">
        <v>7471</v>
      </c>
      <c r="J983" s="101" t="s">
        <v>9336</v>
      </c>
      <c r="K983" s="101" t="s">
        <v>835</v>
      </c>
    </row>
    <row r="984" spans="1:11">
      <c r="A984" s="2" t="s">
        <v>12137</v>
      </c>
      <c r="B984" s="99">
        <v>2183242</v>
      </c>
      <c r="C984" s="100" t="s">
        <v>9337</v>
      </c>
      <c r="D984" s="101" t="s">
        <v>9338</v>
      </c>
      <c r="E984" s="102">
        <v>2218128</v>
      </c>
      <c r="F984" s="101" t="s">
        <v>7506</v>
      </c>
      <c r="G984" s="101" t="s">
        <v>5448</v>
      </c>
      <c r="H984" s="103">
        <v>12</v>
      </c>
      <c r="I984" s="100" t="s">
        <v>7471</v>
      </c>
      <c r="J984" s="101" t="s">
        <v>9338</v>
      </c>
      <c r="K984" s="101" t="s">
        <v>835</v>
      </c>
    </row>
    <row r="985" spans="1:11">
      <c r="A985" s="2" t="s">
        <v>12137</v>
      </c>
      <c r="B985" s="99">
        <v>2184710</v>
      </c>
      <c r="C985" s="100" t="s">
        <v>9339</v>
      </c>
      <c r="D985" s="101" t="s">
        <v>9340</v>
      </c>
      <c r="E985" s="102">
        <v>2218128</v>
      </c>
      <c r="F985" s="101" t="s">
        <v>7506</v>
      </c>
      <c r="G985" s="101" t="s">
        <v>5448</v>
      </c>
      <c r="H985" s="103">
        <v>12</v>
      </c>
      <c r="I985" s="100" t="s">
        <v>7471</v>
      </c>
      <c r="J985" s="101" t="s">
        <v>9340</v>
      </c>
      <c r="K985" s="101" t="s">
        <v>835</v>
      </c>
    </row>
    <row r="986" spans="1:11">
      <c r="A986" s="2" t="s">
        <v>12137</v>
      </c>
      <c r="B986" s="99">
        <v>2135649</v>
      </c>
      <c r="C986" s="100" t="s">
        <v>9341</v>
      </c>
      <c r="D986" s="101" t="s">
        <v>9342</v>
      </c>
      <c r="E986" s="102">
        <v>2218128</v>
      </c>
      <c r="F986" s="101" t="s">
        <v>7506</v>
      </c>
      <c r="G986" s="101" t="s">
        <v>5448</v>
      </c>
      <c r="H986" s="103">
        <v>12</v>
      </c>
      <c r="I986" s="100" t="s">
        <v>7471</v>
      </c>
      <c r="J986" s="101" t="s">
        <v>9342</v>
      </c>
      <c r="K986" s="101" t="s">
        <v>835</v>
      </c>
    </row>
    <row r="987" spans="1:11">
      <c r="A987" s="2" t="s">
        <v>12137</v>
      </c>
      <c r="B987" s="99">
        <v>2168319</v>
      </c>
      <c r="C987" s="100" t="s">
        <v>9343</v>
      </c>
      <c r="D987" s="101" t="s">
        <v>9344</v>
      </c>
      <c r="E987" s="102">
        <v>2220464</v>
      </c>
      <c r="F987" s="101" t="s">
        <v>7506</v>
      </c>
      <c r="G987" s="101" t="s">
        <v>5448</v>
      </c>
      <c r="H987" s="103">
        <v>33</v>
      </c>
      <c r="I987" s="100" t="s">
        <v>7471</v>
      </c>
      <c r="J987" s="101" t="s">
        <v>9344</v>
      </c>
      <c r="K987" s="101" t="s">
        <v>835</v>
      </c>
    </row>
    <row r="988" spans="1:11">
      <c r="A988" s="2" t="s">
        <v>12137</v>
      </c>
      <c r="B988" s="99">
        <v>2187207</v>
      </c>
      <c r="C988" s="100" t="s">
        <v>9345</v>
      </c>
      <c r="D988" s="101" t="s">
        <v>9346</v>
      </c>
      <c r="E988" s="102">
        <v>2218128</v>
      </c>
      <c r="F988" s="101" t="s">
        <v>7506</v>
      </c>
      <c r="G988" s="101" t="s">
        <v>5448</v>
      </c>
      <c r="H988" s="103">
        <v>12</v>
      </c>
      <c r="I988" s="100" t="s">
        <v>7471</v>
      </c>
      <c r="J988" s="101" t="s">
        <v>9346</v>
      </c>
      <c r="K988" s="101" t="s">
        <v>835</v>
      </c>
    </row>
    <row r="989" spans="1:11">
      <c r="A989" s="2" t="s">
        <v>12137</v>
      </c>
      <c r="B989" s="99">
        <v>2142144</v>
      </c>
      <c r="C989" s="100" t="s">
        <v>9347</v>
      </c>
      <c r="D989" s="101" t="s">
        <v>9348</v>
      </c>
      <c r="E989" s="102">
        <v>2218128</v>
      </c>
      <c r="F989" s="101" t="s">
        <v>7506</v>
      </c>
      <c r="G989" s="101" t="s">
        <v>5448</v>
      </c>
      <c r="H989" s="103">
        <v>12</v>
      </c>
      <c r="I989" s="100" t="s">
        <v>7471</v>
      </c>
      <c r="J989" s="101" t="s">
        <v>9348</v>
      </c>
      <c r="K989" s="101" t="s">
        <v>835</v>
      </c>
    </row>
    <row r="990" spans="1:11">
      <c r="A990" s="2" t="s">
        <v>12137</v>
      </c>
      <c r="B990" s="99">
        <v>2179467</v>
      </c>
      <c r="C990" s="100" t="s">
        <v>9349</v>
      </c>
      <c r="D990" s="101" t="s">
        <v>9350</v>
      </c>
      <c r="E990" s="102">
        <v>2218128</v>
      </c>
      <c r="F990" s="101" t="s">
        <v>7506</v>
      </c>
      <c r="G990" s="101" t="s">
        <v>5448</v>
      </c>
      <c r="H990" s="103">
        <v>12</v>
      </c>
      <c r="I990" s="100" t="s">
        <v>7471</v>
      </c>
      <c r="J990" s="101" t="s">
        <v>9350</v>
      </c>
      <c r="K990" s="101" t="s">
        <v>835</v>
      </c>
    </row>
    <row r="991" spans="1:11">
      <c r="A991" s="2" t="s">
        <v>12137</v>
      </c>
      <c r="B991" s="99">
        <v>2137580</v>
      </c>
      <c r="C991" s="100" t="s">
        <v>10900</v>
      </c>
      <c r="D991" s="101" t="s">
        <v>10901</v>
      </c>
      <c r="E991" s="102">
        <v>2218266</v>
      </c>
      <c r="F991" s="101" t="s">
        <v>7506</v>
      </c>
      <c r="G991" s="101" t="s">
        <v>5448</v>
      </c>
      <c r="H991" s="103">
        <v>12</v>
      </c>
      <c r="I991" s="100" t="s">
        <v>7471</v>
      </c>
      <c r="J991" s="101" t="s">
        <v>10901</v>
      </c>
      <c r="K991" s="101" t="s">
        <v>892</v>
      </c>
    </row>
    <row r="992" spans="1:11">
      <c r="A992" s="2" t="s">
        <v>12137</v>
      </c>
      <c r="B992" s="99">
        <v>2141766</v>
      </c>
      <c r="C992" s="100" t="s">
        <v>10902</v>
      </c>
      <c r="D992" s="101" t="s">
        <v>10903</v>
      </c>
      <c r="E992" s="102">
        <v>2218266</v>
      </c>
      <c r="F992" s="101" t="s">
        <v>7506</v>
      </c>
      <c r="G992" s="101" t="s">
        <v>5448</v>
      </c>
      <c r="H992" s="103">
        <v>12</v>
      </c>
      <c r="I992" s="100" t="s">
        <v>7471</v>
      </c>
      <c r="J992" s="101" t="s">
        <v>10903</v>
      </c>
      <c r="K992" s="101" t="s">
        <v>892</v>
      </c>
    </row>
    <row r="993" spans="1:11">
      <c r="A993" s="2" t="s">
        <v>12137</v>
      </c>
      <c r="B993" s="99">
        <v>2142522</v>
      </c>
      <c r="C993" s="100" t="s">
        <v>10904</v>
      </c>
      <c r="D993" s="101" t="s">
        <v>10905</v>
      </c>
      <c r="E993" s="102">
        <v>2218266</v>
      </c>
      <c r="F993" s="101" t="s">
        <v>7506</v>
      </c>
      <c r="G993" s="101" t="s">
        <v>5448</v>
      </c>
      <c r="H993" s="103">
        <v>12</v>
      </c>
      <c r="I993" s="100" t="s">
        <v>7471</v>
      </c>
      <c r="J993" s="101" t="s">
        <v>10905</v>
      </c>
      <c r="K993" s="101" t="s">
        <v>892</v>
      </c>
    </row>
    <row r="994" spans="1:11">
      <c r="A994" s="2" t="s">
        <v>12137</v>
      </c>
      <c r="B994" s="99">
        <v>2162196</v>
      </c>
      <c r="C994" s="100" t="s">
        <v>10906</v>
      </c>
      <c r="D994" s="101" t="s">
        <v>10907</v>
      </c>
      <c r="E994" s="102">
        <v>2218266</v>
      </c>
      <c r="F994" s="101" t="s">
        <v>7506</v>
      </c>
      <c r="G994" s="101" t="s">
        <v>5448</v>
      </c>
      <c r="H994" s="103">
        <v>12</v>
      </c>
      <c r="I994" s="100" t="s">
        <v>7471</v>
      </c>
      <c r="J994" s="101" t="s">
        <v>10907</v>
      </c>
      <c r="K994" s="101" t="s">
        <v>892</v>
      </c>
    </row>
    <row r="995" spans="1:11">
      <c r="A995" s="2" t="s">
        <v>12137</v>
      </c>
      <c r="B995" s="99">
        <v>2172607</v>
      </c>
      <c r="C995" s="100" t="s">
        <v>10908</v>
      </c>
      <c r="D995" s="101" t="s">
        <v>10909</v>
      </c>
      <c r="E995" s="102">
        <v>2218266</v>
      </c>
      <c r="F995" s="101" t="s">
        <v>7506</v>
      </c>
      <c r="G995" s="101" t="s">
        <v>5448</v>
      </c>
      <c r="H995" s="103">
        <v>12</v>
      </c>
      <c r="I995" s="100" t="s">
        <v>7471</v>
      </c>
      <c r="J995" s="101" t="s">
        <v>10909</v>
      </c>
      <c r="K995" s="101" t="s">
        <v>892</v>
      </c>
    </row>
    <row r="996" spans="1:11">
      <c r="A996" s="2" t="s">
        <v>12137</v>
      </c>
      <c r="B996" s="99">
        <v>2178915</v>
      </c>
      <c r="C996" s="100" t="s">
        <v>10910</v>
      </c>
      <c r="D996" s="101" t="s">
        <v>10911</v>
      </c>
      <c r="E996" s="102">
        <v>2218266</v>
      </c>
      <c r="F996" s="101" t="s">
        <v>7506</v>
      </c>
      <c r="G996" s="101" t="s">
        <v>5448</v>
      </c>
      <c r="H996" s="103">
        <v>12</v>
      </c>
      <c r="I996" s="100" t="s">
        <v>7471</v>
      </c>
      <c r="J996" s="101" t="s">
        <v>10911</v>
      </c>
      <c r="K996" s="101" t="s">
        <v>892</v>
      </c>
    </row>
    <row r="997" spans="1:11">
      <c r="A997" s="2" t="s">
        <v>12137</v>
      </c>
      <c r="B997" s="99">
        <v>2181204</v>
      </c>
      <c r="C997" s="100" t="s">
        <v>10912</v>
      </c>
      <c r="D997" s="101" t="s">
        <v>10913</v>
      </c>
      <c r="E997" s="102">
        <v>2218266</v>
      </c>
      <c r="F997" s="101" t="s">
        <v>7506</v>
      </c>
      <c r="G997" s="101" t="s">
        <v>5448</v>
      </c>
      <c r="H997" s="103">
        <v>12</v>
      </c>
      <c r="I997" s="100" t="s">
        <v>7471</v>
      </c>
      <c r="J997" s="101" t="s">
        <v>10913</v>
      </c>
      <c r="K997" s="101" t="s">
        <v>892</v>
      </c>
    </row>
    <row r="998" spans="1:11">
      <c r="A998" s="2" t="s">
        <v>12137</v>
      </c>
      <c r="B998" s="99">
        <v>2190778</v>
      </c>
      <c r="C998" s="100" t="s">
        <v>10914</v>
      </c>
      <c r="D998" s="101" t="s">
        <v>10915</v>
      </c>
      <c r="E998" s="102">
        <v>2218266</v>
      </c>
      <c r="F998" s="101" t="s">
        <v>7506</v>
      </c>
      <c r="G998" s="101" t="s">
        <v>5448</v>
      </c>
      <c r="H998" s="103">
        <v>12</v>
      </c>
      <c r="I998" s="100" t="s">
        <v>7471</v>
      </c>
      <c r="J998" s="101" t="s">
        <v>10915</v>
      </c>
      <c r="K998" s="101" t="s">
        <v>892</v>
      </c>
    </row>
    <row r="999" spans="1:11">
      <c r="A999" s="2" t="s">
        <v>12137</v>
      </c>
      <c r="B999" s="99">
        <v>2129138</v>
      </c>
      <c r="C999" s="100" t="s">
        <v>10916</v>
      </c>
      <c r="D999" s="101" t="s">
        <v>10917</v>
      </c>
      <c r="E999" s="102">
        <v>2218266</v>
      </c>
      <c r="F999" s="101" t="s">
        <v>7506</v>
      </c>
      <c r="G999" s="101" t="s">
        <v>5448</v>
      </c>
      <c r="H999" s="103">
        <v>12</v>
      </c>
      <c r="I999" s="100" t="s">
        <v>7471</v>
      </c>
      <c r="J999" s="101" t="s">
        <v>10917</v>
      </c>
      <c r="K999" s="101" t="s">
        <v>892</v>
      </c>
    </row>
    <row r="1000" spans="1:11">
      <c r="A1000" s="2" t="s">
        <v>12137</v>
      </c>
      <c r="B1000" s="99">
        <v>2131177</v>
      </c>
      <c r="C1000" s="100" t="s">
        <v>10918</v>
      </c>
      <c r="D1000" s="101" t="s">
        <v>10919</v>
      </c>
      <c r="E1000" s="102">
        <v>2218266</v>
      </c>
      <c r="F1000" s="101" t="s">
        <v>7506</v>
      </c>
      <c r="G1000" s="101" t="s">
        <v>5448</v>
      </c>
      <c r="H1000" s="103">
        <v>12</v>
      </c>
      <c r="I1000" s="100" t="s">
        <v>7471</v>
      </c>
      <c r="J1000" s="101" t="s">
        <v>10919</v>
      </c>
      <c r="K1000" s="101" t="s">
        <v>892</v>
      </c>
    </row>
    <row r="1001" spans="1:11">
      <c r="A1001" s="2" t="s">
        <v>12137</v>
      </c>
      <c r="B1001" s="99">
        <v>2134567</v>
      </c>
      <c r="C1001" s="100" t="s">
        <v>10920</v>
      </c>
      <c r="D1001" s="101" t="s">
        <v>10921</v>
      </c>
      <c r="E1001" s="102">
        <v>2218266</v>
      </c>
      <c r="F1001" s="101" t="s">
        <v>7506</v>
      </c>
      <c r="G1001" s="101" t="s">
        <v>5448</v>
      </c>
      <c r="H1001" s="103">
        <v>12</v>
      </c>
      <c r="I1001" s="100" t="s">
        <v>7471</v>
      </c>
      <c r="J1001" s="101" t="s">
        <v>10921</v>
      </c>
      <c r="K1001" s="101" t="s">
        <v>892</v>
      </c>
    </row>
    <row r="1002" spans="1:11">
      <c r="A1002" s="2" t="s">
        <v>12137</v>
      </c>
      <c r="B1002" s="99">
        <v>2186301</v>
      </c>
      <c r="C1002" s="100" t="s">
        <v>10922</v>
      </c>
      <c r="D1002" s="101" t="s">
        <v>10923</v>
      </c>
      <c r="E1002" s="102">
        <v>2218266</v>
      </c>
      <c r="F1002" s="101" t="s">
        <v>7506</v>
      </c>
      <c r="G1002" s="101" t="s">
        <v>5448</v>
      </c>
      <c r="H1002" s="103">
        <v>12</v>
      </c>
      <c r="I1002" s="100" t="s">
        <v>7471</v>
      </c>
      <c r="J1002" s="101" t="s">
        <v>10923</v>
      </c>
      <c r="K1002" s="101" t="s">
        <v>892</v>
      </c>
    </row>
    <row r="1003" spans="1:11">
      <c r="A1003" s="2" t="s">
        <v>12137</v>
      </c>
      <c r="B1003" s="99">
        <v>2190748</v>
      </c>
      <c r="C1003" s="100" t="s">
        <v>10924</v>
      </c>
      <c r="D1003" s="101" t="s">
        <v>10925</v>
      </c>
      <c r="E1003" s="102">
        <v>2218266</v>
      </c>
      <c r="F1003" s="101" t="s">
        <v>7506</v>
      </c>
      <c r="G1003" s="101" t="s">
        <v>5448</v>
      </c>
      <c r="H1003" s="103">
        <v>12</v>
      </c>
      <c r="I1003" s="100" t="s">
        <v>7471</v>
      </c>
      <c r="J1003" s="101" t="s">
        <v>10925</v>
      </c>
      <c r="K1003" s="101" t="s">
        <v>892</v>
      </c>
    </row>
    <row r="1004" spans="1:11">
      <c r="A1004" s="2" t="s">
        <v>12137</v>
      </c>
      <c r="B1004" s="99">
        <v>2189927</v>
      </c>
      <c r="C1004" s="100" t="s">
        <v>10926</v>
      </c>
      <c r="D1004" s="101" t="s">
        <v>10927</v>
      </c>
      <c r="E1004" s="102">
        <v>2218266</v>
      </c>
      <c r="F1004" s="101" t="s">
        <v>7506</v>
      </c>
      <c r="G1004" s="101" t="s">
        <v>5448</v>
      </c>
      <c r="H1004" s="103">
        <v>12</v>
      </c>
      <c r="I1004" s="100" t="s">
        <v>7471</v>
      </c>
      <c r="J1004" s="101" t="s">
        <v>10927</v>
      </c>
      <c r="K1004" s="101" t="s">
        <v>892</v>
      </c>
    </row>
    <row r="1005" spans="1:11">
      <c r="A1005" s="2" t="s">
        <v>12137</v>
      </c>
      <c r="B1005" s="99">
        <v>2144962</v>
      </c>
      <c r="C1005" s="100" t="s">
        <v>11015</v>
      </c>
      <c r="D1005" s="101" t="s">
        <v>11016</v>
      </c>
      <c r="E1005" s="102">
        <v>2219476</v>
      </c>
      <c r="F1005" s="101" t="s">
        <v>7506</v>
      </c>
      <c r="G1005" s="101" t="s">
        <v>5872</v>
      </c>
      <c r="H1005" s="103">
        <v>12</v>
      </c>
      <c r="I1005" s="100" t="s">
        <v>7471</v>
      </c>
      <c r="J1005" s="101" t="s">
        <v>11016</v>
      </c>
      <c r="K1005" s="101" t="s">
        <v>901</v>
      </c>
    </row>
    <row r="1006" spans="1:11">
      <c r="A1006" s="2" t="s">
        <v>12137</v>
      </c>
      <c r="B1006" s="99">
        <v>2184231</v>
      </c>
      <c r="C1006" s="100" t="s">
        <v>11017</v>
      </c>
      <c r="D1006" s="101" t="s">
        <v>11018</v>
      </c>
      <c r="E1006" s="102">
        <v>2219476</v>
      </c>
      <c r="F1006" s="101" t="s">
        <v>7506</v>
      </c>
      <c r="G1006" s="101" t="s">
        <v>5872</v>
      </c>
      <c r="H1006" s="103">
        <v>12</v>
      </c>
      <c r="I1006" s="100" t="s">
        <v>7471</v>
      </c>
      <c r="J1006" s="101" t="s">
        <v>11018</v>
      </c>
      <c r="K1006" s="101" t="s">
        <v>901</v>
      </c>
    </row>
    <row r="1007" spans="1:11">
      <c r="A1007" s="2" t="s">
        <v>12137</v>
      </c>
      <c r="B1007" s="99">
        <v>2190720</v>
      </c>
      <c r="C1007" s="100" t="s">
        <v>11019</v>
      </c>
      <c r="D1007" s="101" t="s">
        <v>11020</v>
      </c>
      <c r="E1007" s="102">
        <v>2219476</v>
      </c>
      <c r="F1007" s="101" t="s">
        <v>7506</v>
      </c>
      <c r="G1007" s="101" t="s">
        <v>5872</v>
      </c>
      <c r="H1007" s="103">
        <v>12</v>
      </c>
      <c r="I1007" s="100" t="s">
        <v>7471</v>
      </c>
      <c r="J1007" s="101" t="s">
        <v>11020</v>
      </c>
      <c r="K1007" s="101" t="s">
        <v>901</v>
      </c>
    </row>
    <row r="1008" spans="1:11">
      <c r="A1008" s="2" t="s">
        <v>12137</v>
      </c>
      <c r="B1008" s="99">
        <v>2167238</v>
      </c>
      <c r="C1008" s="100" t="s">
        <v>11021</v>
      </c>
      <c r="D1008" s="101" t="s">
        <v>5379</v>
      </c>
      <c r="E1008" s="102">
        <v>2219476</v>
      </c>
      <c r="F1008" s="101" t="s">
        <v>7506</v>
      </c>
      <c r="G1008" s="101" t="s">
        <v>5872</v>
      </c>
      <c r="H1008" s="103">
        <v>12</v>
      </c>
      <c r="I1008" s="100" t="s">
        <v>7471</v>
      </c>
      <c r="J1008" s="101" t="s">
        <v>5379</v>
      </c>
      <c r="K1008" s="101" t="s">
        <v>901</v>
      </c>
    </row>
    <row r="1009" spans="1:11">
      <c r="A1009" s="2" t="s">
        <v>12137</v>
      </c>
      <c r="B1009" s="99">
        <v>2172460</v>
      </c>
      <c r="C1009" s="100" t="s">
        <v>11028</v>
      </c>
      <c r="D1009" s="101" t="s">
        <v>11029</v>
      </c>
      <c r="E1009" s="102">
        <v>2220356</v>
      </c>
      <c r="F1009" s="101" t="s">
        <v>7506</v>
      </c>
      <c r="G1009" s="101" t="s">
        <v>5448</v>
      </c>
      <c r="H1009" s="103">
        <v>12</v>
      </c>
      <c r="I1009" s="100" t="s">
        <v>7471</v>
      </c>
      <c r="J1009" s="101" t="s">
        <v>11029</v>
      </c>
      <c r="K1009" s="101" t="s">
        <v>902</v>
      </c>
    </row>
    <row r="1010" spans="1:11">
      <c r="A1010" s="2" t="s">
        <v>12137</v>
      </c>
      <c r="B1010" s="99">
        <v>2183537</v>
      </c>
      <c r="C1010" s="100" t="s">
        <v>11030</v>
      </c>
      <c r="D1010" s="101" t="s">
        <v>11031</v>
      </c>
      <c r="E1010" s="102">
        <v>2220356</v>
      </c>
      <c r="F1010" s="101" t="s">
        <v>7506</v>
      </c>
      <c r="G1010" s="101" t="s">
        <v>5448</v>
      </c>
      <c r="H1010" s="103">
        <v>12</v>
      </c>
      <c r="I1010" s="100" t="s">
        <v>7471</v>
      </c>
      <c r="J1010" s="101" t="s">
        <v>11031</v>
      </c>
      <c r="K1010" s="101" t="s">
        <v>902</v>
      </c>
    </row>
    <row r="1011" spans="1:11">
      <c r="A1011" s="2" t="s">
        <v>12137</v>
      </c>
      <c r="B1011" s="99">
        <v>2185980</v>
      </c>
      <c r="C1011" s="100" t="s">
        <v>11032</v>
      </c>
      <c r="D1011" s="101" t="s">
        <v>11033</v>
      </c>
      <c r="E1011" s="102">
        <v>2220356</v>
      </c>
      <c r="F1011" s="101" t="s">
        <v>7506</v>
      </c>
      <c r="G1011" s="101" t="s">
        <v>5448</v>
      </c>
      <c r="H1011" s="103">
        <v>12</v>
      </c>
      <c r="I1011" s="100" t="s">
        <v>7471</v>
      </c>
      <c r="J1011" s="101" t="s">
        <v>11033</v>
      </c>
      <c r="K1011" s="101" t="s">
        <v>902</v>
      </c>
    </row>
    <row r="1012" spans="1:11">
      <c r="A1012" s="2" t="s">
        <v>12137</v>
      </c>
      <c r="B1012" s="99">
        <v>2190309</v>
      </c>
      <c r="C1012" s="100" t="s">
        <v>11034</v>
      </c>
      <c r="D1012" s="101" t="s">
        <v>11035</v>
      </c>
      <c r="E1012" s="102">
        <v>2220356</v>
      </c>
      <c r="F1012" s="101" t="s">
        <v>7506</v>
      </c>
      <c r="G1012" s="101" t="s">
        <v>5448</v>
      </c>
      <c r="H1012" s="103">
        <v>12</v>
      </c>
      <c r="I1012" s="100" t="s">
        <v>7471</v>
      </c>
      <c r="J1012" s="101" t="s">
        <v>11035</v>
      </c>
      <c r="K1012" s="101" t="s">
        <v>902</v>
      </c>
    </row>
    <row r="1013" spans="1:11">
      <c r="A1013" s="2" t="s">
        <v>12137</v>
      </c>
      <c r="B1013" s="99">
        <v>2178106</v>
      </c>
      <c r="C1013" s="100" t="s">
        <v>11036</v>
      </c>
      <c r="D1013" s="101" t="s">
        <v>11037</v>
      </c>
      <c r="E1013" s="102">
        <v>2220356</v>
      </c>
      <c r="F1013" s="101" t="s">
        <v>7506</v>
      </c>
      <c r="G1013" s="101" t="s">
        <v>5448</v>
      </c>
      <c r="H1013" s="103">
        <v>12</v>
      </c>
      <c r="I1013" s="100" t="s">
        <v>7471</v>
      </c>
      <c r="J1013" s="101" t="s">
        <v>11037</v>
      </c>
      <c r="K1013" s="101" t="s">
        <v>902</v>
      </c>
    </row>
    <row r="1014" spans="1:11">
      <c r="A1014" s="2" t="s">
        <v>12137</v>
      </c>
      <c r="B1014" s="99">
        <v>2148495</v>
      </c>
      <c r="C1014" s="100" t="s">
        <v>11038</v>
      </c>
      <c r="D1014" s="101" t="s">
        <v>11039</v>
      </c>
      <c r="E1014" s="102">
        <v>2220356</v>
      </c>
      <c r="F1014" s="101" t="s">
        <v>7506</v>
      </c>
      <c r="G1014" s="101" t="s">
        <v>5448</v>
      </c>
      <c r="H1014" s="103">
        <v>12</v>
      </c>
      <c r="I1014" s="100" t="s">
        <v>7471</v>
      </c>
      <c r="J1014" s="101" t="s">
        <v>11039</v>
      </c>
      <c r="K1014" s="101" t="s">
        <v>902</v>
      </c>
    </row>
    <row r="1015" spans="1:11">
      <c r="A1015" s="2" t="s">
        <v>12137</v>
      </c>
      <c r="B1015" s="99">
        <v>2190807</v>
      </c>
      <c r="C1015" s="100" t="s">
        <v>11040</v>
      </c>
      <c r="D1015" s="101" t="s">
        <v>11041</v>
      </c>
      <c r="E1015" s="102">
        <v>2220356</v>
      </c>
      <c r="F1015" s="101" t="s">
        <v>7506</v>
      </c>
      <c r="G1015" s="101" t="s">
        <v>5448</v>
      </c>
      <c r="H1015" s="103">
        <v>12</v>
      </c>
      <c r="I1015" s="100" t="s">
        <v>7471</v>
      </c>
      <c r="J1015" s="101" t="s">
        <v>11041</v>
      </c>
      <c r="K1015" s="101" t="s">
        <v>902</v>
      </c>
    </row>
    <row r="1016" spans="1:11">
      <c r="A1016" s="2" t="s">
        <v>12137</v>
      </c>
      <c r="B1016" s="99">
        <v>2188847</v>
      </c>
      <c r="C1016" s="100" t="s">
        <v>11949</v>
      </c>
      <c r="D1016" s="101" t="s">
        <v>11950</v>
      </c>
      <c r="E1016" s="102">
        <v>2127020</v>
      </c>
      <c r="F1016" s="101" t="s">
        <v>7506</v>
      </c>
      <c r="G1016" s="101" t="s">
        <v>2931</v>
      </c>
      <c r="H1016" s="103">
        <v>4</v>
      </c>
      <c r="I1016" s="100" t="s">
        <v>7471</v>
      </c>
      <c r="J1016" s="101" t="s">
        <v>11950</v>
      </c>
      <c r="K1016" s="101" t="s">
        <v>11951</v>
      </c>
    </row>
    <row r="1017" spans="1:11">
      <c r="A1017" s="2" t="s">
        <v>12137</v>
      </c>
      <c r="B1017" s="99">
        <v>2188848</v>
      </c>
      <c r="C1017" s="100" t="s">
        <v>11952</v>
      </c>
      <c r="D1017" s="101" t="s">
        <v>11953</v>
      </c>
      <c r="E1017" s="102">
        <v>2125903</v>
      </c>
      <c r="F1017" s="101" t="s">
        <v>7506</v>
      </c>
      <c r="G1017" s="101" t="s">
        <v>2900</v>
      </c>
      <c r="H1017" s="103">
        <v>12</v>
      </c>
      <c r="I1017" s="100" t="s">
        <v>7521</v>
      </c>
      <c r="J1017" s="101" t="s">
        <v>11953</v>
      </c>
      <c r="K1017" s="101" t="s">
        <v>11954</v>
      </c>
    </row>
    <row r="1018" spans="1:11">
      <c r="A1018" s="2" t="s">
        <v>12137</v>
      </c>
      <c r="B1018" s="99">
        <v>2139242</v>
      </c>
      <c r="C1018" s="100" t="s">
        <v>12066</v>
      </c>
      <c r="D1018" s="101" t="s">
        <v>12067</v>
      </c>
      <c r="E1018" s="102">
        <v>2213486</v>
      </c>
      <c r="F1018" s="101" t="s">
        <v>7506</v>
      </c>
      <c r="G1018" s="101" t="s">
        <v>5448</v>
      </c>
      <c r="H1018" s="103">
        <v>12</v>
      </c>
      <c r="I1018" s="100" t="s">
        <v>7471</v>
      </c>
      <c r="J1018" s="101" t="s">
        <v>12067</v>
      </c>
      <c r="K1018" s="101" t="s">
        <v>968</v>
      </c>
    </row>
    <row r="1019" spans="1:11">
      <c r="A1019" s="2" t="s">
        <v>12137</v>
      </c>
      <c r="B1019" s="99">
        <v>2173285</v>
      </c>
      <c r="C1019" s="100" t="s">
        <v>12068</v>
      </c>
      <c r="D1019" s="101" t="s">
        <v>12069</v>
      </c>
      <c r="E1019" s="102">
        <v>2213486</v>
      </c>
      <c r="F1019" s="101" t="s">
        <v>7506</v>
      </c>
      <c r="G1019" s="101" t="s">
        <v>5448</v>
      </c>
      <c r="H1019" s="103">
        <v>12</v>
      </c>
      <c r="I1019" s="100" t="s">
        <v>7471</v>
      </c>
      <c r="J1019" s="101" t="s">
        <v>12069</v>
      </c>
      <c r="K1019" s="101" t="s">
        <v>968</v>
      </c>
    </row>
    <row r="1020" spans="1:11">
      <c r="A1020" s="2" t="s">
        <v>12137</v>
      </c>
      <c r="B1020" s="99">
        <v>2178750</v>
      </c>
      <c r="C1020" s="100" t="s">
        <v>12070</v>
      </c>
      <c r="D1020" s="101" t="s">
        <v>12071</v>
      </c>
      <c r="E1020" s="102">
        <v>2213486</v>
      </c>
      <c r="F1020" s="101" t="s">
        <v>7506</v>
      </c>
      <c r="G1020" s="101" t="s">
        <v>5448</v>
      </c>
      <c r="H1020" s="103">
        <v>12</v>
      </c>
      <c r="I1020" s="100" t="s">
        <v>7471</v>
      </c>
      <c r="J1020" s="101" t="s">
        <v>12071</v>
      </c>
      <c r="K1020" s="101" t="s">
        <v>968</v>
      </c>
    </row>
    <row r="1021" spans="1:11">
      <c r="A1021" s="2" t="s">
        <v>12137</v>
      </c>
      <c r="B1021" s="99">
        <v>2181118</v>
      </c>
      <c r="C1021" s="100" t="s">
        <v>12072</v>
      </c>
      <c r="D1021" s="101" t="s">
        <v>12073</v>
      </c>
      <c r="E1021" s="102">
        <v>2213486</v>
      </c>
      <c r="F1021" s="101" t="s">
        <v>7506</v>
      </c>
      <c r="G1021" s="101" t="s">
        <v>5448</v>
      </c>
      <c r="H1021" s="103">
        <v>12</v>
      </c>
      <c r="I1021" s="100" t="s">
        <v>7471</v>
      </c>
      <c r="J1021" s="101" t="s">
        <v>12073</v>
      </c>
      <c r="K1021" s="101" t="s">
        <v>968</v>
      </c>
    </row>
    <row r="1022" spans="1:11">
      <c r="A1022" s="2" t="s">
        <v>12137</v>
      </c>
      <c r="B1022" s="99">
        <v>2169279</v>
      </c>
      <c r="C1022" s="100" t="s">
        <v>12074</v>
      </c>
      <c r="D1022" s="101" t="s">
        <v>12075</v>
      </c>
      <c r="E1022" s="102">
        <v>2213486</v>
      </c>
      <c r="F1022" s="101" t="s">
        <v>7506</v>
      </c>
      <c r="G1022" s="101" t="s">
        <v>5448</v>
      </c>
      <c r="H1022" s="103">
        <v>12</v>
      </c>
      <c r="I1022" s="100" t="s">
        <v>7471</v>
      </c>
      <c r="J1022" s="101" t="s">
        <v>12075</v>
      </c>
      <c r="K1022" s="101" t="s">
        <v>968</v>
      </c>
    </row>
    <row r="1023" spans="1:11">
      <c r="A1023" s="2" t="s">
        <v>12127</v>
      </c>
      <c r="B1023" s="99">
        <v>2137918</v>
      </c>
      <c r="C1023" s="100" t="s">
        <v>2929</v>
      </c>
      <c r="D1023" s="101" t="s">
        <v>2930</v>
      </c>
      <c r="E1023" s="102">
        <v>2218972</v>
      </c>
      <c r="F1023" s="101" t="s">
        <v>7506</v>
      </c>
      <c r="G1023" s="101" t="s">
        <v>2931</v>
      </c>
      <c r="H1023" s="103">
        <v>16</v>
      </c>
      <c r="I1023" s="100" t="s">
        <v>7471</v>
      </c>
      <c r="J1023" s="101" t="s">
        <v>2930</v>
      </c>
      <c r="K1023" s="101" t="s">
        <v>348</v>
      </c>
    </row>
    <row r="1024" spans="1:11">
      <c r="A1024" s="2" t="s">
        <v>12127</v>
      </c>
      <c r="B1024" s="99">
        <v>2141395</v>
      </c>
      <c r="C1024" s="100" t="s">
        <v>2932</v>
      </c>
      <c r="D1024" s="101" t="s">
        <v>2933</v>
      </c>
      <c r="E1024" s="102">
        <v>2216666</v>
      </c>
      <c r="F1024" s="101" t="s">
        <v>7506</v>
      </c>
      <c r="G1024" s="101" t="s">
        <v>2931</v>
      </c>
      <c r="H1024" s="103">
        <v>4</v>
      </c>
      <c r="I1024" s="100" t="s">
        <v>7471</v>
      </c>
      <c r="J1024" s="101" t="s">
        <v>2933</v>
      </c>
      <c r="K1024" s="101" t="s">
        <v>348</v>
      </c>
    </row>
    <row r="1025" spans="1:11">
      <c r="A1025" s="2" t="s">
        <v>12127</v>
      </c>
      <c r="B1025" s="99">
        <v>2146484</v>
      </c>
      <c r="C1025" s="100" t="s">
        <v>2934</v>
      </c>
      <c r="D1025" s="101" t="s">
        <v>2935</v>
      </c>
      <c r="E1025" s="102">
        <v>2216666</v>
      </c>
      <c r="F1025" s="101" t="s">
        <v>7506</v>
      </c>
      <c r="G1025" s="101" t="s">
        <v>2931</v>
      </c>
      <c r="H1025" s="103">
        <v>4</v>
      </c>
      <c r="I1025" s="100" t="s">
        <v>7471</v>
      </c>
      <c r="J1025" s="101" t="s">
        <v>2935</v>
      </c>
      <c r="K1025" s="101" t="s">
        <v>348</v>
      </c>
    </row>
    <row r="1026" spans="1:11">
      <c r="A1026" s="2" t="s">
        <v>12127</v>
      </c>
      <c r="B1026" s="99">
        <v>2162963</v>
      </c>
      <c r="C1026" s="100" t="s">
        <v>2936</v>
      </c>
      <c r="D1026" s="101" t="s">
        <v>2937</v>
      </c>
      <c r="E1026" s="102">
        <v>2218972</v>
      </c>
      <c r="F1026" s="101" t="s">
        <v>7506</v>
      </c>
      <c r="G1026" s="101" t="s">
        <v>2931</v>
      </c>
      <c r="H1026" s="103">
        <v>16</v>
      </c>
      <c r="I1026" s="100" t="s">
        <v>7471</v>
      </c>
      <c r="J1026" s="101" t="s">
        <v>2937</v>
      </c>
      <c r="K1026" s="101" t="s">
        <v>348</v>
      </c>
    </row>
    <row r="1027" spans="1:11">
      <c r="A1027" s="2" t="s">
        <v>12127</v>
      </c>
      <c r="B1027" s="99">
        <v>2170886</v>
      </c>
      <c r="C1027" s="100" t="s">
        <v>2938</v>
      </c>
      <c r="D1027" s="101" t="s">
        <v>2939</v>
      </c>
      <c r="E1027" s="102">
        <v>2218972</v>
      </c>
      <c r="F1027" s="101" t="s">
        <v>7506</v>
      </c>
      <c r="G1027" s="101" t="s">
        <v>2931</v>
      </c>
      <c r="H1027" s="103">
        <v>16</v>
      </c>
      <c r="I1027" s="100" t="s">
        <v>7471</v>
      </c>
      <c r="J1027" s="101" t="s">
        <v>2939</v>
      </c>
      <c r="K1027" s="101" t="s">
        <v>348</v>
      </c>
    </row>
    <row r="1028" spans="1:11">
      <c r="A1028" s="2" t="s">
        <v>12127</v>
      </c>
      <c r="B1028" s="99">
        <v>2184714</v>
      </c>
      <c r="C1028" s="100" t="s">
        <v>2940</v>
      </c>
      <c r="D1028" s="101" t="s">
        <v>2941</v>
      </c>
      <c r="E1028" s="102">
        <v>2218972</v>
      </c>
      <c r="F1028" s="101" t="s">
        <v>7506</v>
      </c>
      <c r="G1028" s="101" t="s">
        <v>2931</v>
      </c>
      <c r="H1028" s="103">
        <v>16</v>
      </c>
      <c r="I1028" s="100" t="s">
        <v>7471</v>
      </c>
      <c r="J1028" s="101" t="s">
        <v>2941</v>
      </c>
      <c r="K1028" s="101" t="s">
        <v>348</v>
      </c>
    </row>
    <row r="1029" spans="1:11">
      <c r="A1029" s="2" t="s">
        <v>12127</v>
      </c>
      <c r="B1029" s="99">
        <v>2190076</v>
      </c>
      <c r="C1029" s="100" t="s">
        <v>2942</v>
      </c>
      <c r="D1029" s="101" t="s">
        <v>2943</v>
      </c>
      <c r="E1029" s="102">
        <v>2218972</v>
      </c>
      <c r="F1029" s="101" t="s">
        <v>7506</v>
      </c>
      <c r="G1029" s="101" t="s">
        <v>2931</v>
      </c>
      <c r="H1029" s="103">
        <v>16</v>
      </c>
      <c r="I1029" s="100" t="s">
        <v>7471</v>
      </c>
      <c r="J1029" s="101" t="s">
        <v>2943</v>
      </c>
      <c r="K1029" s="101" t="s">
        <v>348</v>
      </c>
    </row>
    <row r="1030" spans="1:11">
      <c r="A1030" s="2" t="s">
        <v>12127</v>
      </c>
      <c r="B1030" s="99">
        <v>2190348</v>
      </c>
      <c r="C1030" s="100" t="s">
        <v>2944</v>
      </c>
      <c r="D1030" s="101" t="s">
        <v>2945</v>
      </c>
      <c r="E1030" s="102">
        <v>2218972</v>
      </c>
      <c r="F1030" s="101" t="s">
        <v>7506</v>
      </c>
      <c r="G1030" s="101" t="s">
        <v>2931</v>
      </c>
      <c r="H1030" s="103">
        <v>16</v>
      </c>
      <c r="I1030" s="100" t="s">
        <v>7471</v>
      </c>
      <c r="J1030" s="101" t="s">
        <v>2945</v>
      </c>
      <c r="K1030" s="101" t="s">
        <v>348</v>
      </c>
    </row>
    <row r="1031" spans="1:11">
      <c r="A1031" s="2" t="s">
        <v>12127</v>
      </c>
      <c r="B1031" s="99">
        <v>2190601</v>
      </c>
      <c r="C1031" s="100" t="s">
        <v>2946</v>
      </c>
      <c r="D1031" s="101" t="s">
        <v>2947</v>
      </c>
      <c r="E1031" s="102">
        <v>2218972</v>
      </c>
      <c r="F1031" s="101" t="s">
        <v>7506</v>
      </c>
      <c r="G1031" s="101" t="s">
        <v>2931</v>
      </c>
      <c r="H1031" s="103">
        <v>16</v>
      </c>
      <c r="I1031" s="100" t="s">
        <v>7471</v>
      </c>
      <c r="J1031" s="101" t="s">
        <v>2947</v>
      </c>
      <c r="K1031" s="101" t="s">
        <v>348</v>
      </c>
    </row>
    <row r="1032" spans="1:11">
      <c r="A1032" s="2" t="s">
        <v>12127</v>
      </c>
      <c r="B1032" s="99">
        <v>2191063</v>
      </c>
      <c r="C1032" s="100" t="s">
        <v>2948</v>
      </c>
      <c r="D1032" s="101" t="s">
        <v>2949</v>
      </c>
      <c r="E1032" s="102">
        <v>2216666</v>
      </c>
      <c r="F1032" s="101" t="s">
        <v>7506</v>
      </c>
      <c r="G1032" s="101" t="s">
        <v>2931</v>
      </c>
      <c r="H1032" s="103">
        <v>4</v>
      </c>
      <c r="I1032" s="100" t="s">
        <v>7471</v>
      </c>
      <c r="J1032" s="101" t="s">
        <v>2949</v>
      </c>
      <c r="K1032" s="101" t="s">
        <v>348</v>
      </c>
    </row>
    <row r="1033" spans="1:11">
      <c r="A1033" s="2" t="s">
        <v>12127</v>
      </c>
      <c r="B1033" s="99">
        <v>2135092</v>
      </c>
      <c r="C1033" s="100" t="s">
        <v>2950</v>
      </c>
      <c r="D1033" s="101" t="s">
        <v>2951</v>
      </c>
      <c r="E1033" s="102">
        <v>2216666</v>
      </c>
      <c r="F1033" s="101" t="s">
        <v>7506</v>
      </c>
      <c r="G1033" s="101" t="s">
        <v>2931</v>
      </c>
      <c r="H1033" s="103">
        <v>4</v>
      </c>
      <c r="I1033" s="100" t="s">
        <v>7471</v>
      </c>
      <c r="J1033" s="101" t="s">
        <v>2951</v>
      </c>
      <c r="K1033" s="101" t="s">
        <v>348</v>
      </c>
    </row>
    <row r="1034" spans="1:11">
      <c r="A1034" s="2" t="s">
        <v>12127</v>
      </c>
      <c r="B1034" s="99">
        <v>2141767</v>
      </c>
      <c r="C1034" s="100" t="s">
        <v>2952</v>
      </c>
      <c r="D1034" s="101" t="s">
        <v>2953</v>
      </c>
      <c r="E1034" s="102">
        <v>2218972</v>
      </c>
      <c r="F1034" s="101" t="s">
        <v>7506</v>
      </c>
      <c r="G1034" s="101" t="s">
        <v>2931</v>
      </c>
      <c r="H1034" s="103">
        <v>16</v>
      </c>
      <c r="I1034" s="100" t="s">
        <v>7471</v>
      </c>
      <c r="J1034" s="101" t="s">
        <v>2953</v>
      </c>
      <c r="K1034" s="101" t="s">
        <v>348</v>
      </c>
    </row>
    <row r="1035" spans="1:11">
      <c r="A1035" s="2" t="s">
        <v>12127</v>
      </c>
      <c r="B1035" s="99">
        <v>2152938</v>
      </c>
      <c r="C1035" s="100" t="s">
        <v>2954</v>
      </c>
      <c r="D1035" s="101" t="s">
        <v>2955</v>
      </c>
      <c r="E1035" s="102">
        <v>2216666</v>
      </c>
      <c r="F1035" s="101" t="s">
        <v>7506</v>
      </c>
      <c r="G1035" s="101" t="s">
        <v>2931</v>
      </c>
      <c r="H1035" s="103">
        <v>4</v>
      </c>
      <c r="I1035" s="100" t="s">
        <v>7471</v>
      </c>
      <c r="J1035" s="101" t="s">
        <v>2955</v>
      </c>
      <c r="K1035" s="101" t="s">
        <v>348</v>
      </c>
    </row>
    <row r="1036" spans="1:11">
      <c r="A1036" s="2" t="s">
        <v>12127</v>
      </c>
      <c r="B1036" s="99">
        <v>2141214</v>
      </c>
      <c r="C1036" s="100" t="s">
        <v>2956</v>
      </c>
      <c r="D1036" s="101" t="s">
        <v>2957</v>
      </c>
      <c r="E1036" s="102">
        <v>2218972</v>
      </c>
      <c r="F1036" s="101" t="s">
        <v>7506</v>
      </c>
      <c r="G1036" s="101" t="s">
        <v>2931</v>
      </c>
      <c r="H1036" s="103">
        <v>16</v>
      </c>
      <c r="I1036" s="100" t="s">
        <v>7471</v>
      </c>
      <c r="J1036" s="101" t="s">
        <v>2957</v>
      </c>
      <c r="K1036" s="101" t="s">
        <v>348</v>
      </c>
    </row>
    <row r="1037" spans="1:11">
      <c r="A1037" s="2" t="s">
        <v>12127</v>
      </c>
      <c r="B1037" s="99">
        <v>2185056</v>
      </c>
      <c r="C1037" s="100" t="s">
        <v>2958</v>
      </c>
      <c r="D1037" s="101" t="s">
        <v>2959</v>
      </c>
      <c r="E1037" s="102">
        <v>2216666</v>
      </c>
      <c r="F1037" s="101" t="s">
        <v>7506</v>
      </c>
      <c r="G1037" s="101" t="s">
        <v>2931</v>
      </c>
      <c r="H1037" s="103">
        <v>4</v>
      </c>
      <c r="I1037" s="100" t="s">
        <v>7471</v>
      </c>
      <c r="J1037" s="101" t="s">
        <v>2959</v>
      </c>
      <c r="K1037" s="101" t="s">
        <v>348</v>
      </c>
    </row>
    <row r="1038" spans="1:11">
      <c r="A1038" s="2" t="s">
        <v>12127</v>
      </c>
      <c r="B1038" s="99">
        <v>2178255</v>
      </c>
      <c r="C1038" s="100" t="s">
        <v>2960</v>
      </c>
      <c r="D1038" s="101" t="s">
        <v>165</v>
      </c>
      <c r="E1038" s="102">
        <v>2216666</v>
      </c>
      <c r="F1038" s="101" t="s">
        <v>7506</v>
      </c>
      <c r="G1038" s="101" t="s">
        <v>2931</v>
      </c>
      <c r="H1038" s="103">
        <v>4</v>
      </c>
      <c r="I1038" s="100" t="s">
        <v>7471</v>
      </c>
      <c r="J1038" s="101" t="s">
        <v>165</v>
      </c>
      <c r="K1038" s="101" t="s">
        <v>348</v>
      </c>
    </row>
    <row r="1039" spans="1:11">
      <c r="A1039" s="2" t="s">
        <v>12127</v>
      </c>
      <c r="B1039" s="99">
        <v>2178503</v>
      </c>
      <c r="C1039" s="100" t="s">
        <v>2961</v>
      </c>
      <c r="D1039" s="101" t="s">
        <v>2962</v>
      </c>
      <c r="E1039" s="102">
        <v>2216668</v>
      </c>
      <c r="F1039" s="101" t="s">
        <v>7506</v>
      </c>
      <c r="G1039" s="101" t="s">
        <v>2931</v>
      </c>
      <c r="H1039" s="103">
        <v>4</v>
      </c>
      <c r="I1039" s="100" t="s">
        <v>7471</v>
      </c>
      <c r="J1039" s="101" t="s">
        <v>2962</v>
      </c>
      <c r="K1039" s="101" t="s">
        <v>985</v>
      </c>
    </row>
    <row r="1040" spans="1:11">
      <c r="A1040" s="2" t="s">
        <v>12127</v>
      </c>
      <c r="B1040" s="99">
        <v>2190077</v>
      </c>
      <c r="C1040" s="100" t="s">
        <v>2963</v>
      </c>
      <c r="D1040" s="101" t="s">
        <v>2964</v>
      </c>
      <c r="E1040" s="102">
        <v>2216668</v>
      </c>
      <c r="F1040" s="101" t="s">
        <v>7506</v>
      </c>
      <c r="G1040" s="101" t="s">
        <v>2931</v>
      </c>
      <c r="H1040" s="103">
        <v>4</v>
      </c>
      <c r="I1040" s="100" t="s">
        <v>7471</v>
      </c>
      <c r="J1040" s="101" t="s">
        <v>2964</v>
      </c>
      <c r="K1040" s="101" t="s">
        <v>985</v>
      </c>
    </row>
    <row r="1041" spans="1:11">
      <c r="A1041" s="2" t="s">
        <v>12127</v>
      </c>
      <c r="B1041" s="99">
        <v>2132382</v>
      </c>
      <c r="C1041" s="100" t="s">
        <v>2965</v>
      </c>
      <c r="D1041" s="101" t="s">
        <v>2966</v>
      </c>
      <c r="E1041" s="102">
        <v>2216668</v>
      </c>
      <c r="F1041" s="101" t="s">
        <v>7506</v>
      </c>
      <c r="G1041" s="101" t="s">
        <v>2931</v>
      </c>
      <c r="H1041" s="103">
        <v>4</v>
      </c>
      <c r="I1041" s="100" t="s">
        <v>7471</v>
      </c>
      <c r="J1041" s="101" t="s">
        <v>2966</v>
      </c>
      <c r="K1041" s="101" t="s">
        <v>985</v>
      </c>
    </row>
    <row r="1042" spans="1:11">
      <c r="A1042" s="2" t="s">
        <v>12127</v>
      </c>
      <c r="B1042" s="99">
        <v>2146480</v>
      </c>
      <c r="C1042" s="100" t="s">
        <v>2967</v>
      </c>
      <c r="D1042" s="101" t="s">
        <v>2968</v>
      </c>
      <c r="E1042" s="102">
        <v>2216668</v>
      </c>
      <c r="F1042" s="101" t="s">
        <v>7506</v>
      </c>
      <c r="G1042" s="101" t="s">
        <v>2931</v>
      </c>
      <c r="H1042" s="103">
        <v>4</v>
      </c>
      <c r="I1042" s="100" t="s">
        <v>7471</v>
      </c>
      <c r="J1042" s="101" t="s">
        <v>2968</v>
      </c>
      <c r="K1042" s="101" t="s">
        <v>985</v>
      </c>
    </row>
    <row r="1043" spans="1:11">
      <c r="A1043" s="2" t="s">
        <v>12127</v>
      </c>
      <c r="B1043" s="99">
        <v>2190305</v>
      </c>
      <c r="C1043" s="100" t="s">
        <v>2969</v>
      </c>
      <c r="D1043" s="101" t="s">
        <v>2970</v>
      </c>
      <c r="E1043" s="102">
        <v>2216668</v>
      </c>
      <c r="F1043" s="101" t="s">
        <v>7506</v>
      </c>
      <c r="G1043" s="101" t="s">
        <v>2931</v>
      </c>
      <c r="H1043" s="103">
        <v>4</v>
      </c>
      <c r="I1043" s="100" t="s">
        <v>7471</v>
      </c>
      <c r="J1043" s="101" t="s">
        <v>2970</v>
      </c>
      <c r="K1043" s="101" t="s">
        <v>985</v>
      </c>
    </row>
    <row r="1044" spans="1:11">
      <c r="A1044" s="2" t="s">
        <v>12127</v>
      </c>
      <c r="B1044" s="99">
        <v>2141213</v>
      </c>
      <c r="C1044" s="100" t="s">
        <v>2971</v>
      </c>
      <c r="D1044" s="101" t="s">
        <v>2972</v>
      </c>
      <c r="E1044" s="102">
        <v>2121048</v>
      </c>
      <c r="F1044" s="101" t="s">
        <v>7506</v>
      </c>
      <c r="G1044" s="101" t="s">
        <v>5457</v>
      </c>
      <c r="H1044" s="103">
        <v>2.4</v>
      </c>
      <c r="I1044" s="100" t="s">
        <v>7471</v>
      </c>
      <c r="J1044" s="101" t="s">
        <v>2972</v>
      </c>
      <c r="K1044" s="101" t="s">
        <v>2835</v>
      </c>
    </row>
    <row r="1045" spans="1:11">
      <c r="A1045" s="2" t="s">
        <v>12127</v>
      </c>
      <c r="B1045" s="99">
        <v>2190860</v>
      </c>
      <c r="C1045" s="100" t="s">
        <v>2973</v>
      </c>
      <c r="D1045" s="101" t="s">
        <v>2974</v>
      </c>
      <c r="E1045" s="102">
        <v>2274104</v>
      </c>
      <c r="F1045" s="101" t="s">
        <v>7506</v>
      </c>
      <c r="G1045" s="101" t="s">
        <v>5448</v>
      </c>
      <c r="H1045" s="103">
        <v>2.4</v>
      </c>
      <c r="I1045" s="100" t="s">
        <v>7471</v>
      </c>
      <c r="J1045" s="101" t="s">
        <v>2974</v>
      </c>
      <c r="K1045" s="101" t="s">
        <v>2975</v>
      </c>
    </row>
    <row r="1046" spans="1:11">
      <c r="A1046" s="2" t="s">
        <v>12127</v>
      </c>
      <c r="B1046" s="99">
        <v>2149402</v>
      </c>
      <c r="C1046" s="100" t="s">
        <v>8058</v>
      </c>
      <c r="D1046" s="101" t="s">
        <v>5054</v>
      </c>
      <c r="E1046" s="102">
        <v>2218626</v>
      </c>
      <c r="F1046" s="101" t="s">
        <v>7506</v>
      </c>
      <c r="G1046" s="101" t="s">
        <v>5448</v>
      </c>
      <c r="H1046" s="103">
        <v>12</v>
      </c>
      <c r="I1046" s="100" t="s">
        <v>7471</v>
      </c>
      <c r="J1046" s="101" t="s">
        <v>5054</v>
      </c>
      <c r="K1046" s="101" t="s">
        <v>8059</v>
      </c>
    </row>
    <row r="1047" spans="1:11">
      <c r="A1047" s="2" t="s">
        <v>12127</v>
      </c>
      <c r="B1047" s="99">
        <v>2157482</v>
      </c>
      <c r="C1047" s="100" t="s">
        <v>8060</v>
      </c>
      <c r="D1047" s="101" t="s">
        <v>8061</v>
      </c>
      <c r="E1047" s="102">
        <v>2218626</v>
      </c>
      <c r="F1047" s="101" t="s">
        <v>7506</v>
      </c>
      <c r="G1047" s="101" t="s">
        <v>5448</v>
      </c>
      <c r="H1047" s="103">
        <v>12</v>
      </c>
      <c r="I1047" s="100" t="s">
        <v>7471</v>
      </c>
      <c r="J1047" s="101" t="s">
        <v>8061</v>
      </c>
      <c r="K1047" s="101" t="s">
        <v>8059</v>
      </c>
    </row>
    <row r="1048" spans="1:11">
      <c r="A1048" s="2" t="s">
        <v>12127</v>
      </c>
      <c r="B1048" s="99">
        <v>2152216</v>
      </c>
      <c r="C1048" s="100" t="s">
        <v>3572</v>
      </c>
      <c r="D1048" s="101" t="s">
        <v>3573</v>
      </c>
      <c r="E1048" s="102">
        <v>2214546</v>
      </c>
      <c r="F1048" s="101" t="s">
        <v>7506</v>
      </c>
      <c r="G1048" s="101" t="s">
        <v>3099</v>
      </c>
      <c r="H1048" s="103">
        <v>16</v>
      </c>
      <c r="I1048" s="100" t="s">
        <v>7471</v>
      </c>
      <c r="J1048" s="101" t="s">
        <v>3573</v>
      </c>
      <c r="K1048" s="101" t="s">
        <v>3885</v>
      </c>
    </row>
    <row r="1049" spans="1:11">
      <c r="A1049" s="2" t="s">
        <v>12127</v>
      </c>
      <c r="B1049" s="99">
        <v>2156200</v>
      </c>
      <c r="C1049" s="100" t="s">
        <v>3574</v>
      </c>
      <c r="D1049" s="101" t="s">
        <v>3575</v>
      </c>
      <c r="E1049" s="102">
        <v>2214546</v>
      </c>
      <c r="F1049" s="101" t="s">
        <v>7506</v>
      </c>
      <c r="G1049" s="101" t="s">
        <v>3099</v>
      </c>
      <c r="H1049" s="103">
        <v>16</v>
      </c>
      <c r="I1049" s="100" t="s">
        <v>7471</v>
      </c>
      <c r="J1049" s="101" t="s">
        <v>3575</v>
      </c>
      <c r="K1049" s="101" t="s">
        <v>3885</v>
      </c>
    </row>
    <row r="1050" spans="1:11">
      <c r="A1050" s="2" t="s">
        <v>12127</v>
      </c>
      <c r="B1050" s="99">
        <v>2159679</v>
      </c>
      <c r="C1050" s="100" t="s">
        <v>3576</v>
      </c>
      <c r="D1050" s="101" t="s">
        <v>3577</v>
      </c>
      <c r="E1050" s="102">
        <v>2214542</v>
      </c>
      <c r="F1050" s="101" t="s">
        <v>7506</v>
      </c>
      <c r="G1050" s="101" t="s">
        <v>3099</v>
      </c>
      <c r="H1050" s="103">
        <v>4</v>
      </c>
      <c r="I1050" s="100" t="s">
        <v>7471</v>
      </c>
      <c r="J1050" s="101" t="s">
        <v>3577</v>
      </c>
      <c r="K1050" s="101" t="s">
        <v>3885</v>
      </c>
    </row>
    <row r="1051" spans="1:11">
      <c r="A1051" s="2" t="s">
        <v>12127</v>
      </c>
      <c r="B1051" s="99">
        <v>2159875</v>
      </c>
      <c r="C1051" s="100" t="s">
        <v>3578</v>
      </c>
      <c r="D1051" s="101" t="s">
        <v>3579</v>
      </c>
      <c r="E1051" s="102">
        <v>2214546</v>
      </c>
      <c r="F1051" s="101" t="s">
        <v>7506</v>
      </c>
      <c r="G1051" s="101" t="s">
        <v>3099</v>
      </c>
      <c r="H1051" s="103">
        <v>16</v>
      </c>
      <c r="I1051" s="100" t="s">
        <v>7471</v>
      </c>
      <c r="J1051" s="101" t="s">
        <v>3579</v>
      </c>
      <c r="K1051" s="101" t="s">
        <v>3885</v>
      </c>
    </row>
    <row r="1052" spans="1:11">
      <c r="A1052" s="2" t="s">
        <v>12127</v>
      </c>
      <c r="B1052" s="99">
        <v>2167937</v>
      </c>
      <c r="C1052" s="100" t="s">
        <v>3580</v>
      </c>
      <c r="D1052" s="101" t="s">
        <v>3581</v>
      </c>
      <c r="E1052" s="102">
        <v>2214546</v>
      </c>
      <c r="F1052" s="101" t="s">
        <v>7506</v>
      </c>
      <c r="G1052" s="101" t="s">
        <v>3099</v>
      </c>
      <c r="H1052" s="103">
        <v>16</v>
      </c>
      <c r="I1052" s="100" t="s">
        <v>7471</v>
      </c>
      <c r="J1052" s="101" t="s">
        <v>3581</v>
      </c>
      <c r="K1052" s="101" t="s">
        <v>3885</v>
      </c>
    </row>
    <row r="1053" spans="1:11">
      <c r="A1053" s="2" t="s">
        <v>12127</v>
      </c>
      <c r="B1053" s="99">
        <v>2178249</v>
      </c>
      <c r="C1053" s="100" t="s">
        <v>3582</v>
      </c>
      <c r="D1053" s="101" t="s">
        <v>3583</v>
      </c>
      <c r="E1053" s="102">
        <v>2214546</v>
      </c>
      <c r="F1053" s="101" t="s">
        <v>7506</v>
      </c>
      <c r="G1053" s="101" t="s">
        <v>3099</v>
      </c>
      <c r="H1053" s="103">
        <v>16</v>
      </c>
      <c r="I1053" s="100" t="s">
        <v>7471</v>
      </c>
      <c r="J1053" s="101" t="s">
        <v>3583</v>
      </c>
      <c r="K1053" s="101" t="s">
        <v>3885</v>
      </c>
    </row>
    <row r="1054" spans="1:11">
      <c r="A1054" s="2" t="s">
        <v>12127</v>
      </c>
      <c r="B1054" s="99">
        <v>2182367</v>
      </c>
      <c r="C1054" s="100" t="s">
        <v>3584</v>
      </c>
      <c r="D1054" s="101" t="s">
        <v>3585</v>
      </c>
      <c r="E1054" s="102">
        <v>2214546</v>
      </c>
      <c r="F1054" s="101" t="s">
        <v>7506</v>
      </c>
      <c r="G1054" s="101" t="s">
        <v>3099</v>
      </c>
      <c r="H1054" s="103">
        <v>16</v>
      </c>
      <c r="I1054" s="100" t="s">
        <v>7471</v>
      </c>
      <c r="J1054" s="101" t="s">
        <v>3585</v>
      </c>
      <c r="K1054" s="101" t="s">
        <v>3885</v>
      </c>
    </row>
    <row r="1055" spans="1:11">
      <c r="A1055" s="2" t="s">
        <v>12127</v>
      </c>
      <c r="B1055" s="99">
        <v>2190810</v>
      </c>
      <c r="C1055" s="100" t="s">
        <v>3586</v>
      </c>
      <c r="D1055" s="101" t="s">
        <v>3587</v>
      </c>
      <c r="E1055" s="102">
        <v>2214542</v>
      </c>
      <c r="F1055" s="101" t="s">
        <v>7506</v>
      </c>
      <c r="G1055" s="101" t="s">
        <v>3099</v>
      </c>
      <c r="H1055" s="103">
        <v>4</v>
      </c>
      <c r="I1055" s="100" t="s">
        <v>7471</v>
      </c>
      <c r="J1055" s="101" t="s">
        <v>3587</v>
      </c>
      <c r="K1055" s="101" t="s">
        <v>3885</v>
      </c>
    </row>
    <row r="1056" spans="1:11">
      <c r="A1056" s="2" t="s">
        <v>12127</v>
      </c>
      <c r="B1056" s="99">
        <v>2168320</v>
      </c>
      <c r="C1056" s="100" t="s">
        <v>3588</v>
      </c>
      <c r="D1056" s="101" t="s">
        <v>3589</v>
      </c>
      <c r="E1056" s="102">
        <v>2214546</v>
      </c>
      <c r="F1056" s="101" t="s">
        <v>7506</v>
      </c>
      <c r="G1056" s="101" t="s">
        <v>3099</v>
      </c>
      <c r="H1056" s="103">
        <v>16</v>
      </c>
      <c r="I1056" s="100" t="s">
        <v>7471</v>
      </c>
      <c r="J1056" s="101" t="s">
        <v>3589</v>
      </c>
      <c r="K1056" s="101" t="s">
        <v>3885</v>
      </c>
    </row>
    <row r="1057" spans="1:11">
      <c r="A1057" s="2" t="s">
        <v>12127</v>
      </c>
      <c r="B1057" s="99">
        <v>2190948</v>
      </c>
      <c r="C1057" s="100" t="s">
        <v>3590</v>
      </c>
      <c r="D1057" s="101" t="s">
        <v>3591</v>
      </c>
      <c r="E1057" s="102">
        <v>2214542</v>
      </c>
      <c r="F1057" s="101" t="s">
        <v>7506</v>
      </c>
      <c r="G1057" s="101" t="s">
        <v>3099</v>
      </c>
      <c r="H1057" s="103">
        <v>4</v>
      </c>
      <c r="I1057" s="100" t="s">
        <v>7471</v>
      </c>
      <c r="J1057" s="101" t="s">
        <v>3591</v>
      </c>
      <c r="K1057" s="101" t="s">
        <v>3885</v>
      </c>
    </row>
    <row r="1058" spans="1:11">
      <c r="A1058" s="2" t="s">
        <v>12127</v>
      </c>
      <c r="B1058" s="99">
        <v>2181566</v>
      </c>
      <c r="C1058" s="100" t="s">
        <v>3592</v>
      </c>
      <c r="D1058" s="101" t="s">
        <v>3593</v>
      </c>
      <c r="E1058" s="102">
        <v>2214542</v>
      </c>
      <c r="F1058" s="101" t="s">
        <v>7506</v>
      </c>
      <c r="G1058" s="101" t="s">
        <v>3099</v>
      </c>
      <c r="H1058" s="103">
        <v>4</v>
      </c>
      <c r="I1058" s="100" t="s">
        <v>7471</v>
      </c>
      <c r="J1058" s="101" t="s">
        <v>3593</v>
      </c>
      <c r="K1058" s="101" t="s">
        <v>3885</v>
      </c>
    </row>
    <row r="1059" spans="1:11">
      <c r="A1059" s="2" t="s">
        <v>12127</v>
      </c>
      <c r="B1059" s="99">
        <v>2149209</v>
      </c>
      <c r="C1059" s="100" t="s">
        <v>3594</v>
      </c>
      <c r="D1059" s="101" t="s">
        <v>3595</v>
      </c>
      <c r="E1059" s="102">
        <v>2214542</v>
      </c>
      <c r="F1059" s="101" t="s">
        <v>7506</v>
      </c>
      <c r="G1059" s="101" t="s">
        <v>3099</v>
      </c>
      <c r="H1059" s="103">
        <v>4</v>
      </c>
      <c r="I1059" s="100" t="s">
        <v>7471</v>
      </c>
      <c r="J1059" s="101" t="s">
        <v>3595</v>
      </c>
      <c r="K1059" s="101" t="s">
        <v>3885</v>
      </c>
    </row>
    <row r="1060" spans="1:11">
      <c r="A1060" s="2" t="s">
        <v>12127</v>
      </c>
      <c r="B1060" s="99">
        <v>2175539</v>
      </c>
      <c r="C1060" s="100" t="s">
        <v>3596</v>
      </c>
      <c r="D1060" s="101" t="s">
        <v>3597</v>
      </c>
      <c r="E1060" s="102">
        <v>2214542</v>
      </c>
      <c r="F1060" s="101" t="s">
        <v>7506</v>
      </c>
      <c r="G1060" s="101" t="s">
        <v>3099</v>
      </c>
      <c r="H1060" s="103">
        <v>4</v>
      </c>
      <c r="I1060" s="100" t="s">
        <v>7471</v>
      </c>
      <c r="J1060" s="101" t="s">
        <v>3597</v>
      </c>
      <c r="K1060" s="101" t="s">
        <v>3885</v>
      </c>
    </row>
    <row r="1061" spans="1:11">
      <c r="A1061" s="2" t="s">
        <v>12127</v>
      </c>
      <c r="B1061" s="99">
        <v>2134917</v>
      </c>
      <c r="C1061" s="100" t="s">
        <v>3930</v>
      </c>
      <c r="D1061" s="101" t="s">
        <v>3931</v>
      </c>
      <c r="E1061" s="102">
        <v>2219022</v>
      </c>
      <c r="F1061" s="101" t="s">
        <v>7506</v>
      </c>
      <c r="G1061" s="101" t="s">
        <v>2931</v>
      </c>
      <c r="H1061" s="103">
        <v>4</v>
      </c>
      <c r="I1061" s="100" t="s">
        <v>7471</v>
      </c>
      <c r="J1061" s="101" t="s">
        <v>3931</v>
      </c>
      <c r="K1061" s="101" t="s">
        <v>3907</v>
      </c>
    </row>
    <row r="1062" spans="1:11">
      <c r="A1062" s="2" t="s">
        <v>12127</v>
      </c>
      <c r="B1062" s="99">
        <v>2155169</v>
      </c>
      <c r="C1062" s="100" t="s">
        <v>3932</v>
      </c>
      <c r="D1062" s="101" t="s">
        <v>3933</v>
      </c>
      <c r="E1062" s="102">
        <v>2219022</v>
      </c>
      <c r="F1062" s="101" t="s">
        <v>7506</v>
      </c>
      <c r="G1062" s="101" t="s">
        <v>2931</v>
      </c>
      <c r="H1062" s="103">
        <v>4</v>
      </c>
      <c r="I1062" s="100" t="s">
        <v>7471</v>
      </c>
      <c r="J1062" s="101" t="s">
        <v>3933</v>
      </c>
      <c r="K1062" s="101" t="s">
        <v>3907</v>
      </c>
    </row>
    <row r="1063" spans="1:11">
      <c r="A1063" s="2" t="s">
        <v>12127</v>
      </c>
      <c r="B1063" s="99">
        <v>2159687</v>
      </c>
      <c r="C1063" s="100" t="s">
        <v>3934</v>
      </c>
      <c r="D1063" s="101" t="s">
        <v>3899</v>
      </c>
      <c r="E1063" s="102">
        <v>2219022</v>
      </c>
      <c r="F1063" s="101" t="s">
        <v>7506</v>
      </c>
      <c r="G1063" s="101" t="s">
        <v>2931</v>
      </c>
      <c r="H1063" s="103">
        <v>4</v>
      </c>
      <c r="I1063" s="100" t="s">
        <v>7471</v>
      </c>
      <c r="J1063" s="101" t="s">
        <v>3899</v>
      </c>
      <c r="K1063" s="101" t="s">
        <v>3907</v>
      </c>
    </row>
    <row r="1064" spans="1:11">
      <c r="A1064" s="2" t="s">
        <v>12127</v>
      </c>
      <c r="B1064" s="99">
        <v>2177402</v>
      </c>
      <c r="C1064" s="100" t="s">
        <v>3935</v>
      </c>
      <c r="D1064" s="101" t="s">
        <v>3936</v>
      </c>
      <c r="E1064" s="102">
        <v>2219022</v>
      </c>
      <c r="F1064" s="101" t="s">
        <v>7506</v>
      </c>
      <c r="G1064" s="101" t="s">
        <v>2931</v>
      </c>
      <c r="H1064" s="103">
        <v>4</v>
      </c>
      <c r="I1064" s="100" t="s">
        <v>7471</v>
      </c>
      <c r="J1064" s="101" t="s">
        <v>3936</v>
      </c>
      <c r="K1064" s="101" t="s">
        <v>3907</v>
      </c>
    </row>
    <row r="1065" spans="1:11">
      <c r="A1065" s="2" t="s">
        <v>12127</v>
      </c>
      <c r="B1065" s="99">
        <v>2153105</v>
      </c>
      <c r="C1065" s="100" t="s">
        <v>3937</v>
      </c>
      <c r="D1065" s="101" t="s">
        <v>3938</v>
      </c>
      <c r="E1065" s="102">
        <v>2219022</v>
      </c>
      <c r="F1065" s="101" t="s">
        <v>7506</v>
      </c>
      <c r="G1065" s="101" t="s">
        <v>2931</v>
      </c>
      <c r="H1065" s="103">
        <v>4</v>
      </c>
      <c r="I1065" s="100" t="s">
        <v>7471</v>
      </c>
      <c r="J1065" s="101" t="s">
        <v>3938</v>
      </c>
      <c r="K1065" s="101" t="s">
        <v>3907</v>
      </c>
    </row>
    <row r="1066" spans="1:11">
      <c r="A1066" s="2" t="s">
        <v>12127</v>
      </c>
      <c r="B1066" s="99">
        <v>2156205</v>
      </c>
      <c r="C1066" s="100" t="s">
        <v>3939</v>
      </c>
      <c r="D1066" s="101" t="s">
        <v>185</v>
      </c>
      <c r="E1066" s="102">
        <v>2219022</v>
      </c>
      <c r="F1066" s="101" t="s">
        <v>7506</v>
      </c>
      <c r="G1066" s="101" t="s">
        <v>2931</v>
      </c>
      <c r="H1066" s="103">
        <v>4</v>
      </c>
      <c r="I1066" s="100" t="s">
        <v>7471</v>
      </c>
      <c r="J1066" s="101" t="s">
        <v>185</v>
      </c>
      <c r="K1066" s="101" t="s">
        <v>3907</v>
      </c>
    </row>
    <row r="1067" spans="1:11">
      <c r="A1067" s="2" t="s">
        <v>12127</v>
      </c>
      <c r="B1067" s="99">
        <v>2152733</v>
      </c>
      <c r="C1067" s="100" t="s">
        <v>3940</v>
      </c>
      <c r="D1067" s="101" t="s">
        <v>3941</v>
      </c>
      <c r="E1067" s="102">
        <v>2122779</v>
      </c>
      <c r="F1067" s="101" t="s">
        <v>7506</v>
      </c>
      <c r="G1067" s="101" t="s">
        <v>5442</v>
      </c>
      <c r="H1067" s="103">
        <v>12</v>
      </c>
      <c r="I1067" s="100" t="s">
        <v>7521</v>
      </c>
      <c r="J1067" s="101" t="s">
        <v>3941</v>
      </c>
      <c r="K1067" s="101" t="s">
        <v>115</v>
      </c>
    </row>
    <row r="1068" spans="1:11">
      <c r="A1068" s="2" t="s">
        <v>12127</v>
      </c>
      <c r="B1068" s="99">
        <v>2176402</v>
      </c>
      <c r="C1068" s="100" t="s">
        <v>12339</v>
      </c>
      <c r="D1068" s="101" t="s">
        <v>12340</v>
      </c>
      <c r="E1068" s="102">
        <v>2212274</v>
      </c>
      <c r="F1068" s="101" t="s">
        <v>7506</v>
      </c>
      <c r="G1068" s="101" t="s">
        <v>3099</v>
      </c>
      <c r="H1068" s="103">
        <v>4</v>
      </c>
      <c r="I1068" s="100" t="s">
        <v>7471</v>
      </c>
      <c r="J1068" s="101" t="s">
        <v>12340</v>
      </c>
      <c r="K1068" s="101" t="s">
        <v>1026</v>
      </c>
    </row>
    <row r="1069" spans="1:11">
      <c r="A1069" s="2" t="s">
        <v>12127</v>
      </c>
      <c r="B1069" s="99">
        <v>2136057</v>
      </c>
      <c r="C1069" s="100" t="s">
        <v>12341</v>
      </c>
      <c r="D1069" s="101" t="s">
        <v>429</v>
      </c>
      <c r="E1069" s="102">
        <v>2212274</v>
      </c>
      <c r="F1069" s="101" t="s">
        <v>7506</v>
      </c>
      <c r="G1069" s="101" t="s">
        <v>3099</v>
      </c>
      <c r="H1069" s="103">
        <v>4</v>
      </c>
      <c r="I1069" s="100" t="s">
        <v>7471</v>
      </c>
      <c r="J1069" s="101" t="s">
        <v>429</v>
      </c>
      <c r="K1069" s="101" t="s">
        <v>1026</v>
      </c>
    </row>
    <row r="1070" spans="1:11">
      <c r="A1070" s="2" t="s">
        <v>12127</v>
      </c>
      <c r="B1070" s="99">
        <v>2170882</v>
      </c>
      <c r="C1070" s="100" t="s">
        <v>12342</v>
      </c>
      <c r="D1070" s="101" t="s">
        <v>6838</v>
      </c>
      <c r="E1070" s="102">
        <v>2212274</v>
      </c>
      <c r="F1070" s="101" t="s">
        <v>7506</v>
      </c>
      <c r="G1070" s="101" t="s">
        <v>3099</v>
      </c>
      <c r="H1070" s="103">
        <v>4</v>
      </c>
      <c r="I1070" s="100" t="s">
        <v>7471</v>
      </c>
      <c r="J1070" s="101" t="s">
        <v>6838</v>
      </c>
      <c r="K1070" s="101" t="s">
        <v>1026</v>
      </c>
    </row>
    <row r="1071" spans="1:11">
      <c r="A1071" s="2" t="s">
        <v>12127</v>
      </c>
      <c r="B1071" s="99">
        <v>2166309</v>
      </c>
      <c r="C1071" s="100" t="s">
        <v>6839</v>
      </c>
      <c r="D1071" s="101" t="s">
        <v>6840</v>
      </c>
      <c r="E1071" s="102">
        <v>2212274</v>
      </c>
      <c r="F1071" s="101" t="s">
        <v>7506</v>
      </c>
      <c r="G1071" s="101" t="s">
        <v>3099</v>
      </c>
      <c r="H1071" s="103">
        <v>4</v>
      </c>
      <c r="I1071" s="100" t="s">
        <v>7471</v>
      </c>
      <c r="J1071" s="101" t="s">
        <v>6840</v>
      </c>
      <c r="K1071" s="101" t="s">
        <v>1026</v>
      </c>
    </row>
    <row r="1072" spans="1:11">
      <c r="A1072" s="2" t="s">
        <v>12127</v>
      </c>
      <c r="B1072" s="99">
        <v>2182857</v>
      </c>
      <c r="C1072" s="100" t="s">
        <v>6841</v>
      </c>
      <c r="D1072" s="101" t="s">
        <v>6842</v>
      </c>
      <c r="E1072" s="102">
        <v>2125574</v>
      </c>
      <c r="F1072" s="101" t="s">
        <v>7506</v>
      </c>
      <c r="G1072" s="101" t="s">
        <v>3175</v>
      </c>
      <c r="H1072" s="103">
        <v>4</v>
      </c>
      <c r="I1072" s="100" t="s">
        <v>7471</v>
      </c>
      <c r="J1072" s="101" t="s">
        <v>6842</v>
      </c>
      <c r="K1072" s="101" t="s">
        <v>6843</v>
      </c>
    </row>
    <row r="1073" spans="1:11">
      <c r="A1073" s="2" t="s">
        <v>12127</v>
      </c>
      <c r="B1073" s="99">
        <v>2188707</v>
      </c>
      <c r="C1073" s="100" t="s">
        <v>6844</v>
      </c>
      <c r="D1073" s="101" t="s">
        <v>6845</v>
      </c>
      <c r="E1073" s="102">
        <v>2124865</v>
      </c>
      <c r="F1073" s="101" t="s">
        <v>7506</v>
      </c>
      <c r="G1073" s="101" t="s">
        <v>2900</v>
      </c>
      <c r="H1073" s="103">
        <v>4</v>
      </c>
      <c r="I1073" s="100" t="s">
        <v>7521</v>
      </c>
      <c r="J1073" s="101" t="s">
        <v>6845</v>
      </c>
      <c r="K1073" s="101" t="s">
        <v>6846</v>
      </c>
    </row>
    <row r="1074" spans="1:11">
      <c r="A1074" s="2" t="s">
        <v>12127</v>
      </c>
      <c r="B1074" s="99">
        <v>2171869</v>
      </c>
      <c r="C1074" s="100" t="s">
        <v>6847</v>
      </c>
      <c r="D1074" s="101" t="s">
        <v>6848</v>
      </c>
      <c r="E1074" s="102">
        <v>2125593</v>
      </c>
      <c r="F1074" s="101" t="s">
        <v>7506</v>
      </c>
      <c r="G1074" s="101" t="s">
        <v>2931</v>
      </c>
      <c r="H1074" s="103">
        <v>4</v>
      </c>
      <c r="I1074" s="100" t="s">
        <v>7471</v>
      </c>
      <c r="J1074" s="101" t="s">
        <v>6848</v>
      </c>
      <c r="K1074" s="101" t="s">
        <v>6849</v>
      </c>
    </row>
    <row r="1075" spans="1:11">
      <c r="A1075" s="2" t="s">
        <v>12127</v>
      </c>
      <c r="B1075" s="99">
        <v>2161533</v>
      </c>
      <c r="C1075" s="100" t="s">
        <v>13244</v>
      </c>
      <c r="D1075" s="101" t="s">
        <v>13245</v>
      </c>
      <c r="E1075" s="102">
        <v>2219070</v>
      </c>
      <c r="F1075" s="101" t="s">
        <v>7506</v>
      </c>
      <c r="G1075" s="101" t="s">
        <v>2931</v>
      </c>
      <c r="H1075" s="103">
        <v>4</v>
      </c>
      <c r="I1075" s="100" t="s">
        <v>7471</v>
      </c>
      <c r="J1075" s="101" t="s">
        <v>13245</v>
      </c>
      <c r="K1075" s="101" t="s">
        <v>792</v>
      </c>
    </row>
    <row r="1076" spans="1:11">
      <c r="A1076" s="2" t="s">
        <v>12127</v>
      </c>
      <c r="B1076" s="99">
        <v>2172601</v>
      </c>
      <c r="C1076" s="100" t="s">
        <v>13246</v>
      </c>
      <c r="D1076" s="101" t="s">
        <v>13247</v>
      </c>
      <c r="E1076" s="102">
        <v>2219070</v>
      </c>
      <c r="F1076" s="101" t="s">
        <v>7506</v>
      </c>
      <c r="G1076" s="101" t="s">
        <v>2931</v>
      </c>
      <c r="H1076" s="103">
        <v>4</v>
      </c>
      <c r="I1076" s="100" t="s">
        <v>7471</v>
      </c>
      <c r="J1076" s="101" t="s">
        <v>13247</v>
      </c>
      <c r="K1076" s="101" t="s">
        <v>792</v>
      </c>
    </row>
    <row r="1077" spans="1:11">
      <c r="A1077" s="2" t="s">
        <v>12127</v>
      </c>
      <c r="B1077" s="99">
        <v>2191045</v>
      </c>
      <c r="C1077" s="100" t="s">
        <v>13248</v>
      </c>
      <c r="D1077" s="101" t="s">
        <v>13249</v>
      </c>
      <c r="E1077" s="102">
        <v>2219070</v>
      </c>
      <c r="F1077" s="101" t="s">
        <v>7506</v>
      </c>
      <c r="G1077" s="101" t="s">
        <v>2931</v>
      </c>
      <c r="H1077" s="103">
        <v>4</v>
      </c>
      <c r="I1077" s="100" t="s">
        <v>7471</v>
      </c>
      <c r="J1077" s="101" t="s">
        <v>13249</v>
      </c>
      <c r="K1077" s="101" t="s">
        <v>792</v>
      </c>
    </row>
    <row r="1078" spans="1:11">
      <c r="A1078" s="2" t="s">
        <v>12127</v>
      </c>
      <c r="B1078" s="99">
        <v>2155521</v>
      </c>
      <c r="C1078" s="100" t="s">
        <v>13250</v>
      </c>
      <c r="D1078" s="101" t="s">
        <v>13251</v>
      </c>
      <c r="E1078" s="102">
        <v>2219070</v>
      </c>
      <c r="F1078" s="101" t="s">
        <v>7506</v>
      </c>
      <c r="G1078" s="101" t="s">
        <v>2931</v>
      </c>
      <c r="H1078" s="103">
        <v>4</v>
      </c>
      <c r="I1078" s="100" t="s">
        <v>7471</v>
      </c>
      <c r="J1078" s="101" t="s">
        <v>13251</v>
      </c>
      <c r="K1078" s="101" t="s">
        <v>792</v>
      </c>
    </row>
    <row r="1079" spans="1:11">
      <c r="A1079" s="2" t="s">
        <v>12127</v>
      </c>
      <c r="B1079" s="99">
        <v>2157481</v>
      </c>
      <c r="C1079" s="100" t="s">
        <v>13252</v>
      </c>
      <c r="D1079" s="101" t="s">
        <v>13253</v>
      </c>
      <c r="E1079" s="102">
        <v>2219070</v>
      </c>
      <c r="F1079" s="101" t="s">
        <v>7506</v>
      </c>
      <c r="G1079" s="101" t="s">
        <v>2931</v>
      </c>
      <c r="H1079" s="103">
        <v>4</v>
      </c>
      <c r="I1079" s="100" t="s">
        <v>7471</v>
      </c>
      <c r="J1079" s="101" t="s">
        <v>13253</v>
      </c>
      <c r="K1079" s="101" t="s">
        <v>792</v>
      </c>
    </row>
    <row r="1080" spans="1:11">
      <c r="A1080" s="2" t="s">
        <v>12127</v>
      </c>
      <c r="B1080" s="99">
        <v>2183881</v>
      </c>
      <c r="C1080" s="100" t="s">
        <v>13254</v>
      </c>
      <c r="D1080" s="101" t="s">
        <v>13255</v>
      </c>
      <c r="E1080" s="102">
        <v>2219070</v>
      </c>
      <c r="F1080" s="101" t="s">
        <v>7506</v>
      </c>
      <c r="G1080" s="101" t="s">
        <v>2931</v>
      </c>
      <c r="H1080" s="103">
        <v>4</v>
      </c>
      <c r="I1080" s="100" t="s">
        <v>7471</v>
      </c>
      <c r="J1080" s="101" t="s">
        <v>13255</v>
      </c>
      <c r="K1080" s="101" t="s">
        <v>792</v>
      </c>
    </row>
    <row r="1081" spans="1:11">
      <c r="A1081" s="2" t="s">
        <v>12127</v>
      </c>
      <c r="B1081" s="99">
        <v>2185230</v>
      </c>
      <c r="C1081" s="100" t="s">
        <v>13256</v>
      </c>
      <c r="D1081" s="101" t="s">
        <v>13257</v>
      </c>
      <c r="E1081" s="102">
        <v>2219070</v>
      </c>
      <c r="F1081" s="101" t="s">
        <v>7506</v>
      </c>
      <c r="G1081" s="101" t="s">
        <v>2931</v>
      </c>
      <c r="H1081" s="103">
        <v>4</v>
      </c>
      <c r="I1081" s="100" t="s">
        <v>7471</v>
      </c>
      <c r="J1081" s="101" t="s">
        <v>13257</v>
      </c>
      <c r="K1081" s="101" t="s">
        <v>792</v>
      </c>
    </row>
    <row r="1082" spans="1:11">
      <c r="A1082" s="2" t="s">
        <v>12127</v>
      </c>
      <c r="B1082" s="99">
        <v>2158617</v>
      </c>
      <c r="C1082" s="100" t="s">
        <v>13258</v>
      </c>
      <c r="D1082" s="101" t="s">
        <v>13259</v>
      </c>
      <c r="E1082" s="102">
        <v>2219070</v>
      </c>
      <c r="F1082" s="101" t="s">
        <v>7506</v>
      </c>
      <c r="G1082" s="101" t="s">
        <v>2931</v>
      </c>
      <c r="H1082" s="103">
        <v>4</v>
      </c>
      <c r="I1082" s="100" t="s">
        <v>7471</v>
      </c>
      <c r="J1082" s="101" t="s">
        <v>13259</v>
      </c>
      <c r="K1082" s="101" t="s">
        <v>792</v>
      </c>
    </row>
    <row r="1083" spans="1:11">
      <c r="A1083" s="2" t="s">
        <v>12127</v>
      </c>
      <c r="B1083" s="99">
        <v>2190763</v>
      </c>
      <c r="C1083" s="100" t="s">
        <v>13260</v>
      </c>
      <c r="D1083" s="101" t="s">
        <v>13261</v>
      </c>
      <c r="E1083" s="102">
        <v>2219070</v>
      </c>
      <c r="F1083" s="101" t="s">
        <v>7506</v>
      </c>
      <c r="G1083" s="101" t="s">
        <v>2931</v>
      </c>
      <c r="H1083" s="103">
        <v>4</v>
      </c>
      <c r="I1083" s="100" t="s">
        <v>7471</v>
      </c>
      <c r="J1083" s="101" t="s">
        <v>13261</v>
      </c>
      <c r="K1083" s="101" t="s">
        <v>792</v>
      </c>
    </row>
    <row r="1084" spans="1:11">
      <c r="A1084" s="2" t="s">
        <v>12127</v>
      </c>
      <c r="B1084" s="99">
        <v>2180195</v>
      </c>
      <c r="C1084" s="100" t="s">
        <v>13262</v>
      </c>
      <c r="D1084" s="101" t="s">
        <v>13263</v>
      </c>
      <c r="E1084" s="102">
        <v>2126846</v>
      </c>
      <c r="F1084" s="101" t="s">
        <v>7506</v>
      </c>
      <c r="G1084" s="101" t="s">
        <v>5872</v>
      </c>
      <c r="H1084" s="103">
        <v>2.4</v>
      </c>
      <c r="I1084" s="100" t="s">
        <v>7471</v>
      </c>
      <c r="J1084" s="101" t="s">
        <v>13263</v>
      </c>
      <c r="K1084" s="101" t="s">
        <v>13264</v>
      </c>
    </row>
    <row r="1085" spans="1:11">
      <c r="A1085" s="2" t="s">
        <v>12127</v>
      </c>
      <c r="B1085" s="99">
        <v>2150114</v>
      </c>
      <c r="C1085" s="100" t="s">
        <v>13265</v>
      </c>
      <c r="D1085" s="101" t="s">
        <v>13266</v>
      </c>
      <c r="E1085" s="102">
        <v>2218370</v>
      </c>
      <c r="F1085" s="101" t="s">
        <v>7506</v>
      </c>
      <c r="G1085" s="101" t="s">
        <v>5442</v>
      </c>
      <c r="H1085" s="103">
        <v>12</v>
      </c>
      <c r="I1085" s="100" t="s">
        <v>7521</v>
      </c>
      <c r="J1085" s="101" t="s">
        <v>13266</v>
      </c>
      <c r="K1085" s="101" t="s">
        <v>5266</v>
      </c>
    </row>
    <row r="1086" spans="1:11">
      <c r="A1086" s="2" t="s">
        <v>12127</v>
      </c>
      <c r="B1086" s="99">
        <v>2173657</v>
      </c>
      <c r="C1086" s="100" t="s">
        <v>13267</v>
      </c>
      <c r="D1086" s="101" t="s">
        <v>13268</v>
      </c>
      <c r="E1086" s="102">
        <v>2218370</v>
      </c>
      <c r="F1086" s="101" t="s">
        <v>7506</v>
      </c>
      <c r="G1086" s="101" t="s">
        <v>5442</v>
      </c>
      <c r="H1086" s="103">
        <v>12</v>
      </c>
      <c r="I1086" s="100" t="s">
        <v>7471</v>
      </c>
      <c r="J1086" s="101" t="s">
        <v>13268</v>
      </c>
      <c r="K1086" s="101" t="s">
        <v>5266</v>
      </c>
    </row>
    <row r="1087" spans="1:11">
      <c r="A1087" s="2" t="s">
        <v>12127</v>
      </c>
      <c r="B1087" s="99">
        <v>2184711</v>
      </c>
      <c r="C1087" s="100" t="s">
        <v>13269</v>
      </c>
      <c r="D1087" s="101" t="s">
        <v>13270</v>
      </c>
      <c r="E1087" s="102">
        <v>2218370</v>
      </c>
      <c r="F1087" s="101" t="s">
        <v>7506</v>
      </c>
      <c r="G1087" s="101" t="s">
        <v>5442</v>
      </c>
      <c r="H1087" s="103">
        <v>12</v>
      </c>
      <c r="I1087" s="100" t="s">
        <v>7471</v>
      </c>
      <c r="J1087" s="101" t="s">
        <v>13270</v>
      </c>
      <c r="K1087" s="101" t="s">
        <v>5266</v>
      </c>
    </row>
    <row r="1088" spans="1:11">
      <c r="A1088" s="2" t="s">
        <v>12127</v>
      </c>
      <c r="B1088" s="99">
        <v>2185058</v>
      </c>
      <c r="C1088" s="100" t="s">
        <v>13271</v>
      </c>
      <c r="D1088" s="101" t="s">
        <v>13272</v>
      </c>
      <c r="E1088" s="102">
        <v>2218370</v>
      </c>
      <c r="F1088" s="101" t="s">
        <v>7506</v>
      </c>
      <c r="G1088" s="101" t="s">
        <v>5442</v>
      </c>
      <c r="H1088" s="103">
        <v>12</v>
      </c>
      <c r="I1088" s="100" t="s">
        <v>7471</v>
      </c>
      <c r="J1088" s="101" t="s">
        <v>13272</v>
      </c>
      <c r="K1088" s="101" t="s">
        <v>5266</v>
      </c>
    </row>
    <row r="1089" spans="1:11">
      <c r="A1089" s="2" t="s">
        <v>12127</v>
      </c>
      <c r="B1089" s="99">
        <v>2190951</v>
      </c>
      <c r="C1089" s="100" t="s">
        <v>13273</v>
      </c>
      <c r="D1089" s="101" t="s">
        <v>13274</v>
      </c>
      <c r="E1089" s="102">
        <v>2218370</v>
      </c>
      <c r="F1089" s="101" t="s">
        <v>7506</v>
      </c>
      <c r="G1089" s="101" t="s">
        <v>5442</v>
      </c>
      <c r="H1089" s="103">
        <v>12</v>
      </c>
      <c r="I1089" s="100" t="s">
        <v>7471</v>
      </c>
      <c r="J1089" s="101" t="s">
        <v>13274</v>
      </c>
      <c r="K1089" s="101" t="s">
        <v>5266</v>
      </c>
    </row>
    <row r="1090" spans="1:11">
      <c r="A1090" s="2" t="s">
        <v>12127</v>
      </c>
      <c r="B1090" s="99">
        <v>2190717</v>
      </c>
      <c r="C1090" s="100" t="s">
        <v>13275</v>
      </c>
      <c r="D1090" s="101" t="s">
        <v>13276</v>
      </c>
      <c r="E1090" s="102">
        <v>2218370</v>
      </c>
      <c r="F1090" s="101" t="s">
        <v>7506</v>
      </c>
      <c r="G1090" s="101" t="s">
        <v>5442</v>
      </c>
      <c r="H1090" s="103">
        <v>12</v>
      </c>
      <c r="I1090" s="100" t="s">
        <v>7471</v>
      </c>
      <c r="J1090" s="101" t="s">
        <v>13276</v>
      </c>
      <c r="K1090" s="101" t="s">
        <v>5266</v>
      </c>
    </row>
    <row r="1091" spans="1:11">
      <c r="A1091" s="2" t="s">
        <v>12127</v>
      </c>
      <c r="B1091" s="99">
        <v>2181467</v>
      </c>
      <c r="C1091" s="100" t="s">
        <v>13277</v>
      </c>
      <c r="D1091" s="101" t="s">
        <v>13278</v>
      </c>
      <c r="E1091" s="102">
        <v>2218370</v>
      </c>
      <c r="F1091" s="101" t="s">
        <v>7506</v>
      </c>
      <c r="G1091" s="101" t="s">
        <v>5442</v>
      </c>
      <c r="H1091" s="103">
        <v>12</v>
      </c>
      <c r="I1091" s="100" t="s">
        <v>7471</v>
      </c>
      <c r="J1091" s="101" t="s">
        <v>13278</v>
      </c>
      <c r="K1091" s="101" t="s">
        <v>5266</v>
      </c>
    </row>
    <row r="1092" spans="1:11">
      <c r="A1092" s="2" t="s">
        <v>12127</v>
      </c>
      <c r="B1092" s="99">
        <v>2185483</v>
      </c>
      <c r="C1092" s="100" t="s">
        <v>13279</v>
      </c>
      <c r="D1092" s="101" t="s">
        <v>13280</v>
      </c>
      <c r="E1092" s="102">
        <v>2124444</v>
      </c>
      <c r="F1092" s="101" t="s">
        <v>7506</v>
      </c>
      <c r="G1092" s="101" t="s">
        <v>2900</v>
      </c>
      <c r="H1092" s="103">
        <v>12</v>
      </c>
      <c r="I1092" s="100" t="s">
        <v>7521</v>
      </c>
      <c r="J1092" s="101" t="s">
        <v>13280</v>
      </c>
      <c r="K1092" s="101" t="s">
        <v>5245</v>
      </c>
    </row>
    <row r="1093" spans="1:11">
      <c r="A1093" s="2" t="s">
        <v>12127</v>
      </c>
      <c r="B1093" s="99">
        <v>2190619</v>
      </c>
      <c r="C1093" s="100" t="s">
        <v>10770</v>
      </c>
      <c r="D1093" s="101" t="s">
        <v>10771</v>
      </c>
      <c r="E1093" s="102">
        <v>2124515</v>
      </c>
      <c r="F1093" s="101" t="s">
        <v>7506</v>
      </c>
      <c r="G1093" s="101" t="s">
        <v>5442</v>
      </c>
      <c r="H1093" s="103">
        <v>12</v>
      </c>
      <c r="I1093" s="100" t="s">
        <v>7471</v>
      </c>
      <c r="J1093" s="101" t="s">
        <v>10771</v>
      </c>
      <c r="K1093" s="101" t="s">
        <v>10772</v>
      </c>
    </row>
    <row r="1094" spans="1:11">
      <c r="A1094" s="2" t="s">
        <v>12127</v>
      </c>
      <c r="B1094" s="99">
        <v>2178757</v>
      </c>
      <c r="C1094" s="100" t="s">
        <v>10773</v>
      </c>
      <c r="D1094" s="101" t="s">
        <v>10774</v>
      </c>
      <c r="E1094" s="102">
        <v>2274097</v>
      </c>
      <c r="F1094" s="101" t="s">
        <v>7506</v>
      </c>
      <c r="G1094" s="101" t="s">
        <v>3102</v>
      </c>
      <c r="H1094" s="103">
        <v>4.8</v>
      </c>
      <c r="I1094" s="100" t="s">
        <v>7471</v>
      </c>
      <c r="J1094" s="101" t="s">
        <v>10774</v>
      </c>
      <c r="K1094" s="101" t="s">
        <v>10775</v>
      </c>
    </row>
    <row r="1095" spans="1:11">
      <c r="A1095" s="2" t="s">
        <v>12127</v>
      </c>
      <c r="B1095" s="99">
        <v>2184806</v>
      </c>
      <c r="C1095" s="100" t="s">
        <v>10776</v>
      </c>
      <c r="D1095" s="101" t="s">
        <v>10777</v>
      </c>
      <c r="E1095" s="102">
        <v>2126616</v>
      </c>
      <c r="F1095" s="101" t="s">
        <v>7506</v>
      </c>
      <c r="G1095" s="101" t="s">
        <v>5872</v>
      </c>
      <c r="H1095" s="103">
        <v>2.4</v>
      </c>
      <c r="I1095" s="100" t="s">
        <v>7471</v>
      </c>
      <c r="J1095" s="101" t="s">
        <v>10777</v>
      </c>
      <c r="K1095" s="101" t="s">
        <v>10778</v>
      </c>
    </row>
    <row r="1096" spans="1:11">
      <c r="A1096" s="2" t="s">
        <v>12127</v>
      </c>
      <c r="B1096" s="99">
        <v>2162398</v>
      </c>
      <c r="C1096" s="100" t="s">
        <v>10419</v>
      </c>
      <c r="D1096" s="101" t="s">
        <v>10420</v>
      </c>
      <c r="E1096" s="102">
        <v>2219740</v>
      </c>
      <c r="F1096" s="101" t="s">
        <v>7506</v>
      </c>
      <c r="G1096" s="101" t="s">
        <v>2931</v>
      </c>
      <c r="H1096" s="103">
        <v>12</v>
      </c>
      <c r="I1096" s="100" t="s">
        <v>7471</v>
      </c>
      <c r="J1096" s="101" t="s">
        <v>10420</v>
      </c>
      <c r="K1096" s="101" t="s">
        <v>925</v>
      </c>
    </row>
    <row r="1097" spans="1:11">
      <c r="A1097" s="2" t="s">
        <v>12127</v>
      </c>
      <c r="B1097" s="99">
        <v>2177861</v>
      </c>
      <c r="C1097" s="100" t="s">
        <v>10421</v>
      </c>
      <c r="D1097" s="101" t="s">
        <v>10422</v>
      </c>
      <c r="E1097" s="102">
        <v>2219740</v>
      </c>
      <c r="F1097" s="101" t="s">
        <v>7506</v>
      </c>
      <c r="G1097" s="101" t="s">
        <v>2931</v>
      </c>
      <c r="H1097" s="103">
        <v>12</v>
      </c>
      <c r="I1097" s="100" t="s">
        <v>7471</v>
      </c>
      <c r="J1097" s="101" t="s">
        <v>10422</v>
      </c>
      <c r="K1097" s="101" t="s">
        <v>925</v>
      </c>
    </row>
    <row r="1098" spans="1:11">
      <c r="A1098" s="2" t="s">
        <v>12127</v>
      </c>
      <c r="B1098" s="99">
        <v>2150432</v>
      </c>
      <c r="C1098" s="100" t="s">
        <v>11718</v>
      </c>
      <c r="D1098" s="101" t="s">
        <v>11719</v>
      </c>
      <c r="E1098" s="102">
        <v>2216694</v>
      </c>
      <c r="F1098" s="101" t="s">
        <v>7506</v>
      </c>
      <c r="G1098" s="101" t="s">
        <v>2931</v>
      </c>
      <c r="H1098" s="103">
        <v>16</v>
      </c>
      <c r="I1098" s="100" t="s">
        <v>7471</v>
      </c>
      <c r="J1098" s="101" t="s">
        <v>11719</v>
      </c>
      <c r="K1098" s="101" t="s">
        <v>942</v>
      </c>
    </row>
    <row r="1099" spans="1:11">
      <c r="A1099" s="2" t="s">
        <v>12127</v>
      </c>
      <c r="B1099" s="99">
        <v>2153496</v>
      </c>
      <c r="C1099" s="100" t="s">
        <v>11720</v>
      </c>
      <c r="D1099" s="101" t="s">
        <v>11721</v>
      </c>
      <c r="E1099" s="102">
        <v>2216694</v>
      </c>
      <c r="F1099" s="101" t="s">
        <v>7506</v>
      </c>
      <c r="G1099" s="101" t="s">
        <v>2931</v>
      </c>
      <c r="H1099" s="103">
        <v>16</v>
      </c>
      <c r="I1099" s="100" t="s">
        <v>7471</v>
      </c>
      <c r="J1099" s="101" t="s">
        <v>11721</v>
      </c>
      <c r="K1099" s="101" t="s">
        <v>942</v>
      </c>
    </row>
    <row r="1100" spans="1:11">
      <c r="A1100" s="2" t="s">
        <v>12127</v>
      </c>
      <c r="B1100" s="99">
        <v>2190530</v>
      </c>
      <c r="C1100" s="100" t="s">
        <v>11722</v>
      </c>
      <c r="D1100" s="101" t="s">
        <v>11723</v>
      </c>
      <c r="E1100" s="102">
        <v>2216694</v>
      </c>
      <c r="F1100" s="101" t="s">
        <v>7506</v>
      </c>
      <c r="G1100" s="101" t="s">
        <v>2931</v>
      </c>
      <c r="H1100" s="103">
        <v>16</v>
      </c>
      <c r="I1100" s="100" t="s">
        <v>7471</v>
      </c>
      <c r="J1100" s="101" t="s">
        <v>11723</v>
      </c>
      <c r="K1100" s="101" t="s">
        <v>942</v>
      </c>
    </row>
    <row r="1101" spans="1:11">
      <c r="A1101" s="2" t="s">
        <v>12127</v>
      </c>
      <c r="B1101" s="99">
        <v>2188783</v>
      </c>
      <c r="C1101" s="100" t="s">
        <v>11724</v>
      </c>
      <c r="D1101" s="101" t="s">
        <v>11725</v>
      </c>
      <c r="E1101" s="102">
        <v>2216694</v>
      </c>
      <c r="F1101" s="101" t="s">
        <v>7506</v>
      </c>
      <c r="G1101" s="101" t="s">
        <v>2931</v>
      </c>
      <c r="H1101" s="103">
        <v>16</v>
      </c>
      <c r="I1101" s="100" t="s">
        <v>7471</v>
      </c>
      <c r="J1101" s="101" t="s">
        <v>11725</v>
      </c>
      <c r="K1101" s="101" t="s">
        <v>942</v>
      </c>
    </row>
    <row r="1102" spans="1:11">
      <c r="A1102" s="2" t="s">
        <v>12160</v>
      </c>
      <c r="B1102" s="99">
        <v>2144231</v>
      </c>
      <c r="C1102" s="100" t="s">
        <v>7993</v>
      </c>
      <c r="D1102" s="101" t="s">
        <v>7994</v>
      </c>
      <c r="E1102" s="102">
        <v>1648446</v>
      </c>
      <c r="F1102" s="101" t="s">
        <v>7506</v>
      </c>
      <c r="G1102" s="101" t="s">
        <v>2931</v>
      </c>
      <c r="H1102" s="103">
        <v>4</v>
      </c>
      <c r="I1102" s="100" t="s">
        <v>7521</v>
      </c>
      <c r="J1102" s="101" t="s">
        <v>7994</v>
      </c>
      <c r="K1102" s="101" t="s">
        <v>7995</v>
      </c>
    </row>
    <row r="1103" spans="1:11">
      <c r="A1103" s="2" t="s">
        <v>12160</v>
      </c>
      <c r="B1103" s="99">
        <v>2189397</v>
      </c>
      <c r="C1103" s="100" t="s">
        <v>7996</v>
      </c>
      <c r="D1103" s="101" t="s">
        <v>7997</v>
      </c>
      <c r="E1103" s="102">
        <v>1648446</v>
      </c>
      <c r="F1103" s="101" t="s">
        <v>7506</v>
      </c>
      <c r="G1103" s="101" t="s">
        <v>2931</v>
      </c>
      <c r="H1103" s="103">
        <v>4</v>
      </c>
      <c r="I1103" s="100" t="s">
        <v>7521</v>
      </c>
      <c r="J1103" s="101" t="s">
        <v>7997</v>
      </c>
      <c r="K1103" s="101" t="s">
        <v>7995</v>
      </c>
    </row>
    <row r="1104" spans="1:11">
      <c r="A1104" s="2" t="s">
        <v>12160</v>
      </c>
      <c r="B1104" s="99">
        <v>2131543</v>
      </c>
      <c r="C1104" s="100" t="s">
        <v>8150</v>
      </c>
      <c r="D1104" s="101" t="s">
        <v>8151</v>
      </c>
      <c r="E1104" s="102">
        <v>2218582</v>
      </c>
      <c r="F1104" s="101" t="s">
        <v>7506</v>
      </c>
      <c r="G1104" s="101" t="s">
        <v>3099</v>
      </c>
      <c r="H1104" s="103">
        <v>16</v>
      </c>
      <c r="I1104" s="100" t="s">
        <v>7471</v>
      </c>
      <c r="J1104" s="101" t="s">
        <v>8151</v>
      </c>
      <c r="K1104" s="101" t="s">
        <v>337</v>
      </c>
    </row>
    <row r="1105" spans="1:11">
      <c r="A1105" s="2" t="s">
        <v>12160</v>
      </c>
      <c r="B1105" s="99">
        <v>2145916</v>
      </c>
      <c r="C1105" s="100" t="s">
        <v>8152</v>
      </c>
      <c r="D1105" s="101" t="s">
        <v>8153</v>
      </c>
      <c r="E1105" s="102">
        <v>2218582</v>
      </c>
      <c r="F1105" s="101" t="s">
        <v>7506</v>
      </c>
      <c r="G1105" s="101" t="s">
        <v>3099</v>
      </c>
      <c r="H1105" s="103">
        <v>16</v>
      </c>
      <c r="I1105" s="100" t="s">
        <v>7471</v>
      </c>
      <c r="J1105" s="101" t="s">
        <v>8153</v>
      </c>
      <c r="K1105" s="101" t="s">
        <v>337</v>
      </c>
    </row>
    <row r="1106" spans="1:11">
      <c r="A1106" s="2" t="s">
        <v>12160</v>
      </c>
      <c r="B1106" s="99">
        <v>2175972</v>
      </c>
      <c r="C1106" s="100" t="s">
        <v>8154</v>
      </c>
      <c r="D1106" s="101" t="s">
        <v>8155</v>
      </c>
      <c r="E1106" s="102">
        <v>2218582</v>
      </c>
      <c r="F1106" s="101" t="s">
        <v>7506</v>
      </c>
      <c r="G1106" s="101" t="s">
        <v>3099</v>
      </c>
      <c r="H1106" s="103">
        <v>16</v>
      </c>
      <c r="I1106" s="100" t="s">
        <v>7471</v>
      </c>
      <c r="J1106" s="101" t="s">
        <v>8155</v>
      </c>
      <c r="K1106" s="101" t="s">
        <v>337</v>
      </c>
    </row>
    <row r="1107" spans="1:11">
      <c r="A1107" s="2" t="s">
        <v>12160</v>
      </c>
      <c r="B1107" s="99">
        <v>2179461</v>
      </c>
      <c r="C1107" s="100" t="s">
        <v>8156</v>
      </c>
      <c r="D1107" s="101" t="s">
        <v>8157</v>
      </c>
      <c r="E1107" s="102">
        <v>2218582</v>
      </c>
      <c r="F1107" s="101" t="s">
        <v>7506</v>
      </c>
      <c r="G1107" s="101" t="s">
        <v>3099</v>
      </c>
      <c r="H1107" s="103">
        <v>16</v>
      </c>
      <c r="I1107" s="100" t="s">
        <v>7471</v>
      </c>
      <c r="J1107" s="101" t="s">
        <v>8157</v>
      </c>
      <c r="K1107" s="101" t="s">
        <v>337</v>
      </c>
    </row>
    <row r="1108" spans="1:11">
      <c r="A1108" s="2" t="s">
        <v>12160</v>
      </c>
      <c r="B1108" s="99">
        <v>2183240</v>
      </c>
      <c r="C1108" s="100" t="s">
        <v>8158</v>
      </c>
      <c r="D1108" s="101" t="s">
        <v>8159</v>
      </c>
      <c r="E1108" s="102">
        <v>2218582</v>
      </c>
      <c r="F1108" s="101" t="s">
        <v>7506</v>
      </c>
      <c r="G1108" s="101" t="s">
        <v>3099</v>
      </c>
      <c r="H1108" s="103">
        <v>16</v>
      </c>
      <c r="I1108" s="100" t="s">
        <v>7471</v>
      </c>
      <c r="J1108" s="101" t="s">
        <v>8159</v>
      </c>
      <c r="K1108" s="101" t="s">
        <v>337</v>
      </c>
    </row>
    <row r="1109" spans="1:11">
      <c r="A1109" s="2" t="s">
        <v>12160</v>
      </c>
      <c r="B1109" s="99">
        <v>2190368</v>
      </c>
      <c r="C1109" s="100" t="s">
        <v>8160</v>
      </c>
      <c r="D1109" s="101" t="s">
        <v>8161</v>
      </c>
      <c r="E1109" s="102">
        <v>2218582</v>
      </c>
      <c r="F1109" s="101" t="s">
        <v>7506</v>
      </c>
      <c r="G1109" s="101" t="s">
        <v>3099</v>
      </c>
      <c r="H1109" s="103">
        <v>16</v>
      </c>
      <c r="I1109" s="100" t="s">
        <v>7471</v>
      </c>
      <c r="J1109" s="101" t="s">
        <v>8161</v>
      </c>
      <c r="K1109" s="101" t="s">
        <v>337</v>
      </c>
    </row>
    <row r="1110" spans="1:11">
      <c r="A1110" s="2" t="s">
        <v>12160</v>
      </c>
      <c r="B1110" s="99">
        <v>2191078</v>
      </c>
      <c r="C1110" s="100" t="s">
        <v>8162</v>
      </c>
      <c r="D1110" s="101" t="s">
        <v>8163</v>
      </c>
      <c r="E1110" s="102">
        <v>2218582</v>
      </c>
      <c r="F1110" s="101" t="s">
        <v>7506</v>
      </c>
      <c r="G1110" s="101" t="s">
        <v>3099</v>
      </c>
      <c r="H1110" s="103">
        <v>16</v>
      </c>
      <c r="I1110" s="100" t="s">
        <v>7471</v>
      </c>
      <c r="J1110" s="101" t="s">
        <v>8163</v>
      </c>
      <c r="K1110" s="101" t="s">
        <v>337</v>
      </c>
    </row>
    <row r="1111" spans="1:11">
      <c r="A1111" s="2" t="s">
        <v>12160</v>
      </c>
      <c r="B1111" s="99">
        <v>2133014</v>
      </c>
      <c r="C1111" s="100" t="s">
        <v>8164</v>
      </c>
      <c r="D1111" s="101" t="s">
        <v>8165</v>
      </c>
      <c r="E1111" s="102">
        <v>2218582</v>
      </c>
      <c r="F1111" s="101" t="s">
        <v>7506</v>
      </c>
      <c r="G1111" s="101" t="s">
        <v>3099</v>
      </c>
      <c r="H1111" s="103">
        <v>16</v>
      </c>
      <c r="I1111" s="100" t="s">
        <v>7471</v>
      </c>
      <c r="J1111" s="101" t="s">
        <v>8165</v>
      </c>
      <c r="K1111" s="101" t="s">
        <v>337</v>
      </c>
    </row>
    <row r="1112" spans="1:11">
      <c r="A1112" s="2" t="s">
        <v>12160</v>
      </c>
      <c r="B1112" s="99">
        <v>2172770</v>
      </c>
      <c r="C1112" s="100" t="s">
        <v>8166</v>
      </c>
      <c r="D1112" s="101" t="s">
        <v>8167</v>
      </c>
      <c r="E1112" s="102">
        <v>2218582</v>
      </c>
      <c r="F1112" s="101" t="s">
        <v>7506</v>
      </c>
      <c r="G1112" s="101" t="s">
        <v>3099</v>
      </c>
      <c r="H1112" s="103">
        <v>16</v>
      </c>
      <c r="I1112" s="100" t="s">
        <v>7471</v>
      </c>
      <c r="J1112" s="101" t="s">
        <v>8167</v>
      </c>
      <c r="K1112" s="101" t="s">
        <v>337</v>
      </c>
    </row>
    <row r="1113" spans="1:11">
      <c r="A1113" s="2" t="s">
        <v>12160</v>
      </c>
      <c r="B1113" s="99">
        <v>2190779</v>
      </c>
      <c r="C1113" s="100" t="s">
        <v>8168</v>
      </c>
      <c r="D1113" s="101" t="s">
        <v>8169</v>
      </c>
      <c r="E1113" s="102">
        <v>2218582</v>
      </c>
      <c r="F1113" s="101" t="s">
        <v>7506</v>
      </c>
      <c r="G1113" s="101" t="s">
        <v>3099</v>
      </c>
      <c r="H1113" s="103">
        <v>16</v>
      </c>
      <c r="I1113" s="100" t="s">
        <v>7471</v>
      </c>
      <c r="J1113" s="101" t="s">
        <v>8169</v>
      </c>
      <c r="K1113" s="101" t="s">
        <v>337</v>
      </c>
    </row>
    <row r="1114" spans="1:11">
      <c r="A1114" s="2" t="s">
        <v>12160</v>
      </c>
      <c r="B1114" s="99">
        <v>2131885</v>
      </c>
      <c r="C1114" s="100" t="s">
        <v>8170</v>
      </c>
      <c r="D1114" s="101" t="s">
        <v>8171</v>
      </c>
      <c r="E1114" s="102">
        <v>2216860</v>
      </c>
      <c r="F1114" s="101" t="s">
        <v>7506</v>
      </c>
      <c r="G1114" s="101" t="s">
        <v>3099</v>
      </c>
      <c r="H1114" s="103">
        <v>4</v>
      </c>
      <c r="I1114" s="100" t="s">
        <v>7471</v>
      </c>
      <c r="J1114" s="101" t="s">
        <v>8171</v>
      </c>
      <c r="K1114" s="101" t="s">
        <v>3872</v>
      </c>
    </row>
    <row r="1115" spans="1:11">
      <c r="A1115" s="2" t="s">
        <v>12160</v>
      </c>
      <c r="B1115" s="99">
        <v>2179933</v>
      </c>
      <c r="C1115" s="100" t="s">
        <v>8172</v>
      </c>
      <c r="D1115" s="101" t="s">
        <v>8173</v>
      </c>
      <c r="E1115" s="102">
        <v>2216860</v>
      </c>
      <c r="F1115" s="101" t="s">
        <v>7506</v>
      </c>
      <c r="G1115" s="101" t="s">
        <v>3099</v>
      </c>
      <c r="H1115" s="103">
        <v>4</v>
      </c>
      <c r="I1115" s="100" t="s">
        <v>7471</v>
      </c>
      <c r="J1115" s="101" t="s">
        <v>8173</v>
      </c>
      <c r="K1115" s="101" t="s">
        <v>3872</v>
      </c>
    </row>
    <row r="1116" spans="1:11">
      <c r="A1116" s="2" t="s">
        <v>12160</v>
      </c>
      <c r="B1116" s="99">
        <v>2183246</v>
      </c>
      <c r="C1116" s="100" t="s">
        <v>8174</v>
      </c>
      <c r="D1116" s="101" t="s">
        <v>8175</v>
      </c>
      <c r="E1116" s="102">
        <v>2216860</v>
      </c>
      <c r="F1116" s="101" t="s">
        <v>7506</v>
      </c>
      <c r="G1116" s="101" t="s">
        <v>3099</v>
      </c>
      <c r="H1116" s="103">
        <v>4</v>
      </c>
      <c r="I1116" s="100" t="s">
        <v>7471</v>
      </c>
      <c r="J1116" s="101" t="s">
        <v>8175</v>
      </c>
      <c r="K1116" s="101" t="s">
        <v>3872</v>
      </c>
    </row>
    <row r="1117" spans="1:11">
      <c r="A1117" s="2" t="s">
        <v>12160</v>
      </c>
      <c r="B1117" s="99">
        <v>2164826</v>
      </c>
      <c r="C1117" s="100" t="s">
        <v>8176</v>
      </c>
      <c r="D1117" s="101" t="s">
        <v>8177</v>
      </c>
      <c r="E1117" s="102">
        <v>2216860</v>
      </c>
      <c r="F1117" s="101" t="s">
        <v>7506</v>
      </c>
      <c r="G1117" s="101" t="s">
        <v>3099</v>
      </c>
      <c r="H1117" s="103">
        <v>4</v>
      </c>
      <c r="I1117" s="100" t="s">
        <v>7471</v>
      </c>
      <c r="J1117" s="101" t="s">
        <v>8177</v>
      </c>
      <c r="K1117" s="101" t="s">
        <v>3872</v>
      </c>
    </row>
    <row r="1118" spans="1:11">
      <c r="A1118" s="2" t="s">
        <v>12160</v>
      </c>
      <c r="B1118" s="99">
        <v>2188365</v>
      </c>
      <c r="C1118" s="100" t="s">
        <v>8178</v>
      </c>
      <c r="D1118" s="101" t="s">
        <v>8179</v>
      </c>
      <c r="E1118" s="102">
        <v>2220642</v>
      </c>
      <c r="F1118" s="101" t="s">
        <v>7506</v>
      </c>
      <c r="G1118" s="101" t="s">
        <v>3102</v>
      </c>
      <c r="H1118" s="103">
        <v>12</v>
      </c>
      <c r="I1118" s="100" t="s">
        <v>7471</v>
      </c>
      <c r="J1118" s="101" t="s">
        <v>8179</v>
      </c>
      <c r="K1118" s="101" t="s">
        <v>1677</v>
      </c>
    </row>
    <row r="1119" spans="1:11">
      <c r="A1119" s="2" t="s">
        <v>12160</v>
      </c>
      <c r="B1119" s="99">
        <v>2137051</v>
      </c>
      <c r="C1119" s="100" t="s">
        <v>8180</v>
      </c>
      <c r="D1119" s="101" t="s">
        <v>8181</v>
      </c>
      <c r="E1119" s="102">
        <v>2220642</v>
      </c>
      <c r="F1119" s="101" t="s">
        <v>7506</v>
      </c>
      <c r="G1119" s="101" t="s">
        <v>3102</v>
      </c>
      <c r="H1119" s="103">
        <v>12</v>
      </c>
      <c r="I1119" s="100" t="s">
        <v>7471</v>
      </c>
      <c r="J1119" s="101" t="s">
        <v>8181</v>
      </c>
      <c r="K1119" s="101" t="s">
        <v>1677</v>
      </c>
    </row>
    <row r="1120" spans="1:11">
      <c r="A1120" s="2" t="s">
        <v>12160</v>
      </c>
      <c r="B1120" s="99">
        <v>2179832</v>
      </c>
      <c r="C1120" s="100" t="s">
        <v>8182</v>
      </c>
      <c r="D1120" s="101" t="s">
        <v>8183</v>
      </c>
      <c r="E1120" s="102">
        <v>2220642</v>
      </c>
      <c r="F1120" s="101" t="s">
        <v>7506</v>
      </c>
      <c r="G1120" s="101" t="s">
        <v>3102</v>
      </c>
      <c r="H1120" s="103">
        <v>12</v>
      </c>
      <c r="I1120" s="100" t="s">
        <v>7471</v>
      </c>
      <c r="J1120" s="101" t="s">
        <v>8183</v>
      </c>
      <c r="K1120" s="101" t="s">
        <v>1677</v>
      </c>
    </row>
    <row r="1121" spans="1:11">
      <c r="A1121" s="2" t="s">
        <v>12160</v>
      </c>
      <c r="B1121" s="99">
        <v>2188534</v>
      </c>
      <c r="C1121" s="100" t="s">
        <v>8184</v>
      </c>
      <c r="D1121" s="101" t="s">
        <v>8185</v>
      </c>
      <c r="E1121" s="102">
        <v>2122734</v>
      </c>
      <c r="F1121" s="101" t="s">
        <v>7506</v>
      </c>
      <c r="G1121" s="101" t="s">
        <v>3102</v>
      </c>
      <c r="H1121" s="103">
        <v>12</v>
      </c>
      <c r="I1121" s="100" t="s">
        <v>7471</v>
      </c>
      <c r="J1121" s="101" t="s">
        <v>8185</v>
      </c>
      <c r="K1121" s="101" t="s">
        <v>8186</v>
      </c>
    </row>
    <row r="1122" spans="1:11">
      <c r="A1122" s="2" t="s">
        <v>12160</v>
      </c>
      <c r="B1122" s="99">
        <v>2156204</v>
      </c>
      <c r="C1122" s="100" t="s">
        <v>8187</v>
      </c>
      <c r="D1122" s="101" t="s">
        <v>8188</v>
      </c>
      <c r="E1122" s="102">
        <v>2123639</v>
      </c>
      <c r="F1122" s="101" t="s">
        <v>7506</v>
      </c>
      <c r="G1122" s="101" t="s">
        <v>5876</v>
      </c>
      <c r="H1122" s="103">
        <v>2.4</v>
      </c>
      <c r="I1122" s="100" t="s">
        <v>7471</v>
      </c>
      <c r="J1122" s="101" t="s">
        <v>8188</v>
      </c>
      <c r="K1122" s="101" t="s">
        <v>65</v>
      </c>
    </row>
    <row r="1123" spans="1:11">
      <c r="A1123" s="2" t="s">
        <v>12160</v>
      </c>
      <c r="B1123" s="99">
        <v>2141569</v>
      </c>
      <c r="C1123" s="100" t="s">
        <v>3650</v>
      </c>
      <c r="D1123" s="101" t="s">
        <v>3651</v>
      </c>
      <c r="E1123" s="102">
        <v>2219312</v>
      </c>
      <c r="F1123" s="101" t="s">
        <v>7506</v>
      </c>
      <c r="G1123" s="101" t="s">
        <v>3099</v>
      </c>
      <c r="H1123" s="103">
        <v>4</v>
      </c>
      <c r="I1123" s="100" t="s">
        <v>7521</v>
      </c>
      <c r="J1123" s="101" t="s">
        <v>3651</v>
      </c>
      <c r="K1123" s="101" t="s">
        <v>3889</v>
      </c>
    </row>
    <row r="1124" spans="1:11">
      <c r="A1124" s="2" t="s">
        <v>12160</v>
      </c>
      <c r="B1124" s="99">
        <v>2170885</v>
      </c>
      <c r="C1124" s="100" t="s">
        <v>3652</v>
      </c>
      <c r="D1124" s="101" t="s">
        <v>3653</v>
      </c>
      <c r="E1124" s="102">
        <v>2219316</v>
      </c>
      <c r="F1124" s="101" t="s">
        <v>7506</v>
      </c>
      <c r="G1124" s="101" t="s">
        <v>3099</v>
      </c>
      <c r="H1124" s="103">
        <v>16</v>
      </c>
      <c r="I1124" s="100" t="s">
        <v>7471</v>
      </c>
      <c r="J1124" s="101" t="s">
        <v>3653</v>
      </c>
      <c r="K1124" s="101" t="s">
        <v>3889</v>
      </c>
    </row>
    <row r="1125" spans="1:11">
      <c r="A1125" s="2" t="s">
        <v>12160</v>
      </c>
      <c r="B1125" s="99">
        <v>2177586</v>
      </c>
      <c r="C1125" s="100" t="s">
        <v>3654</v>
      </c>
      <c r="D1125" s="101" t="s">
        <v>3655</v>
      </c>
      <c r="E1125" s="102">
        <v>2219312</v>
      </c>
      <c r="F1125" s="101" t="s">
        <v>7506</v>
      </c>
      <c r="G1125" s="101" t="s">
        <v>3099</v>
      </c>
      <c r="H1125" s="103">
        <v>4</v>
      </c>
      <c r="I1125" s="100" t="s">
        <v>7471</v>
      </c>
      <c r="J1125" s="101" t="s">
        <v>3655</v>
      </c>
      <c r="K1125" s="101" t="s">
        <v>3889</v>
      </c>
    </row>
    <row r="1126" spans="1:11">
      <c r="A1126" s="2" t="s">
        <v>12160</v>
      </c>
      <c r="B1126" s="99">
        <v>2184404</v>
      </c>
      <c r="C1126" s="100" t="s">
        <v>3656</v>
      </c>
      <c r="D1126" s="101" t="s">
        <v>3657</v>
      </c>
      <c r="E1126" s="102">
        <v>2219312</v>
      </c>
      <c r="F1126" s="101" t="s">
        <v>7506</v>
      </c>
      <c r="G1126" s="101" t="s">
        <v>3099</v>
      </c>
      <c r="H1126" s="103">
        <v>4</v>
      </c>
      <c r="I1126" s="100" t="s">
        <v>7471</v>
      </c>
      <c r="J1126" s="101" t="s">
        <v>3657</v>
      </c>
      <c r="K1126" s="101" t="s">
        <v>3889</v>
      </c>
    </row>
    <row r="1127" spans="1:11">
      <c r="A1127" s="2" t="s">
        <v>12160</v>
      </c>
      <c r="B1127" s="99">
        <v>2184807</v>
      </c>
      <c r="C1127" s="100" t="s">
        <v>3658</v>
      </c>
      <c r="D1127" s="101" t="s">
        <v>3659</v>
      </c>
      <c r="E1127" s="102">
        <v>2219312</v>
      </c>
      <c r="F1127" s="101" t="s">
        <v>7506</v>
      </c>
      <c r="G1127" s="101" t="s">
        <v>3099</v>
      </c>
      <c r="H1127" s="103">
        <v>4</v>
      </c>
      <c r="I1127" s="100" t="s">
        <v>7471</v>
      </c>
      <c r="J1127" s="101" t="s">
        <v>3659</v>
      </c>
      <c r="K1127" s="101" t="s">
        <v>3889</v>
      </c>
    </row>
    <row r="1128" spans="1:11">
      <c r="A1128" s="2" t="s">
        <v>12160</v>
      </c>
      <c r="B1128" s="99">
        <v>2190752</v>
      </c>
      <c r="C1128" s="100" t="s">
        <v>3660</v>
      </c>
      <c r="D1128" s="101" t="s">
        <v>3661</v>
      </c>
      <c r="E1128" s="102">
        <v>2219316</v>
      </c>
      <c r="F1128" s="101" t="s">
        <v>7506</v>
      </c>
      <c r="G1128" s="101" t="s">
        <v>3099</v>
      </c>
      <c r="H1128" s="103">
        <v>16</v>
      </c>
      <c r="I1128" s="100" t="s">
        <v>7471</v>
      </c>
      <c r="J1128" s="101" t="s">
        <v>3661</v>
      </c>
      <c r="K1128" s="101" t="s">
        <v>3889</v>
      </c>
    </row>
    <row r="1129" spans="1:11">
      <c r="A1129" s="2" t="s">
        <v>12160</v>
      </c>
      <c r="B1129" s="99">
        <v>2147934</v>
      </c>
      <c r="C1129" s="100" t="s">
        <v>3662</v>
      </c>
      <c r="D1129" s="101" t="s">
        <v>3663</v>
      </c>
      <c r="E1129" s="102">
        <v>2219316</v>
      </c>
      <c r="F1129" s="101" t="s">
        <v>7506</v>
      </c>
      <c r="G1129" s="101" t="s">
        <v>3099</v>
      </c>
      <c r="H1129" s="103">
        <v>16</v>
      </c>
      <c r="I1129" s="100" t="s">
        <v>7471</v>
      </c>
      <c r="J1129" s="101" t="s">
        <v>3663</v>
      </c>
      <c r="K1129" s="101" t="s">
        <v>3889</v>
      </c>
    </row>
    <row r="1130" spans="1:11">
      <c r="A1130" s="2" t="s">
        <v>12160</v>
      </c>
      <c r="B1130" s="99">
        <v>2156744</v>
      </c>
      <c r="C1130" s="100" t="s">
        <v>3664</v>
      </c>
      <c r="D1130" s="101" t="s">
        <v>3665</v>
      </c>
      <c r="E1130" s="102">
        <v>2219316</v>
      </c>
      <c r="F1130" s="101" t="s">
        <v>7506</v>
      </c>
      <c r="G1130" s="101" t="s">
        <v>3099</v>
      </c>
      <c r="H1130" s="103">
        <v>16</v>
      </c>
      <c r="I1130" s="100" t="s">
        <v>7471</v>
      </c>
      <c r="J1130" s="101" t="s">
        <v>3665</v>
      </c>
      <c r="K1130" s="101" t="s">
        <v>3889</v>
      </c>
    </row>
    <row r="1131" spans="1:11">
      <c r="A1131" s="2" t="s">
        <v>12160</v>
      </c>
      <c r="B1131" s="99">
        <v>2169651</v>
      </c>
      <c r="C1131" s="100" t="s">
        <v>3666</v>
      </c>
      <c r="D1131" s="101" t="s">
        <v>3667</v>
      </c>
      <c r="E1131" s="102">
        <v>2219316</v>
      </c>
      <c r="F1131" s="101" t="s">
        <v>7506</v>
      </c>
      <c r="G1131" s="101" t="s">
        <v>3099</v>
      </c>
      <c r="H1131" s="103">
        <v>16</v>
      </c>
      <c r="I1131" s="100" t="s">
        <v>7471</v>
      </c>
      <c r="J1131" s="101" t="s">
        <v>3667</v>
      </c>
      <c r="K1131" s="101" t="s">
        <v>3889</v>
      </c>
    </row>
    <row r="1132" spans="1:11">
      <c r="A1132" s="2" t="s">
        <v>12160</v>
      </c>
      <c r="B1132" s="99">
        <v>2180542</v>
      </c>
      <c r="C1132" s="100" t="s">
        <v>3668</v>
      </c>
      <c r="D1132" s="101" t="s">
        <v>3669</v>
      </c>
      <c r="E1132" s="102">
        <v>2219312</v>
      </c>
      <c r="F1132" s="101" t="s">
        <v>7506</v>
      </c>
      <c r="G1132" s="101" t="s">
        <v>3099</v>
      </c>
      <c r="H1132" s="103">
        <v>4</v>
      </c>
      <c r="I1132" s="100" t="s">
        <v>7471</v>
      </c>
      <c r="J1132" s="101" t="s">
        <v>3669</v>
      </c>
      <c r="K1132" s="101" t="s">
        <v>3889</v>
      </c>
    </row>
    <row r="1133" spans="1:11">
      <c r="A1133" s="2" t="s">
        <v>12160</v>
      </c>
      <c r="B1133" s="99">
        <v>2190906</v>
      </c>
      <c r="C1133" s="100" t="s">
        <v>4507</v>
      </c>
      <c r="D1133" s="101" t="s">
        <v>4508</v>
      </c>
      <c r="E1133" s="102">
        <v>2214662</v>
      </c>
      <c r="F1133" s="101" t="s">
        <v>7506</v>
      </c>
      <c r="G1133" s="101" t="s">
        <v>3099</v>
      </c>
      <c r="H1133" s="103">
        <v>12</v>
      </c>
      <c r="I1133" s="100" t="s">
        <v>7471</v>
      </c>
      <c r="J1133" s="101" t="s">
        <v>4508</v>
      </c>
      <c r="K1133" s="101" t="s">
        <v>594</v>
      </c>
    </row>
    <row r="1134" spans="1:11">
      <c r="A1134" s="2" t="s">
        <v>12160</v>
      </c>
      <c r="B1134" s="99">
        <v>2156561</v>
      </c>
      <c r="C1134" s="100" t="s">
        <v>11337</v>
      </c>
      <c r="D1134" s="101" t="s">
        <v>11338</v>
      </c>
      <c r="E1134" s="102">
        <v>2212266</v>
      </c>
      <c r="F1134" s="101" t="s">
        <v>7506</v>
      </c>
      <c r="G1134" s="101" t="s">
        <v>3099</v>
      </c>
      <c r="H1134" s="103">
        <v>4</v>
      </c>
      <c r="I1134" s="100" t="s">
        <v>7471</v>
      </c>
      <c r="J1134" s="101" t="s">
        <v>11338</v>
      </c>
      <c r="K1134" s="101" t="s">
        <v>602</v>
      </c>
    </row>
    <row r="1135" spans="1:11">
      <c r="A1135" s="2" t="s">
        <v>12160</v>
      </c>
      <c r="B1135" s="99">
        <v>2158066</v>
      </c>
      <c r="C1135" s="100" t="s">
        <v>11339</v>
      </c>
      <c r="D1135" s="101" t="s">
        <v>11340</v>
      </c>
      <c r="E1135" s="102">
        <v>2214556</v>
      </c>
      <c r="F1135" s="101" t="s">
        <v>7506</v>
      </c>
      <c r="G1135" s="101" t="s">
        <v>3099</v>
      </c>
      <c r="H1135" s="103">
        <v>16</v>
      </c>
      <c r="I1135" s="100" t="s">
        <v>7471</v>
      </c>
      <c r="J1135" s="101" t="s">
        <v>11340</v>
      </c>
      <c r="K1135" s="101" t="s">
        <v>602</v>
      </c>
    </row>
    <row r="1136" spans="1:11">
      <c r="A1136" s="2" t="s">
        <v>12160</v>
      </c>
      <c r="B1136" s="99">
        <v>2160805</v>
      </c>
      <c r="C1136" s="100" t="s">
        <v>11341</v>
      </c>
      <c r="D1136" s="101" t="s">
        <v>11342</v>
      </c>
      <c r="E1136" s="102">
        <v>2212266</v>
      </c>
      <c r="F1136" s="101" t="s">
        <v>7506</v>
      </c>
      <c r="G1136" s="101" t="s">
        <v>3099</v>
      </c>
      <c r="H1136" s="103">
        <v>4</v>
      </c>
      <c r="I1136" s="100" t="s">
        <v>7471</v>
      </c>
      <c r="J1136" s="101" t="s">
        <v>11342</v>
      </c>
      <c r="K1136" s="101" t="s">
        <v>602</v>
      </c>
    </row>
    <row r="1137" spans="1:11">
      <c r="A1137" s="2" t="s">
        <v>12160</v>
      </c>
      <c r="B1137" s="99">
        <v>2179647</v>
      </c>
      <c r="C1137" s="100" t="s">
        <v>11343</v>
      </c>
      <c r="D1137" s="101" t="s">
        <v>11344</v>
      </c>
      <c r="E1137" s="102">
        <v>2212266</v>
      </c>
      <c r="F1137" s="101" t="s">
        <v>7506</v>
      </c>
      <c r="G1137" s="101" t="s">
        <v>3099</v>
      </c>
      <c r="H1137" s="103">
        <v>4</v>
      </c>
      <c r="I1137" s="100" t="s">
        <v>7471</v>
      </c>
      <c r="J1137" s="101" t="s">
        <v>11344</v>
      </c>
      <c r="K1137" s="101" t="s">
        <v>602</v>
      </c>
    </row>
    <row r="1138" spans="1:11">
      <c r="A1138" s="2" t="s">
        <v>12160</v>
      </c>
      <c r="B1138" s="99">
        <v>2182618</v>
      </c>
      <c r="C1138" s="100" t="s">
        <v>11345</v>
      </c>
      <c r="D1138" s="101" t="s">
        <v>11346</v>
      </c>
      <c r="E1138" s="102">
        <v>2212266</v>
      </c>
      <c r="F1138" s="101" t="s">
        <v>7506</v>
      </c>
      <c r="G1138" s="101" t="s">
        <v>3099</v>
      </c>
      <c r="H1138" s="103">
        <v>4</v>
      </c>
      <c r="I1138" s="100" t="s">
        <v>7471</v>
      </c>
      <c r="J1138" s="101" t="s">
        <v>11346</v>
      </c>
      <c r="K1138" s="101" t="s">
        <v>602</v>
      </c>
    </row>
    <row r="1139" spans="1:11">
      <c r="A1139" s="2" t="s">
        <v>12160</v>
      </c>
      <c r="B1139" s="99">
        <v>2185572</v>
      </c>
      <c r="C1139" s="100" t="s">
        <v>11347</v>
      </c>
      <c r="D1139" s="101" t="s">
        <v>11348</v>
      </c>
      <c r="E1139" s="102">
        <v>2212266</v>
      </c>
      <c r="F1139" s="101" t="s">
        <v>7506</v>
      </c>
      <c r="G1139" s="101" t="s">
        <v>3099</v>
      </c>
      <c r="H1139" s="103">
        <v>4</v>
      </c>
      <c r="I1139" s="100" t="s">
        <v>7471</v>
      </c>
      <c r="J1139" s="101" t="s">
        <v>11348</v>
      </c>
      <c r="K1139" s="101" t="s">
        <v>602</v>
      </c>
    </row>
    <row r="1140" spans="1:11">
      <c r="A1140" s="2" t="s">
        <v>12160</v>
      </c>
      <c r="B1140" s="99">
        <v>2187296</v>
      </c>
      <c r="C1140" s="100" t="s">
        <v>11349</v>
      </c>
      <c r="D1140" s="101" t="s">
        <v>11350</v>
      </c>
      <c r="E1140" s="102">
        <v>2214556</v>
      </c>
      <c r="F1140" s="101" t="s">
        <v>7506</v>
      </c>
      <c r="G1140" s="101" t="s">
        <v>3099</v>
      </c>
      <c r="H1140" s="103">
        <v>16</v>
      </c>
      <c r="I1140" s="100" t="s">
        <v>7471</v>
      </c>
      <c r="J1140" s="101" t="s">
        <v>11350</v>
      </c>
      <c r="K1140" s="101" t="s">
        <v>602</v>
      </c>
    </row>
    <row r="1141" spans="1:11">
      <c r="A1141" s="2" t="s">
        <v>12160</v>
      </c>
      <c r="B1141" s="99">
        <v>2190519</v>
      </c>
      <c r="C1141" s="100" t="s">
        <v>11351</v>
      </c>
      <c r="D1141" s="101" t="s">
        <v>11352</v>
      </c>
      <c r="E1141" s="102">
        <v>2212266</v>
      </c>
      <c r="F1141" s="101" t="s">
        <v>7506</v>
      </c>
      <c r="G1141" s="101" t="s">
        <v>3099</v>
      </c>
      <c r="H1141" s="103">
        <v>4</v>
      </c>
      <c r="I1141" s="100" t="s">
        <v>7471</v>
      </c>
      <c r="J1141" s="101" t="s">
        <v>11352</v>
      </c>
      <c r="K1141" s="101" t="s">
        <v>602</v>
      </c>
    </row>
    <row r="1142" spans="1:11">
      <c r="A1142" s="2" t="s">
        <v>12160</v>
      </c>
      <c r="B1142" s="99">
        <v>2140499</v>
      </c>
      <c r="C1142" s="100" t="s">
        <v>11353</v>
      </c>
      <c r="D1142" s="101" t="s">
        <v>11354</v>
      </c>
      <c r="E1142" s="102">
        <v>2214556</v>
      </c>
      <c r="F1142" s="101" t="s">
        <v>7506</v>
      </c>
      <c r="G1142" s="101" t="s">
        <v>3099</v>
      </c>
      <c r="H1142" s="103">
        <v>16</v>
      </c>
      <c r="I1142" s="100" t="s">
        <v>7471</v>
      </c>
      <c r="J1142" s="101" t="s">
        <v>11354</v>
      </c>
      <c r="K1142" s="101" t="s">
        <v>602</v>
      </c>
    </row>
    <row r="1143" spans="1:11">
      <c r="A1143" s="2" t="s">
        <v>12160</v>
      </c>
      <c r="B1143" s="99">
        <v>2161529</v>
      </c>
      <c r="C1143" s="100" t="s">
        <v>11355</v>
      </c>
      <c r="D1143" s="101" t="s">
        <v>11356</v>
      </c>
      <c r="E1143" s="102">
        <v>2212266</v>
      </c>
      <c r="F1143" s="101" t="s">
        <v>7506</v>
      </c>
      <c r="G1143" s="101" t="s">
        <v>3099</v>
      </c>
      <c r="H1143" s="103">
        <v>4</v>
      </c>
      <c r="I1143" s="100" t="s">
        <v>7471</v>
      </c>
      <c r="J1143" s="101" t="s">
        <v>11356</v>
      </c>
      <c r="K1143" s="101" t="s">
        <v>602</v>
      </c>
    </row>
    <row r="1144" spans="1:11">
      <c r="A1144" s="2" t="s">
        <v>12160</v>
      </c>
      <c r="B1144" s="99">
        <v>2189706</v>
      </c>
      <c r="C1144" s="100" t="s">
        <v>11357</v>
      </c>
      <c r="D1144" s="101" t="s">
        <v>11358</v>
      </c>
      <c r="E1144" s="102">
        <v>2212266</v>
      </c>
      <c r="F1144" s="101" t="s">
        <v>7506</v>
      </c>
      <c r="G1144" s="101" t="s">
        <v>3099</v>
      </c>
      <c r="H1144" s="103">
        <v>4</v>
      </c>
      <c r="I1144" s="100" t="s">
        <v>7521</v>
      </c>
      <c r="J1144" s="101" t="s">
        <v>11358</v>
      </c>
      <c r="K1144" s="101" t="s">
        <v>602</v>
      </c>
    </row>
    <row r="1145" spans="1:11">
      <c r="A1145" s="2" t="s">
        <v>12160</v>
      </c>
      <c r="B1145" s="99">
        <v>2176182</v>
      </c>
      <c r="C1145" s="100" t="s">
        <v>11359</v>
      </c>
      <c r="D1145" s="101" t="s">
        <v>11360</v>
      </c>
      <c r="E1145" s="102">
        <v>2214556</v>
      </c>
      <c r="F1145" s="101" t="s">
        <v>7506</v>
      </c>
      <c r="G1145" s="101" t="s">
        <v>3099</v>
      </c>
      <c r="H1145" s="103">
        <v>16</v>
      </c>
      <c r="I1145" s="100" t="s">
        <v>7471</v>
      </c>
      <c r="J1145" s="101" t="s">
        <v>11360</v>
      </c>
      <c r="K1145" s="101" t="s">
        <v>602</v>
      </c>
    </row>
    <row r="1146" spans="1:11">
      <c r="A1146" s="2" t="s">
        <v>12160</v>
      </c>
      <c r="B1146" s="99">
        <v>2155178</v>
      </c>
      <c r="C1146" s="100" t="s">
        <v>11361</v>
      </c>
      <c r="D1146" s="101" t="s">
        <v>11362</v>
      </c>
      <c r="E1146" s="102">
        <v>2214556</v>
      </c>
      <c r="F1146" s="101" t="s">
        <v>7506</v>
      </c>
      <c r="G1146" s="101" t="s">
        <v>3099</v>
      </c>
      <c r="H1146" s="103">
        <v>16</v>
      </c>
      <c r="I1146" s="100" t="s">
        <v>7471</v>
      </c>
      <c r="J1146" s="101" t="s">
        <v>11362</v>
      </c>
      <c r="K1146" s="101" t="s">
        <v>602</v>
      </c>
    </row>
    <row r="1147" spans="1:11">
      <c r="A1147" s="2" t="s">
        <v>12160</v>
      </c>
      <c r="B1147" s="99">
        <v>2177492</v>
      </c>
      <c r="C1147" s="100" t="s">
        <v>11363</v>
      </c>
      <c r="D1147" s="101" t="s">
        <v>11364</v>
      </c>
      <c r="E1147" s="102">
        <v>2212266</v>
      </c>
      <c r="F1147" s="101" t="s">
        <v>7506</v>
      </c>
      <c r="G1147" s="101" t="s">
        <v>3099</v>
      </c>
      <c r="H1147" s="103">
        <v>4</v>
      </c>
      <c r="I1147" s="100" t="s">
        <v>7471</v>
      </c>
      <c r="J1147" s="101" t="s">
        <v>11364</v>
      </c>
      <c r="K1147" s="101" t="s">
        <v>602</v>
      </c>
    </row>
    <row r="1148" spans="1:11">
      <c r="A1148" s="2" t="s">
        <v>12160</v>
      </c>
      <c r="B1148" s="99">
        <v>2150955</v>
      </c>
      <c r="C1148" s="100" t="s">
        <v>11365</v>
      </c>
      <c r="D1148" s="101" t="s">
        <v>11366</v>
      </c>
      <c r="E1148" s="102">
        <v>2214556</v>
      </c>
      <c r="F1148" s="101" t="s">
        <v>7506</v>
      </c>
      <c r="G1148" s="101" t="s">
        <v>3099</v>
      </c>
      <c r="H1148" s="103">
        <v>16</v>
      </c>
      <c r="I1148" s="100" t="s">
        <v>7471</v>
      </c>
      <c r="J1148" s="101" t="s">
        <v>11366</v>
      </c>
      <c r="K1148" s="101" t="s">
        <v>602</v>
      </c>
    </row>
    <row r="1149" spans="1:11">
      <c r="A1149" s="2" t="s">
        <v>12160</v>
      </c>
      <c r="B1149" s="99">
        <v>2134746</v>
      </c>
      <c r="C1149" s="100" t="s">
        <v>11367</v>
      </c>
      <c r="D1149" s="101" t="s">
        <v>11368</v>
      </c>
      <c r="E1149" s="102">
        <v>2212266</v>
      </c>
      <c r="F1149" s="101" t="s">
        <v>7506</v>
      </c>
      <c r="G1149" s="101" t="s">
        <v>3099</v>
      </c>
      <c r="H1149" s="103">
        <v>4</v>
      </c>
      <c r="I1149" s="100" t="s">
        <v>7471</v>
      </c>
      <c r="J1149" s="101" t="s">
        <v>11368</v>
      </c>
      <c r="K1149" s="101" t="s">
        <v>602</v>
      </c>
    </row>
    <row r="1150" spans="1:11">
      <c r="A1150" s="2" t="s">
        <v>12160</v>
      </c>
      <c r="B1150" s="99">
        <v>2129876</v>
      </c>
      <c r="C1150" s="100" t="s">
        <v>10089</v>
      </c>
      <c r="D1150" s="101" t="s">
        <v>10090</v>
      </c>
      <c r="E1150" s="102">
        <v>2216884</v>
      </c>
      <c r="F1150" s="101" t="s">
        <v>7506</v>
      </c>
      <c r="G1150" s="101" t="s">
        <v>3099</v>
      </c>
      <c r="H1150" s="103">
        <v>4</v>
      </c>
      <c r="I1150" s="100" t="s">
        <v>7471</v>
      </c>
      <c r="J1150" s="101" t="s">
        <v>10090</v>
      </c>
      <c r="K1150" s="101" t="s">
        <v>648</v>
      </c>
    </row>
    <row r="1151" spans="1:11">
      <c r="A1151" s="2" t="s">
        <v>12160</v>
      </c>
      <c r="B1151" s="99">
        <v>2140143</v>
      </c>
      <c r="C1151" s="100" t="s">
        <v>10091</v>
      </c>
      <c r="D1151" s="101" t="s">
        <v>3202</v>
      </c>
      <c r="E1151" s="102">
        <v>2216884</v>
      </c>
      <c r="F1151" s="101" t="s">
        <v>7506</v>
      </c>
      <c r="G1151" s="101" t="s">
        <v>3099</v>
      </c>
      <c r="H1151" s="103">
        <v>4</v>
      </c>
      <c r="I1151" s="100" t="s">
        <v>7471</v>
      </c>
      <c r="J1151" s="101" t="s">
        <v>3202</v>
      </c>
      <c r="K1151" s="101" t="s">
        <v>648</v>
      </c>
    </row>
    <row r="1152" spans="1:11">
      <c r="A1152" s="2" t="s">
        <v>12160</v>
      </c>
      <c r="B1152" s="99">
        <v>2160064</v>
      </c>
      <c r="C1152" s="100" t="s">
        <v>10092</v>
      </c>
      <c r="D1152" s="101" t="s">
        <v>10093</v>
      </c>
      <c r="E1152" s="102">
        <v>2216884</v>
      </c>
      <c r="F1152" s="101" t="s">
        <v>7506</v>
      </c>
      <c r="G1152" s="101" t="s">
        <v>3099</v>
      </c>
      <c r="H1152" s="103">
        <v>4</v>
      </c>
      <c r="I1152" s="100" t="s">
        <v>7471</v>
      </c>
      <c r="J1152" s="101" t="s">
        <v>10093</v>
      </c>
      <c r="K1152" s="101" t="s">
        <v>648</v>
      </c>
    </row>
    <row r="1153" spans="1:11">
      <c r="A1153" s="2" t="s">
        <v>12160</v>
      </c>
      <c r="B1153" s="99">
        <v>2162397</v>
      </c>
      <c r="C1153" s="100" t="s">
        <v>10094</v>
      </c>
      <c r="D1153" s="101" t="s">
        <v>10095</v>
      </c>
      <c r="E1153" s="102">
        <v>2216884</v>
      </c>
      <c r="F1153" s="101" t="s">
        <v>7506</v>
      </c>
      <c r="G1153" s="101" t="s">
        <v>3099</v>
      </c>
      <c r="H1153" s="103">
        <v>4</v>
      </c>
      <c r="I1153" s="100" t="s">
        <v>7471</v>
      </c>
      <c r="J1153" s="101" t="s">
        <v>10095</v>
      </c>
      <c r="K1153" s="101" t="s">
        <v>648</v>
      </c>
    </row>
    <row r="1154" spans="1:11">
      <c r="A1154" s="2" t="s">
        <v>12160</v>
      </c>
      <c r="B1154" s="99">
        <v>2166318</v>
      </c>
      <c r="C1154" s="100" t="s">
        <v>10096</v>
      </c>
      <c r="D1154" s="101" t="s">
        <v>10097</v>
      </c>
      <c r="E1154" s="102">
        <v>2216884</v>
      </c>
      <c r="F1154" s="101" t="s">
        <v>7506</v>
      </c>
      <c r="G1154" s="101" t="s">
        <v>3099</v>
      </c>
      <c r="H1154" s="103">
        <v>4</v>
      </c>
      <c r="I1154" s="100" t="s">
        <v>7521</v>
      </c>
      <c r="J1154" s="101" t="s">
        <v>10097</v>
      </c>
      <c r="K1154" s="101" t="s">
        <v>648</v>
      </c>
    </row>
    <row r="1155" spans="1:11">
      <c r="A1155" s="2" t="s">
        <v>12160</v>
      </c>
      <c r="B1155" s="99">
        <v>2170033</v>
      </c>
      <c r="C1155" s="100" t="s">
        <v>10098</v>
      </c>
      <c r="D1155" s="101" t="s">
        <v>10099</v>
      </c>
      <c r="E1155" s="102">
        <v>2216884</v>
      </c>
      <c r="F1155" s="101" t="s">
        <v>7506</v>
      </c>
      <c r="G1155" s="101" t="s">
        <v>3099</v>
      </c>
      <c r="H1155" s="103">
        <v>4</v>
      </c>
      <c r="I1155" s="100" t="s">
        <v>7471</v>
      </c>
      <c r="J1155" s="101" t="s">
        <v>10099</v>
      </c>
      <c r="K1155" s="101" t="s">
        <v>648</v>
      </c>
    </row>
    <row r="1156" spans="1:11">
      <c r="A1156" s="2" t="s">
        <v>12160</v>
      </c>
      <c r="B1156" s="99">
        <v>2185984</v>
      </c>
      <c r="C1156" s="100" t="s">
        <v>10100</v>
      </c>
      <c r="D1156" s="101" t="s">
        <v>10101</v>
      </c>
      <c r="E1156" s="102">
        <v>2216884</v>
      </c>
      <c r="F1156" s="101" t="s">
        <v>7506</v>
      </c>
      <c r="G1156" s="101" t="s">
        <v>3099</v>
      </c>
      <c r="H1156" s="103">
        <v>4</v>
      </c>
      <c r="I1156" s="100" t="s">
        <v>7471</v>
      </c>
      <c r="J1156" s="101" t="s">
        <v>10101</v>
      </c>
      <c r="K1156" s="101" t="s">
        <v>648</v>
      </c>
    </row>
    <row r="1157" spans="1:11">
      <c r="A1157" s="2" t="s">
        <v>12160</v>
      </c>
      <c r="B1157" s="99">
        <v>2187542</v>
      </c>
      <c r="C1157" s="100" t="s">
        <v>10102</v>
      </c>
      <c r="D1157" s="101" t="s">
        <v>10103</v>
      </c>
      <c r="E1157" s="102">
        <v>2216886</v>
      </c>
      <c r="F1157" s="101" t="s">
        <v>7506</v>
      </c>
      <c r="G1157" s="101" t="s">
        <v>3099</v>
      </c>
      <c r="H1157" s="103">
        <v>16</v>
      </c>
      <c r="I1157" s="100" t="s">
        <v>7471</v>
      </c>
      <c r="J1157" s="101" t="s">
        <v>10103</v>
      </c>
      <c r="K1157" s="101" t="s">
        <v>648</v>
      </c>
    </row>
    <row r="1158" spans="1:11">
      <c r="A1158" s="2" t="s">
        <v>12160</v>
      </c>
      <c r="B1158" s="99">
        <v>2191016</v>
      </c>
      <c r="C1158" s="100" t="s">
        <v>10104</v>
      </c>
      <c r="D1158" s="101" t="s">
        <v>10105</v>
      </c>
      <c r="E1158" s="102">
        <v>2216886</v>
      </c>
      <c r="F1158" s="101" t="s">
        <v>7506</v>
      </c>
      <c r="G1158" s="101" t="s">
        <v>3099</v>
      </c>
      <c r="H1158" s="103">
        <v>16</v>
      </c>
      <c r="I1158" s="100" t="s">
        <v>7471</v>
      </c>
      <c r="J1158" s="101" t="s">
        <v>10105</v>
      </c>
      <c r="K1158" s="101" t="s">
        <v>648</v>
      </c>
    </row>
    <row r="1159" spans="1:11">
      <c r="A1159" s="2" t="s">
        <v>12160</v>
      </c>
      <c r="B1159" s="99">
        <v>2133705</v>
      </c>
      <c r="C1159" s="100" t="s">
        <v>10106</v>
      </c>
      <c r="D1159" s="101" t="s">
        <v>10107</v>
      </c>
      <c r="E1159" s="102">
        <v>2216886</v>
      </c>
      <c r="F1159" s="101" t="s">
        <v>7506</v>
      </c>
      <c r="G1159" s="101" t="s">
        <v>3099</v>
      </c>
      <c r="H1159" s="103">
        <v>16</v>
      </c>
      <c r="I1159" s="100" t="s">
        <v>7471</v>
      </c>
      <c r="J1159" s="101" t="s">
        <v>10107</v>
      </c>
      <c r="K1159" s="101" t="s">
        <v>648</v>
      </c>
    </row>
    <row r="1160" spans="1:11">
      <c r="A1160" s="2" t="s">
        <v>12160</v>
      </c>
      <c r="B1160" s="99">
        <v>2176976</v>
      </c>
      <c r="C1160" s="100" t="s">
        <v>10108</v>
      </c>
      <c r="D1160" s="101" t="s">
        <v>10109</v>
      </c>
      <c r="E1160" s="102">
        <v>2216886</v>
      </c>
      <c r="F1160" s="101" t="s">
        <v>7506</v>
      </c>
      <c r="G1160" s="101" t="s">
        <v>3099</v>
      </c>
      <c r="H1160" s="103">
        <v>16</v>
      </c>
      <c r="I1160" s="100" t="s">
        <v>7471</v>
      </c>
      <c r="J1160" s="101" t="s">
        <v>10109</v>
      </c>
      <c r="K1160" s="101" t="s">
        <v>648</v>
      </c>
    </row>
    <row r="1161" spans="1:11">
      <c r="A1161" s="2" t="s">
        <v>12160</v>
      </c>
      <c r="B1161" s="99">
        <v>2190548</v>
      </c>
      <c r="C1161" s="100" t="s">
        <v>10110</v>
      </c>
      <c r="D1161" s="101" t="s">
        <v>10111</v>
      </c>
      <c r="E1161" s="102">
        <v>2216886</v>
      </c>
      <c r="F1161" s="101" t="s">
        <v>7506</v>
      </c>
      <c r="G1161" s="101" t="s">
        <v>3099</v>
      </c>
      <c r="H1161" s="103">
        <v>16</v>
      </c>
      <c r="I1161" s="100" t="s">
        <v>7471</v>
      </c>
      <c r="J1161" s="101" t="s">
        <v>10111</v>
      </c>
      <c r="K1161" s="101" t="s">
        <v>648</v>
      </c>
    </row>
    <row r="1162" spans="1:11">
      <c r="A1162" s="2" t="s">
        <v>12160</v>
      </c>
      <c r="B1162" s="99">
        <v>2190451</v>
      </c>
      <c r="C1162" s="100" t="s">
        <v>6421</v>
      </c>
      <c r="D1162" s="101" t="s">
        <v>6422</v>
      </c>
      <c r="E1162" s="102">
        <v>2273825</v>
      </c>
      <c r="F1162" s="101" t="s">
        <v>7506</v>
      </c>
      <c r="G1162" s="101" t="s">
        <v>3099</v>
      </c>
      <c r="H1162" s="103">
        <v>16</v>
      </c>
      <c r="I1162" s="100" t="s">
        <v>7471</v>
      </c>
      <c r="J1162" s="101" t="s">
        <v>6422</v>
      </c>
      <c r="K1162" s="101" t="s">
        <v>776</v>
      </c>
    </row>
    <row r="1163" spans="1:11">
      <c r="A1163" s="2" t="s">
        <v>12160</v>
      </c>
      <c r="B1163" s="99">
        <v>2191149</v>
      </c>
      <c r="C1163" s="100" t="s">
        <v>6423</v>
      </c>
      <c r="D1163" s="101" t="s">
        <v>6424</v>
      </c>
      <c r="E1163" s="102">
        <v>2216854</v>
      </c>
      <c r="F1163" s="101" t="s">
        <v>7506</v>
      </c>
      <c r="G1163" s="101" t="s">
        <v>3099</v>
      </c>
      <c r="H1163" s="103">
        <v>4</v>
      </c>
      <c r="I1163" s="100" t="s">
        <v>7471</v>
      </c>
      <c r="J1163" s="101" t="s">
        <v>6424</v>
      </c>
      <c r="K1163" s="101" t="s">
        <v>776</v>
      </c>
    </row>
    <row r="1164" spans="1:11">
      <c r="A1164" s="2" t="s">
        <v>12160</v>
      </c>
      <c r="B1164" s="99">
        <v>2178425</v>
      </c>
      <c r="C1164" s="100" t="s">
        <v>8824</v>
      </c>
      <c r="D1164" s="101" t="s">
        <v>8825</v>
      </c>
      <c r="E1164" s="102">
        <v>2214710</v>
      </c>
      <c r="F1164" s="101" t="s">
        <v>7506</v>
      </c>
      <c r="G1164" s="101" t="s">
        <v>3099</v>
      </c>
      <c r="H1164" s="103">
        <v>16</v>
      </c>
      <c r="I1164" s="100" t="s">
        <v>7471</v>
      </c>
      <c r="J1164" s="101" t="s">
        <v>8825</v>
      </c>
      <c r="K1164" s="101" t="s">
        <v>808</v>
      </c>
    </row>
    <row r="1165" spans="1:11">
      <c r="A1165" s="2" t="s">
        <v>12160</v>
      </c>
      <c r="B1165" s="99">
        <v>2130209</v>
      </c>
      <c r="C1165" s="100" t="s">
        <v>8406</v>
      </c>
      <c r="D1165" s="101" t="s">
        <v>8407</v>
      </c>
      <c r="E1165" s="102">
        <v>2212246</v>
      </c>
      <c r="F1165" s="101" t="s">
        <v>7506</v>
      </c>
      <c r="G1165" s="101" t="s">
        <v>3099</v>
      </c>
      <c r="H1165" s="103">
        <v>4</v>
      </c>
      <c r="I1165" s="100" t="s">
        <v>7471</v>
      </c>
      <c r="J1165" s="101" t="s">
        <v>8407</v>
      </c>
      <c r="K1165" s="101" t="s">
        <v>844</v>
      </c>
    </row>
    <row r="1166" spans="1:11">
      <c r="A1166" s="2" t="s">
        <v>12160</v>
      </c>
      <c r="B1166" s="99">
        <v>2137414</v>
      </c>
      <c r="C1166" s="100" t="s">
        <v>8408</v>
      </c>
      <c r="D1166" s="101" t="s">
        <v>8409</v>
      </c>
      <c r="E1166" s="102">
        <v>2212248</v>
      </c>
      <c r="F1166" s="101" t="s">
        <v>7506</v>
      </c>
      <c r="G1166" s="101" t="s">
        <v>3099</v>
      </c>
      <c r="H1166" s="103">
        <v>16</v>
      </c>
      <c r="I1166" s="100" t="s">
        <v>7471</v>
      </c>
      <c r="J1166" s="101" t="s">
        <v>8409</v>
      </c>
      <c r="K1166" s="101" t="s">
        <v>844</v>
      </c>
    </row>
    <row r="1167" spans="1:11">
      <c r="A1167" s="2" t="s">
        <v>12160</v>
      </c>
      <c r="B1167" s="99">
        <v>2159134</v>
      </c>
      <c r="C1167" s="100" t="s">
        <v>8410</v>
      </c>
      <c r="D1167" s="101" t="s">
        <v>8411</v>
      </c>
      <c r="E1167" s="102">
        <v>2212248</v>
      </c>
      <c r="F1167" s="101" t="s">
        <v>7506</v>
      </c>
      <c r="G1167" s="101" t="s">
        <v>3099</v>
      </c>
      <c r="H1167" s="103">
        <v>16</v>
      </c>
      <c r="I1167" s="100" t="s">
        <v>7471</v>
      </c>
      <c r="J1167" s="101" t="s">
        <v>8411</v>
      </c>
      <c r="K1167" s="101" t="s">
        <v>844</v>
      </c>
    </row>
    <row r="1168" spans="1:11">
      <c r="A1168" s="2" t="s">
        <v>12160</v>
      </c>
      <c r="B1168" s="99">
        <v>2164642</v>
      </c>
      <c r="C1168" s="100" t="s">
        <v>8412</v>
      </c>
      <c r="D1168" s="101" t="s">
        <v>8413</v>
      </c>
      <c r="E1168" s="102">
        <v>2212246</v>
      </c>
      <c r="F1168" s="101" t="s">
        <v>7506</v>
      </c>
      <c r="G1168" s="101" t="s">
        <v>3099</v>
      </c>
      <c r="H1168" s="103">
        <v>4</v>
      </c>
      <c r="I1168" s="100" t="s">
        <v>7471</v>
      </c>
      <c r="J1168" s="101" t="s">
        <v>8413</v>
      </c>
      <c r="K1168" s="101" t="s">
        <v>844</v>
      </c>
    </row>
    <row r="1169" spans="1:11">
      <c r="A1169" s="2" t="s">
        <v>12160</v>
      </c>
      <c r="B1169" s="99">
        <v>2181815</v>
      </c>
      <c r="C1169" s="100" t="s">
        <v>8414</v>
      </c>
      <c r="D1169" s="101" t="s">
        <v>8415</v>
      </c>
      <c r="E1169" s="102">
        <v>2212246</v>
      </c>
      <c r="F1169" s="101" t="s">
        <v>7506</v>
      </c>
      <c r="G1169" s="101" t="s">
        <v>3099</v>
      </c>
      <c r="H1169" s="103">
        <v>4</v>
      </c>
      <c r="I1169" s="100" t="s">
        <v>7471</v>
      </c>
      <c r="J1169" s="101" t="s">
        <v>8415</v>
      </c>
      <c r="K1169" s="101" t="s">
        <v>844</v>
      </c>
    </row>
    <row r="1170" spans="1:11">
      <c r="A1170" s="2" t="s">
        <v>12160</v>
      </c>
      <c r="B1170" s="99">
        <v>2182364</v>
      </c>
      <c r="C1170" s="100" t="s">
        <v>8416</v>
      </c>
      <c r="D1170" s="101" t="s">
        <v>8417</v>
      </c>
      <c r="E1170" s="102">
        <v>2212248</v>
      </c>
      <c r="F1170" s="101" t="s">
        <v>7506</v>
      </c>
      <c r="G1170" s="101" t="s">
        <v>3099</v>
      </c>
      <c r="H1170" s="103">
        <v>16</v>
      </c>
      <c r="I1170" s="100" t="s">
        <v>7471</v>
      </c>
      <c r="J1170" s="101" t="s">
        <v>8417</v>
      </c>
      <c r="K1170" s="101" t="s">
        <v>844</v>
      </c>
    </row>
    <row r="1171" spans="1:11">
      <c r="A1171" s="2" t="s">
        <v>12160</v>
      </c>
      <c r="B1171" s="99">
        <v>2138257</v>
      </c>
      <c r="C1171" s="100" t="s">
        <v>8418</v>
      </c>
      <c r="D1171" s="101" t="s">
        <v>8419</v>
      </c>
      <c r="E1171" s="102">
        <v>2212248</v>
      </c>
      <c r="F1171" s="101" t="s">
        <v>7506</v>
      </c>
      <c r="G1171" s="101" t="s">
        <v>3099</v>
      </c>
      <c r="H1171" s="103">
        <v>16</v>
      </c>
      <c r="I1171" s="100" t="s">
        <v>7471</v>
      </c>
      <c r="J1171" s="101" t="s">
        <v>8419</v>
      </c>
      <c r="K1171" s="101" t="s">
        <v>844</v>
      </c>
    </row>
    <row r="1172" spans="1:11">
      <c r="A1172" s="2" t="s">
        <v>12160</v>
      </c>
      <c r="B1172" s="99">
        <v>2188784</v>
      </c>
      <c r="C1172" s="100" t="s">
        <v>8420</v>
      </c>
      <c r="D1172" s="101" t="s">
        <v>8421</v>
      </c>
      <c r="E1172" s="102">
        <v>2212248</v>
      </c>
      <c r="F1172" s="101" t="s">
        <v>7506</v>
      </c>
      <c r="G1172" s="101" t="s">
        <v>3099</v>
      </c>
      <c r="H1172" s="103">
        <v>16</v>
      </c>
      <c r="I1172" s="100" t="s">
        <v>7471</v>
      </c>
      <c r="J1172" s="101" t="s">
        <v>8421</v>
      </c>
      <c r="K1172" s="101" t="s">
        <v>844</v>
      </c>
    </row>
    <row r="1173" spans="1:11">
      <c r="A1173" s="2" t="s">
        <v>12160</v>
      </c>
      <c r="B1173" s="99">
        <v>2143268</v>
      </c>
      <c r="C1173" s="100" t="s">
        <v>8422</v>
      </c>
      <c r="D1173" s="101" t="s">
        <v>8423</v>
      </c>
      <c r="E1173" s="102">
        <v>2212248</v>
      </c>
      <c r="F1173" s="101" t="s">
        <v>7506</v>
      </c>
      <c r="G1173" s="101" t="s">
        <v>3099</v>
      </c>
      <c r="H1173" s="103">
        <v>16</v>
      </c>
      <c r="I1173" s="100" t="s">
        <v>7471</v>
      </c>
      <c r="J1173" s="101" t="s">
        <v>8423</v>
      </c>
      <c r="K1173" s="101" t="s">
        <v>844</v>
      </c>
    </row>
    <row r="1174" spans="1:11">
      <c r="A1174" s="2" t="s">
        <v>12160</v>
      </c>
      <c r="B1174" s="99">
        <v>2166481</v>
      </c>
      <c r="C1174" s="100" t="s">
        <v>8424</v>
      </c>
      <c r="D1174" s="101" t="s">
        <v>8425</v>
      </c>
      <c r="E1174" s="102">
        <v>2212248</v>
      </c>
      <c r="F1174" s="101" t="s">
        <v>7506</v>
      </c>
      <c r="G1174" s="101" t="s">
        <v>3099</v>
      </c>
      <c r="H1174" s="103">
        <v>16</v>
      </c>
      <c r="I1174" s="100" t="s">
        <v>7471</v>
      </c>
      <c r="J1174" s="101" t="s">
        <v>8425</v>
      </c>
      <c r="K1174" s="101" t="s">
        <v>844</v>
      </c>
    </row>
    <row r="1175" spans="1:11">
      <c r="A1175" s="2" t="s">
        <v>12160</v>
      </c>
      <c r="B1175" s="99">
        <v>2138251</v>
      </c>
      <c r="C1175" s="100" t="s">
        <v>8426</v>
      </c>
      <c r="D1175" s="101" t="s">
        <v>8427</v>
      </c>
      <c r="E1175" s="102">
        <v>2212248</v>
      </c>
      <c r="F1175" s="101" t="s">
        <v>7506</v>
      </c>
      <c r="G1175" s="101" t="s">
        <v>3099</v>
      </c>
      <c r="H1175" s="103">
        <v>16</v>
      </c>
      <c r="I1175" s="100" t="s">
        <v>7471</v>
      </c>
      <c r="J1175" s="101" t="s">
        <v>8427</v>
      </c>
      <c r="K1175" s="101" t="s">
        <v>844</v>
      </c>
    </row>
    <row r="1176" spans="1:11">
      <c r="A1176" s="2" t="s">
        <v>12160</v>
      </c>
      <c r="B1176" s="99">
        <v>2159320</v>
      </c>
      <c r="C1176" s="100" t="s">
        <v>8428</v>
      </c>
      <c r="D1176" s="101" t="s">
        <v>8429</v>
      </c>
      <c r="E1176" s="102">
        <v>2212248</v>
      </c>
      <c r="F1176" s="101" t="s">
        <v>7506</v>
      </c>
      <c r="G1176" s="101" t="s">
        <v>3099</v>
      </c>
      <c r="H1176" s="103">
        <v>16</v>
      </c>
      <c r="I1176" s="100" t="s">
        <v>7471</v>
      </c>
      <c r="J1176" s="101" t="s">
        <v>8429</v>
      </c>
      <c r="K1176" s="101" t="s">
        <v>844</v>
      </c>
    </row>
    <row r="1177" spans="1:11">
      <c r="A1177" s="2" t="s">
        <v>12160</v>
      </c>
      <c r="B1177" s="99">
        <v>2161849</v>
      </c>
      <c r="C1177" s="100" t="s">
        <v>8430</v>
      </c>
      <c r="D1177" s="101" t="s">
        <v>8431</v>
      </c>
      <c r="E1177" s="102">
        <v>2212248</v>
      </c>
      <c r="F1177" s="101" t="s">
        <v>7506</v>
      </c>
      <c r="G1177" s="101" t="s">
        <v>3099</v>
      </c>
      <c r="H1177" s="103">
        <v>16</v>
      </c>
      <c r="I1177" s="100" t="s">
        <v>7471</v>
      </c>
      <c r="J1177" s="101" t="s">
        <v>8431</v>
      </c>
      <c r="K1177" s="101" t="s">
        <v>844</v>
      </c>
    </row>
    <row r="1178" spans="1:11">
      <c r="A1178" s="2" t="s">
        <v>12160</v>
      </c>
      <c r="B1178" s="99">
        <v>2185981</v>
      </c>
      <c r="C1178" s="100" t="s">
        <v>9770</v>
      </c>
      <c r="D1178" s="101" t="s">
        <v>9771</v>
      </c>
      <c r="E1178" s="102">
        <v>2125792</v>
      </c>
      <c r="F1178" s="101" t="s">
        <v>7506</v>
      </c>
      <c r="G1178" s="101" t="s">
        <v>3102</v>
      </c>
      <c r="H1178" s="103">
        <v>12</v>
      </c>
      <c r="I1178" s="100" t="s">
        <v>7521</v>
      </c>
      <c r="J1178" s="101" t="s">
        <v>9771</v>
      </c>
      <c r="K1178" s="101" t="s">
        <v>1427</v>
      </c>
    </row>
    <row r="1179" spans="1:11">
      <c r="A1179" s="2" t="s">
        <v>12160</v>
      </c>
      <c r="B1179" s="99">
        <v>2190831</v>
      </c>
      <c r="C1179" s="100" t="s">
        <v>9772</v>
      </c>
      <c r="D1179" s="101" t="s">
        <v>9773</v>
      </c>
      <c r="E1179" s="102">
        <v>2126028</v>
      </c>
      <c r="F1179" s="101" t="s">
        <v>7506</v>
      </c>
      <c r="G1179" s="101" t="s">
        <v>3175</v>
      </c>
      <c r="H1179" s="103">
        <v>2.4</v>
      </c>
      <c r="I1179" s="100" t="s">
        <v>7521</v>
      </c>
      <c r="J1179" s="101" t="s">
        <v>9773</v>
      </c>
      <c r="K1179" s="101" t="s">
        <v>1428</v>
      </c>
    </row>
    <row r="1180" spans="1:11">
      <c r="A1180" s="2" t="s">
        <v>12160</v>
      </c>
      <c r="B1180" s="99">
        <v>2134565</v>
      </c>
      <c r="C1180" s="100" t="s">
        <v>11213</v>
      </c>
      <c r="D1180" s="101" t="s">
        <v>11214</v>
      </c>
      <c r="E1180" s="102">
        <v>864364</v>
      </c>
      <c r="F1180" s="101" t="s">
        <v>7506</v>
      </c>
      <c r="G1180" s="101" t="s">
        <v>2900</v>
      </c>
      <c r="H1180" s="103">
        <v>12</v>
      </c>
      <c r="I1180" s="100" t="s">
        <v>7496</v>
      </c>
      <c r="J1180" s="101" t="s">
        <v>11214</v>
      </c>
      <c r="K1180" s="101" t="s">
        <v>1060</v>
      </c>
    </row>
    <row r="1181" spans="1:11">
      <c r="A1181" s="2" t="s">
        <v>12160</v>
      </c>
      <c r="B1181" s="99">
        <v>2135461</v>
      </c>
      <c r="C1181" s="100" t="s">
        <v>11215</v>
      </c>
      <c r="D1181" s="101" t="s">
        <v>11216</v>
      </c>
      <c r="E1181" s="102">
        <v>864364</v>
      </c>
      <c r="F1181" s="101" t="s">
        <v>7506</v>
      </c>
      <c r="G1181" s="101" t="s">
        <v>2900</v>
      </c>
      <c r="H1181" s="103">
        <v>12</v>
      </c>
      <c r="I1181" s="100" t="s">
        <v>7496</v>
      </c>
      <c r="J1181" s="101" t="s">
        <v>11216</v>
      </c>
      <c r="K1181" s="101" t="s">
        <v>1060</v>
      </c>
    </row>
    <row r="1182" spans="1:11">
      <c r="A1182" s="2" t="s">
        <v>12160</v>
      </c>
      <c r="B1182" s="99">
        <v>2136880</v>
      </c>
      <c r="C1182" s="100" t="s">
        <v>11217</v>
      </c>
      <c r="D1182" s="101" t="s">
        <v>11218</v>
      </c>
      <c r="E1182" s="102">
        <v>864364</v>
      </c>
      <c r="F1182" s="101" t="s">
        <v>7506</v>
      </c>
      <c r="G1182" s="101" t="s">
        <v>5448</v>
      </c>
      <c r="H1182" s="103">
        <v>4.8</v>
      </c>
      <c r="I1182" s="100" t="s">
        <v>7521</v>
      </c>
      <c r="J1182" s="101" t="s">
        <v>11218</v>
      </c>
      <c r="K1182" s="101" t="s">
        <v>1060</v>
      </c>
    </row>
    <row r="1183" spans="1:11">
      <c r="A1183" s="2" t="s">
        <v>12160</v>
      </c>
      <c r="B1183" s="99">
        <v>2160062</v>
      </c>
      <c r="C1183" s="100" t="s">
        <v>11219</v>
      </c>
      <c r="D1183" s="101" t="s">
        <v>11220</v>
      </c>
      <c r="E1183" s="102">
        <v>864364</v>
      </c>
      <c r="F1183" s="101" t="s">
        <v>7506</v>
      </c>
      <c r="G1183" s="101" t="s">
        <v>2900</v>
      </c>
      <c r="H1183" s="103">
        <v>12</v>
      </c>
      <c r="I1183" s="100" t="s">
        <v>7496</v>
      </c>
      <c r="J1183" s="101" t="s">
        <v>11220</v>
      </c>
      <c r="K1183" s="101" t="s">
        <v>1060</v>
      </c>
    </row>
    <row r="1184" spans="1:11">
      <c r="A1184" s="2" t="s">
        <v>12160</v>
      </c>
      <c r="B1184" s="99">
        <v>2161190</v>
      </c>
      <c r="C1184" s="100" t="s">
        <v>11221</v>
      </c>
      <c r="D1184" s="101" t="s">
        <v>11222</v>
      </c>
      <c r="E1184" s="102">
        <v>864364</v>
      </c>
      <c r="F1184" s="101" t="s">
        <v>7506</v>
      </c>
      <c r="G1184" s="101" t="s">
        <v>5448</v>
      </c>
      <c r="H1184" s="103">
        <v>4.8</v>
      </c>
      <c r="I1184" s="100" t="s">
        <v>7521</v>
      </c>
      <c r="J1184" s="101" t="s">
        <v>11222</v>
      </c>
      <c r="K1184" s="101" t="s">
        <v>1060</v>
      </c>
    </row>
    <row r="1185" spans="1:11">
      <c r="A1185" s="2" t="s">
        <v>12160</v>
      </c>
      <c r="B1185" s="99">
        <v>2188360</v>
      </c>
      <c r="C1185" s="100" t="s">
        <v>11223</v>
      </c>
      <c r="D1185" s="101" t="s">
        <v>11224</v>
      </c>
      <c r="E1185" s="102">
        <v>864364</v>
      </c>
      <c r="F1185" s="101" t="s">
        <v>7506</v>
      </c>
      <c r="G1185" s="101" t="s">
        <v>2900</v>
      </c>
      <c r="H1185" s="103">
        <v>12</v>
      </c>
      <c r="I1185" s="100" t="s">
        <v>7496</v>
      </c>
      <c r="J1185" s="101" t="s">
        <v>11224</v>
      </c>
      <c r="K1185" s="101" t="s">
        <v>1060</v>
      </c>
    </row>
    <row r="1186" spans="1:11">
      <c r="A1186" s="2" t="s">
        <v>12160</v>
      </c>
      <c r="B1186" s="99">
        <v>2189039</v>
      </c>
      <c r="C1186" s="100" t="s">
        <v>11225</v>
      </c>
      <c r="D1186" s="101" t="s">
        <v>11226</v>
      </c>
      <c r="E1186" s="102">
        <v>864364</v>
      </c>
      <c r="F1186" s="101" t="s">
        <v>7506</v>
      </c>
      <c r="G1186" s="101" t="s">
        <v>2900</v>
      </c>
      <c r="H1186" s="103">
        <v>12</v>
      </c>
      <c r="I1186" s="100" t="s">
        <v>7496</v>
      </c>
      <c r="J1186" s="101" t="s">
        <v>11226</v>
      </c>
      <c r="K1186" s="101" t="s">
        <v>1060</v>
      </c>
    </row>
    <row r="1187" spans="1:11">
      <c r="A1187" s="2" t="s">
        <v>12160</v>
      </c>
      <c r="B1187" s="99">
        <v>2147413</v>
      </c>
      <c r="C1187" s="100" t="s">
        <v>11227</v>
      </c>
      <c r="D1187" s="101" t="s">
        <v>11228</v>
      </c>
      <c r="E1187" s="102">
        <v>864364</v>
      </c>
      <c r="F1187" s="101" t="s">
        <v>7506</v>
      </c>
      <c r="G1187" s="101" t="s">
        <v>2900</v>
      </c>
      <c r="H1187" s="103">
        <v>12</v>
      </c>
      <c r="I1187" s="100" t="s">
        <v>7496</v>
      </c>
      <c r="J1187" s="101" t="s">
        <v>11228</v>
      </c>
      <c r="K1187" s="101" t="s">
        <v>1060</v>
      </c>
    </row>
    <row r="1188" spans="1:11">
      <c r="A1188" s="2" t="s">
        <v>12160</v>
      </c>
      <c r="B1188" s="99">
        <v>2190605</v>
      </c>
      <c r="C1188" s="100" t="s">
        <v>11229</v>
      </c>
      <c r="D1188" s="101" t="s">
        <v>11230</v>
      </c>
      <c r="E1188" s="102">
        <v>2126165</v>
      </c>
      <c r="F1188" s="101" t="s">
        <v>7506</v>
      </c>
      <c r="G1188" s="101" t="s">
        <v>2900</v>
      </c>
      <c r="H1188" s="103">
        <v>12</v>
      </c>
      <c r="I1188" s="100" t="s">
        <v>7521</v>
      </c>
      <c r="J1188" s="101" t="s">
        <v>11230</v>
      </c>
      <c r="K1188" s="101" t="s">
        <v>1495</v>
      </c>
    </row>
    <row r="1189" spans="1:11">
      <c r="A1189" s="2" t="s">
        <v>12160</v>
      </c>
      <c r="B1189" s="99">
        <v>2181285</v>
      </c>
      <c r="C1189" s="100" t="s">
        <v>11231</v>
      </c>
      <c r="D1189" s="101" t="s">
        <v>11232</v>
      </c>
      <c r="E1189" s="102">
        <v>2218388</v>
      </c>
      <c r="F1189" s="101" t="s">
        <v>7506</v>
      </c>
      <c r="G1189" s="101" t="s">
        <v>5442</v>
      </c>
      <c r="H1189" s="103">
        <v>12</v>
      </c>
      <c r="I1189" s="100" t="s">
        <v>7471</v>
      </c>
      <c r="J1189" s="101" t="s">
        <v>11232</v>
      </c>
      <c r="K1189" s="101" t="s">
        <v>5177</v>
      </c>
    </row>
    <row r="1190" spans="1:11">
      <c r="A1190" s="2" t="s">
        <v>12160</v>
      </c>
      <c r="B1190" s="99">
        <v>2179730</v>
      </c>
      <c r="C1190" s="100" t="s">
        <v>11233</v>
      </c>
      <c r="D1190" s="101" t="s">
        <v>11234</v>
      </c>
      <c r="E1190" s="102">
        <v>2218388</v>
      </c>
      <c r="F1190" s="101" t="s">
        <v>7506</v>
      </c>
      <c r="G1190" s="101" t="s">
        <v>5442</v>
      </c>
      <c r="H1190" s="103">
        <v>12</v>
      </c>
      <c r="I1190" s="100" t="s">
        <v>7471</v>
      </c>
      <c r="J1190" s="101" t="s">
        <v>11234</v>
      </c>
      <c r="K1190" s="101" t="s">
        <v>5177</v>
      </c>
    </row>
    <row r="1191" spans="1:11">
      <c r="A1191" s="2" t="s">
        <v>12160</v>
      </c>
      <c r="B1191" s="99">
        <v>2191122</v>
      </c>
      <c r="C1191" s="100" t="s">
        <v>11860</v>
      </c>
      <c r="D1191" s="101" t="s">
        <v>11861</v>
      </c>
      <c r="E1191" s="102">
        <v>2216206</v>
      </c>
      <c r="F1191" s="101" t="s">
        <v>7506</v>
      </c>
      <c r="G1191" s="101" t="s">
        <v>3099</v>
      </c>
      <c r="H1191" s="103">
        <v>16</v>
      </c>
      <c r="I1191" s="100" t="s">
        <v>7471</v>
      </c>
      <c r="J1191" s="101" t="s">
        <v>11861</v>
      </c>
      <c r="K1191" s="101" t="s">
        <v>952</v>
      </c>
    </row>
    <row r="1192" spans="1:11">
      <c r="A1192" s="2" t="s">
        <v>12140</v>
      </c>
      <c r="B1192" s="99">
        <v>2158611</v>
      </c>
      <c r="C1192" s="100" t="s">
        <v>1909</v>
      </c>
      <c r="D1192" s="101" t="s">
        <v>1910</v>
      </c>
      <c r="E1192" s="102">
        <v>2220126</v>
      </c>
      <c r="F1192" s="101" t="s">
        <v>7506</v>
      </c>
      <c r="G1192" s="101" t="s">
        <v>3175</v>
      </c>
      <c r="H1192" s="103">
        <v>12</v>
      </c>
      <c r="I1192" s="100" t="s">
        <v>7471</v>
      </c>
      <c r="J1192" s="101" t="s">
        <v>1910</v>
      </c>
      <c r="K1192" s="101" t="s">
        <v>393</v>
      </c>
    </row>
    <row r="1193" spans="1:11">
      <c r="A1193" s="2" t="s">
        <v>12140</v>
      </c>
      <c r="B1193" s="99">
        <v>2159325</v>
      </c>
      <c r="C1193" s="100" t="s">
        <v>1911</v>
      </c>
      <c r="D1193" s="101" t="s">
        <v>1912</v>
      </c>
      <c r="E1193" s="102">
        <v>2220126</v>
      </c>
      <c r="F1193" s="101" t="s">
        <v>7506</v>
      </c>
      <c r="G1193" s="101" t="s">
        <v>3175</v>
      </c>
      <c r="H1193" s="103">
        <v>12</v>
      </c>
      <c r="I1193" s="100" t="s">
        <v>7471</v>
      </c>
      <c r="J1193" s="101" t="s">
        <v>1912</v>
      </c>
      <c r="K1193" s="101" t="s">
        <v>393</v>
      </c>
    </row>
    <row r="1194" spans="1:11">
      <c r="A1194" s="2" t="s">
        <v>12140</v>
      </c>
      <c r="B1194" s="99">
        <v>2179462</v>
      </c>
      <c r="C1194" s="100" t="s">
        <v>1913</v>
      </c>
      <c r="D1194" s="101" t="s">
        <v>1914</v>
      </c>
      <c r="E1194" s="102">
        <v>2220126</v>
      </c>
      <c r="F1194" s="101" t="s">
        <v>7506</v>
      </c>
      <c r="G1194" s="101" t="s">
        <v>3175</v>
      </c>
      <c r="H1194" s="103">
        <v>12</v>
      </c>
      <c r="I1194" s="100" t="s">
        <v>7471</v>
      </c>
      <c r="J1194" s="101" t="s">
        <v>1914</v>
      </c>
      <c r="K1194" s="101" t="s">
        <v>393</v>
      </c>
    </row>
    <row r="1195" spans="1:11">
      <c r="A1195" s="2" t="s">
        <v>12140</v>
      </c>
      <c r="B1195" s="99">
        <v>2188972</v>
      </c>
      <c r="C1195" s="100" t="s">
        <v>1915</v>
      </c>
      <c r="D1195" s="101" t="s">
        <v>1916</v>
      </c>
      <c r="E1195" s="102">
        <v>2220126</v>
      </c>
      <c r="F1195" s="101" t="s">
        <v>7506</v>
      </c>
      <c r="G1195" s="101" t="s">
        <v>3175</v>
      </c>
      <c r="H1195" s="103">
        <v>12</v>
      </c>
      <c r="I1195" s="100" t="s">
        <v>7471</v>
      </c>
      <c r="J1195" s="101" t="s">
        <v>1916</v>
      </c>
      <c r="K1195" s="101" t="s">
        <v>393</v>
      </c>
    </row>
    <row r="1196" spans="1:11">
      <c r="A1196" s="2" t="s">
        <v>12140</v>
      </c>
      <c r="B1196" s="99">
        <v>2190132</v>
      </c>
      <c r="C1196" s="100" t="s">
        <v>1917</v>
      </c>
      <c r="D1196" s="101" t="s">
        <v>1918</v>
      </c>
      <c r="E1196" s="102">
        <v>2220126</v>
      </c>
      <c r="F1196" s="101" t="s">
        <v>7506</v>
      </c>
      <c r="G1196" s="101" t="s">
        <v>3175</v>
      </c>
      <c r="H1196" s="103">
        <v>12</v>
      </c>
      <c r="I1196" s="100" t="s">
        <v>7471</v>
      </c>
      <c r="J1196" s="101" t="s">
        <v>1918</v>
      </c>
      <c r="K1196" s="101" t="s">
        <v>393</v>
      </c>
    </row>
    <row r="1197" spans="1:11">
      <c r="A1197" s="2" t="s">
        <v>12140</v>
      </c>
      <c r="B1197" s="99">
        <v>2130605</v>
      </c>
      <c r="C1197" s="100" t="s">
        <v>1919</v>
      </c>
      <c r="D1197" s="101" t="s">
        <v>1920</v>
      </c>
      <c r="E1197" s="102">
        <v>2220126</v>
      </c>
      <c r="F1197" s="101" t="s">
        <v>7506</v>
      </c>
      <c r="G1197" s="101" t="s">
        <v>3175</v>
      </c>
      <c r="H1197" s="103">
        <v>12</v>
      </c>
      <c r="I1197" s="100" t="s">
        <v>7471</v>
      </c>
      <c r="J1197" s="101" t="s">
        <v>1920</v>
      </c>
      <c r="K1197" s="101" t="s">
        <v>393</v>
      </c>
    </row>
    <row r="1198" spans="1:11">
      <c r="A1198" s="2" t="s">
        <v>12140</v>
      </c>
      <c r="B1198" s="99">
        <v>2179554</v>
      </c>
      <c r="C1198" s="100" t="s">
        <v>1921</v>
      </c>
      <c r="D1198" s="101" t="s">
        <v>1922</v>
      </c>
      <c r="E1198" s="102">
        <v>2220126</v>
      </c>
      <c r="F1198" s="101" t="s">
        <v>7506</v>
      </c>
      <c r="G1198" s="101" t="s">
        <v>3175</v>
      </c>
      <c r="H1198" s="103">
        <v>12</v>
      </c>
      <c r="I1198" s="100" t="s">
        <v>7471</v>
      </c>
      <c r="J1198" s="101" t="s">
        <v>1922</v>
      </c>
      <c r="K1198" s="101" t="s">
        <v>393</v>
      </c>
    </row>
    <row r="1199" spans="1:11">
      <c r="A1199" s="2" t="s">
        <v>12140</v>
      </c>
      <c r="B1199" s="99">
        <v>2139977</v>
      </c>
      <c r="C1199" s="100" t="s">
        <v>1923</v>
      </c>
      <c r="D1199" s="101" t="s">
        <v>1924</v>
      </c>
      <c r="E1199" s="102">
        <v>2220126</v>
      </c>
      <c r="F1199" s="101" t="s">
        <v>7506</v>
      </c>
      <c r="G1199" s="101" t="s">
        <v>3175</v>
      </c>
      <c r="H1199" s="103">
        <v>12</v>
      </c>
      <c r="I1199" s="100" t="s">
        <v>7471</v>
      </c>
      <c r="J1199" s="101" t="s">
        <v>1924</v>
      </c>
      <c r="K1199" s="101" t="s">
        <v>393</v>
      </c>
    </row>
    <row r="1200" spans="1:11">
      <c r="A1200" s="2" t="s">
        <v>12140</v>
      </c>
      <c r="B1200" s="99">
        <v>2136707</v>
      </c>
      <c r="C1200" s="100" t="s">
        <v>1925</v>
      </c>
      <c r="D1200" s="101" t="s">
        <v>1926</v>
      </c>
      <c r="E1200" s="102">
        <v>2122479</v>
      </c>
      <c r="F1200" s="101" t="s">
        <v>7506</v>
      </c>
      <c r="G1200" s="101" t="s">
        <v>5435</v>
      </c>
      <c r="H1200" s="103">
        <v>4</v>
      </c>
      <c r="I1200" s="100" t="s">
        <v>7521</v>
      </c>
      <c r="J1200" s="101" t="s">
        <v>1926</v>
      </c>
      <c r="K1200" s="101" t="s">
        <v>2885</v>
      </c>
    </row>
    <row r="1201" spans="1:11">
      <c r="A1201" s="2" t="s">
        <v>12140</v>
      </c>
      <c r="B1201" s="99">
        <v>2162198</v>
      </c>
      <c r="C1201" s="100" t="s">
        <v>1927</v>
      </c>
      <c r="D1201" s="101" t="s">
        <v>1928</v>
      </c>
      <c r="E1201" s="102">
        <v>2212858</v>
      </c>
      <c r="F1201" s="101" t="s">
        <v>7506</v>
      </c>
      <c r="G1201" s="101" t="s">
        <v>5457</v>
      </c>
      <c r="H1201" s="103">
        <v>4</v>
      </c>
      <c r="I1201" s="100" t="s">
        <v>7471</v>
      </c>
      <c r="J1201" s="101" t="s">
        <v>1928</v>
      </c>
      <c r="K1201" s="101" t="s">
        <v>5015</v>
      </c>
    </row>
    <row r="1202" spans="1:11">
      <c r="A1202" s="2" t="s">
        <v>12140</v>
      </c>
      <c r="B1202" s="99">
        <v>2168703</v>
      </c>
      <c r="C1202" s="100" t="s">
        <v>1929</v>
      </c>
      <c r="D1202" s="101" t="s">
        <v>1930</v>
      </c>
      <c r="E1202" s="102">
        <v>2212858</v>
      </c>
      <c r="F1202" s="101" t="s">
        <v>7506</v>
      </c>
      <c r="G1202" s="101" t="s">
        <v>5457</v>
      </c>
      <c r="H1202" s="103">
        <v>4</v>
      </c>
      <c r="I1202" s="100" t="s">
        <v>7471</v>
      </c>
      <c r="J1202" s="101" t="s">
        <v>1930</v>
      </c>
      <c r="K1202" s="101" t="s">
        <v>5015</v>
      </c>
    </row>
    <row r="1203" spans="1:11">
      <c r="A1203" s="2" t="s">
        <v>12140</v>
      </c>
      <c r="B1203" s="99">
        <v>2190923</v>
      </c>
      <c r="C1203" s="100" t="s">
        <v>1931</v>
      </c>
      <c r="D1203" s="101" t="s">
        <v>881</v>
      </c>
      <c r="E1203" s="102">
        <v>2212858</v>
      </c>
      <c r="F1203" s="101" t="s">
        <v>7506</v>
      </c>
      <c r="G1203" s="101" t="s">
        <v>5457</v>
      </c>
      <c r="H1203" s="103">
        <v>4</v>
      </c>
      <c r="I1203" s="100" t="s">
        <v>7471</v>
      </c>
      <c r="J1203" s="101" t="s">
        <v>881</v>
      </c>
      <c r="K1203" s="101" t="s">
        <v>5015</v>
      </c>
    </row>
    <row r="1204" spans="1:11">
      <c r="A1204" s="2" t="s">
        <v>12140</v>
      </c>
      <c r="B1204" s="99">
        <v>2174778</v>
      </c>
      <c r="C1204" s="100" t="s">
        <v>1932</v>
      </c>
      <c r="D1204" s="101" t="s">
        <v>1933</v>
      </c>
      <c r="E1204" s="102">
        <v>2214652</v>
      </c>
      <c r="F1204" s="101" t="s">
        <v>7506</v>
      </c>
      <c r="G1204" s="101" t="s">
        <v>3099</v>
      </c>
      <c r="H1204" s="103">
        <v>4</v>
      </c>
      <c r="I1204" s="100" t="s">
        <v>7471</v>
      </c>
      <c r="J1204" s="101" t="s">
        <v>1933</v>
      </c>
      <c r="K1204" s="101" t="s">
        <v>995</v>
      </c>
    </row>
    <row r="1205" spans="1:11">
      <c r="A1205" s="2" t="s">
        <v>12140</v>
      </c>
      <c r="B1205" s="99">
        <v>2177956</v>
      </c>
      <c r="C1205" s="100" t="s">
        <v>1934</v>
      </c>
      <c r="D1205" s="101" t="s">
        <v>1935</v>
      </c>
      <c r="E1205" s="102">
        <v>2214652</v>
      </c>
      <c r="F1205" s="101" t="s">
        <v>7506</v>
      </c>
      <c r="G1205" s="101" t="s">
        <v>3099</v>
      </c>
      <c r="H1205" s="103">
        <v>4</v>
      </c>
      <c r="I1205" s="100" t="s">
        <v>7471</v>
      </c>
      <c r="J1205" s="101" t="s">
        <v>1935</v>
      </c>
      <c r="K1205" s="101" t="s">
        <v>995</v>
      </c>
    </row>
    <row r="1206" spans="1:11">
      <c r="A1206" s="2" t="s">
        <v>12140</v>
      </c>
      <c r="B1206" s="99">
        <v>2186782</v>
      </c>
      <c r="C1206" s="100" t="s">
        <v>1936</v>
      </c>
      <c r="D1206" s="101" t="s">
        <v>1937</v>
      </c>
      <c r="E1206" s="102">
        <v>2214652</v>
      </c>
      <c r="F1206" s="101" t="s">
        <v>7506</v>
      </c>
      <c r="G1206" s="101" t="s">
        <v>3099</v>
      </c>
      <c r="H1206" s="103">
        <v>4</v>
      </c>
      <c r="I1206" s="100" t="s">
        <v>7471</v>
      </c>
      <c r="J1206" s="101" t="s">
        <v>1937</v>
      </c>
      <c r="K1206" s="101" t="s">
        <v>995</v>
      </c>
    </row>
    <row r="1207" spans="1:11">
      <c r="A1207" s="2" t="s">
        <v>12140</v>
      </c>
      <c r="B1207" s="99">
        <v>2190749</v>
      </c>
      <c r="C1207" s="100" t="s">
        <v>1938</v>
      </c>
      <c r="D1207" s="101" t="s">
        <v>1939</v>
      </c>
      <c r="E1207" s="102">
        <v>2214652</v>
      </c>
      <c r="F1207" s="101" t="s">
        <v>7506</v>
      </c>
      <c r="G1207" s="101" t="s">
        <v>3099</v>
      </c>
      <c r="H1207" s="103">
        <v>4</v>
      </c>
      <c r="I1207" s="100" t="s">
        <v>7471</v>
      </c>
      <c r="J1207" s="101" t="s">
        <v>1939</v>
      </c>
      <c r="K1207" s="101" t="s">
        <v>995</v>
      </c>
    </row>
    <row r="1208" spans="1:11">
      <c r="A1208" s="2" t="s">
        <v>12140</v>
      </c>
      <c r="B1208" s="99">
        <v>2191028</v>
      </c>
      <c r="C1208" s="100" t="s">
        <v>1940</v>
      </c>
      <c r="D1208" s="101" t="s">
        <v>1941</v>
      </c>
      <c r="E1208" s="102">
        <v>2214652</v>
      </c>
      <c r="F1208" s="101" t="s">
        <v>7506</v>
      </c>
      <c r="G1208" s="101" t="s">
        <v>3099</v>
      </c>
      <c r="H1208" s="103">
        <v>4</v>
      </c>
      <c r="I1208" s="100" t="s">
        <v>7471</v>
      </c>
      <c r="J1208" s="101" t="s">
        <v>1941</v>
      </c>
      <c r="K1208" s="101" t="s">
        <v>995</v>
      </c>
    </row>
    <row r="1209" spans="1:11">
      <c r="A1209" s="2" t="s">
        <v>12140</v>
      </c>
      <c r="B1209" s="99">
        <v>2190540</v>
      </c>
      <c r="C1209" s="100" t="s">
        <v>1942</v>
      </c>
      <c r="D1209" s="101" t="s">
        <v>1943</v>
      </c>
      <c r="E1209" s="102">
        <v>2214652</v>
      </c>
      <c r="F1209" s="101" t="s">
        <v>7506</v>
      </c>
      <c r="G1209" s="101" t="s">
        <v>3099</v>
      </c>
      <c r="H1209" s="103">
        <v>4</v>
      </c>
      <c r="I1209" s="100" t="s">
        <v>7471</v>
      </c>
      <c r="J1209" s="101" t="s">
        <v>1943</v>
      </c>
      <c r="K1209" s="101" t="s">
        <v>995</v>
      </c>
    </row>
    <row r="1210" spans="1:11">
      <c r="A1210" s="2" t="s">
        <v>12140</v>
      </c>
      <c r="B1210" s="99">
        <v>2186459</v>
      </c>
      <c r="C1210" s="100" t="s">
        <v>1944</v>
      </c>
      <c r="D1210" s="101" t="s">
        <v>1945</v>
      </c>
      <c r="E1210" s="102">
        <v>2214652</v>
      </c>
      <c r="F1210" s="101" t="s">
        <v>7506</v>
      </c>
      <c r="G1210" s="101" t="s">
        <v>3099</v>
      </c>
      <c r="H1210" s="103">
        <v>4</v>
      </c>
      <c r="I1210" s="100" t="s">
        <v>7471</v>
      </c>
      <c r="J1210" s="101" t="s">
        <v>1945</v>
      </c>
      <c r="K1210" s="101" t="s">
        <v>995</v>
      </c>
    </row>
    <row r="1211" spans="1:11">
      <c r="A1211" s="2" t="s">
        <v>12140</v>
      </c>
      <c r="B1211" s="99">
        <v>2190980</v>
      </c>
      <c r="C1211" s="100" t="s">
        <v>1946</v>
      </c>
      <c r="D1211" s="101" t="s">
        <v>1947</v>
      </c>
      <c r="E1211" s="102">
        <v>2214652</v>
      </c>
      <c r="F1211" s="101" t="s">
        <v>7506</v>
      </c>
      <c r="G1211" s="101" t="s">
        <v>3099</v>
      </c>
      <c r="H1211" s="103">
        <v>4</v>
      </c>
      <c r="I1211" s="100" t="s">
        <v>7471</v>
      </c>
      <c r="J1211" s="101" t="s">
        <v>1947</v>
      </c>
      <c r="K1211" s="101" t="s">
        <v>995</v>
      </c>
    </row>
    <row r="1212" spans="1:11">
      <c r="A1212" s="2" t="s">
        <v>12140</v>
      </c>
      <c r="B1212" s="99">
        <v>2155687</v>
      </c>
      <c r="C1212" s="100" t="s">
        <v>6587</v>
      </c>
      <c r="D1212" s="101" t="s">
        <v>6588</v>
      </c>
      <c r="E1212" s="102">
        <v>2213330</v>
      </c>
      <c r="F1212" s="101" t="s">
        <v>7506</v>
      </c>
      <c r="G1212" s="101" t="s">
        <v>3175</v>
      </c>
      <c r="H1212" s="103">
        <v>12</v>
      </c>
      <c r="I1212" s="100" t="s">
        <v>7471</v>
      </c>
      <c r="J1212" s="101" t="s">
        <v>6588</v>
      </c>
      <c r="K1212" s="101" t="s">
        <v>421</v>
      </c>
    </row>
    <row r="1213" spans="1:11">
      <c r="A1213" s="2" t="s">
        <v>12140</v>
      </c>
      <c r="B1213" s="99">
        <v>2184551</v>
      </c>
      <c r="C1213" s="100" t="s">
        <v>6589</v>
      </c>
      <c r="D1213" s="101" t="s">
        <v>6590</v>
      </c>
      <c r="E1213" s="102">
        <v>2213330</v>
      </c>
      <c r="F1213" s="101" t="s">
        <v>7506</v>
      </c>
      <c r="G1213" s="101" t="s">
        <v>3175</v>
      </c>
      <c r="H1213" s="103">
        <v>12</v>
      </c>
      <c r="I1213" s="100" t="s">
        <v>7471</v>
      </c>
      <c r="J1213" s="101" t="s">
        <v>6590</v>
      </c>
      <c r="K1213" s="101" t="s">
        <v>421</v>
      </c>
    </row>
    <row r="1214" spans="1:11">
      <c r="A1214" s="2" t="s">
        <v>12140</v>
      </c>
      <c r="B1214" s="99">
        <v>2185488</v>
      </c>
      <c r="C1214" s="100" t="s">
        <v>6591</v>
      </c>
      <c r="D1214" s="101" t="s">
        <v>6592</v>
      </c>
      <c r="E1214" s="102">
        <v>2213330</v>
      </c>
      <c r="F1214" s="101" t="s">
        <v>7506</v>
      </c>
      <c r="G1214" s="101" t="s">
        <v>3175</v>
      </c>
      <c r="H1214" s="103">
        <v>12</v>
      </c>
      <c r="I1214" s="100" t="s">
        <v>7471</v>
      </c>
      <c r="J1214" s="101" t="s">
        <v>6592</v>
      </c>
      <c r="K1214" s="101" t="s">
        <v>421</v>
      </c>
    </row>
    <row r="1215" spans="1:11">
      <c r="A1215" s="2" t="s">
        <v>12140</v>
      </c>
      <c r="B1215" s="99">
        <v>2188366</v>
      </c>
      <c r="C1215" s="100" t="s">
        <v>6593</v>
      </c>
      <c r="D1215" s="101" t="s">
        <v>6594</v>
      </c>
      <c r="E1215" s="102">
        <v>2213330</v>
      </c>
      <c r="F1215" s="101" t="s">
        <v>7506</v>
      </c>
      <c r="G1215" s="101" t="s">
        <v>3175</v>
      </c>
      <c r="H1215" s="103">
        <v>12</v>
      </c>
      <c r="I1215" s="100" t="s">
        <v>7471</v>
      </c>
      <c r="J1215" s="101" t="s">
        <v>6594</v>
      </c>
      <c r="K1215" s="101" t="s">
        <v>421</v>
      </c>
    </row>
    <row r="1216" spans="1:11">
      <c r="A1216" s="2" t="s">
        <v>12140</v>
      </c>
      <c r="B1216" s="99">
        <v>2189391</v>
      </c>
      <c r="C1216" s="100" t="s">
        <v>6595</v>
      </c>
      <c r="D1216" s="101" t="s">
        <v>6596</v>
      </c>
      <c r="E1216" s="102">
        <v>2213330</v>
      </c>
      <c r="F1216" s="101" t="s">
        <v>7506</v>
      </c>
      <c r="G1216" s="101" t="s">
        <v>3175</v>
      </c>
      <c r="H1216" s="103">
        <v>12</v>
      </c>
      <c r="I1216" s="100" t="s">
        <v>7471</v>
      </c>
      <c r="J1216" s="101" t="s">
        <v>6596</v>
      </c>
      <c r="K1216" s="101" t="s">
        <v>421</v>
      </c>
    </row>
    <row r="1217" spans="1:11">
      <c r="A1217" s="2" t="s">
        <v>12140</v>
      </c>
      <c r="B1217" s="99">
        <v>2191068</v>
      </c>
      <c r="C1217" s="100" t="s">
        <v>6597</v>
      </c>
      <c r="D1217" s="101" t="s">
        <v>6598</v>
      </c>
      <c r="E1217" s="102">
        <v>2213330</v>
      </c>
      <c r="F1217" s="101" t="s">
        <v>7506</v>
      </c>
      <c r="G1217" s="101" t="s">
        <v>3175</v>
      </c>
      <c r="H1217" s="103">
        <v>12</v>
      </c>
      <c r="I1217" s="100" t="s">
        <v>7471</v>
      </c>
      <c r="J1217" s="101" t="s">
        <v>6598</v>
      </c>
      <c r="K1217" s="101" t="s">
        <v>421</v>
      </c>
    </row>
    <row r="1218" spans="1:11">
      <c r="A1218" s="2" t="s">
        <v>12140</v>
      </c>
      <c r="B1218" s="99">
        <v>2188702</v>
      </c>
      <c r="C1218" s="100" t="s">
        <v>6599</v>
      </c>
      <c r="D1218" s="101" t="s">
        <v>6600</v>
      </c>
      <c r="E1218" s="102">
        <v>2213330</v>
      </c>
      <c r="F1218" s="101" t="s">
        <v>7506</v>
      </c>
      <c r="G1218" s="101" t="s">
        <v>3175</v>
      </c>
      <c r="H1218" s="103">
        <v>12</v>
      </c>
      <c r="I1218" s="100" t="s">
        <v>7471</v>
      </c>
      <c r="J1218" s="101" t="s">
        <v>6600</v>
      </c>
      <c r="K1218" s="101" t="s">
        <v>421</v>
      </c>
    </row>
    <row r="1219" spans="1:11">
      <c r="A1219" s="2" t="s">
        <v>12140</v>
      </c>
      <c r="B1219" s="99">
        <v>2134017</v>
      </c>
      <c r="C1219" s="100" t="s">
        <v>6601</v>
      </c>
      <c r="D1219" s="101" t="s">
        <v>6602</v>
      </c>
      <c r="E1219" s="102">
        <v>2122021</v>
      </c>
      <c r="F1219" s="101" t="s">
        <v>7506</v>
      </c>
      <c r="G1219" s="101" t="s">
        <v>5457</v>
      </c>
      <c r="H1219" s="103">
        <v>4</v>
      </c>
      <c r="I1219" s="100" t="s">
        <v>7471</v>
      </c>
      <c r="J1219" s="101" t="s">
        <v>6602</v>
      </c>
      <c r="K1219" s="101" t="s">
        <v>6603</v>
      </c>
    </row>
    <row r="1220" spans="1:11">
      <c r="A1220" s="2" t="s">
        <v>12140</v>
      </c>
      <c r="B1220" s="99">
        <v>2135090</v>
      </c>
      <c r="C1220" s="100" t="s">
        <v>6604</v>
      </c>
      <c r="D1220" s="101" t="s">
        <v>6605</v>
      </c>
      <c r="E1220" s="102">
        <v>2121623</v>
      </c>
      <c r="F1220" s="101" t="s">
        <v>7506</v>
      </c>
      <c r="G1220" s="101" t="s">
        <v>2900</v>
      </c>
      <c r="H1220" s="103">
        <v>12</v>
      </c>
      <c r="I1220" s="100" t="s">
        <v>7521</v>
      </c>
      <c r="J1220" s="101" t="s">
        <v>6605</v>
      </c>
      <c r="K1220" s="101" t="s">
        <v>2454</v>
      </c>
    </row>
    <row r="1221" spans="1:11">
      <c r="A1221" s="2" t="s">
        <v>12140</v>
      </c>
      <c r="B1221" s="99">
        <v>2135091</v>
      </c>
      <c r="C1221" s="100" t="s">
        <v>6606</v>
      </c>
      <c r="D1221" s="101" t="s">
        <v>6607</v>
      </c>
      <c r="E1221" s="102">
        <v>2121641</v>
      </c>
      <c r="F1221" s="101" t="s">
        <v>7506</v>
      </c>
      <c r="G1221" s="101" t="s">
        <v>1776</v>
      </c>
      <c r="H1221" s="103">
        <v>4</v>
      </c>
      <c r="I1221" s="100" t="s">
        <v>7471</v>
      </c>
      <c r="J1221" s="101" t="s">
        <v>6607</v>
      </c>
      <c r="K1221" s="101" t="s">
        <v>2455</v>
      </c>
    </row>
    <row r="1222" spans="1:11">
      <c r="A1222" s="2" t="s">
        <v>12140</v>
      </c>
      <c r="B1222" s="99">
        <v>2140851</v>
      </c>
      <c r="C1222" s="100" t="s">
        <v>8205</v>
      </c>
      <c r="D1222" s="101" t="s">
        <v>8206</v>
      </c>
      <c r="E1222" s="102">
        <v>2218928</v>
      </c>
      <c r="F1222" s="101" t="s">
        <v>7506</v>
      </c>
      <c r="G1222" s="101" t="s">
        <v>3175</v>
      </c>
      <c r="H1222" s="103">
        <v>12</v>
      </c>
      <c r="I1222" s="100" t="s">
        <v>7471</v>
      </c>
      <c r="J1222" s="101" t="s">
        <v>8206</v>
      </c>
      <c r="K1222" s="101" t="s">
        <v>394</v>
      </c>
    </row>
    <row r="1223" spans="1:11">
      <c r="A1223" s="2" t="s">
        <v>12140</v>
      </c>
      <c r="B1223" s="99">
        <v>2150110</v>
      </c>
      <c r="C1223" s="100" t="s">
        <v>8207</v>
      </c>
      <c r="D1223" s="101" t="s">
        <v>8208</v>
      </c>
      <c r="E1223" s="102">
        <v>2218928</v>
      </c>
      <c r="F1223" s="101" t="s">
        <v>7506</v>
      </c>
      <c r="G1223" s="101" t="s">
        <v>3175</v>
      </c>
      <c r="H1223" s="103">
        <v>12</v>
      </c>
      <c r="I1223" s="100" t="s">
        <v>7471</v>
      </c>
      <c r="J1223" s="101" t="s">
        <v>8208</v>
      </c>
      <c r="K1223" s="101" t="s">
        <v>394</v>
      </c>
    </row>
    <row r="1224" spans="1:11">
      <c r="A1224" s="2" t="s">
        <v>12140</v>
      </c>
      <c r="B1224" s="99">
        <v>2176597</v>
      </c>
      <c r="C1224" s="100" t="s">
        <v>8209</v>
      </c>
      <c r="D1224" s="101" t="s">
        <v>8210</v>
      </c>
      <c r="E1224" s="102">
        <v>2218928</v>
      </c>
      <c r="F1224" s="101" t="s">
        <v>7506</v>
      </c>
      <c r="G1224" s="101" t="s">
        <v>3175</v>
      </c>
      <c r="H1224" s="103">
        <v>12</v>
      </c>
      <c r="I1224" s="100" t="s">
        <v>7471</v>
      </c>
      <c r="J1224" s="101" t="s">
        <v>8210</v>
      </c>
      <c r="K1224" s="101" t="s">
        <v>394</v>
      </c>
    </row>
    <row r="1225" spans="1:11">
      <c r="A1225" s="2" t="s">
        <v>12140</v>
      </c>
      <c r="B1225" s="99">
        <v>2186380</v>
      </c>
      <c r="C1225" s="100" t="s">
        <v>8211</v>
      </c>
      <c r="D1225" s="101" t="s">
        <v>8212</v>
      </c>
      <c r="E1225" s="102">
        <v>2218928</v>
      </c>
      <c r="F1225" s="101" t="s">
        <v>7506</v>
      </c>
      <c r="G1225" s="101" t="s">
        <v>3175</v>
      </c>
      <c r="H1225" s="103">
        <v>12</v>
      </c>
      <c r="I1225" s="100" t="s">
        <v>7471</v>
      </c>
      <c r="J1225" s="101" t="s">
        <v>8212</v>
      </c>
      <c r="K1225" s="101" t="s">
        <v>394</v>
      </c>
    </row>
    <row r="1226" spans="1:11">
      <c r="A1226" s="2" t="s">
        <v>12140</v>
      </c>
      <c r="B1226" s="99">
        <v>2148118</v>
      </c>
      <c r="C1226" s="100" t="s">
        <v>8213</v>
      </c>
      <c r="D1226" s="101" t="s">
        <v>8214</v>
      </c>
      <c r="E1226" s="102">
        <v>2218928</v>
      </c>
      <c r="F1226" s="101" t="s">
        <v>7506</v>
      </c>
      <c r="G1226" s="101" t="s">
        <v>3175</v>
      </c>
      <c r="H1226" s="103">
        <v>12</v>
      </c>
      <c r="I1226" s="100" t="s">
        <v>7496</v>
      </c>
      <c r="J1226" s="101" t="s">
        <v>8214</v>
      </c>
      <c r="K1226" s="101" t="s">
        <v>394</v>
      </c>
    </row>
    <row r="1227" spans="1:11">
      <c r="A1227" s="2" t="s">
        <v>12140</v>
      </c>
      <c r="B1227" s="99">
        <v>2168122</v>
      </c>
      <c r="C1227" s="100" t="s">
        <v>8215</v>
      </c>
      <c r="D1227" s="101" t="s">
        <v>8216</v>
      </c>
      <c r="E1227" s="102">
        <v>2218928</v>
      </c>
      <c r="F1227" s="101" t="s">
        <v>7506</v>
      </c>
      <c r="G1227" s="101" t="s">
        <v>3175</v>
      </c>
      <c r="H1227" s="103">
        <v>12</v>
      </c>
      <c r="I1227" s="100" t="s">
        <v>7471</v>
      </c>
      <c r="J1227" s="101" t="s">
        <v>8216</v>
      </c>
      <c r="K1227" s="101" t="s">
        <v>394</v>
      </c>
    </row>
    <row r="1228" spans="1:11">
      <c r="A1228" s="2" t="s">
        <v>12140</v>
      </c>
      <c r="B1228" s="99">
        <v>2158268</v>
      </c>
      <c r="C1228" s="100" t="s">
        <v>8217</v>
      </c>
      <c r="D1228" s="101" t="s">
        <v>8218</v>
      </c>
      <c r="E1228" s="102">
        <v>2218928</v>
      </c>
      <c r="F1228" s="101" t="s">
        <v>7506</v>
      </c>
      <c r="G1228" s="101" t="s">
        <v>3175</v>
      </c>
      <c r="H1228" s="103">
        <v>12</v>
      </c>
      <c r="I1228" s="100" t="s">
        <v>7471</v>
      </c>
      <c r="J1228" s="101" t="s">
        <v>8218</v>
      </c>
      <c r="K1228" s="101" t="s">
        <v>394</v>
      </c>
    </row>
    <row r="1229" spans="1:11">
      <c r="A1229" s="2" t="s">
        <v>12140</v>
      </c>
      <c r="B1229" s="99">
        <v>2131377</v>
      </c>
      <c r="C1229" s="100" t="s">
        <v>4026</v>
      </c>
      <c r="D1229" s="101" t="s">
        <v>4027</v>
      </c>
      <c r="E1229" s="102">
        <v>2220234</v>
      </c>
      <c r="F1229" s="101" t="s">
        <v>7506</v>
      </c>
      <c r="G1229" s="101" t="s">
        <v>3175</v>
      </c>
      <c r="H1229" s="103">
        <v>12</v>
      </c>
      <c r="I1229" s="100" t="s">
        <v>7471</v>
      </c>
      <c r="J1229" s="101" t="s">
        <v>4027</v>
      </c>
      <c r="K1229" s="101" t="s">
        <v>3915</v>
      </c>
    </row>
    <row r="1230" spans="1:11">
      <c r="A1230" s="2" t="s">
        <v>12140</v>
      </c>
      <c r="B1230" s="99">
        <v>2151486</v>
      </c>
      <c r="C1230" s="100" t="s">
        <v>4028</v>
      </c>
      <c r="D1230" s="101" t="s">
        <v>4029</v>
      </c>
      <c r="E1230" s="102">
        <v>2220234</v>
      </c>
      <c r="F1230" s="101" t="s">
        <v>7506</v>
      </c>
      <c r="G1230" s="101" t="s">
        <v>3175</v>
      </c>
      <c r="H1230" s="103">
        <v>12</v>
      </c>
      <c r="I1230" s="100" t="s">
        <v>7471</v>
      </c>
      <c r="J1230" s="101" t="s">
        <v>4029</v>
      </c>
      <c r="K1230" s="101" t="s">
        <v>3915</v>
      </c>
    </row>
    <row r="1231" spans="1:11">
      <c r="A1231" s="2" t="s">
        <v>12140</v>
      </c>
      <c r="B1231" s="99">
        <v>2178687</v>
      </c>
      <c r="C1231" s="100" t="s">
        <v>4030</v>
      </c>
      <c r="D1231" s="101" t="s">
        <v>4031</v>
      </c>
      <c r="E1231" s="102">
        <v>2220234</v>
      </c>
      <c r="F1231" s="101" t="s">
        <v>7506</v>
      </c>
      <c r="G1231" s="101" t="s">
        <v>3175</v>
      </c>
      <c r="H1231" s="103">
        <v>12</v>
      </c>
      <c r="I1231" s="100" t="s">
        <v>7471</v>
      </c>
      <c r="J1231" s="101" t="s">
        <v>4031</v>
      </c>
      <c r="K1231" s="101" t="s">
        <v>3915</v>
      </c>
    </row>
    <row r="1232" spans="1:11">
      <c r="A1232" s="2" t="s">
        <v>12140</v>
      </c>
      <c r="B1232" s="99">
        <v>2180611</v>
      </c>
      <c r="C1232" s="100" t="s">
        <v>4032</v>
      </c>
      <c r="D1232" s="101" t="s">
        <v>4033</v>
      </c>
      <c r="E1232" s="102">
        <v>2220234</v>
      </c>
      <c r="F1232" s="101" t="s">
        <v>7506</v>
      </c>
      <c r="G1232" s="101" t="s">
        <v>3175</v>
      </c>
      <c r="H1232" s="103">
        <v>12</v>
      </c>
      <c r="I1232" s="100" t="s">
        <v>7471</v>
      </c>
      <c r="J1232" s="101" t="s">
        <v>4033</v>
      </c>
      <c r="K1232" s="101" t="s">
        <v>3915</v>
      </c>
    </row>
    <row r="1233" spans="1:11">
      <c r="A1233" s="2" t="s">
        <v>12140</v>
      </c>
      <c r="B1233" s="99">
        <v>2180760</v>
      </c>
      <c r="C1233" s="100" t="s">
        <v>4034</v>
      </c>
      <c r="D1233" s="101" t="s">
        <v>4035</v>
      </c>
      <c r="E1233" s="102">
        <v>2220234</v>
      </c>
      <c r="F1233" s="101" t="s">
        <v>7506</v>
      </c>
      <c r="G1233" s="101" t="s">
        <v>3175</v>
      </c>
      <c r="H1233" s="103">
        <v>12</v>
      </c>
      <c r="I1233" s="100" t="s">
        <v>7471</v>
      </c>
      <c r="J1233" s="101" t="s">
        <v>4035</v>
      </c>
      <c r="K1233" s="101" t="s">
        <v>3915</v>
      </c>
    </row>
    <row r="1234" spans="1:11">
      <c r="A1234" s="2" t="s">
        <v>12140</v>
      </c>
      <c r="B1234" s="99">
        <v>2187294</v>
      </c>
      <c r="C1234" s="100" t="s">
        <v>4036</v>
      </c>
      <c r="D1234" s="101" t="s">
        <v>4037</v>
      </c>
      <c r="E1234" s="102">
        <v>2220234</v>
      </c>
      <c r="F1234" s="101" t="s">
        <v>7506</v>
      </c>
      <c r="G1234" s="101" t="s">
        <v>3175</v>
      </c>
      <c r="H1234" s="103">
        <v>12</v>
      </c>
      <c r="I1234" s="100" t="s">
        <v>7471</v>
      </c>
      <c r="J1234" s="101" t="s">
        <v>4037</v>
      </c>
      <c r="K1234" s="101" t="s">
        <v>3915</v>
      </c>
    </row>
    <row r="1235" spans="1:11">
      <c r="A1235" s="2" t="s">
        <v>12140</v>
      </c>
      <c r="B1235" s="99">
        <v>2189186</v>
      </c>
      <c r="C1235" s="100" t="s">
        <v>4038</v>
      </c>
      <c r="D1235" s="101" t="s">
        <v>4039</v>
      </c>
      <c r="E1235" s="102">
        <v>2220234</v>
      </c>
      <c r="F1235" s="101" t="s">
        <v>7506</v>
      </c>
      <c r="G1235" s="101" t="s">
        <v>3175</v>
      </c>
      <c r="H1235" s="103">
        <v>12</v>
      </c>
      <c r="I1235" s="100" t="s">
        <v>7471</v>
      </c>
      <c r="J1235" s="101" t="s">
        <v>4039</v>
      </c>
      <c r="K1235" s="101" t="s">
        <v>3915</v>
      </c>
    </row>
    <row r="1236" spans="1:11">
      <c r="A1236" s="2" t="s">
        <v>12140</v>
      </c>
      <c r="B1236" s="99">
        <v>2190942</v>
      </c>
      <c r="C1236" s="100" t="s">
        <v>4040</v>
      </c>
      <c r="D1236" s="101" t="s">
        <v>4041</v>
      </c>
      <c r="E1236" s="102">
        <v>2220234</v>
      </c>
      <c r="F1236" s="101" t="s">
        <v>7506</v>
      </c>
      <c r="G1236" s="101" t="s">
        <v>3175</v>
      </c>
      <c r="H1236" s="103">
        <v>12</v>
      </c>
      <c r="I1236" s="100" t="s">
        <v>7471</v>
      </c>
      <c r="J1236" s="101" t="s">
        <v>4041</v>
      </c>
      <c r="K1236" s="101" t="s">
        <v>3915</v>
      </c>
    </row>
    <row r="1237" spans="1:11">
      <c r="A1237" s="2" t="s">
        <v>12140</v>
      </c>
      <c r="B1237" s="99">
        <v>2155333</v>
      </c>
      <c r="C1237" s="100" t="s">
        <v>4042</v>
      </c>
      <c r="D1237" s="101" t="s">
        <v>4043</v>
      </c>
      <c r="E1237" s="102">
        <v>2220234</v>
      </c>
      <c r="F1237" s="101" t="s">
        <v>7506</v>
      </c>
      <c r="G1237" s="101" t="s">
        <v>3175</v>
      </c>
      <c r="H1237" s="103">
        <v>12</v>
      </c>
      <c r="I1237" s="100" t="s">
        <v>7471</v>
      </c>
      <c r="J1237" s="101" t="s">
        <v>4043</v>
      </c>
      <c r="K1237" s="101" t="s">
        <v>3915</v>
      </c>
    </row>
    <row r="1238" spans="1:11">
      <c r="A1238" s="2" t="s">
        <v>12140</v>
      </c>
      <c r="B1238" s="99">
        <v>2181465</v>
      </c>
      <c r="C1238" s="100" t="s">
        <v>4044</v>
      </c>
      <c r="D1238" s="101" t="s">
        <v>4045</v>
      </c>
      <c r="E1238" s="102">
        <v>2220234</v>
      </c>
      <c r="F1238" s="101" t="s">
        <v>7506</v>
      </c>
      <c r="G1238" s="101" t="s">
        <v>3175</v>
      </c>
      <c r="H1238" s="103">
        <v>12</v>
      </c>
      <c r="I1238" s="100" t="s">
        <v>7471</v>
      </c>
      <c r="J1238" s="101" t="s">
        <v>4045</v>
      </c>
      <c r="K1238" s="101" t="s">
        <v>3915</v>
      </c>
    </row>
    <row r="1239" spans="1:11">
      <c r="A1239" s="2" t="s">
        <v>12140</v>
      </c>
      <c r="B1239" s="99">
        <v>2190642</v>
      </c>
      <c r="C1239" s="100" t="s">
        <v>4046</v>
      </c>
      <c r="D1239" s="101" t="s">
        <v>4047</v>
      </c>
      <c r="E1239" s="102">
        <v>2220234</v>
      </c>
      <c r="F1239" s="101" t="s">
        <v>7506</v>
      </c>
      <c r="G1239" s="101" t="s">
        <v>3175</v>
      </c>
      <c r="H1239" s="103">
        <v>12</v>
      </c>
      <c r="I1239" s="100" t="s">
        <v>7471</v>
      </c>
      <c r="J1239" s="101" t="s">
        <v>4047</v>
      </c>
      <c r="K1239" s="101" t="s">
        <v>3915</v>
      </c>
    </row>
    <row r="1240" spans="1:11">
      <c r="A1240" s="2" t="s">
        <v>12140</v>
      </c>
      <c r="B1240" s="99">
        <v>2190671</v>
      </c>
      <c r="C1240" s="100" t="s">
        <v>4048</v>
      </c>
      <c r="D1240" s="101" t="s">
        <v>4049</v>
      </c>
      <c r="E1240" s="102">
        <v>2220234</v>
      </c>
      <c r="F1240" s="101" t="s">
        <v>7506</v>
      </c>
      <c r="G1240" s="101" t="s">
        <v>3175</v>
      </c>
      <c r="H1240" s="103">
        <v>12</v>
      </c>
      <c r="I1240" s="100" t="s">
        <v>7471</v>
      </c>
      <c r="J1240" s="101" t="s">
        <v>4049</v>
      </c>
      <c r="K1240" s="101" t="s">
        <v>3915</v>
      </c>
    </row>
    <row r="1241" spans="1:11">
      <c r="A1241" s="2" t="s">
        <v>12140</v>
      </c>
      <c r="B1241" s="99">
        <v>2154996</v>
      </c>
      <c r="C1241" s="100" t="s">
        <v>4050</v>
      </c>
      <c r="D1241" s="101" t="s">
        <v>4051</v>
      </c>
      <c r="E1241" s="102">
        <v>2220234</v>
      </c>
      <c r="F1241" s="101" t="s">
        <v>7506</v>
      </c>
      <c r="G1241" s="101" t="s">
        <v>3175</v>
      </c>
      <c r="H1241" s="103">
        <v>12</v>
      </c>
      <c r="I1241" s="100" t="s">
        <v>7471</v>
      </c>
      <c r="J1241" s="101" t="s">
        <v>4051</v>
      </c>
      <c r="K1241" s="101" t="s">
        <v>3915</v>
      </c>
    </row>
    <row r="1242" spans="1:11">
      <c r="A1242" s="2" t="s">
        <v>12140</v>
      </c>
      <c r="B1242" s="99">
        <v>2151665</v>
      </c>
      <c r="C1242" s="100" t="s">
        <v>4201</v>
      </c>
      <c r="D1242" s="101" t="s">
        <v>4202</v>
      </c>
      <c r="E1242" s="102">
        <v>2217848</v>
      </c>
      <c r="F1242" s="101" t="s">
        <v>7506</v>
      </c>
      <c r="G1242" s="101" t="s">
        <v>3175</v>
      </c>
      <c r="H1242" s="103">
        <v>12</v>
      </c>
      <c r="I1242" s="100" t="s">
        <v>7471</v>
      </c>
      <c r="J1242" s="101" t="s">
        <v>4202</v>
      </c>
      <c r="K1242" s="101" t="s">
        <v>575</v>
      </c>
    </row>
    <row r="1243" spans="1:11">
      <c r="A1243" s="2" t="s">
        <v>12140</v>
      </c>
      <c r="B1243" s="99">
        <v>2152735</v>
      </c>
      <c r="C1243" s="100" t="s">
        <v>4203</v>
      </c>
      <c r="D1243" s="101" t="s">
        <v>4204</v>
      </c>
      <c r="E1243" s="102">
        <v>2217848</v>
      </c>
      <c r="F1243" s="101" t="s">
        <v>7506</v>
      </c>
      <c r="G1243" s="101" t="s">
        <v>3175</v>
      </c>
      <c r="H1243" s="103">
        <v>12</v>
      </c>
      <c r="I1243" s="100" t="s">
        <v>7471</v>
      </c>
      <c r="J1243" s="101" t="s">
        <v>4204</v>
      </c>
      <c r="K1243" s="101" t="s">
        <v>575</v>
      </c>
    </row>
    <row r="1244" spans="1:11">
      <c r="A1244" s="2" t="s">
        <v>12140</v>
      </c>
      <c r="B1244" s="99">
        <v>2188975</v>
      </c>
      <c r="C1244" s="100" t="s">
        <v>4205</v>
      </c>
      <c r="D1244" s="101" t="s">
        <v>4206</v>
      </c>
      <c r="E1244" s="102">
        <v>2217848</v>
      </c>
      <c r="F1244" s="101" t="s">
        <v>7506</v>
      </c>
      <c r="G1244" s="101" t="s">
        <v>3175</v>
      </c>
      <c r="H1244" s="103">
        <v>12</v>
      </c>
      <c r="I1244" s="100" t="s">
        <v>7471</v>
      </c>
      <c r="J1244" s="101" t="s">
        <v>4206</v>
      </c>
      <c r="K1244" s="101" t="s">
        <v>575</v>
      </c>
    </row>
    <row r="1245" spans="1:11">
      <c r="A1245" s="2" t="s">
        <v>12140</v>
      </c>
      <c r="B1245" s="99">
        <v>2144090</v>
      </c>
      <c r="C1245" s="100" t="s">
        <v>4207</v>
      </c>
      <c r="D1245" s="101" t="s">
        <v>4208</v>
      </c>
      <c r="E1245" s="102">
        <v>2217848</v>
      </c>
      <c r="F1245" s="101" t="s">
        <v>7506</v>
      </c>
      <c r="G1245" s="101" t="s">
        <v>3175</v>
      </c>
      <c r="H1245" s="103">
        <v>12</v>
      </c>
      <c r="I1245" s="100" t="s">
        <v>7471</v>
      </c>
      <c r="J1245" s="101" t="s">
        <v>4208</v>
      </c>
      <c r="K1245" s="101" t="s">
        <v>575</v>
      </c>
    </row>
    <row r="1246" spans="1:11">
      <c r="A1246" s="2" t="s">
        <v>12140</v>
      </c>
      <c r="B1246" s="99">
        <v>2183615</v>
      </c>
      <c r="C1246" s="100" t="s">
        <v>4209</v>
      </c>
      <c r="D1246" s="101" t="s">
        <v>4210</v>
      </c>
      <c r="E1246" s="102">
        <v>2217848</v>
      </c>
      <c r="F1246" s="101" t="s">
        <v>7506</v>
      </c>
      <c r="G1246" s="101" t="s">
        <v>3175</v>
      </c>
      <c r="H1246" s="103">
        <v>12</v>
      </c>
      <c r="I1246" s="100" t="s">
        <v>7471</v>
      </c>
      <c r="J1246" s="101" t="s">
        <v>4210</v>
      </c>
      <c r="K1246" s="101" t="s">
        <v>575</v>
      </c>
    </row>
    <row r="1247" spans="1:11">
      <c r="A1247" s="2" t="s">
        <v>12140</v>
      </c>
      <c r="B1247" s="99">
        <v>2184327</v>
      </c>
      <c r="C1247" s="100" t="s">
        <v>4211</v>
      </c>
      <c r="D1247" s="101" t="s">
        <v>4212</v>
      </c>
      <c r="E1247" s="102">
        <v>2217848</v>
      </c>
      <c r="F1247" s="101" t="s">
        <v>7506</v>
      </c>
      <c r="G1247" s="101" t="s">
        <v>3175</v>
      </c>
      <c r="H1247" s="103">
        <v>12</v>
      </c>
      <c r="I1247" s="100" t="s">
        <v>7471</v>
      </c>
      <c r="J1247" s="101" t="s">
        <v>4212</v>
      </c>
      <c r="K1247" s="101" t="s">
        <v>575</v>
      </c>
    </row>
    <row r="1248" spans="1:11">
      <c r="A1248" s="2" t="s">
        <v>12140</v>
      </c>
      <c r="B1248" s="99">
        <v>2184059</v>
      </c>
      <c r="C1248" s="100" t="s">
        <v>4213</v>
      </c>
      <c r="D1248" s="101" t="s">
        <v>4214</v>
      </c>
      <c r="E1248" s="102">
        <v>2217848</v>
      </c>
      <c r="F1248" s="101" t="s">
        <v>7506</v>
      </c>
      <c r="G1248" s="101" t="s">
        <v>3175</v>
      </c>
      <c r="H1248" s="103">
        <v>12</v>
      </c>
      <c r="I1248" s="100" t="s">
        <v>7471</v>
      </c>
      <c r="J1248" s="101" t="s">
        <v>4214</v>
      </c>
      <c r="K1248" s="101" t="s">
        <v>575</v>
      </c>
    </row>
    <row r="1249" spans="1:11">
      <c r="A1249" s="2" t="s">
        <v>12140</v>
      </c>
      <c r="B1249" s="99">
        <v>2188364</v>
      </c>
      <c r="C1249" s="100" t="s">
        <v>4215</v>
      </c>
      <c r="D1249" s="101" t="s">
        <v>4216</v>
      </c>
      <c r="E1249" s="102">
        <v>2217848</v>
      </c>
      <c r="F1249" s="101" t="s">
        <v>7506</v>
      </c>
      <c r="G1249" s="101" t="s">
        <v>3175</v>
      </c>
      <c r="H1249" s="103">
        <v>12</v>
      </c>
      <c r="I1249" s="100" t="s">
        <v>7471</v>
      </c>
      <c r="J1249" s="101" t="s">
        <v>4216</v>
      </c>
      <c r="K1249" s="101" t="s">
        <v>575</v>
      </c>
    </row>
    <row r="1250" spans="1:11">
      <c r="A1250" s="2" t="s">
        <v>12140</v>
      </c>
      <c r="B1250" s="99">
        <v>2148493</v>
      </c>
      <c r="C1250" s="100" t="s">
        <v>4511</v>
      </c>
      <c r="D1250" s="101" t="s">
        <v>4512</v>
      </c>
      <c r="E1250" s="102">
        <v>2219992</v>
      </c>
      <c r="F1250" s="101" t="s">
        <v>7506</v>
      </c>
      <c r="G1250" s="101" t="s">
        <v>5451</v>
      </c>
      <c r="H1250" s="103">
        <v>4</v>
      </c>
      <c r="I1250" s="100" t="s">
        <v>7471</v>
      </c>
      <c r="J1250" s="101" t="s">
        <v>4512</v>
      </c>
      <c r="K1250" s="101" t="s">
        <v>4513</v>
      </c>
    </row>
    <row r="1251" spans="1:11">
      <c r="A1251" s="2" t="s">
        <v>12140</v>
      </c>
      <c r="B1251" s="99">
        <v>2183611</v>
      </c>
      <c r="C1251" s="100" t="s">
        <v>4514</v>
      </c>
      <c r="D1251" s="101" t="s">
        <v>4515</v>
      </c>
      <c r="E1251" s="102">
        <v>2219992</v>
      </c>
      <c r="F1251" s="101" t="s">
        <v>7506</v>
      </c>
      <c r="G1251" s="101" t="s">
        <v>5451</v>
      </c>
      <c r="H1251" s="103">
        <v>4</v>
      </c>
      <c r="I1251" s="100" t="s">
        <v>7471</v>
      </c>
      <c r="J1251" s="101" t="s">
        <v>4515</v>
      </c>
      <c r="K1251" s="101" t="s">
        <v>4513</v>
      </c>
    </row>
    <row r="1252" spans="1:11">
      <c r="A1252" s="2" t="s">
        <v>12140</v>
      </c>
      <c r="B1252" s="99">
        <v>2184975</v>
      </c>
      <c r="C1252" s="100" t="s">
        <v>4516</v>
      </c>
      <c r="D1252" s="101" t="s">
        <v>4517</v>
      </c>
      <c r="E1252" s="102">
        <v>2219992</v>
      </c>
      <c r="F1252" s="101" t="s">
        <v>7506</v>
      </c>
      <c r="G1252" s="101" t="s">
        <v>5451</v>
      </c>
      <c r="H1252" s="103">
        <v>4</v>
      </c>
      <c r="I1252" s="100" t="s">
        <v>7521</v>
      </c>
      <c r="J1252" s="101" t="s">
        <v>4517</v>
      </c>
      <c r="K1252" s="101" t="s">
        <v>4513</v>
      </c>
    </row>
    <row r="1253" spans="1:11">
      <c r="A1253" s="2" t="s">
        <v>12140</v>
      </c>
      <c r="B1253" s="99">
        <v>2140503</v>
      </c>
      <c r="C1253" s="100" t="s">
        <v>4518</v>
      </c>
      <c r="D1253" s="101" t="s">
        <v>4519</v>
      </c>
      <c r="E1253" s="102">
        <v>2219992</v>
      </c>
      <c r="F1253" s="101" t="s">
        <v>7506</v>
      </c>
      <c r="G1253" s="101" t="s">
        <v>5451</v>
      </c>
      <c r="H1253" s="103">
        <v>4</v>
      </c>
      <c r="I1253" s="100" t="s">
        <v>7521</v>
      </c>
      <c r="J1253" s="101" t="s">
        <v>4519</v>
      </c>
      <c r="K1253" s="101" t="s">
        <v>4513</v>
      </c>
    </row>
    <row r="1254" spans="1:11">
      <c r="A1254" s="2" t="s">
        <v>12140</v>
      </c>
      <c r="B1254" s="99">
        <v>2186228</v>
      </c>
      <c r="C1254" s="100" t="s">
        <v>4520</v>
      </c>
      <c r="D1254" s="101" t="s">
        <v>4521</v>
      </c>
      <c r="E1254" s="102">
        <v>2219992</v>
      </c>
      <c r="F1254" s="101" t="s">
        <v>7506</v>
      </c>
      <c r="G1254" s="101" t="s">
        <v>5451</v>
      </c>
      <c r="H1254" s="103">
        <v>4</v>
      </c>
      <c r="I1254" s="100" t="s">
        <v>7471</v>
      </c>
      <c r="J1254" s="101" t="s">
        <v>4521</v>
      </c>
      <c r="K1254" s="101" t="s">
        <v>4513</v>
      </c>
    </row>
    <row r="1255" spans="1:11">
      <c r="A1255" s="2" t="s">
        <v>12140</v>
      </c>
      <c r="B1255" s="99">
        <v>2190674</v>
      </c>
      <c r="C1255" s="100" t="s">
        <v>4522</v>
      </c>
      <c r="D1255" s="101" t="s">
        <v>4523</v>
      </c>
      <c r="E1255" s="102">
        <v>2219992</v>
      </c>
      <c r="F1255" s="101" t="s">
        <v>7506</v>
      </c>
      <c r="G1255" s="101" t="s">
        <v>5451</v>
      </c>
      <c r="H1255" s="103">
        <v>4</v>
      </c>
      <c r="I1255" s="100" t="s">
        <v>7471</v>
      </c>
      <c r="J1255" s="101" t="s">
        <v>4523</v>
      </c>
      <c r="K1255" s="101" t="s">
        <v>4513</v>
      </c>
    </row>
    <row r="1256" spans="1:11">
      <c r="A1256" s="2" t="s">
        <v>12140</v>
      </c>
      <c r="B1256" s="99">
        <v>2172604</v>
      </c>
      <c r="C1256" s="100" t="s">
        <v>4524</v>
      </c>
      <c r="D1256" s="101" t="s">
        <v>4525</v>
      </c>
      <c r="E1256" s="102">
        <v>2219992</v>
      </c>
      <c r="F1256" s="101" t="s">
        <v>7506</v>
      </c>
      <c r="G1256" s="101" t="s">
        <v>5451</v>
      </c>
      <c r="H1256" s="103">
        <v>4</v>
      </c>
      <c r="I1256" s="100" t="s">
        <v>7471</v>
      </c>
      <c r="J1256" s="101" t="s">
        <v>4525</v>
      </c>
      <c r="K1256" s="101" t="s">
        <v>4513</v>
      </c>
    </row>
    <row r="1257" spans="1:11">
      <c r="A1257" s="2" t="s">
        <v>12140</v>
      </c>
      <c r="B1257" s="99">
        <v>2181111</v>
      </c>
      <c r="C1257" s="100" t="s">
        <v>4526</v>
      </c>
      <c r="D1257" s="101" t="s">
        <v>4527</v>
      </c>
      <c r="E1257" s="102">
        <v>2219992</v>
      </c>
      <c r="F1257" s="101" t="s">
        <v>7506</v>
      </c>
      <c r="G1257" s="101" t="s">
        <v>5451</v>
      </c>
      <c r="H1257" s="103">
        <v>4</v>
      </c>
      <c r="I1257" s="100" t="s">
        <v>7471</v>
      </c>
      <c r="J1257" s="101" t="s">
        <v>4527</v>
      </c>
      <c r="K1257" s="101" t="s">
        <v>4513</v>
      </c>
    </row>
    <row r="1258" spans="1:11">
      <c r="A1258" s="2" t="s">
        <v>12140</v>
      </c>
      <c r="B1258" s="99">
        <v>2186543</v>
      </c>
      <c r="C1258" s="100" t="s">
        <v>4528</v>
      </c>
      <c r="D1258" s="101" t="s">
        <v>4529</v>
      </c>
      <c r="E1258" s="102">
        <v>2219992</v>
      </c>
      <c r="F1258" s="101" t="s">
        <v>7506</v>
      </c>
      <c r="G1258" s="101" t="s">
        <v>5451</v>
      </c>
      <c r="H1258" s="103">
        <v>4</v>
      </c>
      <c r="I1258" s="100" t="s">
        <v>7471</v>
      </c>
      <c r="J1258" s="101" t="s">
        <v>4529</v>
      </c>
      <c r="K1258" s="101" t="s">
        <v>4513</v>
      </c>
    </row>
    <row r="1259" spans="1:11">
      <c r="A1259" s="2" t="s">
        <v>12140</v>
      </c>
      <c r="B1259" s="99">
        <v>2141768</v>
      </c>
      <c r="C1259" s="100" t="s">
        <v>4530</v>
      </c>
      <c r="D1259" s="101" t="s">
        <v>1734</v>
      </c>
      <c r="E1259" s="102">
        <v>2212904</v>
      </c>
      <c r="F1259" s="101" t="s">
        <v>7506</v>
      </c>
      <c r="G1259" s="101" t="s">
        <v>5457</v>
      </c>
      <c r="H1259" s="103">
        <v>2.4</v>
      </c>
      <c r="I1259" s="100" t="s">
        <v>7471</v>
      </c>
      <c r="J1259" s="101" t="s">
        <v>1734</v>
      </c>
      <c r="K1259" s="101" t="s">
        <v>1022</v>
      </c>
    </row>
    <row r="1260" spans="1:11">
      <c r="A1260" s="2" t="s">
        <v>12140</v>
      </c>
      <c r="B1260" s="99">
        <v>2183887</v>
      </c>
      <c r="C1260" s="100" t="s">
        <v>4531</v>
      </c>
      <c r="D1260" s="101" t="s">
        <v>4532</v>
      </c>
      <c r="E1260" s="102">
        <v>2212904</v>
      </c>
      <c r="F1260" s="101" t="s">
        <v>7506</v>
      </c>
      <c r="G1260" s="101" t="s">
        <v>5457</v>
      </c>
      <c r="H1260" s="103">
        <v>2.4</v>
      </c>
      <c r="I1260" s="100" t="s">
        <v>7471</v>
      </c>
      <c r="J1260" s="101" t="s">
        <v>4532</v>
      </c>
      <c r="K1260" s="101" t="s">
        <v>1022</v>
      </c>
    </row>
    <row r="1261" spans="1:11">
      <c r="A1261" s="2" t="s">
        <v>12140</v>
      </c>
      <c r="B1261" s="99">
        <v>2188275</v>
      </c>
      <c r="C1261" s="100" t="s">
        <v>4533</v>
      </c>
      <c r="D1261" s="101" t="s">
        <v>4534</v>
      </c>
      <c r="E1261" s="102">
        <v>2212902</v>
      </c>
      <c r="F1261" s="101" t="s">
        <v>7506</v>
      </c>
      <c r="G1261" s="101" t="s">
        <v>5457</v>
      </c>
      <c r="H1261" s="103">
        <v>12</v>
      </c>
      <c r="I1261" s="100" t="s">
        <v>7471</v>
      </c>
      <c r="J1261" s="101" t="s">
        <v>4534</v>
      </c>
      <c r="K1261" s="101" t="s">
        <v>1022</v>
      </c>
    </row>
    <row r="1262" spans="1:11">
      <c r="A1262" s="2" t="s">
        <v>12140</v>
      </c>
      <c r="B1262" s="99">
        <v>2190784</v>
      </c>
      <c r="C1262" s="100" t="s">
        <v>4535</v>
      </c>
      <c r="D1262" s="101" t="s">
        <v>4536</v>
      </c>
      <c r="E1262" s="102">
        <v>2212904</v>
      </c>
      <c r="F1262" s="101" t="s">
        <v>7506</v>
      </c>
      <c r="G1262" s="101" t="s">
        <v>5457</v>
      </c>
      <c r="H1262" s="103">
        <v>2.4</v>
      </c>
      <c r="I1262" s="100" t="s">
        <v>7471</v>
      </c>
      <c r="J1262" s="101" t="s">
        <v>4536</v>
      </c>
      <c r="K1262" s="101" t="s">
        <v>1022</v>
      </c>
    </row>
    <row r="1263" spans="1:11">
      <c r="A1263" s="2" t="s">
        <v>12140</v>
      </c>
      <c r="B1263" s="99">
        <v>2177762</v>
      </c>
      <c r="C1263" s="100" t="s">
        <v>4537</v>
      </c>
      <c r="D1263" s="101" t="s">
        <v>4538</v>
      </c>
      <c r="E1263" s="102">
        <v>2212902</v>
      </c>
      <c r="F1263" s="101" t="s">
        <v>7506</v>
      </c>
      <c r="G1263" s="101" t="s">
        <v>5457</v>
      </c>
      <c r="H1263" s="103">
        <v>12</v>
      </c>
      <c r="I1263" s="100" t="s">
        <v>7471</v>
      </c>
      <c r="J1263" s="101" t="s">
        <v>4538</v>
      </c>
      <c r="K1263" s="101" t="s">
        <v>1022</v>
      </c>
    </row>
    <row r="1264" spans="1:11">
      <c r="A1264" s="2" t="s">
        <v>12140</v>
      </c>
      <c r="B1264" s="99">
        <v>2161685</v>
      </c>
      <c r="C1264" s="100" t="s">
        <v>4539</v>
      </c>
      <c r="D1264" s="101" t="s">
        <v>4540</v>
      </c>
      <c r="E1264" s="102">
        <v>2124094</v>
      </c>
      <c r="F1264" s="101" t="s">
        <v>7506</v>
      </c>
      <c r="G1264" s="101" t="s">
        <v>5442</v>
      </c>
      <c r="H1264" s="103">
        <v>12</v>
      </c>
      <c r="I1264" s="100" t="s">
        <v>7471</v>
      </c>
      <c r="J1264" s="101" t="s">
        <v>4540</v>
      </c>
      <c r="K1264" s="101" t="s">
        <v>178</v>
      </c>
    </row>
    <row r="1265" spans="1:11">
      <c r="A1265" s="2" t="s">
        <v>12140</v>
      </c>
      <c r="B1265" s="99">
        <v>2160807</v>
      </c>
      <c r="C1265" s="100" t="s">
        <v>4541</v>
      </c>
      <c r="D1265" s="101" t="s">
        <v>4542</v>
      </c>
      <c r="E1265" s="102">
        <v>2124685</v>
      </c>
      <c r="F1265" s="101" t="s">
        <v>7506</v>
      </c>
      <c r="G1265" s="101" t="s">
        <v>3102</v>
      </c>
      <c r="H1265" s="103">
        <v>2.4</v>
      </c>
      <c r="I1265" s="100" t="s">
        <v>7471</v>
      </c>
      <c r="J1265" s="101" t="s">
        <v>4542</v>
      </c>
      <c r="K1265" s="101" t="s">
        <v>4543</v>
      </c>
    </row>
    <row r="1266" spans="1:11">
      <c r="A1266" s="2" t="s">
        <v>12140</v>
      </c>
      <c r="B1266" s="99">
        <v>2129874</v>
      </c>
      <c r="C1266" s="100" t="s">
        <v>9877</v>
      </c>
      <c r="D1266" s="101" t="s">
        <v>9878</v>
      </c>
      <c r="E1266" s="102">
        <v>2220276</v>
      </c>
      <c r="F1266" s="101" t="s">
        <v>7506</v>
      </c>
      <c r="G1266" s="101" t="s">
        <v>3175</v>
      </c>
      <c r="H1266" s="103">
        <v>12</v>
      </c>
      <c r="I1266" s="100" t="s">
        <v>7496</v>
      </c>
      <c r="J1266" s="101" t="s">
        <v>9878</v>
      </c>
      <c r="K1266" s="101" t="s">
        <v>630</v>
      </c>
    </row>
    <row r="1267" spans="1:11">
      <c r="A1267" s="2" t="s">
        <v>12140</v>
      </c>
      <c r="B1267" s="99">
        <v>2177673</v>
      </c>
      <c r="C1267" s="100" t="s">
        <v>9879</v>
      </c>
      <c r="D1267" s="101" t="s">
        <v>9880</v>
      </c>
      <c r="E1267" s="102">
        <v>2220276</v>
      </c>
      <c r="F1267" s="101" t="s">
        <v>7506</v>
      </c>
      <c r="G1267" s="101" t="s">
        <v>3175</v>
      </c>
      <c r="H1267" s="103">
        <v>12</v>
      </c>
      <c r="I1267" s="100" t="s">
        <v>7471</v>
      </c>
      <c r="J1267" s="101" t="s">
        <v>9880</v>
      </c>
      <c r="K1267" s="101" t="s">
        <v>630</v>
      </c>
    </row>
    <row r="1268" spans="1:11">
      <c r="A1268" s="2" t="s">
        <v>12140</v>
      </c>
      <c r="B1268" s="99">
        <v>2185803</v>
      </c>
      <c r="C1268" s="100" t="s">
        <v>9881</v>
      </c>
      <c r="D1268" s="101" t="s">
        <v>9882</v>
      </c>
      <c r="E1268" s="102">
        <v>2220276</v>
      </c>
      <c r="F1268" s="101" t="s">
        <v>7506</v>
      </c>
      <c r="G1268" s="101" t="s">
        <v>3175</v>
      </c>
      <c r="H1268" s="103">
        <v>12</v>
      </c>
      <c r="I1268" s="100" t="s">
        <v>7471</v>
      </c>
      <c r="J1268" s="101" t="s">
        <v>9882</v>
      </c>
      <c r="K1268" s="101" t="s">
        <v>630</v>
      </c>
    </row>
    <row r="1269" spans="1:11">
      <c r="A1269" s="2" t="s">
        <v>12140</v>
      </c>
      <c r="B1269" s="99">
        <v>2188705</v>
      </c>
      <c r="C1269" s="100" t="s">
        <v>9883</v>
      </c>
      <c r="D1269" s="101" t="s">
        <v>9884</v>
      </c>
      <c r="E1269" s="102">
        <v>2220276</v>
      </c>
      <c r="F1269" s="101" t="s">
        <v>7506</v>
      </c>
      <c r="G1269" s="101" t="s">
        <v>3175</v>
      </c>
      <c r="H1269" s="103">
        <v>12</v>
      </c>
      <c r="I1269" s="100" t="s">
        <v>7471</v>
      </c>
      <c r="J1269" s="101" t="s">
        <v>9884</v>
      </c>
      <c r="K1269" s="101" t="s">
        <v>630</v>
      </c>
    </row>
    <row r="1270" spans="1:11">
      <c r="A1270" s="2" t="s">
        <v>12140</v>
      </c>
      <c r="B1270" s="99">
        <v>2189395</v>
      </c>
      <c r="C1270" s="100" t="s">
        <v>9885</v>
      </c>
      <c r="D1270" s="101" t="s">
        <v>9886</v>
      </c>
      <c r="E1270" s="102">
        <v>2220276</v>
      </c>
      <c r="F1270" s="101" t="s">
        <v>7506</v>
      </c>
      <c r="G1270" s="101" t="s">
        <v>3175</v>
      </c>
      <c r="H1270" s="103">
        <v>12</v>
      </c>
      <c r="I1270" s="100" t="s">
        <v>7471</v>
      </c>
      <c r="J1270" s="101" t="s">
        <v>9886</v>
      </c>
      <c r="K1270" s="101" t="s">
        <v>630</v>
      </c>
    </row>
    <row r="1271" spans="1:11">
      <c r="A1271" s="2" t="s">
        <v>12140</v>
      </c>
      <c r="B1271" s="99">
        <v>2162393</v>
      </c>
      <c r="C1271" s="100" t="s">
        <v>9887</v>
      </c>
      <c r="D1271" s="101" t="s">
        <v>9888</v>
      </c>
      <c r="E1271" s="102">
        <v>2220276</v>
      </c>
      <c r="F1271" s="101" t="s">
        <v>7506</v>
      </c>
      <c r="G1271" s="101" t="s">
        <v>3175</v>
      </c>
      <c r="H1271" s="103">
        <v>12</v>
      </c>
      <c r="I1271" s="100" t="s">
        <v>7471</v>
      </c>
      <c r="J1271" s="101" t="s">
        <v>9888</v>
      </c>
      <c r="K1271" s="101" t="s">
        <v>630</v>
      </c>
    </row>
    <row r="1272" spans="1:11">
      <c r="A1272" s="2" t="s">
        <v>12140</v>
      </c>
      <c r="B1272" s="99">
        <v>2170030</v>
      </c>
      <c r="C1272" s="100" t="s">
        <v>9889</v>
      </c>
      <c r="D1272" s="101" t="s">
        <v>9890</v>
      </c>
      <c r="E1272" s="102">
        <v>2220276</v>
      </c>
      <c r="F1272" s="101" t="s">
        <v>7506</v>
      </c>
      <c r="G1272" s="101" t="s">
        <v>3175</v>
      </c>
      <c r="H1272" s="103">
        <v>12</v>
      </c>
      <c r="I1272" s="100" t="s">
        <v>7471</v>
      </c>
      <c r="J1272" s="101" t="s">
        <v>9890</v>
      </c>
      <c r="K1272" s="101" t="s">
        <v>630</v>
      </c>
    </row>
    <row r="1273" spans="1:11">
      <c r="A1273" s="2" t="s">
        <v>12140</v>
      </c>
      <c r="B1273" s="99">
        <v>2178035</v>
      </c>
      <c r="C1273" s="100" t="s">
        <v>9891</v>
      </c>
      <c r="D1273" s="101" t="s">
        <v>9892</v>
      </c>
      <c r="E1273" s="102">
        <v>2220276</v>
      </c>
      <c r="F1273" s="101" t="s">
        <v>7506</v>
      </c>
      <c r="G1273" s="101" t="s">
        <v>3175</v>
      </c>
      <c r="H1273" s="103">
        <v>12</v>
      </c>
      <c r="I1273" s="100" t="s">
        <v>7471</v>
      </c>
      <c r="J1273" s="101" t="s">
        <v>9892</v>
      </c>
      <c r="K1273" s="101" t="s">
        <v>630</v>
      </c>
    </row>
    <row r="1274" spans="1:11">
      <c r="A1274" s="2" t="s">
        <v>12140</v>
      </c>
      <c r="B1274" s="99">
        <v>2177314</v>
      </c>
      <c r="C1274" s="100" t="s">
        <v>9893</v>
      </c>
      <c r="D1274" s="101" t="s">
        <v>9894</v>
      </c>
      <c r="E1274" s="102">
        <v>2220276</v>
      </c>
      <c r="F1274" s="101" t="s">
        <v>7506</v>
      </c>
      <c r="G1274" s="101" t="s">
        <v>3175</v>
      </c>
      <c r="H1274" s="103">
        <v>12</v>
      </c>
      <c r="I1274" s="100" t="s">
        <v>7471</v>
      </c>
      <c r="J1274" s="101" t="s">
        <v>9894</v>
      </c>
      <c r="K1274" s="101" t="s">
        <v>630</v>
      </c>
    </row>
    <row r="1275" spans="1:11">
      <c r="A1275" s="2" t="s">
        <v>12140</v>
      </c>
      <c r="B1275" s="99">
        <v>2131370</v>
      </c>
      <c r="C1275" s="100" t="s">
        <v>12364</v>
      </c>
      <c r="D1275" s="101" t="s">
        <v>5397</v>
      </c>
      <c r="E1275" s="102">
        <v>2215576</v>
      </c>
      <c r="F1275" s="101" t="s">
        <v>7506</v>
      </c>
      <c r="G1275" s="101" t="s">
        <v>3175</v>
      </c>
      <c r="H1275" s="103">
        <v>12</v>
      </c>
      <c r="I1275" s="100" t="s">
        <v>7471</v>
      </c>
      <c r="J1275" s="101" t="s">
        <v>5397</v>
      </c>
      <c r="K1275" s="101" t="s">
        <v>730</v>
      </c>
    </row>
    <row r="1276" spans="1:11">
      <c r="A1276" s="2" t="s">
        <v>12140</v>
      </c>
      <c r="B1276" s="99">
        <v>2138255</v>
      </c>
      <c r="C1276" s="100" t="s">
        <v>12365</v>
      </c>
      <c r="D1276" s="101" t="s">
        <v>12366</v>
      </c>
      <c r="E1276" s="102">
        <v>2215576</v>
      </c>
      <c r="F1276" s="101" t="s">
        <v>7506</v>
      </c>
      <c r="G1276" s="101" t="s">
        <v>3175</v>
      </c>
      <c r="H1276" s="103">
        <v>12</v>
      </c>
      <c r="I1276" s="100" t="s">
        <v>7471</v>
      </c>
      <c r="J1276" s="101" t="s">
        <v>12366</v>
      </c>
      <c r="K1276" s="101" t="s">
        <v>730</v>
      </c>
    </row>
    <row r="1277" spans="1:11">
      <c r="A1277" s="2" t="s">
        <v>12140</v>
      </c>
      <c r="B1277" s="99">
        <v>2143589</v>
      </c>
      <c r="C1277" s="100" t="s">
        <v>12367</v>
      </c>
      <c r="D1277" s="101" t="s">
        <v>12368</v>
      </c>
      <c r="E1277" s="102">
        <v>2215576</v>
      </c>
      <c r="F1277" s="101" t="s">
        <v>7506</v>
      </c>
      <c r="G1277" s="101" t="s">
        <v>3175</v>
      </c>
      <c r="H1277" s="103">
        <v>12</v>
      </c>
      <c r="I1277" s="100" t="s">
        <v>7471</v>
      </c>
      <c r="J1277" s="101" t="s">
        <v>12368</v>
      </c>
      <c r="K1277" s="101" t="s">
        <v>730</v>
      </c>
    </row>
    <row r="1278" spans="1:11">
      <c r="A1278" s="2" t="s">
        <v>12140</v>
      </c>
      <c r="B1278" s="99">
        <v>2166113</v>
      </c>
      <c r="C1278" s="100" t="s">
        <v>12369</v>
      </c>
      <c r="D1278" s="101" t="s">
        <v>12370</v>
      </c>
      <c r="E1278" s="102">
        <v>2215576</v>
      </c>
      <c r="F1278" s="101" t="s">
        <v>7506</v>
      </c>
      <c r="G1278" s="101" t="s">
        <v>3175</v>
      </c>
      <c r="H1278" s="103">
        <v>12</v>
      </c>
      <c r="I1278" s="100" t="s">
        <v>7471</v>
      </c>
      <c r="J1278" s="101" t="s">
        <v>12370</v>
      </c>
      <c r="K1278" s="101" t="s">
        <v>730</v>
      </c>
    </row>
    <row r="1279" spans="1:11">
      <c r="A1279" s="2" t="s">
        <v>12140</v>
      </c>
      <c r="B1279" s="99">
        <v>2190821</v>
      </c>
      <c r="C1279" s="100" t="s">
        <v>12371</v>
      </c>
      <c r="D1279" s="101" t="s">
        <v>12372</v>
      </c>
      <c r="E1279" s="102">
        <v>2215576</v>
      </c>
      <c r="F1279" s="101" t="s">
        <v>7506</v>
      </c>
      <c r="G1279" s="101" t="s">
        <v>3175</v>
      </c>
      <c r="H1279" s="103">
        <v>12</v>
      </c>
      <c r="I1279" s="100" t="s">
        <v>7471</v>
      </c>
      <c r="J1279" s="101" t="s">
        <v>12372</v>
      </c>
      <c r="K1279" s="101" t="s">
        <v>730</v>
      </c>
    </row>
    <row r="1280" spans="1:11">
      <c r="A1280" s="2" t="s">
        <v>12140</v>
      </c>
      <c r="B1280" s="99">
        <v>2191056</v>
      </c>
      <c r="C1280" s="100" t="s">
        <v>12373</v>
      </c>
      <c r="D1280" s="101" t="s">
        <v>12374</v>
      </c>
      <c r="E1280" s="102">
        <v>2215576</v>
      </c>
      <c r="F1280" s="101" t="s">
        <v>7506</v>
      </c>
      <c r="G1280" s="101" t="s">
        <v>3175</v>
      </c>
      <c r="H1280" s="103">
        <v>12</v>
      </c>
      <c r="I1280" s="100" t="s">
        <v>7471</v>
      </c>
      <c r="J1280" s="101" t="s">
        <v>12374</v>
      </c>
      <c r="K1280" s="101" t="s">
        <v>730</v>
      </c>
    </row>
    <row r="1281" spans="1:11">
      <c r="A1281" s="2" t="s">
        <v>12140</v>
      </c>
      <c r="B1281" s="99">
        <v>2184407</v>
      </c>
      <c r="C1281" s="100" t="s">
        <v>12375</v>
      </c>
      <c r="D1281" s="101" t="s">
        <v>12376</v>
      </c>
      <c r="E1281" s="102">
        <v>2215576</v>
      </c>
      <c r="F1281" s="101" t="s">
        <v>7506</v>
      </c>
      <c r="G1281" s="101" t="s">
        <v>3175</v>
      </c>
      <c r="H1281" s="103">
        <v>12</v>
      </c>
      <c r="I1281" s="100" t="s">
        <v>7471</v>
      </c>
      <c r="J1281" s="101" t="s">
        <v>12376</v>
      </c>
      <c r="K1281" s="101" t="s">
        <v>730</v>
      </c>
    </row>
    <row r="1282" spans="1:11">
      <c r="A1282" s="2" t="s">
        <v>12140</v>
      </c>
      <c r="B1282" s="99">
        <v>2182457</v>
      </c>
      <c r="C1282" s="100" t="s">
        <v>12492</v>
      </c>
      <c r="D1282" s="101" t="s">
        <v>12493</v>
      </c>
      <c r="E1282" s="102">
        <v>2126768</v>
      </c>
      <c r="F1282" s="101" t="s">
        <v>7506</v>
      </c>
      <c r="G1282" s="101" t="s">
        <v>3175</v>
      </c>
      <c r="H1282" s="103">
        <v>2.4</v>
      </c>
      <c r="I1282" s="100" t="s">
        <v>7521</v>
      </c>
      <c r="J1282" s="101" t="s">
        <v>12493</v>
      </c>
      <c r="K1282" s="101" t="s">
        <v>12494</v>
      </c>
    </row>
    <row r="1283" spans="1:11">
      <c r="A1283" s="2" t="s">
        <v>12140</v>
      </c>
      <c r="B1283" s="99">
        <v>2169288</v>
      </c>
      <c r="C1283" s="100" t="s">
        <v>12495</v>
      </c>
      <c r="D1283" s="101" t="s">
        <v>12496</v>
      </c>
      <c r="E1283" s="102">
        <v>2216022</v>
      </c>
      <c r="F1283" s="101" t="s">
        <v>7506</v>
      </c>
      <c r="G1283" s="101" t="s">
        <v>1776</v>
      </c>
      <c r="H1283" s="103">
        <v>12</v>
      </c>
      <c r="I1283" s="100" t="s">
        <v>7471</v>
      </c>
      <c r="J1283" s="101" t="s">
        <v>12496</v>
      </c>
      <c r="K1283" s="101" t="s">
        <v>10574</v>
      </c>
    </row>
    <row r="1284" spans="1:11">
      <c r="A1284" s="2" t="s">
        <v>12140</v>
      </c>
      <c r="B1284" s="99">
        <v>2188190</v>
      </c>
      <c r="C1284" s="100" t="s">
        <v>12497</v>
      </c>
      <c r="D1284" s="101" t="s">
        <v>12498</v>
      </c>
      <c r="E1284" s="102">
        <v>2216022</v>
      </c>
      <c r="F1284" s="101" t="s">
        <v>7506</v>
      </c>
      <c r="G1284" s="101" t="s">
        <v>1776</v>
      </c>
      <c r="H1284" s="103">
        <v>12</v>
      </c>
      <c r="I1284" s="100" t="s">
        <v>7471</v>
      </c>
      <c r="J1284" s="101" t="s">
        <v>12498</v>
      </c>
      <c r="K1284" s="101" t="s">
        <v>10574</v>
      </c>
    </row>
    <row r="1285" spans="1:11">
      <c r="A1285" s="2" t="s">
        <v>12140</v>
      </c>
      <c r="B1285" s="99">
        <v>2190644</v>
      </c>
      <c r="C1285" s="100" t="s">
        <v>13356</v>
      </c>
      <c r="D1285" s="101" t="s">
        <v>13357</v>
      </c>
      <c r="E1285" s="102">
        <v>2213902</v>
      </c>
      <c r="F1285" s="101" t="s">
        <v>7506</v>
      </c>
      <c r="G1285" s="101" t="s">
        <v>3175</v>
      </c>
      <c r="H1285" s="103">
        <v>12</v>
      </c>
      <c r="I1285" s="100" t="s">
        <v>7471</v>
      </c>
      <c r="J1285" s="101" t="s">
        <v>13357</v>
      </c>
      <c r="K1285" s="101" t="s">
        <v>798</v>
      </c>
    </row>
    <row r="1286" spans="1:11">
      <c r="A1286" s="2" t="s">
        <v>12140</v>
      </c>
      <c r="B1286" s="99">
        <v>2190456</v>
      </c>
      <c r="C1286" s="100" t="s">
        <v>13358</v>
      </c>
      <c r="D1286" s="101" t="s">
        <v>2714</v>
      </c>
      <c r="E1286" s="102">
        <v>2220804</v>
      </c>
      <c r="F1286" s="101" t="s">
        <v>7506</v>
      </c>
      <c r="G1286" s="101" t="s">
        <v>2900</v>
      </c>
      <c r="H1286" s="103">
        <v>33</v>
      </c>
      <c r="I1286" s="100" t="s">
        <v>7471</v>
      </c>
      <c r="J1286" s="101" t="s">
        <v>2714</v>
      </c>
      <c r="K1286" s="101" t="s">
        <v>2714</v>
      </c>
    </row>
    <row r="1287" spans="1:11">
      <c r="A1287" s="2" t="s">
        <v>12140</v>
      </c>
      <c r="B1287" s="99">
        <v>2138254</v>
      </c>
      <c r="C1287" s="100" t="s">
        <v>13359</v>
      </c>
      <c r="D1287" s="101" t="s">
        <v>13360</v>
      </c>
      <c r="E1287" s="102">
        <v>2216322</v>
      </c>
      <c r="F1287" s="101" t="s">
        <v>7506</v>
      </c>
      <c r="G1287" s="101" t="s">
        <v>5872</v>
      </c>
      <c r="H1287" s="103">
        <v>12</v>
      </c>
      <c r="I1287" s="100" t="s">
        <v>7471</v>
      </c>
      <c r="J1287" s="101" t="s">
        <v>13360</v>
      </c>
      <c r="K1287" s="101" t="s">
        <v>397</v>
      </c>
    </row>
    <row r="1288" spans="1:11">
      <c r="A1288" s="2" t="s">
        <v>12140</v>
      </c>
      <c r="B1288" s="99">
        <v>2164450</v>
      </c>
      <c r="C1288" s="100" t="s">
        <v>13361</v>
      </c>
      <c r="D1288" s="101" t="s">
        <v>13362</v>
      </c>
      <c r="E1288" s="102">
        <v>2216322</v>
      </c>
      <c r="F1288" s="101" t="s">
        <v>7506</v>
      </c>
      <c r="G1288" s="101" t="s">
        <v>5872</v>
      </c>
      <c r="H1288" s="103">
        <v>12</v>
      </c>
      <c r="I1288" s="100" t="s">
        <v>7471</v>
      </c>
      <c r="J1288" s="101" t="s">
        <v>13362</v>
      </c>
      <c r="K1288" s="101" t="s">
        <v>397</v>
      </c>
    </row>
    <row r="1289" spans="1:11">
      <c r="A1289" s="2" t="s">
        <v>12140</v>
      </c>
      <c r="B1289" s="99">
        <v>2171687</v>
      </c>
      <c r="C1289" s="100" t="s">
        <v>13363</v>
      </c>
      <c r="D1289" s="101" t="s">
        <v>13364</v>
      </c>
      <c r="E1289" s="102">
        <v>2216322</v>
      </c>
      <c r="F1289" s="101" t="s">
        <v>7506</v>
      </c>
      <c r="G1289" s="101" t="s">
        <v>5872</v>
      </c>
      <c r="H1289" s="103">
        <v>12</v>
      </c>
      <c r="I1289" s="100" t="s">
        <v>7496</v>
      </c>
      <c r="J1289" s="101" t="s">
        <v>13364</v>
      </c>
      <c r="K1289" s="101" t="s">
        <v>397</v>
      </c>
    </row>
    <row r="1290" spans="1:11">
      <c r="A1290" s="2" t="s">
        <v>12140</v>
      </c>
      <c r="B1290" s="99">
        <v>2177403</v>
      </c>
      <c r="C1290" s="100" t="s">
        <v>13365</v>
      </c>
      <c r="D1290" s="101" t="s">
        <v>13366</v>
      </c>
      <c r="E1290" s="102">
        <v>2216322</v>
      </c>
      <c r="F1290" s="101" t="s">
        <v>7506</v>
      </c>
      <c r="G1290" s="101" t="s">
        <v>5872</v>
      </c>
      <c r="H1290" s="103">
        <v>12</v>
      </c>
      <c r="I1290" s="100" t="s">
        <v>7471</v>
      </c>
      <c r="J1290" s="101" t="s">
        <v>13366</v>
      </c>
      <c r="K1290" s="101" t="s">
        <v>397</v>
      </c>
    </row>
    <row r="1291" spans="1:11">
      <c r="A1291" s="2" t="s">
        <v>12140</v>
      </c>
      <c r="B1291" s="99">
        <v>2184881</v>
      </c>
      <c r="C1291" s="100" t="s">
        <v>13367</v>
      </c>
      <c r="D1291" s="101" t="s">
        <v>13368</v>
      </c>
      <c r="E1291" s="102">
        <v>2216322</v>
      </c>
      <c r="F1291" s="101" t="s">
        <v>7506</v>
      </c>
      <c r="G1291" s="101" t="s">
        <v>5872</v>
      </c>
      <c r="H1291" s="103">
        <v>12</v>
      </c>
      <c r="I1291" s="100" t="s">
        <v>7471</v>
      </c>
      <c r="J1291" s="101" t="s">
        <v>13368</v>
      </c>
      <c r="K1291" s="101" t="s">
        <v>397</v>
      </c>
    </row>
    <row r="1292" spans="1:11">
      <c r="A1292" s="2" t="s">
        <v>12140</v>
      </c>
      <c r="B1292" s="99">
        <v>2188970</v>
      </c>
      <c r="C1292" s="100" t="s">
        <v>13369</v>
      </c>
      <c r="D1292" s="101" t="s">
        <v>13370</v>
      </c>
      <c r="E1292" s="102">
        <v>2216322</v>
      </c>
      <c r="F1292" s="101" t="s">
        <v>7506</v>
      </c>
      <c r="G1292" s="101" t="s">
        <v>5872</v>
      </c>
      <c r="H1292" s="103">
        <v>12</v>
      </c>
      <c r="I1292" s="100" t="s">
        <v>7471</v>
      </c>
      <c r="J1292" s="101" t="s">
        <v>13370</v>
      </c>
      <c r="K1292" s="101" t="s">
        <v>397</v>
      </c>
    </row>
    <row r="1293" spans="1:11">
      <c r="A1293" s="2" t="s">
        <v>12140</v>
      </c>
      <c r="B1293" s="99">
        <v>2178504</v>
      </c>
      <c r="C1293" s="100" t="s">
        <v>13371</v>
      </c>
      <c r="D1293" s="101" t="s">
        <v>13372</v>
      </c>
      <c r="E1293" s="102">
        <v>2216322</v>
      </c>
      <c r="F1293" s="101" t="s">
        <v>7506</v>
      </c>
      <c r="G1293" s="101" t="s">
        <v>5872</v>
      </c>
      <c r="H1293" s="103">
        <v>12</v>
      </c>
      <c r="I1293" s="100" t="s">
        <v>7471</v>
      </c>
      <c r="J1293" s="101" t="s">
        <v>13372</v>
      </c>
      <c r="K1293" s="101" t="s">
        <v>397</v>
      </c>
    </row>
    <row r="1294" spans="1:11">
      <c r="A1294" s="2" t="s">
        <v>12140</v>
      </c>
      <c r="B1294" s="99">
        <v>2164457</v>
      </c>
      <c r="C1294" s="100" t="s">
        <v>13373</v>
      </c>
      <c r="D1294" s="101" t="s">
        <v>13374</v>
      </c>
      <c r="E1294" s="102">
        <v>2216322</v>
      </c>
      <c r="F1294" s="101" t="s">
        <v>7506</v>
      </c>
      <c r="G1294" s="101" t="s">
        <v>5872</v>
      </c>
      <c r="H1294" s="103">
        <v>12</v>
      </c>
      <c r="I1294" s="100" t="s">
        <v>7471</v>
      </c>
      <c r="J1294" s="101" t="s">
        <v>13374</v>
      </c>
      <c r="K1294" s="101" t="s">
        <v>397</v>
      </c>
    </row>
    <row r="1295" spans="1:11">
      <c r="A1295" s="2" t="s">
        <v>12140</v>
      </c>
      <c r="B1295" s="99">
        <v>2182615</v>
      </c>
      <c r="C1295" s="100" t="s">
        <v>13375</v>
      </c>
      <c r="D1295" s="101" t="s">
        <v>13376</v>
      </c>
      <c r="E1295" s="102">
        <v>2216322</v>
      </c>
      <c r="F1295" s="101" t="s">
        <v>7506</v>
      </c>
      <c r="G1295" s="101" t="s">
        <v>5872</v>
      </c>
      <c r="H1295" s="103">
        <v>12</v>
      </c>
      <c r="I1295" s="100" t="s">
        <v>7471</v>
      </c>
      <c r="J1295" s="101" t="s">
        <v>13376</v>
      </c>
      <c r="K1295" s="101" t="s">
        <v>397</v>
      </c>
    </row>
    <row r="1296" spans="1:11">
      <c r="A1296" s="2" t="s">
        <v>12140</v>
      </c>
      <c r="B1296" s="99">
        <v>2164455</v>
      </c>
      <c r="C1296" s="100" t="s">
        <v>13377</v>
      </c>
      <c r="D1296" s="101" t="s">
        <v>13378</v>
      </c>
      <c r="E1296" s="102">
        <v>2216322</v>
      </c>
      <c r="F1296" s="101" t="s">
        <v>7506</v>
      </c>
      <c r="G1296" s="101" t="s">
        <v>5872</v>
      </c>
      <c r="H1296" s="103">
        <v>12</v>
      </c>
      <c r="I1296" s="100" t="s">
        <v>7471</v>
      </c>
      <c r="J1296" s="101" t="s">
        <v>13378</v>
      </c>
      <c r="K1296" s="101" t="s">
        <v>397</v>
      </c>
    </row>
    <row r="1297" spans="1:11">
      <c r="A1297" s="2" t="s">
        <v>12140</v>
      </c>
      <c r="B1297" s="99">
        <v>2137411</v>
      </c>
      <c r="C1297" s="100" t="s">
        <v>9641</v>
      </c>
      <c r="D1297" s="101" t="s">
        <v>9642</v>
      </c>
      <c r="E1297" s="102">
        <v>2220132</v>
      </c>
      <c r="F1297" s="101" t="s">
        <v>7506</v>
      </c>
      <c r="G1297" s="101" t="s">
        <v>3175</v>
      </c>
      <c r="H1297" s="103">
        <v>12</v>
      </c>
      <c r="I1297" s="100" t="s">
        <v>7471</v>
      </c>
      <c r="J1297" s="101" t="s">
        <v>9642</v>
      </c>
      <c r="K1297" s="101" t="s">
        <v>860</v>
      </c>
    </row>
    <row r="1298" spans="1:11">
      <c r="A1298" s="2" t="s">
        <v>12140</v>
      </c>
      <c r="B1298" s="99">
        <v>2153104</v>
      </c>
      <c r="C1298" s="100" t="s">
        <v>9643</v>
      </c>
      <c r="D1298" s="101" t="s">
        <v>9644</v>
      </c>
      <c r="E1298" s="102">
        <v>2220132</v>
      </c>
      <c r="F1298" s="101" t="s">
        <v>7506</v>
      </c>
      <c r="G1298" s="101" t="s">
        <v>3175</v>
      </c>
      <c r="H1298" s="103">
        <v>12</v>
      </c>
      <c r="I1298" s="100" t="s">
        <v>7471</v>
      </c>
      <c r="J1298" s="101" t="s">
        <v>9644</v>
      </c>
      <c r="K1298" s="101" t="s">
        <v>860</v>
      </c>
    </row>
    <row r="1299" spans="1:11">
      <c r="A1299" s="2" t="s">
        <v>12140</v>
      </c>
      <c r="B1299" s="99">
        <v>2156929</v>
      </c>
      <c r="C1299" s="100" t="s">
        <v>9645</v>
      </c>
      <c r="D1299" s="101" t="s">
        <v>9646</v>
      </c>
      <c r="E1299" s="102">
        <v>2220132</v>
      </c>
      <c r="F1299" s="101" t="s">
        <v>7506</v>
      </c>
      <c r="G1299" s="101" t="s">
        <v>3175</v>
      </c>
      <c r="H1299" s="103">
        <v>12</v>
      </c>
      <c r="I1299" s="100" t="s">
        <v>7471</v>
      </c>
      <c r="J1299" s="101" t="s">
        <v>9646</v>
      </c>
      <c r="K1299" s="101" t="s">
        <v>860</v>
      </c>
    </row>
    <row r="1300" spans="1:11">
      <c r="A1300" s="2" t="s">
        <v>12140</v>
      </c>
      <c r="B1300" s="99">
        <v>2183167</v>
      </c>
      <c r="C1300" s="100" t="s">
        <v>9647</v>
      </c>
      <c r="D1300" s="101" t="s">
        <v>9648</v>
      </c>
      <c r="E1300" s="102">
        <v>2220132</v>
      </c>
      <c r="F1300" s="101" t="s">
        <v>7506</v>
      </c>
      <c r="G1300" s="101" t="s">
        <v>3175</v>
      </c>
      <c r="H1300" s="103">
        <v>12</v>
      </c>
      <c r="I1300" s="100" t="s">
        <v>7496</v>
      </c>
      <c r="J1300" s="101" t="s">
        <v>9648</v>
      </c>
      <c r="K1300" s="101" t="s">
        <v>860</v>
      </c>
    </row>
    <row r="1301" spans="1:11">
      <c r="A1301" s="2" t="s">
        <v>12140</v>
      </c>
      <c r="B1301" s="99">
        <v>2190527</v>
      </c>
      <c r="C1301" s="100" t="s">
        <v>9649</v>
      </c>
      <c r="D1301" s="101" t="s">
        <v>9650</v>
      </c>
      <c r="E1301" s="102">
        <v>2220132</v>
      </c>
      <c r="F1301" s="101" t="s">
        <v>7506</v>
      </c>
      <c r="G1301" s="101" t="s">
        <v>3175</v>
      </c>
      <c r="H1301" s="103">
        <v>12</v>
      </c>
      <c r="I1301" s="100" t="s">
        <v>7471</v>
      </c>
      <c r="J1301" s="101" t="s">
        <v>9650</v>
      </c>
      <c r="K1301" s="101" t="s">
        <v>860</v>
      </c>
    </row>
    <row r="1302" spans="1:11">
      <c r="A1302" s="2" t="s">
        <v>12140</v>
      </c>
      <c r="B1302" s="99">
        <v>2174393</v>
      </c>
      <c r="C1302" s="100" t="s">
        <v>9651</v>
      </c>
      <c r="D1302" s="101" t="s">
        <v>9652</v>
      </c>
      <c r="E1302" s="102">
        <v>2220132</v>
      </c>
      <c r="F1302" s="101" t="s">
        <v>7506</v>
      </c>
      <c r="G1302" s="101" t="s">
        <v>3175</v>
      </c>
      <c r="H1302" s="103">
        <v>12</v>
      </c>
      <c r="I1302" s="100" t="s">
        <v>7471</v>
      </c>
      <c r="J1302" s="101" t="s">
        <v>9652</v>
      </c>
      <c r="K1302" s="101" t="s">
        <v>860</v>
      </c>
    </row>
    <row r="1303" spans="1:11">
      <c r="A1303" s="2" t="s">
        <v>12140</v>
      </c>
      <c r="B1303" s="99">
        <v>2180194</v>
      </c>
      <c r="C1303" s="100" t="s">
        <v>9653</v>
      </c>
      <c r="D1303" s="101" t="s">
        <v>9654</v>
      </c>
      <c r="E1303" s="102">
        <v>2220132</v>
      </c>
      <c r="F1303" s="101" t="s">
        <v>7506</v>
      </c>
      <c r="G1303" s="101" t="s">
        <v>3175</v>
      </c>
      <c r="H1303" s="103">
        <v>12</v>
      </c>
      <c r="I1303" s="100" t="s">
        <v>7471</v>
      </c>
      <c r="J1303" s="101" t="s">
        <v>9654</v>
      </c>
      <c r="K1303" s="101" t="s">
        <v>860</v>
      </c>
    </row>
    <row r="1304" spans="1:11">
      <c r="A1304" s="2" t="s">
        <v>12140</v>
      </c>
      <c r="B1304" s="99">
        <v>2161853</v>
      </c>
      <c r="C1304" s="100" t="s">
        <v>9655</v>
      </c>
      <c r="D1304" s="101" t="s">
        <v>9656</v>
      </c>
      <c r="E1304" s="102">
        <v>2219872</v>
      </c>
      <c r="F1304" s="101" t="s">
        <v>7506</v>
      </c>
      <c r="G1304" s="101" t="s">
        <v>5457</v>
      </c>
      <c r="H1304" s="103">
        <v>4</v>
      </c>
      <c r="I1304" s="100" t="s">
        <v>7471</v>
      </c>
      <c r="J1304" s="101" t="s">
        <v>9656</v>
      </c>
      <c r="K1304" s="101" t="s">
        <v>2755</v>
      </c>
    </row>
    <row r="1305" spans="1:11">
      <c r="A1305" s="2" t="s">
        <v>12140</v>
      </c>
      <c r="B1305" s="99">
        <v>2183160</v>
      </c>
      <c r="C1305" s="100" t="s">
        <v>9657</v>
      </c>
      <c r="D1305" s="101" t="s">
        <v>9658</v>
      </c>
      <c r="E1305" s="102">
        <v>2219872</v>
      </c>
      <c r="F1305" s="101" t="s">
        <v>7506</v>
      </c>
      <c r="G1305" s="101" t="s">
        <v>5457</v>
      </c>
      <c r="H1305" s="103">
        <v>4</v>
      </c>
      <c r="I1305" s="100" t="s">
        <v>7471</v>
      </c>
      <c r="J1305" s="101" t="s">
        <v>9658</v>
      </c>
      <c r="K1305" s="101" t="s">
        <v>2755</v>
      </c>
    </row>
    <row r="1306" spans="1:11">
      <c r="A1306" s="2" t="s">
        <v>12140</v>
      </c>
      <c r="B1306" s="99">
        <v>2190878</v>
      </c>
      <c r="C1306" s="100" t="s">
        <v>9669</v>
      </c>
      <c r="D1306" s="101" t="s">
        <v>9670</v>
      </c>
      <c r="E1306" s="102">
        <v>2218006</v>
      </c>
      <c r="F1306" s="101" t="s">
        <v>7506</v>
      </c>
      <c r="G1306" s="101" t="s">
        <v>3175</v>
      </c>
      <c r="H1306" s="103">
        <v>33</v>
      </c>
      <c r="I1306" s="100" t="s">
        <v>7471</v>
      </c>
      <c r="J1306" s="101" t="s">
        <v>9670</v>
      </c>
      <c r="K1306" s="101" t="s">
        <v>861</v>
      </c>
    </row>
    <row r="1307" spans="1:11">
      <c r="A1307" s="2" t="s">
        <v>12140</v>
      </c>
      <c r="B1307" s="99">
        <v>2185890</v>
      </c>
      <c r="C1307" s="100" t="s">
        <v>9671</v>
      </c>
      <c r="D1307" s="101" t="s">
        <v>9672</v>
      </c>
      <c r="E1307" s="102">
        <v>2126021</v>
      </c>
      <c r="F1307" s="101" t="s">
        <v>7506</v>
      </c>
      <c r="G1307" s="101" t="s">
        <v>2900</v>
      </c>
      <c r="H1307" s="103">
        <v>12</v>
      </c>
      <c r="I1307" s="100" t="s">
        <v>7521</v>
      </c>
      <c r="J1307" s="101" t="s">
        <v>9672</v>
      </c>
      <c r="K1307" s="101" t="s">
        <v>1418</v>
      </c>
    </row>
    <row r="1308" spans="1:11">
      <c r="A1308" s="2" t="s">
        <v>12140</v>
      </c>
      <c r="B1308" s="99">
        <v>2138078</v>
      </c>
      <c r="C1308" s="100" t="s">
        <v>10779</v>
      </c>
      <c r="D1308" s="101" t="s">
        <v>10780</v>
      </c>
      <c r="E1308" s="102">
        <v>2213338</v>
      </c>
      <c r="F1308" s="101" t="s">
        <v>7506</v>
      </c>
      <c r="G1308" s="101" t="s">
        <v>3175</v>
      </c>
      <c r="H1308" s="103">
        <v>12</v>
      </c>
      <c r="I1308" s="100" t="s">
        <v>7471</v>
      </c>
      <c r="J1308" s="101" t="s">
        <v>10780</v>
      </c>
      <c r="K1308" s="101" t="s">
        <v>884</v>
      </c>
    </row>
    <row r="1309" spans="1:11">
      <c r="A1309" s="2" t="s">
        <v>12140</v>
      </c>
      <c r="B1309" s="99">
        <v>2138437</v>
      </c>
      <c r="C1309" s="100" t="s">
        <v>10781</v>
      </c>
      <c r="D1309" s="101" t="s">
        <v>10782</v>
      </c>
      <c r="E1309" s="102">
        <v>2213338</v>
      </c>
      <c r="F1309" s="101" t="s">
        <v>7506</v>
      </c>
      <c r="G1309" s="101" t="s">
        <v>3175</v>
      </c>
      <c r="H1309" s="103">
        <v>12</v>
      </c>
      <c r="I1309" s="100" t="s">
        <v>7471</v>
      </c>
      <c r="J1309" s="101" t="s">
        <v>10782</v>
      </c>
      <c r="K1309" s="101" t="s">
        <v>884</v>
      </c>
    </row>
    <row r="1310" spans="1:11">
      <c r="A1310" s="2" t="s">
        <v>12140</v>
      </c>
      <c r="B1310" s="99">
        <v>2188842</v>
      </c>
      <c r="C1310" s="100" t="s">
        <v>10783</v>
      </c>
      <c r="D1310" s="101" t="s">
        <v>10784</v>
      </c>
      <c r="E1310" s="102">
        <v>2213338</v>
      </c>
      <c r="F1310" s="101" t="s">
        <v>7506</v>
      </c>
      <c r="G1310" s="101" t="s">
        <v>3175</v>
      </c>
      <c r="H1310" s="103">
        <v>12</v>
      </c>
      <c r="I1310" s="100" t="s">
        <v>7471</v>
      </c>
      <c r="J1310" s="101" t="s">
        <v>10784</v>
      </c>
      <c r="K1310" s="101" t="s">
        <v>884</v>
      </c>
    </row>
    <row r="1311" spans="1:11">
      <c r="A1311" s="2" t="s">
        <v>12140</v>
      </c>
      <c r="B1311" s="99">
        <v>2189989</v>
      </c>
      <c r="C1311" s="100" t="s">
        <v>10785</v>
      </c>
      <c r="D1311" s="101" t="s">
        <v>10786</v>
      </c>
      <c r="E1311" s="102">
        <v>2213338</v>
      </c>
      <c r="F1311" s="101" t="s">
        <v>7506</v>
      </c>
      <c r="G1311" s="101" t="s">
        <v>3175</v>
      </c>
      <c r="H1311" s="103">
        <v>12</v>
      </c>
      <c r="I1311" s="100" t="s">
        <v>7471</v>
      </c>
      <c r="J1311" s="101" t="s">
        <v>10786</v>
      </c>
      <c r="K1311" s="101" t="s">
        <v>884</v>
      </c>
    </row>
    <row r="1312" spans="1:11">
      <c r="A1312" s="2" t="s">
        <v>12140</v>
      </c>
      <c r="B1312" s="99">
        <v>2190750</v>
      </c>
      <c r="C1312" s="100" t="s">
        <v>10787</v>
      </c>
      <c r="D1312" s="101" t="s">
        <v>10788</v>
      </c>
      <c r="E1312" s="102">
        <v>2220256</v>
      </c>
      <c r="F1312" s="101" t="s">
        <v>7506</v>
      </c>
      <c r="G1312" s="101" t="s">
        <v>3175</v>
      </c>
      <c r="H1312" s="103">
        <v>4</v>
      </c>
      <c r="I1312" s="100" t="s">
        <v>7471</v>
      </c>
      <c r="J1312" s="101" t="s">
        <v>10788</v>
      </c>
      <c r="K1312" s="101" t="s">
        <v>884</v>
      </c>
    </row>
    <row r="1313" spans="1:11">
      <c r="A1313" s="2" t="s">
        <v>12140</v>
      </c>
      <c r="B1313" s="99">
        <v>2190929</v>
      </c>
      <c r="C1313" s="100" t="s">
        <v>10789</v>
      </c>
      <c r="D1313" s="101" t="s">
        <v>10790</v>
      </c>
      <c r="E1313" s="102">
        <v>2213338</v>
      </c>
      <c r="F1313" s="101" t="s">
        <v>7506</v>
      </c>
      <c r="G1313" s="101" t="s">
        <v>3175</v>
      </c>
      <c r="H1313" s="103">
        <v>12</v>
      </c>
      <c r="I1313" s="100" t="s">
        <v>7471</v>
      </c>
      <c r="J1313" s="101" t="s">
        <v>10790</v>
      </c>
      <c r="K1313" s="101" t="s">
        <v>884</v>
      </c>
    </row>
    <row r="1314" spans="1:11">
      <c r="A1314" s="2" t="s">
        <v>12140</v>
      </c>
      <c r="B1314" s="99">
        <v>2191073</v>
      </c>
      <c r="C1314" s="100" t="s">
        <v>10791</v>
      </c>
      <c r="D1314" s="101" t="s">
        <v>10792</v>
      </c>
      <c r="E1314" s="102">
        <v>2213338</v>
      </c>
      <c r="F1314" s="101" t="s">
        <v>7506</v>
      </c>
      <c r="G1314" s="101" t="s">
        <v>3175</v>
      </c>
      <c r="H1314" s="103">
        <v>12</v>
      </c>
      <c r="I1314" s="100" t="s">
        <v>7471</v>
      </c>
      <c r="J1314" s="101" t="s">
        <v>10792</v>
      </c>
      <c r="K1314" s="101" t="s">
        <v>884</v>
      </c>
    </row>
    <row r="1315" spans="1:11">
      <c r="A1315" s="2" t="s">
        <v>12140</v>
      </c>
      <c r="B1315" s="99">
        <v>2150949</v>
      </c>
      <c r="C1315" s="100" t="s">
        <v>10793</v>
      </c>
      <c r="D1315" s="101" t="s">
        <v>10794</v>
      </c>
      <c r="E1315" s="102">
        <v>2213338</v>
      </c>
      <c r="F1315" s="101" t="s">
        <v>7506</v>
      </c>
      <c r="G1315" s="101" t="s">
        <v>3175</v>
      </c>
      <c r="H1315" s="103">
        <v>12</v>
      </c>
      <c r="I1315" s="100" t="s">
        <v>7471</v>
      </c>
      <c r="J1315" s="101" t="s">
        <v>10794</v>
      </c>
      <c r="K1315" s="101" t="s">
        <v>884</v>
      </c>
    </row>
    <row r="1316" spans="1:11">
      <c r="A1316" s="2" t="s">
        <v>12140</v>
      </c>
      <c r="B1316" s="99">
        <v>2177312</v>
      </c>
      <c r="C1316" s="100" t="s">
        <v>10795</v>
      </c>
      <c r="D1316" s="101" t="s">
        <v>10796</v>
      </c>
      <c r="E1316" s="102">
        <v>2220256</v>
      </c>
      <c r="F1316" s="101" t="s">
        <v>7506</v>
      </c>
      <c r="G1316" s="101" t="s">
        <v>3175</v>
      </c>
      <c r="H1316" s="103">
        <v>4</v>
      </c>
      <c r="I1316" s="100" t="s">
        <v>7471</v>
      </c>
      <c r="J1316" s="101" t="s">
        <v>10796</v>
      </c>
      <c r="K1316" s="101" t="s">
        <v>884</v>
      </c>
    </row>
    <row r="1317" spans="1:11">
      <c r="A1317" s="2" t="s">
        <v>12140</v>
      </c>
      <c r="B1317" s="99">
        <v>2129133</v>
      </c>
      <c r="C1317" s="100" t="s">
        <v>10797</v>
      </c>
      <c r="D1317" s="101" t="s">
        <v>10798</v>
      </c>
      <c r="E1317" s="102">
        <v>2213338</v>
      </c>
      <c r="F1317" s="101" t="s">
        <v>7506</v>
      </c>
      <c r="G1317" s="101" t="s">
        <v>3175</v>
      </c>
      <c r="H1317" s="103">
        <v>12</v>
      </c>
      <c r="I1317" s="100" t="s">
        <v>7471</v>
      </c>
      <c r="J1317" s="101" t="s">
        <v>10798</v>
      </c>
      <c r="K1317" s="101" t="s">
        <v>884</v>
      </c>
    </row>
    <row r="1318" spans="1:11">
      <c r="A1318" s="2" t="s">
        <v>12140</v>
      </c>
      <c r="B1318" s="99">
        <v>2129875</v>
      </c>
      <c r="C1318" s="100" t="s">
        <v>10799</v>
      </c>
      <c r="D1318" s="101" t="s">
        <v>10800</v>
      </c>
      <c r="E1318" s="102">
        <v>2213338</v>
      </c>
      <c r="F1318" s="101" t="s">
        <v>7506</v>
      </c>
      <c r="G1318" s="101" t="s">
        <v>3175</v>
      </c>
      <c r="H1318" s="103">
        <v>12</v>
      </c>
      <c r="I1318" s="100" t="s">
        <v>7471</v>
      </c>
      <c r="J1318" s="101" t="s">
        <v>10800</v>
      </c>
      <c r="K1318" s="101" t="s">
        <v>884</v>
      </c>
    </row>
    <row r="1319" spans="1:11">
      <c r="A1319" s="2" t="s">
        <v>12140</v>
      </c>
      <c r="B1319" s="99">
        <v>2146662</v>
      </c>
      <c r="C1319" s="100" t="s">
        <v>10801</v>
      </c>
      <c r="D1319" s="101" t="s">
        <v>10802</v>
      </c>
      <c r="E1319" s="102">
        <v>2220256</v>
      </c>
      <c r="F1319" s="101" t="s">
        <v>7506</v>
      </c>
      <c r="G1319" s="101" t="s">
        <v>3175</v>
      </c>
      <c r="H1319" s="103">
        <v>4</v>
      </c>
      <c r="I1319" s="100" t="s">
        <v>7471</v>
      </c>
      <c r="J1319" s="101" t="s">
        <v>10802</v>
      </c>
      <c r="K1319" s="101" t="s">
        <v>884</v>
      </c>
    </row>
    <row r="1320" spans="1:11">
      <c r="A1320" s="2" t="s">
        <v>12140</v>
      </c>
      <c r="B1320" s="99">
        <v>2134014</v>
      </c>
      <c r="C1320" s="100" t="s">
        <v>10803</v>
      </c>
      <c r="D1320" s="101" t="s">
        <v>10804</v>
      </c>
      <c r="E1320" s="102">
        <v>2213338</v>
      </c>
      <c r="F1320" s="101" t="s">
        <v>7506</v>
      </c>
      <c r="G1320" s="101" t="s">
        <v>3175</v>
      </c>
      <c r="H1320" s="103">
        <v>12</v>
      </c>
      <c r="I1320" s="100" t="s">
        <v>7471</v>
      </c>
      <c r="J1320" s="101" t="s">
        <v>10804</v>
      </c>
      <c r="K1320" s="101" t="s">
        <v>884</v>
      </c>
    </row>
    <row r="1321" spans="1:11">
      <c r="A1321" s="2" t="s">
        <v>12140</v>
      </c>
      <c r="B1321" s="99">
        <v>2140141</v>
      </c>
      <c r="C1321" s="100" t="s">
        <v>10805</v>
      </c>
      <c r="D1321" s="101" t="s">
        <v>10806</v>
      </c>
      <c r="E1321" s="102">
        <v>2220556</v>
      </c>
      <c r="F1321" s="101" t="s">
        <v>7506</v>
      </c>
      <c r="G1321" s="101" t="s">
        <v>2900</v>
      </c>
      <c r="H1321" s="103">
        <v>12</v>
      </c>
      <c r="I1321" s="100" t="s">
        <v>7496</v>
      </c>
      <c r="J1321" s="101" t="s">
        <v>10806</v>
      </c>
      <c r="K1321" s="101" t="s">
        <v>885</v>
      </c>
    </row>
    <row r="1322" spans="1:11">
      <c r="A1322" s="2" t="s">
        <v>12140</v>
      </c>
      <c r="B1322" s="99">
        <v>2184808</v>
      </c>
      <c r="C1322" s="100" t="s">
        <v>10807</v>
      </c>
      <c r="D1322" s="101" t="s">
        <v>10808</v>
      </c>
      <c r="E1322" s="102">
        <v>2220556</v>
      </c>
      <c r="F1322" s="101" t="s">
        <v>7506</v>
      </c>
      <c r="G1322" s="101" t="s">
        <v>2900</v>
      </c>
      <c r="H1322" s="103">
        <v>12</v>
      </c>
      <c r="I1322" s="100" t="s">
        <v>7471</v>
      </c>
      <c r="J1322" s="101" t="s">
        <v>10808</v>
      </c>
      <c r="K1322" s="101" t="s">
        <v>885</v>
      </c>
    </row>
    <row r="1323" spans="1:11">
      <c r="A1323" s="2" t="s">
        <v>12140</v>
      </c>
      <c r="B1323" s="99">
        <v>2185893</v>
      </c>
      <c r="C1323" s="100" t="s">
        <v>10809</v>
      </c>
      <c r="D1323" s="101" t="s">
        <v>10810</v>
      </c>
      <c r="E1323" s="102">
        <v>2220556</v>
      </c>
      <c r="F1323" s="101" t="s">
        <v>7506</v>
      </c>
      <c r="G1323" s="101" t="s">
        <v>2900</v>
      </c>
      <c r="H1323" s="103">
        <v>12</v>
      </c>
      <c r="I1323" s="100" t="s">
        <v>7471</v>
      </c>
      <c r="J1323" s="101" t="s">
        <v>10810</v>
      </c>
      <c r="K1323" s="101" t="s">
        <v>885</v>
      </c>
    </row>
    <row r="1324" spans="1:11">
      <c r="A1324" s="2" t="s">
        <v>12140</v>
      </c>
      <c r="B1324" s="99">
        <v>2185896</v>
      </c>
      <c r="C1324" s="100" t="s">
        <v>10811</v>
      </c>
      <c r="D1324" s="101" t="s">
        <v>10812</v>
      </c>
      <c r="E1324" s="102">
        <v>2220556</v>
      </c>
      <c r="F1324" s="101" t="s">
        <v>7506</v>
      </c>
      <c r="G1324" s="101" t="s">
        <v>2900</v>
      </c>
      <c r="H1324" s="103">
        <v>12</v>
      </c>
      <c r="I1324" s="100" t="s">
        <v>7471</v>
      </c>
      <c r="J1324" s="101" t="s">
        <v>10812</v>
      </c>
      <c r="K1324" s="101" t="s">
        <v>885</v>
      </c>
    </row>
    <row r="1325" spans="1:11">
      <c r="A1325" s="2" t="s">
        <v>12140</v>
      </c>
      <c r="B1325" s="99">
        <v>2190930</v>
      </c>
      <c r="C1325" s="100" t="s">
        <v>10813</v>
      </c>
      <c r="D1325" s="101" t="s">
        <v>10814</v>
      </c>
      <c r="E1325" s="102">
        <v>2127311</v>
      </c>
      <c r="F1325" s="101" t="s">
        <v>7506</v>
      </c>
      <c r="G1325" s="101" t="s">
        <v>2900</v>
      </c>
      <c r="H1325" s="103">
        <v>12</v>
      </c>
      <c r="I1325" s="100" t="s">
        <v>7521</v>
      </c>
      <c r="J1325" s="101" t="s">
        <v>10814</v>
      </c>
      <c r="K1325" s="101" t="s">
        <v>885</v>
      </c>
    </row>
    <row r="1326" spans="1:11">
      <c r="A1326" s="2" t="s">
        <v>12140</v>
      </c>
      <c r="B1326" s="99">
        <v>2189993</v>
      </c>
      <c r="C1326" s="100" t="s">
        <v>10815</v>
      </c>
      <c r="D1326" s="101" t="s">
        <v>10816</v>
      </c>
      <c r="E1326" s="102">
        <v>2220556</v>
      </c>
      <c r="F1326" s="101" t="s">
        <v>7506</v>
      </c>
      <c r="G1326" s="101" t="s">
        <v>2900</v>
      </c>
      <c r="H1326" s="103">
        <v>12</v>
      </c>
      <c r="I1326" s="100" t="s">
        <v>7471</v>
      </c>
      <c r="J1326" s="101" t="s">
        <v>10816</v>
      </c>
      <c r="K1326" s="101" t="s">
        <v>885</v>
      </c>
    </row>
    <row r="1327" spans="1:11">
      <c r="A1327" s="2" t="s">
        <v>12140</v>
      </c>
      <c r="B1327" s="99">
        <v>2150951</v>
      </c>
      <c r="C1327" s="100" t="s">
        <v>10817</v>
      </c>
      <c r="D1327" s="101" t="s">
        <v>10818</v>
      </c>
      <c r="E1327" s="102">
        <v>2220556</v>
      </c>
      <c r="F1327" s="101" t="s">
        <v>7506</v>
      </c>
      <c r="G1327" s="101" t="s">
        <v>2900</v>
      </c>
      <c r="H1327" s="103">
        <v>12</v>
      </c>
      <c r="I1327" s="100" t="s">
        <v>7496</v>
      </c>
      <c r="J1327" s="101" t="s">
        <v>10818</v>
      </c>
      <c r="K1327" s="101" t="s">
        <v>885</v>
      </c>
    </row>
    <row r="1328" spans="1:11">
      <c r="A1328" s="2" t="s">
        <v>12140</v>
      </c>
      <c r="B1328" s="99">
        <v>2165904</v>
      </c>
      <c r="C1328" s="100" t="s">
        <v>10886</v>
      </c>
      <c r="D1328" s="101" t="s">
        <v>10887</v>
      </c>
      <c r="E1328" s="102">
        <v>2213328</v>
      </c>
      <c r="F1328" s="101" t="s">
        <v>7506</v>
      </c>
      <c r="G1328" s="101" t="s">
        <v>3175</v>
      </c>
      <c r="H1328" s="103">
        <v>12</v>
      </c>
      <c r="I1328" s="100" t="s">
        <v>7471</v>
      </c>
      <c r="J1328" s="101" t="s">
        <v>10887</v>
      </c>
      <c r="K1328" s="101" t="s">
        <v>891</v>
      </c>
    </row>
    <row r="1329" spans="1:11">
      <c r="A1329" s="2" t="s">
        <v>12140</v>
      </c>
      <c r="B1329" s="99">
        <v>2167412</v>
      </c>
      <c r="C1329" s="100" t="s">
        <v>10888</v>
      </c>
      <c r="D1329" s="101" t="s">
        <v>10889</v>
      </c>
      <c r="E1329" s="102">
        <v>2213328</v>
      </c>
      <c r="F1329" s="101" t="s">
        <v>7506</v>
      </c>
      <c r="G1329" s="101" t="s">
        <v>3175</v>
      </c>
      <c r="H1329" s="103">
        <v>12</v>
      </c>
      <c r="I1329" s="100" t="s">
        <v>7471</v>
      </c>
      <c r="J1329" s="101" t="s">
        <v>10889</v>
      </c>
      <c r="K1329" s="101" t="s">
        <v>891</v>
      </c>
    </row>
    <row r="1330" spans="1:11">
      <c r="A1330" s="2" t="s">
        <v>12140</v>
      </c>
      <c r="B1330" s="99">
        <v>2184326</v>
      </c>
      <c r="C1330" s="100" t="s">
        <v>10890</v>
      </c>
      <c r="D1330" s="101" t="s">
        <v>10891</v>
      </c>
      <c r="E1330" s="102">
        <v>2213328</v>
      </c>
      <c r="F1330" s="101" t="s">
        <v>7506</v>
      </c>
      <c r="G1330" s="101" t="s">
        <v>3175</v>
      </c>
      <c r="H1330" s="103">
        <v>12</v>
      </c>
      <c r="I1330" s="100" t="s">
        <v>7471</v>
      </c>
      <c r="J1330" s="101" t="s">
        <v>10891</v>
      </c>
      <c r="K1330" s="101" t="s">
        <v>891</v>
      </c>
    </row>
    <row r="1331" spans="1:11">
      <c r="A1331" s="2" t="s">
        <v>12140</v>
      </c>
      <c r="B1331" s="99">
        <v>2184487</v>
      </c>
      <c r="C1331" s="100" t="s">
        <v>10892</v>
      </c>
      <c r="D1331" s="101" t="s">
        <v>10893</v>
      </c>
      <c r="E1331" s="102">
        <v>2213328</v>
      </c>
      <c r="F1331" s="101" t="s">
        <v>7506</v>
      </c>
      <c r="G1331" s="101" t="s">
        <v>3175</v>
      </c>
      <c r="H1331" s="103">
        <v>12</v>
      </c>
      <c r="I1331" s="100" t="s">
        <v>7471</v>
      </c>
      <c r="J1331" s="101" t="s">
        <v>10893</v>
      </c>
      <c r="K1331" s="101" t="s">
        <v>891</v>
      </c>
    </row>
    <row r="1332" spans="1:11">
      <c r="A1332" s="2" t="s">
        <v>12140</v>
      </c>
      <c r="B1332" s="99">
        <v>2190321</v>
      </c>
      <c r="C1332" s="100" t="s">
        <v>10894</v>
      </c>
      <c r="D1332" s="101" t="s">
        <v>10895</v>
      </c>
      <c r="E1332" s="102">
        <v>2213328</v>
      </c>
      <c r="F1332" s="101" t="s">
        <v>7506</v>
      </c>
      <c r="G1332" s="101" t="s">
        <v>3175</v>
      </c>
      <c r="H1332" s="103">
        <v>12</v>
      </c>
      <c r="I1332" s="100" t="s">
        <v>7471</v>
      </c>
      <c r="J1332" s="101" t="s">
        <v>10895</v>
      </c>
      <c r="K1332" s="101" t="s">
        <v>891</v>
      </c>
    </row>
    <row r="1333" spans="1:11">
      <c r="A1333" s="2" t="s">
        <v>12140</v>
      </c>
      <c r="B1333" s="99">
        <v>2186061</v>
      </c>
      <c r="C1333" s="100" t="s">
        <v>10896</v>
      </c>
      <c r="D1333" s="101" t="s">
        <v>10897</v>
      </c>
      <c r="E1333" s="102">
        <v>2213328</v>
      </c>
      <c r="F1333" s="101" t="s">
        <v>7506</v>
      </c>
      <c r="G1333" s="101" t="s">
        <v>3175</v>
      </c>
      <c r="H1333" s="103">
        <v>12</v>
      </c>
      <c r="I1333" s="100" t="s">
        <v>7471</v>
      </c>
      <c r="J1333" s="101" t="s">
        <v>10897</v>
      </c>
      <c r="K1333" s="101" t="s">
        <v>891</v>
      </c>
    </row>
    <row r="1334" spans="1:11">
      <c r="A1334" s="2" t="s">
        <v>12140</v>
      </c>
      <c r="B1334" s="99">
        <v>2182529</v>
      </c>
      <c r="C1334" s="100" t="s">
        <v>10898</v>
      </c>
      <c r="D1334" s="101" t="s">
        <v>10899</v>
      </c>
      <c r="E1334" s="102">
        <v>2213328</v>
      </c>
      <c r="F1334" s="101" t="s">
        <v>7506</v>
      </c>
      <c r="G1334" s="101" t="s">
        <v>3175</v>
      </c>
      <c r="H1334" s="103">
        <v>12</v>
      </c>
      <c r="I1334" s="100" t="s">
        <v>7471</v>
      </c>
      <c r="J1334" s="101" t="s">
        <v>10899</v>
      </c>
      <c r="K1334" s="101" t="s">
        <v>891</v>
      </c>
    </row>
    <row r="1335" spans="1:11">
      <c r="A1335" s="2" t="s">
        <v>12140</v>
      </c>
      <c r="B1335" s="99">
        <v>2142524</v>
      </c>
      <c r="C1335" s="100" t="s">
        <v>11541</v>
      </c>
      <c r="D1335" s="101" t="s">
        <v>11542</v>
      </c>
      <c r="E1335" s="102">
        <v>2217782</v>
      </c>
      <c r="F1335" s="101" t="s">
        <v>7506</v>
      </c>
      <c r="G1335" s="101" t="s">
        <v>3175</v>
      </c>
      <c r="H1335" s="103">
        <v>12</v>
      </c>
      <c r="I1335" s="100" t="s">
        <v>7471</v>
      </c>
      <c r="J1335" s="101" t="s">
        <v>11542</v>
      </c>
      <c r="K1335" s="101" t="s">
        <v>937</v>
      </c>
    </row>
    <row r="1336" spans="1:11">
      <c r="A1336" s="2" t="s">
        <v>12140</v>
      </c>
      <c r="B1336" s="99">
        <v>2156201</v>
      </c>
      <c r="C1336" s="100" t="s">
        <v>11543</v>
      </c>
      <c r="D1336" s="101" t="s">
        <v>11544</v>
      </c>
      <c r="E1336" s="102">
        <v>2217782</v>
      </c>
      <c r="F1336" s="101" t="s">
        <v>7506</v>
      </c>
      <c r="G1336" s="101" t="s">
        <v>3175</v>
      </c>
      <c r="H1336" s="103">
        <v>12</v>
      </c>
      <c r="I1336" s="100" t="s">
        <v>7471</v>
      </c>
      <c r="J1336" s="101" t="s">
        <v>11544</v>
      </c>
      <c r="K1336" s="101" t="s">
        <v>937</v>
      </c>
    </row>
    <row r="1337" spans="1:11">
      <c r="A1337" s="2" t="s">
        <v>12140</v>
      </c>
      <c r="B1337" s="99">
        <v>2172464</v>
      </c>
      <c r="C1337" s="100" t="s">
        <v>11545</v>
      </c>
      <c r="D1337" s="101" t="s">
        <v>11546</v>
      </c>
      <c r="E1337" s="102">
        <v>2217782</v>
      </c>
      <c r="F1337" s="101" t="s">
        <v>7506</v>
      </c>
      <c r="G1337" s="101" t="s">
        <v>3175</v>
      </c>
      <c r="H1337" s="103">
        <v>12</v>
      </c>
      <c r="I1337" s="100" t="s">
        <v>7471</v>
      </c>
      <c r="J1337" s="101" t="s">
        <v>11546</v>
      </c>
      <c r="K1337" s="101" t="s">
        <v>937</v>
      </c>
    </row>
    <row r="1338" spans="1:11">
      <c r="A1338" s="2" t="s">
        <v>12140</v>
      </c>
      <c r="B1338" s="99">
        <v>2178836</v>
      </c>
      <c r="C1338" s="100" t="s">
        <v>11547</v>
      </c>
      <c r="D1338" s="101" t="s">
        <v>11548</v>
      </c>
      <c r="E1338" s="102">
        <v>2217782</v>
      </c>
      <c r="F1338" s="101" t="s">
        <v>7506</v>
      </c>
      <c r="G1338" s="101" t="s">
        <v>3175</v>
      </c>
      <c r="H1338" s="103">
        <v>12</v>
      </c>
      <c r="I1338" s="100" t="s">
        <v>7471</v>
      </c>
      <c r="J1338" s="101" t="s">
        <v>11548</v>
      </c>
      <c r="K1338" s="101" t="s">
        <v>937</v>
      </c>
    </row>
    <row r="1339" spans="1:11">
      <c r="A1339" s="2" t="s">
        <v>12140</v>
      </c>
      <c r="B1339" s="99">
        <v>2185480</v>
      </c>
      <c r="C1339" s="100" t="s">
        <v>11549</v>
      </c>
      <c r="D1339" s="101" t="s">
        <v>11550</v>
      </c>
      <c r="E1339" s="102">
        <v>2217782</v>
      </c>
      <c r="F1339" s="101" t="s">
        <v>7506</v>
      </c>
      <c r="G1339" s="101" t="s">
        <v>3175</v>
      </c>
      <c r="H1339" s="103">
        <v>12</v>
      </c>
      <c r="I1339" s="100" t="s">
        <v>7471</v>
      </c>
      <c r="J1339" s="101" t="s">
        <v>11550</v>
      </c>
      <c r="K1339" s="101" t="s">
        <v>937</v>
      </c>
    </row>
    <row r="1340" spans="1:11">
      <c r="A1340" s="2" t="s">
        <v>12140</v>
      </c>
      <c r="B1340" s="99">
        <v>2185237</v>
      </c>
      <c r="C1340" s="100" t="s">
        <v>11551</v>
      </c>
      <c r="D1340" s="101" t="s">
        <v>11552</v>
      </c>
      <c r="E1340" s="102">
        <v>2217782</v>
      </c>
      <c r="F1340" s="101" t="s">
        <v>7506</v>
      </c>
      <c r="G1340" s="101" t="s">
        <v>3175</v>
      </c>
      <c r="H1340" s="103">
        <v>12</v>
      </c>
      <c r="I1340" s="100" t="s">
        <v>7471</v>
      </c>
      <c r="J1340" s="101" t="s">
        <v>11552</v>
      </c>
      <c r="K1340" s="101" t="s">
        <v>937</v>
      </c>
    </row>
    <row r="1341" spans="1:11">
      <c r="A1341" s="2" t="s">
        <v>12140</v>
      </c>
      <c r="B1341" s="99">
        <v>2157668</v>
      </c>
      <c r="C1341" s="100" t="s">
        <v>11553</v>
      </c>
      <c r="D1341" s="101" t="s">
        <v>11554</v>
      </c>
      <c r="E1341" s="102">
        <v>2217782</v>
      </c>
      <c r="F1341" s="101" t="s">
        <v>7506</v>
      </c>
      <c r="G1341" s="101" t="s">
        <v>3175</v>
      </c>
      <c r="H1341" s="103">
        <v>12</v>
      </c>
      <c r="I1341" s="100" t="s">
        <v>7471</v>
      </c>
      <c r="J1341" s="101" t="s">
        <v>11554</v>
      </c>
      <c r="K1341" s="101" t="s">
        <v>937</v>
      </c>
    </row>
    <row r="1342" spans="1:11">
      <c r="A1342" s="2" t="s">
        <v>12140</v>
      </c>
      <c r="B1342" s="99">
        <v>2147235</v>
      </c>
      <c r="C1342" s="100" t="s">
        <v>11555</v>
      </c>
      <c r="D1342" s="101" t="s">
        <v>11556</v>
      </c>
      <c r="E1342" s="102">
        <v>2218394</v>
      </c>
      <c r="F1342" s="101" t="s">
        <v>7506</v>
      </c>
      <c r="G1342" s="101" t="s">
        <v>5448</v>
      </c>
      <c r="H1342" s="103">
        <v>12</v>
      </c>
      <c r="I1342" s="100" t="s">
        <v>7471</v>
      </c>
      <c r="J1342" s="101" t="s">
        <v>11556</v>
      </c>
      <c r="K1342" s="101" t="s">
        <v>2798</v>
      </c>
    </row>
    <row r="1343" spans="1:11">
      <c r="A1343" s="2" t="s">
        <v>12140</v>
      </c>
      <c r="B1343" s="99">
        <v>2167618</v>
      </c>
      <c r="C1343" s="100" t="s">
        <v>11557</v>
      </c>
      <c r="D1343" s="101" t="s">
        <v>11558</v>
      </c>
      <c r="E1343" s="102">
        <v>2218394</v>
      </c>
      <c r="F1343" s="101" t="s">
        <v>7506</v>
      </c>
      <c r="G1343" s="101" t="s">
        <v>5448</v>
      </c>
      <c r="H1343" s="103">
        <v>12</v>
      </c>
      <c r="I1343" s="100" t="s">
        <v>7471</v>
      </c>
      <c r="J1343" s="101" t="s">
        <v>11558</v>
      </c>
      <c r="K1343" s="101" t="s">
        <v>2798</v>
      </c>
    </row>
    <row r="1344" spans="1:11">
      <c r="A1344" s="2" t="s">
        <v>12140</v>
      </c>
      <c r="B1344" s="99">
        <v>2134370</v>
      </c>
      <c r="C1344" s="100" t="s">
        <v>11822</v>
      </c>
      <c r="D1344" s="101" t="s">
        <v>11823</v>
      </c>
      <c r="E1344" s="102">
        <v>2213278</v>
      </c>
      <c r="F1344" s="101" t="s">
        <v>7506</v>
      </c>
      <c r="G1344" s="101" t="s">
        <v>3175</v>
      </c>
      <c r="H1344" s="103">
        <v>4</v>
      </c>
      <c r="I1344" s="100" t="s">
        <v>7521</v>
      </c>
      <c r="J1344" s="101" t="s">
        <v>11823</v>
      </c>
      <c r="K1344" s="101" t="s">
        <v>949</v>
      </c>
    </row>
    <row r="1345" spans="1:11">
      <c r="A1345" s="2" t="s">
        <v>12140</v>
      </c>
      <c r="B1345" s="99">
        <v>2136210</v>
      </c>
      <c r="C1345" s="100" t="s">
        <v>11824</v>
      </c>
      <c r="D1345" s="101" t="s">
        <v>11825</v>
      </c>
      <c r="E1345" s="102">
        <v>2213280</v>
      </c>
      <c r="F1345" s="101" t="s">
        <v>7506</v>
      </c>
      <c r="G1345" s="101" t="s">
        <v>3175</v>
      </c>
      <c r="H1345" s="103">
        <v>12</v>
      </c>
      <c r="I1345" s="100" t="s">
        <v>7471</v>
      </c>
      <c r="J1345" s="101" t="s">
        <v>11825</v>
      </c>
      <c r="K1345" s="101" t="s">
        <v>949</v>
      </c>
    </row>
    <row r="1346" spans="1:11">
      <c r="A1346" s="2" t="s">
        <v>12140</v>
      </c>
      <c r="B1346" s="99">
        <v>2138929</v>
      </c>
      <c r="C1346" s="100" t="s">
        <v>11826</v>
      </c>
      <c r="D1346" s="101" t="s">
        <v>11827</v>
      </c>
      <c r="E1346" s="102">
        <v>2213278</v>
      </c>
      <c r="F1346" s="101" t="s">
        <v>7506</v>
      </c>
      <c r="G1346" s="101" t="s">
        <v>3175</v>
      </c>
      <c r="H1346" s="103">
        <v>4</v>
      </c>
      <c r="I1346" s="100" t="s">
        <v>7471</v>
      </c>
      <c r="J1346" s="101" t="s">
        <v>11827</v>
      </c>
      <c r="K1346" s="101" t="s">
        <v>949</v>
      </c>
    </row>
    <row r="1347" spans="1:11">
      <c r="A1347" s="2" t="s">
        <v>12140</v>
      </c>
      <c r="B1347" s="99">
        <v>2138933</v>
      </c>
      <c r="C1347" s="100" t="s">
        <v>11828</v>
      </c>
      <c r="D1347" s="101" t="s">
        <v>11829</v>
      </c>
      <c r="E1347" s="102">
        <v>2213280</v>
      </c>
      <c r="F1347" s="101" t="s">
        <v>7506</v>
      </c>
      <c r="G1347" s="101" t="s">
        <v>3175</v>
      </c>
      <c r="H1347" s="103">
        <v>12</v>
      </c>
      <c r="I1347" s="100" t="s">
        <v>7471</v>
      </c>
      <c r="J1347" s="101" t="s">
        <v>11829</v>
      </c>
      <c r="K1347" s="101" t="s">
        <v>949</v>
      </c>
    </row>
    <row r="1348" spans="1:11">
      <c r="A1348" s="2" t="s">
        <v>12140</v>
      </c>
      <c r="B1348" s="99">
        <v>2141963</v>
      </c>
      <c r="C1348" s="100" t="s">
        <v>11830</v>
      </c>
      <c r="D1348" s="101" t="s">
        <v>11831</v>
      </c>
      <c r="E1348" s="102">
        <v>2213278</v>
      </c>
      <c r="F1348" s="101" t="s">
        <v>7506</v>
      </c>
      <c r="G1348" s="101" t="s">
        <v>3175</v>
      </c>
      <c r="H1348" s="103">
        <v>4</v>
      </c>
      <c r="I1348" s="100" t="s">
        <v>7471</v>
      </c>
      <c r="J1348" s="101" t="s">
        <v>11831</v>
      </c>
      <c r="K1348" s="101" t="s">
        <v>949</v>
      </c>
    </row>
    <row r="1349" spans="1:11">
      <c r="A1349" s="2" t="s">
        <v>12140</v>
      </c>
      <c r="B1349" s="99">
        <v>2160800</v>
      </c>
      <c r="C1349" s="100" t="s">
        <v>11832</v>
      </c>
      <c r="D1349" s="101" t="s">
        <v>11833</v>
      </c>
      <c r="E1349" s="102">
        <v>2213280</v>
      </c>
      <c r="F1349" s="101" t="s">
        <v>7506</v>
      </c>
      <c r="G1349" s="101" t="s">
        <v>3175</v>
      </c>
      <c r="H1349" s="103">
        <v>12</v>
      </c>
      <c r="I1349" s="100" t="s">
        <v>7471</v>
      </c>
      <c r="J1349" s="101" t="s">
        <v>11833</v>
      </c>
      <c r="K1349" s="101" t="s">
        <v>949</v>
      </c>
    </row>
    <row r="1350" spans="1:11">
      <c r="A1350" s="2" t="s">
        <v>12140</v>
      </c>
      <c r="B1350" s="99">
        <v>2161384</v>
      </c>
      <c r="C1350" s="100" t="s">
        <v>11834</v>
      </c>
      <c r="D1350" s="101" t="s">
        <v>11835</v>
      </c>
      <c r="E1350" s="102">
        <v>2213278</v>
      </c>
      <c r="F1350" s="101" t="s">
        <v>7506</v>
      </c>
      <c r="G1350" s="101" t="s">
        <v>3175</v>
      </c>
      <c r="H1350" s="103">
        <v>4</v>
      </c>
      <c r="I1350" s="100" t="s">
        <v>7471</v>
      </c>
      <c r="J1350" s="101" t="s">
        <v>11835</v>
      </c>
      <c r="K1350" s="101" t="s">
        <v>949</v>
      </c>
    </row>
    <row r="1351" spans="1:11">
      <c r="A1351" s="2" t="s">
        <v>12140</v>
      </c>
      <c r="B1351" s="99">
        <v>2190510</v>
      </c>
      <c r="C1351" s="100" t="s">
        <v>11836</v>
      </c>
      <c r="D1351" s="101" t="s">
        <v>11837</v>
      </c>
      <c r="E1351" s="102">
        <v>2213280</v>
      </c>
      <c r="F1351" s="101" t="s">
        <v>7506</v>
      </c>
      <c r="G1351" s="101" t="s">
        <v>3175</v>
      </c>
      <c r="H1351" s="103">
        <v>12</v>
      </c>
      <c r="I1351" s="100" t="s">
        <v>7471</v>
      </c>
      <c r="J1351" s="101" t="s">
        <v>11837</v>
      </c>
      <c r="K1351" s="101" t="s">
        <v>949</v>
      </c>
    </row>
    <row r="1352" spans="1:11">
      <c r="A1352" s="2" t="s">
        <v>12140</v>
      </c>
      <c r="B1352" s="99">
        <v>2183962</v>
      </c>
      <c r="C1352" s="100" t="s">
        <v>11838</v>
      </c>
      <c r="D1352" s="101" t="s">
        <v>11839</v>
      </c>
      <c r="E1352" s="102">
        <v>2213280</v>
      </c>
      <c r="F1352" s="101" t="s">
        <v>7506</v>
      </c>
      <c r="G1352" s="101" t="s">
        <v>3175</v>
      </c>
      <c r="H1352" s="103">
        <v>12</v>
      </c>
      <c r="I1352" s="100" t="s">
        <v>7471</v>
      </c>
      <c r="J1352" s="101" t="s">
        <v>11839</v>
      </c>
      <c r="K1352" s="101" t="s">
        <v>949</v>
      </c>
    </row>
    <row r="1353" spans="1:11">
      <c r="A1353" s="2" t="s">
        <v>12140</v>
      </c>
      <c r="B1353" s="99">
        <v>2146668</v>
      </c>
      <c r="C1353" s="100" t="s">
        <v>11840</v>
      </c>
      <c r="D1353" s="101" t="s">
        <v>11841</v>
      </c>
      <c r="E1353" s="102">
        <v>2213280</v>
      </c>
      <c r="F1353" s="101" t="s">
        <v>7506</v>
      </c>
      <c r="G1353" s="101" t="s">
        <v>3175</v>
      </c>
      <c r="H1353" s="103">
        <v>12</v>
      </c>
      <c r="I1353" s="100" t="s">
        <v>7471</v>
      </c>
      <c r="J1353" s="101" t="s">
        <v>11841</v>
      </c>
      <c r="K1353" s="101" t="s">
        <v>949</v>
      </c>
    </row>
    <row r="1354" spans="1:11">
      <c r="A1354" s="2" t="s">
        <v>12140</v>
      </c>
      <c r="B1354" s="99">
        <v>2179731</v>
      </c>
      <c r="C1354" s="100" t="s">
        <v>11842</v>
      </c>
      <c r="D1354" s="101" t="s">
        <v>11843</v>
      </c>
      <c r="E1354" s="102">
        <v>2213280</v>
      </c>
      <c r="F1354" s="101" t="s">
        <v>7506</v>
      </c>
      <c r="G1354" s="101" t="s">
        <v>3175</v>
      </c>
      <c r="H1354" s="103">
        <v>12</v>
      </c>
      <c r="I1354" s="100" t="s">
        <v>7471</v>
      </c>
      <c r="J1354" s="101" t="s">
        <v>11843</v>
      </c>
      <c r="K1354" s="101" t="s">
        <v>949</v>
      </c>
    </row>
    <row r="1355" spans="1:11">
      <c r="A1355" s="2" t="s">
        <v>12125</v>
      </c>
      <c r="B1355" s="99">
        <v>2132537</v>
      </c>
      <c r="C1355" s="100" t="s">
        <v>5455</v>
      </c>
      <c r="D1355" s="101" t="s">
        <v>5456</v>
      </c>
      <c r="E1355" s="102">
        <v>2213000</v>
      </c>
      <c r="F1355" s="101" t="s">
        <v>7506</v>
      </c>
      <c r="G1355" s="101" t="s">
        <v>5457</v>
      </c>
      <c r="H1355" s="103">
        <v>12</v>
      </c>
      <c r="I1355" s="100" t="s">
        <v>7471</v>
      </c>
      <c r="J1355" s="101" t="s">
        <v>5456</v>
      </c>
      <c r="K1355" s="101" t="s">
        <v>344</v>
      </c>
    </row>
    <row r="1356" spans="1:11">
      <c r="A1356" s="2" t="s">
        <v>12125</v>
      </c>
      <c r="B1356" s="99">
        <v>2139974</v>
      </c>
      <c r="C1356" s="100" t="s">
        <v>5458</v>
      </c>
      <c r="D1356" s="101" t="s">
        <v>5459</v>
      </c>
      <c r="E1356" s="102">
        <v>2213000</v>
      </c>
      <c r="F1356" s="101" t="s">
        <v>7506</v>
      </c>
      <c r="G1356" s="101" t="s">
        <v>5457</v>
      </c>
      <c r="H1356" s="103">
        <v>12</v>
      </c>
      <c r="I1356" s="100" t="s">
        <v>7471</v>
      </c>
      <c r="J1356" s="101" t="s">
        <v>5459</v>
      </c>
      <c r="K1356" s="101" t="s">
        <v>344</v>
      </c>
    </row>
    <row r="1357" spans="1:11">
      <c r="A1357" s="2" t="s">
        <v>12125</v>
      </c>
      <c r="B1357" s="99">
        <v>2146660</v>
      </c>
      <c r="C1357" s="100" t="s">
        <v>5460</v>
      </c>
      <c r="D1357" s="101" t="s">
        <v>5461</v>
      </c>
      <c r="E1357" s="102">
        <v>2213000</v>
      </c>
      <c r="F1357" s="101" t="s">
        <v>7506</v>
      </c>
      <c r="G1357" s="101" t="s">
        <v>5457</v>
      </c>
      <c r="H1357" s="103">
        <v>12</v>
      </c>
      <c r="I1357" s="100" t="s">
        <v>7471</v>
      </c>
      <c r="J1357" s="101" t="s">
        <v>5461</v>
      </c>
      <c r="K1357" s="101" t="s">
        <v>344</v>
      </c>
    </row>
    <row r="1358" spans="1:11">
      <c r="A1358" s="2" t="s">
        <v>12125</v>
      </c>
      <c r="B1358" s="99">
        <v>2157135</v>
      </c>
      <c r="C1358" s="100" t="s">
        <v>5462</v>
      </c>
      <c r="D1358" s="101" t="s">
        <v>5463</v>
      </c>
      <c r="E1358" s="102">
        <v>2213000</v>
      </c>
      <c r="F1358" s="101" t="s">
        <v>7506</v>
      </c>
      <c r="G1358" s="101" t="s">
        <v>5457</v>
      </c>
      <c r="H1358" s="103">
        <v>12</v>
      </c>
      <c r="I1358" s="100" t="s">
        <v>7471</v>
      </c>
      <c r="J1358" s="101" t="s">
        <v>5463</v>
      </c>
      <c r="K1358" s="101" t="s">
        <v>344</v>
      </c>
    </row>
    <row r="1359" spans="1:11">
      <c r="A1359" s="2" t="s">
        <v>12125</v>
      </c>
      <c r="B1359" s="99">
        <v>2165908</v>
      </c>
      <c r="C1359" s="100" t="s">
        <v>5464</v>
      </c>
      <c r="D1359" s="101" t="s">
        <v>5465</v>
      </c>
      <c r="E1359" s="102">
        <v>2213000</v>
      </c>
      <c r="F1359" s="101" t="s">
        <v>7506</v>
      </c>
      <c r="G1359" s="101" t="s">
        <v>5457</v>
      </c>
      <c r="H1359" s="103">
        <v>12</v>
      </c>
      <c r="I1359" s="100" t="s">
        <v>7471</v>
      </c>
      <c r="J1359" s="101" t="s">
        <v>5465</v>
      </c>
      <c r="K1359" s="101" t="s">
        <v>344</v>
      </c>
    </row>
    <row r="1360" spans="1:11">
      <c r="A1360" s="2" t="s">
        <v>12125</v>
      </c>
      <c r="B1360" s="99">
        <v>2171683</v>
      </c>
      <c r="C1360" s="100" t="s">
        <v>5466</v>
      </c>
      <c r="D1360" s="101" t="s">
        <v>5467</v>
      </c>
      <c r="E1360" s="102">
        <v>2213000</v>
      </c>
      <c r="F1360" s="101" t="s">
        <v>7506</v>
      </c>
      <c r="G1360" s="101" t="s">
        <v>5457</v>
      </c>
      <c r="H1360" s="103">
        <v>12</v>
      </c>
      <c r="I1360" s="100" t="s">
        <v>7471</v>
      </c>
      <c r="J1360" s="101" t="s">
        <v>5467</v>
      </c>
      <c r="K1360" s="101" t="s">
        <v>344</v>
      </c>
    </row>
    <row r="1361" spans="1:11">
      <c r="A1361" s="2" t="s">
        <v>12125</v>
      </c>
      <c r="B1361" s="99">
        <v>2175358</v>
      </c>
      <c r="C1361" s="100" t="s">
        <v>5468</v>
      </c>
      <c r="D1361" s="101" t="s">
        <v>5469</v>
      </c>
      <c r="E1361" s="102">
        <v>2213000</v>
      </c>
      <c r="F1361" s="101" t="s">
        <v>7506</v>
      </c>
      <c r="G1361" s="101" t="s">
        <v>5457</v>
      </c>
      <c r="H1361" s="103">
        <v>12</v>
      </c>
      <c r="I1361" s="100" t="s">
        <v>7471</v>
      </c>
      <c r="J1361" s="101" t="s">
        <v>5469</v>
      </c>
      <c r="K1361" s="101" t="s">
        <v>344</v>
      </c>
    </row>
    <row r="1362" spans="1:11">
      <c r="A1362" s="2" t="s">
        <v>12125</v>
      </c>
      <c r="B1362" s="99">
        <v>2187705</v>
      </c>
      <c r="C1362" s="100" t="s">
        <v>5470</v>
      </c>
      <c r="D1362" s="101" t="s">
        <v>5471</v>
      </c>
      <c r="E1362" s="102">
        <v>2213000</v>
      </c>
      <c r="F1362" s="101" t="s">
        <v>7506</v>
      </c>
      <c r="G1362" s="101" t="s">
        <v>5457</v>
      </c>
      <c r="H1362" s="103">
        <v>12</v>
      </c>
      <c r="I1362" s="100" t="s">
        <v>7471</v>
      </c>
      <c r="J1362" s="101" t="s">
        <v>5471</v>
      </c>
      <c r="K1362" s="101" t="s">
        <v>344</v>
      </c>
    </row>
    <row r="1363" spans="1:11">
      <c r="A1363" s="2" t="s">
        <v>12125</v>
      </c>
      <c r="B1363" s="99">
        <v>2187859</v>
      </c>
      <c r="C1363" s="100" t="s">
        <v>5472</v>
      </c>
      <c r="D1363" s="101" t="s">
        <v>5473</v>
      </c>
      <c r="E1363" s="102">
        <v>2213000</v>
      </c>
      <c r="F1363" s="101" t="s">
        <v>7506</v>
      </c>
      <c r="G1363" s="101" t="s">
        <v>5457</v>
      </c>
      <c r="H1363" s="103">
        <v>12</v>
      </c>
      <c r="I1363" s="100" t="s">
        <v>7471</v>
      </c>
      <c r="J1363" s="101" t="s">
        <v>5473</v>
      </c>
      <c r="K1363" s="101" t="s">
        <v>344</v>
      </c>
    </row>
    <row r="1364" spans="1:11">
      <c r="A1364" s="2" t="s">
        <v>12125</v>
      </c>
      <c r="B1364" s="99">
        <v>2188533</v>
      </c>
      <c r="C1364" s="100" t="s">
        <v>5474</v>
      </c>
      <c r="D1364" s="101" t="s">
        <v>5475</v>
      </c>
      <c r="E1364" s="102">
        <v>2213000</v>
      </c>
      <c r="F1364" s="101" t="s">
        <v>7506</v>
      </c>
      <c r="G1364" s="101" t="s">
        <v>5457</v>
      </c>
      <c r="H1364" s="103">
        <v>12</v>
      </c>
      <c r="I1364" s="100" t="s">
        <v>7471</v>
      </c>
      <c r="J1364" s="101" t="s">
        <v>5475</v>
      </c>
      <c r="K1364" s="101" t="s">
        <v>344</v>
      </c>
    </row>
    <row r="1365" spans="1:11">
      <c r="A1365" s="2" t="s">
        <v>12125</v>
      </c>
      <c r="B1365" s="99">
        <v>2160628</v>
      </c>
      <c r="C1365" s="100" t="s">
        <v>5476</v>
      </c>
      <c r="D1365" s="101" t="s">
        <v>2889</v>
      </c>
      <c r="E1365" s="102">
        <v>2213000</v>
      </c>
      <c r="F1365" s="101" t="s">
        <v>7506</v>
      </c>
      <c r="G1365" s="101" t="s">
        <v>5457</v>
      </c>
      <c r="H1365" s="103">
        <v>12</v>
      </c>
      <c r="I1365" s="100" t="s">
        <v>7471</v>
      </c>
      <c r="J1365" s="101" t="s">
        <v>2889</v>
      </c>
      <c r="K1365" s="101" t="s">
        <v>344</v>
      </c>
    </row>
    <row r="1366" spans="1:11">
      <c r="A1366" s="2" t="s">
        <v>12125</v>
      </c>
      <c r="B1366" s="99">
        <v>2190377</v>
      </c>
      <c r="C1366" s="100" t="s">
        <v>2890</v>
      </c>
      <c r="D1366" s="101" t="s">
        <v>2891</v>
      </c>
      <c r="E1366" s="102">
        <v>2213000</v>
      </c>
      <c r="F1366" s="101" t="s">
        <v>7506</v>
      </c>
      <c r="G1366" s="101" t="s">
        <v>5457</v>
      </c>
      <c r="H1366" s="103">
        <v>12</v>
      </c>
      <c r="I1366" s="100" t="s">
        <v>7471</v>
      </c>
      <c r="J1366" s="101" t="s">
        <v>2891</v>
      </c>
      <c r="K1366" s="101" t="s">
        <v>344</v>
      </c>
    </row>
    <row r="1367" spans="1:11">
      <c r="A1367" s="2" t="s">
        <v>12125</v>
      </c>
      <c r="B1367" s="99">
        <v>2133708</v>
      </c>
      <c r="C1367" s="100" t="s">
        <v>2892</v>
      </c>
      <c r="D1367" s="101" t="s">
        <v>2893</v>
      </c>
      <c r="E1367" s="102">
        <v>2213000</v>
      </c>
      <c r="F1367" s="101" t="s">
        <v>7506</v>
      </c>
      <c r="G1367" s="101" t="s">
        <v>5457</v>
      </c>
      <c r="H1367" s="103">
        <v>12</v>
      </c>
      <c r="I1367" s="100" t="s">
        <v>7471</v>
      </c>
      <c r="J1367" s="101" t="s">
        <v>2893</v>
      </c>
      <c r="K1367" s="101" t="s">
        <v>344</v>
      </c>
    </row>
    <row r="1368" spans="1:11">
      <c r="A1368" s="2" t="s">
        <v>12125</v>
      </c>
      <c r="B1368" s="99">
        <v>2152044</v>
      </c>
      <c r="C1368" s="100" t="s">
        <v>2894</v>
      </c>
      <c r="D1368" s="101" t="s">
        <v>2895</v>
      </c>
      <c r="E1368" s="102">
        <v>2213000</v>
      </c>
      <c r="F1368" s="101" t="s">
        <v>7506</v>
      </c>
      <c r="G1368" s="101" t="s">
        <v>5457</v>
      </c>
      <c r="H1368" s="103">
        <v>12</v>
      </c>
      <c r="I1368" s="100" t="s">
        <v>7471</v>
      </c>
      <c r="J1368" s="101" t="s">
        <v>2895</v>
      </c>
      <c r="K1368" s="101" t="s">
        <v>344</v>
      </c>
    </row>
    <row r="1369" spans="1:11">
      <c r="A1369" s="2" t="s">
        <v>12125</v>
      </c>
      <c r="B1369" s="99">
        <v>2190943</v>
      </c>
      <c r="C1369" s="100" t="s">
        <v>2896</v>
      </c>
      <c r="D1369" s="101" t="s">
        <v>2897</v>
      </c>
      <c r="E1369" s="102">
        <v>2213000</v>
      </c>
      <c r="F1369" s="101" t="s">
        <v>7506</v>
      </c>
      <c r="G1369" s="101" t="s">
        <v>5457</v>
      </c>
      <c r="H1369" s="103">
        <v>12</v>
      </c>
      <c r="I1369" s="100" t="s">
        <v>7471</v>
      </c>
      <c r="J1369" s="101" t="s">
        <v>2897</v>
      </c>
      <c r="K1369" s="101" t="s">
        <v>344</v>
      </c>
    </row>
    <row r="1370" spans="1:11">
      <c r="A1370" s="2" t="s">
        <v>12125</v>
      </c>
      <c r="B1370" s="99">
        <v>2133319</v>
      </c>
      <c r="C1370" s="100" t="s">
        <v>5789</v>
      </c>
      <c r="D1370" s="101" t="s">
        <v>5790</v>
      </c>
      <c r="E1370" s="102">
        <v>2212994</v>
      </c>
      <c r="F1370" s="101" t="s">
        <v>7506</v>
      </c>
      <c r="G1370" s="101" t="s">
        <v>5457</v>
      </c>
      <c r="H1370" s="103">
        <v>12</v>
      </c>
      <c r="I1370" s="100" t="s">
        <v>7471</v>
      </c>
      <c r="J1370" s="101" t="s">
        <v>5790</v>
      </c>
      <c r="K1370" s="101" t="s">
        <v>371</v>
      </c>
    </row>
    <row r="1371" spans="1:11">
      <c r="A1371" s="2" t="s">
        <v>12125</v>
      </c>
      <c r="B1371" s="99">
        <v>2134741</v>
      </c>
      <c r="C1371" s="100" t="s">
        <v>5791</v>
      </c>
      <c r="D1371" s="101" t="s">
        <v>5792</v>
      </c>
      <c r="E1371" s="102">
        <v>2212994</v>
      </c>
      <c r="F1371" s="101" t="s">
        <v>7506</v>
      </c>
      <c r="G1371" s="101" t="s">
        <v>5457</v>
      </c>
      <c r="H1371" s="103">
        <v>12</v>
      </c>
      <c r="I1371" s="100" t="s">
        <v>7471</v>
      </c>
      <c r="J1371" s="101" t="s">
        <v>5792</v>
      </c>
      <c r="K1371" s="101" t="s">
        <v>371</v>
      </c>
    </row>
    <row r="1372" spans="1:11">
      <c r="A1372" s="2" t="s">
        <v>12125</v>
      </c>
      <c r="B1372" s="99">
        <v>2135654</v>
      </c>
      <c r="C1372" s="100" t="s">
        <v>5793</v>
      </c>
      <c r="D1372" s="101" t="s">
        <v>5794</v>
      </c>
      <c r="E1372" s="102">
        <v>2212994</v>
      </c>
      <c r="F1372" s="101" t="s">
        <v>7506</v>
      </c>
      <c r="G1372" s="101" t="s">
        <v>5457</v>
      </c>
      <c r="H1372" s="103">
        <v>12</v>
      </c>
      <c r="I1372" s="100" t="s">
        <v>7471</v>
      </c>
      <c r="J1372" s="101" t="s">
        <v>5794</v>
      </c>
      <c r="K1372" s="101" t="s">
        <v>371</v>
      </c>
    </row>
    <row r="1373" spans="1:11">
      <c r="A1373" s="2" t="s">
        <v>12125</v>
      </c>
      <c r="B1373" s="99">
        <v>2141218</v>
      </c>
      <c r="C1373" s="100" t="s">
        <v>5795</v>
      </c>
      <c r="D1373" s="101" t="s">
        <v>5796</v>
      </c>
      <c r="E1373" s="102">
        <v>2212994</v>
      </c>
      <c r="F1373" s="101" t="s">
        <v>7506</v>
      </c>
      <c r="G1373" s="101" t="s">
        <v>5457</v>
      </c>
      <c r="H1373" s="103">
        <v>12</v>
      </c>
      <c r="I1373" s="100" t="s">
        <v>7471</v>
      </c>
      <c r="J1373" s="101" t="s">
        <v>5796</v>
      </c>
      <c r="K1373" s="101" t="s">
        <v>371</v>
      </c>
    </row>
    <row r="1374" spans="1:11">
      <c r="A1374" s="2" t="s">
        <v>12125</v>
      </c>
      <c r="B1374" s="99">
        <v>2181640</v>
      </c>
      <c r="C1374" s="100" t="s">
        <v>5797</v>
      </c>
      <c r="D1374" s="101" t="s">
        <v>5798</v>
      </c>
      <c r="E1374" s="102">
        <v>2212994</v>
      </c>
      <c r="F1374" s="101" t="s">
        <v>7506</v>
      </c>
      <c r="G1374" s="101" t="s">
        <v>5457</v>
      </c>
      <c r="H1374" s="103">
        <v>12</v>
      </c>
      <c r="I1374" s="100" t="s">
        <v>7471</v>
      </c>
      <c r="J1374" s="101" t="s">
        <v>5798</v>
      </c>
      <c r="K1374" s="101" t="s">
        <v>371</v>
      </c>
    </row>
    <row r="1375" spans="1:11">
      <c r="A1375" s="2" t="s">
        <v>12125</v>
      </c>
      <c r="B1375" s="99">
        <v>2188020</v>
      </c>
      <c r="C1375" s="100" t="s">
        <v>5799</v>
      </c>
      <c r="D1375" s="101" t="s">
        <v>5800</v>
      </c>
      <c r="E1375" s="102">
        <v>2212994</v>
      </c>
      <c r="F1375" s="101" t="s">
        <v>7506</v>
      </c>
      <c r="G1375" s="101" t="s">
        <v>5457</v>
      </c>
      <c r="H1375" s="103">
        <v>12</v>
      </c>
      <c r="I1375" s="100" t="s">
        <v>7471</v>
      </c>
      <c r="J1375" s="101" t="s">
        <v>5800</v>
      </c>
      <c r="K1375" s="101" t="s">
        <v>371</v>
      </c>
    </row>
    <row r="1376" spans="1:11">
      <c r="A1376" s="2" t="s">
        <v>12125</v>
      </c>
      <c r="B1376" s="99">
        <v>2143083</v>
      </c>
      <c r="C1376" s="100" t="s">
        <v>5801</v>
      </c>
      <c r="D1376" s="101" t="s">
        <v>5802</v>
      </c>
      <c r="E1376" s="102">
        <v>2212994</v>
      </c>
      <c r="F1376" s="101" t="s">
        <v>7506</v>
      </c>
      <c r="G1376" s="101" t="s">
        <v>5457</v>
      </c>
      <c r="H1376" s="103">
        <v>12</v>
      </c>
      <c r="I1376" s="100" t="s">
        <v>7471</v>
      </c>
      <c r="J1376" s="101" t="s">
        <v>5802</v>
      </c>
      <c r="K1376" s="101" t="s">
        <v>371</v>
      </c>
    </row>
    <row r="1377" spans="1:11">
      <c r="A1377" s="2" t="s">
        <v>12125</v>
      </c>
      <c r="B1377" s="99">
        <v>2164823</v>
      </c>
      <c r="C1377" s="100" t="s">
        <v>5803</v>
      </c>
      <c r="D1377" s="101" t="s">
        <v>5804</v>
      </c>
      <c r="E1377" s="102">
        <v>2212994</v>
      </c>
      <c r="F1377" s="101" t="s">
        <v>7506</v>
      </c>
      <c r="G1377" s="101" t="s">
        <v>5457</v>
      </c>
      <c r="H1377" s="103">
        <v>12</v>
      </c>
      <c r="I1377" s="100" t="s">
        <v>7471</v>
      </c>
      <c r="J1377" s="101" t="s">
        <v>5804</v>
      </c>
      <c r="K1377" s="101" t="s">
        <v>371</v>
      </c>
    </row>
    <row r="1378" spans="1:11">
      <c r="A1378" s="2" t="s">
        <v>12125</v>
      </c>
      <c r="B1378" s="99">
        <v>2162582</v>
      </c>
      <c r="C1378" s="100" t="s">
        <v>5805</v>
      </c>
      <c r="D1378" s="101" t="s">
        <v>5806</v>
      </c>
      <c r="E1378" s="102">
        <v>2212994</v>
      </c>
      <c r="F1378" s="101" t="s">
        <v>7506</v>
      </c>
      <c r="G1378" s="101" t="s">
        <v>5457</v>
      </c>
      <c r="H1378" s="103">
        <v>12</v>
      </c>
      <c r="I1378" s="100" t="s">
        <v>7471</v>
      </c>
      <c r="J1378" s="101" t="s">
        <v>5806</v>
      </c>
      <c r="K1378" s="101" t="s">
        <v>371</v>
      </c>
    </row>
    <row r="1379" spans="1:11">
      <c r="A1379" s="2" t="s">
        <v>12125</v>
      </c>
      <c r="B1379" s="99">
        <v>2164648</v>
      </c>
      <c r="C1379" s="100" t="s">
        <v>5807</v>
      </c>
      <c r="D1379" s="101" t="s">
        <v>5808</v>
      </c>
      <c r="E1379" s="102">
        <v>2212994</v>
      </c>
      <c r="F1379" s="101" t="s">
        <v>7506</v>
      </c>
      <c r="G1379" s="101" t="s">
        <v>5457</v>
      </c>
      <c r="H1379" s="103">
        <v>12</v>
      </c>
      <c r="I1379" s="100" t="s">
        <v>7471</v>
      </c>
      <c r="J1379" s="101" t="s">
        <v>5808</v>
      </c>
      <c r="K1379" s="101" t="s">
        <v>371</v>
      </c>
    </row>
    <row r="1380" spans="1:11">
      <c r="A1380" s="2" t="s">
        <v>12125</v>
      </c>
      <c r="B1380" s="99">
        <v>2130406</v>
      </c>
      <c r="C1380" s="100" t="s">
        <v>5809</v>
      </c>
      <c r="D1380" s="101" t="s">
        <v>5810</v>
      </c>
      <c r="E1380" s="102">
        <v>2212994</v>
      </c>
      <c r="F1380" s="101" t="s">
        <v>7506</v>
      </c>
      <c r="G1380" s="101" t="s">
        <v>5457</v>
      </c>
      <c r="H1380" s="103">
        <v>12</v>
      </c>
      <c r="I1380" s="100" t="s">
        <v>7471</v>
      </c>
      <c r="J1380" s="101" t="s">
        <v>5810</v>
      </c>
      <c r="K1380" s="101" t="s">
        <v>371</v>
      </c>
    </row>
    <row r="1381" spans="1:11">
      <c r="A1381" s="2" t="s">
        <v>12125</v>
      </c>
      <c r="B1381" s="99">
        <v>2151852</v>
      </c>
      <c r="C1381" s="100" t="s">
        <v>5811</v>
      </c>
      <c r="D1381" s="101" t="s">
        <v>5812</v>
      </c>
      <c r="E1381" s="102">
        <v>2212994</v>
      </c>
      <c r="F1381" s="101" t="s">
        <v>7506</v>
      </c>
      <c r="G1381" s="101" t="s">
        <v>5457</v>
      </c>
      <c r="H1381" s="103">
        <v>12</v>
      </c>
      <c r="I1381" s="100" t="s">
        <v>7471</v>
      </c>
      <c r="J1381" s="101" t="s">
        <v>5812</v>
      </c>
      <c r="K1381" s="101" t="s">
        <v>371</v>
      </c>
    </row>
    <row r="1382" spans="1:11">
      <c r="A1382" s="2" t="s">
        <v>12125</v>
      </c>
      <c r="B1382" s="99">
        <v>2169657</v>
      </c>
      <c r="C1382" s="100" t="s">
        <v>5813</v>
      </c>
      <c r="D1382" s="101" t="s">
        <v>5814</v>
      </c>
      <c r="E1382" s="102">
        <v>2212994</v>
      </c>
      <c r="F1382" s="101" t="s">
        <v>7506</v>
      </c>
      <c r="G1382" s="101" t="s">
        <v>5457</v>
      </c>
      <c r="H1382" s="103">
        <v>12</v>
      </c>
      <c r="I1382" s="100" t="s">
        <v>7471</v>
      </c>
      <c r="J1382" s="101" t="s">
        <v>5814</v>
      </c>
      <c r="K1382" s="101" t="s">
        <v>371</v>
      </c>
    </row>
    <row r="1383" spans="1:11">
      <c r="A1383" s="2" t="s">
        <v>12125</v>
      </c>
      <c r="B1383" s="99">
        <v>2190723</v>
      </c>
      <c r="C1383" s="100" t="s">
        <v>5815</v>
      </c>
      <c r="D1383" s="101" t="s">
        <v>5816</v>
      </c>
      <c r="E1383" s="102">
        <v>2212994</v>
      </c>
      <c r="F1383" s="101" t="s">
        <v>7506</v>
      </c>
      <c r="G1383" s="101" t="s">
        <v>5457</v>
      </c>
      <c r="H1383" s="103">
        <v>12</v>
      </c>
      <c r="I1383" s="100" t="s">
        <v>7471</v>
      </c>
      <c r="J1383" s="101" t="s">
        <v>5816</v>
      </c>
      <c r="K1383" s="101" t="s">
        <v>371</v>
      </c>
    </row>
    <row r="1384" spans="1:11">
      <c r="A1384" s="2" t="s">
        <v>12125</v>
      </c>
      <c r="B1384" s="99">
        <v>2191117</v>
      </c>
      <c r="C1384" s="100" t="s">
        <v>5817</v>
      </c>
      <c r="D1384" s="101" t="s">
        <v>5818</v>
      </c>
      <c r="E1384" s="102">
        <v>2217010</v>
      </c>
      <c r="F1384" s="101" t="s">
        <v>7506</v>
      </c>
      <c r="G1384" s="101" t="s">
        <v>5451</v>
      </c>
      <c r="H1384" s="103">
        <v>12</v>
      </c>
      <c r="I1384" s="100" t="s">
        <v>7521</v>
      </c>
      <c r="J1384" s="101" t="s">
        <v>5818</v>
      </c>
      <c r="K1384" s="101" t="s">
        <v>372</v>
      </c>
    </row>
    <row r="1385" spans="1:11">
      <c r="A1385" s="2" t="s">
        <v>12125</v>
      </c>
      <c r="B1385" s="99">
        <v>2135465</v>
      </c>
      <c r="C1385" s="100" t="s">
        <v>5819</v>
      </c>
      <c r="D1385" s="101" t="s">
        <v>5820</v>
      </c>
      <c r="E1385" s="102">
        <v>2121073</v>
      </c>
      <c r="F1385" s="101" t="s">
        <v>7506</v>
      </c>
      <c r="G1385" s="101" t="s">
        <v>5442</v>
      </c>
      <c r="H1385" s="103">
        <v>12</v>
      </c>
      <c r="I1385" s="100" t="s">
        <v>7471</v>
      </c>
      <c r="J1385" s="101" t="s">
        <v>5820</v>
      </c>
      <c r="K1385" s="101" t="s">
        <v>5821</v>
      </c>
    </row>
    <row r="1386" spans="1:11">
      <c r="A1386" s="2" t="s">
        <v>12125</v>
      </c>
      <c r="B1386" s="99">
        <v>2138601</v>
      </c>
      <c r="C1386" s="100" t="s">
        <v>1778</v>
      </c>
      <c r="D1386" s="101" t="s">
        <v>1779</v>
      </c>
      <c r="E1386" s="102">
        <v>2212972</v>
      </c>
      <c r="F1386" s="101" t="s">
        <v>7506</v>
      </c>
      <c r="G1386" s="101" t="s">
        <v>3102</v>
      </c>
      <c r="H1386" s="103">
        <v>12</v>
      </c>
      <c r="I1386" s="100" t="s">
        <v>7471</v>
      </c>
      <c r="J1386" s="101" t="s">
        <v>1779</v>
      </c>
      <c r="K1386" s="101" t="s">
        <v>383</v>
      </c>
    </row>
    <row r="1387" spans="1:11">
      <c r="A1387" s="2" t="s">
        <v>12125</v>
      </c>
      <c r="B1387" s="99">
        <v>2144235</v>
      </c>
      <c r="C1387" s="100" t="s">
        <v>1780</v>
      </c>
      <c r="D1387" s="101" t="s">
        <v>1781</v>
      </c>
      <c r="E1387" s="102">
        <v>2212972</v>
      </c>
      <c r="F1387" s="101" t="s">
        <v>7506</v>
      </c>
      <c r="G1387" s="101" t="s">
        <v>3102</v>
      </c>
      <c r="H1387" s="103">
        <v>12</v>
      </c>
      <c r="I1387" s="100" t="s">
        <v>7471</v>
      </c>
      <c r="J1387" s="101" t="s">
        <v>1781</v>
      </c>
      <c r="K1387" s="101" t="s">
        <v>383</v>
      </c>
    </row>
    <row r="1388" spans="1:11">
      <c r="A1388" s="2" t="s">
        <v>12125</v>
      </c>
      <c r="B1388" s="99">
        <v>2153684</v>
      </c>
      <c r="C1388" s="100" t="s">
        <v>1782</v>
      </c>
      <c r="D1388" s="101" t="s">
        <v>1783</v>
      </c>
      <c r="E1388" s="102">
        <v>2212972</v>
      </c>
      <c r="F1388" s="101" t="s">
        <v>7506</v>
      </c>
      <c r="G1388" s="101" t="s">
        <v>3102</v>
      </c>
      <c r="H1388" s="103">
        <v>12</v>
      </c>
      <c r="I1388" s="100" t="s">
        <v>7471</v>
      </c>
      <c r="J1388" s="101" t="s">
        <v>1783</v>
      </c>
      <c r="K1388" s="101" t="s">
        <v>383</v>
      </c>
    </row>
    <row r="1389" spans="1:11">
      <c r="A1389" s="2" t="s">
        <v>12125</v>
      </c>
      <c r="B1389" s="99">
        <v>2159137</v>
      </c>
      <c r="C1389" s="100" t="s">
        <v>1784</v>
      </c>
      <c r="D1389" s="101" t="s">
        <v>1785</v>
      </c>
      <c r="E1389" s="102">
        <v>2212972</v>
      </c>
      <c r="F1389" s="101" t="s">
        <v>7506</v>
      </c>
      <c r="G1389" s="101" t="s">
        <v>3102</v>
      </c>
      <c r="H1389" s="103">
        <v>12</v>
      </c>
      <c r="I1389" s="100" t="s">
        <v>7471</v>
      </c>
      <c r="J1389" s="101" t="s">
        <v>1785</v>
      </c>
      <c r="K1389" s="101" t="s">
        <v>383</v>
      </c>
    </row>
    <row r="1390" spans="1:11">
      <c r="A1390" s="2" t="s">
        <v>12125</v>
      </c>
      <c r="B1390" s="99">
        <v>2186784</v>
      </c>
      <c r="C1390" s="100" t="s">
        <v>1786</v>
      </c>
      <c r="D1390" s="101" t="s">
        <v>1787</v>
      </c>
      <c r="E1390" s="102">
        <v>2212972</v>
      </c>
      <c r="F1390" s="101" t="s">
        <v>7506</v>
      </c>
      <c r="G1390" s="101" t="s">
        <v>3102</v>
      </c>
      <c r="H1390" s="103">
        <v>12</v>
      </c>
      <c r="I1390" s="100" t="s">
        <v>7471</v>
      </c>
      <c r="J1390" s="101" t="s">
        <v>1787</v>
      </c>
      <c r="K1390" s="101" t="s">
        <v>383</v>
      </c>
    </row>
    <row r="1391" spans="1:11">
      <c r="A1391" s="2" t="s">
        <v>12125</v>
      </c>
      <c r="B1391" s="99">
        <v>2138258</v>
      </c>
      <c r="C1391" s="100" t="s">
        <v>1788</v>
      </c>
      <c r="D1391" s="101" t="s">
        <v>1789</v>
      </c>
      <c r="E1391" s="102">
        <v>2212972</v>
      </c>
      <c r="F1391" s="101" t="s">
        <v>7506</v>
      </c>
      <c r="G1391" s="101" t="s">
        <v>3102</v>
      </c>
      <c r="H1391" s="103">
        <v>12</v>
      </c>
      <c r="I1391" s="100" t="s">
        <v>7471</v>
      </c>
      <c r="J1391" s="101" t="s">
        <v>1789</v>
      </c>
      <c r="K1391" s="101" t="s">
        <v>383</v>
      </c>
    </row>
    <row r="1392" spans="1:11">
      <c r="A1392" s="2" t="s">
        <v>12125</v>
      </c>
      <c r="B1392" s="99">
        <v>2130998</v>
      </c>
      <c r="C1392" s="100" t="s">
        <v>13472</v>
      </c>
      <c r="D1392" s="101" t="s">
        <v>13473</v>
      </c>
      <c r="E1392" s="102">
        <v>2219794</v>
      </c>
      <c r="F1392" s="101" t="s">
        <v>7506</v>
      </c>
      <c r="G1392" s="101" t="s">
        <v>5457</v>
      </c>
      <c r="H1392" s="103">
        <v>12</v>
      </c>
      <c r="I1392" s="100" t="s">
        <v>7471</v>
      </c>
      <c r="J1392" s="101" t="s">
        <v>13473</v>
      </c>
      <c r="K1392" s="101" t="s">
        <v>3848</v>
      </c>
    </row>
    <row r="1393" spans="1:11">
      <c r="A1393" s="2" t="s">
        <v>12125</v>
      </c>
      <c r="B1393" s="99">
        <v>2166854</v>
      </c>
      <c r="C1393" s="100" t="s">
        <v>13474</v>
      </c>
      <c r="D1393" s="101" t="s">
        <v>13475</v>
      </c>
      <c r="E1393" s="102">
        <v>2219794</v>
      </c>
      <c r="F1393" s="101" t="s">
        <v>7506</v>
      </c>
      <c r="G1393" s="101" t="s">
        <v>5457</v>
      </c>
      <c r="H1393" s="103">
        <v>12</v>
      </c>
      <c r="I1393" s="100" t="s">
        <v>7471</v>
      </c>
      <c r="J1393" s="101" t="s">
        <v>13475</v>
      </c>
      <c r="K1393" s="101" t="s">
        <v>3848</v>
      </c>
    </row>
    <row r="1394" spans="1:11">
      <c r="A1394" s="2" t="s">
        <v>12125</v>
      </c>
      <c r="B1394" s="99">
        <v>2180547</v>
      </c>
      <c r="C1394" s="100" t="s">
        <v>13476</v>
      </c>
      <c r="D1394" s="101" t="s">
        <v>13477</v>
      </c>
      <c r="E1394" s="102">
        <v>2219794</v>
      </c>
      <c r="F1394" s="101" t="s">
        <v>7506</v>
      </c>
      <c r="G1394" s="101" t="s">
        <v>5457</v>
      </c>
      <c r="H1394" s="103">
        <v>12</v>
      </c>
      <c r="I1394" s="100" t="s">
        <v>7471</v>
      </c>
      <c r="J1394" s="101" t="s">
        <v>13477</v>
      </c>
      <c r="K1394" s="101" t="s">
        <v>3848</v>
      </c>
    </row>
    <row r="1395" spans="1:11">
      <c r="A1395" s="2" t="s">
        <v>12125</v>
      </c>
      <c r="B1395" s="99">
        <v>2183534</v>
      </c>
      <c r="C1395" s="100" t="s">
        <v>13478</v>
      </c>
      <c r="D1395" s="101" t="s">
        <v>13479</v>
      </c>
      <c r="E1395" s="102">
        <v>2219794</v>
      </c>
      <c r="F1395" s="101" t="s">
        <v>7506</v>
      </c>
      <c r="G1395" s="101" t="s">
        <v>5457</v>
      </c>
      <c r="H1395" s="103">
        <v>12</v>
      </c>
      <c r="I1395" s="100" t="s">
        <v>7471</v>
      </c>
      <c r="J1395" s="101" t="s">
        <v>13479</v>
      </c>
      <c r="K1395" s="101" t="s">
        <v>3848</v>
      </c>
    </row>
    <row r="1396" spans="1:11">
      <c r="A1396" s="2" t="s">
        <v>12125</v>
      </c>
      <c r="B1396" s="99">
        <v>2185053</v>
      </c>
      <c r="C1396" s="100" t="s">
        <v>13480</v>
      </c>
      <c r="D1396" s="101" t="s">
        <v>13481</v>
      </c>
      <c r="E1396" s="102">
        <v>2219794</v>
      </c>
      <c r="F1396" s="101" t="s">
        <v>7506</v>
      </c>
      <c r="G1396" s="101" t="s">
        <v>5457</v>
      </c>
      <c r="H1396" s="103">
        <v>12</v>
      </c>
      <c r="I1396" s="100" t="s">
        <v>7471</v>
      </c>
      <c r="J1396" s="101" t="s">
        <v>13481</v>
      </c>
      <c r="K1396" s="101" t="s">
        <v>3848</v>
      </c>
    </row>
    <row r="1397" spans="1:11">
      <c r="A1397" s="2" t="s">
        <v>12125</v>
      </c>
      <c r="B1397" s="99">
        <v>2186143</v>
      </c>
      <c r="C1397" s="100" t="s">
        <v>13482</v>
      </c>
      <c r="D1397" s="101" t="s">
        <v>13483</v>
      </c>
      <c r="E1397" s="102">
        <v>2219794</v>
      </c>
      <c r="F1397" s="101" t="s">
        <v>7506</v>
      </c>
      <c r="G1397" s="101" t="s">
        <v>5457</v>
      </c>
      <c r="H1397" s="103">
        <v>12</v>
      </c>
      <c r="I1397" s="100" t="s">
        <v>7471</v>
      </c>
      <c r="J1397" s="101" t="s">
        <v>13483</v>
      </c>
      <c r="K1397" s="101" t="s">
        <v>3848</v>
      </c>
    </row>
    <row r="1398" spans="1:11">
      <c r="A1398" s="2" t="s">
        <v>12125</v>
      </c>
      <c r="B1398" s="99">
        <v>2190900</v>
      </c>
      <c r="C1398" s="100" t="s">
        <v>13484</v>
      </c>
      <c r="D1398" s="101" t="s">
        <v>13485</v>
      </c>
      <c r="E1398" s="102">
        <v>2219794</v>
      </c>
      <c r="F1398" s="101" t="s">
        <v>7506</v>
      </c>
      <c r="G1398" s="101" t="s">
        <v>5457</v>
      </c>
      <c r="H1398" s="103">
        <v>12</v>
      </c>
      <c r="I1398" s="100" t="s">
        <v>7471</v>
      </c>
      <c r="J1398" s="101" t="s">
        <v>13485</v>
      </c>
      <c r="K1398" s="101" t="s">
        <v>3848</v>
      </c>
    </row>
    <row r="1399" spans="1:11">
      <c r="A1399" s="2" t="s">
        <v>12125</v>
      </c>
      <c r="B1399" s="99">
        <v>2184328</v>
      </c>
      <c r="C1399" s="100" t="s">
        <v>13486</v>
      </c>
      <c r="D1399" s="101" t="s">
        <v>13487</v>
      </c>
      <c r="E1399" s="102">
        <v>2219794</v>
      </c>
      <c r="F1399" s="101" t="s">
        <v>7506</v>
      </c>
      <c r="G1399" s="101" t="s">
        <v>5457</v>
      </c>
      <c r="H1399" s="103">
        <v>12</v>
      </c>
      <c r="I1399" s="100" t="s">
        <v>7471</v>
      </c>
      <c r="J1399" s="101" t="s">
        <v>13487</v>
      </c>
      <c r="K1399" s="101" t="s">
        <v>3848</v>
      </c>
    </row>
    <row r="1400" spans="1:11">
      <c r="A1400" s="2" t="s">
        <v>12125</v>
      </c>
      <c r="B1400" s="99">
        <v>2188529</v>
      </c>
      <c r="C1400" s="100" t="s">
        <v>13488</v>
      </c>
      <c r="D1400" s="101" t="s">
        <v>13489</v>
      </c>
      <c r="E1400" s="102">
        <v>2219794</v>
      </c>
      <c r="F1400" s="101" t="s">
        <v>7506</v>
      </c>
      <c r="G1400" s="101" t="s">
        <v>5457</v>
      </c>
      <c r="H1400" s="103">
        <v>12</v>
      </c>
      <c r="I1400" s="100" t="s">
        <v>7471</v>
      </c>
      <c r="J1400" s="101" t="s">
        <v>13489</v>
      </c>
      <c r="K1400" s="101" t="s">
        <v>3848</v>
      </c>
    </row>
    <row r="1401" spans="1:11">
      <c r="A1401" s="2" t="s">
        <v>12125</v>
      </c>
      <c r="B1401" s="99">
        <v>2159686</v>
      </c>
      <c r="C1401" s="100" t="s">
        <v>13490</v>
      </c>
      <c r="D1401" s="101" t="s">
        <v>13491</v>
      </c>
      <c r="E1401" s="102">
        <v>2219792</v>
      </c>
      <c r="F1401" s="101" t="s">
        <v>7506</v>
      </c>
      <c r="G1401" s="101" t="s">
        <v>5457</v>
      </c>
      <c r="H1401" s="103">
        <v>4</v>
      </c>
      <c r="I1401" s="100" t="s">
        <v>7471</v>
      </c>
      <c r="J1401" s="101" t="s">
        <v>13491</v>
      </c>
      <c r="K1401" s="101" t="s">
        <v>3848</v>
      </c>
    </row>
    <row r="1402" spans="1:11">
      <c r="A1402" s="2" t="s">
        <v>12125</v>
      </c>
      <c r="B1402" s="99">
        <v>2190584</v>
      </c>
      <c r="C1402" s="100" t="s">
        <v>13492</v>
      </c>
      <c r="D1402" s="101" t="s">
        <v>13493</v>
      </c>
      <c r="E1402" s="102">
        <v>2219794</v>
      </c>
      <c r="F1402" s="101" t="s">
        <v>7506</v>
      </c>
      <c r="G1402" s="101" t="s">
        <v>5457</v>
      </c>
      <c r="H1402" s="103">
        <v>12</v>
      </c>
      <c r="I1402" s="100" t="s">
        <v>7471</v>
      </c>
      <c r="J1402" s="101" t="s">
        <v>13493</v>
      </c>
      <c r="K1402" s="101" t="s">
        <v>3848</v>
      </c>
    </row>
    <row r="1403" spans="1:11">
      <c r="A1403" s="2" t="s">
        <v>12125</v>
      </c>
      <c r="B1403" s="99">
        <v>2190696</v>
      </c>
      <c r="C1403" s="100" t="s">
        <v>13494</v>
      </c>
      <c r="D1403" s="101" t="s">
        <v>13495</v>
      </c>
      <c r="E1403" s="102">
        <v>2219792</v>
      </c>
      <c r="F1403" s="101" t="s">
        <v>7506</v>
      </c>
      <c r="G1403" s="101" t="s">
        <v>5457</v>
      </c>
      <c r="H1403" s="103">
        <v>4</v>
      </c>
      <c r="I1403" s="100" t="s">
        <v>7471</v>
      </c>
      <c r="J1403" s="101" t="s">
        <v>13495</v>
      </c>
      <c r="K1403" s="101" t="s">
        <v>3848</v>
      </c>
    </row>
    <row r="1404" spans="1:11">
      <c r="A1404" s="2" t="s">
        <v>12125</v>
      </c>
      <c r="B1404" s="99">
        <v>2138767</v>
      </c>
      <c r="C1404" s="100" t="s">
        <v>13496</v>
      </c>
      <c r="D1404" s="101" t="s">
        <v>13497</v>
      </c>
      <c r="E1404" s="102">
        <v>2219794</v>
      </c>
      <c r="F1404" s="101" t="s">
        <v>7506</v>
      </c>
      <c r="G1404" s="101" t="s">
        <v>5457</v>
      </c>
      <c r="H1404" s="103">
        <v>12</v>
      </c>
      <c r="I1404" s="100" t="s">
        <v>7471</v>
      </c>
      <c r="J1404" s="101" t="s">
        <v>13497</v>
      </c>
      <c r="K1404" s="101" t="s">
        <v>3848</v>
      </c>
    </row>
    <row r="1405" spans="1:11">
      <c r="A1405" s="2" t="s">
        <v>12125</v>
      </c>
      <c r="B1405" s="99">
        <v>2139455</v>
      </c>
      <c r="C1405" s="100" t="s">
        <v>13498</v>
      </c>
      <c r="D1405" s="101" t="s">
        <v>13499</v>
      </c>
      <c r="E1405" s="102">
        <v>2219794</v>
      </c>
      <c r="F1405" s="101" t="s">
        <v>7506</v>
      </c>
      <c r="G1405" s="101" t="s">
        <v>5457</v>
      </c>
      <c r="H1405" s="103">
        <v>12</v>
      </c>
      <c r="I1405" s="100" t="s">
        <v>7471</v>
      </c>
      <c r="J1405" s="101" t="s">
        <v>13499</v>
      </c>
      <c r="K1405" s="101" t="s">
        <v>3848</v>
      </c>
    </row>
    <row r="1406" spans="1:11">
      <c r="A1406" s="2" t="s">
        <v>12125</v>
      </c>
      <c r="B1406" s="99">
        <v>2172049</v>
      </c>
      <c r="C1406" s="100" t="s">
        <v>13500</v>
      </c>
      <c r="D1406" s="101" t="s">
        <v>13501</v>
      </c>
      <c r="E1406" s="102">
        <v>2219794</v>
      </c>
      <c r="F1406" s="101" t="s">
        <v>7506</v>
      </c>
      <c r="G1406" s="101" t="s">
        <v>5457</v>
      </c>
      <c r="H1406" s="103">
        <v>12</v>
      </c>
      <c r="I1406" s="100" t="s">
        <v>7471</v>
      </c>
      <c r="J1406" s="101" t="s">
        <v>13501</v>
      </c>
      <c r="K1406" s="101" t="s">
        <v>3848</v>
      </c>
    </row>
    <row r="1407" spans="1:11">
      <c r="A1407" s="2" t="s">
        <v>12125</v>
      </c>
      <c r="B1407" s="99">
        <v>2132863</v>
      </c>
      <c r="C1407" s="100" t="s">
        <v>13502</v>
      </c>
      <c r="D1407" s="101" t="s">
        <v>13503</v>
      </c>
      <c r="E1407" s="102">
        <v>2219794</v>
      </c>
      <c r="F1407" s="101" t="s">
        <v>7506</v>
      </c>
      <c r="G1407" s="101" t="s">
        <v>5457</v>
      </c>
      <c r="H1407" s="103">
        <v>12</v>
      </c>
      <c r="I1407" s="100" t="s">
        <v>7471</v>
      </c>
      <c r="J1407" s="101" t="s">
        <v>13503</v>
      </c>
      <c r="K1407" s="101" t="s">
        <v>3848</v>
      </c>
    </row>
    <row r="1408" spans="1:11">
      <c r="A1408" s="2" t="s">
        <v>12125</v>
      </c>
      <c r="B1408" s="99">
        <v>2145910</v>
      </c>
      <c r="C1408" s="100" t="s">
        <v>13504</v>
      </c>
      <c r="D1408" s="101" t="s">
        <v>13505</v>
      </c>
      <c r="E1408" s="102">
        <v>2219794</v>
      </c>
      <c r="F1408" s="101" t="s">
        <v>7506</v>
      </c>
      <c r="G1408" s="101" t="s">
        <v>5457</v>
      </c>
      <c r="H1408" s="103">
        <v>12</v>
      </c>
      <c r="I1408" s="100" t="s">
        <v>7471</v>
      </c>
      <c r="J1408" s="101" t="s">
        <v>13505</v>
      </c>
      <c r="K1408" s="101" t="s">
        <v>3848</v>
      </c>
    </row>
    <row r="1409" spans="1:11">
      <c r="A1409" s="2" t="s">
        <v>12125</v>
      </c>
      <c r="B1409" s="99">
        <v>2187785</v>
      </c>
      <c r="C1409" s="100" t="s">
        <v>13506</v>
      </c>
      <c r="D1409" s="101" t="s">
        <v>13507</v>
      </c>
      <c r="E1409" s="102">
        <v>2274044</v>
      </c>
      <c r="F1409" s="101" t="s">
        <v>7506</v>
      </c>
      <c r="G1409" s="101" t="s">
        <v>2092</v>
      </c>
      <c r="H1409" s="103">
        <v>2.4</v>
      </c>
      <c r="I1409" s="100" t="s">
        <v>7471</v>
      </c>
      <c r="J1409" s="101" t="s">
        <v>13507</v>
      </c>
      <c r="K1409" s="101" t="s">
        <v>21</v>
      </c>
    </row>
    <row r="1410" spans="1:11">
      <c r="A1410" s="2" t="s">
        <v>12125</v>
      </c>
      <c r="B1410" s="99">
        <v>2133706</v>
      </c>
      <c r="C1410" s="100" t="s">
        <v>13508</v>
      </c>
      <c r="D1410" s="101" t="s">
        <v>13509</v>
      </c>
      <c r="E1410" s="102">
        <v>2215990</v>
      </c>
      <c r="F1410" s="101" t="s">
        <v>7506</v>
      </c>
      <c r="G1410" s="101" t="s">
        <v>5448</v>
      </c>
      <c r="H1410" s="103">
        <v>12</v>
      </c>
      <c r="I1410" s="100" t="s">
        <v>7471</v>
      </c>
      <c r="J1410" s="101" t="s">
        <v>13509</v>
      </c>
      <c r="K1410" s="101" t="s">
        <v>5096</v>
      </c>
    </row>
    <row r="1411" spans="1:11">
      <c r="A1411" s="2" t="s">
        <v>12125</v>
      </c>
      <c r="B1411" s="99">
        <v>2190682</v>
      </c>
      <c r="C1411" s="100" t="s">
        <v>13510</v>
      </c>
      <c r="D1411" s="101" t="s">
        <v>13511</v>
      </c>
      <c r="E1411" s="102">
        <v>2215990</v>
      </c>
      <c r="F1411" s="101" t="s">
        <v>7506</v>
      </c>
      <c r="G1411" s="101" t="s">
        <v>5448</v>
      </c>
      <c r="H1411" s="103">
        <v>12</v>
      </c>
      <c r="I1411" s="100" t="s">
        <v>7471</v>
      </c>
      <c r="J1411" s="101" t="s">
        <v>13511</v>
      </c>
      <c r="K1411" s="101" t="s">
        <v>5096</v>
      </c>
    </row>
    <row r="1412" spans="1:11">
      <c r="A1412" s="2" t="s">
        <v>12125</v>
      </c>
      <c r="B1412" s="99">
        <v>2165583</v>
      </c>
      <c r="C1412" s="100" t="s">
        <v>13512</v>
      </c>
      <c r="D1412" s="101" t="s">
        <v>13513</v>
      </c>
      <c r="E1412" s="102">
        <v>2123031</v>
      </c>
      <c r="F1412" s="101" t="s">
        <v>7506</v>
      </c>
      <c r="G1412" s="101" t="s">
        <v>5876</v>
      </c>
      <c r="H1412" s="103">
        <v>4</v>
      </c>
      <c r="I1412" s="100" t="s">
        <v>7471</v>
      </c>
      <c r="J1412" s="101" t="s">
        <v>13513</v>
      </c>
      <c r="K1412" s="101" t="s">
        <v>13514</v>
      </c>
    </row>
    <row r="1413" spans="1:11">
      <c r="A1413" s="2" t="s">
        <v>12125</v>
      </c>
      <c r="B1413" s="99">
        <v>2136882</v>
      </c>
      <c r="C1413" s="100" t="s">
        <v>3532</v>
      </c>
      <c r="D1413" s="101" t="s">
        <v>3533</v>
      </c>
      <c r="E1413" s="102">
        <v>2212014</v>
      </c>
      <c r="F1413" s="101" t="s">
        <v>7506</v>
      </c>
      <c r="G1413" s="101" t="s">
        <v>5457</v>
      </c>
      <c r="H1413" s="103">
        <v>12</v>
      </c>
      <c r="I1413" s="100" t="s">
        <v>7496</v>
      </c>
      <c r="J1413" s="101" t="s">
        <v>3533</v>
      </c>
      <c r="K1413" s="101" t="s">
        <v>3882</v>
      </c>
    </row>
    <row r="1414" spans="1:11">
      <c r="A1414" s="2" t="s">
        <v>12125</v>
      </c>
      <c r="B1414" s="99">
        <v>2136886</v>
      </c>
      <c r="C1414" s="100" t="s">
        <v>3534</v>
      </c>
      <c r="D1414" s="101" t="s">
        <v>3535</v>
      </c>
      <c r="E1414" s="102">
        <v>2212014</v>
      </c>
      <c r="F1414" s="101" t="s">
        <v>7506</v>
      </c>
      <c r="G1414" s="101" t="s">
        <v>5457</v>
      </c>
      <c r="H1414" s="103">
        <v>12</v>
      </c>
      <c r="I1414" s="100" t="s">
        <v>7471</v>
      </c>
      <c r="J1414" s="101" t="s">
        <v>3535</v>
      </c>
      <c r="K1414" s="101" t="s">
        <v>3882</v>
      </c>
    </row>
    <row r="1415" spans="1:11">
      <c r="A1415" s="2" t="s">
        <v>12125</v>
      </c>
      <c r="B1415" s="99">
        <v>2144746</v>
      </c>
      <c r="C1415" s="100" t="s">
        <v>3536</v>
      </c>
      <c r="D1415" s="101" t="s">
        <v>3537</v>
      </c>
      <c r="E1415" s="102">
        <v>2212014</v>
      </c>
      <c r="F1415" s="101" t="s">
        <v>7506</v>
      </c>
      <c r="G1415" s="101" t="s">
        <v>5457</v>
      </c>
      <c r="H1415" s="103">
        <v>12</v>
      </c>
      <c r="I1415" s="100" t="s">
        <v>7471</v>
      </c>
      <c r="J1415" s="101" t="s">
        <v>3537</v>
      </c>
      <c r="K1415" s="101" t="s">
        <v>3882</v>
      </c>
    </row>
    <row r="1416" spans="1:11">
      <c r="A1416" s="2" t="s">
        <v>12125</v>
      </c>
      <c r="B1416" s="99">
        <v>2158063</v>
      </c>
      <c r="C1416" s="100" t="s">
        <v>3538</v>
      </c>
      <c r="D1416" s="101" t="s">
        <v>3539</v>
      </c>
      <c r="E1416" s="102">
        <v>2212014</v>
      </c>
      <c r="F1416" s="101" t="s">
        <v>7506</v>
      </c>
      <c r="G1416" s="101" t="s">
        <v>5457</v>
      </c>
      <c r="H1416" s="103">
        <v>12</v>
      </c>
      <c r="I1416" s="100" t="s">
        <v>7471</v>
      </c>
      <c r="J1416" s="101" t="s">
        <v>3539</v>
      </c>
      <c r="K1416" s="101" t="s">
        <v>3882</v>
      </c>
    </row>
    <row r="1417" spans="1:11">
      <c r="A1417" s="2" t="s">
        <v>12125</v>
      </c>
      <c r="B1417" s="99">
        <v>2167614</v>
      </c>
      <c r="C1417" s="100" t="s">
        <v>3540</v>
      </c>
      <c r="D1417" s="101" t="s">
        <v>167</v>
      </c>
      <c r="E1417" s="102">
        <v>2212014</v>
      </c>
      <c r="F1417" s="101" t="s">
        <v>7506</v>
      </c>
      <c r="G1417" s="101" t="s">
        <v>5457</v>
      </c>
      <c r="H1417" s="103">
        <v>12</v>
      </c>
      <c r="I1417" s="100" t="s">
        <v>7471</v>
      </c>
      <c r="J1417" s="101" t="s">
        <v>167</v>
      </c>
      <c r="K1417" s="101" t="s">
        <v>3882</v>
      </c>
    </row>
    <row r="1418" spans="1:11">
      <c r="A1418" s="2" t="s">
        <v>12125</v>
      </c>
      <c r="B1418" s="99">
        <v>2177957</v>
      </c>
      <c r="C1418" s="100" t="s">
        <v>3541</v>
      </c>
      <c r="D1418" s="101" t="s">
        <v>3542</v>
      </c>
      <c r="E1418" s="102">
        <v>2212014</v>
      </c>
      <c r="F1418" s="101" t="s">
        <v>7506</v>
      </c>
      <c r="G1418" s="101" t="s">
        <v>5457</v>
      </c>
      <c r="H1418" s="103">
        <v>12</v>
      </c>
      <c r="I1418" s="100" t="s">
        <v>7471</v>
      </c>
      <c r="J1418" s="101" t="s">
        <v>3542</v>
      </c>
      <c r="K1418" s="101" t="s">
        <v>3882</v>
      </c>
    </row>
    <row r="1419" spans="1:11">
      <c r="A1419" s="2" t="s">
        <v>12125</v>
      </c>
      <c r="B1419" s="99">
        <v>2178181</v>
      </c>
      <c r="C1419" s="100" t="s">
        <v>3543</v>
      </c>
      <c r="D1419" s="101" t="s">
        <v>3544</v>
      </c>
      <c r="E1419" s="102">
        <v>2212014</v>
      </c>
      <c r="F1419" s="101" t="s">
        <v>7506</v>
      </c>
      <c r="G1419" s="101" t="s">
        <v>5457</v>
      </c>
      <c r="H1419" s="103">
        <v>12</v>
      </c>
      <c r="I1419" s="100" t="s">
        <v>7471</v>
      </c>
      <c r="J1419" s="101" t="s">
        <v>3544</v>
      </c>
      <c r="K1419" s="101" t="s">
        <v>3882</v>
      </c>
    </row>
    <row r="1420" spans="1:11">
      <c r="A1420" s="2" t="s">
        <v>12125</v>
      </c>
      <c r="B1420" s="99">
        <v>2180118</v>
      </c>
      <c r="C1420" s="100" t="s">
        <v>3545</v>
      </c>
      <c r="D1420" s="101" t="s">
        <v>3546</v>
      </c>
      <c r="E1420" s="102">
        <v>2212014</v>
      </c>
      <c r="F1420" s="101" t="s">
        <v>7506</v>
      </c>
      <c r="G1420" s="101" t="s">
        <v>5457</v>
      </c>
      <c r="H1420" s="103">
        <v>12</v>
      </c>
      <c r="I1420" s="100" t="s">
        <v>7471</v>
      </c>
      <c r="J1420" s="101" t="s">
        <v>3546</v>
      </c>
      <c r="K1420" s="101" t="s">
        <v>3882</v>
      </c>
    </row>
    <row r="1421" spans="1:11">
      <c r="A1421" s="2" t="s">
        <v>12125</v>
      </c>
      <c r="B1421" s="99">
        <v>2183382</v>
      </c>
      <c r="C1421" s="100" t="s">
        <v>3547</v>
      </c>
      <c r="D1421" s="101" t="s">
        <v>3548</v>
      </c>
      <c r="E1421" s="102">
        <v>2212014</v>
      </c>
      <c r="F1421" s="101" t="s">
        <v>7506</v>
      </c>
      <c r="G1421" s="101" t="s">
        <v>5457</v>
      </c>
      <c r="H1421" s="103">
        <v>12</v>
      </c>
      <c r="I1421" s="100" t="s">
        <v>7471</v>
      </c>
      <c r="J1421" s="101" t="s">
        <v>3548</v>
      </c>
      <c r="K1421" s="101" t="s">
        <v>3882</v>
      </c>
    </row>
    <row r="1422" spans="1:11">
      <c r="A1422" s="2" t="s">
        <v>12125</v>
      </c>
      <c r="B1422" s="99">
        <v>2189633</v>
      </c>
      <c r="C1422" s="100" t="s">
        <v>3549</v>
      </c>
      <c r="D1422" s="101" t="s">
        <v>3550</v>
      </c>
      <c r="E1422" s="102">
        <v>2212014</v>
      </c>
      <c r="F1422" s="101" t="s">
        <v>7506</v>
      </c>
      <c r="G1422" s="101" t="s">
        <v>5457</v>
      </c>
      <c r="H1422" s="103">
        <v>12</v>
      </c>
      <c r="I1422" s="100" t="s">
        <v>7471</v>
      </c>
      <c r="J1422" s="101" t="s">
        <v>3550</v>
      </c>
      <c r="K1422" s="101" t="s">
        <v>3882</v>
      </c>
    </row>
    <row r="1423" spans="1:11">
      <c r="A1423" s="2" t="s">
        <v>12125</v>
      </c>
      <c r="B1423" s="99">
        <v>2171091</v>
      </c>
      <c r="C1423" s="100" t="s">
        <v>3551</v>
      </c>
      <c r="D1423" s="101" t="s">
        <v>3552</v>
      </c>
      <c r="E1423" s="102">
        <v>2122703</v>
      </c>
      <c r="F1423" s="101" t="s">
        <v>7506</v>
      </c>
      <c r="G1423" s="101" t="s">
        <v>1776</v>
      </c>
      <c r="H1423" s="103">
        <v>4</v>
      </c>
      <c r="I1423" s="100" t="s">
        <v>7471</v>
      </c>
      <c r="J1423" s="101" t="s">
        <v>3552</v>
      </c>
      <c r="K1423" s="101" t="s">
        <v>82</v>
      </c>
    </row>
    <row r="1424" spans="1:11">
      <c r="A1424" s="2" t="s">
        <v>12125</v>
      </c>
      <c r="B1424" s="99">
        <v>2175350</v>
      </c>
      <c r="C1424" s="100" t="s">
        <v>3553</v>
      </c>
      <c r="D1424" s="101" t="s">
        <v>3554</v>
      </c>
      <c r="E1424" s="102">
        <v>2212952</v>
      </c>
      <c r="F1424" s="101" t="s">
        <v>7506</v>
      </c>
      <c r="G1424" s="101" t="s">
        <v>3102</v>
      </c>
      <c r="H1424" s="103">
        <v>4</v>
      </c>
      <c r="I1424" s="100" t="s">
        <v>7471</v>
      </c>
      <c r="J1424" s="101" t="s">
        <v>3554</v>
      </c>
      <c r="K1424" s="101" t="s">
        <v>3883</v>
      </c>
    </row>
    <row r="1425" spans="1:11">
      <c r="A1425" s="2" t="s">
        <v>12125</v>
      </c>
      <c r="B1425" s="99">
        <v>2191012</v>
      </c>
      <c r="C1425" s="100" t="s">
        <v>3555</v>
      </c>
      <c r="D1425" s="101" t="s">
        <v>3556</v>
      </c>
      <c r="E1425" s="102">
        <v>2212952</v>
      </c>
      <c r="F1425" s="101" t="s">
        <v>7506</v>
      </c>
      <c r="G1425" s="101" t="s">
        <v>3102</v>
      </c>
      <c r="H1425" s="103">
        <v>4</v>
      </c>
      <c r="I1425" s="100" t="s">
        <v>7471</v>
      </c>
      <c r="J1425" s="101" t="s">
        <v>3556</v>
      </c>
      <c r="K1425" s="101" t="s">
        <v>3883</v>
      </c>
    </row>
    <row r="1426" spans="1:11">
      <c r="A1426" s="2" t="s">
        <v>12125</v>
      </c>
      <c r="B1426" s="99">
        <v>2189990</v>
      </c>
      <c r="C1426" s="100" t="s">
        <v>3557</v>
      </c>
      <c r="D1426" s="101" t="s">
        <v>3558</v>
      </c>
      <c r="E1426" s="102">
        <v>2212952</v>
      </c>
      <c r="F1426" s="101" t="s">
        <v>7506</v>
      </c>
      <c r="G1426" s="101" t="s">
        <v>3102</v>
      </c>
      <c r="H1426" s="103">
        <v>4</v>
      </c>
      <c r="I1426" s="100" t="s">
        <v>7521</v>
      </c>
      <c r="J1426" s="101" t="s">
        <v>3558</v>
      </c>
      <c r="K1426" s="101" t="s">
        <v>3883</v>
      </c>
    </row>
    <row r="1427" spans="1:11">
      <c r="A1427" s="2" t="s">
        <v>12125</v>
      </c>
      <c r="B1427" s="99">
        <v>2166653</v>
      </c>
      <c r="C1427" s="100" t="s">
        <v>3559</v>
      </c>
      <c r="D1427" s="101" t="s">
        <v>3560</v>
      </c>
      <c r="E1427" s="102">
        <v>2212484</v>
      </c>
      <c r="F1427" s="101" t="s">
        <v>7506</v>
      </c>
      <c r="G1427" s="101" t="s">
        <v>5872</v>
      </c>
      <c r="H1427" s="103">
        <v>4</v>
      </c>
      <c r="I1427" s="100" t="s">
        <v>7471</v>
      </c>
      <c r="J1427" s="101" t="s">
        <v>3560</v>
      </c>
      <c r="K1427" s="101" t="s">
        <v>10313</v>
      </c>
    </row>
    <row r="1428" spans="1:11">
      <c r="A1428" s="2" t="s">
        <v>12125</v>
      </c>
      <c r="B1428" s="99">
        <v>2185402</v>
      </c>
      <c r="C1428" s="100" t="s">
        <v>3561</v>
      </c>
      <c r="D1428" s="101" t="s">
        <v>3562</v>
      </c>
      <c r="E1428" s="102">
        <v>2212484</v>
      </c>
      <c r="F1428" s="101" t="s">
        <v>7506</v>
      </c>
      <c r="G1428" s="101" t="s">
        <v>5872</v>
      </c>
      <c r="H1428" s="103">
        <v>4</v>
      </c>
      <c r="I1428" s="100" t="s">
        <v>7471</v>
      </c>
      <c r="J1428" s="101" t="s">
        <v>3562</v>
      </c>
      <c r="K1428" s="101" t="s">
        <v>10313</v>
      </c>
    </row>
    <row r="1429" spans="1:11">
      <c r="A1429" s="2" t="s">
        <v>12125</v>
      </c>
      <c r="B1429" s="99">
        <v>2191120</v>
      </c>
      <c r="C1429" s="100" t="s">
        <v>3770</v>
      </c>
      <c r="D1429" s="101" t="s">
        <v>3896</v>
      </c>
      <c r="E1429" s="102">
        <v>2220754</v>
      </c>
      <c r="F1429" s="101" t="s">
        <v>7506</v>
      </c>
      <c r="G1429" s="101" t="s">
        <v>5457</v>
      </c>
      <c r="H1429" s="103">
        <v>12</v>
      </c>
      <c r="I1429" s="100" t="s">
        <v>7471</v>
      </c>
      <c r="J1429" s="101" t="s">
        <v>3896</v>
      </c>
      <c r="K1429" s="101" t="s">
        <v>3896</v>
      </c>
    </row>
    <row r="1430" spans="1:11">
      <c r="A1430" s="2" t="s">
        <v>12125</v>
      </c>
      <c r="B1430" s="99">
        <v>2190503</v>
      </c>
      <c r="C1430" s="100" t="s">
        <v>3771</v>
      </c>
      <c r="D1430" s="101" t="s">
        <v>3772</v>
      </c>
      <c r="E1430" s="102">
        <v>2218300</v>
      </c>
      <c r="F1430" s="101" t="s">
        <v>7506</v>
      </c>
      <c r="G1430" s="101" t="s">
        <v>1776</v>
      </c>
      <c r="H1430" s="103">
        <v>12</v>
      </c>
      <c r="I1430" s="100" t="s">
        <v>7471</v>
      </c>
      <c r="J1430" s="101" t="s">
        <v>3772</v>
      </c>
      <c r="K1430" s="101" t="s">
        <v>5339</v>
      </c>
    </row>
    <row r="1431" spans="1:11">
      <c r="A1431" s="2" t="s">
        <v>12125</v>
      </c>
      <c r="B1431" s="99">
        <v>2191127</v>
      </c>
      <c r="C1431" s="100" t="s">
        <v>3773</v>
      </c>
      <c r="D1431" s="101" t="s">
        <v>3774</v>
      </c>
      <c r="E1431" s="102">
        <v>2218300</v>
      </c>
      <c r="F1431" s="101" t="s">
        <v>7506</v>
      </c>
      <c r="G1431" s="101" t="s">
        <v>1776</v>
      </c>
      <c r="H1431" s="103">
        <v>12</v>
      </c>
      <c r="I1431" s="100" t="s">
        <v>7471</v>
      </c>
      <c r="J1431" s="101" t="s">
        <v>3774</v>
      </c>
      <c r="K1431" s="101" t="s">
        <v>5339</v>
      </c>
    </row>
    <row r="1432" spans="1:11">
      <c r="A1432" s="2" t="s">
        <v>12125</v>
      </c>
      <c r="B1432" s="99">
        <v>2190505</v>
      </c>
      <c r="C1432" s="100" t="s">
        <v>3775</v>
      </c>
      <c r="D1432" s="101" t="s">
        <v>3776</v>
      </c>
      <c r="E1432" s="102">
        <v>2218300</v>
      </c>
      <c r="F1432" s="101" t="s">
        <v>7506</v>
      </c>
      <c r="G1432" s="101" t="s">
        <v>1776</v>
      </c>
      <c r="H1432" s="103">
        <v>12</v>
      </c>
      <c r="I1432" s="100" t="s">
        <v>7471</v>
      </c>
      <c r="J1432" s="101" t="s">
        <v>3776</v>
      </c>
      <c r="K1432" s="101" t="s">
        <v>5339</v>
      </c>
    </row>
    <row r="1433" spans="1:11">
      <c r="A1433" s="2" t="s">
        <v>12125</v>
      </c>
      <c r="B1433" s="99">
        <v>2152041</v>
      </c>
      <c r="C1433" s="100" t="s">
        <v>8594</v>
      </c>
      <c r="D1433" s="101" t="s">
        <v>8595</v>
      </c>
      <c r="E1433" s="102">
        <v>2123242</v>
      </c>
      <c r="F1433" s="101" t="s">
        <v>7506</v>
      </c>
      <c r="G1433" s="101" t="s">
        <v>2931</v>
      </c>
      <c r="H1433" s="103">
        <v>4</v>
      </c>
      <c r="I1433" s="100" t="s">
        <v>7471</v>
      </c>
      <c r="J1433" s="101" t="s">
        <v>8595</v>
      </c>
      <c r="K1433" s="101" t="s">
        <v>8596</v>
      </c>
    </row>
    <row r="1434" spans="1:11">
      <c r="A1434" s="2" t="s">
        <v>12125</v>
      </c>
      <c r="B1434" s="99">
        <v>2152568</v>
      </c>
      <c r="C1434" s="100" t="s">
        <v>8708</v>
      </c>
      <c r="D1434" s="101" t="s">
        <v>8709</v>
      </c>
      <c r="E1434" s="102">
        <v>2122788</v>
      </c>
      <c r="F1434" s="101" t="s">
        <v>7506</v>
      </c>
      <c r="G1434" s="101" t="s">
        <v>2931</v>
      </c>
      <c r="H1434" s="103">
        <v>4</v>
      </c>
      <c r="I1434" s="100" t="s">
        <v>7471</v>
      </c>
      <c r="J1434" s="101" t="s">
        <v>8709</v>
      </c>
      <c r="K1434" s="101" t="s">
        <v>8710</v>
      </c>
    </row>
    <row r="1435" spans="1:11">
      <c r="A1435" s="2" t="s">
        <v>12125</v>
      </c>
      <c r="B1435" s="99">
        <v>2152398</v>
      </c>
      <c r="C1435" s="100" t="s">
        <v>8711</v>
      </c>
      <c r="D1435" s="101" t="s">
        <v>8712</v>
      </c>
      <c r="E1435" s="102">
        <v>2123270</v>
      </c>
      <c r="F1435" s="101" t="s">
        <v>7506</v>
      </c>
      <c r="G1435" s="101" t="s">
        <v>3099</v>
      </c>
      <c r="H1435" s="103">
        <v>2.4</v>
      </c>
      <c r="I1435" s="100" t="s">
        <v>7471</v>
      </c>
      <c r="J1435" s="101" t="s">
        <v>8712</v>
      </c>
      <c r="K1435" s="101" t="s">
        <v>112</v>
      </c>
    </row>
    <row r="1436" spans="1:11">
      <c r="A1436" s="2" t="s">
        <v>12125</v>
      </c>
      <c r="B1436" s="99">
        <v>2143595</v>
      </c>
      <c r="C1436" s="100" t="s">
        <v>8713</v>
      </c>
      <c r="D1436" s="101" t="s">
        <v>8714</v>
      </c>
      <c r="E1436" s="102">
        <v>2220058</v>
      </c>
      <c r="F1436" s="101" t="s">
        <v>7506</v>
      </c>
      <c r="G1436" s="101" t="s">
        <v>5451</v>
      </c>
      <c r="H1436" s="103">
        <v>4</v>
      </c>
      <c r="I1436" s="100" t="s">
        <v>7521</v>
      </c>
      <c r="J1436" s="101" t="s">
        <v>8714</v>
      </c>
      <c r="K1436" s="101" t="s">
        <v>1016</v>
      </c>
    </row>
    <row r="1437" spans="1:11">
      <c r="A1437" s="2" t="s">
        <v>12125</v>
      </c>
      <c r="B1437" s="99">
        <v>2161017</v>
      </c>
      <c r="C1437" s="100" t="s">
        <v>8715</v>
      </c>
      <c r="D1437" s="101" t="s">
        <v>8716</v>
      </c>
      <c r="E1437" s="102">
        <v>2220058</v>
      </c>
      <c r="F1437" s="101" t="s">
        <v>7506</v>
      </c>
      <c r="G1437" s="101" t="s">
        <v>5451</v>
      </c>
      <c r="H1437" s="103">
        <v>4</v>
      </c>
      <c r="I1437" s="100" t="s">
        <v>7471</v>
      </c>
      <c r="J1437" s="101" t="s">
        <v>8716</v>
      </c>
      <c r="K1437" s="101" t="s">
        <v>1016</v>
      </c>
    </row>
    <row r="1438" spans="1:11">
      <c r="A1438" s="2" t="s">
        <v>12125</v>
      </c>
      <c r="B1438" s="99">
        <v>2185400</v>
      </c>
      <c r="C1438" s="100" t="s">
        <v>8717</v>
      </c>
      <c r="D1438" s="101" t="s">
        <v>8718</v>
      </c>
      <c r="E1438" s="102">
        <v>2220058</v>
      </c>
      <c r="F1438" s="101" t="s">
        <v>7506</v>
      </c>
      <c r="G1438" s="101" t="s">
        <v>5451</v>
      </c>
      <c r="H1438" s="103">
        <v>4</v>
      </c>
      <c r="I1438" s="100" t="s">
        <v>7471</v>
      </c>
      <c r="J1438" s="101" t="s">
        <v>8718</v>
      </c>
      <c r="K1438" s="101" t="s">
        <v>1016</v>
      </c>
    </row>
    <row r="1439" spans="1:11">
      <c r="A1439" s="2" t="s">
        <v>12125</v>
      </c>
      <c r="B1439" s="99">
        <v>2146819</v>
      </c>
      <c r="C1439" s="100" t="s">
        <v>3986</v>
      </c>
      <c r="D1439" s="101" t="s">
        <v>3987</v>
      </c>
      <c r="E1439" s="102">
        <v>2216742</v>
      </c>
      <c r="F1439" s="101" t="s">
        <v>7506</v>
      </c>
      <c r="G1439" s="101" t="s">
        <v>5457</v>
      </c>
      <c r="H1439" s="103">
        <v>12</v>
      </c>
      <c r="I1439" s="100" t="s">
        <v>7471</v>
      </c>
      <c r="J1439" s="101" t="s">
        <v>3987</v>
      </c>
      <c r="K1439" s="101" t="s">
        <v>3911</v>
      </c>
    </row>
    <row r="1440" spans="1:11">
      <c r="A1440" s="2" t="s">
        <v>12125</v>
      </c>
      <c r="B1440" s="99">
        <v>2158779</v>
      </c>
      <c r="C1440" s="100" t="s">
        <v>3988</v>
      </c>
      <c r="D1440" s="101" t="s">
        <v>3989</v>
      </c>
      <c r="E1440" s="102">
        <v>2216742</v>
      </c>
      <c r="F1440" s="101" t="s">
        <v>7506</v>
      </c>
      <c r="G1440" s="101" t="s">
        <v>5457</v>
      </c>
      <c r="H1440" s="103">
        <v>12</v>
      </c>
      <c r="I1440" s="100" t="s">
        <v>7471</v>
      </c>
      <c r="J1440" s="101" t="s">
        <v>3989</v>
      </c>
      <c r="K1440" s="101" t="s">
        <v>3911</v>
      </c>
    </row>
    <row r="1441" spans="1:11">
      <c r="A1441" s="2" t="s">
        <v>12125</v>
      </c>
      <c r="B1441" s="99">
        <v>2167411</v>
      </c>
      <c r="C1441" s="100" t="s">
        <v>3990</v>
      </c>
      <c r="D1441" s="101" t="s">
        <v>3991</v>
      </c>
      <c r="E1441" s="102">
        <v>2216742</v>
      </c>
      <c r="F1441" s="101" t="s">
        <v>7506</v>
      </c>
      <c r="G1441" s="101" t="s">
        <v>5457</v>
      </c>
      <c r="H1441" s="103">
        <v>12</v>
      </c>
      <c r="I1441" s="100" t="s">
        <v>7471</v>
      </c>
      <c r="J1441" s="101" t="s">
        <v>3991</v>
      </c>
      <c r="K1441" s="101" t="s">
        <v>3911</v>
      </c>
    </row>
    <row r="1442" spans="1:11">
      <c r="A1442" s="2" t="s">
        <v>12125</v>
      </c>
      <c r="B1442" s="99">
        <v>2189113</v>
      </c>
      <c r="C1442" s="100" t="s">
        <v>3992</v>
      </c>
      <c r="D1442" s="101" t="s">
        <v>3993</v>
      </c>
      <c r="E1442" s="102">
        <v>2216742</v>
      </c>
      <c r="F1442" s="101" t="s">
        <v>7506</v>
      </c>
      <c r="G1442" s="101" t="s">
        <v>5457</v>
      </c>
      <c r="H1442" s="103">
        <v>12</v>
      </c>
      <c r="I1442" s="100" t="s">
        <v>7471</v>
      </c>
      <c r="J1442" s="101" t="s">
        <v>3993</v>
      </c>
      <c r="K1442" s="101" t="s">
        <v>3911</v>
      </c>
    </row>
    <row r="1443" spans="1:11">
      <c r="A1443" s="2" t="s">
        <v>12125</v>
      </c>
      <c r="B1443" s="99">
        <v>2178501</v>
      </c>
      <c r="C1443" s="100" t="s">
        <v>3994</v>
      </c>
      <c r="D1443" s="101" t="s">
        <v>3995</v>
      </c>
      <c r="E1443" s="102">
        <v>2220632</v>
      </c>
      <c r="F1443" s="101" t="s">
        <v>7506</v>
      </c>
      <c r="G1443" s="101" t="s">
        <v>5442</v>
      </c>
      <c r="H1443" s="103">
        <v>4</v>
      </c>
      <c r="I1443" s="100" t="s">
        <v>7471</v>
      </c>
      <c r="J1443" s="101" t="s">
        <v>3995</v>
      </c>
      <c r="K1443" s="101" t="s">
        <v>3996</v>
      </c>
    </row>
    <row r="1444" spans="1:11">
      <c r="A1444" s="2" t="s">
        <v>12125</v>
      </c>
      <c r="B1444" s="99">
        <v>2133170</v>
      </c>
      <c r="C1444" s="100" t="s">
        <v>3997</v>
      </c>
      <c r="D1444" s="101" t="s">
        <v>3998</v>
      </c>
      <c r="E1444" s="102">
        <v>2220632</v>
      </c>
      <c r="F1444" s="101" t="s">
        <v>7506</v>
      </c>
      <c r="G1444" s="101" t="s">
        <v>5442</v>
      </c>
      <c r="H1444" s="103">
        <v>4</v>
      </c>
      <c r="I1444" s="100" t="s">
        <v>7471</v>
      </c>
      <c r="J1444" s="101" t="s">
        <v>3998</v>
      </c>
      <c r="K1444" s="101" t="s">
        <v>3996</v>
      </c>
    </row>
    <row r="1445" spans="1:11">
      <c r="A1445" s="2" t="s">
        <v>12125</v>
      </c>
      <c r="B1445" s="99">
        <v>2133325</v>
      </c>
      <c r="C1445" s="100" t="s">
        <v>10200</v>
      </c>
      <c r="D1445" s="101" t="s">
        <v>10201</v>
      </c>
      <c r="E1445" s="102">
        <v>2217650</v>
      </c>
      <c r="F1445" s="101" t="s">
        <v>7506</v>
      </c>
      <c r="G1445" s="101" t="s">
        <v>5451</v>
      </c>
      <c r="H1445" s="103">
        <v>4</v>
      </c>
      <c r="I1445" s="100" t="s">
        <v>7471</v>
      </c>
      <c r="J1445" s="101" t="s">
        <v>10201</v>
      </c>
      <c r="K1445" s="101" t="s">
        <v>1248</v>
      </c>
    </row>
    <row r="1446" spans="1:11">
      <c r="A1446" s="2" t="s">
        <v>12125</v>
      </c>
      <c r="B1446" s="99">
        <v>2146281</v>
      </c>
      <c r="C1446" s="100" t="s">
        <v>10202</v>
      </c>
      <c r="D1446" s="101" t="s">
        <v>10203</v>
      </c>
      <c r="E1446" s="102">
        <v>2217650</v>
      </c>
      <c r="F1446" s="101" t="s">
        <v>7506</v>
      </c>
      <c r="G1446" s="101" t="s">
        <v>5451</v>
      </c>
      <c r="H1446" s="103">
        <v>4</v>
      </c>
      <c r="I1446" s="100" t="s">
        <v>7471</v>
      </c>
      <c r="J1446" s="101" t="s">
        <v>10203</v>
      </c>
      <c r="K1446" s="101" t="s">
        <v>1248</v>
      </c>
    </row>
    <row r="1447" spans="1:11">
      <c r="A1447" s="2" t="s">
        <v>12125</v>
      </c>
      <c r="B1447" s="99">
        <v>2165746</v>
      </c>
      <c r="C1447" s="100" t="s">
        <v>10204</v>
      </c>
      <c r="D1447" s="101" t="s">
        <v>10205</v>
      </c>
      <c r="E1447" s="102">
        <v>2217650</v>
      </c>
      <c r="F1447" s="101" t="s">
        <v>7506</v>
      </c>
      <c r="G1447" s="101" t="s">
        <v>5451</v>
      </c>
      <c r="H1447" s="103">
        <v>4</v>
      </c>
      <c r="I1447" s="100" t="s">
        <v>7471</v>
      </c>
      <c r="J1447" s="101" t="s">
        <v>10205</v>
      </c>
      <c r="K1447" s="101" t="s">
        <v>1248</v>
      </c>
    </row>
    <row r="1448" spans="1:11">
      <c r="A1448" s="2" t="s">
        <v>12125</v>
      </c>
      <c r="B1448" s="99">
        <v>2190834</v>
      </c>
      <c r="C1448" s="100" t="s">
        <v>10206</v>
      </c>
      <c r="D1448" s="101" t="s">
        <v>10207</v>
      </c>
      <c r="E1448" s="102">
        <v>2217650</v>
      </c>
      <c r="F1448" s="101" t="s">
        <v>7506</v>
      </c>
      <c r="G1448" s="101" t="s">
        <v>5451</v>
      </c>
      <c r="H1448" s="103">
        <v>4</v>
      </c>
      <c r="I1448" s="100" t="s">
        <v>7471</v>
      </c>
      <c r="J1448" s="101" t="s">
        <v>10207</v>
      </c>
      <c r="K1448" s="101" t="s">
        <v>1248</v>
      </c>
    </row>
    <row r="1449" spans="1:11">
      <c r="A1449" s="2" t="s">
        <v>12125</v>
      </c>
      <c r="B1449" s="99">
        <v>2169828</v>
      </c>
      <c r="C1449" s="100" t="s">
        <v>10208</v>
      </c>
      <c r="D1449" s="101" t="s">
        <v>10209</v>
      </c>
      <c r="E1449" s="102">
        <v>2125492</v>
      </c>
      <c r="F1449" s="101" t="s">
        <v>7506</v>
      </c>
      <c r="G1449" s="101" t="s">
        <v>2900</v>
      </c>
      <c r="H1449" s="103">
        <v>12</v>
      </c>
      <c r="I1449" s="100" t="s">
        <v>7521</v>
      </c>
      <c r="J1449" s="101" t="s">
        <v>10209</v>
      </c>
      <c r="K1449" s="101" t="s">
        <v>10210</v>
      </c>
    </row>
    <row r="1450" spans="1:11">
      <c r="A1450" s="2" t="s">
        <v>12125</v>
      </c>
      <c r="B1450" s="99">
        <v>2131723</v>
      </c>
      <c r="C1450" s="100" t="s">
        <v>12643</v>
      </c>
      <c r="D1450" s="101" t="s">
        <v>12644</v>
      </c>
      <c r="E1450" s="102">
        <v>2216732</v>
      </c>
      <c r="F1450" s="101" t="s">
        <v>7506</v>
      </c>
      <c r="G1450" s="101" t="s">
        <v>2931</v>
      </c>
      <c r="H1450" s="103">
        <v>4</v>
      </c>
      <c r="I1450" s="100" t="s">
        <v>7471</v>
      </c>
      <c r="J1450" s="101" t="s">
        <v>12644</v>
      </c>
      <c r="K1450" s="101" t="s">
        <v>1030</v>
      </c>
    </row>
    <row r="1451" spans="1:11">
      <c r="A1451" s="2" t="s">
        <v>12125</v>
      </c>
      <c r="B1451" s="99">
        <v>2147570</v>
      </c>
      <c r="C1451" s="100" t="s">
        <v>12645</v>
      </c>
      <c r="D1451" s="101" t="s">
        <v>12646</v>
      </c>
      <c r="E1451" s="102">
        <v>2216732</v>
      </c>
      <c r="F1451" s="101" t="s">
        <v>7506</v>
      </c>
      <c r="G1451" s="101" t="s">
        <v>2931</v>
      </c>
      <c r="H1451" s="103">
        <v>4</v>
      </c>
      <c r="I1451" s="100" t="s">
        <v>7471</v>
      </c>
      <c r="J1451" s="101" t="s">
        <v>12646</v>
      </c>
      <c r="K1451" s="101" t="s">
        <v>1030</v>
      </c>
    </row>
    <row r="1452" spans="1:11">
      <c r="A1452" s="2" t="s">
        <v>12125</v>
      </c>
      <c r="B1452" s="99">
        <v>2155519</v>
      </c>
      <c r="C1452" s="100" t="s">
        <v>12647</v>
      </c>
      <c r="D1452" s="101" t="s">
        <v>12648</v>
      </c>
      <c r="E1452" s="102">
        <v>2216732</v>
      </c>
      <c r="F1452" s="101" t="s">
        <v>7506</v>
      </c>
      <c r="G1452" s="101" t="s">
        <v>2931</v>
      </c>
      <c r="H1452" s="103">
        <v>4</v>
      </c>
      <c r="I1452" s="100" t="s">
        <v>7471</v>
      </c>
      <c r="J1452" s="101" t="s">
        <v>12648</v>
      </c>
      <c r="K1452" s="101" t="s">
        <v>1030</v>
      </c>
    </row>
    <row r="1453" spans="1:11">
      <c r="A1453" s="2" t="s">
        <v>12125</v>
      </c>
      <c r="B1453" s="99">
        <v>2175547</v>
      </c>
      <c r="C1453" s="100" t="s">
        <v>12649</v>
      </c>
      <c r="D1453" s="101" t="s">
        <v>12650</v>
      </c>
      <c r="E1453" s="102">
        <v>2216732</v>
      </c>
      <c r="F1453" s="101" t="s">
        <v>7506</v>
      </c>
      <c r="G1453" s="101" t="s">
        <v>2931</v>
      </c>
      <c r="H1453" s="103">
        <v>4</v>
      </c>
      <c r="I1453" s="100" t="s">
        <v>7471</v>
      </c>
      <c r="J1453" s="101" t="s">
        <v>12650</v>
      </c>
      <c r="K1453" s="101" t="s">
        <v>1030</v>
      </c>
    </row>
    <row r="1454" spans="1:11">
      <c r="A1454" s="2" t="s">
        <v>12125</v>
      </c>
      <c r="B1454" s="99">
        <v>2188448</v>
      </c>
      <c r="C1454" s="100" t="s">
        <v>12651</v>
      </c>
      <c r="D1454" s="101" t="s">
        <v>12652</v>
      </c>
      <c r="E1454" s="102">
        <v>2216732</v>
      </c>
      <c r="F1454" s="101" t="s">
        <v>7506</v>
      </c>
      <c r="G1454" s="101" t="s">
        <v>2931</v>
      </c>
      <c r="H1454" s="103">
        <v>4</v>
      </c>
      <c r="I1454" s="100" t="s">
        <v>7471</v>
      </c>
      <c r="J1454" s="101" t="s">
        <v>12652</v>
      </c>
      <c r="K1454" s="101" t="s">
        <v>1030</v>
      </c>
    </row>
    <row r="1455" spans="1:11">
      <c r="A1455" s="2" t="s">
        <v>12125</v>
      </c>
      <c r="B1455" s="99">
        <v>2191065</v>
      </c>
      <c r="C1455" s="100" t="s">
        <v>12653</v>
      </c>
      <c r="D1455" s="101" t="s">
        <v>12654</v>
      </c>
      <c r="E1455" s="102">
        <v>2216732</v>
      </c>
      <c r="F1455" s="101" t="s">
        <v>7506</v>
      </c>
      <c r="G1455" s="101" t="s">
        <v>2931</v>
      </c>
      <c r="H1455" s="103">
        <v>4</v>
      </c>
      <c r="I1455" s="100" t="s">
        <v>7471</v>
      </c>
      <c r="J1455" s="101" t="s">
        <v>12654</v>
      </c>
      <c r="K1455" s="101" t="s">
        <v>1030</v>
      </c>
    </row>
    <row r="1456" spans="1:11">
      <c r="A1456" s="2" t="s">
        <v>12125</v>
      </c>
      <c r="B1456" s="99">
        <v>2181965</v>
      </c>
      <c r="C1456" s="100" t="s">
        <v>12655</v>
      </c>
      <c r="D1456" s="101" t="s">
        <v>12656</v>
      </c>
      <c r="E1456" s="102">
        <v>2212618</v>
      </c>
      <c r="F1456" s="101" t="s">
        <v>7506</v>
      </c>
      <c r="G1456" s="101" t="s">
        <v>5435</v>
      </c>
      <c r="H1456" s="103">
        <v>12</v>
      </c>
      <c r="I1456" s="100" t="s">
        <v>7471</v>
      </c>
      <c r="J1456" s="101" t="s">
        <v>12656</v>
      </c>
      <c r="K1456" s="101" t="s">
        <v>685</v>
      </c>
    </row>
    <row r="1457" spans="1:11">
      <c r="A1457" s="2" t="s">
        <v>12125</v>
      </c>
      <c r="B1457" s="99">
        <v>2187944</v>
      </c>
      <c r="C1457" s="100" t="s">
        <v>12657</v>
      </c>
      <c r="D1457" s="101" t="s">
        <v>12658</v>
      </c>
      <c r="E1457" s="102">
        <v>2212618</v>
      </c>
      <c r="F1457" s="101" t="s">
        <v>7506</v>
      </c>
      <c r="G1457" s="101" t="s">
        <v>5435</v>
      </c>
      <c r="H1457" s="103">
        <v>12</v>
      </c>
      <c r="I1457" s="100" t="s">
        <v>7471</v>
      </c>
      <c r="J1457" s="101" t="s">
        <v>12658</v>
      </c>
      <c r="K1457" s="101" t="s">
        <v>685</v>
      </c>
    </row>
    <row r="1458" spans="1:11">
      <c r="A1458" s="2" t="s">
        <v>12125</v>
      </c>
      <c r="B1458" s="99">
        <v>2180681</v>
      </c>
      <c r="C1458" s="100" t="s">
        <v>12659</v>
      </c>
      <c r="D1458" s="101" t="s">
        <v>12660</v>
      </c>
      <c r="E1458" s="102">
        <v>2125671</v>
      </c>
      <c r="F1458" s="101" t="s">
        <v>7506</v>
      </c>
      <c r="G1458" s="101" t="s">
        <v>5448</v>
      </c>
      <c r="H1458" s="103">
        <v>12</v>
      </c>
      <c r="I1458" s="100" t="s">
        <v>7521</v>
      </c>
      <c r="J1458" s="101" t="s">
        <v>12660</v>
      </c>
      <c r="K1458" s="101" t="s">
        <v>3476</v>
      </c>
    </row>
    <row r="1459" spans="1:11">
      <c r="A1459" s="2" t="s">
        <v>12125</v>
      </c>
      <c r="B1459" s="99">
        <v>2190504</v>
      </c>
      <c r="C1459" s="100" t="s">
        <v>12661</v>
      </c>
      <c r="D1459" s="101" t="s">
        <v>12662</v>
      </c>
      <c r="E1459" s="102">
        <v>2213666</v>
      </c>
      <c r="F1459" s="101" t="s">
        <v>7506</v>
      </c>
      <c r="G1459" s="101" t="s">
        <v>1776</v>
      </c>
      <c r="H1459" s="103">
        <v>12</v>
      </c>
      <c r="I1459" s="100" t="s">
        <v>7471</v>
      </c>
      <c r="J1459" s="101" t="s">
        <v>12662</v>
      </c>
      <c r="K1459" s="101" t="s">
        <v>5184</v>
      </c>
    </row>
    <row r="1460" spans="1:11">
      <c r="A1460" s="2" t="s">
        <v>12125</v>
      </c>
      <c r="B1460" s="99">
        <v>2191126</v>
      </c>
      <c r="C1460" s="100" t="s">
        <v>12663</v>
      </c>
      <c r="D1460" s="101" t="s">
        <v>12664</v>
      </c>
      <c r="E1460" s="102">
        <v>2213666</v>
      </c>
      <c r="F1460" s="101" t="s">
        <v>7506</v>
      </c>
      <c r="G1460" s="101" t="s">
        <v>1776</v>
      </c>
      <c r="H1460" s="103">
        <v>12</v>
      </c>
      <c r="I1460" s="100" t="s">
        <v>7471</v>
      </c>
      <c r="J1460" s="101" t="s">
        <v>12664</v>
      </c>
      <c r="K1460" s="101" t="s">
        <v>5184</v>
      </c>
    </row>
    <row r="1461" spans="1:11">
      <c r="A1461" s="2" t="s">
        <v>12125</v>
      </c>
      <c r="B1461" s="99">
        <v>2141393</v>
      </c>
      <c r="C1461" s="100" t="s">
        <v>13281</v>
      </c>
      <c r="D1461" s="101" t="s">
        <v>13282</v>
      </c>
      <c r="E1461" s="102">
        <v>2215076</v>
      </c>
      <c r="F1461" s="101" t="s">
        <v>7506</v>
      </c>
      <c r="G1461" s="101" t="s">
        <v>5457</v>
      </c>
      <c r="H1461" s="103">
        <v>12</v>
      </c>
      <c r="I1461" s="100" t="s">
        <v>7471</v>
      </c>
      <c r="J1461" s="101" t="s">
        <v>13282</v>
      </c>
      <c r="K1461" s="101" t="s">
        <v>793</v>
      </c>
    </row>
    <row r="1462" spans="1:11">
      <c r="A1462" s="2" t="s">
        <v>12125</v>
      </c>
      <c r="B1462" s="99">
        <v>2149582</v>
      </c>
      <c r="C1462" s="100" t="s">
        <v>13283</v>
      </c>
      <c r="D1462" s="101" t="s">
        <v>13284</v>
      </c>
      <c r="E1462" s="102">
        <v>2215076</v>
      </c>
      <c r="F1462" s="101" t="s">
        <v>7506</v>
      </c>
      <c r="G1462" s="101" t="s">
        <v>5457</v>
      </c>
      <c r="H1462" s="103">
        <v>12</v>
      </c>
      <c r="I1462" s="100" t="s">
        <v>7471</v>
      </c>
      <c r="J1462" s="101" t="s">
        <v>13284</v>
      </c>
      <c r="K1462" s="101" t="s">
        <v>793</v>
      </c>
    </row>
    <row r="1463" spans="1:11">
      <c r="A1463" s="2" t="s">
        <v>12125</v>
      </c>
      <c r="B1463" s="99">
        <v>2169459</v>
      </c>
      <c r="C1463" s="100" t="s">
        <v>13285</v>
      </c>
      <c r="D1463" s="101" t="s">
        <v>13286</v>
      </c>
      <c r="E1463" s="102">
        <v>2215076</v>
      </c>
      <c r="F1463" s="101" t="s">
        <v>7506</v>
      </c>
      <c r="G1463" s="101" t="s">
        <v>5457</v>
      </c>
      <c r="H1463" s="103">
        <v>12</v>
      </c>
      <c r="I1463" s="100" t="s">
        <v>7471</v>
      </c>
      <c r="J1463" s="101" t="s">
        <v>13286</v>
      </c>
      <c r="K1463" s="101" t="s">
        <v>793</v>
      </c>
    </row>
    <row r="1464" spans="1:11">
      <c r="A1464" s="2" t="s">
        <v>12125</v>
      </c>
      <c r="B1464" s="99">
        <v>2177490</v>
      </c>
      <c r="C1464" s="100" t="s">
        <v>13287</v>
      </c>
      <c r="D1464" s="101" t="s">
        <v>13288</v>
      </c>
      <c r="E1464" s="102">
        <v>2215076</v>
      </c>
      <c r="F1464" s="101" t="s">
        <v>7506</v>
      </c>
      <c r="G1464" s="101" t="s">
        <v>5457</v>
      </c>
      <c r="H1464" s="103">
        <v>12</v>
      </c>
      <c r="I1464" s="100" t="s">
        <v>7471</v>
      </c>
      <c r="J1464" s="101" t="s">
        <v>13288</v>
      </c>
      <c r="K1464" s="101" t="s">
        <v>793</v>
      </c>
    </row>
    <row r="1465" spans="1:11">
      <c r="A1465" s="2" t="s">
        <v>12125</v>
      </c>
      <c r="B1465" s="99">
        <v>2178505</v>
      </c>
      <c r="C1465" s="100" t="s">
        <v>13289</v>
      </c>
      <c r="D1465" s="101" t="s">
        <v>13290</v>
      </c>
      <c r="E1465" s="102">
        <v>2215076</v>
      </c>
      <c r="F1465" s="101" t="s">
        <v>7506</v>
      </c>
      <c r="G1465" s="101" t="s">
        <v>5457</v>
      </c>
      <c r="H1465" s="103">
        <v>12</v>
      </c>
      <c r="I1465" s="100" t="s">
        <v>7471</v>
      </c>
      <c r="J1465" s="101" t="s">
        <v>13290</v>
      </c>
      <c r="K1465" s="101" t="s">
        <v>793</v>
      </c>
    </row>
    <row r="1466" spans="1:11">
      <c r="A1466" s="2" t="s">
        <v>12125</v>
      </c>
      <c r="B1466" s="99">
        <v>2183536</v>
      </c>
      <c r="C1466" s="100" t="s">
        <v>13291</v>
      </c>
      <c r="D1466" s="101" t="s">
        <v>13292</v>
      </c>
      <c r="E1466" s="102">
        <v>2215076</v>
      </c>
      <c r="F1466" s="101" t="s">
        <v>7506</v>
      </c>
      <c r="G1466" s="101" t="s">
        <v>5457</v>
      </c>
      <c r="H1466" s="103">
        <v>12</v>
      </c>
      <c r="I1466" s="100" t="s">
        <v>7471</v>
      </c>
      <c r="J1466" s="101" t="s">
        <v>13292</v>
      </c>
      <c r="K1466" s="101" t="s">
        <v>793</v>
      </c>
    </row>
    <row r="1467" spans="1:11">
      <c r="A1467" s="2" t="s">
        <v>12125</v>
      </c>
      <c r="B1467" s="99">
        <v>2183784</v>
      </c>
      <c r="C1467" s="100" t="s">
        <v>13293</v>
      </c>
      <c r="D1467" s="101" t="s">
        <v>13294</v>
      </c>
      <c r="E1467" s="102">
        <v>2215076</v>
      </c>
      <c r="F1467" s="101" t="s">
        <v>7506</v>
      </c>
      <c r="G1467" s="101" t="s">
        <v>5457</v>
      </c>
      <c r="H1467" s="103">
        <v>12</v>
      </c>
      <c r="I1467" s="100" t="s">
        <v>7471</v>
      </c>
      <c r="J1467" s="101" t="s">
        <v>13294</v>
      </c>
      <c r="K1467" s="101" t="s">
        <v>793</v>
      </c>
    </row>
    <row r="1468" spans="1:11">
      <c r="A1468" s="2" t="s">
        <v>12125</v>
      </c>
      <c r="B1468" s="99">
        <v>2190214</v>
      </c>
      <c r="C1468" s="100" t="s">
        <v>13295</v>
      </c>
      <c r="D1468" s="101" t="s">
        <v>13296</v>
      </c>
      <c r="E1468" s="102">
        <v>2215076</v>
      </c>
      <c r="F1468" s="101" t="s">
        <v>7506</v>
      </c>
      <c r="G1468" s="101" t="s">
        <v>5457</v>
      </c>
      <c r="H1468" s="103">
        <v>12</v>
      </c>
      <c r="I1468" s="100" t="s">
        <v>7471</v>
      </c>
      <c r="J1468" s="101" t="s">
        <v>13296</v>
      </c>
      <c r="K1468" s="101" t="s">
        <v>793</v>
      </c>
    </row>
    <row r="1469" spans="1:11">
      <c r="A1469" s="2" t="s">
        <v>12125</v>
      </c>
      <c r="B1469" s="99">
        <v>2190430</v>
      </c>
      <c r="C1469" s="100" t="s">
        <v>13297</v>
      </c>
      <c r="D1469" s="101" t="s">
        <v>13298</v>
      </c>
      <c r="E1469" s="102">
        <v>2215076</v>
      </c>
      <c r="F1469" s="101" t="s">
        <v>7506</v>
      </c>
      <c r="G1469" s="101" t="s">
        <v>5457</v>
      </c>
      <c r="H1469" s="103">
        <v>12</v>
      </c>
      <c r="I1469" s="100" t="s">
        <v>7471</v>
      </c>
      <c r="J1469" s="101" t="s">
        <v>13298</v>
      </c>
      <c r="K1469" s="101" t="s">
        <v>793</v>
      </c>
    </row>
    <row r="1470" spans="1:11">
      <c r="A1470" s="2" t="s">
        <v>12125</v>
      </c>
      <c r="B1470" s="99">
        <v>2190817</v>
      </c>
      <c r="C1470" s="100" t="s">
        <v>13299</v>
      </c>
      <c r="D1470" s="101" t="s">
        <v>13300</v>
      </c>
      <c r="E1470" s="102">
        <v>2215076</v>
      </c>
      <c r="F1470" s="101" t="s">
        <v>7506</v>
      </c>
      <c r="G1470" s="101" t="s">
        <v>5457</v>
      </c>
      <c r="H1470" s="103">
        <v>12</v>
      </c>
      <c r="I1470" s="100" t="s">
        <v>7471</v>
      </c>
      <c r="J1470" s="101" t="s">
        <v>13300</v>
      </c>
      <c r="K1470" s="101" t="s">
        <v>793</v>
      </c>
    </row>
    <row r="1471" spans="1:11">
      <c r="A1471" s="2" t="s">
        <v>12125</v>
      </c>
      <c r="B1471" s="99">
        <v>2185050</v>
      </c>
      <c r="C1471" s="100" t="s">
        <v>13301</v>
      </c>
      <c r="D1471" s="101" t="s">
        <v>13302</v>
      </c>
      <c r="E1471" s="102">
        <v>2215076</v>
      </c>
      <c r="F1471" s="101" t="s">
        <v>7506</v>
      </c>
      <c r="G1471" s="101" t="s">
        <v>5457</v>
      </c>
      <c r="H1471" s="103">
        <v>12</v>
      </c>
      <c r="I1471" s="100" t="s">
        <v>7471</v>
      </c>
      <c r="J1471" s="101" t="s">
        <v>13302</v>
      </c>
      <c r="K1471" s="101" t="s">
        <v>793</v>
      </c>
    </row>
    <row r="1472" spans="1:11">
      <c r="A1472" s="2" t="s">
        <v>12125</v>
      </c>
      <c r="B1472" s="99">
        <v>2167410</v>
      </c>
      <c r="C1472" s="100" t="s">
        <v>13303</v>
      </c>
      <c r="D1472" s="101" t="s">
        <v>13304</v>
      </c>
      <c r="E1472" s="102">
        <v>2215076</v>
      </c>
      <c r="F1472" s="101" t="s">
        <v>7506</v>
      </c>
      <c r="G1472" s="101" t="s">
        <v>5457</v>
      </c>
      <c r="H1472" s="103">
        <v>12</v>
      </c>
      <c r="I1472" s="100" t="s">
        <v>7471</v>
      </c>
      <c r="J1472" s="101" t="s">
        <v>13304</v>
      </c>
      <c r="K1472" s="101" t="s">
        <v>793</v>
      </c>
    </row>
    <row r="1473" spans="1:11">
      <c r="A1473" s="2" t="s">
        <v>12125</v>
      </c>
      <c r="B1473" s="99">
        <v>2134378</v>
      </c>
      <c r="C1473" s="100" t="s">
        <v>13305</v>
      </c>
      <c r="D1473" s="101" t="s">
        <v>13306</v>
      </c>
      <c r="E1473" s="102">
        <v>2215076</v>
      </c>
      <c r="F1473" s="101" t="s">
        <v>7506</v>
      </c>
      <c r="G1473" s="101" t="s">
        <v>5457</v>
      </c>
      <c r="H1473" s="103">
        <v>12</v>
      </c>
      <c r="I1473" s="100" t="s">
        <v>7471</v>
      </c>
      <c r="J1473" s="101" t="s">
        <v>13306</v>
      </c>
      <c r="K1473" s="101" t="s">
        <v>793</v>
      </c>
    </row>
    <row r="1474" spans="1:11">
      <c r="A1474" s="2" t="s">
        <v>12125</v>
      </c>
      <c r="B1474" s="99">
        <v>2180761</v>
      </c>
      <c r="C1474" s="100" t="s">
        <v>13307</v>
      </c>
      <c r="D1474" s="101" t="s">
        <v>13308</v>
      </c>
      <c r="E1474" s="102">
        <v>2215076</v>
      </c>
      <c r="F1474" s="101" t="s">
        <v>7506</v>
      </c>
      <c r="G1474" s="101" t="s">
        <v>5457</v>
      </c>
      <c r="H1474" s="103">
        <v>12</v>
      </c>
      <c r="I1474" s="100" t="s">
        <v>7471</v>
      </c>
      <c r="J1474" s="101" t="s">
        <v>13308</v>
      </c>
      <c r="K1474" s="101" t="s">
        <v>793</v>
      </c>
    </row>
    <row r="1475" spans="1:11">
      <c r="A1475" s="2" t="s">
        <v>12125</v>
      </c>
      <c r="B1475" s="99">
        <v>2183011</v>
      </c>
      <c r="C1475" s="100" t="s">
        <v>8784</v>
      </c>
      <c r="D1475" s="101" t="s">
        <v>8785</v>
      </c>
      <c r="E1475" s="102">
        <v>2126862</v>
      </c>
      <c r="F1475" s="101" t="s">
        <v>7506</v>
      </c>
      <c r="G1475" s="101" t="s">
        <v>5876</v>
      </c>
      <c r="H1475" s="103">
        <v>2.4</v>
      </c>
      <c r="I1475" s="100" t="s">
        <v>7471</v>
      </c>
      <c r="J1475" s="101" t="s">
        <v>8785</v>
      </c>
      <c r="K1475" s="101" t="s">
        <v>1307</v>
      </c>
    </row>
    <row r="1476" spans="1:11">
      <c r="A1476" s="2" t="s">
        <v>12125</v>
      </c>
      <c r="B1476" s="99">
        <v>2189922</v>
      </c>
      <c r="C1476" s="100" t="s">
        <v>10768</v>
      </c>
      <c r="D1476" s="101" t="s">
        <v>10769</v>
      </c>
      <c r="E1476" s="102">
        <v>2126158</v>
      </c>
      <c r="F1476" s="101" t="s">
        <v>7506</v>
      </c>
      <c r="G1476" s="101" t="s">
        <v>3102</v>
      </c>
      <c r="H1476" s="103">
        <v>4</v>
      </c>
      <c r="I1476" s="100" t="s">
        <v>7471</v>
      </c>
      <c r="J1476" s="101" t="s">
        <v>10769</v>
      </c>
      <c r="K1476" s="101" t="s">
        <v>1441</v>
      </c>
    </row>
    <row r="1477" spans="1:11">
      <c r="A1477" s="2" t="s">
        <v>12125</v>
      </c>
      <c r="B1477" s="99">
        <v>2140309</v>
      </c>
      <c r="C1477" s="100" t="s">
        <v>11923</v>
      </c>
      <c r="D1477" s="101" t="s">
        <v>11924</v>
      </c>
      <c r="E1477" s="102">
        <v>2215220</v>
      </c>
      <c r="F1477" s="101" t="s">
        <v>7506</v>
      </c>
      <c r="G1477" s="101" t="s">
        <v>5457</v>
      </c>
      <c r="H1477" s="103">
        <v>12</v>
      </c>
      <c r="I1477" s="100" t="s">
        <v>7471</v>
      </c>
      <c r="J1477" s="101" t="s">
        <v>11924</v>
      </c>
      <c r="K1477" s="101" t="s">
        <v>961</v>
      </c>
    </row>
    <row r="1478" spans="1:11">
      <c r="A1478" s="2" t="s">
        <v>12125</v>
      </c>
      <c r="B1478" s="99">
        <v>2142913</v>
      </c>
      <c r="C1478" s="100" t="s">
        <v>11925</v>
      </c>
      <c r="D1478" s="101" t="s">
        <v>11926</v>
      </c>
      <c r="E1478" s="102">
        <v>2215220</v>
      </c>
      <c r="F1478" s="101" t="s">
        <v>7506</v>
      </c>
      <c r="G1478" s="101" t="s">
        <v>5457</v>
      </c>
      <c r="H1478" s="103">
        <v>12</v>
      </c>
      <c r="I1478" s="100" t="s">
        <v>7471</v>
      </c>
      <c r="J1478" s="101" t="s">
        <v>11926</v>
      </c>
      <c r="K1478" s="101" t="s">
        <v>961</v>
      </c>
    </row>
    <row r="1479" spans="1:11">
      <c r="A1479" s="2" t="s">
        <v>12125</v>
      </c>
      <c r="B1479" s="99">
        <v>2145517</v>
      </c>
      <c r="C1479" s="100" t="s">
        <v>11927</v>
      </c>
      <c r="D1479" s="101" t="s">
        <v>11928</v>
      </c>
      <c r="E1479" s="102">
        <v>2215220</v>
      </c>
      <c r="F1479" s="101" t="s">
        <v>7506</v>
      </c>
      <c r="G1479" s="101" t="s">
        <v>5457</v>
      </c>
      <c r="H1479" s="103">
        <v>12</v>
      </c>
      <c r="I1479" s="100" t="s">
        <v>7471</v>
      </c>
      <c r="J1479" s="101" t="s">
        <v>11928</v>
      </c>
      <c r="K1479" s="101" t="s">
        <v>961</v>
      </c>
    </row>
    <row r="1480" spans="1:11">
      <c r="A1480" s="2" t="s">
        <v>12125</v>
      </c>
      <c r="B1480" s="99">
        <v>2164640</v>
      </c>
      <c r="C1480" s="100" t="s">
        <v>11929</v>
      </c>
      <c r="D1480" s="101" t="s">
        <v>11930</v>
      </c>
      <c r="E1480" s="102">
        <v>2215220</v>
      </c>
      <c r="F1480" s="101" t="s">
        <v>7506</v>
      </c>
      <c r="G1480" s="101" t="s">
        <v>5457</v>
      </c>
      <c r="H1480" s="103">
        <v>12</v>
      </c>
      <c r="I1480" s="100" t="s">
        <v>7471</v>
      </c>
      <c r="J1480" s="101" t="s">
        <v>11930</v>
      </c>
      <c r="K1480" s="101" t="s">
        <v>961</v>
      </c>
    </row>
    <row r="1481" spans="1:11">
      <c r="A1481" s="2" t="s">
        <v>12125</v>
      </c>
      <c r="B1481" s="99">
        <v>2174575</v>
      </c>
      <c r="C1481" s="100" t="s">
        <v>11931</v>
      </c>
      <c r="D1481" s="101" t="s">
        <v>11932</v>
      </c>
      <c r="E1481" s="102">
        <v>2215220</v>
      </c>
      <c r="F1481" s="101" t="s">
        <v>7506</v>
      </c>
      <c r="G1481" s="101" t="s">
        <v>5457</v>
      </c>
      <c r="H1481" s="103">
        <v>12</v>
      </c>
      <c r="I1481" s="100" t="s">
        <v>7471</v>
      </c>
      <c r="J1481" s="101" t="s">
        <v>11932</v>
      </c>
      <c r="K1481" s="101" t="s">
        <v>961</v>
      </c>
    </row>
    <row r="1482" spans="1:11">
      <c r="A1482" s="2" t="s">
        <v>12125</v>
      </c>
      <c r="B1482" s="99">
        <v>2129137</v>
      </c>
      <c r="C1482" s="100" t="s">
        <v>11933</v>
      </c>
      <c r="D1482" s="101" t="s">
        <v>11934</v>
      </c>
      <c r="E1482" s="102">
        <v>2215220</v>
      </c>
      <c r="F1482" s="101" t="s">
        <v>7506</v>
      </c>
      <c r="G1482" s="101" t="s">
        <v>5457</v>
      </c>
      <c r="H1482" s="103">
        <v>12</v>
      </c>
      <c r="I1482" s="100" t="s">
        <v>7471</v>
      </c>
      <c r="J1482" s="101" t="s">
        <v>11934</v>
      </c>
      <c r="K1482" s="101" t="s">
        <v>961</v>
      </c>
    </row>
    <row r="1483" spans="1:11">
      <c r="A1483" s="2" t="s">
        <v>12125</v>
      </c>
      <c r="B1483" s="99">
        <v>2133852</v>
      </c>
      <c r="C1483" s="100" t="s">
        <v>11935</v>
      </c>
      <c r="D1483" s="101" t="s">
        <v>11936</v>
      </c>
      <c r="E1483" s="102">
        <v>2215220</v>
      </c>
      <c r="F1483" s="101" t="s">
        <v>7506</v>
      </c>
      <c r="G1483" s="101" t="s">
        <v>5457</v>
      </c>
      <c r="H1483" s="103">
        <v>12</v>
      </c>
      <c r="I1483" s="100" t="s">
        <v>7471</v>
      </c>
      <c r="J1483" s="101" t="s">
        <v>11936</v>
      </c>
      <c r="K1483" s="101" t="s">
        <v>961</v>
      </c>
    </row>
    <row r="1484" spans="1:11">
      <c r="A1484" s="2" t="s">
        <v>12125</v>
      </c>
      <c r="B1484" s="99">
        <v>2179930</v>
      </c>
      <c r="C1484" s="100" t="s">
        <v>11937</v>
      </c>
      <c r="D1484" s="101" t="s">
        <v>11938</v>
      </c>
      <c r="E1484" s="102">
        <v>2215220</v>
      </c>
      <c r="F1484" s="101" t="s">
        <v>7506</v>
      </c>
      <c r="G1484" s="101" t="s">
        <v>5457</v>
      </c>
      <c r="H1484" s="103">
        <v>12</v>
      </c>
      <c r="I1484" s="100" t="s">
        <v>7471</v>
      </c>
      <c r="J1484" s="101" t="s">
        <v>11938</v>
      </c>
      <c r="K1484" s="101" t="s">
        <v>961</v>
      </c>
    </row>
    <row r="1485" spans="1:11">
      <c r="A1485" s="2" t="s">
        <v>12125</v>
      </c>
      <c r="B1485" s="99">
        <v>2183241</v>
      </c>
      <c r="C1485" s="100" t="s">
        <v>11939</v>
      </c>
      <c r="D1485" s="101" t="s">
        <v>11940</v>
      </c>
      <c r="E1485" s="102">
        <v>2215220</v>
      </c>
      <c r="F1485" s="101" t="s">
        <v>7506</v>
      </c>
      <c r="G1485" s="101" t="s">
        <v>5457</v>
      </c>
      <c r="H1485" s="103">
        <v>12</v>
      </c>
      <c r="I1485" s="100" t="s">
        <v>7471</v>
      </c>
      <c r="J1485" s="101" t="s">
        <v>11940</v>
      </c>
      <c r="K1485" s="101" t="s">
        <v>961</v>
      </c>
    </row>
    <row r="1486" spans="1:11">
      <c r="A1486" s="2" t="s">
        <v>12125</v>
      </c>
      <c r="B1486" s="99">
        <v>2186226</v>
      </c>
      <c r="C1486" s="100" t="s">
        <v>11941</v>
      </c>
      <c r="D1486" s="101" t="s">
        <v>11942</v>
      </c>
      <c r="E1486" s="102">
        <v>2215220</v>
      </c>
      <c r="F1486" s="101" t="s">
        <v>7506</v>
      </c>
      <c r="G1486" s="101" t="s">
        <v>5457</v>
      </c>
      <c r="H1486" s="103">
        <v>12</v>
      </c>
      <c r="I1486" s="100" t="s">
        <v>7471</v>
      </c>
      <c r="J1486" s="101" t="s">
        <v>11942</v>
      </c>
      <c r="K1486" s="101" t="s">
        <v>961</v>
      </c>
    </row>
    <row r="1487" spans="1:11">
      <c r="A1487" s="2" t="s">
        <v>12125</v>
      </c>
      <c r="B1487" s="99">
        <v>2190964</v>
      </c>
      <c r="C1487" s="100" t="s">
        <v>11943</v>
      </c>
      <c r="D1487" s="101" t="s">
        <v>11944</v>
      </c>
      <c r="E1487" s="102">
        <v>2215220</v>
      </c>
      <c r="F1487" s="101" t="s">
        <v>7506</v>
      </c>
      <c r="G1487" s="101" t="s">
        <v>5457</v>
      </c>
      <c r="H1487" s="103">
        <v>12</v>
      </c>
      <c r="I1487" s="100" t="s">
        <v>7471</v>
      </c>
      <c r="J1487" s="101" t="s">
        <v>11944</v>
      </c>
      <c r="K1487" s="101" t="s">
        <v>961</v>
      </c>
    </row>
    <row r="1488" spans="1:11">
      <c r="A1488" s="2" t="s">
        <v>12125</v>
      </c>
      <c r="B1488" s="99">
        <v>2181809</v>
      </c>
      <c r="C1488" s="100" t="s">
        <v>11945</v>
      </c>
      <c r="D1488" s="101" t="s">
        <v>11946</v>
      </c>
      <c r="E1488" s="102">
        <v>2215220</v>
      </c>
      <c r="F1488" s="101" t="s">
        <v>7506</v>
      </c>
      <c r="G1488" s="101" t="s">
        <v>5457</v>
      </c>
      <c r="H1488" s="103">
        <v>12</v>
      </c>
      <c r="I1488" s="100" t="s">
        <v>7471</v>
      </c>
      <c r="J1488" s="101" t="s">
        <v>11946</v>
      </c>
      <c r="K1488" s="101" t="s">
        <v>961</v>
      </c>
    </row>
    <row r="1489" spans="1:11">
      <c r="A1489" s="2" t="s">
        <v>12125</v>
      </c>
      <c r="B1489" s="99">
        <v>2191051</v>
      </c>
      <c r="C1489" s="100" t="s">
        <v>11947</v>
      </c>
      <c r="D1489" s="101" t="s">
        <v>3453</v>
      </c>
      <c r="E1489" s="102">
        <v>2126262</v>
      </c>
      <c r="F1489" s="101" t="s">
        <v>7506</v>
      </c>
      <c r="G1489" s="101" t="s">
        <v>2900</v>
      </c>
      <c r="H1489" s="103">
        <v>12</v>
      </c>
      <c r="I1489" s="100" t="s">
        <v>7521</v>
      </c>
      <c r="J1489" s="101" t="s">
        <v>3453</v>
      </c>
      <c r="K1489" s="101" t="s">
        <v>11948</v>
      </c>
    </row>
    <row r="1490" spans="1:11">
      <c r="A1490" s="2" t="s">
        <v>12154</v>
      </c>
      <c r="B1490" s="99">
        <v>2190887</v>
      </c>
      <c r="C1490" s="100" t="s">
        <v>2599</v>
      </c>
      <c r="D1490" s="101" t="s">
        <v>2600</v>
      </c>
      <c r="E1490" s="102">
        <v>2274126</v>
      </c>
      <c r="F1490" s="101" t="s">
        <v>7506</v>
      </c>
      <c r="G1490" s="101" t="s">
        <v>3175</v>
      </c>
      <c r="H1490" s="103">
        <v>12</v>
      </c>
      <c r="I1490" s="100" t="s">
        <v>7471</v>
      </c>
      <c r="J1490" s="101" t="s">
        <v>2600</v>
      </c>
      <c r="K1490" s="101" t="s">
        <v>2601</v>
      </c>
    </row>
    <row r="1491" spans="1:11">
      <c r="A1491" s="2" t="s">
        <v>12154</v>
      </c>
      <c r="B1491" s="99">
        <v>2185639</v>
      </c>
      <c r="C1491" s="100" t="s">
        <v>2602</v>
      </c>
      <c r="D1491" s="101" t="s">
        <v>2603</v>
      </c>
      <c r="E1491" s="102">
        <v>2274126</v>
      </c>
      <c r="F1491" s="101" t="s">
        <v>7506</v>
      </c>
      <c r="G1491" s="101" t="s">
        <v>3175</v>
      </c>
      <c r="H1491" s="103">
        <v>12</v>
      </c>
      <c r="I1491" s="100" t="s">
        <v>7471</v>
      </c>
      <c r="J1491" s="101" t="s">
        <v>2603</v>
      </c>
      <c r="K1491" s="101" t="s">
        <v>2601</v>
      </c>
    </row>
    <row r="1492" spans="1:11">
      <c r="A1492" s="2" t="s">
        <v>12154</v>
      </c>
      <c r="B1492" s="99">
        <v>2172776</v>
      </c>
      <c r="C1492" s="100" t="s">
        <v>2604</v>
      </c>
      <c r="D1492" s="101" t="s">
        <v>2605</v>
      </c>
      <c r="E1492" s="102">
        <v>2214850</v>
      </c>
      <c r="F1492" s="101" t="s">
        <v>7506</v>
      </c>
      <c r="G1492" s="101" t="s">
        <v>5876</v>
      </c>
      <c r="H1492" s="103">
        <v>16</v>
      </c>
      <c r="I1492" s="100" t="s">
        <v>7471</v>
      </c>
      <c r="J1492" s="101" t="s">
        <v>2605</v>
      </c>
      <c r="K1492" s="101" t="s">
        <v>445</v>
      </c>
    </row>
    <row r="1493" spans="1:11">
      <c r="A1493" s="2" t="s">
        <v>12154</v>
      </c>
      <c r="B1493" s="99">
        <v>2183787</v>
      </c>
      <c r="C1493" s="100" t="s">
        <v>2606</v>
      </c>
      <c r="D1493" s="101" t="s">
        <v>2607</v>
      </c>
      <c r="E1493" s="102">
        <v>2214850</v>
      </c>
      <c r="F1493" s="101" t="s">
        <v>7506</v>
      </c>
      <c r="G1493" s="101" t="s">
        <v>5876</v>
      </c>
      <c r="H1493" s="103">
        <v>16</v>
      </c>
      <c r="I1493" s="100" t="s">
        <v>7471</v>
      </c>
      <c r="J1493" s="101" t="s">
        <v>2607</v>
      </c>
      <c r="K1493" s="101" t="s">
        <v>445</v>
      </c>
    </row>
    <row r="1494" spans="1:11">
      <c r="A1494" s="2" t="s">
        <v>12154</v>
      </c>
      <c r="B1494" s="99">
        <v>2190507</v>
      </c>
      <c r="C1494" s="100" t="s">
        <v>7897</v>
      </c>
      <c r="D1494" s="101" t="s">
        <v>3853</v>
      </c>
      <c r="E1494" s="102">
        <v>2214846</v>
      </c>
      <c r="F1494" s="101" t="s">
        <v>7506</v>
      </c>
      <c r="G1494" s="101" t="s">
        <v>5876</v>
      </c>
      <c r="H1494" s="103">
        <v>12</v>
      </c>
      <c r="I1494" s="100" t="s">
        <v>7471</v>
      </c>
      <c r="J1494" s="101" t="s">
        <v>3853</v>
      </c>
      <c r="K1494" s="101" t="s">
        <v>3853</v>
      </c>
    </row>
    <row r="1495" spans="1:11">
      <c r="A1495" s="2" t="s">
        <v>12154</v>
      </c>
      <c r="B1495" s="99">
        <v>2183885</v>
      </c>
      <c r="C1495" s="100" t="s">
        <v>7898</v>
      </c>
      <c r="D1495" s="101" t="s">
        <v>7899</v>
      </c>
      <c r="E1495" s="102">
        <v>2215960</v>
      </c>
      <c r="F1495" s="101" t="s">
        <v>7506</v>
      </c>
      <c r="G1495" s="101" t="s">
        <v>5448</v>
      </c>
      <c r="H1495" s="103">
        <v>12</v>
      </c>
      <c r="I1495" s="100" t="s">
        <v>7471</v>
      </c>
      <c r="J1495" s="101" t="s">
        <v>7899</v>
      </c>
      <c r="K1495" s="101" t="s">
        <v>7900</v>
      </c>
    </row>
    <row r="1496" spans="1:11">
      <c r="A1496" s="2" t="s">
        <v>12154</v>
      </c>
      <c r="B1496" s="99">
        <v>2145915</v>
      </c>
      <c r="C1496" s="100" t="s">
        <v>7901</v>
      </c>
      <c r="D1496" s="101" t="s">
        <v>7902</v>
      </c>
      <c r="E1496" s="102">
        <v>2215960</v>
      </c>
      <c r="F1496" s="101" t="s">
        <v>7506</v>
      </c>
      <c r="G1496" s="101" t="s">
        <v>5448</v>
      </c>
      <c r="H1496" s="103">
        <v>12</v>
      </c>
      <c r="I1496" s="100" t="s">
        <v>7471</v>
      </c>
      <c r="J1496" s="101" t="s">
        <v>7902</v>
      </c>
      <c r="K1496" s="101" t="s">
        <v>7900</v>
      </c>
    </row>
    <row r="1497" spans="1:11">
      <c r="A1497" s="2" t="s">
        <v>12154</v>
      </c>
      <c r="B1497" s="99">
        <v>2144967</v>
      </c>
      <c r="C1497" s="100" t="s">
        <v>7903</v>
      </c>
      <c r="D1497" s="101" t="s">
        <v>7904</v>
      </c>
      <c r="E1497" s="102">
        <v>2122651</v>
      </c>
      <c r="F1497" s="101" t="s">
        <v>7506</v>
      </c>
      <c r="G1497" s="101" t="s">
        <v>2900</v>
      </c>
      <c r="H1497" s="103">
        <v>12</v>
      </c>
      <c r="I1497" s="100" t="s">
        <v>7521</v>
      </c>
      <c r="J1497" s="101" t="s">
        <v>7904</v>
      </c>
      <c r="K1497" s="101" t="s">
        <v>7905</v>
      </c>
    </row>
    <row r="1498" spans="1:11">
      <c r="A1498" s="2" t="s">
        <v>12154</v>
      </c>
      <c r="B1498" s="99">
        <v>2163712</v>
      </c>
      <c r="C1498" s="100" t="s">
        <v>3563</v>
      </c>
      <c r="D1498" s="101" t="s">
        <v>3564</v>
      </c>
      <c r="E1498" s="102">
        <v>2214464</v>
      </c>
      <c r="F1498" s="101" t="s">
        <v>7506</v>
      </c>
      <c r="G1498" s="101" t="s">
        <v>2931</v>
      </c>
      <c r="H1498" s="103">
        <v>4</v>
      </c>
      <c r="I1498" s="100" t="s">
        <v>7471</v>
      </c>
      <c r="J1498" s="101" t="s">
        <v>3564</v>
      </c>
      <c r="K1498" s="101" t="s">
        <v>1013</v>
      </c>
    </row>
    <row r="1499" spans="1:11">
      <c r="A1499" s="2" t="s">
        <v>12154</v>
      </c>
      <c r="B1499" s="99">
        <v>2173655</v>
      </c>
      <c r="C1499" s="100" t="s">
        <v>3565</v>
      </c>
      <c r="D1499" s="101" t="s">
        <v>258</v>
      </c>
      <c r="E1499" s="102">
        <v>2214464</v>
      </c>
      <c r="F1499" s="101" t="s">
        <v>7506</v>
      </c>
      <c r="G1499" s="101" t="s">
        <v>2931</v>
      </c>
      <c r="H1499" s="103">
        <v>4</v>
      </c>
      <c r="I1499" s="100" t="s">
        <v>7471</v>
      </c>
      <c r="J1499" s="101" t="s">
        <v>258</v>
      </c>
      <c r="K1499" s="101" t="s">
        <v>1013</v>
      </c>
    </row>
    <row r="1500" spans="1:11">
      <c r="A1500" s="2" t="s">
        <v>12154</v>
      </c>
      <c r="B1500" s="99">
        <v>2187544</v>
      </c>
      <c r="C1500" s="100" t="s">
        <v>3566</v>
      </c>
      <c r="D1500" s="101" t="s">
        <v>3567</v>
      </c>
      <c r="E1500" s="102">
        <v>2214464</v>
      </c>
      <c r="F1500" s="101" t="s">
        <v>7506</v>
      </c>
      <c r="G1500" s="101" t="s">
        <v>2931</v>
      </c>
      <c r="H1500" s="103">
        <v>4</v>
      </c>
      <c r="I1500" s="100" t="s">
        <v>7471</v>
      </c>
      <c r="J1500" s="101" t="s">
        <v>3567</v>
      </c>
      <c r="K1500" s="101" t="s">
        <v>1013</v>
      </c>
    </row>
    <row r="1501" spans="1:11">
      <c r="A1501" s="2" t="s">
        <v>12154</v>
      </c>
      <c r="B1501" s="99">
        <v>2190217</v>
      </c>
      <c r="C1501" s="100" t="s">
        <v>3568</v>
      </c>
      <c r="D1501" s="101" t="s">
        <v>3569</v>
      </c>
      <c r="E1501" s="102">
        <v>2214464</v>
      </c>
      <c r="F1501" s="101" t="s">
        <v>7506</v>
      </c>
      <c r="G1501" s="101" t="s">
        <v>2931</v>
      </c>
      <c r="H1501" s="103">
        <v>4</v>
      </c>
      <c r="I1501" s="100" t="s">
        <v>7471</v>
      </c>
      <c r="J1501" s="101" t="s">
        <v>3569</v>
      </c>
      <c r="K1501" s="101" t="s">
        <v>1013</v>
      </c>
    </row>
    <row r="1502" spans="1:11">
      <c r="A1502" s="2" t="s">
        <v>12154</v>
      </c>
      <c r="B1502" s="99">
        <v>2179552</v>
      </c>
      <c r="C1502" s="100" t="s">
        <v>3570</v>
      </c>
      <c r="D1502" s="101" t="s">
        <v>3571</v>
      </c>
      <c r="E1502" s="102">
        <v>2214464</v>
      </c>
      <c r="F1502" s="101" t="s">
        <v>7506</v>
      </c>
      <c r="G1502" s="101" t="s">
        <v>2931</v>
      </c>
      <c r="H1502" s="103">
        <v>4</v>
      </c>
      <c r="I1502" s="100" t="s">
        <v>7471</v>
      </c>
      <c r="J1502" s="101" t="s">
        <v>3571</v>
      </c>
      <c r="K1502" s="101" t="s">
        <v>1013</v>
      </c>
    </row>
    <row r="1503" spans="1:11">
      <c r="A1503" s="2" t="s">
        <v>12154</v>
      </c>
      <c r="B1503" s="99">
        <v>2152390</v>
      </c>
      <c r="C1503" s="100" t="s">
        <v>11417</v>
      </c>
      <c r="D1503" s="101" t="s">
        <v>11418</v>
      </c>
      <c r="E1503" s="102">
        <v>2215066</v>
      </c>
      <c r="F1503" s="101" t="s">
        <v>7506</v>
      </c>
      <c r="G1503" s="101" t="s">
        <v>5876</v>
      </c>
      <c r="H1503" s="103">
        <v>16</v>
      </c>
      <c r="I1503" s="100" t="s">
        <v>7471</v>
      </c>
      <c r="J1503" s="101" t="s">
        <v>11418</v>
      </c>
      <c r="K1503" s="101" t="s">
        <v>608</v>
      </c>
    </row>
    <row r="1504" spans="1:11">
      <c r="A1504" s="2" t="s">
        <v>12154</v>
      </c>
      <c r="B1504" s="99">
        <v>2169079</v>
      </c>
      <c r="C1504" s="100" t="s">
        <v>11419</v>
      </c>
      <c r="D1504" s="101" t="s">
        <v>11420</v>
      </c>
      <c r="E1504" s="102">
        <v>2215066</v>
      </c>
      <c r="F1504" s="101" t="s">
        <v>7506</v>
      </c>
      <c r="G1504" s="101" t="s">
        <v>5876</v>
      </c>
      <c r="H1504" s="103">
        <v>16</v>
      </c>
      <c r="I1504" s="100" t="s">
        <v>7471</v>
      </c>
      <c r="J1504" s="101" t="s">
        <v>11420</v>
      </c>
      <c r="K1504" s="101" t="s">
        <v>608</v>
      </c>
    </row>
    <row r="1505" spans="1:11">
      <c r="A1505" s="2" t="s">
        <v>12154</v>
      </c>
      <c r="B1505" s="99">
        <v>2180116</v>
      </c>
      <c r="C1505" s="100" t="s">
        <v>11421</v>
      </c>
      <c r="D1505" s="101" t="s">
        <v>11422</v>
      </c>
      <c r="E1505" s="102">
        <v>2215066</v>
      </c>
      <c r="F1505" s="101" t="s">
        <v>7506</v>
      </c>
      <c r="G1505" s="101" t="s">
        <v>5876</v>
      </c>
      <c r="H1505" s="103">
        <v>16</v>
      </c>
      <c r="I1505" s="100" t="s">
        <v>7471</v>
      </c>
      <c r="J1505" s="101" t="s">
        <v>11422</v>
      </c>
      <c r="K1505" s="101" t="s">
        <v>608</v>
      </c>
    </row>
    <row r="1506" spans="1:11">
      <c r="A1506" s="2" t="s">
        <v>12154</v>
      </c>
      <c r="B1506" s="99">
        <v>2190602</v>
      </c>
      <c r="C1506" s="100" t="s">
        <v>11423</v>
      </c>
      <c r="D1506" s="101" t="s">
        <v>11424</v>
      </c>
      <c r="E1506" s="102">
        <v>2215066</v>
      </c>
      <c r="F1506" s="101" t="s">
        <v>7506</v>
      </c>
      <c r="G1506" s="101" t="s">
        <v>5876</v>
      </c>
      <c r="H1506" s="103">
        <v>16</v>
      </c>
      <c r="I1506" s="100" t="s">
        <v>7471</v>
      </c>
      <c r="J1506" s="101" t="s">
        <v>11424</v>
      </c>
      <c r="K1506" s="101" t="s">
        <v>608</v>
      </c>
    </row>
    <row r="1507" spans="1:11">
      <c r="A1507" s="2" t="s">
        <v>12154</v>
      </c>
      <c r="B1507" s="99">
        <v>2182775</v>
      </c>
      <c r="C1507" s="100" t="s">
        <v>11425</v>
      </c>
      <c r="D1507" s="101" t="s">
        <v>11426</v>
      </c>
      <c r="E1507" s="102">
        <v>2215066</v>
      </c>
      <c r="F1507" s="101" t="s">
        <v>7506</v>
      </c>
      <c r="G1507" s="101" t="s">
        <v>5876</v>
      </c>
      <c r="H1507" s="103">
        <v>16</v>
      </c>
      <c r="I1507" s="100" t="s">
        <v>7471</v>
      </c>
      <c r="J1507" s="101" t="s">
        <v>11426</v>
      </c>
      <c r="K1507" s="101" t="s">
        <v>608</v>
      </c>
    </row>
    <row r="1508" spans="1:11">
      <c r="A1508" s="2" t="s">
        <v>12154</v>
      </c>
      <c r="B1508" s="99">
        <v>2161388</v>
      </c>
      <c r="C1508" s="100" t="s">
        <v>11427</v>
      </c>
      <c r="D1508" s="101" t="s">
        <v>11428</v>
      </c>
      <c r="E1508" s="102">
        <v>2215066</v>
      </c>
      <c r="F1508" s="101" t="s">
        <v>7506</v>
      </c>
      <c r="G1508" s="101" t="s">
        <v>5876</v>
      </c>
      <c r="H1508" s="103">
        <v>16</v>
      </c>
      <c r="I1508" s="100" t="s">
        <v>7471</v>
      </c>
      <c r="J1508" s="101" t="s">
        <v>11428</v>
      </c>
      <c r="K1508" s="101" t="s">
        <v>608</v>
      </c>
    </row>
    <row r="1509" spans="1:11">
      <c r="A1509" s="2" t="s">
        <v>12154</v>
      </c>
      <c r="B1509" s="99">
        <v>2167929</v>
      </c>
      <c r="C1509" s="100" t="s">
        <v>11429</v>
      </c>
      <c r="D1509" s="101" t="s">
        <v>11430</v>
      </c>
      <c r="E1509" s="102">
        <v>2122814</v>
      </c>
      <c r="F1509" s="101" t="s">
        <v>7506</v>
      </c>
      <c r="G1509" s="101" t="s">
        <v>5876</v>
      </c>
      <c r="H1509" s="103">
        <v>4</v>
      </c>
      <c r="I1509" s="100" t="s">
        <v>7521</v>
      </c>
      <c r="J1509" s="101" t="s">
        <v>11430</v>
      </c>
      <c r="K1509" s="101" t="s">
        <v>11431</v>
      </c>
    </row>
    <row r="1510" spans="1:11">
      <c r="A1510" s="2" t="s">
        <v>12154</v>
      </c>
      <c r="B1510" s="99">
        <v>2150780</v>
      </c>
      <c r="C1510" s="100" t="s">
        <v>11432</v>
      </c>
      <c r="D1510" s="101" t="s">
        <v>11433</v>
      </c>
      <c r="E1510" s="102">
        <v>2214448</v>
      </c>
      <c r="F1510" s="101" t="s">
        <v>7506</v>
      </c>
      <c r="G1510" s="101" t="s">
        <v>2931</v>
      </c>
      <c r="H1510" s="103">
        <v>4</v>
      </c>
      <c r="I1510" s="100" t="s">
        <v>7471</v>
      </c>
      <c r="J1510" s="101" t="s">
        <v>11433</v>
      </c>
      <c r="K1510" s="101" t="s">
        <v>1023</v>
      </c>
    </row>
    <row r="1511" spans="1:11">
      <c r="A1511" s="2" t="s">
        <v>12154</v>
      </c>
      <c r="B1511" s="99">
        <v>2177863</v>
      </c>
      <c r="C1511" s="100" t="s">
        <v>11434</v>
      </c>
      <c r="D1511" s="101" t="s">
        <v>11435</v>
      </c>
      <c r="E1511" s="102">
        <v>2214448</v>
      </c>
      <c r="F1511" s="101" t="s">
        <v>7506</v>
      </c>
      <c r="G1511" s="101" t="s">
        <v>2931</v>
      </c>
      <c r="H1511" s="103">
        <v>4</v>
      </c>
      <c r="I1511" s="100" t="s">
        <v>7471</v>
      </c>
      <c r="J1511" s="101" t="s">
        <v>11435</v>
      </c>
      <c r="K1511" s="101" t="s">
        <v>1023</v>
      </c>
    </row>
    <row r="1512" spans="1:11">
      <c r="A1512" s="2" t="s">
        <v>12154</v>
      </c>
      <c r="B1512" s="99">
        <v>2187379</v>
      </c>
      <c r="C1512" s="100" t="s">
        <v>11436</v>
      </c>
      <c r="D1512" s="101" t="s">
        <v>11437</v>
      </c>
      <c r="E1512" s="102">
        <v>2214448</v>
      </c>
      <c r="F1512" s="101" t="s">
        <v>7506</v>
      </c>
      <c r="G1512" s="101" t="s">
        <v>2931</v>
      </c>
      <c r="H1512" s="103">
        <v>4</v>
      </c>
      <c r="I1512" s="100" t="s">
        <v>7471</v>
      </c>
      <c r="J1512" s="101" t="s">
        <v>11437</v>
      </c>
      <c r="K1512" s="101" t="s">
        <v>1023</v>
      </c>
    </row>
    <row r="1513" spans="1:11">
      <c r="A1513" s="2" t="s">
        <v>12154</v>
      </c>
      <c r="B1513" s="99">
        <v>2144389</v>
      </c>
      <c r="C1513" s="100" t="s">
        <v>11438</v>
      </c>
      <c r="D1513" s="101" t="s">
        <v>11439</v>
      </c>
      <c r="E1513" s="102">
        <v>2214448</v>
      </c>
      <c r="F1513" s="101" t="s">
        <v>7506</v>
      </c>
      <c r="G1513" s="101" t="s">
        <v>2931</v>
      </c>
      <c r="H1513" s="103">
        <v>4</v>
      </c>
      <c r="I1513" s="100" t="s">
        <v>7471</v>
      </c>
      <c r="J1513" s="101" t="s">
        <v>11439</v>
      </c>
      <c r="K1513" s="101" t="s">
        <v>1023</v>
      </c>
    </row>
    <row r="1514" spans="1:11">
      <c r="A1514" s="2" t="s">
        <v>12154</v>
      </c>
      <c r="B1514" s="99">
        <v>2180465</v>
      </c>
      <c r="C1514" s="100" t="s">
        <v>11440</v>
      </c>
      <c r="D1514" s="101" t="s">
        <v>11441</v>
      </c>
      <c r="E1514" s="102">
        <v>2122831</v>
      </c>
      <c r="F1514" s="101" t="s">
        <v>7506</v>
      </c>
      <c r="G1514" s="101" t="s">
        <v>5876</v>
      </c>
      <c r="H1514" s="103">
        <v>2.4</v>
      </c>
      <c r="I1514" s="100" t="s">
        <v>7521</v>
      </c>
      <c r="J1514" s="101" t="s">
        <v>11441</v>
      </c>
      <c r="K1514" s="101" t="s">
        <v>197</v>
      </c>
    </row>
    <row r="1515" spans="1:11">
      <c r="A1515" s="2" t="s">
        <v>12154</v>
      </c>
      <c r="B1515" s="99">
        <v>2135097</v>
      </c>
      <c r="C1515" s="100" t="s">
        <v>11442</v>
      </c>
      <c r="D1515" s="101" t="s">
        <v>11443</v>
      </c>
      <c r="E1515" s="102">
        <v>2220540</v>
      </c>
      <c r="F1515" s="101" t="s">
        <v>7506</v>
      </c>
      <c r="G1515" s="101" t="s">
        <v>2900</v>
      </c>
      <c r="H1515" s="103">
        <v>12</v>
      </c>
      <c r="I1515" s="100" t="s">
        <v>7471</v>
      </c>
      <c r="J1515" s="101" t="s">
        <v>11443</v>
      </c>
      <c r="K1515" s="101" t="s">
        <v>609</v>
      </c>
    </row>
    <row r="1516" spans="1:11">
      <c r="A1516" s="2" t="s">
        <v>12154</v>
      </c>
      <c r="B1516" s="99">
        <v>2140318</v>
      </c>
      <c r="C1516" s="100" t="s">
        <v>11444</v>
      </c>
      <c r="D1516" s="101" t="s">
        <v>11445</v>
      </c>
      <c r="E1516" s="102">
        <v>2220540</v>
      </c>
      <c r="F1516" s="101" t="s">
        <v>7506</v>
      </c>
      <c r="G1516" s="101" t="s">
        <v>2900</v>
      </c>
      <c r="H1516" s="103">
        <v>12</v>
      </c>
      <c r="I1516" s="100" t="s">
        <v>7471</v>
      </c>
      <c r="J1516" s="101" t="s">
        <v>11445</v>
      </c>
      <c r="K1516" s="101" t="s">
        <v>609</v>
      </c>
    </row>
    <row r="1517" spans="1:11">
      <c r="A1517" s="2" t="s">
        <v>12154</v>
      </c>
      <c r="B1517" s="99">
        <v>2142718</v>
      </c>
      <c r="C1517" s="100" t="s">
        <v>11446</v>
      </c>
      <c r="D1517" s="101" t="s">
        <v>11447</v>
      </c>
      <c r="E1517" s="102">
        <v>2220540</v>
      </c>
      <c r="F1517" s="101" t="s">
        <v>7506</v>
      </c>
      <c r="G1517" s="101" t="s">
        <v>2900</v>
      </c>
      <c r="H1517" s="103">
        <v>12</v>
      </c>
      <c r="I1517" s="100" t="s">
        <v>7471</v>
      </c>
      <c r="J1517" s="101" t="s">
        <v>11447</v>
      </c>
      <c r="K1517" s="101" t="s">
        <v>609</v>
      </c>
    </row>
    <row r="1518" spans="1:11">
      <c r="A1518" s="2" t="s">
        <v>12154</v>
      </c>
      <c r="B1518" s="99">
        <v>2167416</v>
      </c>
      <c r="C1518" s="100" t="s">
        <v>11448</v>
      </c>
      <c r="D1518" s="101" t="s">
        <v>11449</v>
      </c>
      <c r="E1518" s="102">
        <v>2220540</v>
      </c>
      <c r="F1518" s="101" t="s">
        <v>7506</v>
      </c>
      <c r="G1518" s="101" t="s">
        <v>2900</v>
      </c>
      <c r="H1518" s="103">
        <v>12</v>
      </c>
      <c r="I1518" s="100" t="s">
        <v>7471</v>
      </c>
      <c r="J1518" s="101" t="s">
        <v>11449</v>
      </c>
      <c r="K1518" s="101" t="s">
        <v>609</v>
      </c>
    </row>
    <row r="1519" spans="1:11">
      <c r="A1519" s="2" t="s">
        <v>12154</v>
      </c>
      <c r="B1519" s="99">
        <v>2190848</v>
      </c>
      <c r="C1519" s="100" t="s">
        <v>11450</v>
      </c>
      <c r="D1519" s="101" t="s">
        <v>11451</v>
      </c>
      <c r="E1519" s="102">
        <v>2220540</v>
      </c>
      <c r="F1519" s="101" t="s">
        <v>7506</v>
      </c>
      <c r="G1519" s="101" t="s">
        <v>2900</v>
      </c>
      <c r="H1519" s="103">
        <v>12</v>
      </c>
      <c r="I1519" s="100" t="s">
        <v>7471</v>
      </c>
      <c r="J1519" s="101" t="s">
        <v>11451</v>
      </c>
      <c r="K1519" s="101" t="s">
        <v>609</v>
      </c>
    </row>
    <row r="1520" spans="1:11">
      <c r="A1520" s="2" t="s">
        <v>12154</v>
      </c>
      <c r="B1520" s="99">
        <v>2161856</v>
      </c>
      <c r="C1520" s="100" t="s">
        <v>11452</v>
      </c>
      <c r="D1520" s="101" t="s">
        <v>11453</v>
      </c>
      <c r="E1520" s="102">
        <v>2124137</v>
      </c>
      <c r="F1520" s="101" t="s">
        <v>7506</v>
      </c>
      <c r="G1520" s="101" t="s">
        <v>5448</v>
      </c>
      <c r="H1520" s="103">
        <v>12</v>
      </c>
      <c r="I1520" s="100" t="s">
        <v>7521</v>
      </c>
      <c r="J1520" s="101" t="s">
        <v>11453</v>
      </c>
      <c r="K1520" s="101" t="s">
        <v>199</v>
      </c>
    </row>
    <row r="1521" spans="1:11">
      <c r="A1521" s="2" t="s">
        <v>12154</v>
      </c>
      <c r="B1521" s="99">
        <v>2156568</v>
      </c>
      <c r="C1521" s="100" t="s">
        <v>11454</v>
      </c>
      <c r="D1521" s="101" t="s">
        <v>11455</v>
      </c>
      <c r="E1521" s="102">
        <v>2274101</v>
      </c>
      <c r="F1521" s="101" t="s">
        <v>7506</v>
      </c>
      <c r="G1521" s="101" t="s">
        <v>3175</v>
      </c>
      <c r="H1521" s="103">
        <v>12</v>
      </c>
      <c r="I1521" s="100" t="s">
        <v>7471</v>
      </c>
      <c r="J1521" s="101" t="s">
        <v>11455</v>
      </c>
      <c r="K1521" s="101" t="s">
        <v>11456</v>
      </c>
    </row>
    <row r="1522" spans="1:11">
      <c r="A1522" s="2" t="s">
        <v>12154</v>
      </c>
      <c r="B1522" s="99">
        <v>2152218</v>
      </c>
      <c r="C1522" s="100" t="s">
        <v>11457</v>
      </c>
      <c r="D1522" s="101" t="s">
        <v>11458</v>
      </c>
      <c r="E1522" s="102">
        <v>2274101</v>
      </c>
      <c r="F1522" s="101" t="s">
        <v>7506</v>
      </c>
      <c r="G1522" s="101" t="s">
        <v>3175</v>
      </c>
      <c r="H1522" s="103">
        <v>12</v>
      </c>
      <c r="I1522" s="100" t="s">
        <v>7471</v>
      </c>
      <c r="J1522" s="101" t="s">
        <v>11458</v>
      </c>
      <c r="K1522" s="101" t="s">
        <v>11456</v>
      </c>
    </row>
    <row r="1523" spans="1:11">
      <c r="A1523" s="2" t="s">
        <v>12154</v>
      </c>
      <c r="B1523" s="99">
        <v>2162580</v>
      </c>
      <c r="C1523" s="100" t="s">
        <v>11459</v>
      </c>
      <c r="D1523" s="101" t="s">
        <v>11460</v>
      </c>
      <c r="E1523" s="102">
        <v>2122842</v>
      </c>
      <c r="F1523" s="101" t="s">
        <v>7506</v>
      </c>
      <c r="G1523" s="101" t="s">
        <v>5451</v>
      </c>
      <c r="H1523" s="103">
        <v>4</v>
      </c>
      <c r="I1523" s="100" t="s">
        <v>7471</v>
      </c>
      <c r="J1523" s="101" t="s">
        <v>11460</v>
      </c>
      <c r="K1523" s="101" t="s">
        <v>203</v>
      </c>
    </row>
    <row r="1524" spans="1:11">
      <c r="A1524" s="2" t="s">
        <v>12154</v>
      </c>
      <c r="B1524" s="99">
        <v>2158609</v>
      </c>
      <c r="C1524" s="100" t="s">
        <v>12501</v>
      </c>
      <c r="D1524" s="101" t="s">
        <v>12502</v>
      </c>
      <c r="E1524" s="102">
        <v>2219584</v>
      </c>
      <c r="F1524" s="101" t="s">
        <v>7506</v>
      </c>
      <c r="G1524" s="101" t="s">
        <v>5876</v>
      </c>
      <c r="H1524" s="103">
        <v>33</v>
      </c>
      <c r="I1524" s="100" t="s">
        <v>7471</v>
      </c>
      <c r="J1524" s="101" t="s">
        <v>12502</v>
      </c>
      <c r="K1524" s="101" t="s">
        <v>738</v>
      </c>
    </row>
    <row r="1525" spans="1:11">
      <c r="A1525" s="2" t="s">
        <v>12154</v>
      </c>
      <c r="B1525" s="99">
        <v>2182534</v>
      </c>
      <c r="C1525" s="100" t="s">
        <v>12503</v>
      </c>
      <c r="D1525" s="101" t="s">
        <v>12504</v>
      </c>
      <c r="E1525" s="102">
        <v>2126777</v>
      </c>
      <c r="F1525" s="101" t="s">
        <v>7506</v>
      </c>
      <c r="G1525" s="101" t="s">
        <v>2900</v>
      </c>
      <c r="H1525" s="103">
        <v>12</v>
      </c>
      <c r="I1525" s="100" t="s">
        <v>7471</v>
      </c>
      <c r="J1525" s="101" t="s">
        <v>12504</v>
      </c>
      <c r="K1525" s="101" t="s">
        <v>1196</v>
      </c>
    </row>
    <row r="1526" spans="1:11">
      <c r="A1526" s="2" t="s">
        <v>12154</v>
      </c>
      <c r="B1526" s="99">
        <v>2185404</v>
      </c>
      <c r="C1526" s="100" t="s">
        <v>12505</v>
      </c>
      <c r="D1526" s="101" t="s">
        <v>12506</v>
      </c>
      <c r="E1526" s="102">
        <v>2124955</v>
      </c>
      <c r="F1526" s="101" t="s">
        <v>7506</v>
      </c>
      <c r="G1526" s="101" t="s">
        <v>5448</v>
      </c>
      <c r="H1526" s="103">
        <v>12</v>
      </c>
      <c r="I1526" s="100" t="s">
        <v>7471</v>
      </c>
      <c r="J1526" s="101" t="s">
        <v>12506</v>
      </c>
      <c r="K1526" s="101" t="s">
        <v>1197</v>
      </c>
    </row>
    <row r="1527" spans="1:11">
      <c r="A1527" s="2" t="s">
        <v>12154</v>
      </c>
      <c r="B1527" s="99">
        <v>2179004</v>
      </c>
      <c r="C1527" s="100" t="s">
        <v>12507</v>
      </c>
      <c r="D1527" s="101" t="s">
        <v>12508</v>
      </c>
      <c r="E1527" s="102">
        <v>2124955</v>
      </c>
      <c r="F1527" s="101" t="s">
        <v>7506</v>
      </c>
      <c r="G1527" s="101" t="s">
        <v>5448</v>
      </c>
      <c r="H1527" s="103">
        <v>12</v>
      </c>
      <c r="I1527" s="100" t="s">
        <v>7471</v>
      </c>
      <c r="J1527" s="101" t="s">
        <v>12508</v>
      </c>
      <c r="K1527" s="101" t="s">
        <v>1197</v>
      </c>
    </row>
    <row r="1528" spans="1:11">
      <c r="A1528" s="2" t="s">
        <v>12154</v>
      </c>
      <c r="B1528" s="99">
        <v>2145712</v>
      </c>
      <c r="C1528" s="100" t="s">
        <v>9160</v>
      </c>
      <c r="D1528" s="101" t="s">
        <v>9161</v>
      </c>
      <c r="E1528" s="102">
        <v>2219744</v>
      </c>
      <c r="F1528" s="101" t="s">
        <v>7506</v>
      </c>
      <c r="G1528" s="101" t="s">
        <v>5876</v>
      </c>
      <c r="H1528" s="103">
        <v>16</v>
      </c>
      <c r="I1528" s="100" t="s">
        <v>7471</v>
      </c>
      <c r="J1528" s="101" t="s">
        <v>9161</v>
      </c>
      <c r="K1528" s="101" t="s">
        <v>829</v>
      </c>
    </row>
    <row r="1529" spans="1:11">
      <c r="A1529" s="2" t="s">
        <v>12154</v>
      </c>
      <c r="B1529" s="99">
        <v>2168896</v>
      </c>
      <c r="C1529" s="100" t="s">
        <v>9162</v>
      </c>
      <c r="D1529" s="101" t="s">
        <v>9163</v>
      </c>
      <c r="E1529" s="102">
        <v>2219744</v>
      </c>
      <c r="F1529" s="101" t="s">
        <v>7506</v>
      </c>
      <c r="G1529" s="101" t="s">
        <v>5876</v>
      </c>
      <c r="H1529" s="103">
        <v>16</v>
      </c>
      <c r="I1529" s="100" t="s">
        <v>7471</v>
      </c>
      <c r="J1529" s="101" t="s">
        <v>9163</v>
      </c>
      <c r="K1529" s="101" t="s">
        <v>829</v>
      </c>
    </row>
    <row r="1530" spans="1:11">
      <c r="A1530" s="2" t="s">
        <v>12154</v>
      </c>
      <c r="B1530" s="99">
        <v>2178419</v>
      </c>
      <c r="C1530" s="100" t="s">
        <v>9164</v>
      </c>
      <c r="D1530" s="101" t="s">
        <v>9165</v>
      </c>
      <c r="E1530" s="102">
        <v>2219744</v>
      </c>
      <c r="F1530" s="101" t="s">
        <v>7506</v>
      </c>
      <c r="G1530" s="101" t="s">
        <v>5876</v>
      </c>
      <c r="H1530" s="103">
        <v>16</v>
      </c>
      <c r="I1530" s="100" t="s">
        <v>7471</v>
      </c>
      <c r="J1530" s="101" t="s">
        <v>9165</v>
      </c>
      <c r="K1530" s="101" t="s">
        <v>829</v>
      </c>
    </row>
    <row r="1531" spans="1:11">
      <c r="A1531" s="2" t="s">
        <v>12154</v>
      </c>
      <c r="B1531" s="99">
        <v>2149767</v>
      </c>
      <c r="C1531" s="100" t="s">
        <v>9166</v>
      </c>
      <c r="D1531" s="101" t="s">
        <v>9167</v>
      </c>
      <c r="E1531" s="102">
        <v>2219744</v>
      </c>
      <c r="F1531" s="101" t="s">
        <v>7506</v>
      </c>
      <c r="G1531" s="101" t="s">
        <v>5876</v>
      </c>
      <c r="H1531" s="103">
        <v>16</v>
      </c>
      <c r="I1531" s="100" t="s">
        <v>7471</v>
      </c>
      <c r="J1531" s="101" t="s">
        <v>9167</v>
      </c>
      <c r="K1531" s="101" t="s">
        <v>829</v>
      </c>
    </row>
    <row r="1532" spans="1:11">
      <c r="A1532" s="2" t="s">
        <v>12154</v>
      </c>
      <c r="B1532" s="99">
        <v>2149763</v>
      </c>
      <c r="C1532" s="100" t="s">
        <v>9168</v>
      </c>
      <c r="D1532" s="101" t="s">
        <v>9169</v>
      </c>
      <c r="E1532" s="102">
        <v>2219744</v>
      </c>
      <c r="F1532" s="101" t="s">
        <v>7506</v>
      </c>
      <c r="G1532" s="101" t="s">
        <v>5876</v>
      </c>
      <c r="H1532" s="103">
        <v>16</v>
      </c>
      <c r="I1532" s="100" t="s">
        <v>7471</v>
      </c>
      <c r="J1532" s="101" t="s">
        <v>9169</v>
      </c>
      <c r="K1532" s="101" t="s">
        <v>829</v>
      </c>
    </row>
    <row r="1533" spans="1:11">
      <c r="A1533" s="2" t="s">
        <v>12154</v>
      </c>
      <c r="B1533" s="99">
        <v>2182697</v>
      </c>
      <c r="C1533" s="100" t="s">
        <v>9170</v>
      </c>
      <c r="D1533" s="101" t="s">
        <v>9171</v>
      </c>
      <c r="E1533" s="102">
        <v>2216750</v>
      </c>
      <c r="F1533" s="101" t="s">
        <v>7506</v>
      </c>
      <c r="G1533" s="101" t="s">
        <v>2931</v>
      </c>
      <c r="H1533" s="103">
        <v>4</v>
      </c>
      <c r="I1533" s="100" t="s">
        <v>7471</v>
      </c>
      <c r="J1533" s="101" t="s">
        <v>9171</v>
      </c>
      <c r="K1533" s="101" t="s">
        <v>1044</v>
      </c>
    </row>
    <row r="1534" spans="1:11">
      <c r="A1534" s="2" t="s">
        <v>12154</v>
      </c>
      <c r="B1534" s="99">
        <v>2182771</v>
      </c>
      <c r="C1534" s="100" t="s">
        <v>9172</v>
      </c>
      <c r="D1534" s="101" t="s">
        <v>9173</v>
      </c>
      <c r="E1534" s="102">
        <v>2216750</v>
      </c>
      <c r="F1534" s="101" t="s">
        <v>7506</v>
      </c>
      <c r="G1534" s="101" t="s">
        <v>2931</v>
      </c>
      <c r="H1534" s="103">
        <v>4</v>
      </c>
      <c r="I1534" s="100" t="s">
        <v>7471</v>
      </c>
      <c r="J1534" s="101" t="s">
        <v>9173</v>
      </c>
      <c r="K1534" s="101" t="s">
        <v>1044</v>
      </c>
    </row>
    <row r="1535" spans="1:11">
      <c r="A1535" s="2" t="s">
        <v>12154</v>
      </c>
      <c r="B1535" s="99">
        <v>2190760</v>
      </c>
      <c r="C1535" s="100" t="s">
        <v>9174</v>
      </c>
      <c r="D1535" s="101" t="s">
        <v>9175</v>
      </c>
      <c r="E1535" s="102">
        <v>2216750</v>
      </c>
      <c r="F1535" s="101" t="s">
        <v>7506</v>
      </c>
      <c r="G1535" s="101" t="s">
        <v>2931</v>
      </c>
      <c r="H1535" s="103">
        <v>4</v>
      </c>
      <c r="I1535" s="100" t="s">
        <v>7471</v>
      </c>
      <c r="J1535" s="101" t="s">
        <v>9175</v>
      </c>
      <c r="K1535" s="101" t="s">
        <v>1044</v>
      </c>
    </row>
    <row r="1536" spans="1:11">
      <c r="A1536" s="2" t="s">
        <v>12154</v>
      </c>
      <c r="B1536" s="99">
        <v>2166488</v>
      </c>
      <c r="C1536" s="100" t="s">
        <v>9176</v>
      </c>
      <c r="D1536" s="101" t="s">
        <v>9177</v>
      </c>
      <c r="E1536" s="102">
        <v>2216750</v>
      </c>
      <c r="F1536" s="101" t="s">
        <v>7506</v>
      </c>
      <c r="G1536" s="101" t="s">
        <v>2931</v>
      </c>
      <c r="H1536" s="103">
        <v>4</v>
      </c>
      <c r="I1536" s="100" t="s">
        <v>7471</v>
      </c>
      <c r="J1536" s="101" t="s">
        <v>9177</v>
      </c>
      <c r="K1536" s="101" t="s">
        <v>1044</v>
      </c>
    </row>
    <row r="1537" spans="1:11">
      <c r="A1537" s="2" t="s">
        <v>12154</v>
      </c>
      <c r="B1537" s="99">
        <v>2187628</v>
      </c>
      <c r="C1537" s="100" t="s">
        <v>9178</v>
      </c>
      <c r="D1537" s="101" t="s">
        <v>9179</v>
      </c>
      <c r="E1537" s="102">
        <v>2126546</v>
      </c>
      <c r="F1537" s="101" t="s">
        <v>7506</v>
      </c>
      <c r="G1537" s="101" t="s">
        <v>5435</v>
      </c>
      <c r="H1537" s="103">
        <v>2.4</v>
      </c>
      <c r="I1537" s="100" t="s">
        <v>7521</v>
      </c>
      <c r="J1537" s="101" t="s">
        <v>9179</v>
      </c>
      <c r="K1537" s="101" t="s">
        <v>9180</v>
      </c>
    </row>
    <row r="1538" spans="1:11">
      <c r="A1538" s="2" t="s">
        <v>12154</v>
      </c>
      <c r="B1538" s="99">
        <v>2150269</v>
      </c>
      <c r="C1538" s="100" t="s">
        <v>9217</v>
      </c>
      <c r="D1538" s="101" t="s">
        <v>9218</v>
      </c>
      <c r="E1538" s="102">
        <v>2214956</v>
      </c>
      <c r="F1538" s="101" t="s">
        <v>7506</v>
      </c>
      <c r="G1538" s="101" t="s">
        <v>5876</v>
      </c>
      <c r="H1538" s="103">
        <v>4</v>
      </c>
      <c r="I1538" s="100" t="s">
        <v>7521</v>
      </c>
      <c r="J1538" s="101" t="s">
        <v>9218</v>
      </c>
      <c r="K1538" s="101" t="s">
        <v>9219</v>
      </c>
    </row>
    <row r="1539" spans="1:11">
      <c r="A1539" s="2" t="s">
        <v>12154</v>
      </c>
      <c r="B1539" s="99">
        <v>2152562</v>
      </c>
      <c r="C1539" s="100" t="s">
        <v>9220</v>
      </c>
      <c r="D1539" s="101" t="s">
        <v>9221</v>
      </c>
      <c r="E1539" s="102">
        <v>2214956</v>
      </c>
      <c r="F1539" s="101" t="s">
        <v>7506</v>
      </c>
      <c r="G1539" s="101" t="s">
        <v>5876</v>
      </c>
      <c r="H1539" s="103">
        <v>4</v>
      </c>
      <c r="I1539" s="100" t="s">
        <v>7471</v>
      </c>
      <c r="J1539" s="101" t="s">
        <v>9221</v>
      </c>
      <c r="K1539" s="101" t="s">
        <v>9219</v>
      </c>
    </row>
    <row r="1540" spans="1:11">
      <c r="A1540" s="2" t="s">
        <v>12154</v>
      </c>
      <c r="B1540" s="99">
        <v>2160622</v>
      </c>
      <c r="C1540" s="100" t="s">
        <v>9222</v>
      </c>
      <c r="D1540" s="101" t="s">
        <v>9223</v>
      </c>
      <c r="E1540" s="102">
        <v>2212706</v>
      </c>
      <c r="F1540" s="101" t="s">
        <v>7506</v>
      </c>
      <c r="G1540" s="101" t="s">
        <v>5876</v>
      </c>
      <c r="H1540" s="103">
        <v>16</v>
      </c>
      <c r="I1540" s="100" t="s">
        <v>7471</v>
      </c>
      <c r="J1540" s="101" t="s">
        <v>9223</v>
      </c>
      <c r="K1540" s="101" t="s">
        <v>9219</v>
      </c>
    </row>
    <row r="1541" spans="1:11">
      <c r="A1541" s="2" t="s">
        <v>12154</v>
      </c>
      <c r="B1541" s="99">
        <v>2178911</v>
      </c>
      <c r="C1541" s="100" t="s">
        <v>9224</v>
      </c>
      <c r="D1541" s="101" t="s">
        <v>9225</v>
      </c>
      <c r="E1541" s="102">
        <v>2212706</v>
      </c>
      <c r="F1541" s="101" t="s">
        <v>7506</v>
      </c>
      <c r="G1541" s="101" t="s">
        <v>5876</v>
      </c>
      <c r="H1541" s="103">
        <v>16</v>
      </c>
      <c r="I1541" s="100" t="s">
        <v>7471</v>
      </c>
      <c r="J1541" s="101" t="s">
        <v>9225</v>
      </c>
      <c r="K1541" s="101" t="s">
        <v>9219</v>
      </c>
    </row>
    <row r="1542" spans="1:11">
      <c r="A1542" s="2" t="s">
        <v>12154</v>
      </c>
      <c r="B1542" s="99">
        <v>2185721</v>
      </c>
      <c r="C1542" s="100" t="s">
        <v>9226</v>
      </c>
      <c r="D1542" s="101" t="s">
        <v>9227</v>
      </c>
      <c r="E1542" s="102">
        <v>2212706</v>
      </c>
      <c r="F1542" s="101" t="s">
        <v>7506</v>
      </c>
      <c r="G1542" s="101" t="s">
        <v>5876</v>
      </c>
      <c r="H1542" s="103">
        <v>16</v>
      </c>
      <c r="I1542" s="100" t="s">
        <v>7471</v>
      </c>
      <c r="J1542" s="101" t="s">
        <v>9227</v>
      </c>
      <c r="K1542" s="101" t="s">
        <v>9219</v>
      </c>
    </row>
    <row r="1543" spans="1:11">
      <c r="A1543" s="2" t="s">
        <v>12154</v>
      </c>
      <c r="B1543" s="99">
        <v>2190564</v>
      </c>
      <c r="C1543" s="100" t="s">
        <v>9228</v>
      </c>
      <c r="D1543" s="101" t="s">
        <v>9229</v>
      </c>
      <c r="E1543" s="102">
        <v>2214956</v>
      </c>
      <c r="F1543" s="101" t="s">
        <v>7506</v>
      </c>
      <c r="G1543" s="101" t="s">
        <v>5876</v>
      </c>
      <c r="H1543" s="103">
        <v>4</v>
      </c>
      <c r="I1543" s="100" t="s">
        <v>7471</v>
      </c>
      <c r="J1543" s="101" t="s">
        <v>9229</v>
      </c>
      <c r="K1543" s="101" t="s">
        <v>9219</v>
      </c>
    </row>
    <row r="1544" spans="1:11">
      <c r="A1544" s="2" t="s">
        <v>12154</v>
      </c>
      <c r="B1544" s="99">
        <v>2190615</v>
      </c>
      <c r="C1544" s="100" t="s">
        <v>9230</v>
      </c>
      <c r="D1544" s="101" t="s">
        <v>9231</v>
      </c>
      <c r="E1544" s="102">
        <v>2212706</v>
      </c>
      <c r="F1544" s="101" t="s">
        <v>7506</v>
      </c>
      <c r="G1544" s="101" t="s">
        <v>5876</v>
      </c>
      <c r="H1544" s="103">
        <v>16</v>
      </c>
      <c r="I1544" s="100" t="s">
        <v>7471</v>
      </c>
      <c r="J1544" s="101" t="s">
        <v>9231</v>
      </c>
      <c r="K1544" s="101" t="s">
        <v>9219</v>
      </c>
    </row>
    <row r="1545" spans="1:11">
      <c r="A1545" s="2" t="s">
        <v>12154</v>
      </c>
      <c r="B1545" s="99">
        <v>2130607</v>
      </c>
      <c r="C1545" s="100" t="s">
        <v>9232</v>
      </c>
      <c r="D1545" s="101" t="s">
        <v>9233</v>
      </c>
      <c r="E1545" s="102">
        <v>2214956</v>
      </c>
      <c r="F1545" s="101" t="s">
        <v>7506</v>
      </c>
      <c r="G1545" s="101" t="s">
        <v>5876</v>
      </c>
      <c r="H1545" s="103">
        <v>4</v>
      </c>
      <c r="I1545" s="100" t="s">
        <v>7471</v>
      </c>
      <c r="J1545" s="101" t="s">
        <v>9233</v>
      </c>
      <c r="K1545" s="101" t="s">
        <v>9219</v>
      </c>
    </row>
    <row r="1546" spans="1:11">
      <c r="A1546" s="2" t="s">
        <v>12154</v>
      </c>
      <c r="B1546" s="99">
        <v>2153687</v>
      </c>
      <c r="C1546" s="100" t="s">
        <v>9234</v>
      </c>
      <c r="D1546" s="101" t="s">
        <v>9235</v>
      </c>
      <c r="E1546" s="102">
        <v>2214956</v>
      </c>
      <c r="F1546" s="101" t="s">
        <v>7506</v>
      </c>
      <c r="G1546" s="101" t="s">
        <v>5876</v>
      </c>
      <c r="H1546" s="103">
        <v>4</v>
      </c>
      <c r="I1546" s="100" t="s">
        <v>7471</v>
      </c>
      <c r="J1546" s="101" t="s">
        <v>9235</v>
      </c>
      <c r="K1546" s="101" t="s">
        <v>9219</v>
      </c>
    </row>
    <row r="1547" spans="1:11">
      <c r="A1547" s="2" t="s">
        <v>12154</v>
      </c>
      <c r="B1547" s="99">
        <v>2151302</v>
      </c>
      <c r="C1547" s="100" t="s">
        <v>9236</v>
      </c>
      <c r="D1547" s="101" t="s">
        <v>87</v>
      </c>
      <c r="E1547" s="102">
        <v>2214956</v>
      </c>
      <c r="F1547" s="101" t="s">
        <v>7506</v>
      </c>
      <c r="G1547" s="101" t="s">
        <v>5876</v>
      </c>
      <c r="H1547" s="103">
        <v>4</v>
      </c>
      <c r="I1547" s="100" t="s">
        <v>7471</v>
      </c>
      <c r="J1547" s="101" t="s">
        <v>87</v>
      </c>
      <c r="K1547" s="101" t="s">
        <v>9219</v>
      </c>
    </row>
    <row r="1548" spans="1:11">
      <c r="A1548" s="2" t="s">
        <v>12154</v>
      </c>
      <c r="B1548" s="99">
        <v>2155520</v>
      </c>
      <c r="C1548" s="100" t="s">
        <v>9237</v>
      </c>
      <c r="D1548" s="101" t="s">
        <v>9238</v>
      </c>
      <c r="E1548" s="102">
        <v>2214956</v>
      </c>
      <c r="F1548" s="101" t="s">
        <v>7506</v>
      </c>
      <c r="G1548" s="101" t="s">
        <v>5876</v>
      </c>
      <c r="H1548" s="103">
        <v>4</v>
      </c>
      <c r="I1548" s="100" t="s">
        <v>7471</v>
      </c>
      <c r="J1548" s="101" t="s">
        <v>9238</v>
      </c>
      <c r="K1548" s="101" t="s">
        <v>9219</v>
      </c>
    </row>
    <row r="1549" spans="1:11">
      <c r="A1549" s="2" t="s">
        <v>12154</v>
      </c>
      <c r="B1549" s="99">
        <v>2141965</v>
      </c>
      <c r="C1549" s="100" t="s">
        <v>9239</v>
      </c>
      <c r="D1549" s="101" t="s">
        <v>9240</v>
      </c>
      <c r="E1549" s="102">
        <v>2214956</v>
      </c>
      <c r="F1549" s="101" t="s">
        <v>7506</v>
      </c>
      <c r="G1549" s="101" t="s">
        <v>5876</v>
      </c>
      <c r="H1549" s="103">
        <v>4</v>
      </c>
      <c r="I1549" s="100" t="s">
        <v>7471</v>
      </c>
      <c r="J1549" s="101" t="s">
        <v>9240</v>
      </c>
      <c r="K1549" s="101" t="s">
        <v>9219</v>
      </c>
    </row>
    <row r="1550" spans="1:11">
      <c r="A1550" s="2" t="s">
        <v>12154</v>
      </c>
      <c r="B1550" s="99">
        <v>2147236</v>
      </c>
      <c r="C1550" s="100" t="s">
        <v>9241</v>
      </c>
      <c r="D1550" s="101" t="s">
        <v>9242</v>
      </c>
      <c r="E1550" s="102">
        <v>2212706</v>
      </c>
      <c r="F1550" s="101" t="s">
        <v>7506</v>
      </c>
      <c r="G1550" s="101" t="s">
        <v>5876</v>
      </c>
      <c r="H1550" s="103">
        <v>16</v>
      </c>
      <c r="I1550" s="100" t="s">
        <v>7471</v>
      </c>
      <c r="J1550" s="101" t="s">
        <v>9242</v>
      </c>
      <c r="K1550" s="101" t="s">
        <v>9219</v>
      </c>
    </row>
    <row r="1551" spans="1:11">
      <c r="A1551" s="2" t="s">
        <v>12154</v>
      </c>
      <c r="B1551" s="99">
        <v>2151661</v>
      </c>
      <c r="C1551" s="100" t="s">
        <v>9243</v>
      </c>
      <c r="D1551" s="101" t="s">
        <v>9244</v>
      </c>
      <c r="E1551" s="102">
        <v>2214956</v>
      </c>
      <c r="F1551" s="101" t="s">
        <v>7506</v>
      </c>
      <c r="G1551" s="101" t="s">
        <v>5876</v>
      </c>
      <c r="H1551" s="103">
        <v>4</v>
      </c>
      <c r="I1551" s="100" t="s">
        <v>7471</v>
      </c>
      <c r="J1551" s="101" t="s">
        <v>9244</v>
      </c>
      <c r="K1551" s="101" t="s">
        <v>9219</v>
      </c>
    </row>
    <row r="1552" spans="1:11">
      <c r="A1552" s="2" t="s">
        <v>12154</v>
      </c>
      <c r="B1552" s="99">
        <v>2160059</v>
      </c>
      <c r="C1552" s="100" t="s">
        <v>9245</v>
      </c>
      <c r="D1552" s="101" t="s">
        <v>9246</v>
      </c>
      <c r="E1552" s="102">
        <v>2214956</v>
      </c>
      <c r="F1552" s="101" t="s">
        <v>7506</v>
      </c>
      <c r="G1552" s="101" t="s">
        <v>5876</v>
      </c>
      <c r="H1552" s="103">
        <v>4</v>
      </c>
      <c r="I1552" s="100" t="s">
        <v>7471</v>
      </c>
      <c r="J1552" s="101" t="s">
        <v>9246</v>
      </c>
      <c r="K1552" s="101" t="s">
        <v>9219</v>
      </c>
    </row>
    <row r="1553" spans="1:11">
      <c r="A1553" s="2" t="s">
        <v>12154</v>
      </c>
      <c r="B1553" s="99">
        <v>2186786</v>
      </c>
      <c r="C1553" s="100" t="s">
        <v>9247</v>
      </c>
      <c r="D1553" s="101" t="s">
        <v>9248</v>
      </c>
      <c r="E1553" s="102">
        <v>2212706</v>
      </c>
      <c r="F1553" s="101" t="s">
        <v>7506</v>
      </c>
      <c r="G1553" s="101" t="s">
        <v>5876</v>
      </c>
      <c r="H1553" s="103">
        <v>16</v>
      </c>
      <c r="I1553" s="100" t="s">
        <v>7471</v>
      </c>
      <c r="J1553" s="101" t="s">
        <v>9248</v>
      </c>
      <c r="K1553" s="101" t="s">
        <v>9219</v>
      </c>
    </row>
    <row r="1554" spans="1:11">
      <c r="A1554" s="2" t="s">
        <v>12154</v>
      </c>
      <c r="B1554" s="99">
        <v>2167933</v>
      </c>
      <c r="C1554" s="100" t="s">
        <v>9249</v>
      </c>
      <c r="D1554" s="101" t="s">
        <v>9250</v>
      </c>
      <c r="E1554" s="102">
        <v>2212706</v>
      </c>
      <c r="F1554" s="101" t="s">
        <v>7506</v>
      </c>
      <c r="G1554" s="101" t="s">
        <v>5876</v>
      </c>
      <c r="H1554" s="103">
        <v>16</v>
      </c>
      <c r="I1554" s="100" t="s">
        <v>7471</v>
      </c>
      <c r="J1554" s="101" t="s">
        <v>9250</v>
      </c>
      <c r="K1554" s="101" t="s">
        <v>9219</v>
      </c>
    </row>
    <row r="1555" spans="1:11">
      <c r="A1555" s="2" t="s">
        <v>12154</v>
      </c>
      <c r="B1555" s="99">
        <v>2139244</v>
      </c>
      <c r="C1555" s="100" t="s">
        <v>10534</v>
      </c>
      <c r="D1555" s="101" t="s">
        <v>10535</v>
      </c>
      <c r="E1555" s="102">
        <v>2212802</v>
      </c>
      <c r="F1555" s="101" t="s">
        <v>7506</v>
      </c>
      <c r="G1555" s="101" t="s">
        <v>5876</v>
      </c>
      <c r="H1555" s="103">
        <v>16</v>
      </c>
      <c r="I1555" s="100" t="s">
        <v>7471</v>
      </c>
      <c r="J1555" s="101" t="s">
        <v>10535</v>
      </c>
      <c r="K1555" s="101" t="s">
        <v>932</v>
      </c>
    </row>
    <row r="1556" spans="1:11">
      <c r="A1556" s="2" t="s">
        <v>12154</v>
      </c>
      <c r="B1556" s="99">
        <v>2161379</v>
      </c>
      <c r="C1556" s="100" t="s">
        <v>10536</v>
      </c>
      <c r="D1556" s="101" t="s">
        <v>10537</v>
      </c>
      <c r="E1556" s="102">
        <v>2212802</v>
      </c>
      <c r="F1556" s="101" t="s">
        <v>7506</v>
      </c>
      <c r="G1556" s="101" t="s">
        <v>5876</v>
      </c>
      <c r="H1556" s="103">
        <v>16</v>
      </c>
      <c r="I1556" s="100" t="s">
        <v>7471</v>
      </c>
      <c r="J1556" s="101" t="s">
        <v>10537</v>
      </c>
      <c r="K1556" s="101" t="s">
        <v>932</v>
      </c>
    </row>
    <row r="1557" spans="1:11">
      <c r="A1557" s="2" t="s">
        <v>12154</v>
      </c>
      <c r="B1557" s="99">
        <v>2190338</v>
      </c>
      <c r="C1557" s="100" t="s">
        <v>10538</v>
      </c>
      <c r="D1557" s="101" t="s">
        <v>10539</v>
      </c>
      <c r="E1557" s="102">
        <v>2212802</v>
      </c>
      <c r="F1557" s="101" t="s">
        <v>7506</v>
      </c>
      <c r="G1557" s="101" t="s">
        <v>5876</v>
      </c>
      <c r="H1557" s="103">
        <v>16</v>
      </c>
      <c r="I1557" s="100" t="s">
        <v>7471</v>
      </c>
      <c r="J1557" s="101" t="s">
        <v>10539</v>
      </c>
      <c r="K1557" s="101" t="s">
        <v>932</v>
      </c>
    </row>
    <row r="1558" spans="1:11">
      <c r="A1558" s="2" t="s">
        <v>12154</v>
      </c>
      <c r="B1558" s="99">
        <v>2190921</v>
      </c>
      <c r="C1558" s="100" t="s">
        <v>10540</v>
      </c>
      <c r="D1558" s="101" t="s">
        <v>10541</v>
      </c>
      <c r="E1558" s="102">
        <v>2212802</v>
      </c>
      <c r="F1558" s="101" t="s">
        <v>7506</v>
      </c>
      <c r="G1558" s="101" t="s">
        <v>5876</v>
      </c>
      <c r="H1558" s="103">
        <v>16</v>
      </c>
      <c r="I1558" s="100" t="s">
        <v>7471</v>
      </c>
      <c r="J1558" s="101" t="s">
        <v>10541</v>
      </c>
      <c r="K1558" s="101" t="s">
        <v>932</v>
      </c>
    </row>
    <row r="1559" spans="1:11">
      <c r="A1559" s="2" t="s">
        <v>12154</v>
      </c>
      <c r="B1559" s="99">
        <v>2190280</v>
      </c>
      <c r="C1559" s="100" t="s">
        <v>10542</v>
      </c>
      <c r="D1559" s="101" t="s">
        <v>10543</v>
      </c>
      <c r="E1559" s="102">
        <v>2212802</v>
      </c>
      <c r="F1559" s="101" t="s">
        <v>7506</v>
      </c>
      <c r="G1559" s="101" t="s">
        <v>5876</v>
      </c>
      <c r="H1559" s="103">
        <v>16</v>
      </c>
      <c r="I1559" s="100" t="s">
        <v>7471</v>
      </c>
      <c r="J1559" s="101" t="s">
        <v>10543</v>
      </c>
      <c r="K1559" s="101" t="s">
        <v>932</v>
      </c>
    </row>
    <row r="1560" spans="1:11">
      <c r="A1560" s="2" t="s">
        <v>12133</v>
      </c>
      <c r="B1560" s="99">
        <v>2130992</v>
      </c>
      <c r="C1560" s="100" t="s">
        <v>5847</v>
      </c>
      <c r="D1560" s="101" t="s">
        <v>5848</v>
      </c>
      <c r="E1560" s="102">
        <v>2214450</v>
      </c>
      <c r="F1560" s="101" t="s">
        <v>7506</v>
      </c>
      <c r="G1560" s="101" t="s">
        <v>2931</v>
      </c>
      <c r="H1560" s="103">
        <v>4</v>
      </c>
      <c r="I1560" s="100" t="s">
        <v>7471</v>
      </c>
      <c r="J1560" s="101" t="s">
        <v>5848</v>
      </c>
      <c r="K1560" s="101" t="s">
        <v>376</v>
      </c>
    </row>
    <row r="1561" spans="1:11">
      <c r="A1561" s="2" t="s">
        <v>12133</v>
      </c>
      <c r="B1561" s="99">
        <v>2161191</v>
      </c>
      <c r="C1561" s="100" t="s">
        <v>5849</v>
      </c>
      <c r="D1561" s="101" t="s">
        <v>5850</v>
      </c>
      <c r="E1561" s="102">
        <v>2214452</v>
      </c>
      <c r="F1561" s="101" t="s">
        <v>7506</v>
      </c>
      <c r="G1561" s="101" t="s">
        <v>2931</v>
      </c>
      <c r="H1561" s="103">
        <v>16</v>
      </c>
      <c r="I1561" s="100" t="s">
        <v>7471</v>
      </c>
      <c r="J1561" s="101" t="s">
        <v>5850</v>
      </c>
      <c r="K1561" s="101" t="s">
        <v>376</v>
      </c>
    </row>
    <row r="1562" spans="1:11">
      <c r="A1562" s="2" t="s">
        <v>12133</v>
      </c>
      <c r="B1562" s="99">
        <v>2174576</v>
      </c>
      <c r="C1562" s="100" t="s">
        <v>5851</v>
      </c>
      <c r="D1562" s="101" t="s">
        <v>5852</v>
      </c>
      <c r="E1562" s="102">
        <v>2214450</v>
      </c>
      <c r="F1562" s="101" t="s">
        <v>7506</v>
      </c>
      <c r="G1562" s="101" t="s">
        <v>2931</v>
      </c>
      <c r="H1562" s="103">
        <v>4</v>
      </c>
      <c r="I1562" s="100" t="s">
        <v>7521</v>
      </c>
      <c r="J1562" s="101" t="s">
        <v>5852</v>
      </c>
      <c r="K1562" s="101" t="s">
        <v>376</v>
      </c>
    </row>
    <row r="1563" spans="1:11">
      <c r="A1563" s="2" t="s">
        <v>12133</v>
      </c>
      <c r="B1563" s="99">
        <v>2177489</v>
      </c>
      <c r="C1563" s="100" t="s">
        <v>5853</v>
      </c>
      <c r="D1563" s="101" t="s">
        <v>579</v>
      </c>
      <c r="E1563" s="102">
        <v>2214452</v>
      </c>
      <c r="F1563" s="101" t="s">
        <v>7506</v>
      </c>
      <c r="G1563" s="101" t="s">
        <v>2931</v>
      </c>
      <c r="H1563" s="103">
        <v>16</v>
      </c>
      <c r="I1563" s="100" t="s">
        <v>7471</v>
      </c>
      <c r="J1563" s="101" t="s">
        <v>579</v>
      </c>
      <c r="K1563" s="101" t="s">
        <v>376</v>
      </c>
    </row>
    <row r="1564" spans="1:11">
      <c r="A1564" s="2" t="s">
        <v>12133</v>
      </c>
      <c r="B1564" s="99">
        <v>2183963</v>
      </c>
      <c r="C1564" s="100" t="s">
        <v>5854</v>
      </c>
      <c r="D1564" s="101" t="s">
        <v>5855</v>
      </c>
      <c r="E1564" s="102">
        <v>2214452</v>
      </c>
      <c r="F1564" s="101" t="s">
        <v>7506</v>
      </c>
      <c r="G1564" s="101" t="s">
        <v>2931</v>
      </c>
      <c r="H1564" s="103">
        <v>16</v>
      </c>
      <c r="I1564" s="100" t="s">
        <v>7471</v>
      </c>
      <c r="J1564" s="101" t="s">
        <v>5855</v>
      </c>
      <c r="K1564" s="101" t="s">
        <v>376</v>
      </c>
    </row>
    <row r="1565" spans="1:11">
      <c r="A1565" s="2" t="s">
        <v>12133</v>
      </c>
      <c r="B1565" s="99">
        <v>2190517</v>
      </c>
      <c r="C1565" s="100" t="s">
        <v>5856</v>
      </c>
      <c r="D1565" s="101" t="s">
        <v>5857</v>
      </c>
      <c r="E1565" s="102">
        <v>2214452</v>
      </c>
      <c r="F1565" s="101" t="s">
        <v>7506</v>
      </c>
      <c r="G1565" s="101" t="s">
        <v>2931</v>
      </c>
      <c r="H1565" s="103">
        <v>16</v>
      </c>
      <c r="I1565" s="100" t="s">
        <v>7471</v>
      </c>
      <c r="J1565" s="101" t="s">
        <v>5857</v>
      </c>
      <c r="K1565" s="101" t="s">
        <v>376</v>
      </c>
    </row>
    <row r="1566" spans="1:11">
      <c r="A1566" s="2" t="s">
        <v>12133</v>
      </c>
      <c r="B1566" s="99">
        <v>2190731</v>
      </c>
      <c r="C1566" s="100" t="s">
        <v>5858</v>
      </c>
      <c r="D1566" s="101" t="s">
        <v>5859</v>
      </c>
      <c r="E1566" s="102">
        <v>2214450</v>
      </c>
      <c r="F1566" s="101" t="s">
        <v>7506</v>
      </c>
      <c r="G1566" s="101" t="s">
        <v>2931</v>
      </c>
      <c r="H1566" s="103">
        <v>4</v>
      </c>
      <c r="I1566" s="100" t="s">
        <v>7471</v>
      </c>
      <c r="J1566" s="101" t="s">
        <v>5859</v>
      </c>
      <c r="K1566" s="101" t="s">
        <v>376</v>
      </c>
    </row>
    <row r="1567" spans="1:11">
      <c r="A1567" s="2" t="s">
        <v>12133</v>
      </c>
      <c r="B1567" s="99">
        <v>2150431</v>
      </c>
      <c r="C1567" s="100" t="s">
        <v>5860</v>
      </c>
      <c r="D1567" s="101" t="s">
        <v>5861</v>
      </c>
      <c r="E1567" s="102">
        <v>2214452</v>
      </c>
      <c r="F1567" s="101" t="s">
        <v>7506</v>
      </c>
      <c r="G1567" s="101" t="s">
        <v>2931</v>
      </c>
      <c r="H1567" s="103">
        <v>16</v>
      </c>
      <c r="I1567" s="100" t="s">
        <v>7471</v>
      </c>
      <c r="J1567" s="101" t="s">
        <v>5861</v>
      </c>
      <c r="K1567" s="101" t="s">
        <v>376</v>
      </c>
    </row>
    <row r="1568" spans="1:11">
      <c r="A1568" s="2" t="s">
        <v>12133</v>
      </c>
      <c r="B1568" s="99">
        <v>2190971</v>
      </c>
      <c r="C1568" s="100" t="s">
        <v>5862</v>
      </c>
      <c r="D1568" s="101" t="s">
        <v>5863</v>
      </c>
      <c r="E1568" s="102">
        <v>2214452</v>
      </c>
      <c r="F1568" s="101" t="s">
        <v>7506</v>
      </c>
      <c r="G1568" s="101" t="s">
        <v>2931</v>
      </c>
      <c r="H1568" s="103">
        <v>16</v>
      </c>
      <c r="I1568" s="100" t="s">
        <v>7471</v>
      </c>
      <c r="J1568" s="101" t="s">
        <v>5863</v>
      </c>
      <c r="K1568" s="101" t="s">
        <v>376</v>
      </c>
    </row>
    <row r="1569" spans="1:11">
      <c r="A1569" s="2" t="s">
        <v>12133</v>
      </c>
      <c r="B1569" s="99">
        <v>2136550</v>
      </c>
      <c r="C1569" s="100" t="s">
        <v>5864</v>
      </c>
      <c r="D1569" s="101" t="s">
        <v>5865</v>
      </c>
      <c r="E1569" s="102">
        <v>2217770</v>
      </c>
      <c r="F1569" s="101" t="s">
        <v>7506</v>
      </c>
      <c r="G1569" s="101" t="s">
        <v>5451</v>
      </c>
      <c r="H1569" s="103">
        <v>4</v>
      </c>
      <c r="I1569" s="100" t="s">
        <v>7471</v>
      </c>
      <c r="J1569" s="101" t="s">
        <v>5865</v>
      </c>
      <c r="K1569" s="101" t="s">
        <v>990</v>
      </c>
    </row>
    <row r="1570" spans="1:11">
      <c r="A1570" s="2" t="s">
        <v>12133</v>
      </c>
      <c r="B1570" s="99">
        <v>2166118</v>
      </c>
      <c r="C1570" s="100" t="s">
        <v>5866</v>
      </c>
      <c r="D1570" s="101" t="s">
        <v>5867</v>
      </c>
      <c r="E1570" s="102">
        <v>2217770</v>
      </c>
      <c r="F1570" s="101" t="s">
        <v>7506</v>
      </c>
      <c r="G1570" s="101" t="s">
        <v>5451</v>
      </c>
      <c r="H1570" s="103">
        <v>4</v>
      </c>
      <c r="I1570" s="100" t="s">
        <v>7471</v>
      </c>
      <c r="J1570" s="101" t="s">
        <v>5867</v>
      </c>
      <c r="K1570" s="101" t="s">
        <v>990</v>
      </c>
    </row>
    <row r="1571" spans="1:11">
      <c r="A1571" s="2" t="s">
        <v>12133</v>
      </c>
      <c r="B1571" s="99">
        <v>2172056</v>
      </c>
      <c r="C1571" s="100" t="s">
        <v>5868</v>
      </c>
      <c r="D1571" s="101" t="s">
        <v>5869</v>
      </c>
      <c r="E1571" s="102">
        <v>2217770</v>
      </c>
      <c r="F1571" s="101" t="s">
        <v>7506</v>
      </c>
      <c r="G1571" s="101" t="s">
        <v>5451</v>
      </c>
      <c r="H1571" s="103">
        <v>4</v>
      </c>
      <c r="I1571" s="100" t="s">
        <v>7471</v>
      </c>
      <c r="J1571" s="101" t="s">
        <v>5869</v>
      </c>
      <c r="K1571" s="101" t="s">
        <v>990</v>
      </c>
    </row>
    <row r="1572" spans="1:11">
      <c r="A1572" s="2" t="s">
        <v>12133</v>
      </c>
      <c r="B1572" s="99">
        <v>2131720</v>
      </c>
      <c r="C1572" s="100" t="s">
        <v>5870</v>
      </c>
      <c r="D1572" s="101" t="s">
        <v>5871</v>
      </c>
      <c r="E1572" s="102">
        <v>2121522</v>
      </c>
      <c r="F1572" s="101" t="s">
        <v>7506</v>
      </c>
      <c r="G1572" s="101" t="s">
        <v>5872</v>
      </c>
      <c r="H1572" s="103">
        <v>2.4</v>
      </c>
      <c r="I1572" s="100" t="s">
        <v>7521</v>
      </c>
      <c r="J1572" s="101" t="s">
        <v>5871</v>
      </c>
      <c r="K1572" s="101" t="s">
        <v>5873</v>
      </c>
    </row>
    <row r="1573" spans="1:11">
      <c r="A1573" s="2" t="s">
        <v>12133</v>
      </c>
      <c r="B1573" s="99">
        <v>2142519</v>
      </c>
      <c r="C1573" s="100" t="s">
        <v>5874</v>
      </c>
      <c r="D1573" s="101" t="s">
        <v>5875</v>
      </c>
      <c r="E1573" s="102">
        <v>2121056</v>
      </c>
      <c r="F1573" s="101" t="s">
        <v>7506</v>
      </c>
      <c r="G1573" s="101" t="s">
        <v>5876</v>
      </c>
      <c r="H1573" s="103">
        <v>4</v>
      </c>
      <c r="I1573" s="100" t="s">
        <v>7471</v>
      </c>
      <c r="J1573" s="101" t="s">
        <v>5875</v>
      </c>
      <c r="K1573" s="101" t="s">
        <v>5877</v>
      </c>
    </row>
    <row r="1574" spans="1:11">
      <c r="A1574" s="2" t="s">
        <v>12133</v>
      </c>
      <c r="B1574" s="99">
        <v>2146482</v>
      </c>
      <c r="C1574" s="100" t="s">
        <v>4118</v>
      </c>
      <c r="D1574" s="101" t="s">
        <v>4119</v>
      </c>
      <c r="E1574" s="102">
        <v>2213972</v>
      </c>
      <c r="F1574" s="101" t="s">
        <v>7506</v>
      </c>
      <c r="G1574" s="101" t="s">
        <v>2931</v>
      </c>
      <c r="H1574" s="103">
        <v>33</v>
      </c>
      <c r="I1574" s="100" t="s">
        <v>7471</v>
      </c>
      <c r="J1574" s="101" t="s">
        <v>4119</v>
      </c>
      <c r="K1574" s="101" t="s">
        <v>377</v>
      </c>
    </row>
    <row r="1575" spans="1:11">
      <c r="A1575" s="2" t="s">
        <v>12133</v>
      </c>
      <c r="B1575" s="99">
        <v>2190709</v>
      </c>
      <c r="C1575" s="100" t="s">
        <v>4120</v>
      </c>
      <c r="D1575" s="101" t="s">
        <v>4121</v>
      </c>
      <c r="E1575" s="102">
        <v>2218572</v>
      </c>
      <c r="F1575" s="101" t="s">
        <v>7506</v>
      </c>
      <c r="G1575" s="101" t="s">
        <v>2931</v>
      </c>
      <c r="H1575" s="103">
        <v>16</v>
      </c>
      <c r="I1575" s="100" t="s">
        <v>7471</v>
      </c>
      <c r="J1575" s="101" t="s">
        <v>4121</v>
      </c>
      <c r="K1575" s="101" t="s">
        <v>377</v>
      </c>
    </row>
    <row r="1576" spans="1:11">
      <c r="A1576" s="2" t="s">
        <v>12133</v>
      </c>
      <c r="B1576" s="99">
        <v>2182288</v>
      </c>
      <c r="C1576" s="100" t="s">
        <v>4122</v>
      </c>
      <c r="D1576" s="101" t="s">
        <v>4123</v>
      </c>
      <c r="E1576" s="102">
        <v>2218572</v>
      </c>
      <c r="F1576" s="101" t="s">
        <v>7506</v>
      </c>
      <c r="G1576" s="101" t="s">
        <v>2931</v>
      </c>
      <c r="H1576" s="103">
        <v>16</v>
      </c>
      <c r="I1576" s="100" t="s">
        <v>7471</v>
      </c>
      <c r="J1576" s="101" t="s">
        <v>4123</v>
      </c>
      <c r="K1576" s="101" t="s">
        <v>377</v>
      </c>
    </row>
    <row r="1577" spans="1:11">
      <c r="A1577" s="2" t="s">
        <v>12133</v>
      </c>
      <c r="B1577" s="99">
        <v>2143928</v>
      </c>
      <c r="C1577" s="100" t="s">
        <v>4124</v>
      </c>
      <c r="D1577" s="101" t="s">
        <v>4125</v>
      </c>
      <c r="E1577" s="102">
        <v>2215300</v>
      </c>
      <c r="F1577" s="101" t="s">
        <v>7506</v>
      </c>
      <c r="G1577" s="101" t="s">
        <v>5451</v>
      </c>
      <c r="H1577" s="103">
        <v>4</v>
      </c>
      <c r="I1577" s="100" t="s">
        <v>7471</v>
      </c>
      <c r="J1577" s="101" t="s">
        <v>4125</v>
      </c>
      <c r="K1577" s="101" t="s">
        <v>1018</v>
      </c>
    </row>
    <row r="1578" spans="1:11">
      <c r="A1578" s="2" t="s">
        <v>12133</v>
      </c>
      <c r="B1578" s="99">
        <v>2146098</v>
      </c>
      <c r="C1578" s="100" t="s">
        <v>4126</v>
      </c>
      <c r="D1578" s="101" t="s">
        <v>4127</v>
      </c>
      <c r="E1578" s="102">
        <v>2215300</v>
      </c>
      <c r="F1578" s="101" t="s">
        <v>7506</v>
      </c>
      <c r="G1578" s="101" t="s">
        <v>5451</v>
      </c>
      <c r="H1578" s="103">
        <v>4</v>
      </c>
      <c r="I1578" s="100" t="s">
        <v>7471</v>
      </c>
      <c r="J1578" s="101" t="s">
        <v>4127</v>
      </c>
      <c r="K1578" s="101" t="s">
        <v>1018</v>
      </c>
    </row>
    <row r="1579" spans="1:11">
      <c r="A1579" s="2" t="s">
        <v>12133</v>
      </c>
      <c r="B1579" s="99">
        <v>2190679</v>
      </c>
      <c r="C1579" s="100" t="s">
        <v>4128</v>
      </c>
      <c r="D1579" s="101" t="s">
        <v>4129</v>
      </c>
      <c r="E1579" s="102">
        <v>2215300</v>
      </c>
      <c r="F1579" s="101" t="s">
        <v>7506</v>
      </c>
      <c r="G1579" s="101" t="s">
        <v>5451</v>
      </c>
      <c r="H1579" s="103">
        <v>4</v>
      </c>
      <c r="I1579" s="100" t="s">
        <v>7471</v>
      </c>
      <c r="J1579" s="101" t="s">
        <v>4129</v>
      </c>
      <c r="K1579" s="101" t="s">
        <v>1018</v>
      </c>
    </row>
    <row r="1580" spans="1:11">
      <c r="A1580" s="2" t="s">
        <v>12133</v>
      </c>
      <c r="B1580" s="99">
        <v>2177868</v>
      </c>
      <c r="C1580" s="100" t="s">
        <v>4130</v>
      </c>
      <c r="D1580" s="101" t="s">
        <v>4131</v>
      </c>
      <c r="E1580" s="102">
        <v>2215300</v>
      </c>
      <c r="F1580" s="101" t="s">
        <v>7506</v>
      </c>
      <c r="G1580" s="101" t="s">
        <v>5451</v>
      </c>
      <c r="H1580" s="103">
        <v>4</v>
      </c>
      <c r="I1580" s="100" t="s">
        <v>7471</v>
      </c>
      <c r="J1580" s="101" t="s">
        <v>4131</v>
      </c>
      <c r="K1580" s="101" t="s">
        <v>1018</v>
      </c>
    </row>
    <row r="1581" spans="1:11">
      <c r="A1581" s="2" t="s">
        <v>12133</v>
      </c>
      <c r="B1581" s="99">
        <v>2148302</v>
      </c>
      <c r="C1581" s="100" t="s">
        <v>4132</v>
      </c>
      <c r="D1581" s="101" t="s">
        <v>4133</v>
      </c>
      <c r="E1581" s="102">
        <v>2216720</v>
      </c>
      <c r="F1581" s="101" t="s">
        <v>7506</v>
      </c>
      <c r="G1581" s="101" t="s">
        <v>2931</v>
      </c>
      <c r="H1581" s="103">
        <v>4</v>
      </c>
      <c r="I1581" s="100" t="s">
        <v>7471</v>
      </c>
      <c r="J1581" s="101" t="s">
        <v>4133</v>
      </c>
      <c r="K1581" s="101" t="s">
        <v>1019</v>
      </c>
    </row>
    <row r="1582" spans="1:11">
      <c r="A1582" s="2" t="s">
        <v>12133</v>
      </c>
      <c r="B1582" s="99">
        <v>2165741</v>
      </c>
      <c r="C1582" s="100" t="s">
        <v>4134</v>
      </c>
      <c r="D1582" s="101" t="s">
        <v>4135</v>
      </c>
      <c r="E1582" s="102">
        <v>2216720</v>
      </c>
      <c r="F1582" s="101" t="s">
        <v>7506</v>
      </c>
      <c r="G1582" s="101" t="s">
        <v>2931</v>
      </c>
      <c r="H1582" s="103">
        <v>4</v>
      </c>
      <c r="I1582" s="100" t="s">
        <v>7471</v>
      </c>
      <c r="J1582" s="101" t="s">
        <v>4135</v>
      </c>
      <c r="K1582" s="101" t="s">
        <v>1019</v>
      </c>
    </row>
    <row r="1583" spans="1:11">
      <c r="A1583" s="2" t="s">
        <v>12133</v>
      </c>
      <c r="B1583" s="99">
        <v>2180937</v>
      </c>
      <c r="C1583" s="100" t="s">
        <v>4136</v>
      </c>
      <c r="D1583" s="101" t="s">
        <v>4137</v>
      </c>
      <c r="E1583" s="102">
        <v>2216720</v>
      </c>
      <c r="F1583" s="101" t="s">
        <v>7506</v>
      </c>
      <c r="G1583" s="101" t="s">
        <v>2931</v>
      </c>
      <c r="H1583" s="103">
        <v>4</v>
      </c>
      <c r="I1583" s="100" t="s">
        <v>7471</v>
      </c>
      <c r="J1583" s="101" t="s">
        <v>4137</v>
      </c>
      <c r="K1583" s="101" t="s">
        <v>1019</v>
      </c>
    </row>
    <row r="1584" spans="1:11">
      <c r="A1584" s="2" t="s">
        <v>12133</v>
      </c>
      <c r="B1584" s="99">
        <v>2186873</v>
      </c>
      <c r="C1584" s="100" t="s">
        <v>4138</v>
      </c>
      <c r="D1584" s="101" t="s">
        <v>4139</v>
      </c>
      <c r="E1584" s="102">
        <v>2216720</v>
      </c>
      <c r="F1584" s="101" t="s">
        <v>7506</v>
      </c>
      <c r="G1584" s="101" t="s">
        <v>2931</v>
      </c>
      <c r="H1584" s="103">
        <v>4</v>
      </c>
      <c r="I1584" s="100" t="s">
        <v>7471</v>
      </c>
      <c r="J1584" s="101" t="s">
        <v>4139</v>
      </c>
      <c r="K1584" s="101" t="s">
        <v>1019</v>
      </c>
    </row>
    <row r="1585" spans="1:11">
      <c r="A1585" s="2" t="s">
        <v>12133</v>
      </c>
      <c r="B1585" s="99">
        <v>2159327</v>
      </c>
      <c r="C1585" s="100" t="s">
        <v>4140</v>
      </c>
      <c r="D1585" s="101" t="s">
        <v>4141</v>
      </c>
      <c r="E1585" s="102">
        <v>2216720</v>
      </c>
      <c r="F1585" s="101" t="s">
        <v>7506</v>
      </c>
      <c r="G1585" s="101" t="s">
        <v>2931</v>
      </c>
      <c r="H1585" s="103">
        <v>4</v>
      </c>
      <c r="I1585" s="100" t="s">
        <v>7471</v>
      </c>
      <c r="J1585" s="101" t="s">
        <v>4141</v>
      </c>
      <c r="K1585" s="101" t="s">
        <v>1019</v>
      </c>
    </row>
    <row r="1586" spans="1:11">
      <c r="A1586" s="2" t="s">
        <v>12133</v>
      </c>
      <c r="B1586" s="99">
        <v>2160449</v>
      </c>
      <c r="C1586" s="100" t="s">
        <v>4142</v>
      </c>
      <c r="D1586" s="101" t="s">
        <v>4143</v>
      </c>
      <c r="E1586" s="102">
        <v>2216720</v>
      </c>
      <c r="F1586" s="101" t="s">
        <v>7506</v>
      </c>
      <c r="G1586" s="101" t="s">
        <v>2931</v>
      </c>
      <c r="H1586" s="103">
        <v>4</v>
      </c>
      <c r="I1586" s="100" t="s">
        <v>7471</v>
      </c>
      <c r="J1586" s="101" t="s">
        <v>4143</v>
      </c>
      <c r="K1586" s="101" t="s">
        <v>1019</v>
      </c>
    </row>
    <row r="1587" spans="1:11">
      <c r="A1587" s="2" t="s">
        <v>12133</v>
      </c>
      <c r="B1587" s="99">
        <v>2183086</v>
      </c>
      <c r="C1587" s="100" t="s">
        <v>4144</v>
      </c>
      <c r="D1587" s="101" t="s">
        <v>4145</v>
      </c>
      <c r="E1587" s="102">
        <v>2214816</v>
      </c>
      <c r="F1587" s="101" t="s">
        <v>7506</v>
      </c>
      <c r="G1587" s="101" t="s">
        <v>5872</v>
      </c>
      <c r="H1587" s="103">
        <v>4</v>
      </c>
      <c r="I1587" s="100" t="s">
        <v>7471</v>
      </c>
      <c r="J1587" s="101" t="s">
        <v>4145</v>
      </c>
      <c r="K1587" s="101" t="s">
        <v>10340</v>
      </c>
    </row>
    <row r="1588" spans="1:11">
      <c r="A1588" s="2" t="s">
        <v>12133</v>
      </c>
      <c r="B1588" s="99">
        <v>2132388</v>
      </c>
      <c r="C1588" s="100" t="s">
        <v>4146</v>
      </c>
      <c r="D1588" s="101" t="s">
        <v>4147</v>
      </c>
      <c r="E1588" s="102">
        <v>2214816</v>
      </c>
      <c r="F1588" s="101" t="s">
        <v>7506</v>
      </c>
      <c r="G1588" s="101" t="s">
        <v>5872</v>
      </c>
      <c r="H1588" s="103">
        <v>4</v>
      </c>
      <c r="I1588" s="100" t="s">
        <v>7471</v>
      </c>
      <c r="J1588" s="101" t="s">
        <v>4147</v>
      </c>
      <c r="K1588" s="101" t="s">
        <v>10340</v>
      </c>
    </row>
    <row r="1589" spans="1:11">
      <c r="A1589" s="2" t="s">
        <v>12133</v>
      </c>
      <c r="B1589" s="99">
        <v>2152935</v>
      </c>
      <c r="C1589" s="100" t="s">
        <v>4148</v>
      </c>
      <c r="D1589" s="101" t="s">
        <v>10594</v>
      </c>
      <c r="E1589" s="102">
        <v>2123286</v>
      </c>
      <c r="F1589" s="101" t="s">
        <v>7506</v>
      </c>
      <c r="G1589" s="101" t="s">
        <v>1776</v>
      </c>
      <c r="H1589" s="103">
        <v>12</v>
      </c>
      <c r="I1589" s="100" t="s">
        <v>7471</v>
      </c>
      <c r="J1589" s="101" t="s">
        <v>10594</v>
      </c>
      <c r="K1589" s="101" t="s">
        <v>4149</v>
      </c>
    </row>
    <row r="1590" spans="1:11">
      <c r="A1590" s="2" t="s">
        <v>12133</v>
      </c>
      <c r="B1590" s="99">
        <v>2160804</v>
      </c>
      <c r="C1590" s="100" t="s">
        <v>4153</v>
      </c>
      <c r="D1590" s="101" t="s">
        <v>4154</v>
      </c>
      <c r="E1590" s="102">
        <v>2219704</v>
      </c>
      <c r="F1590" s="101" t="s">
        <v>7506</v>
      </c>
      <c r="G1590" s="101" t="s">
        <v>5435</v>
      </c>
      <c r="H1590" s="103">
        <v>12</v>
      </c>
      <c r="I1590" s="100" t="s">
        <v>7471</v>
      </c>
      <c r="J1590" s="101" t="s">
        <v>4154</v>
      </c>
      <c r="K1590" s="101" t="s">
        <v>3922</v>
      </c>
    </row>
    <row r="1591" spans="1:11">
      <c r="A1591" s="2" t="s">
        <v>12133</v>
      </c>
      <c r="B1591" s="99">
        <v>2136699</v>
      </c>
      <c r="C1591" s="100" t="s">
        <v>4764</v>
      </c>
      <c r="D1591" s="101" t="s">
        <v>4765</v>
      </c>
      <c r="E1591" s="102">
        <v>2219040</v>
      </c>
      <c r="F1591" s="101" t="s">
        <v>7506</v>
      </c>
      <c r="G1591" s="101" t="s">
        <v>2931</v>
      </c>
      <c r="H1591" s="103">
        <v>16</v>
      </c>
      <c r="I1591" s="100" t="s">
        <v>7471</v>
      </c>
      <c r="J1591" s="101" t="s">
        <v>4765</v>
      </c>
      <c r="K1591" s="101" t="s">
        <v>623</v>
      </c>
    </row>
    <row r="1592" spans="1:11">
      <c r="A1592" s="2" t="s">
        <v>12133</v>
      </c>
      <c r="B1592" s="99">
        <v>2171493</v>
      </c>
      <c r="C1592" s="100" t="s">
        <v>4766</v>
      </c>
      <c r="D1592" s="101" t="s">
        <v>4767</v>
      </c>
      <c r="E1592" s="102">
        <v>2219036</v>
      </c>
      <c r="F1592" s="101" t="s">
        <v>7506</v>
      </c>
      <c r="G1592" s="101" t="s">
        <v>2931</v>
      </c>
      <c r="H1592" s="103">
        <v>4</v>
      </c>
      <c r="I1592" s="100" t="s">
        <v>7471</v>
      </c>
      <c r="J1592" s="101" t="s">
        <v>4767</v>
      </c>
      <c r="K1592" s="101" t="s">
        <v>623</v>
      </c>
    </row>
    <row r="1593" spans="1:11">
      <c r="A1593" s="2" t="s">
        <v>12133</v>
      </c>
      <c r="B1593" s="99">
        <v>2177674</v>
      </c>
      <c r="C1593" s="100" t="s">
        <v>4768</v>
      </c>
      <c r="D1593" s="101" t="s">
        <v>4769</v>
      </c>
      <c r="E1593" s="102">
        <v>2219036</v>
      </c>
      <c r="F1593" s="101" t="s">
        <v>7506</v>
      </c>
      <c r="G1593" s="101" t="s">
        <v>2931</v>
      </c>
      <c r="H1593" s="103">
        <v>4</v>
      </c>
      <c r="I1593" s="100" t="s">
        <v>7471</v>
      </c>
      <c r="J1593" s="101" t="s">
        <v>4769</v>
      </c>
      <c r="K1593" s="101" t="s">
        <v>623</v>
      </c>
    </row>
    <row r="1594" spans="1:11">
      <c r="A1594" s="2" t="s">
        <v>12133</v>
      </c>
      <c r="B1594" s="99">
        <v>2179551</v>
      </c>
      <c r="C1594" s="100" t="s">
        <v>4770</v>
      </c>
      <c r="D1594" s="101" t="s">
        <v>4771</v>
      </c>
      <c r="E1594" s="102">
        <v>2219040</v>
      </c>
      <c r="F1594" s="101" t="s">
        <v>7506</v>
      </c>
      <c r="G1594" s="101" t="s">
        <v>2931</v>
      </c>
      <c r="H1594" s="103">
        <v>16</v>
      </c>
      <c r="I1594" s="100" t="s">
        <v>7471</v>
      </c>
      <c r="J1594" s="101" t="s">
        <v>4771</v>
      </c>
      <c r="K1594" s="101" t="s">
        <v>623</v>
      </c>
    </row>
    <row r="1595" spans="1:11">
      <c r="A1595" s="2" t="s">
        <v>12133</v>
      </c>
      <c r="B1595" s="99">
        <v>2190576</v>
      </c>
      <c r="C1595" s="100" t="s">
        <v>4772</v>
      </c>
      <c r="D1595" s="101" t="s">
        <v>4773</v>
      </c>
      <c r="E1595" s="102">
        <v>2219040</v>
      </c>
      <c r="F1595" s="101" t="s">
        <v>7506</v>
      </c>
      <c r="G1595" s="101" t="s">
        <v>2931</v>
      </c>
      <c r="H1595" s="103">
        <v>16</v>
      </c>
      <c r="I1595" s="100" t="s">
        <v>7471</v>
      </c>
      <c r="J1595" s="101" t="s">
        <v>4773</v>
      </c>
      <c r="K1595" s="101" t="s">
        <v>623</v>
      </c>
    </row>
    <row r="1596" spans="1:11">
      <c r="A1596" s="2" t="s">
        <v>12133</v>
      </c>
      <c r="B1596" s="99">
        <v>2189479</v>
      </c>
      <c r="C1596" s="100" t="s">
        <v>4774</v>
      </c>
      <c r="D1596" s="101" t="s">
        <v>4775</v>
      </c>
      <c r="E1596" s="102">
        <v>2219040</v>
      </c>
      <c r="F1596" s="101" t="s">
        <v>7506</v>
      </c>
      <c r="G1596" s="101" t="s">
        <v>2931</v>
      </c>
      <c r="H1596" s="103">
        <v>16</v>
      </c>
      <c r="I1596" s="100" t="s">
        <v>7471</v>
      </c>
      <c r="J1596" s="101" t="s">
        <v>4775</v>
      </c>
      <c r="K1596" s="101" t="s">
        <v>623</v>
      </c>
    </row>
    <row r="1597" spans="1:11">
      <c r="A1597" s="2" t="s">
        <v>12133</v>
      </c>
      <c r="B1597" s="99">
        <v>2167414</v>
      </c>
      <c r="C1597" s="100" t="s">
        <v>4776</v>
      </c>
      <c r="D1597" s="101" t="s">
        <v>4777</v>
      </c>
      <c r="E1597" s="102">
        <v>2219036</v>
      </c>
      <c r="F1597" s="101" t="s">
        <v>7506</v>
      </c>
      <c r="G1597" s="101" t="s">
        <v>2931</v>
      </c>
      <c r="H1597" s="103">
        <v>4</v>
      </c>
      <c r="I1597" s="100" t="s">
        <v>7471</v>
      </c>
      <c r="J1597" s="101" t="s">
        <v>4777</v>
      </c>
      <c r="K1597" s="101" t="s">
        <v>623</v>
      </c>
    </row>
    <row r="1598" spans="1:11">
      <c r="A1598" s="2" t="s">
        <v>12133</v>
      </c>
      <c r="B1598" s="99">
        <v>2168123</v>
      </c>
      <c r="C1598" s="100" t="s">
        <v>4778</v>
      </c>
      <c r="D1598" s="101" t="s">
        <v>4779</v>
      </c>
      <c r="E1598" s="102">
        <v>2219036</v>
      </c>
      <c r="F1598" s="101" t="s">
        <v>7506</v>
      </c>
      <c r="G1598" s="101" t="s">
        <v>2931</v>
      </c>
      <c r="H1598" s="103">
        <v>4</v>
      </c>
      <c r="I1598" s="100" t="s">
        <v>7471</v>
      </c>
      <c r="J1598" s="101" t="s">
        <v>4779</v>
      </c>
      <c r="K1598" s="101" t="s">
        <v>623</v>
      </c>
    </row>
    <row r="1599" spans="1:11">
      <c r="A1599" s="2" t="s">
        <v>12133</v>
      </c>
      <c r="B1599" s="99">
        <v>2171496</v>
      </c>
      <c r="C1599" s="100" t="s">
        <v>4780</v>
      </c>
      <c r="D1599" s="101" t="s">
        <v>4781</v>
      </c>
      <c r="E1599" s="102">
        <v>2219036</v>
      </c>
      <c r="F1599" s="101" t="s">
        <v>7506</v>
      </c>
      <c r="G1599" s="101" t="s">
        <v>2931</v>
      </c>
      <c r="H1599" s="103">
        <v>4</v>
      </c>
      <c r="I1599" s="100" t="s">
        <v>7471</v>
      </c>
      <c r="J1599" s="101" t="s">
        <v>4781</v>
      </c>
      <c r="K1599" s="101" t="s">
        <v>623</v>
      </c>
    </row>
    <row r="1600" spans="1:11">
      <c r="A1600" s="2" t="s">
        <v>12147</v>
      </c>
      <c r="B1600" s="99">
        <v>2134912</v>
      </c>
      <c r="C1600" s="100" t="s">
        <v>2256</v>
      </c>
      <c r="D1600" s="101" t="s">
        <v>2257</v>
      </c>
      <c r="E1600" s="102">
        <v>2219942</v>
      </c>
      <c r="F1600" s="101" t="s">
        <v>7506</v>
      </c>
      <c r="G1600" s="101" t="s">
        <v>5451</v>
      </c>
      <c r="H1600" s="103">
        <v>4</v>
      </c>
      <c r="I1600" s="100" t="s">
        <v>7471</v>
      </c>
      <c r="J1600" s="101" t="s">
        <v>2257</v>
      </c>
      <c r="K1600" s="101" t="s">
        <v>411</v>
      </c>
    </row>
    <row r="1601" spans="1:11">
      <c r="A1601" s="2" t="s">
        <v>12147</v>
      </c>
      <c r="B1601" s="99">
        <v>2141764</v>
      </c>
      <c r="C1601" s="100" t="s">
        <v>2258</v>
      </c>
      <c r="D1601" s="101" t="s">
        <v>2259</v>
      </c>
      <c r="E1601" s="102">
        <v>2213042</v>
      </c>
      <c r="F1601" s="101" t="s">
        <v>7506</v>
      </c>
      <c r="G1601" s="101" t="s">
        <v>5451</v>
      </c>
      <c r="H1601" s="103">
        <v>12</v>
      </c>
      <c r="I1601" s="100" t="s">
        <v>7471</v>
      </c>
      <c r="J1601" s="101" t="s">
        <v>2259</v>
      </c>
      <c r="K1601" s="101" t="s">
        <v>411</v>
      </c>
    </row>
    <row r="1602" spans="1:11">
      <c r="A1602" s="2" t="s">
        <v>12147</v>
      </c>
      <c r="B1602" s="99">
        <v>2148498</v>
      </c>
      <c r="C1602" s="100" t="s">
        <v>2260</v>
      </c>
      <c r="D1602" s="101" t="s">
        <v>2261</v>
      </c>
      <c r="E1602" s="102">
        <v>2219942</v>
      </c>
      <c r="F1602" s="101" t="s">
        <v>7506</v>
      </c>
      <c r="G1602" s="101" t="s">
        <v>5451</v>
      </c>
      <c r="H1602" s="103">
        <v>4</v>
      </c>
      <c r="I1602" s="100" t="s">
        <v>7471</v>
      </c>
      <c r="J1602" s="101" t="s">
        <v>2261</v>
      </c>
      <c r="K1602" s="101" t="s">
        <v>411</v>
      </c>
    </row>
    <row r="1603" spans="1:11">
      <c r="A1603" s="2" t="s">
        <v>12147</v>
      </c>
      <c r="B1603" s="99">
        <v>2148652</v>
      </c>
      <c r="C1603" s="100" t="s">
        <v>2262</v>
      </c>
      <c r="D1603" s="101" t="s">
        <v>2263</v>
      </c>
      <c r="E1603" s="102">
        <v>2219942</v>
      </c>
      <c r="F1603" s="101" t="s">
        <v>7506</v>
      </c>
      <c r="G1603" s="101" t="s">
        <v>5451</v>
      </c>
      <c r="H1603" s="103">
        <v>4</v>
      </c>
      <c r="I1603" s="100" t="s">
        <v>7471</v>
      </c>
      <c r="J1603" s="101" t="s">
        <v>2263</v>
      </c>
      <c r="K1603" s="101" t="s">
        <v>411</v>
      </c>
    </row>
    <row r="1604" spans="1:11">
      <c r="A1604" s="2" t="s">
        <v>12147</v>
      </c>
      <c r="B1604" s="99">
        <v>2149760</v>
      </c>
      <c r="C1604" s="100" t="s">
        <v>2264</v>
      </c>
      <c r="D1604" s="101" t="s">
        <v>2265</v>
      </c>
      <c r="E1604" s="102">
        <v>2219942</v>
      </c>
      <c r="F1604" s="101" t="s">
        <v>7506</v>
      </c>
      <c r="G1604" s="101" t="s">
        <v>5451</v>
      </c>
      <c r="H1604" s="103">
        <v>4</v>
      </c>
      <c r="I1604" s="100" t="s">
        <v>7471</v>
      </c>
      <c r="J1604" s="101" t="s">
        <v>2265</v>
      </c>
      <c r="K1604" s="101" t="s">
        <v>411</v>
      </c>
    </row>
    <row r="1605" spans="1:11">
      <c r="A1605" s="2" t="s">
        <v>12147</v>
      </c>
      <c r="B1605" s="99">
        <v>2174210</v>
      </c>
      <c r="C1605" s="100" t="s">
        <v>2266</v>
      </c>
      <c r="D1605" s="101" t="s">
        <v>2267</v>
      </c>
      <c r="E1605" s="102">
        <v>2219942</v>
      </c>
      <c r="F1605" s="101" t="s">
        <v>7506</v>
      </c>
      <c r="G1605" s="101" t="s">
        <v>5451</v>
      </c>
      <c r="H1605" s="103">
        <v>4</v>
      </c>
      <c r="I1605" s="100" t="s">
        <v>7471</v>
      </c>
      <c r="J1605" s="101" t="s">
        <v>2267</v>
      </c>
      <c r="K1605" s="101" t="s">
        <v>411</v>
      </c>
    </row>
    <row r="1606" spans="1:11">
      <c r="A1606" s="2" t="s">
        <v>12147</v>
      </c>
      <c r="B1606" s="99">
        <v>2178108</v>
      </c>
      <c r="C1606" s="100" t="s">
        <v>2268</v>
      </c>
      <c r="D1606" s="101" t="s">
        <v>3450</v>
      </c>
      <c r="E1606" s="102">
        <v>2213042</v>
      </c>
      <c r="F1606" s="101" t="s">
        <v>7506</v>
      </c>
      <c r="G1606" s="101" t="s">
        <v>5451</v>
      </c>
      <c r="H1606" s="103">
        <v>12</v>
      </c>
      <c r="I1606" s="100" t="s">
        <v>7471</v>
      </c>
      <c r="J1606" s="101" t="s">
        <v>3450</v>
      </c>
      <c r="K1606" s="101" t="s">
        <v>411</v>
      </c>
    </row>
    <row r="1607" spans="1:11">
      <c r="A1607" s="2" t="s">
        <v>12147</v>
      </c>
      <c r="B1607" s="99">
        <v>2189770</v>
      </c>
      <c r="C1607" s="100" t="s">
        <v>2269</v>
      </c>
      <c r="D1607" s="101" t="s">
        <v>2270</v>
      </c>
      <c r="E1607" s="102">
        <v>2213042</v>
      </c>
      <c r="F1607" s="101" t="s">
        <v>7506</v>
      </c>
      <c r="G1607" s="101" t="s">
        <v>5451</v>
      </c>
      <c r="H1607" s="103">
        <v>12</v>
      </c>
      <c r="I1607" s="100" t="s">
        <v>7471</v>
      </c>
      <c r="J1607" s="101" t="s">
        <v>2270</v>
      </c>
      <c r="K1607" s="101" t="s">
        <v>411</v>
      </c>
    </row>
    <row r="1608" spans="1:11">
      <c r="A1608" s="2" t="s">
        <v>12147</v>
      </c>
      <c r="B1608" s="99">
        <v>2131178</v>
      </c>
      <c r="C1608" s="100" t="s">
        <v>2271</v>
      </c>
      <c r="D1608" s="101" t="s">
        <v>2272</v>
      </c>
      <c r="E1608" s="102">
        <v>2213042</v>
      </c>
      <c r="F1608" s="101" t="s">
        <v>7506</v>
      </c>
      <c r="G1608" s="101" t="s">
        <v>5451</v>
      </c>
      <c r="H1608" s="103">
        <v>12</v>
      </c>
      <c r="I1608" s="100" t="s">
        <v>7471</v>
      </c>
      <c r="J1608" s="101" t="s">
        <v>2272</v>
      </c>
      <c r="K1608" s="101" t="s">
        <v>411</v>
      </c>
    </row>
    <row r="1609" spans="1:11">
      <c r="A1609" s="2" t="s">
        <v>12147</v>
      </c>
      <c r="B1609" s="99">
        <v>2146824</v>
      </c>
      <c r="C1609" s="100" t="s">
        <v>2273</v>
      </c>
      <c r="D1609" s="101" t="s">
        <v>2274</v>
      </c>
      <c r="E1609" s="102">
        <v>2219942</v>
      </c>
      <c r="F1609" s="101" t="s">
        <v>7506</v>
      </c>
      <c r="G1609" s="101" t="s">
        <v>5451</v>
      </c>
      <c r="H1609" s="103">
        <v>4</v>
      </c>
      <c r="I1609" s="100" t="s">
        <v>7471</v>
      </c>
      <c r="J1609" s="101" t="s">
        <v>2274</v>
      </c>
      <c r="K1609" s="101" t="s">
        <v>411</v>
      </c>
    </row>
    <row r="1610" spans="1:11">
      <c r="A1610" s="2" t="s">
        <v>12147</v>
      </c>
      <c r="B1610" s="99">
        <v>2174392</v>
      </c>
      <c r="C1610" s="100" t="s">
        <v>2275</v>
      </c>
      <c r="D1610" s="101" t="s">
        <v>2276</v>
      </c>
      <c r="E1610" s="102">
        <v>2219942</v>
      </c>
      <c r="F1610" s="101" t="s">
        <v>7506</v>
      </c>
      <c r="G1610" s="101" t="s">
        <v>5451</v>
      </c>
      <c r="H1610" s="103">
        <v>4</v>
      </c>
      <c r="I1610" s="100" t="s">
        <v>7471</v>
      </c>
      <c r="J1610" s="101" t="s">
        <v>2276</v>
      </c>
      <c r="K1610" s="101" t="s">
        <v>411</v>
      </c>
    </row>
    <row r="1611" spans="1:11">
      <c r="A1611" s="2" t="s">
        <v>12147</v>
      </c>
      <c r="B1611" s="99">
        <v>2132236</v>
      </c>
      <c r="C1611" s="100" t="s">
        <v>2277</v>
      </c>
      <c r="D1611" s="101" t="s">
        <v>2278</v>
      </c>
      <c r="E1611" s="102">
        <v>2122514</v>
      </c>
      <c r="F1611" s="101" t="s">
        <v>7506</v>
      </c>
      <c r="G1611" s="101" t="s">
        <v>5876</v>
      </c>
      <c r="H1611" s="103">
        <v>4</v>
      </c>
      <c r="I1611" s="100" t="s">
        <v>7521</v>
      </c>
      <c r="J1611" s="101" t="s">
        <v>2278</v>
      </c>
      <c r="K1611" s="101" t="s">
        <v>2279</v>
      </c>
    </row>
    <row r="1612" spans="1:11">
      <c r="A1612" s="2" t="s">
        <v>12147</v>
      </c>
      <c r="B1612" s="99">
        <v>2150274</v>
      </c>
      <c r="C1612" s="100" t="s">
        <v>2535</v>
      </c>
      <c r="D1612" s="101" t="s">
        <v>2536</v>
      </c>
      <c r="E1612" s="102">
        <v>2215280</v>
      </c>
      <c r="F1612" s="101" t="s">
        <v>7506</v>
      </c>
      <c r="G1612" s="101" t="s">
        <v>5451</v>
      </c>
      <c r="H1612" s="103">
        <v>12</v>
      </c>
      <c r="I1612" s="100" t="s">
        <v>7471</v>
      </c>
      <c r="J1612" s="101" t="s">
        <v>2536</v>
      </c>
      <c r="K1612" s="101" t="s">
        <v>440</v>
      </c>
    </row>
    <row r="1613" spans="1:11">
      <c r="A1613" s="2" t="s">
        <v>12147</v>
      </c>
      <c r="B1613" s="99">
        <v>2154994</v>
      </c>
      <c r="C1613" s="100" t="s">
        <v>2537</v>
      </c>
      <c r="D1613" s="101" t="s">
        <v>2538</v>
      </c>
      <c r="E1613" s="102">
        <v>2215280</v>
      </c>
      <c r="F1613" s="101" t="s">
        <v>7506</v>
      </c>
      <c r="G1613" s="101" t="s">
        <v>5451</v>
      </c>
      <c r="H1613" s="103">
        <v>12</v>
      </c>
      <c r="I1613" s="100" t="s">
        <v>7471</v>
      </c>
      <c r="J1613" s="101" t="s">
        <v>2538</v>
      </c>
      <c r="K1613" s="101" t="s">
        <v>440</v>
      </c>
    </row>
    <row r="1614" spans="1:11">
      <c r="A1614" s="2" t="s">
        <v>12147</v>
      </c>
      <c r="B1614" s="99">
        <v>2163157</v>
      </c>
      <c r="C1614" s="100" t="s">
        <v>2539</v>
      </c>
      <c r="D1614" s="101" t="s">
        <v>2540</v>
      </c>
      <c r="E1614" s="102">
        <v>2215280</v>
      </c>
      <c r="F1614" s="101" t="s">
        <v>7506</v>
      </c>
      <c r="G1614" s="101" t="s">
        <v>5451</v>
      </c>
      <c r="H1614" s="103">
        <v>12</v>
      </c>
      <c r="I1614" s="100" t="s">
        <v>7471</v>
      </c>
      <c r="J1614" s="101" t="s">
        <v>2540</v>
      </c>
      <c r="K1614" s="101" t="s">
        <v>440</v>
      </c>
    </row>
    <row r="1615" spans="1:11">
      <c r="A1615" s="2" t="s">
        <v>12147</v>
      </c>
      <c r="B1615" s="99">
        <v>2172053</v>
      </c>
      <c r="C1615" s="100" t="s">
        <v>2541</v>
      </c>
      <c r="D1615" s="101" t="s">
        <v>2542</v>
      </c>
      <c r="E1615" s="102">
        <v>2215280</v>
      </c>
      <c r="F1615" s="101" t="s">
        <v>7506</v>
      </c>
      <c r="G1615" s="101" t="s">
        <v>5451</v>
      </c>
      <c r="H1615" s="103">
        <v>12</v>
      </c>
      <c r="I1615" s="100" t="s">
        <v>7471</v>
      </c>
      <c r="J1615" s="101" t="s">
        <v>2542</v>
      </c>
      <c r="K1615" s="101" t="s">
        <v>440</v>
      </c>
    </row>
    <row r="1616" spans="1:11">
      <c r="A1616" s="2" t="s">
        <v>12147</v>
      </c>
      <c r="B1616" s="99">
        <v>2183015</v>
      </c>
      <c r="C1616" s="100" t="s">
        <v>2543</v>
      </c>
      <c r="D1616" s="101" t="s">
        <v>2544</v>
      </c>
      <c r="E1616" s="102">
        <v>2215280</v>
      </c>
      <c r="F1616" s="101" t="s">
        <v>7506</v>
      </c>
      <c r="G1616" s="101" t="s">
        <v>5451</v>
      </c>
      <c r="H1616" s="103">
        <v>12</v>
      </c>
      <c r="I1616" s="100" t="s">
        <v>7471</v>
      </c>
      <c r="J1616" s="101" t="s">
        <v>2544</v>
      </c>
      <c r="K1616" s="101" t="s">
        <v>440</v>
      </c>
    </row>
    <row r="1617" spans="1:11">
      <c r="A1617" s="2" t="s">
        <v>12147</v>
      </c>
      <c r="B1617" s="99">
        <v>2189850</v>
      </c>
      <c r="C1617" s="100" t="s">
        <v>2545</v>
      </c>
      <c r="D1617" s="101" t="s">
        <v>2546</v>
      </c>
      <c r="E1617" s="102">
        <v>2215280</v>
      </c>
      <c r="F1617" s="101" t="s">
        <v>7506</v>
      </c>
      <c r="G1617" s="101" t="s">
        <v>5451</v>
      </c>
      <c r="H1617" s="103">
        <v>12</v>
      </c>
      <c r="I1617" s="100" t="s">
        <v>7471</v>
      </c>
      <c r="J1617" s="101" t="s">
        <v>2546</v>
      </c>
      <c r="K1617" s="101" t="s">
        <v>440</v>
      </c>
    </row>
    <row r="1618" spans="1:11">
      <c r="A1618" s="2" t="s">
        <v>12147</v>
      </c>
      <c r="B1618" s="99">
        <v>2138605</v>
      </c>
      <c r="C1618" s="100" t="s">
        <v>2556</v>
      </c>
      <c r="D1618" s="101" t="s">
        <v>2557</v>
      </c>
      <c r="E1618" s="102">
        <v>2122582</v>
      </c>
      <c r="F1618" s="101" t="s">
        <v>7506</v>
      </c>
      <c r="G1618" s="101" t="s">
        <v>5872</v>
      </c>
      <c r="H1618" s="103">
        <v>4</v>
      </c>
      <c r="I1618" s="100" t="s">
        <v>7471</v>
      </c>
      <c r="J1618" s="101" t="s">
        <v>2557</v>
      </c>
      <c r="K1618" s="101" t="s">
        <v>2558</v>
      </c>
    </row>
    <row r="1619" spans="1:11">
      <c r="A1619" s="2" t="s">
        <v>12147</v>
      </c>
      <c r="B1619" s="99">
        <v>2131376</v>
      </c>
      <c r="C1619" s="100" t="s">
        <v>7205</v>
      </c>
      <c r="D1619" s="101" t="s">
        <v>7206</v>
      </c>
      <c r="E1619" s="102">
        <v>2217778</v>
      </c>
      <c r="F1619" s="101" t="s">
        <v>7506</v>
      </c>
      <c r="G1619" s="101" t="s">
        <v>5451</v>
      </c>
      <c r="H1619" s="103">
        <v>12</v>
      </c>
      <c r="I1619" s="100" t="s">
        <v>7471</v>
      </c>
      <c r="J1619" s="101" t="s">
        <v>7206</v>
      </c>
      <c r="K1619" s="101" t="s">
        <v>3796</v>
      </c>
    </row>
    <row r="1620" spans="1:11">
      <c r="A1620" s="2" t="s">
        <v>12147</v>
      </c>
      <c r="B1620" s="99">
        <v>2156034</v>
      </c>
      <c r="C1620" s="100" t="s">
        <v>7207</v>
      </c>
      <c r="D1620" s="101" t="s">
        <v>7208</v>
      </c>
      <c r="E1620" s="102">
        <v>2217778</v>
      </c>
      <c r="F1620" s="101" t="s">
        <v>7506</v>
      </c>
      <c r="G1620" s="101" t="s">
        <v>5451</v>
      </c>
      <c r="H1620" s="103">
        <v>12</v>
      </c>
      <c r="I1620" s="100" t="s">
        <v>7471</v>
      </c>
      <c r="J1620" s="101" t="s">
        <v>7208</v>
      </c>
      <c r="K1620" s="101" t="s">
        <v>3796</v>
      </c>
    </row>
    <row r="1621" spans="1:11">
      <c r="A1621" s="2" t="s">
        <v>12147</v>
      </c>
      <c r="B1621" s="99">
        <v>2178598</v>
      </c>
      <c r="C1621" s="100" t="s">
        <v>7209</v>
      </c>
      <c r="D1621" s="101" t="s">
        <v>7210</v>
      </c>
      <c r="E1621" s="102">
        <v>2217778</v>
      </c>
      <c r="F1621" s="101" t="s">
        <v>7506</v>
      </c>
      <c r="G1621" s="101" t="s">
        <v>5451</v>
      </c>
      <c r="H1621" s="103">
        <v>12</v>
      </c>
      <c r="I1621" s="100" t="s">
        <v>7471</v>
      </c>
      <c r="J1621" s="101" t="s">
        <v>7210</v>
      </c>
      <c r="K1621" s="101" t="s">
        <v>3796</v>
      </c>
    </row>
    <row r="1622" spans="1:11">
      <c r="A1622" s="2" t="s">
        <v>12147</v>
      </c>
      <c r="B1622" s="99">
        <v>2190978</v>
      </c>
      <c r="C1622" s="100" t="s">
        <v>7211</v>
      </c>
      <c r="D1622" s="101" t="s">
        <v>7212</v>
      </c>
      <c r="E1622" s="102">
        <v>2217778</v>
      </c>
      <c r="F1622" s="101" t="s">
        <v>7506</v>
      </c>
      <c r="G1622" s="101" t="s">
        <v>5451</v>
      </c>
      <c r="H1622" s="103">
        <v>12</v>
      </c>
      <c r="I1622" s="100" t="s">
        <v>7471</v>
      </c>
      <c r="J1622" s="101" t="s">
        <v>7212</v>
      </c>
      <c r="K1622" s="101" t="s">
        <v>3796</v>
      </c>
    </row>
    <row r="1623" spans="1:11">
      <c r="A1623" s="2" t="s">
        <v>12147</v>
      </c>
      <c r="B1623" s="99">
        <v>2180191</v>
      </c>
      <c r="C1623" s="100" t="s">
        <v>7213</v>
      </c>
      <c r="D1623" s="101" t="s">
        <v>7214</v>
      </c>
      <c r="E1623" s="102">
        <v>2217778</v>
      </c>
      <c r="F1623" s="101" t="s">
        <v>7506</v>
      </c>
      <c r="G1623" s="101" t="s">
        <v>5451</v>
      </c>
      <c r="H1623" s="103">
        <v>12</v>
      </c>
      <c r="I1623" s="100" t="s">
        <v>7471</v>
      </c>
      <c r="J1623" s="101" t="s">
        <v>7214</v>
      </c>
      <c r="K1623" s="101" t="s">
        <v>3796</v>
      </c>
    </row>
    <row r="1624" spans="1:11">
      <c r="A1624" s="2" t="s">
        <v>12147</v>
      </c>
      <c r="B1624" s="99">
        <v>2177671</v>
      </c>
      <c r="C1624" s="100" t="s">
        <v>7215</v>
      </c>
      <c r="D1624" s="101" t="s">
        <v>7216</v>
      </c>
      <c r="E1624" s="102">
        <v>2217778</v>
      </c>
      <c r="F1624" s="101" t="s">
        <v>7506</v>
      </c>
      <c r="G1624" s="101" t="s">
        <v>5451</v>
      </c>
      <c r="H1624" s="103">
        <v>12</v>
      </c>
      <c r="I1624" s="100" t="s">
        <v>7471</v>
      </c>
      <c r="J1624" s="101" t="s">
        <v>7216</v>
      </c>
      <c r="K1624" s="101" t="s">
        <v>3796</v>
      </c>
    </row>
    <row r="1625" spans="1:11">
      <c r="A1625" s="2" t="s">
        <v>12147</v>
      </c>
      <c r="B1625" s="99">
        <v>2140505</v>
      </c>
      <c r="C1625" s="100" t="s">
        <v>7363</v>
      </c>
      <c r="D1625" s="101" t="s">
        <v>7364</v>
      </c>
      <c r="E1625" s="102">
        <v>2123849</v>
      </c>
      <c r="F1625" s="101" t="s">
        <v>7506</v>
      </c>
      <c r="G1625" s="101" t="s">
        <v>1776</v>
      </c>
      <c r="H1625" s="103">
        <v>12</v>
      </c>
      <c r="I1625" s="100" t="s">
        <v>7521</v>
      </c>
      <c r="J1625" s="101" t="s">
        <v>7364</v>
      </c>
      <c r="K1625" s="101" t="s">
        <v>7365</v>
      </c>
    </row>
    <row r="1626" spans="1:11">
      <c r="A1626" s="2" t="s">
        <v>12147</v>
      </c>
      <c r="B1626" s="99">
        <v>2147410</v>
      </c>
      <c r="C1626" s="100" t="s">
        <v>7366</v>
      </c>
      <c r="D1626" s="101" t="s">
        <v>7367</v>
      </c>
      <c r="E1626" s="102">
        <v>2123931</v>
      </c>
      <c r="F1626" s="101" t="s">
        <v>7506</v>
      </c>
      <c r="G1626" s="101" t="s">
        <v>2931</v>
      </c>
      <c r="H1626" s="103">
        <v>2.4</v>
      </c>
      <c r="I1626" s="100" t="s">
        <v>7471</v>
      </c>
      <c r="J1626" s="101" t="s">
        <v>7367</v>
      </c>
      <c r="K1626" s="101" t="s">
        <v>3231</v>
      </c>
    </row>
    <row r="1627" spans="1:11">
      <c r="A1627" s="2" t="s">
        <v>12147</v>
      </c>
      <c r="B1627" s="99">
        <v>2133567</v>
      </c>
      <c r="C1627" s="100" t="s">
        <v>7368</v>
      </c>
      <c r="D1627" s="101" t="s">
        <v>7369</v>
      </c>
      <c r="E1627" s="102">
        <v>2220662</v>
      </c>
      <c r="F1627" s="101" t="s">
        <v>7506</v>
      </c>
      <c r="G1627" s="101" t="s">
        <v>5448</v>
      </c>
      <c r="H1627" s="103">
        <v>12</v>
      </c>
      <c r="I1627" s="100" t="s">
        <v>7471</v>
      </c>
      <c r="J1627" s="101" t="s">
        <v>7369</v>
      </c>
      <c r="K1627" s="101" t="s">
        <v>5072</v>
      </c>
    </row>
    <row r="1628" spans="1:11">
      <c r="A1628" s="2" t="s">
        <v>12147</v>
      </c>
      <c r="B1628" s="99">
        <v>2157667</v>
      </c>
      <c r="C1628" s="100" t="s">
        <v>7370</v>
      </c>
      <c r="D1628" s="101" t="s">
        <v>7371</v>
      </c>
      <c r="E1628" s="102">
        <v>2220662</v>
      </c>
      <c r="F1628" s="101" t="s">
        <v>7506</v>
      </c>
      <c r="G1628" s="101" t="s">
        <v>5448</v>
      </c>
      <c r="H1628" s="103">
        <v>12</v>
      </c>
      <c r="I1628" s="100" t="s">
        <v>7471</v>
      </c>
      <c r="J1628" s="101" t="s">
        <v>7371</v>
      </c>
      <c r="K1628" s="101" t="s">
        <v>5072</v>
      </c>
    </row>
    <row r="1629" spans="1:11">
      <c r="A1629" s="2" t="s">
        <v>12147</v>
      </c>
      <c r="B1629" s="99">
        <v>2160452</v>
      </c>
      <c r="C1629" s="100" t="s">
        <v>7372</v>
      </c>
      <c r="D1629" s="101" t="s">
        <v>7373</v>
      </c>
      <c r="E1629" s="102">
        <v>2220662</v>
      </c>
      <c r="F1629" s="101" t="s">
        <v>7506</v>
      </c>
      <c r="G1629" s="101" t="s">
        <v>5448</v>
      </c>
      <c r="H1629" s="103">
        <v>12</v>
      </c>
      <c r="I1629" s="100" t="s">
        <v>7471</v>
      </c>
      <c r="J1629" s="101" t="s">
        <v>7373</v>
      </c>
      <c r="K1629" s="101" t="s">
        <v>5072</v>
      </c>
    </row>
    <row r="1630" spans="1:11">
      <c r="A1630" s="2" t="s">
        <v>12147</v>
      </c>
      <c r="B1630" s="99">
        <v>2174571</v>
      </c>
      <c r="C1630" s="100" t="s">
        <v>7374</v>
      </c>
      <c r="D1630" s="101" t="s">
        <v>7375</v>
      </c>
      <c r="E1630" s="102">
        <v>2220662</v>
      </c>
      <c r="F1630" s="101" t="s">
        <v>7506</v>
      </c>
      <c r="G1630" s="101" t="s">
        <v>5448</v>
      </c>
      <c r="H1630" s="103">
        <v>12</v>
      </c>
      <c r="I1630" s="100" t="s">
        <v>7471</v>
      </c>
      <c r="J1630" s="101" t="s">
        <v>7375</v>
      </c>
      <c r="K1630" s="101" t="s">
        <v>5072</v>
      </c>
    </row>
    <row r="1631" spans="1:11">
      <c r="A1631" s="2" t="s">
        <v>12147</v>
      </c>
      <c r="B1631" s="99">
        <v>2191070</v>
      </c>
      <c r="C1631" s="100" t="s">
        <v>7376</v>
      </c>
      <c r="D1631" s="101" t="s">
        <v>7377</v>
      </c>
      <c r="E1631" s="102">
        <v>2220662</v>
      </c>
      <c r="F1631" s="101" t="s">
        <v>7506</v>
      </c>
      <c r="G1631" s="101" t="s">
        <v>5448</v>
      </c>
      <c r="H1631" s="103">
        <v>12</v>
      </c>
      <c r="I1631" s="100" t="s">
        <v>7471</v>
      </c>
      <c r="J1631" s="101" t="s">
        <v>7377</v>
      </c>
      <c r="K1631" s="101" t="s">
        <v>5072</v>
      </c>
    </row>
    <row r="1632" spans="1:11">
      <c r="A1632" s="2" t="s">
        <v>12147</v>
      </c>
      <c r="B1632" s="99">
        <v>2181466</v>
      </c>
      <c r="C1632" s="100" t="s">
        <v>7378</v>
      </c>
      <c r="D1632" s="101" t="s">
        <v>7379</v>
      </c>
      <c r="E1632" s="102">
        <v>2220662</v>
      </c>
      <c r="F1632" s="101" t="s">
        <v>7506</v>
      </c>
      <c r="G1632" s="101" t="s">
        <v>5448</v>
      </c>
      <c r="H1632" s="103">
        <v>12</v>
      </c>
      <c r="I1632" s="100" t="s">
        <v>7471</v>
      </c>
      <c r="J1632" s="101" t="s">
        <v>7379</v>
      </c>
      <c r="K1632" s="101" t="s">
        <v>5072</v>
      </c>
    </row>
    <row r="1633" spans="1:11">
      <c r="A1633" s="2" t="s">
        <v>12147</v>
      </c>
      <c r="B1633" s="99">
        <v>2185148</v>
      </c>
      <c r="C1633" s="100" t="s">
        <v>7380</v>
      </c>
      <c r="D1633" s="101" t="s">
        <v>7381</v>
      </c>
      <c r="E1633" s="102">
        <v>2220662</v>
      </c>
      <c r="F1633" s="101" t="s">
        <v>7506</v>
      </c>
      <c r="G1633" s="101" t="s">
        <v>5448</v>
      </c>
      <c r="H1633" s="103">
        <v>12</v>
      </c>
      <c r="I1633" s="100" t="s">
        <v>7471</v>
      </c>
      <c r="J1633" s="101" t="s">
        <v>7381</v>
      </c>
      <c r="K1633" s="101" t="s">
        <v>5072</v>
      </c>
    </row>
    <row r="1634" spans="1:11">
      <c r="A1634" s="2" t="s">
        <v>12147</v>
      </c>
      <c r="B1634" s="99">
        <v>2139451</v>
      </c>
      <c r="C1634" s="100" t="s">
        <v>7382</v>
      </c>
      <c r="D1634" s="101" t="s">
        <v>7383</v>
      </c>
      <c r="E1634" s="102">
        <v>2220662</v>
      </c>
      <c r="F1634" s="101" t="s">
        <v>7506</v>
      </c>
      <c r="G1634" s="101" t="s">
        <v>5448</v>
      </c>
      <c r="H1634" s="103">
        <v>12</v>
      </c>
      <c r="I1634" s="100" t="s">
        <v>7471</v>
      </c>
      <c r="J1634" s="101" t="s">
        <v>7383</v>
      </c>
      <c r="K1634" s="101" t="s">
        <v>5072</v>
      </c>
    </row>
    <row r="1635" spans="1:11">
      <c r="A1635" s="2" t="s">
        <v>12147</v>
      </c>
      <c r="B1635" s="99">
        <v>2139087</v>
      </c>
      <c r="C1635" s="100" t="s">
        <v>7384</v>
      </c>
      <c r="D1635" s="101" t="s">
        <v>7385</v>
      </c>
      <c r="E1635" s="102">
        <v>2126290</v>
      </c>
      <c r="F1635" s="101" t="s">
        <v>7506</v>
      </c>
      <c r="G1635" s="101" t="s">
        <v>5876</v>
      </c>
      <c r="H1635" s="103">
        <v>4</v>
      </c>
      <c r="I1635" s="100" t="s">
        <v>7471</v>
      </c>
      <c r="J1635" s="101" t="s">
        <v>7385</v>
      </c>
      <c r="K1635" s="101" t="s">
        <v>7386</v>
      </c>
    </row>
    <row r="1636" spans="1:11">
      <c r="A1636" s="2" t="s">
        <v>12147</v>
      </c>
      <c r="B1636" s="99">
        <v>2158966</v>
      </c>
      <c r="C1636" s="100" t="s">
        <v>7387</v>
      </c>
      <c r="D1636" s="101" t="s">
        <v>7388</v>
      </c>
      <c r="E1636" s="102">
        <v>2125931</v>
      </c>
      <c r="F1636" s="101" t="s">
        <v>7506</v>
      </c>
      <c r="G1636" s="101" t="s">
        <v>5451</v>
      </c>
      <c r="H1636" s="103">
        <v>4</v>
      </c>
      <c r="I1636" s="100" t="s">
        <v>7471</v>
      </c>
      <c r="J1636" s="101" t="s">
        <v>7388</v>
      </c>
      <c r="K1636" s="101" t="s">
        <v>7389</v>
      </c>
    </row>
    <row r="1637" spans="1:11">
      <c r="A1637" s="2" t="s">
        <v>12147</v>
      </c>
      <c r="B1637" s="99">
        <v>2141396</v>
      </c>
      <c r="C1637" s="100" t="s">
        <v>9429</v>
      </c>
      <c r="D1637" s="101" t="s">
        <v>9430</v>
      </c>
      <c r="E1637" s="102">
        <v>2123059</v>
      </c>
      <c r="F1637" s="101" t="s">
        <v>7506</v>
      </c>
      <c r="G1637" s="101" t="s">
        <v>2931</v>
      </c>
      <c r="H1637" s="103">
        <v>2.4</v>
      </c>
      <c r="I1637" s="100" t="s">
        <v>7471</v>
      </c>
      <c r="J1637" s="101" t="s">
        <v>9430</v>
      </c>
      <c r="K1637" s="101" t="s">
        <v>9431</v>
      </c>
    </row>
    <row r="1638" spans="1:11">
      <c r="A1638" s="2" t="s">
        <v>12147</v>
      </c>
      <c r="B1638" s="99">
        <v>2146667</v>
      </c>
      <c r="C1638" s="100" t="s">
        <v>7928</v>
      </c>
      <c r="D1638" s="101" t="s">
        <v>7929</v>
      </c>
      <c r="E1638" s="102">
        <v>2217614</v>
      </c>
      <c r="F1638" s="101" t="s">
        <v>7506</v>
      </c>
      <c r="G1638" s="101" t="s">
        <v>5451</v>
      </c>
      <c r="H1638" s="103">
        <v>12</v>
      </c>
      <c r="I1638" s="100" t="s">
        <v>7471</v>
      </c>
      <c r="J1638" s="101" t="s">
        <v>7929</v>
      </c>
      <c r="K1638" s="101" t="s">
        <v>3856</v>
      </c>
    </row>
    <row r="1639" spans="1:11">
      <c r="A1639" s="2" t="s">
        <v>12147</v>
      </c>
      <c r="B1639" s="99">
        <v>2152039</v>
      </c>
      <c r="C1639" s="100" t="s">
        <v>7930</v>
      </c>
      <c r="D1639" s="101" t="s">
        <v>7931</v>
      </c>
      <c r="E1639" s="102">
        <v>2217614</v>
      </c>
      <c r="F1639" s="101" t="s">
        <v>7506</v>
      </c>
      <c r="G1639" s="101" t="s">
        <v>5451</v>
      </c>
      <c r="H1639" s="103">
        <v>12</v>
      </c>
      <c r="I1639" s="100" t="s">
        <v>7471</v>
      </c>
      <c r="J1639" s="101" t="s">
        <v>7931</v>
      </c>
      <c r="K1639" s="101" t="s">
        <v>3856</v>
      </c>
    </row>
    <row r="1640" spans="1:11">
      <c r="A1640" s="2" t="s">
        <v>12147</v>
      </c>
      <c r="B1640" s="99">
        <v>2153322</v>
      </c>
      <c r="C1640" s="100" t="s">
        <v>7932</v>
      </c>
      <c r="D1640" s="101" t="s">
        <v>7933</v>
      </c>
      <c r="E1640" s="102">
        <v>2217614</v>
      </c>
      <c r="F1640" s="101" t="s">
        <v>7506</v>
      </c>
      <c r="G1640" s="101" t="s">
        <v>5451</v>
      </c>
      <c r="H1640" s="103">
        <v>12</v>
      </c>
      <c r="I1640" s="100" t="s">
        <v>7471</v>
      </c>
      <c r="J1640" s="101" t="s">
        <v>7933</v>
      </c>
      <c r="K1640" s="101" t="s">
        <v>3856</v>
      </c>
    </row>
    <row r="1641" spans="1:11">
      <c r="A1641" s="2" t="s">
        <v>12147</v>
      </c>
      <c r="B1641" s="99">
        <v>2187948</v>
      </c>
      <c r="C1641" s="100" t="s">
        <v>7934</v>
      </c>
      <c r="D1641" s="101" t="s">
        <v>7935</v>
      </c>
      <c r="E1641" s="102">
        <v>2217614</v>
      </c>
      <c r="F1641" s="101" t="s">
        <v>7506</v>
      </c>
      <c r="G1641" s="101" t="s">
        <v>5451</v>
      </c>
      <c r="H1641" s="103">
        <v>12</v>
      </c>
      <c r="I1641" s="100" t="s">
        <v>7471</v>
      </c>
      <c r="J1641" s="101" t="s">
        <v>7935</v>
      </c>
      <c r="K1641" s="101" t="s">
        <v>3856</v>
      </c>
    </row>
    <row r="1642" spans="1:11">
      <c r="A1642" s="2" t="s">
        <v>12147</v>
      </c>
      <c r="B1642" s="99">
        <v>2165586</v>
      </c>
      <c r="C1642" s="100" t="s">
        <v>7936</v>
      </c>
      <c r="D1642" s="101" t="s">
        <v>7937</v>
      </c>
      <c r="E1642" s="102">
        <v>2123014</v>
      </c>
      <c r="F1642" s="101" t="s">
        <v>7506</v>
      </c>
      <c r="G1642" s="101" t="s">
        <v>5872</v>
      </c>
      <c r="H1642" s="103">
        <v>4</v>
      </c>
      <c r="I1642" s="100" t="s">
        <v>7471</v>
      </c>
      <c r="J1642" s="101" t="s">
        <v>7937</v>
      </c>
      <c r="K1642" s="101" t="s">
        <v>7938</v>
      </c>
    </row>
    <row r="1643" spans="1:11">
      <c r="A1643" s="2" t="s">
        <v>12147</v>
      </c>
      <c r="B1643" s="99">
        <v>2162780</v>
      </c>
      <c r="C1643" s="100" t="s">
        <v>3740</v>
      </c>
      <c r="D1643" s="101" t="s">
        <v>3741</v>
      </c>
      <c r="E1643" s="102">
        <v>2218012</v>
      </c>
      <c r="F1643" s="101" t="s">
        <v>7506</v>
      </c>
      <c r="G1643" s="101" t="s">
        <v>5451</v>
      </c>
      <c r="H1643" s="103">
        <v>4</v>
      </c>
      <c r="I1643" s="100" t="s">
        <v>7471</v>
      </c>
      <c r="J1643" s="101" t="s">
        <v>3741</v>
      </c>
      <c r="K1643" s="101" t="s">
        <v>4618</v>
      </c>
    </row>
    <row r="1644" spans="1:11">
      <c r="A1644" s="2" t="s">
        <v>12147</v>
      </c>
      <c r="B1644" s="99">
        <v>2163153</v>
      </c>
      <c r="C1644" s="100" t="s">
        <v>3742</v>
      </c>
      <c r="D1644" s="101" t="s">
        <v>3743</v>
      </c>
      <c r="E1644" s="102">
        <v>2218012</v>
      </c>
      <c r="F1644" s="101" t="s">
        <v>7506</v>
      </c>
      <c r="G1644" s="101" t="s">
        <v>5451</v>
      </c>
      <c r="H1644" s="103">
        <v>4</v>
      </c>
      <c r="I1644" s="100" t="s">
        <v>7471</v>
      </c>
      <c r="J1644" s="101" t="s">
        <v>3743</v>
      </c>
      <c r="K1644" s="101" t="s">
        <v>4618</v>
      </c>
    </row>
    <row r="1645" spans="1:11">
      <c r="A1645" s="2" t="s">
        <v>12147</v>
      </c>
      <c r="B1645" s="99">
        <v>2189330</v>
      </c>
      <c r="C1645" s="100" t="s">
        <v>3744</v>
      </c>
      <c r="D1645" s="101" t="s">
        <v>3745</v>
      </c>
      <c r="E1645" s="102">
        <v>2218012</v>
      </c>
      <c r="F1645" s="101" t="s">
        <v>7506</v>
      </c>
      <c r="G1645" s="101" t="s">
        <v>5451</v>
      </c>
      <c r="H1645" s="103">
        <v>4</v>
      </c>
      <c r="I1645" s="100" t="s">
        <v>7471</v>
      </c>
      <c r="J1645" s="101" t="s">
        <v>3745</v>
      </c>
      <c r="K1645" s="101" t="s">
        <v>4618</v>
      </c>
    </row>
    <row r="1646" spans="1:11">
      <c r="A1646" s="2" t="s">
        <v>12147</v>
      </c>
      <c r="B1646" s="99">
        <v>2164458</v>
      </c>
      <c r="C1646" s="100" t="s">
        <v>3746</v>
      </c>
      <c r="D1646" s="101" t="s">
        <v>3747</v>
      </c>
      <c r="E1646" s="102">
        <v>2218012</v>
      </c>
      <c r="F1646" s="101" t="s">
        <v>7506</v>
      </c>
      <c r="G1646" s="101" t="s">
        <v>5451</v>
      </c>
      <c r="H1646" s="103">
        <v>4</v>
      </c>
      <c r="I1646" s="100" t="s">
        <v>7471</v>
      </c>
      <c r="J1646" s="101" t="s">
        <v>3747</v>
      </c>
      <c r="K1646" s="101" t="s">
        <v>4618</v>
      </c>
    </row>
    <row r="1647" spans="1:11">
      <c r="A1647" s="2" t="s">
        <v>12147</v>
      </c>
      <c r="B1647" s="99">
        <v>2175160</v>
      </c>
      <c r="C1647" s="100" t="s">
        <v>3748</v>
      </c>
      <c r="D1647" s="101" t="s">
        <v>3749</v>
      </c>
      <c r="E1647" s="102">
        <v>2123985</v>
      </c>
      <c r="F1647" s="101" t="s">
        <v>7506</v>
      </c>
      <c r="G1647" s="101" t="s">
        <v>5451</v>
      </c>
      <c r="H1647" s="103">
        <v>4</v>
      </c>
      <c r="I1647" s="100" t="s">
        <v>7471</v>
      </c>
      <c r="J1647" s="101" t="s">
        <v>3749</v>
      </c>
      <c r="K1647" s="101" t="s">
        <v>95</v>
      </c>
    </row>
    <row r="1648" spans="1:11">
      <c r="A1648" s="2" t="s">
        <v>12147</v>
      </c>
      <c r="B1648" s="99">
        <v>2159328</v>
      </c>
      <c r="C1648" s="100" t="s">
        <v>3750</v>
      </c>
      <c r="D1648" s="101" t="s">
        <v>3751</v>
      </c>
      <c r="E1648" s="102">
        <v>2123718</v>
      </c>
      <c r="F1648" s="101" t="s">
        <v>7506</v>
      </c>
      <c r="G1648" s="101" t="s">
        <v>3175</v>
      </c>
      <c r="H1648" s="103">
        <v>4</v>
      </c>
      <c r="I1648" s="100" t="s">
        <v>7521</v>
      </c>
      <c r="J1648" s="101" t="s">
        <v>3751</v>
      </c>
      <c r="K1648" s="101" t="s">
        <v>96</v>
      </c>
    </row>
    <row r="1649" spans="1:11">
      <c r="A1649" s="2" t="s">
        <v>12147</v>
      </c>
      <c r="B1649" s="99">
        <v>2152046</v>
      </c>
      <c r="C1649" s="100" t="s">
        <v>3752</v>
      </c>
      <c r="D1649" s="101" t="s">
        <v>3753</v>
      </c>
      <c r="E1649" s="102">
        <v>2123192</v>
      </c>
      <c r="F1649" s="101" t="s">
        <v>7506</v>
      </c>
      <c r="G1649" s="101" t="s">
        <v>5442</v>
      </c>
      <c r="H1649" s="103">
        <v>12</v>
      </c>
      <c r="I1649" s="100" t="s">
        <v>7521</v>
      </c>
      <c r="J1649" s="101" t="s">
        <v>3753</v>
      </c>
      <c r="K1649" s="101" t="s">
        <v>97</v>
      </c>
    </row>
    <row r="1650" spans="1:11">
      <c r="A1650" s="2" t="s">
        <v>12147</v>
      </c>
      <c r="B1650" s="99">
        <v>2144551</v>
      </c>
      <c r="C1650" s="100" t="s">
        <v>3754</v>
      </c>
      <c r="D1650" s="101" t="s">
        <v>3755</v>
      </c>
      <c r="E1650" s="102">
        <v>1440627</v>
      </c>
      <c r="F1650" s="101" t="s">
        <v>7506</v>
      </c>
      <c r="G1650" s="101" t="s">
        <v>2900</v>
      </c>
      <c r="H1650" s="103">
        <v>12</v>
      </c>
      <c r="I1650" s="100" t="s">
        <v>7496</v>
      </c>
      <c r="J1650" s="101" t="s">
        <v>3755</v>
      </c>
      <c r="K1650" s="101" t="s">
        <v>1014</v>
      </c>
    </row>
    <row r="1651" spans="1:11">
      <c r="A1651" s="2" t="s">
        <v>12147</v>
      </c>
      <c r="B1651" s="99">
        <v>2181378</v>
      </c>
      <c r="C1651" s="100" t="s">
        <v>3756</v>
      </c>
      <c r="D1651" s="101" t="s">
        <v>3757</v>
      </c>
      <c r="E1651" s="102">
        <v>1440627</v>
      </c>
      <c r="F1651" s="101" t="s">
        <v>7506</v>
      </c>
      <c r="G1651" s="101" t="s">
        <v>2900</v>
      </c>
      <c r="H1651" s="103">
        <v>12</v>
      </c>
      <c r="I1651" s="100" t="s">
        <v>7496</v>
      </c>
      <c r="J1651" s="101" t="s">
        <v>3757</v>
      </c>
      <c r="K1651" s="101" t="s">
        <v>1014</v>
      </c>
    </row>
    <row r="1652" spans="1:11">
      <c r="A1652" s="2" t="s">
        <v>12147</v>
      </c>
      <c r="B1652" s="99">
        <v>2150588</v>
      </c>
      <c r="C1652" s="100" t="s">
        <v>3758</v>
      </c>
      <c r="D1652" s="101" t="s">
        <v>3759</v>
      </c>
      <c r="E1652" s="102">
        <v>1440627</v>
      </c>
      <c r="F1652" s="101" t="s">
        <v>7506</v>
      </c>
      <c r="G1652" s="101" t="s">
        <v>2900</v>
      </c>
      <c r="H1652" s="103">
        <v>12</v>
      </c>
      <c r="I1652" s="100" t="s">
        <v>7496</v>
      </c>
      <c r="J1652" s="101" t="s">
        <v>3759</v>
      </c>
      <c r="K1652" s="101" t="s">
        <v>1014</v>
      </c>
    </row>
    <row r="1653" spans="1:11">
      <c r="A1653" s="2" t="s">
        <v>12147</v>
      </c>
      <c r="B1653" s="99">
        <v>2167617</v>
      </c>
      <c r="C1653" s="100" t="s">
        <v>3760</v>
      </c>
      <c r="D1653" s="101" t="s">
        <v>3761</v>
      </c>
      <c r="E1653" s="102">
        <v>1440627</v>
      </c>
      <c r="F1653" s="101" t="s">
        <v>7506</v>
      </c>
      <c r="G1653" s="101" t="s">
        <v>2900</v>
      </c>
      <c r="H1653" s="103">
        <v>12</v>
      </c>
      <c r="I1653" s="100" t="s">
        <v>7496</v>
      </c>
      <c r="J1653" s="101" t="s">
        <v>3761</v>
      </c>
      <c r="K1653" s="101" t="s">
        <v>1014</v>
      </c>
    </row>
    <row r="1654" spans="1:11">
      <c r="A1654" s="2" t="s">
        <v>12147</v>
      </c>
      <c r="B1654" s="99">
        <v>2166656</v>
      </c>
      <c r="C1654" s="100" t="s">
        <v>3762</v>
      </c>
      <c r="D1654" s="101" t="s">
        <v>3763</v>
      </c>
      <c r="E1654" s="102">
        <v>1440627</v>
      </c>
      <c r="F1654" s="101" t="s">
        <v>7506</v>
      </c>
      <c r="G1654" s="101" t="s">
        <v>2900</v>
      </c>
      <c r="H1654" s="103">
        <v>12</v>
      </c>
      <c r="I1654" s="100" t="s">
        <v>7496</v>
      </c>
      <c r="J1654" s="101" t="s">
        <v>3763</v>
      </c>
      <c r="K1654" s="101" t="s">
        <v>1014</v>
      </c>
    </row>
    <row r="1655" spans="1:11">
      <c r="A1655" s="2" t="s">
        <v>12147</v>
      </c>
      <c r="B1655" s="99">
        <v>2183161</v>
      </c>
      <c r="C1655" s="100" t="s">
        <v>3764</v>
      </c>
      <c r="D1655" s="101" t="s">
        <v>3765</v>
      </c>
      <c r="E1655" s="102">
        <v>1440627</v>
      </c>
      <c r="F1655" s="101" t="s">
        <v>7506</v>
      </c>
      <c r="G1655" s="101" t="s">
        <v>2900</v>
      </c>
      <c r="H1655" s="103">
        <v>12</v>
      </c>
      <c r="I1655" s="100" t="s">
        <v>7496</v>
      </c>
      <c r="J1655" s="101" t="s">
        <v>3765</v>
      </c>
      <c r="K1655" s="101" t="s">
        <v>1014</v>
      </c>
    </row>
    <row r="1656" spans="1:11">
      <c r="A1656" s="2" t="s">
        <v>12147</v>
      </c>
      <c r="B1656" s="99">
        <v>2142333</v>
      </c>
      <c r="C1656" s="100" t="s">
        <v>3970</v>
      </c>
      <c r="D1656" s="101" t="s">
        <v>3971</v>
      </c>
      <c r="E1656" s="102">
        <v>2213754</v>
      </c>
      <c r="F1656" s="101" t="s">
        <v>7506</v>
      </c>
      <c r="G1656" s="101" t="s">
        <v>2900</v>
      </c>
      <c r="H1656" s="103">
        <v>12</v>
      </c>
      <c r="I1656" s="100" t="s">
        <v>7471</v>
      </c>
      <c r="J1656" s="101" t="s">
        <v>3971</v>
      </c>
      <c r="K1656" s="101" t="s">
        <v>1709</v>
      </c>
    </row>
    <row r="1657" spans="1:11">
      <c r="A1657" s="2" t="s">
        <v>12147</v>
      </c>
      <c r="B1657" s="99">
        <v>2144557</v>
      </c>
      <c r="C1657" s="100" t="s">
        <v>3972</v>
      </c>
      <c r="D1657" s="101" t="s">
        <v>3973</v>
      </c>
      <c r="E1657" s="102">
        <v>2213754</v>
      </c>
      <c r="F1657" s="101" t="s">
        <v>7506</v>
      </c>
      <c r="G1657" s="101" t="s">
        <v>2900</v>
      </c>
      <c r="H1657" s="103">
        <v>12</v>
      </c>
      <c r="I1657" s="100" t="s">
        <v>7471</v>
      </c>
      <c r="J1657" s="101" t="s">
        <v>3973</v>
      </c>
      <c r="K1657" s="101" t="s">
        <v>1709</v>
      </c>
    </row>
    <row r="1658" spans="1:11">
      <c r="A1658" s="2" t="s">
        <v>12147</v>
      </c>
      <c r="B1658" s="99">
        <v>2184553</v>
      </c>
      <c r="C1658" s="100" t="s">
        <v>3974</v>
      </c>
      <c r="D1658" s="101" t="s">
        <v>3975</v>
      </c>
      <c r="E1658" s="102">
        <v>2213754</v>
      </c>
      <c r="F1658" s="101" t="s">
        <v>7506</v>
      </c>
      <c r="G1658" s="101" t="s">
        <v>2900</v>
      </c>
      <c r="H1658" s="103">
        <v>12</v>
      </c>
      <c r="I1658" s="100" t="s">
        <v>7471</v>
      </c>
      <c r="J1658" s="101" t="s">
        <v>3975</v>
      </c>
      <c r="K1658" s="101" t="s">
        <v>1709</v>
      </c>
    </row>
    <row r="1659" spans="1:11">
      <c r="A1659" s="2" t="s">
        <v>12147</v>
      </c>
      <c r="B1659" s="99">
        <v>2190787</v>
      </c>
      <c r="C1659" s="100" t="s">
        <v>3976</v>
      </c>
      <c r="D1659" s="101" t="s">
        <v>3977</v>
      </c>
      <c r="E1659" s="102">
        <v>2213754</v>
      </c>
      <c r="F1659" s="101" t="s">
        <v>7506</v>
      </c>
      <c r="G1659" s="101" t="s">
        <v>2900</v>
      </c>
      <c r="H1659" s="103">
        <v>12</v>
      </c>
      <c r="I1659" s="100" t="s">
        <v>7471</v>
      </c>
      <c r="J1659" s="101" t="s">
        <v>3977</v>
      </c>
      <c r="K1659" s="101" t="s">
        <v>1709</v>
      </c>
    </row>
    <row r="1660" spans="1:11">
      <c r="A1660" s="2" t="s">
        <v>12147</v>
      </c>
      <c r="B1660" s="99">
        <v>2187703</v>
      </c>
      <c r="C1660" s="100" t="s">
        <v>3978</v>
      </c>
      <c r="D1660" s="101" t="s">
        <v>3979</v>
      </c>
      <c r="E1660" s="102">
        <v>2213754</v>
      </c>
      <c r="F1660" s="101" t="s">
        <v>7506</v>
      </c>
      <c r="G1660" s="101" t="s">
        <v>2900</v>
      </c>
      <c r="H1660" s="103">
        <v>12</v>
      </c>
      <c r="I1660" s="100" t="s">
        <v>7471</v>
      </c>
      <c r="J1660" s="101" t="s">
        <v>3979</v>
      </c>
      <c r="K1660" s="101" t="s">
        <v>1709</v>
      </c>
    </row>
    <row r="1661" spans="1:11">
      <c r="A1661" s="2" t="s">
        <v>12147</v>
      </c>
      <c r="B1661" s="99">
        <v>2147416</v>
      </c>
      <c r="C1661" s="100" t="s">
        <v>3980</v>
      </c>
      <c r="D1661" s="101" t="s">
        <v>3981</v>
      </c>
      <c r="E1661" s="102">
        <v>2219726</v>
      </c>
      <c r="F1661" s="101" t="s">
        <v>7506</v>
      </c>
      <c r="G1661" s="101" t="s">
        <v>5876</v>
      </c>
      <c r="H1661" s="103">
        <v>16</v>
      </c>
      <c r="I1661" s="100" t="s">
        <v>7471</v>
      </c>
      <c r="J1661" s="101" t="s">
        <v>3981</v>
      </c>
      <c r="K1661" s="101" t="s">
        <v>3910</v>
      </c>
    </row>
    <row r="1662" spans="1:11">
      <c r="A1662" s="2" t="s">
        <v>12147</v>
      </c>
      <c r="B1662" s="99">
        <v>2178912</v>
      </c>
      <c r="C1662" s="100" t="s">
        <v>3982</v>
      </c>
      <c r="D1662" s="101" t="s">
        <v>3983</v>
      </c>
      <c r="E1662" s="102">
        <v>2219726</v>
      </c>
      <c r="F1662" s="101" t="s">
        <v>7506</v>
      </c>
      <c r="G1662" s="101" t="s">
        <v>5876</v>
      </c>
      <c r="H1662" s="103">
        <v>16</v>
      </c>
      <c r="I1662" s="100" t="s">
        <v>7471</v>
      </c>
      <c r="J1662" s="101" t="s">
        <v>3983</v>
      </c>
      <c r="K1662" s="101" t="s">
        <v>3910</v>
      </c>
    </row>
    <row r="1663" spans="1:11">
      <c r="A1663" s="2" t="s">
        <v>12147</v>
      </c>
      <c r="B1663" s="99">
        <v>2141398</v>
      </c>
      <c r="C1663" s="100" t="s">
        <v>3984</v>
      </c>
      <c r="D1663" s="101" t="s">
        <v>3985</v>
      </c>
      <c r="E1663" s="102">
        <v>2219726</v>
      </c>
      <c r="F1663" s="101" t="s">
        <v>7506</v>
      </c>
      <c r="G1663" s="101" t="s">
        <v>5876</v>
      </c>
      <c r="H1663" s="103">
        <v>16</v>
      </c>
      <c r="I1663" s="100" t="s">
        <v>7471</v>
      </c>
      <c r="J1663" s="101" t="s">
        <v>3985</v>
      </c>
      <c r="K1663" s="101" t="s">
        <v>3910</v>
      </c>
    </row>
    <row r="1664" spans="1:11">
      <c r="A1664" s="2" t="s">
        <v>12147</v>
      </c>
      <c r="B1664" s="99">
        <v>2170239</v>
      </c>
      <c r="C1664" s="100" t="s">
        <v>12200</v>
      </c>
      <c r="D1664" s="101" t="s">
        <v>12201</v>
      </c>
      <c r="E1664" s="102">
        <v>2124215</v>
      </c>
      <c r="F1664" s="101" t="s">
        <v>7506</v>
      </c>
      <c r="G1664" s="101" t="s">
        <v>5451</v>
      </c>
      <c r="H1664" s="103">
        <v>4</v>
      </c>
      <c r="I1664" s="100" t="s">
        <v>7471</v>
      </c>
      <c r="J1664" s="101" t="s">
        <v>12201</v>
      </c>
      <c r="K1664" s="101" t="s">
        <v>12202</v>
      </c>
    </row>
    <row r="1665" spans="1:11">
      <c r="A1665" s="2" t="s">
        <v>12147</v>
      </c>
      <c r="B1665" s="99">
        <v>2161532</v>
      </c>
      <c r="C1665" s="100" t="s">
        <v>12203</v>
      </c>
      <c r="D1665" s="101" t="s">
        <v>12204</v>
      </c>
      <c r="E1665" s="102">
        <v>2217730</v>
      </c>
      <c r="F1665" s="101" t="s">
        <v>7506</v>
      </c>
      <c r="G1665" s="101" t="s">
        <v>5451</v>
      </c>
      <c r="H1665" s="103">
        <v>4</v>
      </c>
      <c r="I1665" s="100" t="s">
        <v>7471</v>
      </c>
      <c r="J1665" s="101" t="s">
        <v>12204</v>
      </c>
      <c r="K1665" s="101" t="s">
        <v>1253</v>
      </c>
    </row>
    <row r="1666" spans="1:11">
      <c r="A1666" s="2" t="s">
        <v>12147</v>
      </c>
      <c r="B1666" s="99">
        <v>2173093</v>
      </c>
      <c r="C1666" s="100" t="s">
        <v>12205</v>
      </c>
      <c r="D1666" s="101" t="s">
        <v>12206</v>
      </c>
      <c r="E1666" s="102">
        <v>2217730</v>
      </c>
      <c r="F1666" s="101" t="s">
        <v>7506</v>
      </c>
      <c r="G1666" s="101" t="s">
        <v>5451</v>
      </c>
      <c r="H1666" s="103">
        <v>4</v>
      </c>
      <c r="I1666" s="100" t="s">
        <v>7471</v>
      </c>
      <c r="J1666" s="101" t="s">
        <v>12206</v>
      </c>
      <c r="K1666" s="101" t="s">
        <v>1253</v>
      </c>
    </row>
    <row r="1667" spans="1:11">
      <c r="A1667" s="2" t="s">
        <v>12147</v>
      </c>
      <c r="B1667" s="99">
        <v>2147229</v>
      </c>
      <c r="C1667" s="100" t="s">
        <v>12207</v>
      </c>
      <c r="D1667" s="101" t="s">
        <v>12208</v>
      </c>
      <c r="E1667" s="102">
        <v>2217730</v>
      </c>
      <c r="F1667" s="101" t="s">
        <v>7506</v>
      </c>
      <c r="G1667" s="101" t="s">
        <v>5451</v>
      </c>
      <c r="H1667" s="103">
        <v>4</v>
      </c>
      <c r="I1667" s="100" t="s">
        <v>7471</v>
      </c>
      <c r="J1667" s="101" t="s">
        <v>12208</v>
      </c>
      <c r="K1667" s="101" t="s">
        <v>1253</v>
      </c>
    </row>
    <row r="1668" spans="1:11">
      <c r="A1668" s="2" t="s">
        <v>12147</v>
      </c>
      <c r="B1668" s="99">
        <v>2190692</v>
      </c>
      <c r="C1668" s="100" t="s">
        <v>12209</v>
      </c>
      <c r="D1668" s="101" t="s">
        <v>12210</v>
      </c>
      <c r="E1668" s="102">
        <v>2217730</v>
      </c>
      <c r="F1668" s="101" t="s">
        <v>7506</v>
      </c>
      <c r="G1668" s="101" t="s">
        <v>5451</v>
      </c>
      <c r="H1668" s="103">
        <v>4</v>
      </c>
      <c r="I1668" s="100" t="s">
        <v>7471</v>
      </c>
      <c r="J1668" s="101" t="s">
        <v>12210</v>
      </c>
      <c r="K1668" s="101" t="s">
        <v>1253</v>
      </c>
    </row>
    <row r="1669" spans="1:11">
      <c r="A1669" s="2" t="s">
        <v>12147</v>
      </c>
      <c r="B1669" s="99">
        <v>2191024</v>
      </c>
      <c r="C1669" s="100" t="s">
        <v>12211</v>
      </c>
      <c r="D1669" s="101" t="s">
        <v>12212</v>
      </c>
      <c r="E1669" s="102">
        <v>2217730</v>
      </c>
      <c r="F1669" s="101" t="s">
        <v>7506</v>
      </c>
      <c r="G1669" s="101" t="s">
        <v>5451</v>
      </c>
      <c r="H1669" s="103">
        <v>4</v>
      </c>
      <c r="I1669" s="100" t="s">
        <v>7471</v>
      </c>
      <c r="J1669" s="101" t="s">
        <v>12212</v>
      </c>
      <c r="K1669" s="101" t="s">
        <v>1253</v>
      </c>
    </row>
    <row r="1670" spans="1:11">
      <c r="A1670" s="2" t="s">
        <v>12147</v>
      </c>
      <c r="B1670" s="99">
        <v>2134011</v>
      </c>
      <c r="C1670" s="100" t="s">
        <v>12215</v>
      </c>
      <c r="D1670" s="101" t="s">
        <v>12216</v>
      </c>
      <c r="E1670" s="102">
        <v>2217660</v>
      </c>
      <c r="F1670" s="101" t="s">
        <v>7506</v>
      </c>
      <c r="G1670" s="101" t="s">
        <v>5451</v>
      </c>
      <c r="H1670" s="103">
        <v>12</v>
      </c>
      <c r="I1670" s="100" t="s">
        <v>7471</v>
      </c>
      <c r="J1670" s="101" t="s">
        <v>12216</v>
      </c>
      <c r="K1670" s="101" t="s">
        <v>662</v>
      </c>
    </row>
    <row r="1671" spans="1:11">
      <c r="A1671" s="2" t="s">
        <v>12147</v>
      </c>
      <c r="B1671" s="99">
        <v>2151664</v>
      </c>
      <c r="C1671" s="100" t="s">
        <v>12217</v>
      </c>
      <c r="D1671" s="101" t="s">
        <v>12218</v>
      </c>
      <c r="E1671" s="102">
        <v>2217660</v>
      </c>
      <c r="F1671" s="101" t="s">
        <v>7506</v>
      </c>
      <c r="G1671" s="101" t="s">
        <v>5451</v>
      </c>
      <c r="H1671" s="103">
        <v>12</v>
      </c>
      <c r="I1671" s="100" t="s">
        <v>7471</v>
      </c>
      <c r="J1671" s="101" t="s">
        <v>12218</v>
      </c>
      <c r="K1671" s="101" t="s">
        <v>662</v>
      </c>
    </row>
    <row r="1672" spans="1:11">
      <c r="A1672" s="2" t="s">
        <v>12147</v>
      </c>
      <c r="B1672" s="99">
        <v>2163540</v>
      </c>
      <c r="C1672" s="100" t="s">
        <v>12219</v>
      </c>
      <c r="D1672" s="101" t="s">
        <v>12220</v>
      </c>
      <c r="E1672" s="102">
        <v>2217658</v>
      </c>
      <c r="F1672" s="101" t="s">
        <v>7506</v>
      </c>
      <c r="G1672" s="101" t="s">
        <v>5451</v>
      </c>
      <c r="H1672" s="103">
        <v>4</v>
      </c>
      <c r="I1672" s="100" t="s">
        <v>7471</v>
      </c>
      <c r="J1672" s="101" t="s">
        <v>12220</v>
      </c>
      <c r="K1672" s="101" t="s">
        <v>662</v>
      </c>
    </row>
    <row r="1673" spans="1:11">
      <c r="A1673" s="2" t="s">
        <v>12147</v>
      </c>
      <c r="B1673" s="99">
        <v>2171491</v>
      </c>
      <c r="C1673" s="100" t="s">
        <v>12221</v>
      </c>
      <c r="D1673" s="101" t="s">
        <v>12222</v>
      </c>
      <c r="E1673" s="102">
        <v>2217660</v>
      </c>
      <c r="F1673" s="101" t="s">
        <v>7506</v>
      </c>
      <c r="G1673" s="101" t="s">
        <v>5451</v>
      </c>
      <c r="H1673" s="103">
        <v>12</v>
      </c>
      <c r="I1673" s="100" t="s">
        <v>7471</v>
      </c>
      <c r="J1673" s="101" t="s">
        <v>12222</v>
      </c>
      <c r="K1673" s="101" t="s">
        <v>662</v>
      </c>
    </row>
    <row r="1674" spans="1:11">
      <c r="A1674" s="2" t="s">
        <v>12147</v>
      </c>
      <c r="B1674" s="99">
        <v>2190968</v>
      </c>
      <c r="C1674" s="100" t="s">
        <v>12223</v>
      </c>
      <c r="D1674" s="101" t="s">
        <v>12224</v>
      </c>
      <c r="E1674" s="102">
        <v>2217660</v>
      </c>
      <c r="F1674" s="101" t="s">
        <v>7506</v>
      </c>
      <c r="G1674" s="101" t="s">
        <v>5451</v>
      </c>
      <c r="H1674" s="103">
        <v>12</v>
      </c>
      <c r="I1674" s="100" t="s">
        <v>7471</v>
      </c>
      <c r="J1674" s="101" t="s">
        <v>12224</v>
      </c>
      <c r="K1674" s="101" t="s">
        <v>662</v>
      </c>
    </row>
    <row r="1675" spans="1:11">
      <c r="A1675" s="2" t="s">
        <v>12147</v>
      </c>
      <c r="B1675" s="99">
        <v>2191025</v>
      </c>
      <c r="C1675" s="100" t="s">
        <v>12225</v>
      </c>
      <c r="D1675" s="101" t="s">
        <v>12226</v>
      </c>
      <c r="E1675" s="102">
        <v>2217658</v>
      </c>
      <c r="F1675" s="101" t="s">
        <v>7506</v>
      </c>
      <c r="G1675" s="101" t="s">
        <v>5451</v>
      </c>
      <c r="H1675" s="103">
        <v>4</v>
      </c>
      <c r="I1675" s="100" t="s">
        <v>7471</v>
      </c>
      <c r="J1675" s="101" t="s">
        <v>12226</v>
      </c>
      <c r="K1675" s="101" t="s">
        <v>662</v>
      </c>
    </row>
    <row r="1676" spans="1:11">
      <c r="A1676" s="2" t="s">
        <v>12147</v>
      </c>
      <c r="B1676" s="99">
        <v>2177764</v>
      </c>
      <c r="C1676" s="100" t="s">
        <v>12227</v>
      </c>
      <c r="D1676" s="101" t="s">
        <v>12228</v>
      </c>
      <c r="E1676" s="102">
        <v>2217660</v>
      </c>
      <c r="F1676" s="101" t="s">
        <v>7506</v>
      </c>
      <c r="G1676" s="101" t="s">
        <v>5451</v>
      </c>
      <c r="H1676" s="103">
        <v>12</v>
      </c>
      <c r="I1676" s="100" t="s">
        <v>7471</v>
      </c>
      <c r="J1676" s="101" t="s">
        <v>12228</v>
      </c>
      <c r="K1676" s="101" t="s">
        <v>662</v>
      </c>
    </row>
    <row r="1677" spans="1:11">
      <c r="A1677" s="2" t="s">
        <v>12147</v>
      </c>
      <c r="B1677" s="99">
        <v>2162019</v>
      </c>
      <c r="C1677" s="100" t="s">
        <v>12229</v>
      </c>
      <c r="D1677" s="101" t="s">
        <v>12230</v>
      </c>
      <c r="E1677" s="102">
        <v>2217660</v>
      </c>
      <c r="F1677" s="101" t="s">
        <v>7506</v>
      </c>
      <c r="G1677" s="101" t="s">
        <v>5451</v>
      </c>
      <c r="H1677" s="103">
        <v>12</v>
      </c>
      <c r="I1677" s="100" t="s">
        <v>7471</v>
      </c>
      <c r="J1677" s="101" t="s">
        <v>12230</v>
      </c>
      <c r="K1677" s="101" t="s">
        <v>662</v>
      </c>
    </row>
    <row r="1678" spans="1:11">
      <c r="A1678" s="2" t="s">
        <v>12147</v>
      </c>
      <c r="B1678" s="99">
        <v>2168704</v>
      </c>
      <c r="C1678" s="100" t="s">
        <v>12231</v>
      </c>
      <c r="D1678" s="101" t="s">
        <v>12232</v>
      </c>
      <c r="E1678" s="102">
        <v>2217658</v>
      </c>
      <c r="F1678" s="101" t="s">
        <v>7506</v>
      </c>
      <c r="G1678" s="101" t="s">
        <v>5451</v>
      </c>
      <c r="H1678" s="103">
        <v>4</v>
      </c>
      <c r="I1678" s="100" t="s">
        <v>7471</v>
      </c>
      <c r="J1678" s="101" t="s">
        <v>12232</v>
      </c>
      <c r="K1678" s="101" t="s">
        <v>662</v>
      </c>
    </row>
    <row r="1679" spans="1:11">
      <c r="A1679" s="2" t="s">
        <v>12147</v>
      </c>
      <c r="B1679" s="99">
        <v>2141960</v>
      </c>
      <c r="C1679" s="100" t="s">
        <v>12233</v>
      </c>
      <c r="D1679" s="101" t="s">
        <v>12234</v>
      </c>
      <c r="E1679" s="102">
        <v>2217658</v>
      </c>
      <c r="F1679" s="101" t="s">
        <v>7506</v>
      </c>
      <c r="G1679" s="101" t="s">
        <v>5451</v>
      </c>
      <c r="H1679" s="103">
        <v>4</v>
      </c>
      <c r="I1679" s="100" t="s">
        <v>7471</v>
      </c>
      <c r="J1679" s="101" t="s">
        <v>12234</v>
      </c>
      <c r="K1679" s="101" t="s">
        <v>662</v>
      </c>
    </row>
    <row r="1680" spans="1:11">
      <c r="A1680" s="2" t="s">
        <v>12147</v>
      </c>
      <c r="B1680" s="99">
        <v>2154253</v>
      </c>
      <c r="C1680" s="100" t="s">
        <v>12235</v>
      </c>
      <c r="D1680" s="101" t="s">
        <v>12236</v>
      </c>
      <c r="E1680" s="102">
        <v>2217658</v>
      </c>
      <c r="F1680" s="101" t="s">
        <v>7506</v>
      </c>
      <c r="G1680" s="101" t="s">
        <v>5451</v>
      </c>
      <c r="H1680" s="103">
        <v>4</v>
      </c>
      <c r="I1680" s="100" t="s">
        <v>7471</v>
      </c>
      <c r="J1680" s="101" t="s">
        <v>12236</v>
      </c>
      <c r="K1680" s="101" t="s">
        <v>662</v>
      </c>
    </row>
    <row r="1681" spans="1:11">
      <c r="A1681" s="2" t="s">
        <v>12147</v>
      </c>
      <c r="B1681" s="99">
        <v>2165025</v>
      </c>
      <c r="C1681" s="100" t="s">
        <v>12237</v>
      </c>
      <c r="D1681" s="101" t="s">
        <v>12238</v>
      </c>
      <c r="E1681" s="102">
        <v>2217660</v>
      </c>
      <c r="F1681" s="101" t="s">
        <v>7506</v>
      </c>
      <c r="G1681" s="101" t="s">
        <v>5451</v>
      </c>
      <c r="H1681" s="103">
        <v>12</v>
      </c>
      <c r="I1681" s="100" t="s">
        <v>7471</v>
      </c>
      <c r="J1681" s="101" t="s">
        <v>12238</v>
      </c>
      <c r="K1681" s="101" t="s">
        <v>662</v>
      </c>
    </row>
    <row r="1682" spans="1:11">
      <c r="A1682" s="2" t="s">
        <v>12147</v>
      </c>
      <c r="B1682" s="99">
        <v>2190514</v>
      </c>
      <c r="C1682" s="100" t="s">
        <v>12239</v>
      </c>
      <c r="D1682" s="101" t="s">
        <v>12240</v>
      </c>
      <c r="E1682" s="102">
        <v>2217660</v>
      </c>
      <c r="F1682" s="101" t="s">
        <v>7506</v>
      </c>
      <c r="G1682" s="101" t="s">
        <v>5451</v>
      </c>
      <c r="H1682" s="103">
        <v>12</v>
      </c>
      <c r="I1682" s="100" t="s">
        <v>7471</v>
      </c>
      <c r="J1682" s="101" t="s">
        <v>12240</v>
      </c>
      <c r="K1682" s="101" t="s">
        <v>662</v>
      </c>
    </row>
    <row r="1683" spans="1:11">
      <c r="A1683" s="2" t="s">
        <v>12147</v>
      </c>
      <c r="B1683" s="99">
        <v>2170651</v>
      </c>
      <c r="C1683" s="100" t="s">
        <v>12241</v>
      </c>
      <c r="D1683" s="101" t="s">
        <v>12242</v>
      </c>
      <c r="E1683" s="102">
        <v>2125527</v>
      </c>
      <c r="F1683" s="101" t="s">
        <v>7506</v>
      </c>
      <c r="G1683" s="101" t="s">
        <v>5435</v>
      </c>
      <c r="H1683" s="103">
        <v>2.4</v>
      </c>
      <c r="I1683" s="100" t="s">
        <v>7521</v>
      </c>
      <c r="J1683" s="101" t="s">
        <v>12242</v>
      </c>
      <c r="K1683" s="101" t="s">
        <v>12243</v>
      </c>
    </row>
    <row r="1684" spans="1:11">
      <c r="A1684" s="2" t="s">
        <v>12147</v>
      </c>
      <c r="B1684" s="99">
        <v>2182776</v>
      </c>
      <c r="C1684" s="100" t="s">
        <v>12244</v>
      </c>
      <c r="D1684" s="101" t="s">
        <v>12245</v>
      </c>
      <c r="E1684" s="102">
        <v>2125068</v>
      </c>
      <c r="F1684" s="101" t="s">
        <v>7506</v>
      </c>
      <c r="G1684" s="101" t="s">
        <v>5435</v>
      </c>
      <c r="H1684" s="103">
        <v>4</v>
      </c>
      <c r="I1684" s="100" t="s">
        <v>7521</v>
      </c>
      <c r="J1684" s="101" t="s">
        <v>12245</v>
      </c>
      <c r="K1684" s="101" t="s">
        <v>311</v>
      </c>
    </row>
    <row r="1685" spans="1:11">
      <c r="A1685" s="2" t="s">
        <v>12147</v>
      </c>
      <c r="B1685" s="99">
        <v>2132717</v>
      </c>
      <c r="C1685" s="100" t="s">
        <v>5500</v>
      </c>
      <c r="D1685" s="101" t="s">
        <v>5501</v>
      </c>
      <c r="E1685" s="102">
        <v>2220082</v>
      </c>
      <c r="F1685" s="101" t="s">
        <v>7506</v>
      </c>
      <c r="G1685" s="101" t="s">
        <v>5451</v>
      </c>
      <c r="H1685" s="103">
        <v>12</v>
      </c>
      <c r="I1685" s="100" t="s">
        <v>7471</v>
      </c>
      <c r="J1685" s="101" t="s">
        <v>5501</v>
      </c>
      <c r="K1685" s="101" t="s">
        <v>713</v>
      </c>
    </row>
    <row r="1686" spans="1:11">
      <c r="A1686" s="2" t="s">
        <v>12147</v>
      </c>
      <c r="B1686" s="99">
        <v>2140854</v>
      </c>
      <c r="C1686" s="100" t="s">
        <v>5502</v>
      </c>
      <c r="D1686" s="101" t="s">
        <v>5503</v>
      </c>
      <c r="E1686" s="102">
        <v>2220082</v>
      </c>
      <c r="F1686" s="101" t="s">
        <v>7506</v>
      </c>
      <c r="G1686" s="101" t="s">
        <v>5451</v>
      </c>
      <c r="H1686" s="103">
        <v>12</v>
      </c>
      <c r="I1686" s="100" t="s">
        <v>7471</v>
      </c>
      <c r="J1686" s="101" t="s">
        <v>5503</v>
      </c>
      <c r="K1686" s="101" t="s">
        <v>713</v>
      </c>
    </row>
    <row r="1687" spans="1:11">
      <c r="A1687" s="2" t="s">
        <v>12147</v>
      </c>
      <c r="B1687" s="99">
        <v>2141967</v>
      </c>
      <c r="C1687" s="100" t="s">
        <v>5504</v>
      </c>
      <c r="D1687" s="101" t="s">
        <v>5505</v>
      </c>
      <c r="E1687" s="102">
        <v>2213180</v>
      </c>
      <c r="F1687" s="101" t="s">
        <v>7506</v>
      </c>
      <c r="G1687" s="101" t="s">
        <v>5451</v>
      </c>
      <c r="H1687" s="103">
        <v>4</v>
      </c>
      <c r="I1687" s="100" t="s">
        <v>7471</v>
      </c>
      <c r="J1687" s="101" t="s">
        <v>5505</v>
      </c>
      <c r="K1687" s="101" t="s">
        <v>713</v>
      </c>
    </row>
    <row r="1688" spans="1:11">
      <c r="A1688" s="2" t="s">
        <v>12147</v>
      </c>
      <c r="B1688" s="99">
        <v>2151299</v>
      </c>
      <c r="C1688" s="100" t="s">
        <v>5506</v>
      </c>
      <c r="D1688" s="101" t="s">
        <v>5507</v>
      </c>
      <c r="E1688" s="102">
        <v>2213180</v>
      </c>
      <c r="F1688" s="101" t="s">
        <v>7506</v>
      </c>
      <c r="G1688" s="101" t="s">
        <v>5451</v>
      </c>
      <c r="H1688" s="103">
        <v>4</v>
      </c>
      <c r="I1688" s="100" t="s">
        <v>7471</v>
      </c>
      <c r="J1688" s="101" t="s">
        <v>5507</v>
      </c>
      <c r="K1688" s="101" t="s">
        <v>713</v>
      </c>
    </row>
    <row r="1689" spans="1:11">
      <c r="A1689" s="2" t="s">
        <v>12147</v>
      </c>
      <c r="B1689" s="99">
        <v>2167235</v>
      </c>
      <c r="C1689" s="100" t="s">
        <v>5508</v>
      </c>
      <c r="D1689" s="101" t="s">
        <v>5509</v>
      </c>
      <c r="E1689" s="102">
        <v>2220082</v>
      </c>
      <c r="F1689" s="101" t="s">
        <v>7506</v>
      </c>
      <c r="G1689" s="101" t="s">
        <v>5451</v>
      </c>
      <c r="H1689" s="103">
        <v>12</v>
      </c>
      <c r="I1689" s="100" t="s">
        <v>7471</v>
      </c>
      <c r="J1689" s="101" t="s">
        <v>5509</v>
      </c>
      <c r="K1689" s="101" t="s">
        <v>713</v>
      </c>
    </row>
    <row r="1690" spans="1:11">
      <c r="A1690" s="2" t="s">
        <v>12147</v>
      </c>
      <c r="B1690" s="99">
        <v>2173284</v>
      </c>
      <c r="C1690" s="100" t="s">
        <v>5510</v>
      </c>
      <c r="D1690" s="101" t="s">
        <v>5511</v>
      </c>
      <c r="E1690" s="102">
        <v>2213180</v>
      </c>
      <c r="F1690" s="101" t="s">
        <v>7506</v>
      </c>
      <c r="G1690" s="101" t="s">
        <v>5451</v>
      </c>
      <c r="H1690" s="103">
        <v>4</v>
      </c>
      <c r="I1690" s="100" t="s">
        <v>7471</v>
      </c>
      <c r="J1690" s="101" t="s">
        <v>5511</v>
      </c>
      <c r="K1690" s="101" t="s">
        <v>713</v>
      </c>
    </row>
    <row r="1691" spans="1:11">
      <c r="A1691" s="2" t="s">
        <v>12147</v>
      </c>
      <c r="B1691" s="99">
        <v>2184401</v>
      </c>
      <c r="C1691" s="100" t="s">
        <v>5512</v>
      </c>
      <c r="D1691" s="101" t="s">
        <v>5513</v>
      </c>
      <c r="E1691" s="102">
        <v>2220082</v>
      </c>
      <c r="F1691" s="101" t="s">
        <v>7506</v>
      </c>
      <c r="G1691" s="101" t="s">
        <v>5451</v>
      </c>
      <c r="H1691" s="103">
        <v>12</v>
      </c>
      <c r="I1691" s="100" t="s">
        <v>7471</v>
      </c>
      <c r="J1691" s="101" t="s">
        <v>5513</v>
      </c>
      <c r="K1691" s="101" t="s">
        <v>713</v>
      </c>
    </row>
    <row r="1692" spans="1:11">
      <c r="A1692" s="2" t="s">
        <v>12147</v>
      </c>
      <c r="B1692" s="99">
        <v>2189558</v>
      </c>
      <c r="C1692" s="100" t="s">
        <v>5514</v>
      </c>
      <c r="D1692" s="101" t="s">
        <v>5515</v>
      </c>
      <c r="E1692" s="102">
        <v>2220082</v>
      </c>
      <c r="F1692" s="101" t="s">
        <v>7506</v>
      </c>
      <c r="G1692" s="101" t="s">
        <v>5451</v>
      </c>
      <c r="H1692" s="103">
        <v>12</v>
      </c>
      <c r="I1692" s="100" t="s">
        <v>7471</v>
      </c>
      <c r="J1692" s="101" t="s">
        <v>5515</v>
      </c>
      <c r="K1692" s="101" t="s">
        <v>713</v>
      </c>
    </row>
    <row r="1693" spans="1:11">
      <c r="A1693" s="2" t="s">
        <v>12147</v>
      </c>
      <c r="B1693" s="99">
        <v>2189634</v>
      </c>
      <c r="C1693" s="100" t="s">
        <v>5516</v>
      </c>
      <c r="D1693" s="101" t="s">
        <v>5517</v>
      </c>
      <c r="E1693" s="102">
        <v>2220082</v>
      </c>
      <c r="F1693" s="101" t="s">
        <v>7506</v>
      </c>
      <c r="G1693" s="101" t="s">
        <v>5451</v>
      </c>
      <c r="H1693" s="103">
        <v>12</v>
      </c>
      <c r="I1693" s="100" t="s">
        <v>7471</v>
      </c>
      <c r="J1693" s="101" t="s">
        <v>5517</v>
      </c>
      <c r="K1693" s="101" t="s">
        <v>713</v>
      </c>
    </row>
    <row r="1694" spans="1:11">
      <c r="A1694" s="2" t="s">
        <v>12147</v>
      </c>
      <c r="B1694" s="99">
        <v>2164825</v>
      </c>
      <c r="C1694" s="100" t="s">
        <v>5518</v>
      </c>
      <c r="D1694" s="101" t="s">
        <v>5519</v>
      </c>
      <c r="E1694" s="102">
        <v>2213180</v>
      </c>
      <c r="F1694" s="101" t="s">
        <v>7506</v>
      </c>
      <c r="G1694" s="101" t="s">
        <v>5451</v>
      </c>
      <c r="H1694" s="103">
        <v>4</v>
      </c>
      <c r="I1694" s="100" t="s">
        <v>7471</v>
      </c>
      <c r="J1694" s="101" t="s">
        <v>5519</v>
      </c>
      <c r="K1694" s="101" t="s">
        <v>713</v>
      </c>
    </row>
    <row r="1695" spans="1:11">
      <c r="A1695" s="2" t="s">
        <v>12147</v>
      </c>
      <c r="B1695" s="99">
        <v>2176185</v>
      </c>
      <c r="C1695" s="100" t="s">
        <v>5520</v>
      </c>
      <c r="D1695" s="101" t="s">
        <v>5521</v>
      </c>
      <c r="E1695" s="102">
        <v>2213180</v>
      </c>
      <c r="F1695" s="101" t="s">
        <v>7506</v>
      </c>
      <c r="G1695" s="101" t="s">
        <v>5451</v>
      </c>
      <c r="H1695" s="103">
        <v>4</v>
      </c>
      <c r="I1695" s="100" t="s">
        <v>7471</v>
      </c>
      <c r="J1695" s="101" t="s">
        <v>5521</v>
      </c>
      <c r="K1695" s="101" t="s">
        <v>713</v>
      </c>
    </row>
    <row r="1696" spans="1:11">
      <c r="A1696" s="2" t="s">
        <v>12147</v>
      </c>
      <c r="B1696" s="99">
        <v>2190566</v>
      </c>
      <c r="C1696" s="100" t="s">
        <v>5522</v>
      </c>
      <c r="D1696" s="101" t="s">
        <v>5523</v>
      </c>
      <c r="E1696" s="102">
        <v>2213180</v>
      </c>
      <c r="F1696" s="101" t="s">
        <v>7506</v>
      </c>
      <c r="G1696" s="101" t="s">
        <v>5451</v>
      </c>
      <c r="H1696" s="103">
        <v>4</v>
      </c>
      <c r="I1696" s="100" t="s">
        <v>7471</v>
      </c>
      <c r="J1696" s="101" t="s">
        <v>5523</v>
      </c>
      <c r="K1696" s="101" t="s">
        <v>713</v>
      </c>
    </row>
    <row r="1697" spans="1:11">
      <c r="A1697" s="2" t="s">
        <v>12147</v>
      </c>
      <c r="B1697" s="99">
        <v>2134013</v>
      </c>
      <c r="C1697" s="100" t="s">
        <v>5524</v>
      </c>
      <c r="D1697" s="101" t="s">
        <v>5525</v>
      </c>
      <c r="E1697" s="102">
        <v>2220082</v>
      </c>
      <c r="F1697" s="101" t="s">
        <v>7506</v>
      </c>
      <c r="G1697" s="101" t="s">
        <v>5451</v>
      </c>
      <c r="H1697" s="103">
        <v>12</v>
      </c>
      <c r="I1697" s="100" t="s">
        <v>7471</v>
      </c>
      <c r="J1697" s="101" t="s">
        <v>5525</v>
      </c>
      <c r="K1697" s="101" t="s">
        <v>713</v>
      </c>
    </row>
    <row r="1698" spans="1:11">
      <c r="A1698" s="2" t="s">
        <v>12147</v>
      </c>
      <c r="B1698" s="99">
        <v>2154068</v>
      </c>
      <c r="C1698" s="100" t="s">
        <v>5526</v>
      </c>
      <c r="D1698" s="101" t="s">
        <v>5527</v>
      </c>
      <c r="E1698" s="102">
        <v>2220082</v>
      </c>
      <c r="F1698" s="101" t="s">
        <v>7506</v>
      </c>
      <c r="G1698" s="101" t="s">
        <v>5451</v>
      </c>
      <c r="H1698" s="103">
        <v>12</v>
      </c>
      <c r="I1698" s="100" t="s">
        <v>7471</v>
      </c>
      <c r="J1698" s="101" t="s">
        <v>5527</v>
      </c>
      <c r="K1698" s="101" t="s">
        <v>713</v>
      </c>
    </row>
    <row r="1699" spans="1:11">
      <c r="A1699" s="2" t="s">
        <v>12147</v>
      </c>
      <c r="B1699" s="99">
        <v>2131378</v>
      </c>
      <c r="C1699" s="100" t="s">
        <v>6277</v>
      </c>
      <c r="D1699" s="101" t="s">
        <v>6278</v>
      </c>
      <c r="E1699" s="102">
        <v>2219974</v>
      </c>
      <c r="F1699" s="101" t="s">
        <v>7506</v>
      </c>
      <c r="G1699" s="101" t="s">
        <v>5451</v>
      </c>
      <c r="H1699" s="103">
        <v>12</v>
      </c>
      <c r="I1699" s="100" t="s">
        <v>7471</v>
      </c>
      <c r="J1699" s="101" t="s">
        <v>6278</v>
      </c>
      <c r="K1699" s="101" t="s">
        <v>763</v>
      </c>
    </row>
    <row r="1700" spans="1:11">
      <c r="A1700" s="2" t="s">
        <v>12147</v>
      </c>
      <c r="B1700" s="99">
        <v>2135851</v>
      </c>
      <c r="C1700" s="100" t="s">
        <v>6279</v>
      </c>
      <c r="D1700" s="101" t="s">
        <v>6280</v>
      </c>
      <c r="E1700" s="102">
        <v>2219974</v>
      </c>
      <c r="F1700" s="101" t="s">
        <v>7506</v>
      </c>
      <c r="G1700" s="101" t="s">
        <v>5451</v>
      </c>
      <c r="H1700" s="103">
        <v>12</v>
      </c>
      <c r="I1700" s="100" t="s">
        <v>7471</v>
      </c>
      <c r="J1700" s="101" t="s">
        <v>6280</v>
      </c>
      <c r="K1700" s="101" t="s">
        <v>763</v>
      </c>
    </row>
    <row r="1701" spans="1:11">
      <c r="A1701" s="2" t="s">
        <v>12147</v>
      </c>
      <c r="B1701" s="99">
        <v>2137913</v>
      </c>
      <c r="C1701" s="100" t="s">
        <v>6281</v>
      </c>
      <c r="D1701" s="101" t="s">
        <v>6282</v>
      </c>
      <c r="E1701" s="102">
        <v>2219974</v>
      </c>
      <c r="F1701" s="101" t="s">
        <v>7506</v>
      </c>
      <c r="G1701" s="101" t="s">
        <v>5451</v>
      </c>
      <c r="H1701" s="103">
        <v>12</v>
      </c>
      <c r="I1701" s="100" t="s">
        <v>7471</v>
      </c>
      <c r="J1701" s="101" t="s">
        <v>6282</v>
      </c>
      <c r="K1701" s="101" t="s">
        <v>763</v>
      </c>
    </row>
    <row r="1702" spans="1:11">
      <c r="A1702" s="2" t="s">
        <v>12147</v>
      </c>
      <c r="B1702" s="99">
        <v>2138073</v>
      </c>
      <c r="C1702" s="100" t="s">
        <v>6283</v>
      </c>
      <c r="D1702" s="101" t="s">
        <v>6284</v>
      </c>
      <c r="E1702" s="102">
        <v>2219974</v>
      </c>
      <c r="F1702" s="101" t="s">
        <v>7506</v>
      </c>
      <c r="G1702" s="101" t="s">
        <v>5451</v>
      </c>
      <c r="H1702" s="103">
        <v>12</v>
      </c>
      <c r="I1702" s="100" t="s">
        <v>7471</v>
      </c>
      <c r="J1702" s="101" t="s">
        <v>6284</v>
      </c>
      <c r="K1702" s="101" t="s">
        <v>763</v>
      </c>
    </row>
    <row r="1703" spans="1:11">
      <c r="A1703" s="2" t="s">
        <v>12147</v>
      </c>
      <c r="B1703" s="99">
        <v>2162966</v>
      </c>
      <c r="C1703" s="100" t="s">
        <v>6285</v>
      </c>
      <c r="D1703" s="101" t="s">
        <v>6286</v>
      </c>
      <c r="E1703" s="102">
        <v>2219974</v>
      </c>
      <c r="F1703" s="101" t="s">
        <v>7506</v>
      </c>
      <c r="G1703" s="101" t="s">
        <v>5451</v>
      </c>
      <c r="H1703" s="103">
        <v>12</v>
      </c>
      <c r="I1703" s="100" t="s">
        <v>7471</v>
      </c>
      <c r="J1703" s="101" t="s">
        <v>6286</v>
      </c>
      <c r="K1703" s="101" t="s">
        <v>763</v>
      </c>
    </row>
    <row r="1704" spans="1:11">
      <c r="A1704" s="2" t="s">
        <v>12147</v>
      </c>
      <c r="B1704" s="99">
        <v>2165398</v>
      </c>
      <c r="C1704" s="100" t="s">
        <v>6287</v>
      </c>
      <c r="D1704" s="101" t="s">
        <v>6288</v>
      </c>
      <c r="E1704" s="102">
        <v>2219974</v>
      </c>
      <c r="F1704" s="101" t="s">
        <v>7506</v>
      </c>
      <c r="G1704" s="101" t="s">
        <v>5451</v>
      </c>
      <c r="H1704" s="103">
        <v>12</v>
      </c>
      <c r="I1704" s="100" t="s">
        <v>7471</v>
      </c>
      <c r="J1704" s="101" t="s">
        <v>6288</v>
      </c>
      <c r="K1704" s="101" t="s">
        <v>763</v>
      </c>
    </row>
    <row r="1705" spans="1:11">
      <c r="A1705" s="2" t="s">
        <v>12147</v>
      </c>
      <c r="B1705" s="99">
        <v>2168517</v>
      </c>
      <c r="C1705" s="100" t="s">
        <v>6289</v>
      </c>
      <c r="D1705" s="101" t="s">
        <v>6290</v>
      </c>
      <c r="E1705" s="102">
        <v>2219974</v>
      </c>
      <c r="F1705" s="101" t="s">
        <v>7506</v>
      </c>
      <c r="G1705" s="101" t="s">
        <v>5451</v>
      </c>
      <c r="H1705" s="103">
        <v>12</v>
      </c>
      <c r="I1705" s="100" t="s">
        <v>7471</v>
      </c>
      <c r="J1705" s="101" t="s">
        <v>6290</v>
      </c>
      <c r="K1705" s="101" t="s">
        <v>763</v>
      </c>
    </row>
    <row r="1706" spans="1:11">
      <c r="A1706" s="2" t="s">
        <v>12147</v>
      </c>
      <c r="B1706" s="99">
        <v>2170887</v>
      </c>
      <c r="C1706" s="100" t="s">
        <v>6291</v>
      </c>
      <c r="D1706" s="101" t="s">
        <v>6292</v>
      </c>
      <c r="E1706" s="102">
        <v>2219974</v>
      </c>
      <c r="F1706" s="101" t="s">
        <v>7506</v>
      </c>
      <c r="G1706" s="101" t="s">
        <v>5451</v>
      </c>
      <c r="H1706" s="103">
        <v>12</v>
      </c>
      <c r="I1706" s="100" t="s">
        <v>7471</v>
      </c>
      <c r="J1706" s="101" t="s">
        <v>6292</v>
      </c>
      <c r="K1706" s="101" t="s">
        <v>763</v>
      </c>
    </row>
    <row r="1707" spans="1:11">
      <c r="A1707" s="2" t="s">
        <v>12147</v>
      </c>
      <c r="B1707" s="99">
        <v>2171295</v>
      </c>
      <c r="C1707" s="100" t="s">
        <v>6293</v>
      </c>
      <c r="D1707" s="101" t="s">
        <v>6294</v>
      </c>
      <c r="E1707" s="102">
        <v>2219974</v>
      </c>
      <c r="F1707" s="101" t="s">
        <v>7506</v>
      </c>
      <c r="G1707" s="101" t="s">
        <v>5451</v>
      </c>
      <c r="H1707" s="103">
        <v>12</v>
      </c>
      <c r="I1707" s="100" t="s">
        <v>7471</v>
      </c>
      <c r="J1707" s="101" t="s">
        <v>6294</v>
      </c>
      <c r="K1707" s="101" t="s">
        <v>763</v>
      </c>
    </row>
    <row r="1708" spans="1:11">
      <c r="A1708" s="2" t="s">
        <v>12147</v>
      </c>
      <c r="B1708" s="99">
        <v>2183316</v>
      </c>
      <c r="C1708" s="100" t="s">
        <v>6295</v>
      </c>
      <c r="D1708" s="101" t="s">
        <v>6296</v>
      </c>
      <c r="E1708" s="102">
        <v>2219974</v>
      </c>
      <c r="F1708" s="101" t="s">
        <v>7506</v>
      </c>
      <c r="G1708" s="101" t="s">
        <v>5451</v>
      </c>
      <c r="H1708" s="103">
        <v>12</v>
      </c>
      <c r="I1708" s="100" t="s">
        <v>7471</v>
      </c>
      <c r="J1708" s="101" t="s">
        <v>6296</v>
      </c>
      <c r="K1708" s="101" t="s">
        <v>763</v>
      </c>
    </row>
    <row r="1709" spans="1:11">
      <c r="A1709" s="2" t="s">
        <v>12147</v>
      </c>
      <c r="B1709" s="99">
        <v>2186306</v>
      </c>
      <c r="C1709" s="100" t="s">
        <v>6297</v>
      </c>
      <c r="D1709" s="101" t="s">
        <v>6298</v>
      </c>
      <c r="E1709" s="102">
        <v>2219974</v>
      </c>
      <c r="F1709" s="101" t="s">
        <v>7506</v>
      </c>
      <c r="G1709" s="101" t="s">
        <v>5451</v>
      </c>
      <c r="H1709" s="103">
        <v>12</v>
      </c>
      <c r="I1709" s="100" t="s">
        <v>7471</v>
      </c>
      <c r="J1709" s="101" t="s">
        <v>6298</v>
      </c>
      <c r="K1709" s="101" t="s">
        <v>763</v>
      </c>
    </row>
    <row r="1710" spans="1:11">
      <c r="A1710" s="2" t="s">
        <v>12147</v>
      </c>
      <c r="B1710" s="99">
        <v>2191052</v>
      </c>
      <c r="C1710" s="100" t="s">
        <v>6299</v>
      </c>
      <c r="D1710" s="101" t="s">
        <v>6300</v>
      </c>
      <c r="E1710" s="102">
        <v>2219974</v>
      </c>
      <c r="F1710" s="101" t="s">
        <v>7506</v>
      </c>
      <c r="G1710" s="101" t="s">
        <v>5451</v>
      </c>
      <c r="H1710" s="103">
        <v>12</v>
      </c>
      <c r="I1710" s="100" t="s">
        <v>7471</v>
      </c>
      <c r="J1710" s="101" t="s">
        <v>6300</v>
      </c>
      <c r="K1710" s="101" t="s">
        <v>763</v>
      </c>
    </row>
    <row r="1711" spans="1:11">
      <c r="A1711" s="2" t="s">
        <v>12147</v>
      </c>
      <c r="B1711" s="99">
        <v>2134377</v>
      </c>
      <c r="C1711" s="100" t="s">
        <v>6301</v>
      </c>
      <c r="D1711" s="101" t="s">
        <v>6302</v>
      </c>
      <c r="E1711" s="102">
        <v>2219974</v>
      </c>
      <c r="F1711" s="101" t="s">
        <v>7506</v>
      </c>
      <c r="G1711" s="101" t="s">
        <v>5451</v>
      </c>
      <c r="H1711" s="103">
        <v>12</v>
      </c>
      <c r="I1711" s="100" t="s">
        <v>7471</v>
      </c>
      <c r="J1711" s="101" t="s">
        <v>6302</v>
      </c>
      <c r="K1711" s="101" t="s">
        <v>763</v>
      </c>
    </row>
    <row r="1712" spans="1:11">
      <c r="A1712" s="2" t="s">
        <v>12147</v>
      </c>
      <c r="B1712" s="99">
        <v>2139969</v>
      </c>
      <c r="C1712" s="100" t="s">
        <v>6303</v>
      </c>
      <c r="D1712" s="101" t="s">
        <v>6304</v>
      </c>
      <c r="E1712" s="102">
        <v>2219974</v>
      </c>
      <c r="F1712" s="101" t="s">
        <v>7506</v>
      </c>
      <c r="G1712" s="101" t="s">
        <v>5451</v>
      </c>
      <c r="H1712" s="103">
        <v>12</v>
      </c>
      <c r="I1712" s="100" t="s">
        <v>7471</v>
      </c>
      <c r="J1712" s="101" t="s">
        <v>6304</v>
      </c>
      <c r="K1712" s="101" t="s">
        <v>763</v>
      </c>
    </row>
    <row r="1713" spans="1:11">
      <c r="A1713" s="2" t="s">
        <v>12147</v>
      </c>
      <c r="B1713" s="99">
        <v>2189185</v>
      </c>
      <c r="C1713" s="100" t="s">
        <v>6305</v>
      </c>
      <c r="D1713" s="101" t="s">
        <v>6306</v>
      </c>
      <c r="E1713" s="102">
        <v>2219974</v>
      </c>
      <c r="F1713" s="101" t="s">
        <v>7506</v>
      </c>
      <c r="G1713" s="101" t="s">
        <v>5451</v>
      </c>
      <c r="H1713" s="103">
        <v>12</v>
      </c>
      <c r="I1713" s="100" t="s">
        <v>7471</v>
      </c>
      <c r="J1713" s="101" t="s">
        <v>6306</v>
      </c>
      <c r="K1713" s="101" t="s">
        <v>763</v>
      </c>
    </row>
    <row r="1714" spans="1:11">
      <c r="A1714" s="2" t="s">
        <v>12147</v>
      </c>
      <c r="B1714" s="99">
        <v>2190397</v>
      </c>
      <c r="C1714" s="100" t="s">
        <v>6307</v>
      </c>
      <c r="D1714" s="101" t="s">
        <v>6308</v>
      </c>
      <c r="E1714" s="102">
        <v>2219974</v>
      </c>
      <c r="F1714" s="101" t="s">
        <v>7506</v>
      </c>
      <c r="G1714" s="101" t="s">
        <v>5451</v>
      </c>
      <c r="H1714" s="103">
        <v>12</v>
      </c>
      <c r="I1714" s="100" t="s">
        <v>7471</v>
      </c>
      <c r="J1714" s="101" t="s">
        <v>6308</v>
      </c>
      <c r="K1714" s="101" t="s">
        <v>763</v>
      </c>
    </row>
    <row r="1715" spans="1:11">
      <c r="A1715" s="2" t="s">
        <v>12147</v>
      </c>
      <c r="B1715" s="99">
        <v>2155337</v>
      </c>
      <c r="C1715" s="100" t="s">
        <v>6309</v>
      </c>
      <c r="D1715" s="101" t="s">
        <v>6310</v>
      </c>
      <c r="E1715" s="102">
        <v>2219974</v>
      </c>
      <c r="F1715" s="101" t="s">
        <v>7506</v>
      </c>
      <c r="G1715" s="101" t="s">
        <v>5451</v>
      </c>
      <c r="H1715" s="103">
        <v>12</v>
      </c>
      <c r="I1715" s="100" t="s">
        <v>7471</v>
      </c>
      <c r="J1715" s="101" t="s">
        <v>6310</v>
      </c>
      <c r="K1715" s="101" t="s">
        <v>763</v>
      </c>
    </row>
    <row r="1716" spans="1:11">
      <c r="A1716" s="2" t="s">
        <v>12147</v>
      </c>
      <c r="B1716" s="99">
        <v>2189392</v>
      </c>
      <c r="C1716" s="100" t="s">
        <v>6311</v>
      </c>
      <c r="D1716" s="101" t="s">
        <v>6312</v>
      </c>
      <c r="E1716" s="102">
        <v>2219974</v>
      </c>
      <c r="F1716" s="101" t="s">
        <v>7506</v>
      </c>
      <c r="G1716" s="101" t="s">
        <v>5451</v>
      </c>
      <c r="H1716" s="103">
        <v>12</v>
      </c>
      <c r="I1716" s="100" t="s">
        <v>7471</v>
      </c>
      <c r="J1716" s="101" t="s">
        <v>6312</v>
      </c>
      <c r="K1716" s="101" t="s">
        <v>763</v>
      </c>
    </row>
    <row r="1717" spans="1:11">
      <c r="A1717" s="2" t="s">
        <v>12147</v>
      </c>
      <c r="B1717" s="99">
        <v>2156030</v>
      </c>
      <c r="C1717" s="100" t="s">
        <v>6313</v>
      </c>
      <c r="D1717" s="101" t="s">
        <v>6314</v>
      </c>
      <c r="E1717" s="102">
        <v>2212698</v>
      </c>
      <c r="F1717" s="101" t="s">
        <v>7506</v>
      </c>
      <c r="G1717" s="101" t="s">
        <v>5876</v>
      </c>
      <c r="H1717" s="103">
        <v>4</v>
      </c>
      <c r="I1717" s="100" t="s">
        <v>7471</v>
      </c>
      <c r="J1717" s="101" t="s">
        <v>6314</v>
      </c>
      <c r="K1717" s="101" t="s">
        <v>764</v>
      </c>
    </row>
    <row r="1718" spans="1:11">
      <c r="A1718" s="2" t="s">
        <v>12147</v>
      </c>
      <c r="B1718" s="99">
        <v>2158963</v>
      </c>
      <c r="C1718" s="100" t="s">
        <v>6315</v>
      </c>
      <c r="D1718" s="101" t="s">
        <v>6316</v>
      </c>
      <c r="E1718" s="102">
        <v>2212698</v>
      </c>
      <c r="F1718" s="101" t="s">
        <v>7506</v>
      </c>
      <c r="G1718" s="101" t="s">
        <v>5876</v>
      </c>
      <c r="H1718" s="103">
        <v>4</v>
      </c>
      <c r="I1718" s="100" t="s">
        <v>7471</v>
      </c>
      <c r="J1718" s="101" t="s">
        <v>6316</v>
      </c>
      <c r="K1718" s="101" t="s">
        <v>764</v>
      </c>
    </row>
    <row r="1719" spans="1:11">
      <c r="A1719" s="2" t="s">
        <v>12147</v>
      </c>
      <c r="B1719" s="99">
        <v>2177405</v>
      </c>
      <c r="C1719" s="100" t="s">
        <v>6317</v>
      </c>
      <c r="D1719" s="101" t="s">
        <v>6318</v>
      </c>
      <c r="E1719" s="102">
        <v>2212698</v>
      </c>
      <c r="F1719" s="101" t="s">
        <v>7506</v>
      </c>
      <c r="G1719" s="101" t="s">
        <v>5876</v>
      </c>
      <c r="H1719" s="103">
        <v>4</v>
      </c>
      <c r="I1719" s="100" t="s">
        <v>7471</v>
      </c>
      <c r="J1719" s="101" t="s">
        <v>6318</v>
      </c>
      <c r="K1719" s="101" t="s">
        <v>764</v>
      </c>
    </row>
    <row r="1720" spans="1:11">
      <c r="A1720" s="2" t="s">
        <v>12147</v>
      </c>
      <c r="B1720" s="99">
        <v>2190316</v>
      </c>
      <c r="C1720" s="100" t="s">
        <v>6319</v>
      </c>
      <c r="D1720" s="101" t="s">
        <v>6320</v>
      </c>
      <c r="E1720" s="102">
        <v>2212698</v>
      </c>
      <c r="F1720" s="101" t="s">
        <v>7506</v>
      </c>
      <c r="G1720" s="101" t="s">
        <v>5876</v>
      </c>
      <c r="H1720" s="103">
        <v>4</v>
      </c>
      <c r="I1720" s="100" t="s">
        <v>7471</v>
      </c>
      <c r="J1720" s="101" t="s">
        <v>6320</v>
      </c>
      <c r="K1720" s="101" t="s">
        <v>764</v>
      </c>
    </row>
    <row r="1721" spans="1:11">
      <c r="A1721" s="2" t="s">
        <v>12147</v>
      </c>
      <c r="B1721" s="99">
        <v>2182361</v>
      </c>
      <c r="C1721" s="100" t="s">
        <v>6321</v>
      </c>
      <c r="D1721" s="101" t="s">
        <v>6322</v>
      </c>
      <c r="E1721" s="102">
        <v>2212698</v>
      </c>
      <c r="F1721" s="101" t="s">
        <v>7506</v>
      </c>
      <c r="G1721" s="101" t="s">
        <v>5876</v>
      </c>
      <c r="H1721" s="103">
        <v>4</v>
      </c>
      <c r="I1721" s="100" t="s">
        <v>7471</v>
      </c>
      <c r="J1721" s="101" t="s">
        <v>6322</v>
      </c>
      <c r="K1721" s="101" t="s">
        <v>764</v>
      </c>
    </row>
    <row r="1722" spans="1:11">
      <c r="A1722" s="2" t="s">
        <v>12147</v>
      </c>
      <c r="B1722" s="99">
        <v>2187943</v>
      </c>
      <c r="C1722" s="100" t="s">
        <v>6323</v>
      </c>
      <c r="D1722" s="101" t="s">
        <v>6324</v>
      </c>
      <c r="E1722" s="102">
        <v>2212698</v>
      </c>
      <c r="F1722" s="101" t="s">
        <v>7506</v>
      </c>
      <c r="G1722" s="101" t="s">
        <v>5876</v>
      </c>
      <c r="H1722" s="103">
        <v>4</v>
      </c>
      <c r="I1722" s="100" t="s">
        <v>7471</v>
      </c>
      <c r="J1722" s="101" t="s">
        <v>6324</v>
      </c>
      <c r="K1722" s="101" t="s">
        <v>764</v>
      </c>
    </row>
    <row r="1723" spans="1:11">
      <c r="A1723" s="2" t="s">
        <v>12147</v>
      </c>
      <c r="B1723" s="99">
        <v>2190573</v>
      </c>
      <c r="C1723" s="100" t="s">
        <v>6325</v>
      </c>
      <c r="D1723" s="101" t="s">
        <v>6326</v>
      </c>
      <c r="E1723" s="102">
        <v>2212698</v>
      </c>
      <c r="F1723" s="101" t="s">
        <v>7506</v>
      </c>
      <c r="G1723" s="101" t="s">
        <v>5876</v>
      </c>
      <c r="H1723" s="103">
        <v>4</v>
      </c>
      <c r="I1723" s="100" t="s">
        <v>7471</v>
      </c>
      <c r="J1723" s="101" t="s">
        <v>6326</v>
      </c>
      <c r="K1723" s="101" t="s">
        <v>764</v>
      </c>
    </row>
    <row r="1724" spans="1:11">
      <c r="A1724" s="2" t="s">
        <v>12147</v>
      </c>
      <c r="B1724" s="99">
        <v>2181113</v>
      </c>
      <c r="C1724" s="100" t="s">
        <v>6327</v>
      </c>
      <c r="D1724" s="101" t="s">
        <v>6328</v>
      </c>
      <c r="E1724" s="102">
        <v>2125314</v>
      </c>
      <c r="F1724" s="101" t="s">
        <v>7506</v>
      </c>
      <c r="G1724" s="101" t="s">
        <v>5876</v>
      </c>
      <c r="H1724" s="103">
        <v>4</v>
      </c>
      <c r="I1724" s="100" t="s">
        <v>7471</v>
      </c>
      <c r="J1724" s="101" t="s">
        <v>6328</v>
      </c>
      <c r="K1724" s="101" t="s">
        <v>6329</v>
      </c>
    </row>
    <row r="1725" spans="1:11">
      <c r="A1725" s="2" t="s">
        <v>12147</v>
      </c>
      <c r="B1725" s="99">
        <v>2184646</v>
      </c>
      <c r="C1725" s="100" t="s">
        <v>6330</v>
      </c>
      <c r="D1725" s="101" t="s">
        <v>6331</v>
      </c>
      <c r="E1725" s="102">
        <v>2126335</v>
      </c>
      <c r="F1725" s="101" t="s">
        <v>7506</v>
      </c>
      <c r="G1725" s="101" t="s">
        <v>5451</v>
      </c>
      <c r="H1725" s="103">
        <v>4</v>
      </c>
      <c r="I1725" s="100" t="s">
        <v>7521</v>
      </c>
      <c r="J1725" s="101" t="s">
        <v>6331</v>
      </c>
      <c r="K1725" s="101" t="s">
        <v>1235</v>
      </c>
    </row>
    <row r="1726" spans="1:11">
      <c r="A1726" s="2" t="s">
        <v>12147</v>
      </c>
      <c r="B1726" s="99">
        <v>2181115</v>
      </c>
      <c r="C1726" s="100" t="s">
        <v>6332</v>
      </c>
      <c r="D1726" s="101" t="s">
        <v>6333</v>
      </c>
      <c r="E1726" s="102">
        <v>2126387</v>
      </c>
      <c r="F1726" s="101" t="s">
        <v>7506</v>
      </c>
      <c r="G1726" s="101" t="s">
        <v>5457</v>
      </c>
      <c r="H1726" s="103">
        <v>2.4</v>
      </c>
      <c r="I1726" s="100" t="s">
        <v>7471</v>
      </c>
      <c r="J1726" s="101" t="s">
        <v>6333</v>
      </c>
      <c r="K1726" s="101" t="s">
        <v>6334</v>
      </c>
    </row>
    <row r="1727" spans="1:11">
      <c r="A1727" s="2" t="s">
        <v>12147</v>
      </c>
      <c r="B1727" s="99">
        <v>2138077</v>
      </c>
      <c r="C1727" s="100" t="s">
        <v>6425</v>
      </c>
      <c r="D1727" s="101" t="s">
        <v>6426</v>
      </c>
      <c r="E1727" s="102">
        <v>2217476</v>
      </c>
      <c r="F1727" s="101" t="s">
        <v>7506</v>
      </c>
      <c r="G1727" s="101" t="s">
        <v>3102</v>
      </c>
      <c r="H1727" s="103">
        <v>4</v>
      </c>
      <c r="I1727" s="100" t="s">
        <v>7471</v>
      </c>
      <c r="J1727" s="101" t="s">
        <v>6426</v>
      </c>
      <c r="K1727" s="101" t="s">
        <v>1041</v>
      </c>
    </row>
    <row r="1728" spans="1:11">
      <c r="A1728" s="2" t="s">
        <v>12147</v>
      </c>
      <c r="B1728" s="99">
        <v>2161195</v>
      </c>
      <c r="C1728" s="100" t="s">
        <v>6427</v>
      </c>
      <c r="D1728" s="101" t="s">
        <v>6428</v>
      </c>
      <c r="E1728" s="102">
        <v>2217476</v>
      </c>
      <c r="F1728" s="101" t="s">
        <v>7506</v>
      </c>
      <c r="G1728" s="101" t="s">
        <v>3102</v>
      </c>
      <c r="H1728" s="103">
        <v>4</v>
      </c>
      <c r="I1728" s="100" t="s">
        <v>7471</v>
      </c>
      <c r="J1728" s="101" t="s">
        <v>6428</v>
      </c>
      <c r="K1728" s="101" t="s">
        <v>1041</v>
      </c>
    </row>
    <row r="1729" spans="1:11">
      <c r="A1729" s="2" t="s">
        <v>12147</v>
      </c>
      <c r="B1729" s="99">
        <v>2177952</v>
      </c>
      <c r="C1729" s="100" t="s">
        <v>6429</v>
      </c>
      <c r="D1729" s="101" t="s">
        <v>6430</v>
      </c>
      <c r="E1729" s="102">
        <v>2217476</v>
      </c>
      <c r="F1729" s="101" t="s">
        <v>7506</v>
      </c>
      <c r="G1729" s="101" t="s">
        <v>3102</v>
      </c>
      <c r="H1729" s="103">
        <v>4</v>
      </c>
      <c r="I1729" s="100" t="s">
        <v>7521</v>
      </c>
      <c r="J1729" s="101" t="s">
        <v>6430</v>
      </c>
      <c r="K1729" s="101" t="s">
        <v>1041</v>
      </c>
    </row>
    <row r="1730" spans="1:11">
      <c r="A1730" s="2" t="s">
        <v>12147</v>
      </c>
      <c r="B1730" s="99">
        <v>2181376</v>
      </c>
      <c r="C1730" s="100" t="s">
        <v>6431</v>
      </c>
      <c r="D1730" s="101" t="s">
        <v>6432</v>
      </c>
      <c r="E1730" s="102">
        <v>2217476</v>
      </c>
      <c r="F1730" s="101" t="s">
        <v>7506</v>
      </c>
      <c r="G1730" s="101" t="s">
        <v>3102</v>
      </c>
      <c r="H1730" s="103">
        <v>4</v>
      </c>
      <c r="I1730" s="100" t="s">
        <v>7471</v>
      </c>
      <c r="J1730" s="101" t="s">
        <v>6432</v>
      </c>
      <c r="K1730" s="101" t="s">
        <v>1041</v>
      </c>
    </row>
    <row r="1731" spans="1:11">
      <c r="A1731" s="2" t="s">
        <v>12147</v>
      </c>
      <c r="B1731" s="99">
        <v>2190355</v>
      </c>
      <c r="C1731" s="100" t="s">
        <v>6433</v>
      </c>
      <c r="D1731" s="101" t="s">
        <v>6434</v>
      </c>
      <c r="E1731" s="102">
        <v>2217476</v>
      </c>
      <c r="F1731" s="101" t="s">
        <v>7506</v>
      </c>
      <c r="G1731" s="101" t="s">
        <v>3102</v>
      </c>
      <c r="H1731" s="103">
        <v>4</v>
      </c>
      <c r="I1731" s="100" t="s">
        <v>7471</v>
      </c>
      <c r="J1731" s="101" t="s">
        <v>6434</v>
      </c>
      <c r="K1731" s="101" t="s">
        <v>1041</v>
      </c>
    </row>
    <row r="1732" spans="1:11">
      <c r="A1732" s="2" t="s">
        <v>12147</v>
      </c>
      <c r="B1732" s="99">
        <v>2156930</v>
      </c>
      <c r="C1732" s="100" t="s">
        <v>6435</v>
      </c>
      <c r="D1732" s="101" t="s">
        <v>6436</v>
      </c>
      <c r="E1732" s="102">
        <v>2217476</v>
      </c>
      <c r="F1732" s="101" t="s">
        <v>7506</v>
      </c>
      <c r="G1732" s="101" t="s">
        <v>3102</v>
      </c>
      <c r="H1732" s="103">
        <v>4</v>
      </c>
      <c r="I1732" s="100" t="s">
        <v>7471</v>
      </c>
      <c r="J1732" s="101" t="s">
        <v>6436</v>
      </c>
      <c r="K1732" s="101" t="s">
        <v>1041</v>
      </c>
    </row>
    <row r="1733" spans="1:11">
      <c r="A1733" s="2" t="s">
        <v>12147</v>
      </c>
      <c r="B1733" s="99">
        <v>2129336</v>
      </c>
      <c r="C1733" s="100" t="s">
        <v>8382</v>
      </c>
      <c r="D1733" s="101" t="s">
        <v>342</v>
      </c>
      <c r="E1733" s="102">
        <v>2217772</v>
      </c>
      <c r="F1733" s="101" t="s">
        <v>7506</v>
      </c>
      <c r="G1733" s="101" t="s">
        <v>5451</v>
      </c>
      <c r="H1733" s="103">
        <v>12</v>
      </c>
      <c r="I1733" s="100" t="s">
        <v>7471</v>
      </c>
      <c r="J1733" s="101" t="s">
        <v>342</v>
      </c>
      <c r="K1733" s="101" t="s">
        <v>842</v>
      </c>
    </row>
    <row r="1734" spans="1:11">
      <c r="A1734" s="2" t="s">
        <v>12147</v>
      </c>
      <c r="B1734" s="99">
        <v>2178681</v>
      </c>
      <c r="C1734" s="100" t="s">
        <v>8383</v>
      </c>
      <c r="D1734" s="101" t="s">
        <v>8384</v>
      </c>
      <c r="E1734" s="102">
        <v>2217772</v>
      </c>
      <c r="F1734" s="101" t="s">
        <v>7506</v>
      </c>
      <c r="G1734" s="101" t="s">
        <v>5451</v>
      </c>
      <c r="H1734" s="103">
        <v>12</v>
      </c>
      <c r="I1734" s="100" t="s">
        <v>7471</v>
      </c>
      <c r="J1734" s="101" t="s">
        <v>8384</v>
      </c>
      <c r="K1734" s="101" t="s">
        <v>842</v>
      </c>
    </row>
    <row r="1735" spans="1:11">
      <c r="A1735" s="2" t="s">
        <v>12147</v>
      </c>
      <c r="B1735" s="99">
        <v>2178837</v>
      </c>
      <c r="C1735" s="100" t="s">
        <v>8385</v>
      </c>
      <c r="D1735" s="101" t="s">
        <v>8386</v>
      </c>
      <c r="E1735" s="102">
        <v>2217772</v>
      </c>
      <c r="F1735" s="101" t="s">
        <v>7506</v>
      </c>
      <c r="G1735" s="101" t="s">
        <v>5451</v>
      </c>
      <c r="H1735" s="103">
        <v>12</v>
      </c>
      <c r="I1735" s="100" t="s">
        <v>7471</v>
      </c>
      <c r="J1735" s="101" t="s">
        <v>8386</v>
      </c>
      <c r="K1735" s="101" t="s">
        <v>842</v>
      </c>
    </row>
    <row r="1736" spans="1:11">
      <c r="A1736" s="2" t="s">
        <v>12147</v>
      </c>
      <c r="B1736" s="99">
        <v>2184399</v>
      </c>
      <c r="C1736" s="100" t="s">
        <v>8387</v>
      </c>
      <c r="D1736" s="101" t="s">
        <v>8388</v>
      </c>
      <c r="E1736" s="102">
        <v>2217772</v>
      </c>
      <c r="F1736" s="101" t="s">
        <v>7506</v>
      </c>
      <c r="G1736" s="101" t="s">
        <v>5451</v>
      </c>
      <c r="H1736" s="103">
        <v>12</v>
      </c>
      <c r="I1736" s="100" t="s">
        <v>7471</v>
      </c>
      <c r="J1736" s="101" t="s">
        <v>8388</v>
      </c>
      <c r="K1736" s="101" t="s">
        <v>842</v>
      </c>
    </row>
    <row r="1737" spans="1:11">
      <c r="A1737" s="2" t="s">
        <v>12147</v>
      </c>
      <c r="B1737" s="99">
        <v>2190853</v>
      </c>
      <c r="C1737" s="100" t="s">
        <v>8389</v>
      </c>
      <c r="D1737" s="101" t="s">
        <v>8390</v>
      </c>
      <c r="E1737" s="102">
        <v>2217772</v>
      </c>
      <c r="F1737" s="101" t="s">
        <v>7506</v>
      </c>
      <c r="G1737" s="101" t="s">
        <v>5451</v>
      </c>
      <c r="H1737" s="103">
        <v>12</v>
      </c>
      <c r="I1737" s="100" t="s">
        <v>7471</v>
      </c>
      <c r="J1737" s="101" t="s">
        <v>8390</v>
      </c>
      <c r="K1737" s="101" t="s">
        <v>842</v>
      </c>
    </row>
    <row r="1738" spans="1:11">
      <c r="A1738" s="2" t="s">
        <v>12147</v>
      </c>
      <c r="B1738" s="99">
        <v>2172777</v>
      </c>
      <c r="C1738" s="100" t="s">
        <v>8391</v>
      </c>
      <c r="D1738" s="101" t="s">
        <v>8392</v>
      </c>
      <c r="E1738" s="102">
        <v>2217772</v>
      </c>
      <c r="F1738" s="101" t="s">
        <v>7506</v>
      </c>
      <c r="G1738" s="101" t="s">
        <v>5451</v>
      </c>
      <c r="H1738" s="103">
        <v>12</v>
      </c>
      <c r="I1738" s="100" t="s">
        <v>7471</v>
      </c>
      <c r="J1738" s="101" t="s">
        <v>8392</v>
      </c>
      <c r="K1738" s="101" t="s">
        <v>842</v>
      </c>
    </row>
    <row r="1739" spans="1:11">
      <c r="A1739" s="2" t="s">
        <v>12147</v>
      </c>
      <c r="B1739" s="99">
        <v>2154258</v>
      </c>
      <c r="C1739" s="100" t="s">
        <v>8393</v>
      </c>
      <c r="D1739" s="101" t="s">
        <v>8394</v>
      </c>
      <c r="E1739" s="102">
        <v>2217772</v>
      </c>
      <c r="F1739" s="101" t="s">
        <v>7506</v>
      </c>
      <c r="G1739" s="101" t="s">
        <v>5451</v>
      </c>
      <c r="H1739" s="103">
        <v>12</v>
      </c>
      <c r="I1739" s="100" t="s">
        <v>7471</v>
      </c>
      <c r="J1739" s="101" t="s">
        <v>8394</v>
      </c>
      <c r="K1739" s="101" t="s">
        <v>842</v>
      </c>
    </row>
    <row r="1740" spans="1:11">
      <c r="A1740" s="2" t="s">
        <v>12147</v>
      </c>
      <c r="B1740" s="99">
        <v>2158264</v>
      </c>
      <c r="C1740" s="100" t="s">
        <v>8395</v>
      </c>
      <c r="D1740" s="101" t="s">
        <v>8396</v>
      </c>
      <c r="E1740" s="102">
        <v>2217772</v>
      </c>
      <c r="F1740" s="101" t="s">
        <v>7506</v>
      </c>
      <c r="G1740" s="101" t="s">
        <v>5451</v>
      </c>
      <c r="H1740" s="103">
        <v>12</v>
      </c>
      <c r="I1740" s="100" t="s">
        <v>7471</v>
      </c>
      <c r="J1740" s="101" t="s">
        <v>8396</v>
      </c>
      <c r="K1740" s="101" t="s">
        <v>842</v>
      </c>
    </row>
    <row r="1741" spans="1:11">
      <c r="A1741" s="2" t="s">
        <v>12147</v>
      </c>
      <c r="B1741" s="99">
        <v>2190794</v>
      </c>
      <c r="C1741" s="100" t="s">
        <v>8432</v>
      </c>
      <c r="D1741" s="101" t="s">
        <v>8433</v>
      </c>
      <c r="E1741" s="102">
        <v>2124534</v>
      </c>
      <c r="F1741" s="101" t="s">
        <v>7506</v>
      </c>
      <c r="G1741" s="101" t="s">
        <v>5876</v>
      </c>
      <c r="H1741" s="103">
        <v>4</v>
      </c>
      <c r="I1741" s="100" t="s">
        <v>7471</v>
      </c>
      <c r="J1741" s="101" t="s">
        <v>8433</v>
      </c>
      <c r="K1741" s="101" t="s">
        <v>1379</v>
      </c>
    </row>
    <row r="1742" spans="1:11">
      <c r="A1742" s="2" t="s">
        <v>12147</v>
      </c>
      <c r="B1742" s="99">
        <v>2189045</v>
      </c>
      <c r="C1742" s="100" t="s">
        <v>8487</v>
      </c>
      <c r="D1742" s="101" t="s">
        <v>8488</v>
      </c>
      <c r="E1742" s="102">
        <v>2125801</v>
      </c>
      <c r="F1742" s="101" t="s">
        <v>7506</v>
      </c>
      <c r="G1742" s="101" t="s">
        <v>3099</v>
      </c>
      <c r="H1742" s="103">
        <v>4</v>
      </c>
      <c r="I1742" s="100" t="s">
        <v>7521</v>
      </c>
      <c r="J1742" s="101" t="s">
        <v>8488</v>
      </c>
      <c r="K1742" s="101" t="s">
        <v>1382</v>
      </c>
    </row>
    <row r="1743" spans="1:11">
      <c r="A1743" s="2" t="s">
        <v>12147</v>
      </c>
      <c r="B1743" s="99">
        <v>2155854</v>
      </c>
      <c r="C1743" s="100" t="s">
        <v>10667</v>
      </c>
      <c r="D1743" s="101" t="s">
        <v>10668</v>
      </c>
      <c r="E1743" s="102">
        <v>2220040</v>
      </c>
      <c r="F1743" s="101" t="s">
        <v>7506</v>
      </c>
      <c r="G1743" s="101" t="s">
        <v>5451</v>
      </c>
      <c r="H1743" s="103">
        <v>12</v>
      </c>
      <c r="I1743" s="100" t="s">
        <v>7471</v>
      </c>
      <c r="J1743" s="101" t="s">
        <v>10668</v>
      </c>
      <c r="K1743" s="101" t="s">
        <v>879</v>
      </c>
    </row>
    <row r="1744" spans="1:11">
      <c r="A1744" s="2" t="s">
        <v>12147</v>
      </c>
      <c r="B1744" s="99">
        <v>2170649</v>
      </c>
      <c r="C1744" s="100" t="s">
        <v>10669</v>
      </c>
      <c r="D1744" s="101" t="s">
        <v>10670</v>
      </c>
      <c r="E1744" s="102">
        <v>2220040</v>
      </c>
      <c r="F1744" s="101" t="s">
        <v>7506</v>
      </c>
      <c r="G1744" s="101" t="s">
        <v>5451</v>
      </c>
      <c r="H1744" s="103">
        <v>12</v>
      </c>
      <c r="I1744" s="100" t="s">
        <v>7471</v>
      </c>
      <c r="J1744" s="101" t="s">
        <v>10670</v>
      </c>
      <c r="K1744" s="101" t="s">
        <v>879</v>
      </c>
    </row>
    <row r="1745" spans="1:11">
      <c r="A1745" s="2" t="s">
        <v>12147</v>
      </c>
      <c r="B1745" s="99">
        <v>2181019</v>
      </c>
      <c r="C1745" s="100" t="s">
        <v>10671</v>
      </c>
      <c r="D1745" s="101" t="s">
        <v>10672</v>
      </c>
      <c r="E1745" s="102">
        <v>2220040</v>
      </c>
      <c r="F1745" s="101" t="s">
        <v>7506</v>
      </c>
      <c r="G1745" s="101" t="s">
        <v>5451</v>
      </c>
      <c r="H1745" s="103">
        <v>12</v>
      </c>
      <c r="I1745" s="100" t="s">
        <v>7471</v>
      </c>
      <c r="J1745" s="101" t="s">
        <v>10672</v>
      </c>
      <c r="K1745" s="101" t="s">
        <v>879</v>
      </c>
    </row>
    <row r="1746" spans="1:11">
      <c r="A1746" s="2" t="s">
        <v>12147</v>
      </c>
      <c r="B1746" s="99">
        <v>2191029</v>
      </c>
      <c r="C1746" s="100" t="s">
        <v>10673</v>
      </c>
      <c r="D1746" s="101" t="s">
        <v>10674</v>
      </c>
      <c r="E1746" s="102">
        <v>2220040</v>
      </c>
      <c r="F1746" s="101" t="s">
        <v>7506</v>
      </c>
      <c r="G1746" s="101" t="s">
        <v>5451</v>
      </c>
      <c r="H1746" s="103">
        <v>12</v>
      </c>
      <c r="I1746" s="100" t="s">
        <v>7471</v>
      </c>
      <c r="J1746" s="101" t="s">
        <v>10674</v>
      </c>
      <c r="K1746" s="101" t="s">
        <v>879</v>
      </c>
    </row>
    <row r="1747" spans="1:11">
      <c r="A1747" s="2" t="s">
        <v>12147</v>
      </c>
      <c r="B1747" s="99">
        <v>2137417</v>
      </c>
      <c r="C1747" s="100" t="s">
        <v>10675</v>
      </c>
      <c r="D1747" s="101" t="s">
        <v>3797</v>
      </c>
      <c r="E1747" s="102">
        <v>2220040</v>
      </c>
      <c r="F1747" s="101" t="s">
        <v>7506</v>
      </c>
      <c r="G1747" s="101" t="s">
        <v>5451</v>
      </c>
      <c r="H1747" s="103">
        <v>12</v>
      </c>
      <c r="I1747" s="100" t="s">
        <v>7471</v>
      </c>
      <c r="J1747" s="101" t="s">
        <v>3797</v>
      </c>
      <c r="K1747" s="101" t="s">
        <v>879</v>
      </c>
    </row>
    <row r="1748" spans="1:11">
      <c r="A1748" s="2" t="s">
        <v>12147</v>
      </c>
      <c r="B1748" s="99">
        <v>2141763</v>
      </c>
      <c r="C1748" s="100" t="s">
        <v>10676</v>
      </c>
      <c r="D1748" s="101" t="s">
        <v>10677</v>
      </c>
      <c r="E1748" s="102">
        <v>2220040</v>
      </c>
      <c r="F1748" s="101" t="s">
        <v>7506</v>
      </c>
      <c r="G1748" s="101" t="s">
        <v>5451</v>
      </c>
      <c r="H1748" s="103">
        <v>12</v>
      </c>
      <c r="I1748" s="100" t="s">
        <v>7471</v>
      </c>
      <c r="J1748" s="101" t="s">
        <v>10677</v>
      </c>
      <c r="K1748" s="101" t="s">
        <v>879</v>
      </c>
    </row>
    <row r="1749" spans="1:11">
      <c r="A1749" s="2" t="s">
        <v>12147</v>
      </c>
      <c r="B1749" s="99">
        <v>2152215</v>
      </c>
      <c r="C1749" s="100" t="s">
        <v>10678</v>
      </c>
      <c r="D1749" s="101" t="s">
        <v>10679</v>
      </c>
      <c r="E1749" s="102">
        <v>2220040</v>
      </c>
      <c r="F1749" s="101" t="s">
        <v>7506</v>
      </c>
      <c r="G1749" s="101" t="s">
        <v>5451</v>
      </c>
      <c r="H1749" s="103">
        <v>12</v>
      </c>
      <c r="I1749" s="100" t="s">
        <v>7471</v>
      </c>
      <c r="J1749" s="101" t="s">
        <v>10679</v>
      </c>
      <c r="K1749" s="101" t="s">
        <v>879</v>
      </c>
    </row>
    <row r="1750" spans="1:11">
      <c r="A1750" s="2" t="s">
        <v>12147</v>
      </c>
      <c r="B1750" s="99">
        <v>2143434</v>
      </c>
      <c r="C1750" s="100" t="s">
        <v>10680</v>
      </c>
      <c r="D1750" s="101" t="s">
        <v>10681</v>
      </c>
      <c r="E1750" s="102">
        <v>2220040</v>
      </c>
      <c r="F1750" s="101" t="s">
        <v>7506</v>
      </c>
      <c r="G1750" s="101" t="s">
        <v>5451</v>
      </c>
      <c r="H1750" s="103">
        <v>12</v>
      </c>
      <c r="I1750" s="100" t="s">
        <v>7471</v>
      </c>
      <c r="J1750" s="101" t="s">
        <v>10681</v>
      </c>
      <c r="K1750" s="101" t="s">
        <v>879</v>
      </c>
    </row>
    <row r="1751" spans="1:11">
      <c r="A1751" s="2" t="s">
        <v>12147</v>
      </c>
      <c r="B1751" s="99">
        <v>2189250</v>
      </c>
      <c r="C1751" s="100" t="s">
        <v>10682</v>
      </c>
      <c r="D1751" s="101" t="s">
        <v>10683</v>
      </c>
      <c r="E1751" s="102">
        <v>2220040</v>
      </c>
      <c r="F1751" s="101" t="s">
        <v>7506</v>
      </c>
      <c r="G1751" s="101" t="s">
        <v>5451</v>
      </c>
      <c r="H1751" s="103">
        <v>12</v>
      </c>
      <c r="I1751" s="100" t="s">
        <v>7471</v>
      </c>
      <c r="J1751" s="101" t="s">
        <v>10683</v>
      </c>
      <c r="K1751" s="101" t="s">
        <v>879</v>
      </c>
    </row>
    <row r="1752" spans="1:11">
      <c r="A1752" s="2" t="s">
        <v>12147</v>
      </c>
      <c r="B1752" s="99">
        <v>2191129</v>
      </c>
      <c r="C1752" s="100" t="s">
        <v>11067</v>
      </c>
      <c r="D1752" s="101" t="s">
        <v>11068</v>
      </c>
      <c r="E1752" s="102">
        <v>2274180</v>
      </c>
      <c r="F1752" s="101" t="s">
        <v>7506</v>
      </c>
      <c r="G1752" s="101" t="s">
        <v>5451</v>
      </c>
      <c r="H1752" s="103">
        <v>12</v>
      </c>
      <c r="I1752" s="100" t="s">
        <v>7471</v>
      </c>
      <c r="J1752" s="101" t="s">
        <v>11068</v>
      </c>
      <c r="K1752" s="101" t="s">
        <v>1484</v>
      </c>
    </row>
    <row r="1753" spans="1:11">
      <c r="A1753" s="2" t="s">
        <v>12147</v>
      </c>
      <c r="B1753" s="99">
        <v>2132072</v>
      </c>
      <c r="C1753" s="100" t="s">
        <v>11069</v>
      </c>
      <c r="D1753" s="101" t="s">
        <v>11070</v>
      </c>
      <c r="E1753" s="102">
        <v>2216068</v>
      </c>
      <c r="F1753" s="101" t="s">
        <v>7506</v>
      </c>
      <c r="G1753" s="101" t="s">
        <v>5448</v>
      </c>
      <c r="H1753" s="103">
        <v>4.8</v>
      </c>
      <c r="I1753" s="100" t="s">
        <v>7471</v>
      </c>
      <c r="J1753" s="101" t="s">
        <v>11070</v>
      </c>
      <c r="K1753" s="101" t="s">
        <v>2779</v>
      </c>
    </row>
    <row r="1754" spans="1:11">
      <c r="A1754" s="2" t="s">
        <v>12147</v>
      </c>
      <c r="B1754" s="99">
        <v>2186542</v>
      </c>
      <c r="C1754" s="100" t="s">
        <v>11071</v>
      </c>
      <c r="D1754" s="101" t="s">
        <v>11072</v>
      </c>
      <c r="E1754" s="102">
        <v>2216068</v>
      </c>
      <c r="F1754" s="101" t="s">
        <v>7506</v>
      </c>
      <c r="G1754" s="101" t="s">
        <v>5448</v>
      </c>
      <c r="H1754" s="103">
        <v>4.8</v>
      </c>
      <c r="I1754" s="100" t="s">
        <v>7471</v>
      </c>
      <c r="J1754" s="101" t="s">
        <v>11072</v>
      </c>
      <c r="K1754" s="101" t="s">
        <v>2779</v>
      </c>
    </row>
    <row r="1755" spans="1:11">
      <c r="A1755" s="2" t="s">
        <v>12147</v>
      </c>
      <c r="B1755" s="99">
        <v>2191110</v>
      </c>
      <c r="C1755" s="100" t="s">
        <v>11073</v>
      </c>
      <c r="D1755" s="101" t="s">
        <v>11074</v>
      </c>
      <c r="E1755" s="102">
        <v>2214714</v>
      </c>
      <c r="F1755" s="101" t="s">
        <v>7506</v>
      </c>
      <c r="G1755" s="101" t="s">
        <v>5451</v>
      </c>
      <c r="H1755" s="103">
        <v>12</v>
      </c>
      <c r="I1755" s="100" t="s">
        <v>7521</v>
      </c>
      <c r="J1755" s="101" t="s">
        <v>11074</v>
      </c>
      <c r="K1755" s="101" t="s">
        <v>906</v>
      </c>
    </row>
    <row r="1756" spans="1:11">
      <c r="A1756" s="2" t="s">
        <v>12147</v>
      </c>
      <c r="B1756" s="99">
        <v>2158259</v>
      </c>
      <c r="C1756" s="100" t="s">
        <v>11647</v>
      </c>
      <c r="D1756" s="101" t="s">
        <v>11648</v>
      </c>
      <c r="E1756" s="102">
        <v>2211936</v>
      </c>
      <c r="F1756" s="101" t="s">
        <v>7506</v>
      </c>
      <c r="G1756" s="101" t="s">
        <v>3175</v>
      </c>
      <c r="H1756" s="103">
        <v>12</v>
      </c>
      <c r="I1756" s="100" t="s">
        <v>7471</v>
      </c>
      <c r="J1756" s="101" t="s">
        <v>11648</v>
      </c>
      <c r="K1756" s="101" t="s">
        <v>3804</v>
      </c>
    </row>
    <row r="1757" spans="1:11">
      <c r="A1757" s="2" t="s">
        <v>12147</v>
      </c>
      <c r="B1757" s="99">
        <v>2159319</v>
      </c>
      <c r="C1757" s="100" t="s">
        <v>11649</v>
      </c>
      <c r="D1757" s="101" t="s">
        <v>11650</v>
      </c>
      <c r="E1757" s="102">
        <v>2211936</v>
      </c>
      <c r="F1757" s="101" t="s">
        <v>7506</v>
      </c>
      <c r="G1757" s="101" t="s">
        <v>3175</v>
      </c>
      <c r="H1757" s="103">
        <v>12</v>
      </c>
      <c r="I1757" s="100" t="s">
        <v>7471</v>
      </c>
      <c r="J1757" s="101" t="s">
        <v>11650</v>
      </c>
      <c r="K1757" s="101" t="s">
        <v>3804</v>
      </c>
    </row>
    <row r="1758" spans="1:11">
      <c r="A1758" s="2" t="s">
        <v>12147</v>
      </c>
      <c r="B1758" s="99">
        <v>2188023</v>
      </c>
      <c r="C1758" s="100" t="s">
        <v>11651</v>
      </c>
      <c r="D1758" s="101" t="s">
        <v>11652</v>
      </c>
      <c r="E1758" s="102">
        <v>2211936</v>
      </c>
      <c r="F1758" s="101" t="s">
        <v>7506</v>
      </c>
      <c r="G1758" s="101" t="s">
        <v>3175</v>
      </c>
      <c r="H1758" s="103">
        <v>12</v>
      </c>
      <c r="I1758" s="100" t="s">
        <v>7471</v>
      </c>
      <c r="J1758" s="101" t="s">
        <v>11652</v>
      </c>
      <c r="K1758" s="101" t="s">
        <v>3804</v>
      </c>
    </row>
    <row r="1759" spans="1:11">
      <c r="A1759" s="2" t="s">
        <v>12147</v>
      </c>
      <c r="B1759" s="99">
        <v>2189041</v>
      </c>
      <c r="C1759" s="100" t="s">
        <v>11653</v>
      </c>
      <c r="D1759" s="101" t="s">
        <v>11654</v>
      </c>
      <c r="E1759" s="102">
        <v>2211936</v>
      </c>
      <c r="F1759" s="101" t="s">
        <v>7506</v>
      </c>
      <c r="G1759" s="101" t="s">
        <v>3175</v>
      </c>
      <c r="H1759" s="103">
        <v>12</v>
      </c>
      <c r="I1759" s="100" t="s">
        <v>7471</v>
      </c>
      <c r="J1759" s="101" t="s">
        <v>11654</v>
      </c>
      <c r="K1759" s="101" t="s">
        <v>3804</v>
      </c>
    </row>
    <row r="1760" spans="1:11">
      <c r="A1760" s="2" t="s">
        <v>12147</v>
      </c>
      <c r="B1760" s="99">
        <v>2135658</v>
      </c>
      <c r="C1760" s="100" t="s">
        <v>11655</v>
      </c>
      <c r="D1760" s="101" t="s">
        <v>11656</v>
      </c>
      <c r="E1760" s="102">
        <v>2211936</v>
      </c>
      <c r="F1760" s="101" t="s">
        <v>7506</v>
      </c>
      <c r="G1760" s="101" t="s">
        <v>3175</v>
      </c>
      <c r="H1760" s="103">
        <v>12</v>
      </c>
      <c r="I1760" s="100" t="s">
        <v>7471</v>
      </c>
      <c r="J1760" s="101" t="s">
        <v>11656</v>
      </c>
      <c r="K1760" s="101" t="s">
        <v>3804</v>
      </c>
    </row>
    <row r="1761" spans="1:11">
      <c r="A1761" s="2" t="s">
        <v>12147</v>
      </c>
      <c r="B1761" s="99">
        <v>2180114</v>
      </c>
      <c r="C1761" s="100" t="s">
        <v>11657</v>
      </c>
      <c r="D1761" s="101" t="s">
        <v>11658</v>
      </c>
      <c r="E1761" s="102">
        <v>2211936</v>
      </c>
      <c r="F1761" s="101" t="s">
        <v>7506</v>
      </c>
      <c r="G1761" s="101" t="s">
        <v>3175</v>
      </c>
      <c r="H1761" s="103">
        <v>12</v>
      </c>
      <c r="I1761" s="100" t="s">
        <v>7471</v>
      </c>
      <c r="J1761" s="101" t="s">
        <v>11658</v>
      </c>
      <c r="K1761" s="101" t="s">
        <v>3804</v>
      </c>
    </row>
    <row r="1762" spans="1:11">
      <c r="A1762" s="2" t="s">
        <v>12147</v>
      </c>
      <c r="B1762" s="99">
        <v>2159878</v>
      </c>
      <c r="C1762" s="100" t="s">
        <v>11659</v>
      </c>
      <c r="D1762" s="101" t="s">
        <v>11660</v>
      </c>
      <c r="E1762" s="102">
        <v>2211936</v>
      </c>
      <c r="F1762" s="101" t="s">
        <v>7506</v>
      </c>
      <c r="G1762" s="101" t="s">
        <v>3175</v>
      </c>
      <c r="H1762" s="103">
        <v>12</v>
      </c>
      <c r="I1762" s="100" t="s">
        <v>7471</v>
      </c>
      <c r="J1762" s="101" t="s">
        <v>11660</v>
      </c>
      <c r="K1762" s="101" t="s">
        <v>3804</v>
      </c>
    </row>
    <row r="1763" spans="1:11">
      <c r="A1763" s="2" t="s">
        <v>12147</v>
      </c>
      <c r="B1763" s="99">
        <v>2132076</v>
      </c>
      <c r="C1763" s="100" t="s">
        <v>11809</v>
      </c>
      <c r="D1763" s="101" t="s">
        <v>11810</v>
      </c>
      <c r="E1763" s="102">
        <v>2215372</v>
      </c>
      <c r="F1763" s="101" t="s">
        <v>7506</v>
      </c>
      <c r="G1763" s="101" t="s">
        <v>5451</v>
      </c>
      <c r="H1763" s="103">
        <v>12</v>
      </c>
      <c r="I1763" s="100" t="s">
        <v>7471</v>
      </c>
      <c r="J1763" s="101" t="s">
        <v>11810</v>
      </c>
      <c r="K1763" s="101" t="s">
        <v>948</v>
      </c>
    </row>
    <row r="1764" spans="1:11">
      <c r="A1764" s="2" t="s">
        <v>12147</v>
      </c>
      <c r="B1764" s="99">
        <v>2152394</v>
      </c>
      <c r="C1764" s="100" t="s">
        <v>11811</v>
      </c>
      <c r="D1764" s="101" t="s">
        <v>11812</v>
      </c>
      <c r="E1764" s="102">
        <v>2215372</v>
      </c>
      <c r="F1764" s="101" t="s">
        <v>7506</v>
      </c>
      <c r="G1764" s="101" t="s">
        <v>5451</v>
      </c>
      <c r="H1764" s="103">
        <v>12</v>
      </c>
      <c r="I1764" s="100" t="s">
        <v>7471</v>
      </c>
      <c r="J1764" s="101" t="s">
        <v>11812</v>
      </c>
      <c r="K1764" s="101" t="s">
        <v>948</v>
      </c>
    </row>
    <row r="1765" spans="1:11">
      <c r="A1765" s="2" t="s">
        <v>12147</v>
      </c>
      <c r="B1765" s="99">
        <v>2163544</v>
      </c>
      <c r="C1765" s="100" t="s">
        <v>11813</v>
      </c>
      <c r="D1765" s="101" t="s">
        <v>11814</v>
      </c>
      <c r="E1765" s="102">
        <v>2215372</v>
      </c>
      <c r="F1765" s="101" t="s">
        <v>7506</v>
      </c>
      <c r="G1765" s="101" t="s">
        <v>5451</v>
      </c>
      <c r="H1765" s="103">
        <v>12</v>
      </c>
      <c r="I1765" s="100" t="s">
        <v>7471</v>
      </c>
      <c r="J1765" s="101" t="s">
        <v>11814</v>
      </c>
      <c r="K1765" s="101" t="s">
        <v>948</v>
      </c>
    </row>
    <row r="1766" spans="1:11">
      <c r="A1766" s="2" t="s">
        <v>12147</v>
      </c>
      <c r="B1766" s="99">
        <v>2183780</v>
      </c>
      <c r="C1766" s="100" t="s">
        <v>11815</v>
      </c>
      <c r="D1766" s="101" t="s">
        <v>11816</v>
      </c>
      <c r="E1766" s="102">
        <v>2215372</v>
      </c>
      <c r="F1766" s="101" t="s">
        <v>7506</v>
      </c>
      <c r="G1766" s="101" t="s">
        <v>5451</v>
      </c>
      <c r="H1766" s="103">
        <v>12</v>
      </c>
      <c r="I1766" s="100" t="s">
        <v>7471</v>
      </c>
      <c r="J1766" s="101" t="s">
        <v>11816</v>
      </c>
      <c r="K1766" s="101" t="s">
        <v>948</v>
      </c>
    </row>
    <row r="1767" spans="1:11">
      <c r="A1767" s="2" t="s">
        <v>12147</v>
      </c>
      <c r="B1767" s="99">
        <v>2132868</v>
      </c>
      <c r="C1767" s="100" t="s">
        <v>11817</v>
      </c>
      <c r="D1767" s="101" t="s">
        <v>11818</v>
      </c>
      <c r="E1767" s="102">
        <v>2215372</v>
      </c>
      <c r="F1767" s="101" t="s">
        <v>7506</v>
      </c>
      <c r="G1767" s="101" t="s">
        <v>5451</v>
      </c>
      <c r="H1767" s="103">
        <v>12</v>
      </c>
      <c r="I1767" s="100" t="s">
        <v>7471</v>
      </c>
      <c r="J1767" s="101" t="s">
        <v>11818</v>
      </c>
      <c r="K1767" s="101" t="s">
        <v>948</v>
      </c>
    </row>
    <row r="1768" spans="1:11">
      <c r="A1768" s="2" t="s">
        <v>12147</v>
      </c>
      <c r="B1768" s="99">
        <v>2188845</v>
      </c>
      <c r="C1768" s="100" t="s">
        <v>11819</v>
      </c>
      <c r="D1768" s="101" t="s">
        <v>1575</v>
      </c>
      <c r="E1768" s="102">
        <v>2215372</v>
      </c>
      <c r="F1768" s="101" t="s">
        <v>7506</v>
      </c>
      <c r="G1768" s="101" t="s">
        <v>5451</v>
      </c>
      <c r="H1768" s="103">
        <v>12</v>
      </c>
      <c r="I1768" s="100" t="s">
        <v>7471</v>
      </c>
      <c r="J1768" s="101" t="s">
        <v>1575</v>
      </c>
      <c r="K1768" s="101" t="s">
        <v>948</v>
      </c>
    </row>
    <row r="1769" spans="1:11">
      <c r="A1769" s="2" t="s">
        <v>12147</v>
      </c>
      <c r="B1769" s="99">
        <v>2186955</v>
      </c>
      <c r="C1769" s="100" t="s">
        <v>11820</v>
      </c>
      <c r="D1769" s="101" t="s">
        <v>11821</v>
      </c>
      <c r="E1769" s="102">
        <v>2215372</v>
      </c>
      <c r="F1769" s="101" t="s">
        <v>7506</v>
      </c>
      <c r="G1769" s="101" t="s">
        <v>5451</v>
      </c>
      <c r="H1769" s="103">
        <v>12</v>
      </c>
      <c r="I1769" s="100" t="s">
        <v>7471</v>
      </c>
      <c r="J1769" s="101" t="s">
        <v>11821</v>
      </c>
      <c r="K1769" s="101" t="s">
        <v>948</v>
      </c>
    </row>
    <row r="1770" spans="1:11">
      <c r="A1770" s="2" t="s">
        <v>12151</v>
      </c>
      <c r="B1770" s="99">
        <v>2133328</v>
      </c>
      <c r="C1770" s="100" t="s">
        <v>6725</v>
      </c>
      <c r="D1770" s="101" t="s">
        <v>6726</v>
      </c>
      <c r="E1770" s="102">
        <v>2220290</v>
      </c>
      <c r="F1770" s="101" t="s">
        <v>7506</v>
      </c>
      <c r="G1770" s="101" t="s">
        <v>3175</v>
      </c>
      <c r="H1770" s="103">
        <v>12</v>
      </c>
      <c r="I1770" s="100" t="s">
        <v>7471</v>
      </c>
      <c r="J1770" s="101" t="s">
        <v>6726</v>
      </c>
      <c r="K1770" s="101" t="s">
        <v>429</v>
      </c>
    </row>
    <row r="1771" spans="1:11">
      <c r="A1771" s="2" t="s">
        <v>12151</v>
      </c>
      <c r="B1771" s="99">
        <v>2143086</v>
      </c>
      <c r="C1771" s="100" t="s">
        <v>6727</v>
      </c>
      <c r="D1771" s="101" t="s">
        <v>6728</v>
      </c>
      <c r="E1771" s="102">
        <v>2220290</v>
      </c>
      <c r="F1771" s="101" t="s">
        <v>7506</v>
      </c>
      <c r="G1771" s="101" t="s">
        <v>3175</v>
      </c>
      <c r="H1771" s="103">
        <v>12</v>
      </c>
      <c r="I1771" s="100" t="s">
        <v>7471</v>
      </c>
      <c r="J1771" s="101" t="s">
        <v>6728</v>
      </c>
      <c r="K1771" s="101" t="s">
        <v>429</v>
      </c>
    </row>
    <row r="1772" spans="1:11">
      <c r="A1772" s="2" t="s">
        <v>12151</v>
      </c>
      <c r="B1772" s="99">
        <v>2149214</v>
      </c>
      <c r="C1772" s="100" t="s">
        <v>6729</v>
      </c>
      <c r="D1772" s="101" t="s">
        <v>6730</v>
      </c>
      <c r="E1772" s="102">
        <v>2220290</v>
      </c>
      <c r="F1772" s="101" t="s">
        <v>7506</v>
      </c>
      <c r="G1772" s="101" t="s">
        <v>3175</v>
      </c>
      <c r="H1772" s="103">
        <v>12</v>
      </c>
      <c r="I1772" s="100" t="s">
        <v>7471</v>
      </c>
      <c r="J1772" s="101" t="s">
        <v>6730</v>
      </c>
      <c r="K1772" s="101" t="s">
        <v>429</v>
      </c>
    </row>
    <row r="1773" spans="1:11">
      <c r="A1773" s="2" t="s">
        <v>12151</v>
      </c>
      <c r="B1773" s="99">
        <v>2154989</v>
      </c>
      <c r="C1773" s="100" t="s">
        <v>6731</v>
      </c>
      <c r="D1773" s="101" t="s">
        <v>6732</v>
      </c>
      <c r="E1773" s="102">
        <v>2220290</v>
      </c>
      <c r="F1773" s="101" t="s">
        <v>7506</v>
      </c>
      <c r="G1773" s="101" t="s">
        <v>3175</v>
      </c>
      <c r="H1773" s="103">
        <v>12</v>
      </c>
      <c r="I1773" s="100" t="s">
        <v>7471</v>
      </c>
      <c r="J1773" s="101" t="s">
        <v>6732</v>
      </c>
      <c r="K1773" s="101" t="s">
        <v>429</v>
      </c>
    </row>
    <row r="1774" spans="1:11">
      <c r="A1774" s="2" t="s">
        <v>12151</v>
      </c>
      <c r="B1774" s="99">
        <v>2164257</v>
      </c>
      <c r="C1774" s="100" t="s">
        <v>6733</v>
      </c>
      <c r="D1774" s="101" t="s">
        <v>6734</v>
      </c>
      <c r="E1774" s="102">
        <v>2220290</v>
      </c>
      <c r="F1774" s="101" t="s">
        <v>7506</v>
      </c>
      <c r="G1774" s="101" t="s">
        <v>3175</v>
      </c>
      <c r="H1774" s="103">
        <v>12</v>
      </c>
      <c r="I1774" s="100" t="s">
        <v>7471</v>
      </c>
      <c r="J1774" s="101" t="s">
        <v>6734</v>
      </c>
      <c r="K1774" s="101" t="s">
        <v>429</v>
      </c>
    </row>
    <row r="1775" spans="1:11">
      <c r="A1775" s="2" t="s">
        <v>12151</v>
      </c>
      <c r="B1775" s="99">
        <v>2179381</v>
      </c>
      <c r="C1775" s="100" t="s">
        <v>6735</v>
      </c>
      <c r="D1775" s="101" t="s">
        <v>6736</v>
      </c>
      <c r="E1775" s="102">
        <v>2220290</v>
      </c>
      <c r="F1775" s="101" t="s">
        <v>7506</v>
      </c>
      <c r="G1775" s="101" t="s">
        <v>3175</v>
      </c>
      <c r="H1775" s="103">
        <v>12</v>
      </c>
      <c r="I1775" s="100" t="s">
        <v>7471</v>
      </c>
      <c r="J1775" s="101" t="s">
        <v>6736</v>
      </c>
      <c r="K1775" s="101" t="s">
        <v>429</v>
      </c>
    </row>
    <row r="1776" spans="1:11">
      <c r="A1776" s="2" t="s">
        <v>12151</v>
      </c>
      <c r="B1776" s="99">
        <v>2185485</v>
      </c>
      <c r="C1776" s="100" t="s">
        <v>6737</v>
      </c>
      <c r="D1776" s="101" t="s">
        <v>6738</v>
      </c>
      <c r="E1776" s="102">
        <v>2220290</v>
      </c>
      <c r="F1776" s="101" t="s">
        <v>7506</v>
      </c>
      <c r="G1776" s="101" t="s">
        <v>3175</v>
      </c>
      <c r="H1776" s="103">
        <v>12</v>
      </c>
      <c r="I1776" s="100" t="s">
        <v>7471</v>
      </c>
      <c r="J1776" s="101" t="s">
        <v>6738</v>
      </c>
      <c r="K1776" s="101" t="s">
        <v>429</v>
      </c>
    </row>
    <row r="1777" spans="1:11">
      <c r="A1777" s="2" t="s">
        <v>12151</v>
      </c>
      <c r="B1777" s="99">
        <v>2187942</v>
      </c>
      <c r="C1777" s="100" t="s">
        <v>6739</v>
      </c>
      <c r="D1777" s="101" t="s">
        <v>6740</v>
      </c>
      <c r="E1777" s="102">
        <v>2220290</v>
      </c>
      <c r="F1777" s="101" t="s">
        <v>7506</v>
      </c>
      <c r="G1777" s="101" t="s">
        <v>3175</v>
      </c>
      <c r="H1777" s="103">
        <v>12</v>
      </c>
      <c r="I1777" s="100" t="s">
        <v>7471</v>
      </c>
      <c r="J1777" s="101" t="s">
        <v>6740</v>
      </c>
      <c r="K1777" s="101" t="s">
        <v>429</v>
      </c>
    </row>
    <row r="1778" spans="1:11">
      <c r="A1778" s="2" t="s">
        <v>12151</v>
      </c>
      <c r="B1778" s="99">
        <v>2189769</v>
      </c>
      <c r="C1778" s="100" t="s">
        <v>6741</v>
      </c>
      <c r="D1778" s="101" t="s">
        <v>6742</v>
      </c>
      <c r="E1778" s="102">
        <v>2220290</v>
      </c>
      <c r="F1778" s="101" t="s">
        <v>7506</v>
      </c>
      <c r="G1778" s="101" t="s">
        <v>3175</v>
      </c>
      <c r="H1778" s="103">
        <v>12</v>
      </c>
      <c r="I1778" s="100" t="s">
        <v>7471</v>
      </c>
      <c r="J1778" s="101" t="s">
        <v>6742</v>
      </c>
      <c r="K1778" s="101" t="s">
        <v>429</v>
      </c>
    </row>
    <row r="1779" spans="1:11">
      <c r="A1779" s="2" t="s">
        <v>12151</v>
      </c>
      <c r="B1779" s="99">
        <v>2190711</v>
      </c>
      <c r="C1779" s="100" t="s">
        <v>6743</v>
      </c>
      <c r="D1779" s="101" t="s">
        <v>6744</v>
      </c>
      <c r="E1779" s="102">
        <v>2220290</v>
      </c>
      <c r="F1779" s="101" t="s">
        <v>7506</v>
      </c>
      <c r="G1779" s="101" t="s">
        <v>3175</v>
      </c>
      <c r="H1779" s="103">
        <v>12</v>
      </c>
      <c r="I1779" s="100" t="s">
        <v>7471</v>
      </c>
      <c r="J1779" s="101" t="s">
        <v>6744</v>
      </c>
      <c r="K1779" s="101" t="s">
        <v>429</v>
      </c>
    </row>
    <row r="1780" spans="1:11">
      <c r="A1780" s="2" t="s">
        <v>12151</v>
      </c>
      <c r="B1780" s="99">
        <v>2136700</v>
      </c>
      <c r="C1780" s="100" t="s">
        <v>6745</v>
      </c>
      <c r="D1780" s="101" t="s">
        <v>6746</v>
      </c>
      <c r="E1780" s="102">
        <v>2220290</v>
      </c>
      <c r="F1780" s="101" t="s">
        <v>7506</v>
      </c>
      <c r="G1780" s="101" t="s">
        <v>3175</v>
      </c>
      <c r="H1780" s="103">
        <v>12</v>
      </c>
      <c r="I1780" s="100" t="s">
        <v>7471</v>
      </c>
      <c r="J1780" s="101" t="s">
        <v>6746</v>
      </c>
      <c r="K1780" s="101" t="s">
        <v>429</v>
      </c>
    </row>
    <row r="1781" spans="1:11">
      <c r="A1781" s="2" t="s">
        <v>12151</v>
      </c>
      <c r="B1781" s="99">
        <v>2178107</v>
      </c>
      <c r="C1781" s="100" t="s">
        <v>6747</v>
      </c>
      <c r="D1781" s="101" t="s">
        <v>6748</v>
      </c>
      <c r="E1781" s="102">
        <v>2220290</v>
      </c>
      <c r="F1781" s="101" t="s">
        <v>7506</v>
      </c>
      <c r="G1781" s="101" t="s">
        <v>3175</v>
      </c>
      <c r="H1781" s="103">
        <v>12</v>
      </c>
      <c r="I1781" s="100" t="s">
        <v>7471</v>
      </c>
      <c r="J1781" s="101" t="s">
        <v>6748</v>
      </c>
      <c r="K1781" s="101" t="s">
        <v>429</v>
      </c>
    </row>
    <row r="1782" spans="1:11">
      <c r="A1782" s="2" t="s">
        <v>12151</v>
      </c>
      <c r="B1782" s="99">
        <v>2129533</v>
      </c>
      <c r="C1782" s="100" t="s">
        <v>6749</v>
      </c>
      <c r="D1782" s="101" t="s">
        <v>6750</v>
      </c>
      <c r="E1782" s="102">
        <v>2220290</v>
      </c>
      <c r="F1782" s="101" t="s">
        <v>7506</v>
      </c>
      <c r="G1782" s="101" t="s">
        <v>3175</v>
      </c>
      <c r="H1782" s="103">
        <v>12</v>
      </c>
      <c r="I1782" s="100" t="s">
        <v>7471</v>
      </c>
      <c r="J1782" s="101" t="s">
        <v>6750</v>
      </c>
      <c r="K1782" s="101" t="s">
        <v>429</v>
      </c>
    </row>
    <row r="1783" spans="1:11">
      <c r="A1783" s="2" t="s">
        <v>12151</v>
      </c>
      <c r="B1783" s="99">
        <v>2166479</v>
      </c>
      <c r="C1783" s="100" t="s">
        <v>6751</v>
      </c>
      <c r="D1783" s="101" t="s">
        <v>6752</v>
      </c>
      <c r="E1783" s="102">
        <v>2220290</v>
      </c>
      <c r="F1783" s="101" t="s">
        <v>7506</v>
      </c>
      <c r="G1783" s="101" t="s">
        <v>3175</v>
      </c>
      <c r="H1783" s="103">
        <v>12</v>
      </c>
      <c r="I1783" s="100" t="s">
        <v>7471</v>
      </c>
      <c r="J1783" s="101" t="s">
        <v>6752</v>
      </c>
      <c r="K1783" s="101" t="s">
        <v>429</v>
      </c>
    </row>
    <row r="1784" spans="1:11">
      <c r="A1784" s="2" t="s">
        <v>12151</v>
      </c>
      <c r="B1784" s="99">
        <v>2168893</v>
      </c>
      <c r="C1784" s="100" t="s">
        <v>6753</v>
      </c>
      <c r="D1784" s="101" t="s">
        <v>6754</v>
      </c>
      <c r="E1784" s="102">
        <v>2220290</v>
      </c>
      <c r="F1784" s="101" t="s">
        <v>7506</v>
      </c>
      <c r="G1784" s="101" t="s">
        <v>3175</v>
      </c>
      <c r="H1784" s="103">
        <v>12</v>
      </c>
      <c r="I1784" s="100" t="s">
        <v>7471</v>
      </c>
      <c r="J1784" s="101" t="s">
        <v>6754</v>
      </c>
      <c r="K1784" s="101" t="s">
        <v>429</v>
      </c>
    </row>
    <row r="1785" spans="1:11">
      <c r="A1785" s="2" t="s">
        <v>12151</v>
      </c>
      <c r="B1785" s="99">
        <v>2190633</v>
      </c>
      <c r="C1785" s="100" t="s">
        <v>6755</v>
      </c>
      <c r="D1785" s="101" t="s">
        <v>6756</v>
      </c>
      <c r="E1785" s="102">
        <v>2220290</v>
      </c>
      <c r="F1785" s="101" t="s">
        <v>7506</v>
      </c>
      <c r="G1785" s="101" t="s">
        <v>3175</v>
      </c>
      <c r="H1785" s="103">
        <v>12</v>
      </c>
      <c r="I1785" s="100" t="s">
        <v>7471</v>
      </c>
      <c r="J1785" s="101" t="s">
        <v>6756</v>
      </c>
      <c r="K1785" s="101" t="s">
        <v>429</v>
      </c>
    </row>
    <row r="1786" spans="1:11">
      <c r="A1786" s="2" t="s">
        <v>12151</v>
      </c>
      <c r="B1786" s="99">
        <v>2131880</v>
      </c>
      <c r="C1786" s="100" t="s">
        <v>6757</v>
      </c>
      <c r="D1786" s="101" t="s">
        <v>6758</v>
      </c>
      <c r="E1786" s="102">
        <v>2220290</v>
      </c>
      <c r="F1786" s="101" t="s">
        <v>7506</v>
      </c>
      <c r="G1786" s="101" t="s">
        <v>3175</v>
      </c>
      <c r="H1786" s="103">
        <v>12</v>
      </c>
      <c r="I1786" s="100" t="s">
        <v>7471</v>
      </c>
      <c r="J1786" s="101" t="s">
        <v>6758</v>
      </c>
      <c r="K1786" s="101" t="s">
        <v>429</v>
      </c>
    </row>
    <row r="1787" spans="1:11">
      <c r="A1787" s="2" t="s">
        <v>12151</v>
      </c>
      <c r="B1787" s="99">
        <v>2180766</v>
      </c>
      <c r="C1787" s="100" t="s">
        <v>6759</v>
      </c>
      <c r="D1787" s="101" t="s">
        <v>6760</v>
      </c>
      <c r="E1787" s="102">
        <v>2220290</v>
      </c>
      <c r="F1787" s="101" t="s">
        <v>7506</v>
      </c>
      <c r="G1787" s="101" t="s">
        <v>3175</v>
      </c>
      <c r="H1787" s="103">
        <v>12</v>
      </c>
      <c r="I1787" s="100" t="s">
        <v>7471</v>
      </c>
      <c r="J1787" s="101" t="s">
        <v>6760</v>
      </c>
      <c r="K1787" s="101" t="s">
        <v>429</v>
      </c>
    </row>
    <row r="1788" spans="1:11">
      <c r="A1788" s="2" t="s">
        <v>12151</v>
      </c>
      <c r="B1788" s="99">
        <v>2190989</v>
      </c>
      <c r="C1788" s="100" t="s">
        <v>6761</v>
      </c>
      <c r="D1788" s="101" t="s">
        <v>6762</v>
      </c>
      <c r="E1788" s="102">
        <v>2220290</v>
      </c>
      <c r="F1788" s="101" t="s">
        <v>7506</v>
      </c>
      <c r="G1788" s="101" t="s">
        <v>3175</v>
      </c>
      <c r="H1788" s="103">
        <v>12</v>
      </c>
      <c r="I1788" s="100" t="s">
        <v>7471</v>
      </c>
      <c r="J1788" s="101" t="s">
        <v>6762</v>
      </c>
      <c r="K1788" s="101" t="s">
        <v>429</v>
      </c>
    </row>
    <row r="1789" spans="1:11">
      <c r="A1789" s="2" t="s">
        <v>12151</v>
      </c>
      <c r="B1789" s="99">
        <v>2183084</v>
      </c>
      <c r="C1789" s="100" t="s">
        <v>6763</v>
      </c>
      <c r="D1789" s="101" t="s">
        <v>6764</v>
      </c>
      <c r="E1789" s="102">
        <v>2220290</v>
      </c>
      <c r="F1789" s="101" t="s">
        <v>7506</v>
      </c>
      <c r="G1789" s="101" t="s">
        <v>3175</v>
      </c>
      <c r="H1789" s="103">
        <v>12</v>
      </c>
      <c r="I1789" s="100" t="s">
        <v>7471</v>
      </c>
      <c r="J1789" s="101" t="s">
        <v>6764</v>
      </c>
      <c r="K1789" s="101" t="s">
        <v>429</v>
      </c>
    </row>
    <row r="1790" spans="1:11">
      <c r="A1790" s="2" t="s">
        <v>12151</v>
      </c>
      <c r="B1790" s="99">
        <v>2165580</v>
      </c>
      <c r="C1790" s="100" t="s">
        <v>6765</v>
      </c>
      <c r="D1790" s="101" t="s">
        <v>6766</v>
      </c>
      <c r="E1790" s="102">
        <v>2215944</v>
      </c>
      <c r="F1790" s="101" t="s">
        <v>7506</v>
      </c>
      <c r="G1790" s="101" t="s">
        <v>1776</v>
      </c>
      <c r="H1790" s="103">
        <v>12</v>
      </c>
      <c r="I1790" s="100" t="s">
        <v>7471</v>
      </c>
      <c r="J1790" s="101" t="s">
        <v>6766</v>
      </c>
      <c r="K1790" s="101" t="s">
        <v>4961</v>
      </c>
    </row>
    <row r="1791" spans="1:11">
      <c r="A1791" s="2" t="s">
        <v>12151</v>
      </c>
      <c r="B1791" s="99">
        <v>2166110</v>
      </c>
      <c r="C1791" s="100" t="s">
        <v>6767</v>
      </c>
      <c r="D1791" s="101" t="s">
        <v>6768</v>
      </c>
      <c r="E1791" s="102">
        <v>2215944</v>
      </c>
      <c r="F1791" s="101" t="s">
        <v>7506</v>
      </c>
      <c r="G1791" s="101" t="s">
        <v>1776</v>
      </c>
      <c r="H1791" s="103">
        <v>12</v>
      </c>
      <c r="I1791" s="100" t="s">
        <v>7471</v>
      </c>
      <c r="J1791" s="101" t="s">
        <v>6768</v>
      </c>
      <c r="K1791" s="101" t="s">
        <v>4961</v>
      </c>
    </row>
    <row r="1792" spans="1:11">
      <c r="A1792" s="2" t="s">
        <v>12151</v>
      </c>
      <c r="B1792" s="99">
        <v>2138433</v>
      </c>
      <c r="C1792" s="100" t="s">
        <v>6769</v>
      </c>
      <c r="D1792" s="101" t="s">
        <v>6770</v>
      </c>
      <c r="E1792" s="102">
        <v>2276783</v>
      </c>
      <c r="F1792" s="101" t="s">
        <v>7506</v>
      </c>
      <c r="G1792" s="101" t="s">
        <v>2092</v>
      </c>
      <c r="H1792" s="103">
        <v>12</v>
      </c>
      <c r="I1792" s="100" t="s">
        <v>7471</v>
      </c>
      <c r="J1792" s="101" t="s">
        <v>6770</v>
      </c>
      <c r="K1792" s="101" t="s">
        <v>6771</v>
      </c>
    </row>
    <row r="1793" spans="1:11">
      <c r="A1793" s="2" t="s">
        <v>12151</v>
      </c>
      <c r="B1793" s="99">
        <v>2129534</v>
      </c>
      <c r="C1793" s="100" t="s">
        <v>2521</v>
      </c>
      <c r="D1793" s="101" t="s">
        <v>2522</v>
      </c>
      <c r="E1793" s="102">
        <v>2220184</v>
      </c>
      <c r="F1793" s="101" t="s">
        <v>7506</v>
      </c>
      <c r="G1793" s="101" t="s">
        <v>3175</v>
      </c>
      <c r="H1793" s="103">
        <v>12</v>
      </c>
      <c r="I1793" s="100" t="s">
        <v>7471</v>
      </c>
      <c r="J1793" s="101" t="s">
        <v>2522</v>
      </c>
      <c r="K1793" s="101" t="s">
        <v>439</v>
      </c>
    </row>
    <row r="1794" spans="1:11">
      <c r="A1794" s="2" t="s">
        <v>12151</v>
      </c>
      <c r="B1794" s="99">
        <v>2138431</v>
      </c>
      <c r="C1794" s="100" t="s">
        <v>2523</v>
      </c>
      <c r="D1794" s="101" t="s">
        <v>2524</v>
      </c>
      <c r="E1794" s="102">
        <v>2220184</v>
      </c>
      <c r="F1794" s="101" t="s">
        <v>7506</v>
      </c>
      <c r="G1794" s="101" t="s">
        <v>3175</v>
      </c>
      <c r="H1794" s="103">
        <v>12</v>
      </c>
      <c r="I1794" s="100" t="s">
        <v>7471</v>
      </c>
      <c r="J1794" s="101" t="s">
        <v>2524</v>
      </c>
      <c r="K1794" s="101" t="s">
        <v>439</v>
      </c>
    </row>
    <row r="1795" spans="1:11">
      <c r="A1795" s="2" t="s">
        <v>12151</v>
      </c>
      <c r="B1795" s="99">
        <v>2140671</v>
      </c>
      <c r="C1795" s="100" t="s">
        <v>2525</v>
      </c>
      <c r="D1795" s="101" t="s">
        <v>2526</v>
      </c>
      <c r="E1795" s="102">
        <v>2220184</v>
      </c>
      <c r="F1795" s="101" t="s">
        <v>7506</v>
      </c>
      <c r="G1795" s="101" t="s">
        <v>3175</v>
      </c>
      <c r="H1795" s="103">
        <v>12</v>
      </c>
      <c r="I1795" s="100" t="s">
        <v>7471</v>
      </c>
      <c r="J1795" s="101" t="s">
        <v>2526</v>
      </c>
      <c r="K1795" s="101" t="s">
        <v>439</v>
      </c>
    </row>
    <row r="1796" spans="1:11">
      <c r="A1796" s="2" t="s">
        <v>12151</v>
      </c>
      <c r="B1796" s="99">
        <v>2141390</v>
      </c>
      <c r="C1796" s="100" t="s">
        <v>2527</v>
      </c>
      <c r="D1796" s="101" t="s">
        <v>2528</v>
      </c>
      <c r="E1796" s="102">
        <v>2220184</v>
      </c>
      <c r="F1796" s="101" t="s">
        <v>7506</v>
      </c>
      <c r="G1796" s="101" t="s">
        <v>3175</v>
      </c>
      <c r="H1796" s="103">
        <v>12</v>
      </c>
      <c r="I1796" s="100" t="s">
        <v>7471</v>
      </c>
      <c r="J1796" s="101" t="s">
        <v>2528</v>
      </c>
      <c r="K1796" s="101" t="s">
        <v>439</v>
      </c>
    </row>
    <row r="1797" spans="1:11">
      <c r="A1797" s="2" t="s">
        <v>12151</v>
      </c>
      <c r="B1797" s="99">
        <v>2190622</v>
      </c>
      <c r="C1797" s="100" t="s">
        <v>2529</v>
      </c>
      <c r="D1797" s="101" t="s">
        <v>2530</v>
      </c>
      <c r="E1797" s="102">
        <v>2220184</v>
      </c>
      <c r="F1797" s="101" t="s">
        <v>7506</v>
      </c>
      <c r="G1797" s="101" t="s">
        <v>3175</v>
      </c>
      <c r="H1797" s="103">
        <v>12</v>
      </c>
      <c r="I1797" s="100" t="s">
        <v>7471</v>
      </c>
      <c r="J1797" s="101" t="s">
        <v>2530</v>
      </c>
      <c r="K1797" s="101" t="s">
        <v>439</v>
      </c>
    </row>
    <row r="1798" spans="1:11">
      <c r="A1798" s="2" t="s">
        <v>12151</v>
      </c>
      <c r="B1798" s="99">
        <v>2190967</v>
      </c>
      <c r="C1798" s="100" t="s">
        <v>2531</v>
      </c>
      <c r="D1798" s="101" t="s">
        <v>2532</v>
      </c>
      <c r="E1798" s="102">
        <v>2220184</v>
      </c>
      <c r="F1798" s="101" t="s">
        <v>7506</v>
      </c>
      <c r="G1798" s="101" t="s">
        <v>3175</v>
      </c>
      <c r="H1798" s="103">
        <v>12</v>
      </c>
      <c r="I1798" s="100" t="s">
        <v>7471</v>
      </c>
      <c r="J1798" s="101" t="s">
        <v>2532</v>
      </c>
      <c r="K1798" s="101" t="s">
        <v>439</v>
      </c>
    </row>
    <row r="1799" spans="1:11">
      <c r="A1799" s="2" t="s">
        <v>12151</v>
      </c>
      <c r="B1799" s="99">
        <v>2131882</v>
      </c>
      <c r="C1799" s="100" t="s">
        <v>2533</v>
      </c>
      <c r="D1799" s="101" t="s">
        <v>2534</v>
      </c>
      <c r="E1799" s="102">
        <v>2220184</v>
      </c>
      <c r="F1799" s="101" t="s">
        <v>7506</v>
      </c>
      <c r="G1799" s="101" t="s">
        <v>3175</v>
      </c>
      <c r="H1799" s="103">
        <v>12</v>
      </c>
      <c r="I1799" s="100" t="s">
        <v>7471</v>
      </c>
      <c r="J1799" s="101" t="s">
        <v>2534</v>
      </c>
      <c r="K1799" s="101" t="s">
        <v>439</v>
      </c>
    </row>
    <row r="1800" spans="1:11">
      <c r="A1800" s="2" t="s">
        <v>12151</v>
      </c>
      <c r="B1800" s="99">
        <v>2129537</v>
      </c>
      <c r="C1800" s="100" t="s">
        <v>7217</v>
      </c>
      <c r="D1800" s="101" t="s">
        <v>7218</v>
      </c>
      <c r="E1800" s="102">
        <v>2215608</v>
      </c>
      <c r="F1800" s="101" t="s">
        <v>7506</v>
      </c>
      <c r="G1800" s="101" t="s">
        <v>3175</v>
      </c>
      <c r="H1800" s="103">
        <v>12</v>
      </c>
      <c r="I1800" s="100" t="s">
        <v>7471</v>
      </c>
      <c r="J1800" s="101" t="s">
        <v>7218</v>
      </c>
      <c r="K1800" s="101" t="s">
        <v>3797</v>
      </c>
    </row>
    <row r="1801" spans="1:11">
      <c r="A1801" s="2" t="s">
        <v>12151</v>
      </c>
      <c r="B1801" s="99">
        <v>2133177</v>
      </c>
      <c r="C1801" s="100" t="s">
        <v>7219</v>
      </c>
      <c r="D1801" s="101" t="s">
        <v>7220</v>
      </c>
      <c r="E1801" s="102">
        <v>2215608</v>
      </c>
      <c r="F1801" s="101" t="s">
        <v>7506</v>
      </c>
      <c r="G1801" s="101" t="s">
        <v>3175</v>
      </c>
      <c r="H1801" s="103">
        <v>12</v>
      </c>
      <c r="I1801" s="100" t="s">
        <v>7471</v>
      </c>
      <c r="J1801" s="101" t="s">
        <v>7220</v>
      </c>
      <c r="K1801" s="101" t="s">
        <v>3797</v>
      </c>
    </row>
    <row r="1802" spans="1:11">
      <c r="A1802" s="2" t="s">
        <v>12151</v>
      </c>
      <c r="B1802" s="99">
        <v>2147412</v>
      </c>
      <c r="C1802" s="100" t="s">
        <v>7221</v>
      </c>
      <c r="D1802" s="101" t="s">
        <v>7222</v>
      </c>
      <c r="E1802" s="102">
        <v>2215608</v>
      </c>
      <c r="F1802" s="101" t="s">
        <v>7506</v>
      </c>
      <c r="G1802" s="101" t="s">
        <v>3175</v>
      </c>
      <c r="H1802" s="103">
        <v>12</v>
      </c>
      <c r="I1802" s="100" t="s">
        <v>7471</v>
      </c>
      <c r="J1802" s="101" t="s">
        <v>7222</v>
      </c>
      <c r="K1802" s="101" t="s">
        <v>3797</v>
      </c>
    </row>
    <row r="1803" spans="1:11">
      <c r="A1803" s="2" t="s">
        <v>12151</v>
      </c>
      <c r="B1803" s="99">
        <v>2151304</v>
      </c>
      <c r="C1803" s="100" t="s">
        <v>7223</v>
      </c>
      <c r="D1803" s="101" t="s">
        <v>7224</v>
      </c>
      <c r="E1803" s="102">
        <v>2215608</v>
      </c>
      <c r="F1803" s="101" t="s">
        <v>7506</v>
      </c>
      <c r="G1803" s="101" t="s">
        <v>3175</v>
      </c>
      <c r="H1803" s="103">
        <v>12</v>
      </c>
      <c r="I1803" s="100" t="s">
        <v>7471</v>
      </c>
      <c r="J1803" s="101" t="s">
        <v>7224</v>
      </c>
      <c r="K1803" s="101" t="s">
        <v>3797</v>
      </c>
    </row>
    <row r="1804" spans="1:11">
      <c r="A1804" s="2" t="s">
        <v>12151</v>
      </c>
      <c r="B1804" s="99">
        <v>2179556</v>
      </c>
      <c r="C1804" s="100" t="s">
        <v>7225</v>
      </c>
      <c r="D1804" s="101" t="s">
        <v>7226</v>
      </c>
      <c r="E1804" s="102">
        <v>2215608</v>
      </c>
      <c r="F1804" s="101" t="s">
        <v>7506</v>
      </c>
      <c r="G1804" s="101" t="s">
        <v>3175</v>
      </c>
      <c r="H1804" s="103">
        <v>12</v>
      </c>
      <c r="I1804" s="100" t="s">
        <v>7471</v>
      </c>
      <c r="J1804" s="101" t="s">
        <v>7226</v>
      </c>
      <c r="K1804" s="101" t="s">
        <v>3797</v>
      </c>
    </row>
    <row r="1805" spans="1:11">
      <c r="A1805" s="2" t="s">
        <v>12151</v>
      </c>
      <c r="B1805" s="99">
        <v>2185234</v>
      </c>
      <c r="C1805" s="100" t="s">
        <v>7227</v>
      </c>
      <c r="D1805" s="101" t="s">
        <v>7228</v>
      </c>
      <c r="E1805" s="102">
        <v>2215608</v>
      </c>
      <c r="F1805" s="101" t="s">
        <v>7506</v>
      </c>
      <c r="G1805" s="101" t="s">
        <v>3175</v>
      </c>
      <c r="H1805" s="103">
        <v>12</v>
      </c>
      <c r="I1805" s="100" t="s">
        <v>7471</v>
      </c>
      <c r="J1805" s="101" t="s">
        <v>7228</v>
      </c>
      <c r="K1805" s="101" t="s">
        <v>3797</v>
      </c>
    </row>
    <row r="1806" spans="1:11">
      <c r="A1806" s="2" t="s">
        <v>12151</v>
      </c>
      <c r="B1806" s="99">
        <v>2191054</v>
      </c>
      <c r="C1806" s="100" t="s">
        <v>7229</v>
      </c>
      <c r="D1806" s="101" t="s">
        <v>7230</v>
      </c>
      <c r="E1806" s="102">
        <v>2215608</v>
      </c>
      <c r="F1806" s="101" t="s">
        <v>7506</v>
      </c>
      <c r="G1806" s="101" t="s">
        <v>3175</v>
      </c>
      <c r="H1806" s="103">
        <v>12</v>
      </c>
      <c r="I1806" s="100" t="s">
        <v>7471</v>
      </c>
      <c r="J1806" s="101" t="s">
        <v>7230</v>
      </c>
      <c r="K1806" s="101" t="s">
        <v>3797</v>
      </c>
    </row>
    <row r="1807" spans="1:11">
      <c r="A1807" s="2" t="s">
        <v>12151</v>
      </c>
      <c r="B1807" s="99">
        <v>2133176</v>
      </c>
      <c r="C1807" s="100" t="s">
        <v>7231</v>
      </c>
      <c r="D1807" s="101" t="s">
        <v>7232</v>
      </c>
      <c r="E1807" s="102">
        <v>2215608</v>
      </c>
      <c r="F1807" s="101" t="s">
        <v>7506</v>
      </c>
      <c r="G1807" s="101" t="s">
        <v>3175</v>
      </c>
      <c r="H1807" s="103">
        <v>12</v>
      </c>
      <c r="I1807" s="100" t="s">
        <v>7471</v>
      </c>
      <c r="J1807" s="101" t="s">
        <v>7232</v>
      </c>
      <c r="K1807" s="101" t="s">
        <v>3797</v>
      </c>
    </row>
    <row r="1808" spans="1:11">
      <c r="A1808" s="2" t="s">
        <v>12151</v>
      </c>
      <c r="B1808" s="99">
        <v>2143597</v>
      </c>
      <c r="C1808" s="100" t="s">
        <v>7233</v>
      </c>
      <c r="D1808" s="101" t="s">
        <v>7234</v>
      </c>
      <c r="E1808" s="102">
        <v>2215608</v>
      </c>
      <c r="F1808" s="101" t="s">
        <v>7506</v>
      </c>
      <c r="G1808" s="101" t="s">
        <v>3175</v>
      </c>
      <c r="H1808" s="103">
        <v>12</v>
      </c>
      <c r="I1808" s="100" t="s">
        <v>7471</v>
      </c>
      <c r="J1808" s="101" t="s">
        <v>7234</v>
      </c>
      <c r="K1808" s="101" t="s">
        <v>3797</v>
      </c>
    </row>
    <row r="1809" spans="1:11">
      <c r="A1809" s="2" t="s">
        <v>12151</v>
      </c>
      <c r="B1809" s="99">
        <v>2136054</v>
      </c>
      <c r="C1809" s="100" t="s">
        <v>7235</v>
      </c>
      <c r="D1809" s="101" t="s">
        <v>7236</v>
      </c>
      <c r="E1809" s="102">
        <v>2215608</v>
      </c>
      <c r="F1809" s="101" t="s">
        <v>7506</v>
      </c>
      <c r="G1809" s="101" t="s">
        <v>3175</v>
      </c>
      <c r="H1809" s="103">
        <v>12</v>
      </c>
      <c r="I1809" s="100" t="s">
        <v>7471</v>
      </c>
      <c r="J1809" s="101" t="s">
        <v>7236</v>
      </c>
      <c r="K1809" s="101" t="s">
        <v>3797</v>
      </c>
    </row>
    <row r="1810" spans="1:11">
      <c r="A1810" s="2" t="s">
        <v>12151</v>
      </c>
      <c r="B1810" s="99">
        <v>2139821</v>
      </c>
      <c r="C1810" s="100" t="s">
        <v>7237</v>
      </c>
      <c r="D1810" s="101" t="s">
        <v>7238</v>
      </c>
      <c r="E1810" s="102">
        <v>2215608</v>
      </c>
      <c r="F1810" s="101" t="s">
        <v>7506</v>
      </c>
      <c r="G1810" s="101" t="s">
        <v>3175</v>
      </c>
      <c r="H1810" s="103">
        <v>12</v>
      </c>
      <c r="I1810" s="100" t="s">
        <v>7496</v>
      </c>
      <c r="J1810" s="101" t="s">
        <v>7238</v>
      </c>
      <c r="K1810" s="101" t="s">
        <v>3797</v>
      </c>
    </row>
    <row r="1811" spans="1:11">
      <c r="A1811" s="2" t="s">
        <v>12151</v>
      </c>
      <c r="B1811" s="99">
        <v>2165907</v>
      </c>
      <c r="C1811" s="100" t="s">
        <v>7239</v>
      </c>
      <c r="D1811" s="101" t="s">
        <v>7240</v>
      </c>
      <c r="E1811" s="102">
        <v>2215608</v>
      </c>
      <c r="F1811" s="101" t="s">
        <v>7506</v>
      </c>
      <c r="G1811" s="101" t="s">
        <v>3175</v>
      </c>
      <c r="H1811" s="103">
        <v>12</v>
      </c>
      <c r="I1811" s="100" t="s">
        <v>7471</v>
      </c>
      <c r="J1811" s="101" t="s">
        <v>7240</v>
      </c>
      <c r="K1811" s="101" t="s">
        <v>3797</v>
      </c>
    </row>
    <row r="1812" spans="1:11">
      <c r="A1812" s="2" t="s">
        <v>12151</v>
      </c>
      <c r="B1812" s="99">
        <v>2176793</v>
      </c>
      <c r="C1812" s="100" t="s">
        <v>7241</v>
      </c>
      <c r="D1812" s="101" t="s">
        <v>7242</v>
      </c>
      <c r="E1812" s="102">
        <v>2215608</v>
      </c>
      <c r="F1812" s="101" t="s">
        <v>7506</v>
      </c>
      <c r="G1812" s="101" t="s">
        <v>3175</v>
      </c>
      <c r="H1812" s="103">
        <v>12</v>
      </c>
      <c r="I1812" s="100" t="s">
        <v>7471</v>
      </c>
      <c r="J1812" s="101" t="s">
        <v>7242</v>
      </c>
      <c r="K1812" s="101" t="s">
        <v>3797</v>
      </c>
    </row>
    <row r="1813" spans="1:11">
      <c r="A1813" s="2" t="s">
        <v>12151</v>
      </c>
      <c r="B1813" s="99">
        <v>2179382</v>
      </c>
      <c r="C1813" s="100" t="s">
        <v>7243</v>
      </c>
      <c r="D1813" s="101" t="s">
        <v>7244</v>
      </c>
      <c r="E1813" s="102">
        <v>2215608</v>
      </c>
      <c r="F1813" s="101" t="s">
        <v>7506</v>
      </c>
      <c r="G1813" s="101" t="s">
        <v>3175</v>
      </c>
      <c r="H1813" s="103">
        <v>12</v>
      </c>
      <c r="I1813" s="100" t="s">
        <v>7471</v>
      </c>
      <c r="J1813" s="101" t="s">
        <v>7244</v>
      </c>
      <c r="K1813" s="101" t="s">
        <v>3797</v>
      </c>
    </row>
    <row r="1814" spans="1:11">
      <c r="A1814" s="2" t="s">
        <v>12151</v>
      </c>
      <c r="B1814" s="99">
        <v>2190315</v>
      </c>
      <c r="C1814" s="100" t="s">
        <v>7245</v>
      </c>
      <c r="D1814" s="101" t="s">
        <v>7246</v>
      </c>
      <c r="E1814" s="102">
        <v>2215608</v>
      </c>
      <c r="F1814" s="101" t="s">
        <v>7506</v>
      </c>
      <c r="G1814" s="101" t="s">
        <v>3175</v>
      </c>
      <c r="H1814" s="103">
        <v>12</v>
      </c>
      <c r="I1814" s="100" t="s">
        <v>7471</v>
      </c>
      <c r="J1814" s="101" t="s">
        <v>7246</v>
      </c>
      <c r="K1814" s="101" t="s">
        <v>3797</v>
      </c>
    </row>
    <row r="1815" spans="1:11">
      <c r="A1815" s="2" t="s">
        <v>12151</v>
      </c>
      <c r="B1815" s="99">
        <v>2133321</v>
      </c>
      <c r="C1815" s="100" t="s">
        <v>3598</v>
      </c>
      <c r="D1815" s="101" t="s">
        <v>3599</v>
      </c>
      <c r="E1815" s="102">
        <v>2220170</v>
      </c>
      <c r="F1815" s="101" t="s">
        <v>7506</v>
      </c>
      <c r="G1815" s="101" t="s">
        <v>3175</v>
      </c>
      <c r="H1815" s="103">
        <v>12</v>
      </c>
      <c r="I1815" s="100" t="s">
        <v>7471</v>
      </c>
      <c r="J1815" s="101" t="s">
        <v>3599</v>
      </c>
      <c r="K1815" s="101" t="s">
        <v>3886</v>
      </c>
    </row>
    <row r="1816" spans="1:11">
      <c r="A1816" s="2" t="s">
        <v>12151</v>
      </c>
      <c r="B1816" s="99">
        <v>2162783</v>
      </c>
      <c r="C1816" s="100" t="s">
        <v>3600</v>
      </c>
      <c r="D1816" s="101" t="s">
        <v>3601</v>
      </c>
      <c r="E1816" s="102">
        <v>2220170</v>
      </c>
      <c r="F1816" s="101" t="s">
        <v>7506</v>
      </c>
      <c r="G1816" s="101" t="s">
        <v>3175</v>
      </c>
      <c r="H1816" s="103">
        <v>12</v>
      </c>
      <c r="I1816" s="100" t="s">
        <v>7471</v>
      </c>
      <c r="J1816" s="101" t="s">
        <v>3601</v>
      </c>
      <c r="K1816" s="101" t="s">
        <v>3886</v>
      </c>
    </row>
    <row r="1817" spans="1:11">
      <c r="A1817" s="2" t="s">
        <v>12151</v>
      </c>
      <c r="B1817" s="99">
        <v>2183381</v>
      </c>
      <c r="C1817" s="100" t="s">
        <v>3602</v>
      </c>
      <c r="D1817" s="101" t="s">
        <v>3603</v>
      </c>
      <c r="E1817" s="102">
        <v>2220170</v>
      </c>
      <c r="F1817" s="101" t="s">
        <v>7506</v>
      </c>
      <c r="G1817" s="101" t="s">
        <v>3175</v>
      </c>
      <c r="H1817" s="103">
        <v>12</v>
      </c>
      <c r="I1817" s="100" t="s">
        <v>7471</v>
      </c>
      <c r="J1817" s="101" t="s">
        <v>3603</v>
      </c>
      <c r="K1817" s="101" t="s">
        <v>3886</v>
      </c>
    </row>
    <row r="1818" spans="1:11">
      <c r="A1818" s="2" t="s">
        <v>12151</v>
      </c>
      <c r="B1818" s="99">
        <v>2184229</v>
      </c>
      <c r="C1818" s="100" t="s">
        <v>3604</v>
      </c>
      <c r="D1818" s="101" t="s">
        <v>3605</v>
      </c>
      <c r="E1818" s="102">
        <v>2220170</v>
      </c>
      <c r="F1818" s="101" t="s">
        <v>7506</v>
      </c>
      <c r="G1818" s="101" t="s">
        <v>3175</v>
      </c>
      <c r="H1818" s="103">
        <v>12</v>
      </c>
      <c r="I1818" s="100" t="s">
        <v>7471</v>
      </c>
      <c r="J1818" s="101" t="s">
        <v>3605</v>
      </c>
      <c r="K1818" s="101" t="s">
        <v>3886</v>
      </c>
    </row>
    <row r="1819" spans="1:11">
      <c r="A1819" s="2" t="s">
        <v>12151</v>
      </c>
      <c r="B1819" s="99">
        <v>2184885</v>
      </c>
      <c r="C1819" s="100" t="s">
        <v>3606</v>
      </c>
      <c r="D1819" s="101" t="s">
        <v>3607</v>
      </c>
      <c r="E1819" s="102">
        <v>2220170</v>
      </c>
      <c r="F1819" s="101" t="s">
        <v>7506</v>
      </c>
      <c r="G1819" s="101" t="s">
        <v>3175</v>
      </c>
      <c r="H1819" s="103">
        <v>12</v>
      </c>
      <c r="I1819" s="100" t="s">
        <v>7471</v>
      </c>
      <c r="J1819" s="101" t="s">
        <v>3607</v>
      </c>
      <c r="K1819" s="101" t="s">
        <v>3886</v>
      </c>
    </row>
    <row r="1820" spans="1:11">
      <c r="A1820" s="2" t="s">
        <v>12151</v>
      </c>
      <c r="B1820" s="99">
        <v>2187539</v>
      </c>
      <c r="C1820" s="100" t="s">
        <v>3608</v>
      </c>
      <c r="D1820" s="101" t="s">
        <v>3609</v>
      </c>
      <c r="E1820" s="102">
        <v>2220170</v>
      </c>
      <c r="F1820" s="101" t="s">
        <v>7506</v>
      </c>
      <c r="G1820" s="101" t="s">
        <v>3175</v>
      </c>
      <c r="H1820" s="103">
        <v>12</v>
      </c>
      <c r="I1820" s="100" t="s">
        <v>7471</v>
      </c>
      <c r="J1820" s="101" t="s">
        <v>3609</v>
      </c>
      <c r="K1820" s="101" t="s">
        <v>3886</v>
      </c>
    </row>
    <row r="1821" spans="1:11">
      <c r="A1821" s="2" t="s">
        <v>12151</v>
      </c>
      <c r="B1821" s="99">
        <v>2190931</v>
      </c>
      <c r="C1821" s="100" t="s">
        <v>3610</v>
      </c>
      <c r="D1821" s="101" t="s">
        <v>3611</v>
      </c>
      <c r="E1821" s="102">
        <v>2220170</v>
      </c>
      <c r="F1821" s="101" t="s">
        <v>7506</v>
      </c>
      <c r="G1821" s="101" t="s">
        <v>3175</v>
      </c>
      <c r="H1821" s="103">
        <v>12</v>
      </c>
      <c r="I1821" s="100" t="s">
        <v>7471</v>
      </c>
      <c r="J1821" s="101" t="s">
        <v>3611</v>
      </c>
      <c r="K1821" s="101" t="s">
        <v>3886</v>
      </c>
    </row>
    <row r="1822" spans="1:11">
      <c r="A1822" s="2" t="s">
        <v>12151</v>
      </c>
      <c r="B1822" s="99">
        <v>2190412</v>
      </c>
      <c r="C1822" s="100" t="s">
        <v>3612</v>
      </c>
      <c r="D1822" s="101" t="s">
        <v>3613</v>
      </c>
      <c r="E1822" s="102">
        <v>2220170</v>
      </c>
      <c r="F1822" s="101" t="s">
        <v>7506</v>
      </c>
      <c r="G1822" s="101" t="s">
        <v>3175</v>
      </c>
      <c r="H1822" s="103">
        <v>12</v>
      </c>
      <c r="I1822" s="100" t="s">
        <v>7471</v>
      </c>
      <c r="J1822" s="101" t="s">
        <v>3613</v>
      </c>
      <c r="K1822" s="101" t="s">
        <v>3886</v>
      </c>
    </row>
    <row r="1823" spans="1:11">
      <c r="A1823" s="2" t="s">
        <v>12151</v>
      </c>
      <c r="B1823" s="99">
        <v>2131170</v>
      </c>
      <c r="C1823" s="100" t="s">
        <v>3614</v>
      </c>
      <c r="D1823" s="101" t="s">
        <v>3615</v>
      </c>
      <c r="E1823" s="102">
        <v>2220170</v>
      </c>
      <c r="F1823" s="101" t="s">
        <v>7506</v>
      </c>
      <c r="G1823" s="101" t="s">
        <v>3175</v>
      </c>
      <c r="H1823" s="103">
        <v>12</v>
      </c>
      <c r="I1823" s="100" t="s">
        <v>7471</v>
      </c>
      <c r="J1823" s="101" t="s">
        <v>3615</v>
      </c>
      <c r="K1823" s="101" t="s">
        <v>3886</v>
      </c>
    </row>
    <row r="1824" spans="1:11">
      <c r="A1824" s="2" t="s">
        <v>12151</v>
      </c>
      <c r="B1824" s="99">
        <v>2165392</v>
      </c>
      <c r="C1824" s="100" t="s">
        <v>3616</v>
      </c>
      <c r="D1824" s="101" t="s">
        <v>3617</v>
      </c>
      <c r="E1824" s="102">
        <v>2220170</v>
      </c>
      <c r="F1824" s="101" t="s">
        <v>7506</v>
      </c>
      <c r="G1824" s="101" t="s">
        <v>3175</v>
      </c>
      <c r="H1824" s="103">
        <v>12</v>
      </c>
      <c r="I1824" s="100" t="s">
        <v>7471</v>
      </c>
      <c r="J1824" s="101" t="s">
        <v>3617</v>
      </c>
      <c r="K1824" s="101" t="s">
        <v>3886</v>
      </c>
    </row>
    <row r="1825" spans="1:11">
      <c r="A1825" s="2" t="s">
        <v>12151</v>
      </c>
      <c r="B1825" s="99">
        <v>2171497</v>
      </c>
      <c r="C1825" s="100" t="s">
        <v>3618</v>
      </c>
      <c r="D1825" s="101" t="s">
        <v>3619</v>
      </c>
      <c r="E1825" s="102">
        <v>2220170</v>
      </c>
      <c r="F1825" s="101" t="s">
        <v>7506</v>
      </c>
      <c r="G1825" s="101" t="s">
        <v>3175</v>
      </c>
      <c r="H1825" s="103">
        <v>12</v>
      </c>
      <c r="I1825" s="100" t="s">
        <v>7471</v>
      </c>
      <c r="J1825" s="101" t="s">
        <v>3619</v>
      </c>
      <c r="K1825" s="101" t="s">
        <v>3886</v>
      </c>
    </row>
    <row r="1826" spans="1:11">
      <c r="A1826" s="2" t="s">
        <v>12151</v>
      </c>
      <c r="B1826" s="99">
        <v>2180275</v>
      </c>
      <c r="C1826" s="100" t="s">
        <v>3620</v>
      </c>
      <c r="D1826" s="101" t="s">
        <v>3621</v>
      </c>
      <c r="E1826" s="102">
        <v>2220170</v>
      </c>
      <c r="F1826" s="101" t="s">
        <v>7506</v>
      </c>
      <c r="G1826" s="101" t="s">
        <v>3175</v>
      </c>
      <c r="H1826" s="103">
        <v>12</v>
      </c>
      <c r="I1826" s="100" t="s">
        <v>7471</v>
      </c>
      <c r="J1826" s="101" t="s">
        <v>3621</v>
      </c>
      <c r="K1826" s="101" t="s">
        <v>3886</v>
      </c>
    </row>
    <row r="1827" spans="1:11">
      <c r="A1827" s="2" t="s">
        <v>12151</v>
      </c>
      <c r="B1827" s="99">
        <v>2187621</v>
      </c>
      <c r="C1827" s="100" t="s">
        <v>3622</v>
      </c>
      <c r="D1827" s="101" t="s">
        <v>3623</v>
      </c>
      <c r="E1827" s="102">
        <v>2220170</v>
      </c>
      <c r="F1827" s="101" t="s">
        <v>7506</v>
      </c>
      <c r="G1827" s="101" t="s">
        <v>3175</v>
      </c>
      <c r="H1827" s="103">
        <v>12</v>
      </c>
      <c r="I1827" s="100" t="s">
        <v>7471</v>
      </c>
      <c r="J1827" s="101" t="s">
        <v>3623</v>
      </c>
      <c r="K1827" s="101" t="s">
        <v>3886</v>
      </c>
    </row>
    <row r="1828" spans="1:11">
      <c r="A1828" s="2" t="s">
        <v>12151</v>
      </c>
      <c r="B1828" s="99">
        <v>2157864</v>
      </c>
      <c r="C1828" s="100" t="s">
        <v>3624</v>
      </c>
      <c r="D1828" s="101" t="s">
        <v>3625</v>
      </c>
      <c r="E1828" s="102">
        <v>2123737</v>
      </c>
      <c r="F1828" s="101" t="s">
        <v>7506</v>
      </c>
      <c r="G1828" s="101" t="s">
        <v>2092</v>
      </c>
      <c r="H1828" s="103">
        <v>2.4</v>
      </c>
      <c r="I1828" s="100" t="s">
        <v>7471</v>
      </c>
      <c r="J1828" s="101" t="s">
        <v>3625</v>
      </c>
      <c r="K1828" s="101" t="s">
        <v>85</v>
      </c>
    </row>
    <row r="1829" spans="1:11">
      <c r="A1829" s="2" t="s">
        <v>12151</v>
      </c>
      <c r="B1829" s="99">
        <v>2131173</v>
      </c>
      <c r="C1829" s="100" t="s">
        <v>11506</v>
      </c>
      <c r="D1829" s="101" t="s">
        <v>11507</v>
      </c>
      <c r="E1829" s="102">
        <v>2216608</v>
      </c>
      <c r="F1829" s="101" t="s">
        <v>7506</v>
      </c>
      <c r="G1829" s="101" t="s">
        <v>3175</v>
      </c>
      <c r="H1829" s="103">
        <v>12</v>
      </c>
      <c r="I1829" s="100" t="s">
        <v>7471</v>
      </c>
      <c r="J1829" s="101" t="s">
        <v>11507</v>
      </c>
      <c r="K1829" s="101" t="s">
        <v>430</v>
      </c>
    </row>
    <row r="1830" spans="1:11">
      <c r="A1830" s="2" t="s">
        <v>12151</v>
      </c>
      <c r="B1830" s="99">
        <v>2143926</v>
      </c>
      <c r="C1830" s="100" t="s">
        <v>11508</v>
      </c>
      <c r="D1830" s="101" t="s">
        <v>11509</v>
      </c>
      <c r="E1830" s="102">
        <v>2216608</v>
      </c>
      <c r="F1830" s="101" t="s">
        <v>7506</v>
      </c>
      <c r="G1830" s="101" t="s">
        <v>3175</v>
      </c>
      <c r="H1830" s="103">
        <v>12</v>
      </c>
      <c r="I1830" s="100" t="s">
        <v>7471</v>
      </c>
      <c r="J1830" s="101" t="s">
        <v>11509</v>
      </c>
      <c r="K1830" s="101" t="s">
        <v>430</v>
      </c>
    </row>
    <row r="1831" spans="1:11">
      <c r="A1831" s="2" t="s">
        <v>12151</v>
      </c>
      <c r="B1831" s="99">
        <v>2179555</v>
      </c>
      <c r="C1831" s="100" t="s">
        <v>4672</v>
      </c>
      <c r="D1831" s="101" t="s">
        <v>4673</v>
      </c>
      <c r="E1831" s="102">
        <v>2216608</v>
      </c>
      <c r="F1831" s="101" t="s">
        <v>7506</v>
      </c>
      <c r="G1831" s="101" t="s">
        <v>3175</v>
      </c>
      <c r="H1831" s="103">
        <v>12</v>
      </c>
      <c r="I1831" s="100" t="s">
        <v>7471</v>
      </c>
      <c r="J1831" s="101" t="s">
        <v>4673</v>
      </c>
      <c r="K1831" s="101" t="s">
        <v>430</v>
      </c>
    </row>
    <row r="1832" spans="1:11">
      <c r="A1832" s="2" t="s">
        <v>12151</v>
      </c>
      <c r="B1832" s="99">
        <v>2179648</v>
      </c>
      <c r="C1832" s="100" t="s">
        <v>4674</v>
      </c>
      <c r="D1832" s="101" t="s">
        <v>4675</v>
      </c>
      <c r="E1832" s="102">
        <v>2216608</v>
      </c>
      <c r="F1832" s="101" t="s">
        <v>7506</v>
      </c>
      <c r="G1832" s="101" t="s">
        <v>3175</v>
      </c>
      <c r="H1832" s="103">
        <v>12</v>
      </c>
      <c r="I1832" s="100" t="s">
        <v>7471</v>
      </c>
      <c r="J1832" s="101" t="s">
        <v>4675</v>
      </c>
      <c r="K1832" s="101" t="s">
        <v>430</v>
      </c>
    </row>
    <row r="1833" spans="1:11">
      <c r="A1833" s="2" t="s">
        <v>12151</v>
      </c>
      <c r="B1833" s="99">
        <v>2183162</v>
      </c>
      <c r="C1833" s="100" t="s">
        <v>4676</v>
      </c>
      <c r="D1833" s="101" t="s">
        <v>4677</v>
      </c>
      <c r="E1833" s="102">
        <v>2216608</v>
      </c>
      <c r="F1833" s="101" t="s">
        <v>7506</v>
      </c>
      <c r="G1833" s="101" t="s">
        <v>3175</v>
      </c>
      <c r="H1833" s="103">
        <v>12</v>
      </c>
      <c r="I1833" s="100" t="s">
        <v>7471</v>
      </c>
      <c r="J1833" s="101" t="s">
        <v>4677</v>
      </c>
      <c r="K1833" s="101" t="s">
        <v>430</v>
      </c>
    </row>
    <row r="1834" spans="1:11">
      <c r="A1834" s="2" t="s">
        <v>12151</v>
      </c>
      <c r="B1834" s="99">
        <v>2183616</v>
      </c>
      <c r="C1834" s="100" t="s">
        <v>4678</v>
      </c>
      <c r="D1834" s="101" t="s">
        <v>4679</v>
      </c>
      <c r="E1834" s="102">
        <v>2216608</v>
      </c>
      <c r="F1834" s="101" t="s">
        <v>7506</v>
      </c>
      <c r="G1834" s="101" t="s">
        <v>3175</v>
      </c>
      <c r="H1834" s="103">
        <v>12</v>
      </c>
      <c r="I1834" s="100" t="s">
        <v>7471</v>
      </c>
      <c r="J1834" s="101" t="s">
        <v>4679</v>
      </c>
      <c r="K1834" s="101" t="s">
        <v>430</v>
      </c>
    </row>
    <row r="1835" spans="1:11">
      <c r="A1835" s="2" t="s">
        <v>12151</v>
      </c>
      <c r="B1835" s="99">
        <v>2190383</v>
      </c>
      <c r="C1835" s="100" t="s">
        <v>4680</v>
      </c>
      <c r="D1835" s="101" t="s">
        <v>4681</v>
      </c>
      <c r="E1835" s="102">
        <v>2216608</v>
      </c>
      <c r="F1835" s="101" t="s">
        <v>7506</v>
      </c>
      <c r="G1835" s="101" t="s">
        <v>3175</v>
      </c>
      <c r="H1835" s="103">
        <v>12</v>
      </c>
      <c r="I1835" s="100" t="s">
        <v>7471</v>
      </c>
      <c r="J1835" s="101" t="s">
        <v>4681</v>
      </c>
      <c r="K1835" s="101" t="s">
        <v>430</v>
      </c>
    </row>
    <row r="1836" spans="1:11">
      <c r="A1836" s="2" t="s">
        <v>12151</v>
      </c>
      <c r="B1836" s="99">
        <v>2190959</v>
      </c>
      <c r="C1836" s="100" t="s">
        <v>4682</v>
      </c>
      <c r="D1836" s="101" t="s">
        <v>4683</v>
      </c>
      <c r="E1836" s="102">
        <v>2216608</v>
      </c>
      <c r="F1836" s="101" t="s">
        <v>7506</v>
      </c>
      <c r="G1836" s="101" t="s">
        <v>3175</v>
      </c>
      <c r="H1836" s="103">
        <v>12</v>
      </c>
      <c r="I1836" s="100" t="s">
        <v>7471</v>
      </c>
      <c r="J1836" s="101" t="s">
        <v>4683</v>
      </c>
      <c r="K1836" s="101" t="s">
        <v>430</v>
      </c>
    </row>
    <row r="1837" spans="1:11">
      <c r="A1837" s="2" t="s">
        <v>12151</v>
      </c>
      <c r="B1837" s="99">
        <v>2180683</v>
      </c>
      <c r="C1837" s="100" t="s">
        <v>4684</v>
      </c>
      <c r="D1837" s="101" t="s">
        <v>4685</v>
      </c>
      <c r="E1837" s="102">
        <v>2216608</v>
      </c>
      <c r="F1837" s="101" t="s">
        <v>7506</v>
      </c>
      <c r="G1837" s="101" t="s">
        <v>3175</v>
      </c>
      <c r="H1837" s="103">
        <v>12</v>
      </c>
      <c r="I1837" s="100" t="s">
        <v>7471</v>
      </c>
      <c r="J1837" s="101" t="s">
        <v>4685</v>
      </c>
      <c r="K1837" s="101" t="s">
        <v>430</v>
      </c>
    </row>
    <row r="1838" spans="1:11">
      <c r="A1838" s="2" t="s">
        <v>12151</v>
      </c>
      <c r="B1838" s="99">
        <v>2185894</v>
      </c>
      <c r="C1838" s="100" t="s">
        <v>4686</v>
      </c>
      <c r="D1838" s="101" t="s">
        <v>4687</v>
      </c>
      <c r="E1838" s="102">
        <v>2216608</v>
      </c>
      <c r="F1838" s="101" t="s">
        <v>7506</v>
      </c>
      <c r="G1838" s="101" t="s">
        <v>3175</v>
      </c>
      <c r="H1838" s="103">
        <v>12</v>
      </c>
      <c r="I1838" s="100" t="s">
        <v>7496</v>
      </c>
      <c r="J1838" s="101" t="s">
        <v>4687</v>
      </c>
      <c r="K1838" s="101" t="s">
        <v>430</v>
      </c>
    </row>
    <row r="1839" spans="1:11">
      <c r="A1839" s="2" t="s">
        <v>12151</v>
      </c>
      <c r="B1839" s="99">
        <v>2171293</v>
      </c>
      <c r="C1839" s="100" t="s">
        <v>4688</v>
      </c>
      <c r="D1839" s="101" t="s">
        <v>4689</v>
      </c>
      <c r="E1839" s="102">
        <v>2216608</v>
      </c>
      <c r="F1839" s="101" t="s">
        <v>7506</v>
      </c>
      <c r="G1839" s="101" t="s">
        <v>3175</v>
      </c>
      <c r="H1839" s="103">
        <v>12</v>
      </c>
      <c r="I1839" s="100" t="s">
        <v>7471</v>
      </c>
      <c r="J1839" s="101" t="s">
        <v>4689</v>
      </c>
      <c r="K1839" s="101" t="s">
        <v>430</v>
      </c>
    </row>
    <row r="1840" spans="1:11">
      <c r="A1840" s="2" t="s">
        <v>12151</v>
      </c>
      <c r="B1840" s="99">
        <v>2162788</v>
      </c>
      <c r="C1840" s="100" t="s">
        <v>4690</v>
      </c>
      <c r="D1840" s="101" t="s">
        <v>4691</v>
      </c>
      <c r="E1840" s="102">
        <v>2122868</v>
      </c>
      <c r="F1840" s="101" t="s">
        <v>7506</v>
      </c>
      <c r="G1840" s="101" t="s">
        <v>5872</v>
      </c>
      <c r="H1840" s="103">
        <v>4</v>
      </c>
      <c r="I1840" s="100" t="s">
        <v>7471</v>
      </c>
      <c r="J1840" s="101" t="s">
        <v>4691</v>
      </c>
      <c r="K1840" s="101" t="s">
        <v>4692</v>
      </c>
    </row>
    <row r="1841" spans="1:11">
      <c r="A1841" s="2" t="s">
        <v>12135</v>
      </c>
      <c r="B1841" s="99">
        <v>2139458</v>
      </c>
      <c r="C1841" s="100" t="s">
        <v>1790</v>
      </c>
      <c r="D1841" s="101" t="s">
        <v>1791</v>
      </c>
      <c r="E1841" s="102">
        <v>2215764</v>
      </c>
      <c r="F1841" s="101" t="s">
        <v>7506</v>
      </c>
      <c r="G1841" s="101" t="s">
        <v>1776</v>
      </c>
      <c r="H1841" s="103">
        <v>33</v>
      </c>
      <c r="I1841" s="100" t="s">
        <v>7471</v>
      </c>
      <c r="J1841" s="101" t="s">
        <v>1791</v>
      </c>
      <c r="K1841" s="101" t="s">
        <v>384</v>
      </c>
    </row>
    <row r="1842" spans="1:11">
      <c r="A1842" s="2" t="s">
        <v>12135</v>
      </c>
      <c r="B1842" s="99">
        <v>2167767</v>
      </c>
      <c r="C1842" s="100" t="s">
        <v>1792</v>
      </c>
      <c r="D1842" s="101" t="s">
        <v>1793</v>
      </c>
      <c r="E1842" s="102">
        <v>2213496</v>
      </c>
      <c r="F1842" s="101" t="s">
        <v>7506</v>
      </c>
      <c r="G1842" s="101" t="s">
        <v>1776</v>
      </c>
      <c r="H1842" s="103">
        <v>12</v>
      </c>
      <c r="I1842" s="100" t="s">
        <v>7471</v>
      </c>
      <c r="J1842" s="101" t="s">
        <v>1793</v>
      </c>
      <c r="K1842" s="101" t="s">
        <v>384</v>
      </c>
    </row>
    <row r="1843" spans="1:11">
      <c r="A1843" s="2" t="s">
        <v>12135</v>
      </c>
      <c r="B1843" s="99">
        <v>2140313</v>
      </c>
      <c r="C1843" s="100" t="s">
        <v>1794</v>
      </c>
      <c r="D1843" s="101" t="s">
        <v>1795</v>
      </c>
      <c r="E1843" s="102">
        <v>2213496</v>
      </c>
      <c r="F1843" s="101" t="s">
        <v>7506</v>
      </c>
      <c r="G1843" s="101" t="s">
        <v>1776</v>
      </c>
      <c r="H1843" s="103">
        <v>12</v>
      </c>
      <c r="I1843" s="100" t="s">
        <v>7471</v>
      </c>
      <c r="J1843" s="101" t="s">
        <v>1795</v>
      </c>
      <c r="K1843" s="101" t="s">
        <v>384</v>
      </c>
    </row>
    <row r="1844" spans="1:11">
      <c r="A1844" s="2" t="s">
        <v>12135</v>
      </c>
      <c r="B1844" s="99">
        <v>2167616</v>
      </c>
      <c r="C1844" s="100" t="s">
        <v>2087</v>
      </c>
      <c r="D1844" s="101" t="s">
        <v>2088</v>
      </c>
      <c r="E1844" s="102">
        <v>2122039</v>
      </c>
      <c r="F1844" s="101" t="s">
        <v>7506</v>
      </c>
      <c r="G1844" s="101" t="s">
        <v>5872</v>
      </c>
      <c r="H1844" s="103">
        <v>2.4</v>
      </c>
      <c r="I1844" s="100" t="s">
        <v>7471</v>
      </c>
      <c r="J1844" s="101" t="s">
        <v>2088</v>
      </c>
      <c r="K1844" s="101" t="s">
        <v>2089</v>
      </c>
    </row>
    <row r="1845" spans="1:11">
      <c r="A1845" s="2" t="s">
        <v>12135</v>
      </c>
      <c r="B1845" s="99">
        <v>2136703</v>
      </c>
      <c r="C1845" s="100" t="s">
        <v>6829</v>
      </c>
      <c r="D1845" s="101" t="s">
        <v>6830</v>
      </c>
      <c r="E1845" s="102">
        <v>2219668</v>
      </c>
      <c r="F1845" s="101" t="s">
        <v>7506</v>
      </c>
      <c r="G1845" s="101" t="s">
        <v>5876</v>
      </c>
      <c r="H1845" s="103">
        <v>4</v>
      </c>
      <c r="I1845" s="100" t="s">
        <v>7471</v>
      </c>
      <c r="J1845" s="101" t="s">
        <v>6830</v>
      </c>
      <c r="K1845" s="101" t="s">
        <v>436</v>
      </c>
    </row>
    <row r="1846" spans="1:11">
      <c r="A1846" s="2" t="s">
        <v>12135</v>
      </c>
      <c r="B1846" s="99">
        <v>2145515</v>
      </c>
      <c r="C1846" s="100" t="s">
        <v>6831</v>
      </c>
      <c r="D1846" s="101" t="s">
        <v>6832</v>
      </c>
      <c r="E1846" s="102">
        <v>2219668</v>
      </c>
      <c r="F1846" s="101" t="s">
        <v>7506</v>
      </c>
      <c r="G1846" s="101" t="s">
        <v>5876</v>
      </c>
      <c r="H1846" s="103">
        <v>4</v>
      </c>
      <c r="I1846" s="100" t="s">
        <v>7471</v>
      </c>
      <c r="J1846" s="101" t="s">
        <v>6832</v>
      </c>
      <c r="K1846" s="101" t="s">
        <v>436</v>
      </c>
    </row>
    <row r="1847" spans="1:11">
      <c r="A1847" s="2" t="s">
        <v>12135</v>
      </c>
      <c r="B1847" s="99">
        <v>2146821</v>
      </c>
      <c r="C1847" s="100" t="s">
        <v>8051</v>
      </c>
      <c r="D1847" s="101" t="s">
        <v>8052</v>
      </c>
      <c r="E1847" s="102">
        <v>2123040</v>
      </c>
      <c r="F1847" s="101" t="s">
        <v>7506</v>
      </c>
      <c r="G1847" s="101" t="s">
        <v>5876</v>
      </c>
      <c r="H1847" s="103">
        <v>4</v>
      </c>
      <c r="I1847" s="100" t="s">
        <v>7521</v>
      </c>
      <c r="J1847" s="101" t="s">
        <v>8052</v>
      </c>
      <c r="K1847" s="101" t="s">
        <v>49</v>
      </c>
    </row>
    <row r="1848" spans="1:11">
      <c r="A1848" s="2" t="s">
        <v>12135</v>
      </c>
      <c r="B1848" s="99">
        <v>2154809</v>
      </c>
      <c r="C1848" s="100" t="s">
        <v>8053</v>
      </c>
      <c r="D1848" s="101" t="s">
        <v>8054</v>
      </c>
      <c r="E1848" s="102">
        <v>2274128</v>
      </c>
      <c r="F1848" s="101" t="s">
        <v>7506</v>
      </c>
      <c r="G1848" s="101" t="s">
        <v>5876</v>
      </c>
      <c r="H1848" s="103">
        <v>2.4</v>
      </c>
      <c r="I1848" s="100" t="s">
        <v>7471</v>
      </c>
      <c r="J1848" s="101" t="s">
        <v>8054</v>
      </c>
      <c r="K1848" s="101" t="s">
        <v>8055</v>
      </c>
    </row>
    <row r="1849" spans="1:11">
      <c r="A1849" s="2" t="s">
        <v>12135</v>
      </c>
      <c r="B1849" s="99">
        <v>2150582</v>
      </c>
      <c r="C1849" s="100" t="s">
        <v>8056</v>
      </c>
      <c r="D1849" s="101" t="s">
        <v>8057</v>
      </c>
      <c r="E1849" s="102">
        <v>2123940</v>
      </c>
      <c r="F1849" s="101" t="s">
        <v>7506</v>
      </c>
      <c r="G1849" s="101" t="s">
        <v>5448</v>
      </c>
      <c r="H1849" s="103">
        <v>12</v>
      </c>
      <c r="I1849" s="100" t="s">
        <v>7471</v>
      </c>
      <c r="J1849" s="101" t="s">
        <v>8057</v>
      </c>
      <c r="K1849" s="101" t="s">
        <v>52</v>
      </c>
    </row>
    <row r="1850" spans="1:11">
      <c r="A1850" s="2" t="s">
        <v>12135</v>
      </c>
      <c r="B1850" s="99">
        <v>2186221</v>
      </c>
      <c r="C1850" s="100" t="s">
        <v>8111</v>
      </c>
      <c r="D1850" s="101" t="s">
        <v>8112</v>
      </c>
      <c r="E1850" s="102">
        <v>2220440</v>
      </c>
      <c r="F1850" s="101" t="s">
        <v>7506</v>
      </c>
      <c r="G1850" s="101" t="s">
        <v>5442</v>
      </c>
      <c r="H1850" s="103">
        <v>33</v>
      </c>
      <c r="I1850" s="100" t="s">
        <v>7471</v>
      </c>
      <c r="J1850" s="101" t="s">
        <v>8112</v>
      </c>
      <c r="K1850" s="101" t="s">
        <v>3870</v>
      </c>
    </row>
    <row r="1851" spans="1:11">
      <c r="A1851" s="2" t="s">
        <v>12135</v>
      </c>
      <c r="B1851" s="99">
        <v>2145716</v>
      </c>
      <c r="C1851" s="100" t="s">
        <v>8113</v>
      </c>
      <c r="D1851" s="101" t="s">
        <v>8114</v>
      </c>
      <c r="E1851" s="102">
        <v>2220440</v>
      </c>
      <c r="F1851" s="101" t="s">
        <v>7506</v>
      </c>
      <c r="G1851" s="101" t="s">
        <v>5442</v>
      </c>
      <c r="H1851" s="103">
        <v>33</v>
      </c>
      <c r="I1851" s="100" t="s">
        <v>7471</v>
      </c>
      <c r="J1851" s="101" t="s">
        <v>8114</v>
      </c>
      <c r="K1851" s="101" t="s">
        <v>3870</v>
      </c>
    </row>
    <row r="1852" spans="1:11">
      <c r="A1852" s="2" t="s">
        <v>12135</v>
      </c>
      <c r="B1852" s="99">
        <v>2156208</v>
      </c>
      <c r="C1852" s="100" t="s">
        <v>8189</v>
      </c>
      <c r="D1852" s="101" t="s">
        <v>8190</v>
      </c>
      <c r="E1852" s="102">
        <v>2123702</v>
      </c>
      <c r="F1852" s="101" t="s">
        <v>7506</v>
      </c>
      <c r="G1852" s="101" t="s">
        <v>2931</v>
      </c>
      <c r="H1852" s="103">
        <v>4</v>
      </c>
      <c r="I1852" s="100" t="s">
        <v>7471</v>
      </c>
      <c r="J1852" s="101" t="s">
        <v>8190</v>
      </c>
      <c r="K1852" s="101" t="s">
        <v>8191</v>
      </c>
    </row>
    <row r="1853" spans="1:11">
      <c r="A1853" s="2" t="s">
        <v>12135</v>
      </c>
      <c r="B1853" s="99">
        <v>2134176</v>
      </c>
      <c r="C1853" s="100" t="s">
        <v>8719</v>
      </c>
      <c r="D1853" s="101" t="s">
        <v>8720</v>
      </c>
      <c r="E1853" s="102">
        <v>2216094</v>
      </c>
      <c r="F1853" s="101" t="s">
        <v>7506</v>
      </c>
      <c r="G1853" s="101" t="s">
        <v>1776</v>
      </c>
      <c r="H1853" s="103">
        <v>33</v>
      </c>
      <c r="I1853" s="100" t="s">
        <v>7471</v>
      </c>
      <c r="J1853" s="101" t="s">
        <v>8720</v>
      </c>
      <c r="K1853" s="101" t="s">
        <v>3904</v>
      </c>
    </row>
    <row r="1854" spans="1:11">
      <c r="A1854" s="2" t="s">
        <v>12135</v>
      </c>
      <c r="B1854" s="99">
        <v>2170248</v>
      </c>
      <c r="C1854" s="100" t="s">
        <v>8721</v>
      </c>
      <c r="D1854" s="101" t="s">
        <v>8722</v>
      </c>
      <c r="E1854" s="102">
        <v>2216094</v>
      </c>
      <c r="F1854" s="101" t="s">
        <v>7506</v>
      </c>
      <c r="G1854" s="101" t="s">
        <v>1776</v>
      </c>
      <c r="H1854" s="103">
        <v>33</v>
      </c>
      <c r="I1854" s="100" t="s">
        <v>7471</v>
      </c>
      <c r="J1854" s="101" t="s">
        <v>8722</v>
      </c>
      <c r="K1854" s="101" t="s">
        <v>3904</v>
      </c>
    </row>
    <row r="1855" spans="1:11">
      <c r="A1855" s="2" t="s">
        <v>12135</v>
      </c>
      <c r="B1855" s="99">
        <v>2130601</v>
      </c>
      <c r="C1855" s="100" t="s">
        <v>8723</v>
      </c>
      <c r="D1855" s="101" t="s">
        <v>8724</v>
      </c>
      <c r="E1855" s="102">
        <v>2216094</v>
      </c>
      <c r="F1855" s="101" t="s">
        <v>7506</v>
      </c>
      <c r="G1855" s="101" t="s">
        <v>1776</v>
      </c>
      <c r="H1855" s="103">
        <v>33</v>
      </c>
      <c r="I1855" s="100" t="s">
        <v>7471</v>
      </c>
      <c r="J1855" s="101" t="s">
        <v>8724</v>
      </c>
      <c r="K1855" s="101" t="s">
        <v>3904</v>
      </c>
    </row>
    <row r="1856" spans="1:11">
      <c r="A1856" s="2" t="s">
        <v>12135</v>
      </c>
      <c r="B1856" s="99">
        <v>2152561</v>
      </c>
      <c r="C1856" s="100" t="s">
        <v>8725</v>
      </c>
      <c r="D1856" s="101" t="s">
        <v>8726</v>
      </c>
      <c r="E1856" s="102">
        <v>2124011</v>
      </c>
      <c r="F1856" s="101" t="s">
        <v>7506</v>
      </c>
      <c r="G1856" s="101" t="s">
        <v>5442</v>
      </c>
      <c r="H1856" s="103">
        <v>12</v>
      </c>
      <c r="I1856" s="100" t="s">
        <v>7471</v>
      </c>
      <c r="J1856" s="101" t="s">
        <v>8726</v>
      </c>
      <c r="K1856" s="101" t="s">
        <v>113</v>
      </c>
    </row>
    <row r="1857" spans="1:11">
      <c r="A1857" s="2" t="s">
        <v>12135</v>
      </c>
      <c r="B1857" s="99">
        <v>2183882</v>
      </c>
      <c r="C1857" s="100" t="s">
        <v>4200</v>
      </c>
      <c r="D1857" s="101" t="s">
        <v>1391</v>
      </c>
      <c r="E1857" s="102">
        <v>2274029</v>
      </c>
      <c r="F1857" s="101" t="s">
        <v>7506</v>
      </c>
      <c r="G1857" s="101" t="s">
        <v>2092</v>
      </c>
      <c r="H1857" s="103">
        <v>33</v>
      </c>
      <c r="I1857" s="100" t="s">
        <v>7471</v>
      </c>
      <c r="J1857" s="101" t="s">
        <v>1391</v>
      </c>
      <c r="K1857" s="101" t="s">
        <v>574</v>
      </c>
    </row>
    <row r="1858" spans="1:11">
      <c r="A1858" s="2" t="s">
        <v>12135</v>
      </c>
      <c r="B1858" s="99">
        <v>2142911</v>
      </c>
      <c r="C1858" s="100" t="s">
        <v>4433</v>
      </c>
      <c r="D1858" s="101" t="s">
        <v>4434</v>
      </c>
      <c r="E1858" s="102">
        <v>2220490</v>
      </c>
      <c r="F1858" s="101" t="s">
        <v>7506</v>
      </c>
      <c r="G1858" s="101" t="s">
        <v>5442</v>
      </c>
      <c r="H1858" s="103">
        <v>12</v>
      </c>
      <c r="I1858" s="100" t="s">
        <v>7471</v>
      </c>
      <c r="J1858" s="101" t="s">
        <v>4434</v>
      </c>
      <c r="K1858" s="101" t="s">
        <v>590</v>
      </c>
    </row>
    <row r="1859" spans="1:11">
      <c r="A1859" s="2" t="s">
        <v>12135</v>
      </c>
      <c r="B1859" s="99">
        <v>2135273</v>
      </c>
      <c r="C1859" s="100" t="s">
        <v>4435</v>
      </c>
      <c r="D1859" s="101" t="s">
        <v>4436</v>
      </c>
      <c r="E1859" s="102">
        <v>2220676</v>
      </c>
      <c r="F1859" s="101" t="s">
        <v>7506</v>
      </c>
      <c r="G1859" s="101" t="s">
        <v>5448</v>
      </c>
      <c r="H1859" s="103">
        <v>4</v>
      </c>
      <c r="I1859" s="100" t="s">
        <v>7471</v>
      </c>
      <c r="J1859" s="101" t="s">
        <v>4436</v>
      </c>
      <c r="K1859" s="101" t="s">
        <v>1728</v>
      </c>
    </row>
    <row r="1860" spans="1:11">
      <c r="A1860" s="2" t="s">
        <v>12135</v>
      </c>
      <c r="B1860" s="99">
        <v>2154061</v>
      </c>
      <c r="C1860" s="100" t="s">
        <v>4437</v>
      </c>
      <c r="D1860" s="101" t="s">
        <v>4438</v>
      </c>
      <c r="E1860" s="102">
        <v>2220676</v>
      </c>
      <c r="F1860" s="101" t="s">
        <v>7506</v>
      </c>
      <c r="G1860" s="101" t="s">
        <v>5448</v>
      </c>
      <c r="H1860" s="103">
        <v>4</v>
      </c>
      <c r="I1860" s="100" t="s">
        <v>7471</v>
      </c>
      <c r="J1860" s="101" t="s">
        <v>4438</v>
      </c>
      <c r="K1860" s="101" t="s">
        <v>1728</v>
      </c>
    </row>
    <row r="1861" spans="1:11">
      <c r="A1861" s="2" t="s">
        <v>12135</v>
      </c>
      <c r="B1861" s="99">
        <v>2169085</v>
      </c>
      <c r="C1861" s="100" t="s">
        <v>4439</v>
      </c>
      <c r="D1861" s="101" t="s">
        <v>4440</v>
      </c>
      <c r="E1861" s="102">
        <v>2220676</v>
      </c>
      <c r="F1861" s="101" t="s">
        <v>7506</v>
      </c>
      <c r="G1861" s="101" t="s">
        <v>5448</v>
      </c>
      <c r="H1861" s="103">
        <v>4</v>
      </c>
      <c r="I1861" s="100" t="s">
        <v>7471</v>
      </c>
      <c r="J1861" s="101" t="s">
        <v>4440</v>
      </c>
      <c r="K1861" s="101" t="s">
        <v>1728</v>
      </c>
    </row>
    <row r="1862" spans="1:11">
      <c r="A1862" s="2" t="s">
        <v>12135</v>
      </c>
      <c r="B1862" s="99">
        <v>2182115</v>
      </c>
      <c r="C1862" s="100" t="s">
        <v>4441</v>
      </c>
      <c r="D1862" s="101" t="s">
        <v>4442</v>
      </c>
      <c r="E1862" s="102">
        <v>2220676</v>
      </c>
      <c r="F1862" s="101" t="s">
        <v>7506</v>
      </c>
      <c r="G1862" s="101" t="s">
        <v>5448</v>
      </c>
      <c r="H1862" s="103">
        <v>4</v>
      </c>
      <c r="I1862" s="100" t="s">
        <v>7471</v>
      </c>
      <c r="J1862" s="101" t="s">
        <v>4442</v>
      </c>
      <c r="K1862" s="101" t="s">
        <v>1728</v>
      </c>
    </row>
    <row r="1863" spans="1:11">
      <c r="A1863" s="2" t="s">
        <v>12135</v>
      </c>
      <c r="B1863" s="99">
        <v>2168324</v>
      </c>
      <c r="C1863" s="100" t="s">
        <v>4443</v>
      </c>
      <c r="D1863" s="101" t="s">
        <v>4444</v>
      </c>
      <c r="E1863" s="102">
        <v>2220676</v>
      </c>
      <c r="F1863" s="101" t="s">
        <v>7506</v>
      </c>
      <c r="G1863" s="101" t="s">
        <v>5448</v>
      </c>
      <c r="H1863" s="103">
        <v>4</v>
      </c>
      <c r="I1863" s="100" t="s">
        <v>7471</v>
      </c>
      <c r="J1863" s="101" t="s">
        <v>4444</v>
      </c>
      <c r="K1863" s="101" t="s">
        <v>1728</v>
      </c>
    </row>
    <row r="1864" spans="1:11">
      <c r="A1864" s="2" t="s">
        <v>12135</v>
      </c>
      <c r="B1864" s="99">
        <v>2184883</v>
      </c>
      <c r="C1864" s="100" t="s">
        <v>4445</v>
      </c>
      <c r="D1864" s="101" t="s">
        <v>4446</v>
      </c>
      <c r="E1864" s="102">
        <v>2220676</v>
      </c>
      <c r="F1864" s="101" t="s">
        <v>7506</v>
      </c>
      <c r="G1864" s="101" t="s">
        <v>5448</v>
      </c>
      <c r="H1864" s="103">
        <v>4</v>
      </c>
      <c r="I1864" s="100" t="s">
        <v>7471</v>
      </c>
      <c r="J1864" s="101" t="s">
        <v>4446</v>
      </c>
      <c r="K1864" s="101" t="s">
        <v>1728</v>
      </c>
    </row>
    <row r="1865" spans="1:11">
      <c r="A1865" s="2" t="s">
        <v>12135</v>
      </c>
      <c r="B1865" s="99">
        <v>2143922</v>
      </c>
      <c r="C1865" s="100" t="s">
        <v>4447</v>
      </c>
      <c r="D1865" s="101" t="s">
        <v>4448</v>
      </c>
      <c r="E1865" s="102">
        <v>2220488</v>
      </c>
      <c r="F1865" s="101" t="s">
        <v>7506</v>
      </c>
      <c r="G1865" s="101" t="s">
        <v>5457</v>
      </c>
      <c r="H1865" s="103">
        <v>12</v>
      </c>
      <c r="I1865" s="100" t="s">
        <v>7471</v>
      </c>
      <c r="J1865" s="101" t="s">
        <v>4448</v>
      </c>
      <c r="K1865" s="101" t="s">
        <v>591</v>
      </c>
    </row>
    <row r="1866" spans="1:11">
      <c r="A1866" s="2" t="s">
        <v>12135</v>
      </c>
      <c r="B1866" s="99">
        <v>2149759</v>
      </c>
      <c r="C1866" s="100" t="s">
        <v>4449</v>
      </c>
      <c r="D1866" s="101" t="s">
        <v>4450</v>
      </c>
      <c r="E1866" s="102">
        <v>2220488</v>
      </c>
      <c r="F1866" s="101" t="s">
        <v>7506</v>
      </c>
      <c r="G1866" s="101" t="s">
        <v>5457</v>
      </c>
      <c r="H1866" s="103">
        <v>12</v>
      </c>
      <c r="I1866" s="100" t="s">
        <v>7471</v>
      </c>
      <c r="J1866" s="101" t="s">
        <v>4450</v>
      </c>
      <c r="K1866" s="101" t="s">
        <v>591</v>
      </c>
    </row>
    <row r="1867" spans="1:11">
      <c r="A1867" s="2" t="s">
        <v>12135</v>
      </c>
      <c r="B1867" s="99">
        <v>2149940</v>
      </c>
      <c r="C1867" s="100" t="s">
        <v>4451</v>
      </c>
      <c r="D1867" s="101" t="s">
        <v>4452</v>
      </c>
      <c r="E1867" s="102">
        <v>2220488</v>
      </c>
      <c r="F1867" s="101" t="s">
        <v>7506</v>
      </c>
      <c r="G1867" s="101" t="s">
        <v>5457</v>
      </c>
      <c r="H1867" s="103">
        <v>12</v>
      </c>
      <c r="I1867" s="100" t="s">
        <v>7471</v>
      </c>
      <c r="J1867" s="101" t="s">
        <v>4452</v>
      </c>
      <c r="K1867" s="101" t="s">
        <v>591</v>
      </c>
    </row>
    <row r="1868" spans="1:11">
      <c r="A1868" s="2" t="s">
        <v>12135</v>
      </c>
      <c r="B1868" s="99">
        <v>2183886</v>
      </c>
      <c r="C1868" s="100" t="s">
        <v>4453</v>
      </c>
      <c r="D1868" s="101" t="s">
        <v>4454</v>
      </c>
      <c r="E1868" s="102">
        <v>2220488</v>
      </c>
      <c r="F1868" s="101" t="s">
        <v>7506</v>
      </c>
      <c r="G1868" s="101" t="s">
        <v>5457</v>
      </c>
      <c r="H1868" s="103">
        <v>12</v>
      </c>
      <c r="I1868" s="100" t="s">
        <v>7471</v>
      </c>
      <c r="J1868" s="101" t="s">
        <v>4454</v>
      </c>
      <c r="K1868" s="101" t="s">
        <v>591</v>
      </c>
    </row>
    <row r="1869" spans="1:11">
      <c r="A1869" s="2" t="s">
        <v>12135</v>
      </c>
      <c r="B1869" s="99">
        <v>2189337</v>
      </c>
      <c r="C1869" s="100" t="s">
        <v>4455</v>
      </c>
      <c r="D1869" s="101" t="s">
        <v>4456</v>
      </c>
      <c r="E1869" s="102">
        <v>2220488</v>
      </c>
      <c r="F1869" s="101" t="s">
        <v>7506</v>
      </c>
      <c r="G1869" s="101" t="s">
        <v>5457</v>
      </c>
      <c r="H1869" s="103">
        <v>12</v>
      </c>
      <c r="I1869" s="100" t="s">
        <v>7471</v>
      </c>
      <c r="J1869" s="101" t="s">
        <v>4456</v>
      </c>
      <c r="K1869" s="101" t="s">
        <v>591</v>
      </c>
    </row>
    <row r="1870" spans="1:11">
      <c r="A1870" s="2" t="s">
        <v>12135</v>
      </c>
      <c r="B1870" s="99">
        <v>2129535</v>
      </c>
      <c r="C1870" s="100" t="s">
        <v>4457</v>
      </c>
      <c r="D1870" s="101" t="s">
        <v>4458</v>
      </c>
      <c r="E1870" s="102">
        <v>2220488</v>
      </c>
      <c r="F1870" s="101" t="s">
        <v>7506</v>
      </c>
      <c r="G1870" s="101" t="s">
        <v>5457</v>
      </c>
      <c r="H1870" s="103">
        <v>12</v>
      </c>
      <c r="I1870" s="100" t="s">
        <v>7471</v>
      </c>
      <c r="J1870" s="101" t="s">
        <v>4458</v>
      </c>
      <c r="K1870" s="101" t="s">
        <v>591</v>
      </c>
    </row>
    <row r="1871" spans="1:11">
      <c r="A1871" s="2" t="s">
        <v>12135</v>
      </c>
      <c r="B1871" s="99">
        <v>2160453</v>
      </c>
      <c r="C1871" s="100" t="s">
        <v>4459</v>
      </c>
      <c r="D1871" s="101" t="s">
        <v>4460</v>
      </c>
      <c r="E1871" s="102">
        <v>2124603</v>
      </c>
      <c r="F1871" s="101" t="s">
        <v>7506</v>
      </c>
      <c r="G1871" s="101" t="s">
        <v>3099</v>
      </c>
      <c r="H1871" s="103">
        <v>4</v>
      </c>
      <c r="I1871" s="100" t="s">
        <v>7521</v>
      </c>
      <c r="J1871" s="101" t="s">
        <v>4460</v>
      </c>
      <c r="K1871" s="101" t="s">
        <v>4461</v>
      </c>
    </row>
    <row r="1872" spans="1:11">
      <c r="A1872" s="2" t="s">
        <v>12135</v>
      </c>
      <c r="B1872" s="99">
        <v>2167610</v>
      </c>
      <c r="C1872" s="100" t="s">
        <v>4462</v>
      </c>
      <c r="D1872" s="101" t="s">
        <v>4463</v>
      </c>
      <c r="E1872" s="102">
        <v>2124044</v>
      </c>
      <c r="F1872" s="101" t="s">
        <v>7506</v>
      </c>
      <c r="G1872" s="101" t="s">
        <v>5442</v>
      </c>
      <c r="H1872" s="103">
        <v>4.8</v>
      </c>
      <c r="I1872" s="100" t="s">
        <v>7471</v>
      </c>
      <c r="J1872" s="101" t="s">
        <v>4463</v>
      </c>
      <c r="K1872" s="101" t="s">
        <v>4464</v>
      </c>
    </row>
    <row r="1873" spans="1:11">
      <c r="A1873" s="2" t="s">
        <v>12135</v>
      </c>
      <c r="B1873" s="99">
        <v>2167613</v>
      </c>
      <c r="C1873" s="100" t="s">
        <v>4465</v>
      </c>
      <c r="D1873" s="101" t="s">
        <v>4466</v>
      </c>
      <c r="E1873" s="102">
        <v>2124061</v>
      </c>
      <c r="F1873" s="101" t="s">
        <v>7506</v>
      </c>
      <c r="G1873" s="101" t="s">
        <v>5457</v>
      </c>
      <c r="H1873" s="103">
        <v>2.4</v>
      </c>
      <c r="I1873" s="100" t="s">
        <v>7471</v>
      </c>
      <c r="J1873" s="101" t="s">
        <v>4466</v>
      </c>
      <c r="K1873" s="101" t="s">
        <v>4467</v>
      </c>
    </row>
    <row r="1874" spans="1:11">
      <c r="A1874" s="2" t="s">
        <v>12135</v>
      </c>
      <c r="B1874" s="99">
        <v>2160456</v>
      </c>
      <c r="C1874" s="100" t="s">
        <v>4468</v>
      </c>
      <c r="D1874" s="101" t="s">
        <v>4469</v>
      </c>
      <c r="E1874" s="102">
        <v>2124111</v>
      </c>
      <c r="F1874" s="101" t="s">
        <v>7506</v>
      </c>
      <c r="G1874" s="101" t="s">
        <v>5442</v>
      </c>
      <c r="H1874" s="103">
        <v>12</v>
      </c>
      <c r="I1874" s="100" t="s">
        <v>7521</v>
      </c>
      <c r="J1874" s="101" t="s">
        <v>4469</v>
      </c>
      <c r="K1874" s="101" t="s">
        <v>164</v>
      </c>
    </row>
    <row r="1875" spans="1:11">
      <c r="A1875" s="2" t="s">
        <v>12135</v>
      </c>
      <c r="B1875" s="99">
        <v>2155528</v>
      </c>
      <c r="C1875" s="100" t="s">
        <v>11369</v>
      </c>
      <c r="D1875" s="101" t="s">
        <v>11370</v>
      </c>
      <c r="E1875" s="102">
        <v>2214068</v>
      </c>
      <c r="F1875" s="101" t="s">
        <v>7506</v>
      </c>
      <c r="G1875" s="101" t="s">
        <v>5442</v>
      </c>
      <c r="H1875" s="103">
        <v>12</v>
      </c>
      <c r="I1875" s="100" t="s">
        <v>7471</v>
      </c>
      <c r="J1875" s="101" t="s">
        <v>11370</v>
      </c>
      <c r="K1875" s="101" t="s">
        <v>605</v>
      </c>
    </row>
    <row r="1876" spans="1:11">
      <c r="A1876" s="2" t="s">
        <v>12135</v>
      </c>
      <c r="B1876" s="99">
        <v>2178325</v>
      </c>
      <c r="C1876" s="100" t="s">
        <v>11371</v>
      </c>
      <c r="D1876" s="101" t="s">
        <v>11372</v>
      </c>
      <c r="E1876" s="102">
        <v>2214070</v>
      </c>
      <c r="F1876" s="101" t="s">
        <v>7506</v>
      </c>
      <c r="G1876" s="101" t="s">
        <v>5442</v>
      </c>
      <c r="H1876" s="103">
        <v>33</v>
      </c>
      <c r="I1876" s="100" t="s">
        <v>7471</v>
      </c>
      <c r="J1876" s="101" t="s">
        <v>11372</v>
      </c>
      <c r="K1876" s="101" t="s">
        <v>605</v>
      </c>
    </row>
    <row r="1877" spans="1:11">
      <c r="A1877" s="2" t="s">
        <v>12135</v>
      </c>
      <c r="B1877" s="99">
        <v>2186222</v>
      </c>
      <c r="C1877" s="100" t="s">
        <v>11373</v>
      </c>
      <c r="D1877" s="101" t="s">
        <v>11374</v>
      </c>
      <c r="E1877" s="102">
        <v>2214070</v>
      </c>
      <c r="F1877" s="101" t="s">
        <v>7506</v>
      </c>
      <c r="G1877" s="101" t="s">
        <v>5442</v>
      </c>
      <c r="H1877" s="103">
        <v>33</v>
      </c>
      <c r="I1877" s="100" t="s">
        <v>7471</v>
      </c>
      <c r="J1877" s="101" t="s">
        <v>11374</v>
      </c>
      <c r="K1877" s="101" t="s">
        <v>605</v>
      </c>
    </row>
    <row r="1878" spans="1:11">
      <c r="A1878" s="2" t="s">
        <v>12135</v>
      </c>
      <c r="B1878" s="99">
        <v>2163152</v>
      </c>
      <c r="C1878" s="100" t="s">
        <v>11375</v>
      </c>
      <c r="D1878" s="101" t="s">
        <v>11376</v>
      </c>
      <c r="E1878" s="102">
        <v>2214070</v>
      </c>
      <c r="F1878" s="101" t="s">
        <v>7506</v>
      </c>
      <c r="G1878" s="101" t="s">
        <v>5442</v>
      </c>
      <c r="H1878" s="103">
        <v>33</v>
      </c>
      <c r="I1878" s="100" t="s">
        <v>7471</v>
      </c>
      <c r="J1878" s="101" t="s">
        <v>11376</v>
      </c>
      <c r="K1878" s="101" t="s">
        <v>605</v>
      </c>
    </row>
    <row r="1879" spans="1:11">
      <c r="A1879" s="2" t="s">
        <v>12135</v>
      </c>
      <c r="B1879" s="99">
        <v>2190768</v>
      </c>
      <c r="C1879" s="100" t="s">
        <v>11377</v>
      </c>
      <c r="D1879" s="101" t="s">
        <v>11378</v>
      </c>
      <c r="E1879" s="102">
        <v>2214070</v>
      </c>
      <c r="F1879" s="101" t="s">
        <v>7506</v>
      </c>
      <c r="G1879" s="101" t="s">
        <v>5442</v>
      </c>
      <c r="H1879" s="103">
        <v>33</v>
      </c>
      <c r="I1879" s="100" t="s">
        <v>7471</v>
      </c>
      <c r="J1879" s="101" t="s">
        <v>11378</v>
      </c>
      <c r="K1879" s="101" t="s">
        <v>605</v>
      </c>
    </row>
    <row r="1880" spans="1:11">
      <c r="A1880" s="2" t="s">
        <v>12135</v>
      </c>
      <c r="B1880" s="99">
        <v>2154811</v>
      </c>
      <c r="C1880" s="100" t="s">
        <v>11379</v>
      </c>
      <c r="D1880" s="101" t="s">
        <v>11380</v>
      </c>
      <c r="E1880" s="102">
        <v>2214068</v>
      </c>
      <c r="F1880" s="101" t="s">
        <v>7506</v>
      </c>
      <c r="G1880" s="101" t="s">
        <v>5442</v>
      </c>
      <c r="H1880" s="103">
        <v>12</v>
      </c>
      <c r="I1880" s="100" t="s">
        <v>7471</v>
      </c>
      <c r="J1880" s="101" t="s">
        <v>11380</v>
      </c>
      <c r="K1880" s="101" t="s">
        <v>605</v>
      </c>
    </row>
    <row r="1881" spans="1:11">
      <c r="A1881" s="2" t="s">
        <v>12135</v>
      </c>
      <c r="B1881" s="99">
        <v>2178756</v>
      </c>
      <c r="C1881" s="100" t="s">
        <v>11381</v>
      </c>
      <c r="D1881" s="101" t="s">
        <v>11382</v>
      </c>
      <c r="E1881" s="102">
        <v>2220660</v>
      </c>
      <c r="F1881" s="101" t="s">
        <v>7506</v>
      </c>
      <c r="G1881" s="101" t="s">
        <v>5442</v>
      </c>
      <c r="H1881" s="103">
        <v>4.8</v>
      </c>
      <c r="I1881" s="100" t="s">
        <v>7471</v>
      </c>
      <c r="J1881" s="101" t="s">
        <v>11382</v>
      </c>
      <c r="K1881" s="101" t="s">
        <v>11383</v>
      </c>
    </row>
    <row r="1882" spans="1:11">
      <c r="A1882" s="2" t="s">
        <v>12135</v>
      </c>
      <c r="B1882" s="99">
        <v>2177407</v>
      </c>
      <c r="C1882" s="100" t="s">
        <v>11384</v>
      </c>
      <c r="D1882" s="101" t="s">
        <v>11385</v>
      </c>
      <c r="E1882" s="102">
        <v>2220660</v>
      </c>
      <c r="F1882" s="101" t="s">
        <v>7506</v>
      </c>
      <c r="G1882" s="101" t="s">
        <v>5442</v>
      </c>
      <c r="H1882" s="103">
        <v>4.8</v>
      </c>
      <c r="I1882" s="100" t="s">
        <v>7471</v>
      </c>
      <c r="J1882" s="101" t="s">
        <v>11385</v>
      </c>
      <c r="K1882" s="101" t="s">
        <v>11383</v>
      </c>
    </row>
    <row r="1883" spans="1:11">
      <c r="A1883" s="2" t="s">
        <v>12135</v>
      </c>
      <c r="B1883" s="99">
        <v>2187622</v>
      </c>
      <c r="C1883" s="100" t="s">
        <v>11386</v>
      </c>
      <c r="D1883" s="101" t="s">
        <v>11387</v>
      </c>
      <c r="E1883" s="102">
        <v>2216086</v>
      </c>
      <c r="F1883" s="101" t="s">
        <v>7506</v>
      </c>
      <c r="G1883" s="101" t="s">
        <v>5448</v>
      </c>
      <c r="H1883" s="103">
        <v>16</v>
      </c>
      <c r="I1883" s="100" t="s">
        <v>7471</v>
      </c>
      <c r="J1883" s="101" t="s">
        <v>11387</v>
      </c>
      <c r="K1883" s="101" t="s">
        <v>11388</v>
      </c>
    </row>
    <row r="1884" spans="1:11">
      <c r="A1884" s="2" t="s">
        <v>12135</v>
      </c>
      <c r="B1884" s="99">
        <v>2180463</v>
      </c>
      <c r="C1884" s="100" t="s">
        <v>4754</v>
      </c>
      <c r="D1884" s="101" t="s">
        <v>4755</v>
      </c>
      <c r="E1884" s="102">
        <v>2211688</v>
      </c>
      <c r="F1884" s="101" t="s">
        <v>7506</v>
      </c>
      <c r="G1884" s="101" t="s">
        <v>5442</v>
      </c>
      <c r="H1884" s="103">
        <v>33</v>
      </c>
      <c r="I1884" s="100" t="s">
        <v>7471</v>
      </c>
      <c r="J1884" s="101" t="s">
        <v>4755</v>
      </c>
      <c r="K1884" s="101" t="s">
        <v>385</v>
      </c>
    </row>
    <row r="1885" spans="1:11">
      <c r="A1885" s="2" t="s">
        <v>12135</v>
      </c>
      <c r="B1885" s="99">
        <v>2133175</v>
      </c>
      <c r="C1885" s="100" t="s">
        <v>4756</v>
      </c>
      <c r="D1885" s="101" t="s">
        <v>4757</v>
      </c>
      <c r="E1885" s="102">
        <v>2211686</v>
      </c>
      <c r="F1885" s="101" t="s">
        <v>7506</v>
      </c>
      <c r="G1885" s="101" t="s">
        <v>5442</v>
      </c>
      <c r="H1885" s="103">
        <v>2.4</v>
      </c>
      <c r="I1885" s="100" t="s">
        <v>7471</v>
      </c>
      <c r="J1885" s="101" t="s">
        <v>4757</v>
      </c>
      <c r="K1885" s="101" t="s">
        <v>385</v>
      </c>
    </row>
    <row r="1886" spans="1:11">
      <c r="A1886" s="2" t="s">
        <v>12135</v>
      </c>
      <c r="B1886" s="99">
        <v>2150581</v>
      </c>
      <c r="C1886" s="100" t="s">
        <v>4758</v>
      </c>
      <c r="D1886" s="101" t="s">
        <v>4759</v>
      </c>
      <c r="E1886" s="102">
        <v>2211688</v>
      </c>
      <c r="F1886" s="101" t="s">
        <v>7506</v>
      </c>
      <c r="G1886" s="101" t="s">
        <v>5442</v>
      </c>
      <c r="H1886" s="103">
        <v>33</v>
      </c>
      <c r="I1886" s="100" t="s">
        <v>7471</v>
      </c>
      <c r="J1886" s="101" t="s">
        <v>4759</v>
      </c>
      <c r="K1886" s="101" t="s">
        <v>385</v>
      </c>
    </row>
    <row r="1887" spans="1:11">
      <c r="A1887" s="2" t="s">
        <v>12135</v>
      </c>
      <c r="B1887" s="99">
        <v>2170034</v>
      </c>
      <c r="C1887" s="100" t="s">
        <v>4760</v>
      </c>
      <c r="D1887" s="101" t="s">
        <v>4761</v>
      </c>
      <c r="E1887" s="102">
        <v>2211688</v>
      </c>
      <c r="F1887" s="101" t="s">
        <v>7506</v>
      </c>
      <c r="G1887" s="101" t="s">
        <v>5442</v>
      </c>
      <c r="H1887" s="103">
        <v>33</v>
      </c>
      <c r="I1887" s="100" t="s">
        <v>7471</v>
      </c>
      <c r="J1887" s="101" t="s">
        <v>4761</v>
      </c>
      <c r="K1887" s="101" t="s">
        <v>385</v>
      </c>
    </row>
    <row r="1888" spans="1:11">
      <c r="A1888" s="2" t="s">
        <v>12135</v>
      </c>
      <c r="B1888" s="99">
        <v>2181561</v>
      </c>
      <c r="C1888" s="100" t="s">
        <v>4762</v>
      </c>
      <c r="D1888" s="101" t="s">
        <v>4763</v>
      </c>
      <c r="E1888" s="102">
        <v>2122915</v>
      </c>
      <c r="F1888" s="101" t="s">
        <v>7506</v>
      </c>
      <c r="G1888" s="101" t="s">
        <v>5457</v>
      </c>
      <c r="H1888" s="103">
        <v>2.4</v>
      </c>
      <c r="I1888" s="100" t="s">
        <v>7471</v>
      </c>
      <c r="J1888" s="101" t="s">
        <v>4763</v>
      </c>
      <c r="K1888" s="101" t="s">
        <v>250</v>
      </c>
    </row>
    <row r="1889" spans="1:11">
      <c r="A1889" s="2" t="s">
        <v>12135</v>
      </c>
      <c r="B1889" s="99">
        <v>2172268</v>
      </c>
      <c r="C1889" s="100" t="s">
        <v>12594</v>
      </c>
      <c r="D1889" s="101" t="s">
        <v>12595</v>
      </c>
      <c r="E1889" s="102">
        <v>2125113</v>
      </c>
      <c r="F1889" s="101" t="s">
        <v>7506</v>
      </c>
      <c r="G1889" s="101" t="s">
        <v>5876</v>
      </c>
      <c r="H1889" s="103">
        <v>4</v>
      </c>
      <c r="I1889" s="100" t="s">
        <v>7471</v>
      </c>
      <c r="J1889" s="101" t="s">
        <v>12595</v>
      </c>
      <c r="K1889" s="101" t="s">
        <v>12596</v>
      </c>
    </row>
    <row r="1890" spans="1:11">
      <c r="A1890" s="2" t="s">
        <v>12135</v>
      </c>
      <c r="B1890" s="99">
        <v>2179934</v>
      </c>
      <c r="C1890" s="100" t="s">
        <v>12597</v>
      </c>
      <c r="D1890" s="101" t="s">
        <v>12598</v>
      </c>
      <c r="E1890" s="102">
        <v>2125130</v>
      </c>
      <c r="F1890" s="101" t="s">
        <v>7506</v>
      </c>
      <c r="G1890" s="101" t="s">
        <v>5435</v>
      </c>
      <c r="H1890" s="103">
        <v>12</v>
      </c>
      <c r="I1890" s="100" t="s">
        <v>7471</v>
      </c>
      <c r="J1890" s="101" t="s">
        <v>12598</v>
      </c>
      <c r="K1890" s="101" t="s">
        <v>3466</v>
      </c>
    </row>
    <row r="1891" spans="1:11">
      <c r="A1891" s="2" t="s">
        <v>12135</v>
      </c>
      <c r="B1891" s="99">
        <v>2172943</v>
      </c>
      <c r="C1891" s="100" t="s">
        <v>12848</v>
      </c>
      <c r="D1891" s="101" t="s">
        <v>12849</v>
      </c>
      <c r="E1891" s="102">
        <v>2124884</v>
      </c>
      <c r="F1891" s="101" t="s">
        <v>7506</v>
      </c>
      <c r="G1891" s="101" t="s">
        <v>3099</v>
      </c>
      <c r="H1891" s="103">
        <v>4</v>
      </c>
      <c r="I1891" s="100" t="s">
        <v>7471</v>
      </c>
      <c r="J1891" s="101" t="s">
        <v>12849</v>
      </c>
      <c r="K1891" s="101" t="s">
        <v>12850</v>
      </c>
    </row>
    <row r="1892" spans="1:11">
      <c r="A1892" s="2" t="s">
        <v>12135</v>
      </c>
      <c r="B1892" s="99">
        <v>2134740</v>
      </c>
      <c r="C1892" s="100" t="s">
        <v>12851</v>
      </c>
      <c r="D1892" s="101" t="s">
        <v>12852</v>
      </c>
      <c r="E1892" s="102">
        <v>2216898</v>
      </c>
      <c r="F1892" s="101" t="s">
        <v>7506</v>
      </c>
      <c r="G1892" s="101" t="s">
        <v>3099</v>
      </c>
      <c r="H1892" s="103">
        <v>4</v>
      </c>
      <c r="I1892" s="100" t="s">
        <v>7471</v>
      </c>
      <c r="J1892" s="101" t="s">
        <v>12852</v>
      </c>
      <c r="K1892" s="101" t="s">
        <v>1031</v>
      </c>
    </row>
    <row r="1893" spans="1:11">
      <c r="A1893" s="2" t="s">
        <v>12135</v>
      </c>
      <c r="B1893" s="99">
        <v>2143080</v>
      </c>
      <c r="C1893" s="100" t="s">
        <v>12853</v>
      </c>
      <c r="D1893" s="101" t="s">
        <v>12854</v>
      </c>
      <c r="E1893" s="102">
        <v>2216898</v>
      </c>
      <c r="F1893" s="101" t="s">
        <v>7506</v>
      </c>
      <c r="G1893" s="101" t="s">
        <v>3099</v>
      </c>
      <c r="H1893" s="103">
        <v>4</v>
      </c>
      <c r="I1893" s="100" t="s">
        <v>7471</v>
      </c>
      <c r="J1893" s="101" t="s">
        <v>12854</v>
      </c>
      <c r="K1893" s="101" t="s">
        <v>1031</v>
      </c>
    </row>
    <row r="1894" spans="1:11">
      <c r="A1894" s="2" t="s">
        <v>12135</v>
      </c>
      <c r="B1894" s="99">
        <v>2149028</v>
      </c>
      <c r="C1894" s="100" t="s">
        <v>12855</v>
      </c>
      <c r="D1894" s="101" t="s">
        <v>12856</v>
      </c>
      <c r="E1894" s="102">
        <v>2216898</v>
      </c>
      <c r="F1894" s="101" t="s">
        <v>7506</v>
      </c>
      <c r="G1894" s="101" t="s">
        <v>3099</v>
      </c>
      <c r="H1894" s="103">
        <v>4</v>
      </c>
      <c r="I1894" s="100" t="s">
        <v>7471</v>
      </c>
      <c r="J1894" s="101" t="s">
        <v>12856</v>
      </c>
      <c r="K1894" s="101" t="s">
        <v>1031</v>
      </c>
    </row>
    <row r="1895" spans="1:11">
      <c r="A1895" s="2" t="s">
        <v>12135</v>
      </c>
      <c r="B1895" s="99">
        <v>2165393</v>
      </c>
      <c r="C1895" s="100" t="s">
        <v>12857</v>
      </c>
      <c r="D1895" s="101" t="s">
        <v>12858</v>
      </c>
      <c r="E1895" s="102">
        <v>2216898</v>
      </c>
      <c r="F1895" s="101" t="s">
        <v>7506</v>
      </c>
      <c r="G1895" s="101" t="s">
        <v>3099</v>
      </c>
      <c r="H1895" s="103">
        <v>4</v>
      </c>
      <c r="I1895" s="100" t="s">
        <v>7471</v>
      </c>
      <c r="J1895" s="101" t="s">
        <v>12858</v>
      </c>
      <c r="K1895" s="101" t="s">
        <v>1031</v>
      </c>
    </row>
    <row r="1896" spans="1:11">
      <c r="A1896" s="2" t="s">
        <v>12135</v>
      </c>
      <c r="B1896" s="99">
        <v>2178423</v>
      </c>
      <c r="C1896" s="100" t="s">
        <v>12859</v>
      </c>
      <c r="D1896" s="101" t="s">
        <v>12860</v>
      </c>
      <c r="E1896" s="102">
        <v>2216898</v>
      </c>
      <c r="F1896" s="101" t="s">
        <v>7506</v>
      </c>
      <c r="G1896" s="101" t="s">
        <v>3099</v>
      </c>
      <c r="H1896" s="103">
        <v>4</v>
      </c>
      <c r="I1896" s="100" t="s">
        <v>7471</v>
      </c>
      <c r="J1896" s="101" t="s">
        <v>12860</v>
      </c>
      <c r="K1896" s="101" t="s">
        <v>1031</v>
      </c>
    </row>
    <row r="1897" spans="1:11">
      <c r="A1897" s="2" t="s">
        <v>12135</v>
      </c>
      <c r="B1897" s="99">
        <v>2179008</v>
      </c>
      <c r="C1897" s="100" t="s">
        <v>12861</v>
      </c>
      <c r="D1897" s="101" t="s">
        <v>12862</v>
      </c>
      <c r="E1897" s="102">
        <v>2216898</v>
      </c>
      <c r="F1897" s="101" t="s">
        <v>7506</v>
      </c>
      <c r="G1897" s="101" t="s">
        <v>3099</v>
      </c>
      <c r="H1897" s="103">
        <v>4</v>
      </c>
      <c r="I1897" s="100" t="s">
        <v>7471</v>
      </c>
      <c r="J1897" s="101" t="s">
        <v>12862</v>
      </c>
      <c r="K1897" s="101" t="s">
        <v>1031</v>
      </c>
    </row>
    <row r="1898" spans="1:11">
      <c r="A1898" s="2" t="s">
        <v>12135</v>
      </c>
      <c r="B1898" s="99">
        <v>2162782</v>
      </c>
      <c r="C1898" s="100" t="s">
        <v>12863</v>
      </c>
      <c r="D1898" s="101" t="s">
        <v>430</v>
      </c>
      <c r="E1898" s="102">
        <v>2216898</v>
      </c>
      <c r="F1898" s="101" t="s">
        <v>7506</v>
      </c>
      <c r="G1898" s="101" t="s">
        <v>3099</v>
      </c>
      <c r="H1898" s="103">
        <v>4</v>
      </c>
      <c r="I1898" s="100" t="s">
        <v>7471</v>
      </c>
      <c r="J1898" s="101" t="s">
        <v>430</v>
      </c>
      <c r="K1898" s="101" t="s">
        <v>1031</v>
      </c>
    </row>
    <row r="1899" spans="1:11">
      <c r="A1899" s="2" t="s">
        <v>12135</v>
      </c>
      <c r="B1899" s="99">
        <v>2129877</v>
      </c>
      <c r="C1899" s="100" t="s">
        <v>13096</v>
      </c>
      <c r="D1899" s="101" t="s">
        <v>13097</v>
      </c>
      <c r="E1899" s="102">
        <v>2274071</v>
      </c>
      <c r="F1899" s="101" t="s">
        <v>7506</v>
      </c>
      <c r="G1899" s="101" t="s">
        <v>3102</v>
      </c>
      <c r="H1899" s="103">
        <v>33</v>
      </c>
      <c r="I1899" s="100" t="s">
        <v>7471</v>
      </c>
      <c r="J1899" s="101" t="s">
        <v>13097</v>
      </c>
      <c r="K1899" s="101" t="s">
        <v>13098</v>
      </c>
    </row>
    <row r="1900" spans="1:11">
      <c r="A1900" s="2" t="s">
        <v>12135</v>
      </c>
      <c r="B1900" s="99">
        <v>2160249</v>
      </c>
      <c r="C1900" s="100" t="s">
        <v>13324</v>
      </c>
      <c r="D1900" s="101" t="s">
        <v>13325</v>
      </c>
      <c r="E1900" s="102">
        <v>2220452</v>
      </c>
      <c r="F1900" s="101" t="s">
        <v>7506</v>
      </c>
      <c r="G1900" s="101" t="s">
        <v>5442</v>
      </c>
      <c r="H1900" s="103">
        <v>33</v>
      </c>
      <c r="I1900" s="100" t="s">
        <v>7471</v>
      </c>
      <c r="J1900" s="101" t="s">
        <v>13325</v>
      </c>
      <c r="K1900" s="101" t="s">
        <v>795</v>
      </c>
    </row>
    <row r="1901" spans="1:11">
      <c r="A1901" s="2" t="s">
        <v>12135</v>
      </c>
      <c r="B1901" s="99">
        <v>2189855</v>
      </c>
      <c r="C1901" s="100" t="s">
        <v>13326</v>
      </c>
      <c r="D1901" s="101" t="s">
        <v>13327</v>
      </c>
      <c r="E1901" s="102">
        <v>2220452</v>
      </c>
      <c r="F1901" s="101" t="s">
        <v>7506</v>
      </c>
      <c r="G1901" s="101" t="s">
        <v>5442</v>
      </c>
      <c r="H1901" s="103">
        <v>33</v>
      </c>
      <c r="I1901" s="100" t="s">
        <v>7471</v>
      </c>
      <c r="J1901" s="101" t="s">
        <v>13327</v>
      </c>
      <c r="K1901" s="101" t="s">
        <v>795</v>
      </c>
    </row>
    <row r="1902" spans="1:11">
      <c r="A1902" s="2" t="s">
        <v>12135</v>
      </c>
      <c r="B1902" s="99">
        <v>2190535</v>
      </c>
      <c r="C1902" s="100" t="s">
        <v>13328</v>
      </c>
      <c r="D1902" s="101" t="s">
        <v>13329</v>
      </c>
      <c r="E1902" s="102">
        <v>2124463</v>
      </c>
      <c r="F1902" s="101" t="s">
        <v>7506</v>
      </c>
      <c r="G1902" s="101" t="s">
        <v>5457</v>
      </c>
      <c r="H1902" s="103">
        <v>2.4</v>
      </c>
      <c r="I1902" s="100" t="s">
        <v>7471</v>
      </c>
      <c r="J1902" s="101" t="s">
        <v>13329</v>
      </c>
      <c r="K1902" s="101" t="s">
        <v>5246</v>
      </c>
    </row>
    <row r="1903" spans="1:11">
      <c r="A1903" s="2" t="s">
        <v>12135</v>
      </c>
      <c r="B1903" s="99">
        <v>2186059</v>
      </c>
      <c r="C1903" s="100" t="s">
        <v>13330</v>
      </c>
      <c r="D1903" s="101" t="s">
        <v>13331</v>
      </c>
      <c r="E1903" s="102">
        <v>2124480</v>
      </c>
      <c r="F1903" s="101" t="s">
        <v>7506</v>
      </c>
      <c r="G1903" s="101" t="s">
        <v>3102</v>
      </c>
      <c r="H1903" s="103">
        <v>4</v>
      </c>
      <c r="I1903" s="100" t="s">
        <v>7521</v>
      </c>
      <c r="J1903" s="101" t="s">
        <v>13331</v>
      </c>
      <c r="K1903" s="101" t="s">
        <v>5248</v>
      </c>
    </row>
    <row r="1904" spans="1:11">
      <c r="A1904" s="2" t="s">
        <v>12135</v>
      </c>
      <c r="B1904" s="99">
        <v>2165023</v>
      </c>
      <c r="C1904" s="100" t="s">
        <v>8397</v>
      </c>
      <c r="D1904" s="101" t="s">
        <v>8398</v>
      </c>
      <c r="E1904" s="102">
        <v>2213530</v>
      </c>
      <c r="F1904" s="101" t="s">
        <v>7506</v>
      </c>
      <c r="G1904" s="101" t="s">
        <v>5442</v>
      </c>
      <c r="H1904" s="103">
        <v>33</v>
      </c>
      <c r="I1904" s="100" t="s">
        <v>7471</v>
      </c>
      <c r="J1904" s="101" t="s">
        <v>8398</v>
      </c>
      <c r="K1904" s="101" t="s">
        <v>843</v>
      </c>
    </row>
    <row r="1905" spans="1:11">
      <c r="A1905" s="2" t="s">
        <v>12135</v>
      </c>
      <c r="B1905" s="99">
        <v>2165391</v>
      </c>
      <c r="C1905" s="100" t="s">
        <v>8399</v>
      </c>
      <c r="D1905" s="101" t="s">
        <v>8400</v>
      </c>
      <c r="E1905" s="102">
        <v>2216060</v>
      </c>
      <c r="F1905" s="101" t="s">
        <v>7506</v>
      </c>
      <c r="G1905" s="101" t="s">
        <v>5448</v>
      </c>
      <c r="H1905" s="103">
        <v>12</v>
      </c>
      <c r="I1905" s="100" t="s">
        <v>7471</v>
      </c>
      <c r="J1905" s="101" t="s">
        <v>8400</v>
      </c>
      <c r="K1905" s="101" t="s">
        <v>8401</v>
      </c>
    </row>
    <row r="1906" spans="1:11">
      <c r="A1906" s="2" t="s">
        <v>12135</v>
      </c>
      <c r="B1906" s="99">
        <v>2190561</v>
      </c>
      <c r="C1906" s="100" t="s">
        <v>8402</v>
      </c>
      <c r="D1906" s="101" t="s">
        <v>8403</v>
      </c>
      <c r="E1906" s="102">
        <v>2216060</v>
      </c>
      <c r="F1906" s="101" t="s">
        <v>7506</v>
      </c>
      <c r="G1906" s="101" t="s">
        <v>5448</v>
      </c>
      <c r="H1906" s="103">
        <v>12</v>
      </c>
      <c r="I1906" s="100" t="s">
        <v>7471</v>
      </c>
      <c r="J1906" s="101" t="s">
        <v>8403</v>
      </c>
      <c r="K1906" s="101" t="s">
        <v>8401</v>
      </c>
    </row>
    <row r="1907" spans="1:11">
      <c r="A1907" s="2" t="s">
        <v>12135</v>
      </c>
      <c r="B1907" s="99">
        <v>2190785</v>
      </c>
      <c r="C1907" s="100" t="s">
        <v>8404</v>
      </c>
      <c r="D1907" s="101" t="s">
        <v>8405</v>
      </c>
      <c r="E1907" s="102">
        <v>2126073</v>
      </c>
      <c r="F1907" s="101" t="s">
        <v>7506</v>
      </c>
      <c r="G1907" s="101" t="s">
        <v>5448</v>
      </c>
      <c r="H1907" s="103">
        <v>4.8</v>
      </c>
      <c r="I1907" s="100" t="s">
        <v>7521</v>
      </c>
      <c r="J1907" s="101" t="s">
        <v>8405</v>
      </c>
      <c r="K1907" s="101" t="s">
        <v>1377</v>
      </c>
    </row>
    <row r="1908" spans="1:11">
      <c r="A1908" s="2" t="s">
        <v>12135</v>
      </c>
      <c r="B1908" s="99">
        <v>2163886</v>
      </c>
      <c r="C1908" s="100" t="s">
        <v>9759</v>
      </c>
      <c r="D1908" s="101" t="s">
        <v>9760</v>
      </c>
      <c r="E1908" s="102">
        <v>2216160</v>
      </c>
      <c r="F1908" s="101" t="s">
        <v>7506</v>
      </c>
      <c r="G1908" s="101" t="s">
        <v>5442</v>
      </c>
      <c r="H1908" s="103">
        <v>33</v>
      </c>
      <c r="I1908" s="100" t="s">
        <v>7471</v>
      </c>
      <c r="J1908" s="101" t="s">
        <v>9760</v>
      </c>
      <c r="K1908" s="101" t="s">
        <v>869</v>
      </c>
    </row>
    <row r="1909" spans="1:11">
      <c r="A1909" s="2" t="s">
        <v>12135</v>
      </c>
      <c r="B1909" s="99">
        <v>2190713</v>
      </c>
      <c r="C1909" s="100" t="s">
        <v>9761</v>
      </c>
      <c r="D1909" s="101" t="s">
        <v>9762</v>
      </c>
      <c r="E1909" s="102">
        <v>2216160</v>
      </c>
      <c r="F1909" s="101" t="s">
        <v>7506</v>
      </c>
      <c r="G1909" s="101" t="s">
        <v>5442</v>
      </c>
      <c r="H1909" s="103">
        <v>33</v>
      </c>
      <c r="I1909" s="100" t="s">
        <v>7471</v>
      </c>
      <c r="J1909" s="101" t="s">
        <v>9762</v>
      </c>
      <c r="K1909" s="101" t="s">
        <v>869</v>
      </c>
    </row>
    <row r="1910" spans="1:11">
      <c r="A1910" s="2" t="s">
        <v>12135</v>
      </c>
      <c r="B1910" s="99">
        <v>2190934</v>
      </c>
      <c r="C1910" s="100" t="s">
        <v>10819</v>
      </c>
      <c r="D1910" s="101" t="s">
        <v>10820</v>
      </c>
      <c r="E1910" s="102">
        <v>2126949</v>
      </c>
      <c r="F1910" s="101" t="s">
        <v>7506</v>
      </c>
      <c r="G1910" s="101" t="s">
        <v>5451</v>
      </c>
      <c r="H1910" s="103">
        <v>4</v>
      </c>
      <c r="I1910" s="100" t="s">
        <v>7471</v>
      </c>
      <c r="J1910" s="101" t="s">
        <v>10820</v>
      </c>
      <c r="K1910" s="101" t="s">
        <v>10821</v>
      </c>
    </row>
    <row r="1911" spans="1:11">
      <c r="A1911" s="2" t="s">
        <v>12135</v>
      </c>
      <c r="B1911" s="99">
        <v>2143927</v>
      </c>
      <c r="C1911" s="100" t="s">
        <v>10822</v>
      </c>
      <c r="D1911" s="101" t="s">
        <v>10823</v>
      </c>
      <c r="E1911" s="102">
        <v>2213784</v>
      </c>
      <c r="F1911" s="101" t="s">
        <v>7506</v>
      </c>
      <c r="G1911" s="101" t="s">
        <v>5448</v>
      </c>
      <c r="H1911" s="103">
        <v>4</v>
      </c>
      <c r="I1911" s="100" t="s">
        <v>7471</v>
      </c>
      <c r="J1911" s="101" t="s">
        <v>10823</v>
      </c>
      <c r="K1911" s="101" t="s">
        <v>2769</v>
      </c>
    </row>
    <row r="1912" spans="1:11">
      <c r="A1912" s="2" t="s">
        <v>12135</v>
      </c>
      <c r="B1912" s="99">
        <v>2176790</v>
      </c>
      <c r="C1912" s="100" t="s">
        <v>10824</v>
      </c>
      <c r="D1912" s="101" t="s">
        <v>10825</v>
      </c>
      <c r="E1912" s="102">
        <v>2213784</v>
      </c>
      <c r="F1912" s="101" t="s">
        <v>7506</v>
      </c>
      <c r="G1912" s="101" t="s">
        <v>5448</v>
      </c>
      <c r="H1912" s="103">
        <v>4</v>
      </c>
      <c r="I1912" s="100" t="s">
        <v>7471</v>
      </c>
      <c r="J1912" s="101" t="s">
        <v>10825</v>
      </c>
      <c r="K1912" s="101" t="s">
        <v>2769</v>
      </c>
    </row>
    <row r="1913" spans="1:11">
      <c r="A1913" s="2" t="s">
        <v>12135</v>
      </c>
      <c r="B1913" s="99">
        <v>2185987</v>
      </c>
      <c r="C1913" s="100" t="s">
        <v>10826</v>
      </c>
      <c r="D1913" s="101" t="s">
        <v>10827</v>
      </c>
      <c r="E1913" s="102">
        <v>2213784</v>
      </c>
      <c r="F1913" s="101" t="s">
        <v>7506</v>
      </c>
      <c r="G1913" s="101" t="s">
        <v>5448</v>
      </c>
      <c r="H1913" s="103">
        <v>4</v>
      </c>
      <c r="I1913" s="100" t="s">
        <v>7471</v>
      </c>
      <c r="J1913" s="101" t="s">
        <v>10827</v>
      </c>
      <c r="K1913" s="101" t="s">
        <v>2769</v>
      </c>
    </row>
    <row r="1914" spans="1:11">
      <c r="A1914" s="2" t="s">
        <v>12135</v>
      </c>
      <c r="B1914" s="99">
        <v>2189856</v>
      </c>
      <c r="C1914" s="100" t="s">
        <v>10828</v>
      </c>
      <c r="D1914" s="101" t="s">
        <v>10829</v>
      </c>
      <c r="E1914" s="102">
        <v>2213784</v>
      </c>
      <c r="F1914" s="101" t="s">
        <v>7506</v>
      </c>
      <c r="G1914" s="101" t="s">
        <v>5448</v>
      </c>
      <c r="H1914" s="103">
        <v>4</v>
      </c>
      <c r="I1914" s="100" t="s">
        <v>7471</v>
      </c>
      <c r="J1914" s="101" t="s">
        <v>10829</v>
      </c>
      <c r="K1914" s="101" t="s">
        <v>2769</v>
      </c>
    </row>
    <row r="1915" spans="1:11">
      <c r="A1915" s="2" t="s">
        <v>12135</v>
      </c>
      <c r="B1915" s="99">
        <v>2186950</v>
      </c>
      <c r="C1915" s="100" t="s">
        <v>10830</v>
      </c>
      <c r="D1915" s="101" t="s">
        <v>10831</v>
      </c>
      <c r="E1915" s="102">
        <v>2126149</v>
      </c>
      <c r="F1915" s="101" t="s">
        <v>7506</v>
      </c>
      <c r="G1915" s="101" t="s">
        <v>5876</v>
      </c>
      <c r="H1915" s="103">
        <v>4</v>
      </c>
      <c r="I1915" s="100" t="s">
        <v>7521</v>
      </c>
      <c r="J1915" s="101" t="s">
        <v>10831</v>
      </c>
      <c r="K1915" s="101" t="s">
        <v>10832</v>
      </c>
    </row>
    <row r="1916" spans="1:11">
      <c r="A1916" s="2" t="s">
        <v>12135</v>
      </c>
      <c r="B1916" s="99">
        <v>2140853</v>
      </c>
      <c r="C1916" s="100" t="s">
        <v>11075</v>
      </c>
      <c r="D1916" s="101" t="s">
        <v>11076</v>
      </c>
      <c r="E1916" s="102">
        <v>2215834</v>
      </c>
      <c r="F1916" s="101" t="s">
        <v>7506</v>
      </c>
      <c r="G1916" s="101" t="s">
        <v>1776</v>
      </c>
      <c r="H1916" s="103">
        <v>33</v>
      </c>
      <c r="I1916" s="100" t="s">
        <v>7471</v>
      </c>
      <c r="J1916" s="101" t="s">
        <v>11076</v>
      </c>
      <c r="K1916" s="101" t="s">
        <v>907</v>
      </c>
    </row>
    <row r="1917" spans="1:11">
      <c r="A1917" s="2" t="s">
        <v>12135</v>
      </c>
      <c r="B1917" s="99">
        <v>2141389</v>
      </c>
      <c r="C1917" s="100" t="s">
        <v>11077</v>
      </c>
      <c r="D1917" s="101" t="s">
        <v>11078</v>
      </c>
      <c r="E1917" s="102">
        <v>2215834</v>
      </c>
      <c r="F1917" s="101" t="s">
        <v>7506</v>
      </c>
      <c r="G1917" s="101" t="s">
        <v>1776</v>
      </c>
      <c r="H1917" s="103">
        <v>33</v>
      </c>
      <c r="I1917" s="100" t="s">
        <v>7471</v>
      </c>
      <c r="J1917" s="101" t="s">
        <v>11078</v>
      </c>
      <c r="K1917" s="101" t="s">
        <v>907</v>
      </c>
    </row>
    <row r="1918" spans="1:11">
      <c r="A1918" s="2" t="s">
        <v>12135</v>
      </c>
      <c r="B1918" s="99">
        <v>2152738</v>
      </c>
      <c r="C1918" s="100" t="s">
        <v>11079</v>
      </c>
      <c r="D1918" s="101" t="s">
        <v>11080</v>
      </c>
      <c r="E1918" s="102">
        <v>2215834</v>
      </c>
      <c r="F1918" s="101" t="s">
        <v>7506</v>
      </c>
      <c r="G1918" s="101" t="s">
        <v>1776</v>
      </c>
      <c r="H1918" s="103">
        <v>33</v>
      </c>
      <c r="I1918" s="100" t="s">
        <v>7471</v>
      </c>
      <c r="J1918" s="101" t="s">
        <v>11080</v>
      </c>
      <c r="K1918" s="101" t="s">
        <v>907</v>
      </c>
    </row>
    <row r="1919" spans="1:11">
      <c r="A1919" s="2" t="s">
        <v>12135</v>
      </c>
      <c r="B1919" s="99">
        <v>2146092</v>
      </c>
      <c r="C1919" s="100" t="s">
        <v>11173</v>
      </c>
      <c r="D1919" s="101" t="s">
        <v>11174</v>
      </c>
      <c r="E1919" s="102">
        <v>2215806</v>
      </c>
      <c r="F1919" s="101" t="s">
        <v>7506</v>
      </c>
      <c r="G1919" s="101" t="s">
        <v>1776</v>
      </c>
      <c r="H1919" s="103">
        <v>33</v>
      </c>
      <c r="I1919" s="100" t="s">
        <v>7471</v>
      </c>
      <c r="J1919" s="101" t="s">
        <v>11174</v>
      </c>
      <c r="K1919" s="101" t="s">
        <v>915</v>
      </c>
    </row>
    <row r="1920" spans="1:11">
      <c r="A1920" s="2" t="s">
        <v>12135</v>
      </c>
      <c r="B1920" s="99">
        <v>2159872</v>
      </c>
      <c r="C1920" s="100" t="s">
        <v>11175</v>
      </c>
      <c r="D1920" s="101" t="s">
        <v>11176</v>
      </c>
      <c r="E1920" s="102">
        <v>2215806</v>
      </c>
      <c r="F1920" s="101" t="s">
        <v>7506</v>
      </c>
      <c r="G1920" s="101" t="s">
        <v>1776</v>
      </c>
      <c r="H1920" s="103">
        <v>33</v>
      </c>
      <c r="I1920" s="100" t="s">
        <v>7471</v>
      </c>
      <c r="J1920" s="101" t="s">
        <v>11176</v>
      </c>
      <c r="K1920" s="101" t="s">
        <v>915</v>
      </c>
    </row>
    <row r="1921" spans="1:11">
      <c r="A1921" s="2" t="s">
        <v>12135</v>
      </c>
      <c r="B1921" s="99">
        <v>2179305</v>
      </c>
      <c r="C1921" s="100" t="s">
        <v>11177</v>
      </c>
      <c r="D1921" s="101" t="s">
        <v>11178</v>
      </c>
      <c r="E1921" s="102">
        <v>2213542</v>
      </c>
      <c r="F1921" s="101" t="s">
        <v>7506</v>
      </c>
      <c r="G1921" s="101" t="s">
        <v>1776</v>
      </c>
      <c r="H1921" s="103">
        <v>12</v>
      </c>
      <c r="I1921" s="100" t="s">
        <v>7471</v>
      </c>
      <c r="J1921" s="101" t="s">
        <v>11178</v>
      </c>
      <c r="K1921" s="101" t="s">
        <v>915</v>
      </c>
    </row>
    <row r="1922" spans="1:11">
      <c r="A1922" s="2" t="s">
        <v>12135</v>
      </c>
      <c r="B1922" s="99">
        <v>2181205</v>
      </c>
      <c r="C1922" s="100" t="s">
        <v>11179</v>
      </c>
      <c r="D1922" s="101" t="s">
        <v>11180</v>
      </c>
      <c r="E1922" s="102">
        <v>2215806</v>
      </c>
      <c r="F1922" s="101" t="s">
        <v>7506</v>
      </c>
      <c r="G1922" s="101" t="s">
        <v>1776</v>
      </c>
      <c r="H1922" s="103">
        <v>33</v>
      </c>
      <c r="I1922" s="100" t="s">
        <v>7471</v>
      </c>
      <c r="J1922" s="101" t="s">
        <v>11180</v>
      </c>
      <c r="K1922" s="101" t="s">
        <v>915</v>
      </c>
    </row>
    <row r="1923" spans="1:11">
      <c r="A1923" s="2" t="s">
        <v>12135</v>
      </c>
      <c r="B1923" s="99">
        <v>2184970</v>
      </c>
      <c r="C1923" s="100" t="s">
        <v>11181</v>
      </c>
      <c r="D1923" s="101" t="s">
        <v>11182</v>
      </c>
      <c r="E1923" s="102">
        <v>2213542</v>
      </c>
      <c r="F1923" s="101" t="s">
        <v>7506</v>
      </c>
      <c r="G1923" s="101" t="s">
        <v>1776</v>
      </c>
      <c r="H1923" s="103">
        <v>12</v>
      </c>
      <c r="I1923" s="100" t="s">
        <v>7471</v>
      </c>
      <c r="J1923" s="101" t="s">
        <v>11182</v>
      </c>
      <c r="K1923" s="101" t="s">
        <v>915</v>
      </c>
    </row>
    <row r="1924" spans="1:11">
      <c r="A1924" s="2" t="s">
        <v>12135</v>
      </c>
      <c r="B1924" s="99">
        <v>2135277</v>
      </c>
      <c r="C1924" s="100" t="s">
        <v>11183</v>
      </c>
      <c r="D1924" s="101" t="s">
        <v>11184</v>
      </c>
      <c r="E1924" s="102">
        <v>2213542</v>
      </c>
      <c r="F1924" s="101" t="s">
        <v>7506</v>
      </c>
      <c r="G1924" s="101" t="s">
        <v>1776</v>
      </c>
      <c r="H1924" s="103">
        <v>12</v>
      </c>
      <c r="I1924" s="100" t="s">
        <v>7471</v>
      </c>
      <c r="J1924" s="101" t="s">
        <v>11184</v>
      </c>
      <c r="K1924" s="101" t="s">
        <v>915</v>
      </c>
    </row>
    <row r="1925" spans="1:11">
      <c r="A1925" s="2" t="s">
        <v>12135</v>
      </c>
      <c r="B1925" s="99">
        <v>2190329</v>
      </c>
      <c r="C1925" s="100" t="s">
        <v>11185</v>
      </c>
      <c r="D1925" s="101" t="s">
        <v>11186</v>
      </c>
      <c r="E1925" s="102">
        <v>2213542</v>
      </c>
      <c r="F1925" s="101" t="s">
        <v>7506</v>
      </c>
      <c r="G1925" s="101" t="s">
        <v>1776</v>
      </c>
      <c r="H1925" s="103">
        <v>12</v>
      </c>
      <c r="I1925" s="100" t="s">
        <v>7471</v>
      </c>
      <c r="J1925" s="101" t="s">
        <v>11186</v>
      </c>
      <c r="K1925" s="101" t="s">
        <v>915</v>
      </c>
    </row>
    <row r="1926" spans="1:11">
      <c r="A1926" s="2" t="s">
        <v>12135</v>
      </c>
      <c r="B1926" s="99">
        <v>2160627</v>
      </c>
      <c r="C1926" s="100" t="s">
        <v>11187</v>
      </c>
      <c r="D1926" s="101" t="s">
        <v>11188</v>
      </c>
      <c r="E1926" s="102">
        <v>2213542</v>
      </c>
      <c r="F1926" s="101" t="s">
        <v>7506</v>
      </c>
      <c r="G1926" s="101" t="s">
        <v>1776</v>
      </c>
      <c r="H1926" s="103">
        <v>12</v>
      </c>
      <c r="I1926" s="100" t="s">
        <v>7471</v>
      </c>
      <c r="J1926" s="101" t="s">
        <v>11188</v>
      </c>
      <c r="K1926" s="101" t="s">
        <v>915</v>
      </c>
    </row>
    <row r="1927" spans="1:11">
      <c r="A1927" s="2" t="s">
        <v>12141</v>
      </c>
      <c r="B1927" s="99">
        <v>2135271</v>
      </c>
      <c r="C1927" s="100" t="s">
        <v>1983</v>
      </c>
      <c r="D1927" s="101" t="s">
        <v>1984</v>
      </c>
      <c r="E1927" s="102">
        <v>2216848</v>
      </c>
      <c r="F1927" s="101" t="s">
        <v>7506</v>
      </c>
      <c r="G1927" s="101" t="s">
        <v>3099</v>
      </c>
      <c r="H1927" s="103">
        <v>16</v>
      </c>
      <c r="I1927" s="100" t="s">
        <v>7471</v>
      </c>
      <c r="J1927" s="101" t="s">
        <v>1984</v>
      </c>
      <c r="K1927" s="101" t="s">
        <v>395</v>
      </c>
    </row>
    <row r="1928" spans="1:11">
      <c r="A1928" s="2" t="s">
        <v>12141</v>
      </c>
      <c r="B1928" s="99">
        <v>2139454</v>
      </c>
      <c r="C1928" s="100" t="s">
        <v>1985</v>
      </c>
      <c r="D1928" s="101" t="s">
        <v>1986</v>
      </c>
      <c r="E1928" s="102">
        <v>2219196</v>
      </c>
      <c r="F1928" s="101" t="s">
        <v>7506</v>
      </c>
      <c r="G1928" s="101" t="s">
        <v>3099</v>
      </c>
      <c r="H1928" s="103">
        <v>4</v>
      </c>
      <c r="I1928" s="100" t="s">
        <v>7471</v>
      </c>
      <c r="J1928" s="101" t="s">
        <v>1986</v>
      </c>
      <c r="K1928" s="101" t="s">
        <v>395</v>
      </c>
    </row>
    <row r="1929" spans="1:11">
      <c r="A1929" s="2" t="s">
        <v>12141</v>
      </c>
      <c r="B1929" s="99">
        <v>2159326</v>
      </c>
      <c r="C1929" s="100" t="s">
        <v>1987</v>
      </c>
      <c r="D1929" s="101" t="s">
        <v>1988</v>
      </c>
      <c r="E1929" s="102">
        <v>2219196</v>
      </c>
      <c r="F1929" s="101" t="s">
        <v>7506</v>
      </c>
      <c r="G1929" s="101" t="s">
        <v>3099</v>
      </c>
      <c r="H1929" s="103">
        <v>4</v>
      </c>
      <c r="I1929" s="100" t="s">
        <v>7471</v>
      </c>
      <c r="J1929" s="101" t="s">
        <v>1988</v>
      </c>
      <c r="K1929" s="101" t="s">
        <v>395</v>
      </c>
    </row>
    <row r="1930" spans="1:11">
      <c r="A1930" s="2" t="s">
        <v>12141</v>
      </c>
      <c r="B1930" s="99">
        <v>2168126</v>
      </c>
      <c r="C1930" s="100" t="s">
        <v>1989</v>
      </c>
      <c r="D1930" s="101" t="s">
        <v>1990</v>
      </c>
      <c r="E1930" s="102">
        <v>2216848</v>
      </c>
      <c r="F1930" s="101" t="s">
        <v>7506</v>
      </c>
      <c r="G1930" s="101" t="s">
        <v>3099</v>
      </c>
      <c r="H1930" s="103">
        <v>16</v>
      </c>
      <c r="I1930" s="100" t="s">
        <v>7471</v>
      </c>
      <c r="J1930" s="101" t="s">
        <v>1990</v>
      </c>
      <c r="K1930" s="101" t="s">
        <v>395</v>
      </c>
    </row>
    <row r="1931" spans="1:11">
      <c r="A1931" s="2" t="s">
        <v>12141</v>
      </c>
      <c r="B1931" s="99">
        <v>2168706</v>
      </c>
      <c r="C1931" s="100" t="s">
        <v>1991</v>
      </c>
      <c r="D1931" s="101" t="s">
        <v>1992</v>
      </c>
      <c r="E1931" s="102">
        <v>2219196</v>
      </c>
      <c r="F1931" s="101" t="s">
        <v>7506</v>
      </c>
      <c r="G1931" s="101" t="s">
        <v>3099</v>
      </c>
      <c r="H1931" s="103">
        <v>4</v>
      </c>
      <c r="I1931" s="100" t="s">
        <v>7471</v>
      </c>
      <c r="J1931" s="101" t="s">
        <v>1992</v>
      </c>
      <c r="K1931" s="101" t="s">
        <v>395</v>
      </c>
    </row>
    <row r="1932" spans="1:11">
      <c r="A1932" s="2" t="s">
        <v>12141</v>
      </c>
      <c r="B1932" s="99">
        <v>2177151</v>
      </c>
      <c r="C1932" s="100" t="s">
        <v>1993</v>
      </c>
      <c r="D1932" s="101" t="s">
        <v>1994</v>
      </c>
      <c r="E1932" s="102">
        <v>2216848</v>
      </c>
      <c r="F1932" s="101" t="s">
        <v>7506</v>
      </c>
      <c r="G1932" s="101" t="s">
        <v>3099</v>
      </c>
      <c r="H1932" s="103">
        <v>16</v>
      </c>
      <c r="I1932" s="100" t="s">
        <v>7471</v>
      </c>
      <c r="J1932" s="101" t="s">
        <v>1994</v>
      </c>
      <c r="K1932" s="101" t="s">
        <v>395</v>
      </c>
    </row>
    <row r="1933" spans="1:11">
      <c r="A1933" s="2" t="s">
        <v>12141</v>
      </c>
      <c r="B1933" s="99">
        <v>2177588</v>
      </c>
      <c r="C1933" s="100" t="s">
        <v>1995</v>
      </c>
      <c r="D1933" s="101" t="s">
        <v>1996</v>
      </c>
      <c r="E1933" s="102">
        <v>2216848</v>
      </c>
      <c r="F1933" s="101" t="s">
        <v>7506</v>
      </c>
      <c r="G1933" s="101" t="s">
        <v>3099</v>
      </c>
      <c r="H1933" s="103">
        <v>16</v>
      </c>
      <c r="I1933" s="100" t="s">
        <v>7471</v>
      </c>
      <c r="J1933" s="101" t="s">
        <v>1996</v>
      </c>
      <c r="K1933" s="101" t="s">
        <v>395</v>
      </c>
    </row>
    <row r="1934" spans="1:11">
      <c r="A1934" s="2" t="s">
        <v>12141</v>
      </c>
      <c r="B1934" s="99">
        <v>2179837</v>
      </c>
      <c r="C1934" s="100" t="s">
        <v>1997</v>
      </c>
      <c r="D1934" s="101" t="s">
        <v>1998</v>
      </c>
      <c r="E1934" s="102">
        <v>2216848</v>
      </c>
      <c r="F1934" s="101" t="s">
        <v>7506</v>
      </c>
      <c r="G1934" s="101" t="s">
        <v>3099</v>
      </c>
      <c r="H1934" s="103">
        <v>16</v>
      </c>
      <c r="I1934" s="100" t="s">
        <v>7471</v>
      </c>
      <c r="J1934" s="101" t="s">
        <v>1998</v>
      </c>
      <c r="K1934" s="101" t="s">
        <v>395</v>
      </c>
    </row>
    <row r="1935" spans="1:11">
      <c r="A1935" s="2" t="s">
        <v>12141</v>
      </c>
      <c r="B1935" s="99">
        <v>2182849</v>
      </c>
      <c r="C1935" s="100" t="s">
        <v>1999</v>
      </c>
      <c r="D1935" s="101" t="s">
        <v>2000</v>
      </c>
      <c r="E1935" s="102">
        <v>2216848</v>
      </c>
      <c r="F1935" s="101" t="s">
        <v>7506</v>
      </c>
      <c r="G1935" s="101" t="s">
        <v>3099</v>
      </c>
      <c r="H1935" s="103">
        <v>16</v>
      </c>
      <c r="I1935" s="100" t="s">
        <v>7471</v>
      </c>
      <c r="J1935" s="101" t="s">
        <v>2000</v>
      </c>
      <c r="K1935" s="101" t="s">
        <v>395</v>
      </c>
    </row>
    <row r="1936" spans="1:11">
      <c r="A1936" s="2" t="s">
        <v>12141</v>
      </c>
      <c r="B1936" s="99">
        <v>2183613</v>
      </c>
      <c r="C1936" s="100" t="s">
        <v>2001</v>
      </c>
      <c r="D1936" s="101" t="s">
        <v>2002</v>
      </c>
      <c r="E1936" s="102">
        <v>2219196</v>
      </c>
      <c r="F1936" s="101" t="s">
        <v>7506</v>
      </c>
      <c r="G1936" s="101" t="s">
        <v>3099</v>
      </c>
      <c r="H1936" s="103">
        <v>4</v>
      </c>
      <c r="I1936" s="100" t="s">
        <v>7471</v>
      </c>
      <c r="J1936" s="101" t="s">
        <v>2002</v>
      </c>
      <c r="K1936" s="101" t="s">
        <v>395</v>
      </c>
    </row>
    <row r="1937" spans="1:11">
      <c r="A1937" s="2" t="s">
        <v>12141</v>
      </c>
      <c r="B1937" s="99">
        <v>2185051</v>
      </c>
      <c r="C1937" s="100" t="s">
        <v>2003</v>
      </c>
      <c r="D1937" s="101" t="s">
        <v>2004</v>
      </c>
      <c r="E1937" s="102">
        <v>2219196</v>
      </c>
      <c r="F1937" s="101" t="s">
        <v>7506</v>
      </c>
      <c r="G1937" s="101" t="s">
        <v>3099</v>
      </c>
      <c r="H1937" s="103">
        <v>4</v>
      </c>
      <c r="I1937" s="100" t="s">
        <v>7471</v>
      </c>
      <c r="J1937" s="101" t="s">
        <v>2004</v>
      </c>
      <c r="K1937" s="101" t="s">
        <v>395</v>
      </c>
    </row>
    <row r="1938" spans="1:11">
      <c r="A1938" s="2" t="s">
        <v>12141</v>
      </c>
      <c r="B1938" s="99">
        <v>2187041</v>
      </c>
      <c r="C1938" s="100" t="s">
        <v>2005</v>
      </c>
      <c r="D1938" s="101" t="s">
        <v>2006</v>
      </c>
      <c r="E1938" s="102">
        <v>2216848</v>
      </c>
      <c r="F1938" s="101" t="s">
        <v>7506</v>
      </c>
      <c r="G1938" s="101" t="s">
        <v>3099</v>
      </c>
      <c r="H1938" s="103">
        <v>16</v>
      </c>
      <c r="I1938" s="100" t="s">
        <v>7471</v>
      </c>
      <c r="J1938" s="101" t="s">
        <v>2006</v>
      </c>
      <c r="K1938" s="101" t="s">
        <v>395</v>
      </c>
    </row>
    <row r="1939" spans="1:11">
      <c r="A1939" s="2" t="s">
        <v>12141</v>
      </c>
      <c r="B1939" s="99">
        <v>2189249</v>
      </c>
      <c r="C1939" s="100" t="s">
        <v>2007</v>
      </c>
      <c r="D1939" s="101" t="s">
        <v>2008</v>
      </c>
      <c r="E1939" s="102">
        <v>2219196</v>
      </c>
      <c r="F1939" s="101" t="s">
        <v>7506</v>
      </c>
      <c r="G1939" s="101" t="s">
        <v>3099</v>
      </c>
      <c r="H1939" s="103">
        <v>4</v>
      </c>
      <c r="I1939" s="100" t="s">
        <v>7471</v>
      </c>
      <c r="J1939" s="101" t="s">
        <v>2008</v>
      </c>
      <c r="K1939" s="101" t="s">
        <v>395</v>
      </c>
    </row>
    <row r="1940" spans="1:11">
      <c r="A1940" s="2" t="s">
        <v>12141</v>
      </c>
      <c r="B1940" s="99">
        <v>2190429</v>
      </c>
      <c r="C1940" s="100" t="s">
        <v>2009</v>
      </c>
      <c r="D1940" s="101" t="s">
        <v>2010</v>
      </c>
      <c r="E1940" s="102">
        <v>2216848</v>
      </c>
      <c r="F1940" s="101" t="s">
        <v>7506</v>
      </c>
      <c r="G1940" s="101" t="s">
        <v>3099</v>
      </c>
      <c r="H1940" s="103">
        <v>16</v>
      </c>
      <c r="I1940" s="100" t="s">
        <v>7471</v>
      </c>
      <c r="J1940" s="101" t="s">
        <v>2010</v>
      </c>
      <c r="K1940" s="101" t="s">
        <v>395</v>
      </c>
    </row>
    <row r="1941" spans="1:11">
      <c r="A1941" s="2" t="s">
        <v>12141</v>
      </c>
      <c r="B1941" s="99">
        <v>2190650</v>
      </c>
      <c r="C1941" s="100" t="s">
        <v>2011</v>
      </c>
      <c r="D1941" s="101" t="s">
        <v>2012</v>
      </c>
      <c r="E1941" s="102">
        <v>2219196</v>
      </c>
      <c r="F1941" s="101" t="s">
        <v>7506</v>
      </c>
      <c r="G1941" s="101" t="s">
        <v>3099</v>
      </c>
      <c r="H1941" s="103">
        <v>4</v>
      </c>
      <c r="I1941" s="100" t="s">
        <v>7471</v>
      </c>
      <c r="J1941" s="101" t="s">
        <v>2012</v>
      </c>
      <c r="K1941" s="101" t="s">
        <v>395</v>
      </c>
    </row>
    <row r="1942" spans="1:11">
      <c r="A1942" s="2" t="s">
        <v>12141</v>
      </c>
      <c r="B1942" s="99">
        <v>2191047</v>
      </c>
      <c r="C1942" s="100" t="s">
        <v>2013</v>
      </c>
      <c r="D1942" s="101" t="s">
        <v>4911</v>
      </c>
      <c r="E1942" s="102">
        <v>2219196</v>
      </c>
      <c r="F1942" s="101" t="s">
        <v>7506</v>
      </c>
      <c r="G1942" s="101" t="s">
        <v>3099</v>
      </c>
      <c r="H1942" s="103">
        <v>4</v>
      </c>
      <c r="I1942" s="100" t="s">
        <v>7471</v>
      </c>
      <c r="J1942" s="101" t="s">
        <v>4911</v>
      </c>
      <c r="K1942" s="101" t="s">
        <v>395</v>
      </c>
    </row>
    <row r="1943" spans="1:11">
      <c r="A1943" s="2" t="s">
        <v>12141</v>
      </c>
      <c r="B1943" s="99">
        <v>2176408</v>
      </c>
      <c r="C1943" s="100" t="s">
        <v>2014</v>
      </c>
      <c r="D1943" s="101" t="s">
        <v>2015</v>
      </c>
      <c r="E1943" s="102">
        <v>2216848</v>
      </c>
      <c r="F1943" s="101" t="s">
        <v>7506</v>
      </c>
      <c r="G1943" s="101" t="s">
        <v>3099</v>
      </c>
      <c r="H1943" s="103">
        <v>16</v>
      </c>
      <c r="I1943" s="100" t="s">
        <v>7471</v>
      </c>
      <c r="J1943" s="101" t="s">
        <v>2015</v>
      </c>
      <c r="K1943" s="101" t="s">
        <v>395</v>
      </c>
    </row>
    <row r="1944" spans="1:11">
      <c r="A1944" s="2" t="s">
        <v>12141</v>
      </c>
      <c r="B1944" s="99">
        <v>2178596</v>
      </c>
      <c r="C1944" s="100" t="s">
        <v>2016</v>
      </c>
      <c r="D1944" s="101" t="s">
        <v>2017</v>
      </c>
      <c r="E1944" s="102">
        <v>2219196</v>
      </c>
      <c r="F1944" s="101" t="s">
        <v>7506</v>
      </c>
      <c r="G1944" s="101" t="s">
        <v>3099</v>
      </c>
      <c r="H1944" s="103">
        <v>4</v>
      </c>
      <c r="I1944" s="100" t="s">
        <v>7471</v>
      </c>
      <c r="J1944" s="101" t="s">
        <v>2017</v>
      </c>
      <c r="K1944" s="101" t="s">
        <v>395</v>
      </c>
    </row>
    <row r="1945" spans="1:11">
      <c r="A1945" s="2" t="s">
        <v>12141</v>
      </c>
      <c r="B1945" s="99">
        <v>2181200</v>
      </c>
      <c r="C1945" s="100" t="s">
        <v>2018</v>
      </c>
      <c r="D1945" s="101" t="s">
        <v>2019</v>
      </c>
      <c r="E1945" s="102">
        <v>2216848</v>
      </c>
      <c r="F1945" s="101" t="s">
        <v>7506</v>
      </c>
      <c r="G1945" s="101" t="s">
        <v>3099</v>
      </c>
      <c r="H1945" s="103">
        <v>16</v>
      </c>
      <c r="I1945" s="100" t="s">
        <v>7471</v>
      </c>
      <c r="J1945" s="101" t="s">
        <v>2019</v>
      </c>
      <c r="K1945" s="101" t="s">
        <v>395</v>
      </c>
    </row>
    <row r="1946" spans="1:11">
      <c r="A1946" s="2" t="s">
        <v>12141</v>
      </c>
      <c r="B1946" s="99">
        <v>2190697</v>
      </c>
      <c r="C1946" s="100" t="s">
        <v>2020</v>
      </c>
      <c r="D1946" s="101" t="s">
        <v>2021</v>
      </c>
      <c r="E1946" s="102">
        <v>2216848</v>
      </c>
      <c r="F1946" s="101" t="s">
        <v>7506</v>
      </c>
      <c r="G1946" s="101" t="s">
        <v>3099</v>
      </c>
      <c r="H1946" s="103">
        <v>16</v>
      </c>
      <c r="I1946" s="100" t="s">
        <v>7471</v>
      </c>
      <c r="J1946" s="101" t="s">
        <v>2021</v>
      </c>
      <c r="K1946" s="101" t="s">
        <v>395</v>
      </c>
    </row>
    <row r="1947" spans="1:11">
      <c r="A1947" s="2" t="s">
        <v>12141</v>
      </c>
      <c r="B1947" s="99">
        <v>2144742</v>
      </c>
      <c r="C1947" s="100" t="s">
        <v>2022</v>
      </c>
      <c r="D1947" s="101" t="s">
        <v>2023</v>
      </c>
      <c r="E1947" s="102">
        <v>2219196</v>
      </c>
      <c r="F1947" s="101" t="s">
        <v>7506</v>
      </c>
      <c r="G1947" s="101" t="s">
        <v>3099</v>
      </c>
      <c r="H1947" s="103">
        <v>4</v>
      </c>
      <c r="I1947" s="100" t="s">
        <v>7471</v>
      </c>
      <c r="J1947" s="101" t="s">
        <v>2023</v>
      </c>
      <c r="K1947" s="101" t="s">
        <v>395</v>
      </c>
    </row>
    <row r="1948" spans="1:11">
      <c r="A1948" s="2" t="s">
        <v>12141</v>
      </c>
      <c r="B1948" s="99">
        <v>2147569</v>
      </c>
      <c r="C1948" s="100" t="s">
        <v>2024</v>
      </c>
      <c r="D1948" s="101" t="s">
        <v>3242</v>
      </c>
      <c r="E1948" s="102">
        <v>2219196</v>
      </c>
      <c r="F1948" s="101" t="s">
        <v>7506</v>
      </c>
      <c r="G1948" s="101" t="s">
        <v>3099</v>
      </c>
      <c r="H1948" s="103">
        <v>4</v>
      </c>
      <c r="I1948" s="100" t="s">
        <v>7471</v>
      </c>
      <c r="J1948" s="101" t="s">
        <v>3242</v>
      </c>
      <c r="K1948" s="101" t="s">
        <v>395</v>
      </c>
    </row>
    <row r="1949" spans="1:11">
      <c r="A1949" s="2" t="s">
        <v>12141</v>
      </c>
      <c r="B1949" s="99">
        <v>2180855</v>
      </c>
      <c r="C1949" s="100" t="s">
        <v>2025</v>
      </c>
      <c r="D1949" s="101" t="s">
        <v>2026</v>
      </c>
      <c r="E1949" s="102">
        <v>2219196</v>
      </c>
      <c r="F1949" s="101" t="s">
        <v>7506</v>
      </c>
      <c r="G1949" s="101" t="s">
        <v>3099</v>
      </c>
      <c r="H1949" s="103">
        <v>4</v>
      </c>
      <c r="I1949" s="100" t="s">
        <v>7471</v>
      </c>
      <c r="J1949" s="101" t="s">
        <v>2026</v>
      </c>
      <c r="K1949" s="101" t="s">
        <v>395</v>
      </c>
    </row>
    <row r="1950" spans="1:11">
      <c r="A1950" s="2" t="s">
        <v>12141</v>
      </c>
      <c r="B1950" s="99">
        <v>2181025</v>
      </c>
      <c r="C1950" s="100" t="s">
        <v>2027</v>
      </c>
      <c r="D1950" s="101" t="s">
        <v>2028</v>
      </c>
      <c r="E1950" s="102">
        <v>2219196</v>
      </c>
      <c r="F1950" s="101" t="s">
        <v>7506</v>
      </c>
      <c r="G1950" s="101" t="s">
        <v>3099</v>
      </c>
      <c r="H1950" s="103">
        <v>4</v>
      </c>
      <c r="I1950" s="100" t="s">
        <v>7471</v>
      </c>
      <c r="J1950" s="101" t="s">
        <v>2028</v>
      </c>
      <c r="K1950" s="101" t="s">
        <v>395</v>
      </c>
    </row>
    <row r="1951" spans="1:11">
      <c r="A1951" s="2" t="s">
        <v>12141</v>
      </c>
      <c r="B1951" s="99">
        <v>2190320</v>
      </c>
      <c r="C1951" s="100" t="s">
        <v>2029</v>
      </c>
      <c r="D1951" s="101" t="s">
        <v>10595</v>
      </c>
      <c r="E1951" s="102">
        <v>2219196</v>
      </c>
      <c r="F1951" s="101" t="s">
        <v>7506</v>
      </c>
      <c r="G1951" s="101" t="s">
        <v>3099</v>
      </c>
      <c r="H1951" s="103">
        <v>4</v>
      </c>
      <c r="I1951" s="100" t="s">
        <v>7471</v>
      </c>
      <c r="J1951" s="101" t="s">
        <v>10595</v>
      </c>
      <c r="K1951" s="101" t="s">
        <v>395</v>
      </c>
    </row>
    <row r="1952" spans="1:11">
      <c r="A1952" s="2" t="s">
        <v>12141</v>
      </c>
      <c r="B1952" s="99">
        <v>2190730</v>
      </c>
      <c r="C1952" s="100" t="s">
        <v>2030</v>
      </c>
      <c r="D1952" s="101" t="s">
        <v>2031</v>
      </c>
      <c r="E1952" s="102">
        <v>2219196</v>
      </c>
      <c r="F1952" s="101" t="s">
        <v>7506</v>
      </c>
      <c r="G1952" s="101" t="s">
        <v>3099</v>
      </c>
      <c r="H1952" s="103">
        <v>4</v>
      </c>
      <c r="I1952" s="100" t="s">
        <v>7471</v>
      </c>
      <c r="J1952" s="101" t="s">
        <v>2031</v>
      </c>
      <c r="K1952" s="101" t="s">
        <v>395</v>
      </c>
    </row>
    <row r="1953" spans="1:11">
      <c r="A1953" s="2" t="s">
        <v>12141</v>
      </c>
      <c r="B1953" s="99">
        <v>2143775</v>
      </c>
      <c r="C1953" s="100" t="s">
        <v>2032</v>
      </c>
      <c r="D1953" s="101" t="s">
        <v>2033</v>
      </c>
      <c r="E1953" s="102">
        <v>2219196</v>
      </c>
      <c r="F1953" s="101" t="s">
        <v>7506</v>
      </c>
      <c r="G1953" s="101" t="s">
        <v>3099</v>
      </c>
      <c r="H1953" s="103">
        <v>4</v>
      </c>
      <c r="I1953" s="100" t="s">
        <v>7471</v>
      </c>
      <c r="J1953" s="101" t="s">
        <v>2033</v>
      </c>
      <c r="K1953" s="101" t="s">
        <v>395</v>
      </c>
    </row>
    <row r="1954" spans="1:11">
      <c r="A1954" s="2" t="s">
        <v>12141</v>
      </c>
      <c r="B1954" s="99">
        <v>2148656</v>
      </c>
      <c r="C1954" s="100" t="s">
        <v>2034</v>
      </c>
      <c r="D1954" s="101" t="s">
        <v>2035</v>
      </c>
      <c r="E1954" s="102">
        <v>2216848</v>
      </c>
      <c r="F1954" s="101" t="s">
        <v>7506</v>
      </c>
      <c r="G1954" s="101" t="s">
        <v>3099</v>
      </c>
      <c r="H1954" s="103">
        <v>16</v>
      </c>
      <c r="I1954" s="100" t="s">
        <v>7471</v>
      </c>
      <c r="J1954" s="101" t="s">
        <v>2035</v>
      </c>
      <c r="K1954" s="101" t="s">
        <v>395</v>
      </c>
    </row>
    <row r="1955" spans="1:11">
      <c r="A1955" s="2" t="s">
        <v>12141</v>
      </c>
      <c r="B1955" s="99">
        <v>2144959</v>
      </c>
      <c r="C1955" s="100" t="s">
        <v>2036</v>
      </c>
      <c r="D1955" s="101" t="s">
        <v>2037</v>
      </c>
      <c r="E1955" s="102">
        <v>2219196</v>
      </c>
      <c r="F1955" s="101" t="s">
        <v>7506</v>
      </c>
      <c r="G1955" s="101" t="s">
        <v>3099</v>
      </c>
      <c r="H1955" s="103">
        <v>4</v>
      </c>
      <c r="I1955" s="100" t="s">
        <v>7471</v>
      </c>
      <c r="J1955" s="101" t="s">
        <v>2037</v>
      </c>
      <c r="K1955" s="101" t="s">
        <v>395</v>
      </c>
    </row>
    <row r="1956" spans="1:11">
      <c r="A1956" s="2" t="s">
        <v>12141</v>
      </c>
      <c r="B1956" s="99">
        <v>2148848</v>
      </c>
      <c r="C1956" s="100" t="s">
        <v>2038</v>
      </c>
      <c r="D1956" s="101" t="s">
        <v>2039</v>
      </c>
      <c r="E1956" s="102">
        <v>2216848</v>
      </c>
      <c r="F1956" s="101" t="s">
        <v>7506</v>
      </c>
      <c r="G1956" s="101" t="s">
        <v>3099</v>
      </c>
      <c r="H1956" s="103">
        <v>16</v>
      </c>
      <c r="I1956" s="100" t="s">
        <v>7471</v>
      </c>
      <c r="J1956" s="101" t="s">
        <v>2039</v>
      </c>
      <c r="K1956" s="101" t="s">
        <v>395</v>
      </c>
    </row>
    <row r="1957" spans="1:11">
      <c r="A1957" s="2" t="s">
        <v>12141</v>
      </c>
      <c r="B1957" s="99">
        <v>2149948</v>
      </c>
      <c r="C1957" s="100" t="s">
        <v>2040</v>
      </c>
      <c r="D1957" s="101" t="s">
        <v>2041</v>
      </c>
      <c r="E1957" s="102">
        <v>2216848</v>
      </c>
      <c r="F1957" s="101" t="s">
        <v>7506</v>
      </c>
      <c r="G1957" s="101" t="s">
        <v>3099</v>
      </c>
      <c r="H1957" s="103">
        <v>16</v>
      </c>
      <c r="I1957" s="100" t="s">
        <v>7471</v>
      </c>
      <c r="J1957" s="101" t="s">
        <v>2041</v>
      </c>
      <c r="K1957" s="101" t="s">
        <v>395</v>
      </c>
    </row>
    <row r="1958" spans="1:11">
      <c r="A1958" s="2" t="s">
        <v>12141</v>
      </c>
      <c r="B1958" s="99">
        <v>2190884</v>
      </c>
      <c r="C1958" s="100" t="s">
        <v>2042</v>
      </c>
      <c r="D1958" s="101" t="s">
        <v>2043</v>
      </c>
      <c r="E1958" s="102">
        <v>2219196</v>
      </c>
      <c r="F1958" s="101" t="s">
        <v>7506</v>
      </c>
      <c r="G1958" s="101" t="s">
        <v>3099</v>
      </c>
      <c r="H1958" s="103">
        <v>4</v>
      </c>
      <c r="I1958" s="100" t="s">
        <v>7471</v>
      </c>
      <c r="J1958" s="101" t="s">
        <v>2043</v>
      </c>
      <c r="K1958" s="101" t="s">
        <v>395</v>
      </c>
    </row>
    <row r="1959" spans="1:11">
      <c r="A1959" s="2" t="s">
        <v>12141</v>
      </c>
      <c r="B1959" s="99">
        <v>2131719</v>
      </c>
      <c r="C1959" s="100" t="s">
        <v>2044</v>
      </c>
      <c r="D1959" s="101" t="s">
        <v>2045</v>
      </c>
      <c r="E1959" s="102">
        <v>2219196</v>
      </c>
      <c r="F1959" s="101" t="s">
        <v>7506</v>
      </c>
      <c r="G1959" s="101" t="s">
        <v>3099</v>
      </c>
      <c r="H1959" s="103">
        <v>4</v>
      </c>
      <c r="I1959" s="100" t="s">
        <v>7471</v>
      </c>
      <c r="J1959" s="101" t="s">
        <v>2045</v>
      </c>
      <c r="K1959" s="101" t="s">
        <v>395</v>
      </c>
    </row>
    <row r="1960" spans="1:11">
      <c r="A1960" s="2" t="s">
        <v>12141</v>
      </c>
      <c r="B1960" s="99">
        <v>2144233</v>
      </c>
      <c r="C1960" s="100" t="s">
        <v>2046</v>
      </c>
      <c r="D1960" s="101" t="s">
        <v>2047</v>
      </c>
      <c r="E1960" s="102">
        <v>2219196</v>
      </c>
      <c r="F1960" s="101" t="s">
        <v>7506</v>
      </c>
      <c r="G1960" s="101" t="s">
        <v>3099</v>
      </c>
      <c r="H1960" s="103">
        <v>4</v>
      </c>
      <c r="I1960" s="100" t="s">
        <v>7471</v>
      </c>
      <c r="J1960" s="101" t="s">
        <v>2047</v>
      </c>
      <c r="K1960" s="101" t="s">
        <v>395</v>
      </c>
    </row>
    <row r="1961" spans="1:11">
      <c r="A1961" s="2" t="s">
        <v>12141</v>
      </c>
      <c r="B1961" s="99">
        <v>2190783</v>
      </c>
      <c r="C1961" s="100" t="s">
        <v>2048</v>
      </c>
      <c r="D1961" s="101" t="s">
        <v>2049</v>
      </c>
      <c r="E1961" s="102">
        <v>2216848</v>
      </c>
      <c r="F1961" s="101" t="s">
        <v>7506</v>
      </c>
      <c r="G1961" s="101" t="s">
        <v>3099</v>
      </c>
      <c r="H1961" s="103">
        <v>16</v>
      </c>
      <c r="I1961" s="100" t="s">
        <v>7471</v>
      </c>
      <c r="J1961" s="101" t="s">
        <v>2049</v>
      </c>
      <c r="K1961" s="101" t="s">
        <v>395</v>
      </c>
    </row>
    <row r="1962" spans="1:11">
      <c r="A1962" s="2" t="s">
        <v>12141</v>
      </c>
      <c r="B1962" s="99">
        <v>2153865</v>
      </c>
      <c r="C1962" s="100" t="s">
        <v>2050</v>
      </c>
      <c r="D1962" s="101" t="s">
        <v>2051</v>
      </c>
      <c r="E1962" s="102">
        <v>2216692</v>
      </c>
      <c r="F1962" s="101" t="s">
        <v>7506</v>
      </c>
      <c r="G1962" s="101" t="s">
        <v>2931</v>
      </c>
      <c r="H1962" s="103">
        <v>4</v>
      </c>
      <c r="I1962" s="100" t="s">
        <v>7471</v>
      </c>
      <c r="J1962" s="101" t="s">
        <v>2051</v>
      </c>
      <c r="K1962" s="101" t="s">
        <v>997</v>
      </c>
    </row>
    <row r="1963" spans="1:11">
      <c r="A1963" s="2" t="s">
        <v>12141</v>
      </c>
      <c r="B1963" s="99">
        <v>2167762</v>
      </c>
      <c r="C1963" s="100" t="s">
        <v>2052</v>
      </c>
      <c r="D1963" s="101" t="s">
        <v>2053</v>
      </c>
      <c r="E1963" s="102">
        <v>2216692</v>
      </c>
      <c r="F1963" s="101" t="s">
        <v>7506</v>
      </c>
      <c r="G1963" s="101" t="s">
        <v>2931</v>
      </c>
      <c r="H1963" s="103">
        <v>4</v>
      </c>
      <c r="I1963" s="100" t="s">
        <v>7471</v>
      </c>
      <c r="J1963" s="101" t="s">
        <v>2053</v>
      </c>
      <c r="K1963" s="101" t="s">
        <v>997</v>
      </c>
    </row>
    <row r="1964" spans="1:11">
      <c r="A1964" s="2" t="s">
        <v>12141</v>
      </c>
      <c r="B1964" s="99">
        <v>2150585</v>
      </c>
      <c r="C1964" s="100" t="s">
        <v>2054</v>
      </c>
      <c r="D1964" s="101" t="s">
        <v>2055</v>
      </c>
      <c r="E1964" s="102">
        <v>2216692</v>
      </c>
      <c r="F1964" s="101" t="s">
        <v>7506</v>
      </c>
      <c r="G1964" s="101" t="s">
        <v>2931</v>
      </c>
      <c r="H1964" s="103">
        <v>4</v>
      </c>
      <c r="I1964" s="100" t="s">
        <v>7471</v>
      </c>
      <c r="J1964" s="101" t="s">
        <v>2055</v>
      </c>
      <c r="K1964" s="101" t="s">
        <v>997</v>
      </c>
    </row>
    <row r="1965" spans="1:11">
      <c r="A1965" s="2" t="s">
        <v>12141</v>
      </c>
      <c r="B1965" s="99">
        <v>2180020</v>
      </c>
      <c r="C1965" s="100" t="s">
        <v>2056</v>
      </c>
      <c r="D1965" s="101" t="s">
        <v>2057</v>
      </c>
      <c r="E1965" s="102">
        <v>2216692</v>
      </c>
      <c r="F1965" s="101" t="s">
        <v>7506</v>
      </c>
      <c r="G1965" s="101" t="s">
        <v>2931</v>
      </c>
      <c r="H1965" s="103">
        <v>4</v>
      </c>
      <c r="I1965" s="100" t="s">
        <v>7471</v>
      </c>
      <c r="J1965" s="101" t="s">
        <v>2057</v>
      </c>
      <c r="K1965" s="101" t="s">
        <v>997</v>
      </c>
    </row>
    <row r="1966" spans="1:11">
      <c r="A1966" s="2" t="s">
        <v>12141</v>
      </c>
      <c r="B1966" s="99">
        <v>2165212</v>
      </c>
      <c r="C1966" s="100" t="s">
        <v>2058</v>
      </c>
      <c r="D1966" s="101" t="s">
        <v>2059</v>
      </c>
      <c r="E1966" s="102">
        <v>2216692</v>
      </c>
      <c r="F1966" s="101" t="s">
        <v>7506</v>
      </c>
      <c r="G1966" s="101" t="s">
        <v>2931</v>
      </c>
      <c r="H1966" s="103">
        <v>4</v>
      </c>
      <c r="I1966" s="100" t="s">
        <v>7521</v>
      </c>
      <c r="J1966" s="101" t="s">
        <v>2059</v>
      </c>
      <c r="K1966" s="101" t="s">
        <v>997</v>
      </c>
    </row>
    <row r="1967" spans="1:11">
      <c r="A1967" s="2" t="s">
        <v>12141</v>
      </c>
      <c r="B1967" s="99">
        <v>2137230</v>
      </c>
      <c r="C1967" s="100" t="s">
        <v>2060</v>
      </c>
      <c r="D1967" s="101" t="s">
        <v>2061</v>
      </c>
      <c r="E1967" s="102">
        <v>2275899</v>
      </c>
      <c r="F1967" s="101" t="s">
        <v>7506</v>
      </c>
      <c r="G1967" s="101" t="s">
        <v>5448</v>
      </c>
      <c r="H1967" s="103">
        <v>12</v>
      </c>
      <c r="I1967" s="100" t="s">
        <v>7471</v>
      </c>
      <c r="J1967" s="101" t="s">
        <v>2061</v>
      </c>
      <c r="K1967" s="101" t="s">
        <v>2378</v>
      </c>
    </row>
    <row r="1968" spans="1:11">
      <c r="A1968" s="2" t="s">
        <v>12141</v>
      </c>
      <c r="B1968" s="99">
        <v>2177865</v>
      </c>
      <c r="C1968" s="100" t="s">
        <v>2062</v>
      </c>
      <c r="D1968" s="101" t="s">
        <v>2063</v>
      </c>
      <c r="E1968" s="102">
        <v>2273947</v>
      </c>
      <c r="F1968" s="101" t="s">
        <v>7506</v>
      </c>
      <c r="G1968" s="101" t="s">
        <v>5872</v>
      </c>
      <c r="H1968" s="103">
        <v>7</v>
      </c>
      <c r="I1968" s="100" t="s">
        <v>7471</v>
      </c>
      <c r="J1968" s="101" t="s">
        <v>2063</v>
      </c>
      <c r="K1968" s="101" t="s">
        <v>2383</v>
      </c>
    </row>
    <row r="1969" spans="1:11">
      <c r="A1969" s="2" t="s">
        <v>12141</v>
      </c>
      <c r="B1969" s="99">
        <v>2185806</v>
      </c>
      <c r="C1969" s="100" t="s">
        <v>2064</v>
      </c>
      <c r="D1969" s="101" t="s">
        <v>2065</v>
      </c>
      <c r="E1969" s="102">
        <v>2274030</v>
      </c>
      <c r="F1969" s="101" t="s">
        <v>7506</v>
      </c>
      <c r="G1969" s="101" t="s">
        <v>5872</v>
      </c>
      <c r="H1969" s="103">
        <v>12</v>
      </c>
      <c r="I1969" s="100" t="s">
        <v>7471</v>
      </c>
      <c r="J1969" s="101" t="s">
        <v>2065</v>
      </c>
      <c r="K1969" s="101" t="s">
        <v>2383</v>
      </c>
    </row>
    <row r="1970" spans="1:11">
      <c r="A1970" s="2" t="s">
        <v>12141</v>
      </c>
      <c r="B1970" s="99">
        <v>2190922</v>
      </c>
      <c r="C1970" s="100" t="s">
        <v>2066</v>
      </c>
      <c r="D1970" s="101" t="s">
        <v>2067</v>
      </c>
      <c r="E1970" s="102">
        <v>2274030</v>
      </c>
      <c r="F1970" s="101" t="s">
        <v>7506</v>
      </c>
      <c r="G1970" s="101" t="s">
        <v>5872</v>
      </c>
      <c r="H1970" s="103">
        <v>12</v>
      </c>
      <c r="I1970" s="100" t="s">
        <v>7471</v>
      </c>
      <c r="J1970" s="101" t="s">
        <v>2067</v>
      </c>
      <c r="K1970" s="101" t="s">
        <v>2383</v>
      </c>
    </row>
    <row r="1971" spans="1:11">
      <c r="A1971" s="2" t="s">
        <v>12141</v>
      </c>
      <c r="B1971" s="99">
        <v>2171877</v>
      </c>
      <c r="C1971" s="100" t="s">
        <v>2068</v>
      </c>
      <c r="D1971" s="101" t="s">
        <v>2069</v>
      </c>
      <c r="E1971" s="102">
        <v>2274048</v>
      </c>
      <c r="F1971" s="101" t="s">
        <v>7506</v>
      </c>
      <c r="G1971" s="101" t="s">
        <v>5872</v>
      </c>
      <c r="H1971" s="103">
        <v>2.4</v>
      </c>
      <c r="I1971" s="100" t="s">
        <v>7471</v>
      </c>
      <c r="J1971" s="101" t="s">
        <v>2069</v>
      </c>
      <c r="K1971" s="101" t="s">
        <v>2387</v>
      </c>
    </row>
    <row r="1972" spans="1:11">
      <c r="A1972" s="2" t="s">
        <v>12141</v>
      </c>
      <c r="B1972" s="99">
        <v>2187547</v>
      </c>
      <c r="C1972" s="100" t="s">
        <v>2070</v>
      </c>
      <c r="D1972" s="101" t="s">
        <v>2071</v>
      </c>
      <c r="E1972" s="102">
        <v>2273996</v>
      </c>
      <c r="F1972" s="101" t="s">
        <v>7506</v>
      </c>
      <c r="G1972" s="101" t="s">
        <v>5872</v>
      </c>
      <c r="H1972" s="103">
        <v>12</v>
      </c>
      <c r="I1972" s="100" t="s">
        <v>7471</v>
      </c>
      <c r="J1972" s="101" t="s">
        <v>2071</v>
      </c>
      <c r="K1972" s="101" t="s">
        <v>2387</v>
      </c>
    </row>
    <row r="1973" spans="1:11">
      <c r="A1973" s="2" t="s">
        <v>12141</v>
      </c>
      <c r="B1973" s="99">
        <v>2180544</v>
      </c>
      <c r="C1973" s="100" t="s">
        <v>2072</v>
      </c>
      <c r="D1973" s="101" t="s">
        <v>2073</v>
      </c>
      <c r="E1973" s="102">
        <v>2274014</v>
      </c>
      <c r="F1973" s="101" t="s">
        <v>7506</v>
      </c>
      <c r="G1973" s="101" t="s">
        <v>5872</v>
      </c>
      <c r="H1973" s="103">
        <v>12</v>
      </c>
      <c r="I1973" s="100" t="s">
        <v>7471</v>
      </c>
      <c r="J1973" s="101" t="s">
        <v>2073</v>
      </c>
      <c r="K1973" s="101" t="s">
        <v>2392</v>
      </c>
    </row>
    <row r="1974" spans="1:11">
      <c r="A1974" s="2" t="s">
        <v>12141</v>
      </c>
      <c r="B1974" s="99">
        <v>2133435</v>
      </c>
      <c r="C1974" s="100" t="s">
        <v>2074</v>
      </c>
      <c r="D1974" s="101" t="s">
        <v>2075</v>
      </c>
      <c r="E1974" s="102">
        <v>2274005</v>
      </c>
      <c r="F1974" s="101" t="s">
        <v>7506</v>
      </c>
      <c r="G1974" s="101" t="s">
        <v>5872</v>
      </c>
      <c r="H1974" s="103">
        <v>33</v>
      </c>
      <c r="I1974" s="100" t="s">
        <v>7471</v>
      </c>
      <c r="J1974" s="101" t="s">
        <v>2075</v>
      </c>
      <c r="K1974" s="101" t="s">
        <v>2076</v>
      </c>
    </row>
    <row r="1975" spans="1:11">
      <c r="A1975" s="2" t="s">
        <v>12141</v>
      </c>
      <c r="B1975" s="99">
        <v>2130996</v>
      </c>
      <c r="C1975" s="100" t="s">
        <v>2077</v>
      </c>
      <c r="D1975" s="101" t="s">
        <v>2078</v>
      </c>
      <c r="E1975" s="102">
        <v>2122486</v>
      </c>
      <c r="F1975" s="101" t="s">
        <v>7506</v>
      </c>
      <c r="G1975" s="101" t="s">
        <v>5872</v>
      </c>
      <c r="H1975" s="103">
        <v>4</v>
      </c>
      <c r="I1975" s="100" t="s">
        <v>7471</v>
      </c>
      <c r="J1975" s="101" t="s">
        <v>2078</v>
      </c>
      <c r="K1975" s="101" t="s">
        <v>2395</v>
      </c>
    </row>
    <row r="1976" spans="1:11">
      <c r="A1976" s="2" t="s">
        <v>12141</v>
      </c>
      <c r="B1976" s="99">
        <v>2130995</v>
      </c>
      <c r="C1976" s="100" t="s">
        <v>2079</v>
      </c>
      <c r="D1976" s="101" t="s">
        <v>2080</v>
      </c>
      <c r="E1976" s="102">
        <v>2121661</v>
      </c>
      <c r="F1976" s="101" t="s">
        <v>7506</v>
      </c>
      <c r="G1976" s="101" t="s">
        <v>3102</v>
      </c>
      <c r="H1976" s="103">
        <v>4</v>
      </c>
      <c r="I1976" s="100" t="s">
        <v>7471</v>
      </c>
      <c r="J1976" s="101" t="s">
        <v>2080</v>
      </c>
      <c r="K1976" s="101" t="s">
        <v>2396</v>
      </c>
    </row>
    <row r="1977" spans="1:11">
      <c r="A1977" s="2" t="s">
        <v>12141</v>
      </c>
      <c r="B1977" s="99">
        <v>2144550</v>
      </c>
      <c r="C1977" s="100" t="s">
        <v>2081</v>
      </c>
      <c r="D1977" s="101" t="s">
        <v>2082</v>
      </c>
      <c r="E1977" s="102">
        <v>2121989</v>
      </c>
      <c r="F1977" s="101" t="s">
        <v>7506</v>
      </c>
      <c r="G1977" s="101" t="s">
        <v>1776</v>
      </c>
      <c r="H1977" s="103">
        <v>12</v>
      </c>
      <c r="I1977" s="100" t="s">
        <v>7521</v>
      </c>
      <c r="J1977" s="101" t="s">
        <v>2082</v>
      </c>
      <c r="K1977" s="101" t="s">
        <v>2083</v>
      </c>
    </row>
    <row r="1978" spans="1:11">
      <c r="A1978" s="2" t="s">
        <v>12141</v>
      </c>
      <c r="B1978" s="99">
        <v>2140140</v>
      </c>
      <c r="C1978" s="100" t="s">
        <v>7410</v>
      </c>
      <c r="D1978" s="101" t="s">
        <v>3198</v>
      </c>
      <c r="E1978" s="102">
        <v>2212358</v>
      </c>
      <c r="F1978" s="101" t="s">
        <v>7506</v>
      </c>
      <c r="G1978" s="101" t="s">
        <v>3099</v>
      </c>
      <c r="H1978" s="103">
        <v>4</v>
      </c>
      <c r="I1978" s="100" t="s">
        <v>7471</v>
      </c>
      <c r="J1978" s="101" t="s">
        <v>3198</v>
      </c>
      <c r="K1978" s="101" t="s">
        <v>3815</v>
      </c>
    </row>
    <row r="1979" spans="1:11">
      <c r="A1979" s="2" t="s">
        <v>12141</v>
      </c>
      <c r="B1979" s="99">
        <v>2152389</v>
      </c>
      <c r="C1979" s="100" t="s">
        <v>7411</v>
      </c>
      <c r="D1979" s="101" t="s">
        <v>7412</v>
      </c>
      <c r="E1979" s="102">
        <v>2214646</v>
      </c>
      <c r="F1979" s="101" t="s">
        <v>7506</v>
      </c>
      <c r="G1979" s="101" t="s">
        <v>3099</v>
      </c>
      <c r="H1979" s="103">
        <v>16</v>
      </c>
      <c r="I1979" s="100" t="s">
        <v>7471</v>
      </c>
      <c r="J1979" s="101" t="s">
        <v>7412</v>
      </c>
      <c r="K1979" s="101" t="s">
        <v>3815</v>
      </c>
    </row>
    <row r="1980" spans="1:11">
      <c r="A1980" s="2" t="s">
        <v>12141</v>
      </c>
      <c r="B1980" s="99">
        <v>2165218</v>
      </c>
      <c r="C1980" s="100" t="s">
        <v>7413</v>
      </c>
      <c r="D1980" s="101" t="s">
        <v>7414</v>
      </c>
      <c r="E1980" s="102">
        <v>2214646</v>
      </c>
      <c r="F1980" s="101" t="s">
        <v>7506</v>
      </c>
      <c r="G1980" s="101" t="s">
        <v>3099</v>
      </c>
      <c r="H1980" s="103">
        <v>16</v>
      </c>
      <c r="I1980" s="100" t="s">
        <v>7471</v>
      </c>
      <c r="J1980" s="101" t="s">
        <v>7414</v>
      </c>
      <c r="K1980" s="101" t="s">
        <v>3815</v>
      </c>
    </row>
    <row r="1981" spans="1:11">
      <c r="A1981" s="2" t="s">
        <v>12141</v>
      </c>
      <c r="B1981" s="99">
        <v>2179938</v>
      </c>
      <c r="C1981" s="100" t="s">
        <v>7415</v>
      </c>
      <c r="D1981" s="101" t="s">
        <v>7416</v>
      </c>
      <c r="E1981" s="102">
        <v>2212358</v>
      </c>
      <c r="F1981" s="101" t="s">
        <v>7506</v>
      </c>
      <c r="G1981" s="101" t="s">
        <v>3099</v>
      </c>
      <c r="H1981" s="103">
        <v>4</v>
      </c>
      <c r="I1981" s="100" t="s">
        <v>7471</v>
      </c>
      <c r="J1981" s="101" t="s">
        <v>7416</v>
      </c>
      <c r="K1981" s="101" t="s">
        <v>3815</v>
      </c>
    </row>
    <row r="1982" spans="1:11">
      <c r="A1982" s="2" t="s">
        <v>12141</v>
      </c>
      <c r="B1982" s="99">
        <v>2184486</v>
      </c>
      <c r="C1982" s="100" t="s">
        <v>7417</v>
      </c>
      <c r="D1982" s="101" t="s">
        <v>7418</v>
      </c>
      <c r="E1982" s="102">
        <v>2214646</v>
      </c>
      <c r="F1982" s="101" t="s">
        <v>7506</v>
      </c>
      <c r="G1982" s="101" t="s">
        <v>3099</v>
      </c>
      <c r="H1982" s="103">
        <v>16</v>
      </c>
      <c r="I1982" s="100" t="s">
        <v>7496</v>
      </c>
      <c r="J1982" s="101" t="s">
        <v>7418</v>
      </c>
      <c r="K1982" s="101" t="s">
        <v>3815</v>
      </c>
    </row>
    <row r="1983" spans="1:11">
      <c r="A1983" s="2" t="s">
        <v>12141</v>
      </c>
      <c r="B1983" s="99">
        <v>2184886</v>
      </c>
      <c r="C1983" s="100" t="s">
        <v>7419</v>
      </c>
      <c r="D1983" s="101" t="s">
        <v>1460</v>
      </c>
      <c r="E1983" s="102">
        <v>2214646</v>
      </c>
      <c r="F1983" s="101" t="s">
        <v>7506</v>
      </c>
      <c r="G1983" s="101" t="s">
        <v>3099</v>
      </c>
      <c r="H1983" s="103">
        <v>16</v>
      </c>
      <c r="I1983" s="100" t="s">
        <v>7471</v>
      </c>
      <c r="J1983" s="101" t="s">
        <v>1460</v>
      </c>
      <c r="K1983" s="101" t="s">
        <v>3815</v>
      </c>
    </row>
    <row r="1984" spans="1:11">
      <c r="A1984" s="2" t="s">
        <v>12141</v>
      </c>
      <c r="B1984" s="99">
        <v>2187380</v>
      </c>
      <c r="C1984" s="100" t="s">
        <v>7420</v>
      </c>
      <c r="D1984" s="101" t="s">
        <v>7421</v>
      </c>
      <c r="E1984" s="102">
        <v>2214646</v>
      </c>
      <c r="F1984" s="101" t="s">
        <v>7506</v>
      </c>
      <c r="G1984" s="101" t="s">
        <v>3099</v>
      </c>
      <c r="H1984" s="103">
        <v>16</v>
      </c>
      <c r="I1984" s="100" t="s">
        <v>7471</v>
      </c>
      <c r="J1984" s="101" t="s">
        <v>7421</v>
      </c>
      <c r="K1984" s="101" t="s">
        <v>3815</v>
      </c>
    </row>
    <row r="1985" spans="1:11">
      <c r="A1985" s="2" t="s">
        <v>12141</v>
      </c>
      <c r="B1985" s="99">
        <v>2190386</v>
      </c>
      <c r="C1985" s="100" t="s">
        <v>7422</v>
      </c>
      <c r="D1985" s="101" t="s">
        <v>7423</v>
      </c>
      <c r="E1985" s="102">
        <v>2212358</v>
      </c>
      <c r="F1985" s="101" t="s">
        <v>7506</v>
      </c>
      <c r="G1985" s="101" t="s">
        <v>3099</v>
      </c>
      <c r="H1985" s="103">
        <v>4</v>
      </c>
      <c r="I1985" s="100" t="s">
        <v>7471</v>
      </c>
      <c r="J1985" s="101" t="s">
        <v>7423</v>
      </c>
      <c r="K1985" s="101" t="s">
        <v>3815</v>
      </c>
    </row>
    <row r="1986" spans="1:11">
      <c r="A1986" s="2" t="s">
        <v>12141</v>
      </c>
      <c r="B1986" s="99">
        <v>2176798</v>
      </c>
      <c r="C1986" s="100" t="s">
        <v>7424</v>
      </c>
      <c r="D1986" s="101" t="s">
        <v>7425</v>
      </c>
      <c r="E1986" s="102">
        <v>2214646</v>
      </c>
      <c r="F1986" s="101" t="s">
        <v>7506</v>
      </c>
      <c r="G1986" s="101" t="s">
        <v>3099</v>
      </c>
      <c r="H1986" s="103">
        <v>16</v>
      </c>
      <c r="I1986" s="100" t="s">
        <v>7471</v>
      </c>
      <c r="J1986" s="101" t="s">
        <v>7425</v>
      </c>
      <c r="K1986" s="101" t="s">
        <v>3815</v>
      </c>
    </row>
    <row r="1987" spans="1:11">
      <c r="A1987" s="2" t="s">
        <v>12141</v>
      </c>
      <c r="B1987" s="99">
        <v>2137415</v>
      </c>
      <c r="C1987" s="100" t="s">
        <v>7426</v>
      </c>
      <c r="D1987" s="101" t="s">
        <v>7427</v>
      </c>
      <c r="E1987" s="102">
        <v>2212358</v>
      </c>
      <c r="F1987" s="101" t="s">
        <v>7506</v>
      </c>
      <c r="G1987" s="101" t="s">
        <v>3099</v>
      </c>
      <c r="H1987" s="103">
        <v>4</v>
      </c>
      <c r="I1987" s="100" t="s">
        <v>7471</v>
      </c>
      <c r="J1987" s="101" t="s">
        <v>7427</v>
      </c>
      <c r="K1987" s="101" t="s">
        <v>3815</v>
      </c>
    </row>
    <row r="1988" spans="1:11">
      <c r="A1988" s="2" t="s">
        <v>12141</v>
      </c>
      <c r="B1988" s="99">
        <v>2191119</v>
      </c>
      <c r="C1988" s="100" t="s">
        <v>7428</v>
      </c>
      <c r="D1988" s="101" t="s">
        <v>7429</v>
      </c>
      <c r="E1988" s="102">
        <v>2219354</v>
      </c>
      <c r="F1988" s="101" t="s">
        <v>7506</v>
      </c>
      <c r="G1988" s="101" t="s">
        <v>5435</v>
      </c>
      <c r="H1988" s="103">
        <v>16</v>
      </c>
      <c r="I1988" s="100" t="s">
        <v>7471</v>
      </c>
      <c r="J1988" s="101" t="s">
        <v>7429</v>
      </c>
      <c r="K1988" s="101" t="s">
        <v>3816</v>
      </c>
    </row>
    <row r="1989" spans="1:11">
      <c r="A1989" s="2" t="s">
        <v>12141</v>
      </c>
      <c r="B1989" s="99">
        <v>2190493</v>
      </c>
      <c r="C1989" s="100" t="s">
        <v>7430</v>
      </c>
      <c r="D1989" s="101" t="s">
        <v>7431</v>
      </c>
      <c r="E1989" s="102">
        <v>2219354</v>
      </c>
      <c r="F1989" s="101" t="s">
        <v>7506</v>
      </c>
      <c r="G1989" s="101" t="s">
        <v>5435</v>
      </c>
      <c r="H1989" s="103">
        <v>16</v>
      </c>
      <c r="I1989" s="100" t="s">
        <v>7471</v>
      </c>
      <c r="J1989" s="101" t="s">
        <v>7431</v>
      </c>
      <c r="K1989" s="101" t="s">
        <v>3816</v>
      </c>
    </row>
    <row r="1990" spans="1:11">
      <c r="A1990" s="2" t="s">
        <v>12141</v>
      </c>
      <c r="B1990" s="99">
        <v>2135852</v>
      </c>
      <c r="C1990" s="100" t="s">
        <v>7734</v>
      </c>
      <c r="D1990" s="101" t="s">
        <v>7735</v>
      </c>
      <c r="E1990" s="102">
        <v>2214532</v>
      </c>
      <c r="F1990" s="101" t="s">
        <v>7506</v>
      </c>
      <c r="G1990" s="101" t="s">
        <v>3099</v>
      </c>
      <c r="H1990" s="103">
        <v>16</v>
      </c>
      <c r="I1990" s="100" t="s">
        <v>7471</v>
      </c>
      <c r="J1990" s="101" t="s">
        <v>7735</v>
      </c>
      <c r="K1990" s="101" t="s">
        <v>3842</v>
      </c>
    </row>
    <row r="1991" spans="1:11">
      <c r="A1991" s="2" t="s">
        <v>12141</v>
      </c>
      <c r="B1991" s="99">
        <v>2136393</v>
      </c>
      <c r="C1991" s="100" t="s">
        <v>7736</v>
      </c>
      <c r="D1991" s="101" t="s">
        <v>7737</v>
      </c>
      <c r="E1991" s="102">
        <v>2214532</v>
      </c>
      <c r="F1991" s="101" t="s">
        <v>7506</v>
      </c>
      <c r="G1991" s="101" t="s">
        <v>3099</v>
      </c>
      <c r="H1991" s="103">
        <v>16</v>
      </c>
      <c r="I1991" s="100" t="s">
        <v>7471</v>
      </c>
      <c r="J1991" s="101" t="s">
        <v>7737</v>
      </c>
      <c r="K1991" s="101" t="s">
        <v>3842</v>
      </c>
    </row>
    <row r="1992" spans="1:11">
      <c r="A1992" s="2" t="s">
        <v>12141</v>
      </c>
      <c r="B1992" s="99">
        <v>2141209</v>
      </c>
      <c r="C1992" s="100" t="s">
        <v>7738</v>
      </c>
      <c r="D1992" s="101" t="s">
        <v>7739</v>
      </c>
      <c r="E1992" s="102">
        <v>2214532</v>
      </c>
      <c r="F1992" s="101" t="s">
        <v>7506</v>
      </c>
      <c r="G1992" s="101" t="s">
        <v>3099</v>
      </c>
      <c r="H1992" s="103">
        <v>16</v>
      </c>
      <c r="I1992" s="100" t="s">
        <v>7471</v>
      </c>
      <c r="J1992" s="101" t="s">
        <v>7739</v>
      </c>
      <c r="K1992" s="101" t="s">
        <v>3842</v>
      </c>
    </row>
    <row r="1993" spans="1:11">
      <c r="A1993" s="2" t="s">
        <v>12141</v>
      </c>
      <c r="B1993" s="99">
        <v>2150434</v>
      </c>
      <c r="C1993" s="100" t="s">
        <v>7740</v>
      </c>
      <c r="D1993" s="101" t="s">
        <v>7741</v>
      </c>
      <c r="E1993" s="102">
        <v>2212238</v>
      </c>
      <c r="F1993" s="101" t="s">
        <v>7506</v>
      </c>
      <c r="G1993" s="101" t="s">
        <v>3099</v>
      </c>
      <c r="H1993" s="103">
        <v>4</v>
      </c>
      <c r="I1993" s="100" t="s">
        <v>7471</v>
      </c>
      <c r="J1993" s="101" t="s">
        <v>7741</v>
      </c>
      <c r="K1993" s="101" t="s">
        <v>3842</v>
      </c>
    </row>
    <row r="1994" spans="1:11">
      <c r="A1994" s="2" t="s">
        <v>12141</v>
      </c>
      <c r="B1994" s="99">
        <v>2157301</v>
      </c>
      <c r="C1994" s="100" t="s">
        <v>7742</v>
      </c>
      <c r="D1994" s="101" t="s">
        <v>7743</v>
      </c>
      <c r="E1994" s="102">
        <v>2212238</v>
      </c>
      <c r="F1994" s="101" t="s">
        <v>7506</v>
      </c>
      <c r="G1994" s="101" t="s">
        <v>3099</v>
      </c>
      <c r="H1994" s="103">
        <v>4</v>
      </c>
      <c r="I1994" s="100" t="s">
        <v>7471</v>
      </c>
      <c r="J1994" s="101" t="s">
        <v>7743</v>
      </c>
      <c r="K1994" s="101" t="s">
        <v>3842</v>
      </c>
    </row>
    <row r="1995" spans="1:11">
      <c r="A1995" s="2" t="s">
        <v>12141</v>
      </c>
      <c r="B1995" s="99">
        <v>2158431</v>
      </c>
      <c r="C1995" s="100" t="s">
        <v>7744</v>
      </c>
      <c r="D1995" s="101" t="s">
        <v>7745</v>
      </c>
      <c r="E1995" s="102">
        <v>2212238</v>
      </c>
      <c r="F1995" s="101" t="s">
        <v>7506</v>
      </c>
      <c r="G1995" s="101" t="s">
        <v>3099</v>
      </c>
      <c r="H1995" s="103">
        <v>4</v>
      </c>
      <c r="I1995" s="100" t="s">
        <v>7471</v>
      </c>
      <c r="J1995" s="101" t="s">
        <v>7745</v>
      </c>
      <c r="K1995" s="101" t="s">
        <v>3842</v>
      </c>
    </row>
    <row r="1996" spans="1:11">
      <c r="A1996" s="2" t="s">
        <v>12141</v>
      </c>
      <c r="B1996" s="99">
        <v>2167931</v>
      </c>
      <c r="C1996" s="100" t="s">
        <v>7746</v>
      </c>
      <c r="D1996" s="101" t="s">
        <v>7747</v>
      </c>
      <c r="E1996" s="102">
        <v>2214532</v>
      </c>
      <c r="F1996" s="101" t="s">
        <v>7506</v>
      </c>
      <c r="G1996" s="101" t="s">
        <v>3099</v>
      </c>
      <c r="H1996" s="103">
        <v>16</v>
      </c>
      <c r="I1996" s="100" t="s">
        <v>7471</v>
      </c>
      <c r="J1996" s="101" t="s">
        <v>7747</v>
      </c>
      <c r="K1996" s="101" t="s">
        <v>3842</v>
      </c>
    </row>
    <row r="1997" spans="1:11">
      <c r="A1997" s="2" t="s">
        <v>12141</v>
      </c>
      <c r="B1997" s="99">
        <v>2168705</v>
      </c>
      <c r="C1997" s="100" t="s">
        <v>7748</v>
      </c>
      <c r="D1997" s="101" t="s">
        <v>7749</v>
      </c>
      <c r="E1997" s="102">
        <v>2214532</v>
      </c>
      <c r="F1997" s="101" t="s">
        <v>7506</v>
      </c>
      <c r="G1997" s="101" t="s">
        <v>3099</v>
      </c>
      <c r="H1997" s="103">
        <v>16</v>
      </c>
      <c r="I1997" s="100" t="s">
        <v>7471</v>
      </c>
      <c r="J1997" s="101" t="s">
        <v>7749</v>
      </c>
      <c r="K1997" s="101" t="s">
        <v>3842</v>
      </c>
    </row>
    <row r="1998" spans="1:11">
      <c r="A1998" s="2" t="s">
        <v>12141</v>
      </c>
      <c r="B1998" s="99">
        <v>2180027</v>
      </c>
      <c r="C1998" s="100" t="s">
        <v>7750</v>
      </c>
      <c r="D1998" s="101" t="s">
        <v>7751</v>
      </c>
      <c r="E1998" s="102">
        <v>2212238</v>
      </c>
      <c r="F1998" s="101" t="s">
        <v>7506</v>
      </c>
      <c r="G1998" s="101" t="s">
        <v>3099</v>
      </c>
      <c r="H1998" s="103">
        <v>4</v>
      </c>
      <c r="I1998" s="100" t="s">
        <v>7471</v>
      </c>
      <c r="J1998" s="101" t="s">
        <v>7751</v>
      </c>
      <c r="K1998" s="101" t="s">
        <v>3842</v>
      </c>
    </row>
    <row r="1999" spans="1:11">
      <c r="A1999" s="2" t="s">
        <v>12141</v>
      </c>
      <c r="B1999" s="99">
        <v>2182537</v>
      </c>
      <c r="C1999" s="100" t="s">
        <v>7752</v>
      </c>
      <c r="D1999" s="101" t="s">
        <v>7753</v>
      </c>
      <c r="E1999" s="102">
        <v>2212238</v>
      </c>
      <c r="F1999" s="101" t="s">
        <v>7506</v>
      </c>
      <c r="G1999" s="101" t="s">
        <v>3099</v>
      </c>
      <c r="H1999" s="103">
        <v>4</v>
      </c>
      <c r="I1999" s="100" t="s">
        <v>7471</v>
      </c>
      <c r="J1999" s="101" t="s">
        <v>7753</v>
      </c>
      <c r="K1999" s="101" t="s">
        <v>3842</v>
      </c>
    </row>
    <row r="2000" spans="1:11">
      <c r="A2000" s="2" t="s">
        <v>12141</v>
      </c>
      <c r="B2000" s="99">
        <v>2183692</v>
      </c>
      <c r="C2000" s="100" t="s">
        <v>7754</v>
      </c>
      <c r="D2000" s="101" t="s">
        <v>7755</v>
      </c>
      <c r="E2000" s="102">
        <v>2212238</v>
      </c>
      <c r="F2000" s="101" t="s">
        <v>7506</v>
      </c>
      <c r="G2000" s="101" t="s">
        <v>3099</v>
      </c>
      <c r="H2000" s="103">
        <v>4</v>
      </c>
      <c r="I2000" s="100" t="s">
        <v>7471</v>
      </c>
      <c r="J2000" s="101" t="s">
        <v>7755</v>
      </c>
      <c r="K2000" s="101" t="s">
        <v>3842</v>
      </c>
    </row>
    <row r="2001" spans="1:11">
      <c r="A2001" s="2" t="s">
        <v>12141</v>
      </c>
      <c r="B2001" s="99">
        <v>2185141</v>
      </c>
      <c r="C2001" s="100" t="s">
        <v>7756</v>
      </c>
      <c r="D2001" s="101" t="s">
        <v>7757</v>
      </c>
      <c r="E2001" s="102">
        <v>2214532</v>
      </c>
      <c r="F2001" s="101" t="s">
        <v>7506</v>
      </c>
      <c r="G2001" s="101" t="s">
        <v>3099</v>
      </c>
      <c r="H2001" s="103">
        <v>16</v>
      </c>
      <c r="I2001" s="100" t="s">
        <v>7471</v>
      </c>
      <c r="J2001" s="101" t="s">
        <v>7757</v>
      </c>
      <c r="K2001" s="101" t="s">
        <v>3842</v>
      </c>
    </row>
    <row r="2002" spans="1:11">
      <c r="A2002" s="2" t="s">
        <v>12141</v>
      </c>
      <c r="B2002" s="99">
        <v>2189851</v>
      </c>
      <c r="C2002" s="100" t="s">
        <v>7758</v>
      </c>
      <c r="D2002" s="101" t="s">
        <v>7759</v>
      </c>
      <c r="E2002" s="102">
        <v>2212238</v>
      </c>
      <c r="F2002" s="101" t="s">
        <v>7506</v>
      </c>
      <c r="G2002" s="101" t="s">
        <v>3099</v>
      </c>
      <c r="H2002" s="103">
        <v>4</v>
      </c>
      <c r="I2002" s="100" t="s">
        <v>7471</v>
      </c>
      <c r="J2002" s="101" t="s">
        <v>7759</v>
      </c>
      <c r="K2002" s="101" t="s">
        <v>3842</v>
      </c>
    </row>
    <row r="2003" spans="1:11">
      <c r="A2003" s="2" t="s">
        <v>12141</v>
      </c>
      <c r="B2003" s="99">
        <v>2190689</v>
      </c>
      <c r="C2003" s="100" t="s">
        <v>7760</v>
      </c>
      <c r="D2003" s="101" t="s">
        <v>7761</v>
      </c>
      <c r="E2003" s="102">
        <v>2212238</v>
      </c>
      <c r="F2003" s="101" t="s">
        <v>7506</v>
      </c>
      <c r="G2003" s="101" t="s">
        <v>3099</v>
      </c>
      <c r="H2003" s="103">
        <v>4</v>
      </c>
      <c r="I2003" s="100" t="s">
        <v>7471</v>
      </c>
      <c r="J2003" s="101" t="s">
        <v>7761</v>
      </c>
      <c r="K2003" s="101" t="s">
        <v>3842</v>
      </c>
    </row>
    <row r="2004" spans="1:11">
      <c r="A2004" s="2" t="s">
        <v>12141</v>
      </c>
      <c r="B2004" s="99">
        <v>2190917</v>
      </c>
      <c r="C2004" s="100" t="s">
        <v>7762</v>
      </c>
      <c r="D2004" s="101" t="s">
        <v>7763</v>
      </c>
      <c r="E2004" s="102">
        <v>2212238</v>
      </c>
      <c r="F2004" s="101" t="s">
        <v>7506</v>
      </c>
      <c r="G2004" s="101" t="s">
        <v>3099</v>
      </c>
      <c r="H2004" s="103">
        <v>4</v>
      </c>
      <c r="I2004" s="100" t="s">
        <v>7471</v>
      </c>
      <c r="J2004" s="101" t="s">
        <v>7763</v>
      </c>
      <c r="K2004" s="101" t="s">
        <v>3842</v>
      </c>
    </row>
    <row r="2005" spans="1:11">
      <c r="A2005" s="2" t="s">
        <v>12141</v>
      </c>
      <c r="B2005" s="99">
        <v>2180612</v>
      </c>
      <c r="C2005" s="100" t="s">
        <v>7764</v>
      </c>
      <c r="D2005" s="101" t="s">
        <v>7765</v>
      </c>
      <c r="E2005" s="102">
        <v>2214532</v>
      </c>
      <c r="F2005" s="101" t="s">
        <v>7506</v>
      </c>
      <c r="G2005" s="101" t="s">
        <v>3099</v>
      </c>
      <c r="H2005" s="103">
        <v>16</v>
      </c>
      <c r="I2005" s="100" t="s">
        <v>7471</v>
      </c>
      <c r="J2005" s="101" t="s">
        <v>7765</v>
      </c>
      <c r="K2005" s="101" t="s">
        <v>3842</v>
      </c>
    </row>
    <row r="2006" spans="1:11">
      <c r="A2006" s="2" t="s">
        <v>12141</v>
      </c>
      <c r="B2006" s="99">
        <v>2190885</v>
      </c>
      <c r="C2006" s="100" t="s">
        <v>7766</v>
      </c>
      <c r="D2006" s="101" t="s">
        <v>7767</v>
      </c>
      <c r="E2006" s="102">
        <v>2212238</v>
      </c>
      <c r="F2006" s="101" t="s">
        <v>7506</v>
      </c>
      <c r="G2006" s="101" t="s">
        <v>3099</v>
      </c>
      <c r="H2006" s="103">
        <v>4</v>
      </c>
      <c r="I2006" s="100" t="s">
        <v>7471</v>
      </c>
      <c r="J2006" s="101" t="s">
        <v>7767</v>
      </c>
      <c r="K2006" s="101" t="s">
        <v>3842</v>
      </c>
    </row>
    <row r="2007" spans="1:11">
      <c r="A2007" s="2" t="s">
        <v>12141</v>
      </c>
      <c r="B2007" s="99">
        <v>2172260</v>
      </c>
      <c r="C2007" s="100" t="s">
        <v>7768</v>
      </c>
      <c r="D2007" s="101" t="s">
        <v>7769</v>
      </c>
      <c r="E2007" s="102">
        <v>2214532</v>
      </c>
      <c r="F2007" s="101" t="s">
        <v>7506</v>
      </c>
      <c r="G2007" s="101" t="s">
        <v>3099</v>
      </c>
      <c r="H2007" s="103">
        <v>16</v>
      </c>
      <c r="I2007" s="100" t="s">
        <v>7471</v>
      </c>
      <c r="J2007" s="101" t="s">
        <v>7769</v>
      </c>
      <c r="K2007" s="101" t="s">
        <v>3842</v>
      </c>
    </row>
    <row r="2008" spans="1:11">
      <c r="A2008" s="2" t="s">
        <v>12141</v>
      </c>
      <c r="B2008" s="99">
        <v>2190557</v>
      </c>
      <c r="C2008" s="100" t="s">
        <v>7770</v>
      </c>
      <c r="D2008" s="101" t="s">
        <v>7771</v>
      </c>
      <c r="E2008" s="102">
        <v>2212238</v>
      </c>
      <c r="F2008" s="101" t="s">
        <v>7506</v>
      </c>
      <c r="G2008" s="101" t="s">
        <v>3099</v>
      </c>
      <c r="H2008" s="103">
        <v>4</v>
      </c>
      <c r="I2008" s="100" t="s">
        <v>7471</v>
      </c>
      <c r="J2008" s="101" t="s">
        <v>7771</v>
      </c>
      <c r="K2008" s="101" t="s">
        <v>3842</v>
      </c>
    </row>
    <row r="2009" spans="1:11">
      <c r="A2009" s="2" t="s">
        <v>12141</v>
      </c>
      <c r="B2009" s="99">
        <v>2190310</v>
      </c>
      <c r="C2009" s="100" t="s">
        <v>7772</v>
      </c>
      <c r="D2009" s="101" t="s">
        <v>7773</v>
      </c>
      <c r="E2009" s="102">
        <v>2214532</v>
      </c>
      <c r="F2009" s="101" t="s">
        <v>7506</v>
      </c>
      <c r="G2009" s="101" t="s">
        <v>3099</v>
      </c>
      <c r="H2009" s="103">
        <v>16</v>
      </c>
      <c r="I2009" s="100" t="s">
        <v>7471</v>
      </c>
      <c r="J2009" s="101" t="s">
        <v>7773</v>
      </c>
      <c r="K2009" s="101" t="s">
        <v>3842</v>
      </c>
    </row>
    <row r="2010" spans="1:11">
      <c r="A2010" s="2" t="s">
        <v>12141</v>
      </c>
      <c r="B2010" s="99">
        <v>2190735</v>
      </c>
      <c r="C2010" s="100" t="s">
        <v>7774</v>
      </c>
      <c r="D2010" s="101" t="s">
        <v>7775</v>
      </c>
      <c r="E2010" s="102">
        <v>2214532</v>
      </c>
      <c r="F2010" s="101" t="s">
        <v>7506</v>
      </c>
      <c r="G2010" s="101" t="s">
        <v>3099</v>
      </c>
      <c r="H2010" s="103">
        <v>16</v>
      </c>
      <c r="I2010" s="100" t="s">
        <v>7471</v>
      </c>
      <c r="J2010" s="101" t="s">
        <v>7775</v>
      </c>
      <c r="K2010" s="101" t="s">
        <v>3842</v>
      </c>
    </row>
    <row r="2011" spans="1:11">
      <c r="A2011" s="2" t="s">
        <v>12141</v>
      </c>
      <c r="B2011" s="99">
        <v>2190999</v>
      </c>
      <c r="C2011" s="100" t="s">
        <v>4782</v>
      </c>
      <c r="D2011" s="101" t="s">
        <v>926</v>
      </c>
      <c r="E2011" s="102">
        <v>2274140</v>
      </c>
      <c r="F2011" s="101" t="s">
        <v>7506</v>
      </c>
      <c r="G2011" s="101" t="s">
        <v>5457</v>
      </c>
      <c r="H2011" s="103">
        <v>0.5</v>
      </c>
      <c r="I2011" s="100" t="s">
        <v>7471</v>
      </c>
      <c r="J2011" s="101" t="s">
        <v>926</v>
      </c>
      <c r="K2011" s="101" t="s">
        <v>254</v>
      </c>
    </row>
    <row r="2012" spans="1:11">
      <c r="A2012" s="2" t="s">
        <v>12141</v>
      </c>
      <c r="B2012" s="99">
        <v>2167938</v>
      </c>
      <c r="C2012" s="100" t="s">
        <v>4783</v>
      </c>
      <c r="D2012" s="101" t="s">
        <v>3369</v>
      </c>
      <c r="E2012" s="102">
        <v>2124144</v>
      </c>
      <c r="F2012" s="101" t="s">
        <v>7506</v>
      </c>
      <c r="G2012" s="101" t="s">
        <v>2931</v>
      </c>
      <c r="H2012" s="103">
        <v>4</v>
      </c>
      <c r="I2012" s="100" t="s">
        <v>7471</v>
      </c>
      <c r="J2012" s="101" t="s">
        <v>3369</v>
      </c>
      <c r="K2012" s="101" t="s">
        <v>4784</v>
      </c>
    </row>
    <row r="2013" spans="1:11">
      <c r="A2013" s="2" t="s">
        <v>12141</v>
      </c>
      <c r="B2013" s="99">
        <v>2181568</v>
      </c>
      <c r="C2013" s="100" t="s">
        <v>4785</v>
      </c>
      <c r="D2013" s="101" t="s">
        <v>4786</v>
      </c>
      <c r="E2013" s="102">
        <v>2125565</v>
      </c>
      <c r="F2013" s="101" t="s">
        <v>7506</v>
      </c>
      <c r="G2013" s="101" t="s">
        <v>3175</v>
      </c>
      <c r="H2013" s="103">
        <v>4</v>
      </c>
      <c r="I2013" s="100" t="s">
        <v>7471</v>
      </c>
      <c r="J2013" s="101" t="s">
        <v>4786</v>
      </c>
      <c r="K2013" s="101" t="s">
        <v>4787</v>
      </c>
    </row>
    <row r="2014" spans="1:11">
      <c r="A2014" s="2" t="s">
        <v>12141</v>
      </c>
      <c r="B2014" s="99">
        <v>2164065</v>
      </c>
      <c r="C2014" s="100" t="s">
        <v>4788</v>
      </c>
      <c r="D2014" s="101" t="s">
        <v>4789</v>
      </c>
      <c r="E2014" s="102">
        <v>2125037</v>
      </c>
      <c r="F2014" s="101" t="s">
        <v>7506</v>
      </c>
      <c r="G2014" s="101" t="s">
        <v>5876</v>
      </c>
      <c r="H2014" s="103">
        <v>4</v>
      </c>
      <c r="I2014" s="100" t="s">
        <v>7471</v>
      </c>
      <c r="J2014" s="101" t="s">
        <v>4789</v>
      </c>
      <c r="K2014" s="101" t="s">
        <v>4790</v>
      </c>
    </row>
    <row r="2015" spans="1:11">
      <c r="A2015" s="2" t="s">
        <v>12141</v>
      </c>
      <c r="B2015" s="99">
        <v>2134563</v>
      </c>
      <c r="C2015" s="100" t="s">
        <v>6905</v>
      </c>
      <c r="D2015" s="101" t="s">
        <v>6906</v>
      </c>
      <c r="E2015" s="102">
        <v>2219240</v>
      </c>
      <c r="F2015" s="101" t="s">
        <v>7506</v>
      </c>
      <c r="G2015" s="101" t="s">
        <v>3099</v>
      </c>
      <c r="H2015" s="103">
        <v>16</v>
      </c>
      <c r="I2015" s="100" t="s">
        <v>7471</v>
      </c>
      <c r="J2015" s="101" t="s">
        <v>6906</v>
      </c>
      <c r="K2015" s="101" t="s">
        <v>675</v>
      </c>
    </row>
    <row r="2016" spans="1:11">
      <c r="A2016" s="2" t="s">
        <v>12141</v>
      </c>
      <c r="B2016" s="99">
        <v>2143919</v>
      </c>
      <c r="C2016" s="100" t="s">
        <v>6907</v>
      </c>
      <c r="D2016" s="101" t="s">
        <v>6908</v>
      </c>
      <c r="E2016" s="102">
        <v>2219240</v>
      </c>
      <c r="F2016" s="101" t="s">
        <v>7506</v>
      </c>
      <c r="G2016" s="101" t="s">
        <v>3099</v>
      </c>
      <c r="H2016" s="103">
        <v>16</v>
      </c>
      <c r="I2016" s="100" t="s">
        <v>7471</v>
      </c>
      <c r="J2016" s="101" t="s">
        <v>6908</v>
      </c>
      <c r="K2016" s="101" t="s">
        <v>675</v>
      </c>
    </row>
    <row r="2017" spans="1:11">
      <c r="A2017" s="2" t="s">
        <v>12141</v>
      </c>
      <c r="B2017" s="99">
        <v>2176977</v>
      </c>
      <c r="C2017" s="100" t="s">
        <v>6909</v>
      </c>
      <c r="D2017" s="101" t="s">
        <v>6910</v>
      </c>
      <c r="E2017" s="102">
        <v>2219240</v>
      </c>
      <c r="F2017" s="101" t="s">
        <v>7506</v>
      </c>
      <c r="G2017" s="101" t="s">
        <v>3099</v>
      </c>
      <c r="H2017" s="103">
        <v>16</v>
      </c>
      <c r="I2017" s="100" t="s">
        <v>7471</v>
      </c>
      <c r="J2017" s="101" t="s">
        <v>6910</v>
      </c>
      <c r="K2017" s="101" t="s">
        <v>675</v>
      </c>
    </row>
    <row r="2018" spans="1:11">
      <c r="A2018" s="2" t="s">
        <v>12141</v>
      </c>
      <c r="B2018" s="99">
        <v>2178499</v>
      </c>
      <c r="C2018" s="100" t="s">
        <v>6911</v>
      </c>
      <c r="D2018" s="101" t="s">
        <v>6912</v>
      </c>
      <c r="E2018" s="102">
        <v>2219240</v>
      </c>
      <c r="F2018" s="101" t="s">
        <v>7506</v>
      </c>
      <c r="G2018" s="101" t="s">
        <v>3099</v>
      </c>
      <c r="H2018" s="103">
        <v>16</v>
      </c>
      <c r="I2018" s="100" t="s">
        <v>7471</v>
      </c>
      <c r="J2018" s="101" t="s">
        <v>6912</v>
      </c>
      <c r="K2018" s="101" t="s">
        <v>675</v>
      </c>
    </row>
    <row r="2019" spans="1:11">
      <c r="A2019" s="2" t="s">
        <v>12141</v>
      </c>
      <c r="B2019" s="99">
        <v>2186461</v>
      </c>
      <c r="C2019" s="100" t="s">
        <v>6913</v>
      </c>
      <c r="D2019" s="101" t="s">
        <v>6914</v>
      </c>
      <c r="E2019" s="102">
        <v>2219240</v>
      </c>
      <c r="F2019" s="101" t="s">
        <v>7506</v>
      </c>
      <c r="G2019" s="101" t="s">
        <v>3099</v>
      </c>
      <c r="H2019" s="103">
        <v>16</v>
      </c>
      <c r="I2019" s="100" t="s">
        <v>7471</v>
      </c>
      <c r="J2019" s="101" t="s">
        <v>6914</v>
      </c>
      <c r="K2019" s="101" t="s">
        <v>675</v>
      </c>
    </row>
    <row r="2020" spans="1:11">
      <c r="A2020" s="2" t="s">
        <v>12141</v>
      </c>
      <c r="B2020" s="99">
        <v>2191023</v>
      </c>
      <c r="C2020" s="100" t="s">
        <v>6915</v>
      </c>
      <c r="D2020" s="101" t="s">
        <v>6916</v>
      </c>
      <c r="E2020" s="102">
        <v>2219240</v>
      </c>
      <c r="F2020" s="101" t="s">
        <v>7506</v>
      </c>
      <c r="G2020" s="101" t="s">
        <v>3099</v>
      </c>
      <c r="H2020" s="103">
        <v>16</v>
      </c>
      <c r="I2020" s="100" t="s">
        <v>7471</v>
      </c>
      <c r="J2020" s="101" t="s">
        <v>6916</v>
      </c>
      <c r="K2020" s="101" t="s">
        <v>675</v>
      </c>
    </row>
    <row r="2021" spans="1:11">
      <c r="A2021" s="2" t="s">
        <v>12141</v>
      </c>
      <c r="B2021" s="99">
        <v>2178180</v>
      </c>
      <c r="C2021" s="100" t="s">
        <v>6917</v>
      </c>
      <c r="D2021" s="101" t="s">
        <v>6918</v>
      </c>
      <c r="E2021" s="102">
        <v>2219240</v>
      </c>
      <c r="F2021" s="101" t="s">
        <v>7506</v>
      </c>
      <c r="G2021" s="101" t="s">
        <v>3099</v>
      </c>
      <c r="H2021" s="103">
        <v>16</v>
      </c>
      <c r="I2021" s="100" t="s">
        <v>7471</v>
      </c>
      <c r="J2021" s="101" t="s">
        <v>6918</v>
      </c>
      <c r="K2021" s="101" t="s">
        <v>675</v>
      </c>
    </row>
    <row r="2022" spans="1:11">
      <c r="A2022" s="2" t="s">
        <v>12141</v>
      </c>
      <c r="B2022" s="99">
        <v>2137735</v>
      </c>
      <c r="C2022" s="100" t="s">
        <v>13033</v>
      </c>
      <c r="D2022" s="101" t="s">
        <v>13034</v>
      </c>
      <c r="E2022" s="102">
        <v>2215464</v>
      </c>
      <c r="F2022" s="101" t="s">
        <v>7506</v>
      </c>
      <c r="G2022" s="101" t="s">
        <v>3099</v>
      </c>
      <c r="H2022" s="103">
        <v>16</v>
      </c>
      <c r="I2022" s="100" t="s">
        <v>7471</v>
      </c>
      <c r="J2022" s="101" t="s">
        <v>13034</v>
      </c>
      <c r="K2022" s="101" t="s">
        <v>704</v>
      </c>
    </row>
    <row r="2023" spans="1:11">
      <c r="A2023" s="2" t="s">
        <v>12141</v>
      </c>
      <c r="B2023" s="99">
        <v>2139449</v>
      </c>
      <c r="C2023" s="100" t="s">
        <v>13035</v>
      </c>
      <c r="D2023" s="101" t="s">
        <v>13036</v>
      </c>
      <c r="E2023" s="102">
        <v>2215464</v>
      </c>
      <c r="F2023" s="101" t="s">
        <v>7506</v>
      </c>
      <c r="G2023" s="101" t="s">
        <v>3099</v>
      </c>
      <c r="H2023" s="103">
        <v>16</v>
      </c>
      <c r="I2023" s="100" t="s">
        <v>7471</v>
      </c>
      <c r="J2023" s="101" t="s">
        <v>13036</v>
      </c>
      <c r="K2023" s="101" t="s">
        <v>704</v>
      </c>
    </row>
    <row r="2024" spans="1:11">
      <c r="A2024" s="2" t="s">
        <v>12141</v>
      </c>
      <c r="B2024" s="99">
        <v>2152397</v>
      </c>
      <c r="C2024" s="100" t="s">
        <v>13037</v>
      </c>
      <c r="D2024" s="101" t="s">
        <v>13038</v>
      </c>
      <c r="E2024" s="102">
        <v>2215464</v>
      </c>
      <c r="F2024" s="101" t="s">
        <v>7506</v>
      </c>
      <c r="G2024" s="101" t="s">
        <v>3099</v>
      </c>
      <c r="H2024" s="103">
        <v>16</v>
      </c>
      <c r="I2024" s="100" t="s">
        <v>7471</v>
      </c>
      <c r="J2024" s="101" t="s">
        <v>13038</v>
      </c>
      <c r="K2024" s="101" t="s">
        <v>704</v>
      </c>
    </row>
    <row r="2025" spans="1:11">
      <c r="A2025" s="2" t="s">
        <v>12141</v>
      </c>
      <c r="B2025" s="99">
        <v>2176591</v>
      </c>
      <c r="C2025" s="100" t="s">
        <v>13039</v>
      </c>
      <c r="D2025" s="101" t="s">
        <v>13040</v>
      </c>
      <c r="E2025" s="102">
        <v>2215464</v>
      </c>
      <c r="F2025" s="101" t="s">
        <v>7506</v>
      </c>
      <c r="G2025" s="101" t="s">
        <v>3099</v>
      </c>
      <c r="H2025" s="103">
        <v>16</v>
      </c>
      <c r="I2025" s="100" t="s">
        <v>7471</v>
      </c>
      <c r="J2025" s="101" t="s">
        <v>13040</v>
      </c>
      <c r="K2025" s="101" t="s">
        <v>704</v>
      </c>
    </row>
    <row r="2026" spans="1:11">
      <c r="A2026" s="2" t="s">
        <v>12141</v>
      </c>
      <c r="B2026" s="99">
        <v>2180850</v>
      </c>
      <c r="C2026" s="100" t="s">
        <v>13041</v>
      </c>
      <c r="D2026" s="101" t="s">
        <v>13042</v>
      </c>
      <c r="E2026" s="102">
        <v>2125137</v>
      </c>
      <c r="F2026" s="101" t="s">
        <v>7506</v>
      </c>
      <c r="G2026" s="101" t="s">
        <v>3099</v>
      </c>
      <c r="H2026" s="103">
        <v>4</v>
      </c>
      <c r="I2026" s="100" t="s">
        <v>7471</v>
      </c>
      <c r="J2026" s="101" t="s">
        <v>13042</v>
      </c>
      <c r="K2026" s="101" t="s">
        <v>1126</v>
      </c>
    </row>
    <row r="2027" spans="1:11">
      <c r="A2027" s="2" t="s">
        <v>12141</v>
      </c>
      <c r="B2027" s="99">
        <v>2181646</v>
      </c>
      <c r="C2027" s="100" t="s">
        <v>13043</v>
      </c>
      <c r="D2027" s="101" t="s">
        <v>13044</v>
      </c>
      <c r="E2027" s="102">
        <v>2124284</v>
      </c>
      <c r="F2027" s="101" t="s">
        <v>7506</v>
      </c>
      <c r="G2027" s="101" t="s">
        <v>5457</v>
      </c>
      <c r="H2027" s="103">
        <v>2.4</v>
      </c>
      <c r="I2027" s="100" t="s">
        <v>7521</v>
      </c>
      <c r="J2027" s="101" t="s">
        <v>13044</v>
      </c>
      <c r="K2027" s="101" t="s">
        <v>13045</v>
      </c>
    </row>
    <row r="2028" spans="1:11">
      <c r="A2028" s="2" t="s">
        <v>12141</v>
      </c>
      <c r="B2028" s="99">
        <v>2186382</v>
      </c>
      <c r="C2028" s="100" t="s">
        <v>13046</v>
      </c>
      <c r="D2028" s="101" t="s">
        <v>13047</v>
      </c>
      <c r="E2028" s="102">
        <v>2125706</v>
      </c>
      <c r="F2028" s="101" t="s">
        <v>7506</v>
      </c>
      <c r="G2028" s="101" t="s">
        <v>5872</v>
      </c>
      <c r="H2028" s="103">
        <v>2.4</v>
      </c>
      <c r="I2028" s="100" t="s">
        <v>7471</v>
      </c>
      <c r="J2028" s="101" t="s">
        <v>13047</v>
      </c>
      <c r="K2028" s="101" t="s">
        <v>13048</v>
      </c>
    </row>
    <row r="2029" spans="1:11">
      <c r="A2029" s="2" t="s">
        <v>12141</v>
      </c>
      <c r="B2029" s="99">
        <v>2137237</v>
      </c>
      <c r="C2029" s="100" t="s">
        <v>13049</v>
      </c>
      <c r="D2029" s="101" t="s">
        <v>13050</v>
      </c>
      <c r="E2029" s="102">
        <v>2274011</v>
      </c>
      <c r="F2029" s="101" t="s">
        <v>7506</v>
      </c>
      <c r="G2029" s="101" t="s">
        <v>2092</v>
      </c>
      <c r="H2029" s="103">
        <v>12</v>
      </c>
      <c r="I2029" s="100" t="s">
        <v>7471</v>
      </c>
      <c r="J2029" s="101" t="s">
        <v>13050</v>
      </c>
      <c r="K2029" s="101" t="s">
        <v>1129</v>
      </c>
    </row>
    <row r="2030" spans="1:11">
      <c r="A2030" s="2" t="s">
        <v>12141</v>
      </c>
      <c r="B2030" s="99">
        <v>2180374</v>
      </c>
      <c r="C2030" s="100" t="s">
        <v>13051</v>
      </c>
      <c r="D2030" s="101" t="s">
        <v>13052</v>
      </c>
      <c r="E2030" s="102">
        <v>2274011</v>
      </c>
      <c r="F2030" s="101" t="s">
        <v>7506</v>
      </c>
      <c r="G2030" s="101" t="s">
        <v>2092</v>
      </c>
      <c r="H2030" s="103">
        <v>12</v>
      </c>
      <c r="I2030" s="100" t="s">
        <v>7471</v>
      </c>
      <c r="J2030" s="101" t="s">
        <v>13052</v>
      </c>
      <c r="K2030" s="101" t="s">
        <v>1129</v>
      </c>
    </row>
    <row r="2031" spans="1:11">
      <c r="A2031" s="2" t="s">
        <v>12141</v>
      </c>
      <c r="B2031" s="99">
        <v>2190997</v>
      </c>
      <c r="C2031" s="100" t="s">
        <v>13053</v>
      </c>
      <c r="D2031" s="101" t="s">
        <v>13054</v>
      </c>
      <c r="E2031" s="102">
        <v>2274011</v>
      </c>
      <c r="F2031" s="101" t="s">
        <v>7506</v>
      </c>
      <c r="G2031" s="101" t="s">
        <v>2092</v>
      </c>
      <c r="H2031" s="103">
        <v>12</v>
      </c>
      <c r="I2031" s="100" t="s">
        <v>7471</v>
      </c>
      <c r="J2031" s="101" t="s">
        <v>13054</v>
      </c>
      <c r="K2031" s="101" t="s">
        <v>1129</v>
      </c>
    </row>
    <row r="2032" spans="1:11">
      <c r="A2032" s="2" t="s">
        <v>12141</v>
      </c>
      <c r="B2032" s="99">
        <v>2136396</v>
      </c>
      <c r="C2032" s="100" t="s">
        <v>13055</v>
      </c>
      <c r="D2032" s="101" t="s">
        <v>13056</v>
      </c>
      <c r="E2032" s="102">
        <v>2212948</v>
      </c>
      <c r="F2032" s="101" t="s">
        <v>7506</v>
      </c>
      <c r="G2032" s="101" t="s">
        <v>5457</v>
      </c>
      <c r="H2032" s="103">
        <v>4</v>
      </c>
      <c r="I2032" s="100" t="s">
        <v>7471</v>
      </c>
      <c r="J2032" s="101" t="s">
        <v>13056</v>
      </c>
      <c r="K2032" s="101" t="s">
        <v>2652</v>
      </c>
    </row>
    <row r="2033" spans="1:11">
      <c r="A2033" s="2" t="s">
        <v>12141</v>
      </c>
      <c r="B2033" s="99">
        <v>2156563</v>
      </c>
      <c r="C2033" s="100" t="s">
        <v>13057</v>
      </c>
      <c r="D2033" s="101" t="s">
        <v>13058</v>
      </c>
      <c r="E2033" s="102">
        <v>2212948</v>
      </c>
      <c r="F2033" s="101" t="s">
        <v>7506</v>
      </c>
      <c r="G2033" s="101" t="s">
        <v>5457</v>
      </c>
      <c r="H2033" s="103">
        <v>4</v>
      </c>
      <c r="I2033" s="100" t="s">
        <v>7471</v>
      </c>
      <c r="J2033" s="101" t="s">
        <v>13058</v>
      </c>
      <c r="K2033" s="101" t="s">
        <v>2652</v>
      </c>
    </row>
    <row r="2034" spans="1:11">
      <c r="A2034" s="2" t="s">
        <v>12141</v>
      </c>
      <c r="B2034" s="99">
        <v>2182283</v>
      </c>
      <c r="C2034" s="100" t="s">
        <v>13059</v>
      </c>
      <c r="D2034" s="101" t="s">
        <v>13060</v>
      </c>
      <c r="E2034" s="102">
        <v>2212948</v>
      </c>
      <c r="F2034" s="101" t="s">
        <v>7506</v>
      </c>
      <c r="G2034" s="101" t="s">
        <v>5457</v>
      </c>
      <c r="H2034" s="103">
        <v>4</v>
      </c>
      <c r="I2034" s="100" t="s">
        <v>7471</v>
      </c>
      <c r="J2034" s="101" t="s">
        <v>13060</v>
      </c>
      <c r="K2034" s="101" t="s">
        <v>2652</v>
      </c>
    </row>
    <row r="2035" spans="1:11">
      <c r="A2035" s="2" t="s">
        <v>12141</v>
      </c>
      <c r="B2035" s="99">
        <v>2183166</v>
      </c>
      <c r="C2035" s="100" t="s">
        <v>13061</v>
      </c>
      <c r="D2035" s="101" t="s">
        <v>13062</v>
      </c>
      <c r="E2035" s="102">
        <v>2212948</v>
      </c>
      <c r="F2035" s="101" t="s">
        <v>7506</v>
      </c>
      <c r="G2035" s="101" t="s">
        <v>5457</v>
      </c>
      <c r="H2035" s="103">
        <v>4</v>
      </c>
      <c r="I2035" s="100" t="s">
        <v>7471</v>
      </c>
      <c r="J2035" s="101" t="s">
        <v>13062</v>
      </c>
      <c r="K2035" s="101" t="s">
        <v>2652</v>
      </c>
    </row>
    <row r="2036" spans="1:11">
      <c r="A2036" s="2" t="s">
        <v>12141</v>
      </c>
      <c r="B2036" s="99">
        <v>2149023</v>
      </c>
      <c r="C2036" s="100" t="s">
        <v>13063</v>
      </c>
      <c r="D2036" s="101" t="s">
        <v>13064</v>
      </c>
      <c r="E2036" s="102">
        <v>2212948</v>
      </c>
      <c r="F2036" s="101" t="s">
        <v>7506</v>
      </c>
      <c r="G2036" s="101" t="s">
        <v>5457</v>
      </c>
      <c r="H2036" s="103">
        <v>4</v>
      </c>
      <c r="I2036" s="100" t="s">
        <v>7471</v>
      </c>
      <c r="J2036" s="101" t="s">
        <v>13064</v>
      </c>
      <c r="K2036" s="101" t="s">
        <v>2652</v>
      </c>
    </row>
    <row r="2037" spans="1:11">
      <c r="A2037" s="2" t="s">
        <v>12141</v>
      </c>
      <c r="B2037" s="99">
        <v>2175543</v>
      </c>
      <c r="C2037" s="100" t="s">
        <v>13065</v>
      </c>
      <c r="D2037" s="101" t="s">
        <v>13066</v>
      </c>
      <c r="E2037" s="102">
        <v>2212948</v>
      </c>
      <c r="F2037" s="101" t="s">
        <v>7506</v>
      </c>
      <c r="G2037" s="101" t="s">
        <v>5457</v>
      </c>
      <c r="H2037" s="103">
        <v>4</v>
      </c>
      <c r="I2037" s="100" t="s">
        <v>7471</v>
      </c>
      <c r="J2037" s="101" t="s">
        <v>13066</v>
      </c>
      <c r="K2037" s="101" t="s">
        <v>2652</v>
      </c>
    </row>
    <row r="2038" spans="1:11">
      <c r="A2038" s="2" t="s">
        <v>12141</v>
      </c>
      <c r="B2038" s="99">
        <v>2190581</v>
      </c>
      <c r="C2038" s="100" t="s">
        <v>13067</v>
      </c>
      <c r="D2038" s="101" t="s">
        <v>13068</v>
      </c>
      <c r="E2038" s="102">
        <v>2125723</v>
      </c>
      <c r="F2038" s="101" t="s">
        <v>7506</v>
      </c>
      <c r="G2038" s="101" t="s">
        <v>2931</v>
      </c>
      <c r="H2038" s="103">
        <v>16</v>
      </c>
      <c r="I2038" s="100" t="s">
        <v>7471</v>
      </c>
      <c r="J2038" s="101" t="s">
        <v>13068</v>
      </c>
      <c r="K2038" s="101" t="s">
        <v>13069</v>
      </c>
    </row>
    <row r="2039" spans="1:11">
      <c r="A2039" s="2" t="s">
        <v>12141</v>
      </c>
      <c r="B2039" s="99">
        <v>2190459</v>
      </c>
      <c r="C2039" s="100" t="s">
        <v>6074</v>
      </c>
      <c r="D2039" s="101" t="s">
        <v>6075</v>
      </c>
      <c r="E2039" s="102">
        <v>2220116</v>
      </c>
      <c r="F2039" s="101" t="s">
        <v>7506</v>
      </c>
      <c r="G2039" s="101" t="s">
        <v>3099</v>
      </c>
      <c r="H2039" s="103">
        <v>16</v>
      </c>
      <c r="I2039" s="100" t="s">
        <v>7471</v>
      </c>
      <c r="J2039" s="101" t="s">
        <v>6075</v>
      </c>
      <c r="K2039" s="101" t="s">
        <v>749</v>
      </c>
    </row>
    <row r="2040" spans="1:11">
      <c r="A2040" s="2" t="s">
        <v>12141</v>
      </c>
      <c r="B2040" s="99">
        <v>2179248</v>
      </c>
      <c r="C2040" s="100" t="s">
        <v>6076</v>
      </c>
      <c r="D2040" s="101" t="s">
        <v>6077</v>
      </c>
      <c r="E2040" s="102">
        <v>2126794</v>
      </c>
      <c r="F2040" s="101" t="s">
        <v>7506</v>
      </c>
      <c r="G2040" s="101" t="s">
        <v>5876</v>
      </c>
      <c r="H2040" s="103">
        <v>2.4</v>
      </c>
      <c r="I2040" s="100" t="s">
        <v>7471</v>
      </c>
      <c r="J2040" s="101" t="s">
        <v>6077</v>
      </c>
      <c r="K2040" s="101" t="s">
        <v>1212</v>
      </c>
    </row>
    <row r="2041" spans="1:11">
      <c r="A2041" s="2" t="s">
        <v>12141</v>
      </c>
      <c r="B2041" s="99">
        <v>2190304</v>
      </c>
      <c r="C2041" s="100" t="s">
        <v>6078</v>
      </c>
      <c r="D2041" s="101" t="s">
        <v>6079</v>
      </c>
      <c r="E2041" s="102">
        <v>2124427</v>
      </c>
      <c r="F2041" s="101" t="s">
        <v>7506</v>
      </c>
      <c r="G2041" s="101" t="s">
        <v>5451</v>
      </c>
      <c r="H2041" s="103">
        <v>4</v>
      </c>
      <c r="I2041" s="100" t="s">
        <v>7471</v>
      </c>
      <c r="J2041" s="101" t="s">
        <v>6079</v>
      </c>
      <c r="K2041" s="101" t="s">
        <v>6080</v>
      </c>
    </row>
    <row r="2042" spans="1:11">
      <c r="A2042" s="2" t="s">
        <v>12141</v>
      </c>
      <c r="B2042" s="99">
        <v>2162587</v>
      </c>
      <c r="C2042" s="100" t="s">
        <v>6081</v>
      </c>
      <c r="D2042" s="101" t="s">
        <v>6082</v>
      </c>
      <c r="E2042" s="102">
        <v>2124388</v>
      </c>
      <c r="F2042" s="101" t="s">
        <v>7506</v>
      </c>
      <c r="G2042" s="101" t="s">
        <v>5448</v>
      </c>
      <c r="H2042" s="103">
        <v>12</v>
      </c>
      <c r="I2042" s="100" t="s">
        <v>7471</v>
      </c>
      <c r="J2042" s="101" t="s">
        <v>6082</v>
      </c>
      <c r="K2042" s="101" t="s">
        <v>1213</v>
      </c>
    </row>
    <row r="2043" spans="1:11">
      <c r="A2043" s="2" t="s">
        <v>12141</v>
      </c>
      <c r="B2043" s="99">
        <v>2131544</v>
      </c>
      <c r="C2043" s="100" t="s">
        <v>9280</v>
      </c>
      <c r="D2043" s="101" t="s">
        <v>9281</v>
      </c>
      <c r="E2043" s="102">
        <v>2212322</v>
      </c>
      <c r="F2043" s="101" t="s">
        <v>7506</v>
      </c>
      <c r="G2043" s="101" t="s">
        <v>3099</v>
      </c>
      <c r="H2043" s="103">
        <v>16</v>
      </c>
      <c r="I2043" s="100" t="s">
        <v>7471</v>
      </c>
      <c r="J2043" s="101" t="s">
        <v>9281</v>
      </c>
      <c r="K2043" s="101" t="s">
        <v>834</v>
      </c>
    </row>
    <row r="2044" spans="1:11">
      <c r="A2044" s="2" t="s">
        <v>12141</v>
      </c>
      <c r="B2044" s="99">
        <v>2147933</v>
      </c>
      <c r="C2044" s="100" t="s">
        <v>9282</v>
      </c>
      <c r="D2044" s="101" t="s">
        <v>9283</v>
      </c>
      <c r="E2044" s="102">
        <v>2214606</v>
      </c>
      <c r="F2044" s="101" t="s">
        <v>7506</v>
      </c>
      <c r="G2044" s="101" t="s">
        <v>3099</v>
      </c>
      <c r="H2044" s="103">
        <v>4</v>
      </c>
      <c r="I2044" s="100" t="s">
        <v>7471</v>
      </c>
      <c r="J2044" s="101" t="s">
        <v>9283</v>
      </c>
      <c r="K2044" s="101" t="s">
        <v>834</v>
      </c>
    </row>
    <row r="2045" spans="1:11">
      <c r="A2045" s="2" t="s">
        <v>12141</v>
      </c>
      <c r="B2045" s="99">
        <v>2147936</v>
      </c>
      <c r="C2045" s="100" t="s">
        <v>9284</v>
      </c>
      <c r="D2045" s="101" t="s">
        <v>9285</v>
      </c>
      <c r="E2045" s="102">
        <v>2212322</v>
      </c>
      <c r="F2045" s="101" t="s">
        <v>7506</v>
      </c>
      <c r="G2045" s="101" t="s">
        <v>3099</v>
      </c>
      <c r="H2045" s="103">
        <v>16</v>
      </c>
      <c r="I2045" s="100" t="s">
        <v>7471</v>
      </c>
      <c r="J2045" s="101" t="s">
        <v>9285</v>
      </c>
      <c r="K2045" s="101" t="s">
        <v>834</v>
      </c>
    </row>
    <row r="2046" spans="1:11">
      <c r="A2046" s="2" t="s">
        <v>12141</v>
      </c>
      <c r="B2046" s="99">
        <v>2156746</v>
      </c>
      <c r="C2046" s="100" t="s">
        <v>9286</v>
      </c>
      <c r="D2046" s="101" t="s">
        <v>9287</v>
      </c>
      <c r="E2046" s="102">
        <v>2214606</v>
      </c>
      <c r="F2046" s="101" t="s">
        <v>7506</v>
      </c>
      <c r="G2046" s="101" t="s">
        <v>3099</v>
      </c>
      <c r="H2046" s="103">
        <v>4</v>
      </c>
      <c r="I2046" s="100" t="s">
        <v>7471</v>
      </c>
      <c r="J2046" s="101" t="s">
        <v>9287</v>
      </c>
      <c r="K2046" s="101" t="s">
        <v>834</v>
      </c>
    </row>
    <row r="2047" spans="1:11">
      <c r="A2047" s="2" t="s">
        <v>12141</v>
      </c>
      <c r="B2047" s="99">
        <v>2179549</v>
      </c>
      <c r="C2047" s="100" t="s">
        <v>9288</v>
      </c>
      <c r="D2047" s="101" t="s">
        <v>9289</v>
      </c>
      <c r="E2047" s="102">
        <v>2214606</v>
      </c>
      <c r="F2047" s="101" t="s">
        <v>7506</v>
      </c>
      <c r="G2047" s="101" t="s">
        <v>3099</v>
      </c>
      <c r="H2047" s="103">
        <v>4</v>
      </c>
      <c r="I2047" s="100" t="s">
        <v>7471</v>
      </c>
      <c r="J2047" s="101" t="s">
        <v>9289</v>
      </c>
      <c r="K2047" s="101" t="s">
        <v>834</v>
      </c>
    </row>
    <row r="2048" spans="1:11">
      <c r="A2048" s="2" t="s">
        <v>12141</v>
      </c>
      <c r="B2048" s="99">
        <v>2182203</v>
      </c>
      <c r="C2048" s="100" t="s">
        <v>9290</v>
      </c>
      <c r="D2048" s="101" t="s">
        <v>9291</v>
      </c>
      <c r="E2048" s="102">
        <v>2214606</v>
      </c>
      <c r="F2048" s="101" t="s">
        <v>7506</v>
      </c>
      <c r="G2048" s="101" t="s">
        <v>3099</v>
      </c>
      <c r="H2048" s="103">
        <v>4</v>
      </c>
      <c r="I2048" s="100" t="s">
        <v>7471</v>
      </c>
      <c r="J2048" s="101" t="s">
        <v>9291</v>
      </c>
      <c r="K2048" s="101" t="s">
        <v>834</v>
      </c>
    </row>
    <row r="2049" spans="1:11">
      <c r="A2049" s="2" t="s">
        <v>12141</v>
      </c>
      <c r="B2049" s="99">
        <v>2183379</v>
      </c>
      <c r="C2049" s="100" t="s">
        <v>9292</v>
      </c>
      <c r="D2049" s="101" t="s">
        <v>9293</v>
      </c>
      <c r="E2049" s="102">
        <v>2214606</v>
      </c>
      <c r="F2049" s="101" t="s">
        <v>7506</v>
      </c>
      <c r="G2049" s="101" t="s">
        <v>3099</v>
      </c>
      <c r="H2049" s="103">
        <v>4</v>
      </c>
      <c r="I2049" s="100" t="s">
        <v>7471</v>
      </c>
      <c r="J2049" s="101" t="s">
        <v>9293</v>
      </c>
      <c r="K2049" s="101" t="s">
        <v>834</v>
      </c>
    </row>
    <row r="2050" spans="1:11">
      <c r="A2050" s="2" t="s">
        <v>12141</v>
      </c>
      <c r="B2050" s="99">
        <v>2189995</v>
      </c>
      <c r="C2050" s="100" t="s">
        <v>9294</v>
      </c>
      <c r="D2050" s="101" t="s">
        <v>9295</v>
      </c>
      <c r="E2050" s="102">
        <v>2212322</v>
      </c>
      <c r="F2050" s="101" t="s">
        <v>7506</v>
      </c>
      <c r="G2050" s="101" t="s">
        <v>3099</v>
      </c>
      <c r="H2050" s="103">
        <v>16</v>
      </c>
      <c r="I2050" s="100" t="s">
        <v>7471</v>
      </c>
      <c r="J2050" s="101" t="s">
        <v>9295</v>
      </c>
      <c r="K2050" s="101" t="s">
        <v>834</v>
      </c>
    </row>
    <row r="2051" spans="1:11">
      <c r="A2051" s="2" t="s">
        <v>12141</v>
      </c>
      <c r="B2051" s="99">
        <v>2190651</v>
      </c>
      <c r="C2051" s="100" t="s">
        <v>9296</v>
      </c>
      <c r="D2051" s="101" t="s">
        <v>9297</v>
      </c>
      <c r="E2051" s="102">
        <v>2214606</v>
      </c>
      <c r="F2051" s="101" t="s">
        <v>7506</v>
      </c>
      <c r="G2051" s="101" t="s">
        <v>3099</v>
      </c>
      <c r="H2051" s="103">
        <v>4</v>
      </c>
      <c r="I2051" s="100" t="s">
        <v>7471</v>
      </c>
      <c r="J2051" s="101" t="s">
        <v>9297</v>
      </c>
      <c r="K2051" s="101" t="s">
        <v>834</v>
      </c>
    </row>
    <row r="2052" spans="1:11">
      <c r="A2052" s="2" t="s">
        <v>12141</v>
      </c>
      <c r="B2052" s="99">
        <v>2188193</v>
      </c>
      <c r="C2052" s="100" t="s">
        <v>9298</v>
      </c>
      <c r="D2052" s="101" t="s">
        <v>9299</v>
      </c>
      <c r="E2052" s="102">
        <v>2214606</v>
      </c>
      <c r="F2052" s="101" t="s">
        <v>7506</v>
      </c>
      <c r="G2052" s="101" t="s">
        <v>3099</v>
      </c>
      <c r="H2052" s="103">
        <v>4</v>
      </c>
      <c r="I2052" s="100" t="s">
        <v>7471</v>
      </c>
      <c r="J2052" s="101" t="s">
        <v>9299</v>
      </c>
      <c r="K2052" s="101" t="s">
        <v>834</v>
      </c>
    </row>
    <row r="2053" spans="1:11">
      <c r="A2053" s="2" t="s">
        <v>12141</v>
      </c>
      <c r="B2053" s="99">
        <v>2180461</v>
      </c>
      <c r="C2053" s="100" t="s">
        <v>9300</v>
      </c>
      <c r="D2053" s="101" t="s">
        <v>9301</v>
      </c>
      <c r="E2053" s="102">
        <v>2214606</v>
      </c>
      <c r="F2053" s="101" t="s">
        <v>7506</v>
      </c>
      <c r="G2053" s="101" t="s">
        <v>3099</v>
      </c>
      <c r="H2053" s="103">
        <v>4</v>
      </c>
      <c r="I2053" s="100" t="s">
        <v>7471</v>
      </c>
      <c r="J2053" s="101" t="s">
        <v>9301</v>
      </c>
      <c r="K2053" s="101" t="s">
        <v>834</v>
      </c>
    </row>
    <row r="2054" spans="1:11">
      <c r="A2054" s="2" t="s">
        <v>12141</v>
      </c>
      <c r="B2054" s="99">
        <v>2130792</v>
      </c>
      <c r="C2054" s="100" t="s">
        <v>9302</v>
      </c>
      <c r="D2054" s="101" t="s">
        <v>9303</v>
      </c>
      <c r="E2054" s="102">
        <v>2212322</v>
      </c>
      <c r="F2054" s="101" t="s">
        <v>7506</v>
      </c>
      <c r="G2054" s="101" t="s">
        <v>3099</v>
      </c>
      <c r="H2054" s="103">
        <v>16</v>
      </c>
      <c r="I2054" s="100" t="s">
        <v>7471</v>
      </c>
      <c r="J2054" s="101" t="s">
        <v>9303</v>
      </c>
      <c r="K2054" s="101" t="s">
        <v>834</v>
      </c>
    </row>
    <row r="2055" spans="1:11">
      <c r="A2055" s="2" t="s">
        <v>12141</v>
      </c>
      <c r="B2055" s="99">
        <v>2183085</v>
      </c>
      <c r="C2055" s="100" t="s">
        <v>9304</v>
      </c>
      <c r="D2055" s="101" t="s">
        <v>9305</v>
      </c>
      <c r="E2055" s="102">
        <v>2212322</v>
      </c>
      <c r="F2055" s="101" t="s">
        <v>7506</v>
      </c>
      <c r="G2055" s="101" t="s">
        <v>3099</v>
      </c>
      <c r="H2055" s="103">
        <v>16</v>
      </c>
      <c r="I2055" s="100" t="s">
        <v>7471</v>
      </c>
      <c r="J2055" s="101" t="s">
        <v>9305</v>
      </c>
      <c r="K2055" s="101" t="s">
        <v>834</v>
      </c>
    </row>
    <row r="2056" spans="1:11">
      <c r="A2056" s="2" t="s">
        <v>12141</v>
      </c>
      <c r="B2056" s="99">
        <v>2190591</v>
      </c>
      <c r="C2056" s="100" t="s">
        <v>9306</v>
      </c>
      <c r="D2056" s="101" t="s">
        <v>9307</v>
      </c>
      <c r="E2056" s="102">
        <v>2212322</v>
      </c>
      <c r="F2056" s="101" t="s">
        <v>7506</v>
      </c>
      <c r="G2056" s="101" t="s">
        <v>3099</v>
      </c>
      <c r="H2056" s="103">
        <v>16</v>
      </c>
      <c r="I2056" s="100" t="s">
        <v>7471</v>
      </c>
      <c r="J2056" s="101" t="s">
        <v>9307</v>
      </c>
      <c r="K2056" s="101" t="s">
        <v>834</v>
      </c>
    </row>
    <row r="2057" spans="1:11">
      <c r="A2057" s="2" t="s">
        <v>12141</v>
      </c>
      <c r="B2057" s="99">
        <v>2190940</v>
      </c>
      <c r="C2057" s="100" t="s">
        <v>9308</v>
      </c>
      <c r="D2057" s="101" t="s">
        <v>9309</v>
      </c>
      <c r="E2057" s="102">
        <v>2212322</v>
      </c>
      <c r="F2057" s="101" t="s">
        <v>7506</v>
      </c>
      <c r="G2057" s="101" t="s">
        <v>3099</v>
      </c>
      <c r="H2057" s="103">
        <v>16</v>
      </c>
      <c r="I2057" s="100" t="s">
        <v>7471</v>
      </c>
      <c r="J2057" s="101" t="s">
        <v>9309</v>
      </c>
      <c r="K2057" s="101" t="s">
        <v>834</v>
      </c>
    </row>
    <row r="2058" spans="1:11">
      <c r="A2058" s="2" t="s">
        <v>12141</v>
      </c>
      <c r="B2058" s="99">
        <v>2174023</v>
      </c>
      <c r="C2058" s="100" t="s">
        <v>9310</v>
      </c>
      <c r="D2058" s="101" t="s">
        <v>9311</v>
      </c>
      <c r="E2058" s="102">
        <v>2214606</v>
      </c>
      <c r="F2058" s="101" t="s">
        <v>7506</v>
      </c>
      <c r="G2058" s="101" t="s">
        <v>3099</v>
      </c>
      <c r="H2058" s="103">
        <v>4</v>
      </c>
      <c r="I2058" s="100" t="s">
        <v>7471</v>
      </c>
      <c r="J2058" s="101" t="s">
        <v>9311</v>
      </c>
      <c r="K2058" s="101" t="s">
        <v>834</v>
      </c>
    </row>
    <row r="2059" spans="1:11">
      <c r="A2059" s="2" t="s">
        <v>12141</v>
      </c>
      <c r="B2059" s="99">
        <v>2185725</v>
      </c>
      <c r="C2059" s="100" t="s">
        <v>9312</v>
      </c>
      <c r="D2059" s="101" t="s">
        <v>9313</v>
      </c>
      <c r="E2059" s="102">
        <v>2214606</v>
      </c>
      <c r="F2059" s="101" t="s">
        <v>7506</v>
      </c>
      <c r="G2059" s="101" t="s">
        <v>3099</v>
      </c>
      <c r="H2059" s="103">
        <v>4</v>
      </c>
      <c r="I2059" s="100" t="s">
        <v>7471</v>
      </c>
      <c r="J2059" s="101" t="s">
        <v>9313</v>
      </c>
      <c r="K2059" s="101" t="s">
        <v>834</v>
      </c>
    </row>
    <row r="2060" spans="1:11">
      <c r="A2060" s="2" t="s">
        <v>12141</v>
      </c>
      <c r="B2060" s="99">
        <v>2151127</v>
      </c>
      <c r="C2060" s="100" t="s">
        <v>8362</v>
      </c>
      <c r="D2060" s="101" t="s">
        <v>8363</v>
      </c>
      <c r="E2060" s="102">
        <v>2214666</v>
      </c>
      <c r="F2060" s="101" t="s">
        <v>7506</v>
      </c>
      <c r="G2060" s="101" t="s">
        <v>3099</v>
      </c>
      <c r="H2060" s="103">
        <v>16</v>
      </c>
      <c r="I2060" s="100" t="s">
        <v>7471</v>
      </c>
      <c r="J2060" s="101" t="s">
        <v>8363</v>
      </c>
      <c r="K2060" s="101" t="s">
        <v>841</v>
      </c>
    </row>
    <row r="2061" spans="1:11">
      <c r="A2061" s="2" t="s">
        <v>12141</v>
      </c>
      <c r="B2061" s="99">
        <v>2190311</v>
      </c>
      <c r="C2061" s="100" t="s">
        <v>8364</v>
      </c>
      <c r="D2061" s="101" t="s">
        <v>8365</v>
      </c>
      <c r="E2061" s="102">
        <v>2214666</v>
      </c>
      <c r="F2061" s="101" t="s">
        <v>7506</v>
      </c>
      <c r="G2061" s="101" t="s">
        <v>3099</v>
      </c>
      <c r="H2061" s="103">
        <v>16</v>
      </c>
      <c r="I2061" s="100" t="s">
        <v>7471</v>
      </c>
      <c r="J2061" s="101" t="s">
        <v>8365</v>
      </c>
      <c r="K2061" s="101" t="s">
        <v>841</v>
      </c>
    </row>
    <row r="2062" spans="1:11">
      <c r="A2062" s="2" t="s">
        <v>12141</v>
      </c>
      <c r="B2062" s="99">
        <v>2174022</v>
      </c>
      <c r="C2062" s="100" t="s">
        <v>8366</v>
      </c>
      <c r="D2062" s="101" t="s">
        <v>8367</v>
      </c>
      <c r="E2062" s="102">
        <v>2214666</v>
      </c>
      <c r="F2062" s="101" t="s">
        <v>7506</v>
      </c>
      <c r="G2062" s="101" t="s">
        <v>3099</v>
      </c>
      <c r="H2062" s="103">
        <v>16</v>
      </c>
      <c r="I2062" s="100" t="s">
        <v>7471</v>
      </c>
      <c r="J2062" s="101" t="s">
        <v>8367</v>
      </c>
      <c r="K2062" s="101" t="s">
        <v>841</v>
      </c>
    </row>
    <row r="2063" spans="1:11">
      <c r="A2063" s="2" t="s">
        <v>12141</v>
      </c>
      <c r="B2063" s="99">
        <v>2182040</v>
      </c>
      <c r="C2063" s="100" t="s">
        <v>8368</v>
      </c>
      <c r="D2063" s="101" t="s">
        <v>8369</v>
      </c>
      <c r="E2063" s="102">
        <v>2214666</v>
      </c>
      <c r="F2063" s="101" t="s">
        <v>7506</v>
      </c>
      <c r="G2063" s="101" t="s">
        <v>3099</v>
      </c>
      <c r="H2063" s="103">
        <v>16</v>
      </c>
      <c r="I2063" s="100" t="s">
        <v>7471</v>
      </c>
      <c r="J2063" s="101" t="s">
        <v>8369</v>
      </c>
      <c r="K2063" s="101" t="s">
        <v>841</v>
      </c>
    </row>
    <row r="2064" spans="1:11">
      <c r="A2064" s="2" t="s">
        <v>12141</v>
      </c>
      <c r="B2064" s="99">
        <v>2187708</v>
      </c>
      <c r="C2064" s="100" t="s">
        <v>8370</v>
      </c>
      <c r="D2064" s="101" t="s">
        <v>8371</v>
      </c>
      <c r="E2064" s="102">
        <v>2125756</v>
      </c>
      <c r="F2064" s="101" t="s">
        <v>7506</v>
      </c>
      <c r="G2064" s="101" t="s">
        <v>5442</v>
      </c>
      <c r="H2064" s="103">
        <v>12</v>
      </c>
      <c r="I2064" s="100" t="s">
        <v>7471</v>
      </c>
      <c r="J2064" s="101" t="s">
        <v>8371</v>
      </c>
      <c r="K2064" s="101" t="s">
        <v>8372</v>
      </c>
    </row>
    <row r="2065" spans="1:11">
      <c r="A2065" s="2" t="s">
        <v>12141</v>
      </c>
      <c r="B2065" s="99">
        <v>2190776</v>
      </c>
      <c r="C2065" s="100" t="s">
        <v>8373</v>
      </c>
      <c r="D2065" s="101" t="s">
        <v>8374</v>
      </c>
      <c r="E2065" s="102">
        <v>2126956</v>
      </c>
      <c r="F2065" s="101" t="s">
        <v>7506</v>
      </c>
      <c r="G2065" s="101" t="s">
        <v>5442</v>
      </c>
      <c r="H2065" s="103">
        <v>12</v>
      </c>
      <c r="I2065" s="100" t="s">
        <v>7471</v>
      </c>
      <c r="J2065" s="101" t="s">
        <v>8374</v>
      </c>
      <c r="K2065" s="101" t="s">
        <v>1372</v>
      </c>
    </row>
    <row r="2066" spans="1:11">
      <c r="A2066" s="2" t="s">
        <v>12141</v>
      </c>
      <c r="B2066" s="99">
        <v>2190652</v>
      </c>
      <c r="C2066" s="100" t="s">
        <v>8375</v>
      </c>
      <c r="D2066" s="101" t="s">
        <v>8376</v>
      </c>
      <c r="E2066" s="102">
        <v>2274156</v>
      </c>
      <c r="F2066" s="101" t="s">
        <v>7506</v>
      </c>
      <c r="G2066" s="101" t="s">
        <v>2900</v>
      </c>
      <c r="H2066" s="103">
        <v>12</v>
      </c>
      <c r="I2066" s="100" t="s">
        <v>7471</v>
      </c>
      <c r="J2066" s="101" t="s">
        <v>8376</v>
      </c>
      <c r="K2066" s="101" t="s">
        <v>8377</v>
      </c>
    </row>
    <row r="2067" spans="1:11">
      <c r="A2067" s="2" t="s">
        <v>12141</v>
      </c>
      <c r="B2067" s="99">
        <v>2191133</v>
      </c>
      <c r="C2067" s="100" t="s">
        <v>8378</v>
      </c>
      <c r="D2067" s="101" t="s">
        <v>8379</v>
      </c>
      <c r="E2067" s="102">
        <v>2274156</v>
      </c>
      <c r="F2067" s="101" t="s">
        <v>7506</v>
      </c>
      <c r="G2067" s="101" t="s">
        <v>2900</v>
      </c>
      <c r="H2067" s="103">
        <v>12</v>
      </c>
      <c r="I2067" s="100" t="s">
        <v>7471</v>
      </c>
      <c r="J2067" s="101" t="s">
        <v>8379</v>
      </c>
      <c r="K2067" s="101" t="s">
        <v>8377</v>
      </c>
    </row>
    <row r="2068" spans="1:11">
      <c r="A2068" s="2" t="s">
        <v>12141</v>
      </c>
      <c r="B2068" s="99">
        <v>2178030</v>
      </c>
      <c r="C2068" s="100" t="s">
        <v>8380</v>
      </c>
      <c r="D2068" s="101" t="s">
        <v>8381</v>
      </c>
      <c r="E2068" s="102">
        <v>2122271</v>
      </c>
      <c r="F2068" s="101" t="s">
        <v>7506</v>
      </c>
      <c r="G2068" s="101" t="s">
        <v>5876</v>
      </c>
      <c r="H2068" s="103">
        <v>4</v>
      </c>
      <c r="I2068" s="100" t="s">
        <v>7521</v>
      </c>
      <c r="J2068" s="101" t="s">
        <v>8381</v>
      </c>
      <c r="K2068" s="101" t="s">
        <v>1373</v>
      </c>
    </row>
    <row r="2069" spans="1:11">
      <c r="A2069" s="2" t="s">
        <v>12141</v>
      </c>
      <c r="B2069" s="99">
        <v>2190869</v>
      </c>
      <c r="C2069" s="100" t="s">
        <v>9720</v>
      </c>
      <c r="D2069" s="101" t="s">
        <v>9721</v>
      </c>
      <c r="E2069" s="102">
        <v>2212450</v>
      </c>
      <c r="F2069" s="101" t="s">
        <v>7506</v>
      </c>
      <c r="G2069" s="101" t="s">
        <v>3099</v>
      </c>
      <c r="H2069" s="103">
        <v>16</v>
      </c>
      <c r="I2069" s="100" t="s">
        <v>7471</v>
      </c>
      <c r="J2069" s="101" t="s">
        <v>9721</v>
      </c>
      <c r="K2069" s="101" t="s">
        <v>865</v>
      </c>
    </row>
    <row r="2070" spans="1:11">
      <c r="A2070" s="2" t="s">
        <v>12141</v>
      </c>
      <c r="B2070" s="99">
        <v>2190489</v>
      </c>
      <c r="C2070" s="100" t="s">
        <v>9722</v>
      </c>
      <c r="D2070" s="101" t="s">
        <v>9723</v>
      </c>
      <c r="E2070" s="102">
        <v>2212450</v>
      </c>
      <c r="F2070" s="101" t="s">
        <v>7506</v>
      </c>
      <c r="G2070" s="101" t="s">
        <v>3099</v>
      </c>
      <c r="H2070" s="103">
        <v>16</v>
      </c>
      <c r="I2070" s="100" t="s">
        <v>7471</v>
      </c>
      <c r="J2070" s="101" t="s">
        <v>9723</v>
      </c>
      <c r="K2070" s="101" t="s">
        <v>865</v>
      </c>
    </row>
    <row r="2071" spans="1:11">
      <c r="A2071" s="2" t="s">
        <v>12141</v>
      </c>
      <c r="B2071" s="99">
        <v>2185897</v>
      </c>
      <c r="C2071" s="100" t="s">
        <v>9724</v>
      </c>
      <c r="D2071" s="101" t="s">
        <v>9725</v>
      </c>
      <c r="E2071" s="102">
        <v>2126975</v>
      </c>
      <c r="F2071" s="101" t="s">
        <v>7506</v>
      </c>
      <c r="G2071" s="101" t="s">
        <v>5451</v>
      </c>
      <c r="H2071" s="103">
        <v>4</v>
      </c>
      <c r="I2071" s="100" t="s">
        <v>7471</v>
      </c>
      <c r="J2071" s="101" t="s">
        <v>9725</v>
      </c>
      <c r="K2071" s="101" t="s">
        <v>9726</v>
      </c>
    </row>
    <row r="2072" spans="1:11">
      <c r="A2072" s="2" t="s">
        <v>12141</v>
      </c>
      <c r="B2072" s="99">
        <v>2151123</v>
      </c>
      <c r="C2072" s="100" t="s">
        <v>10875</v>
      </c>
      <c r="D2072" s="101" t="s">
        <v>10876</v>
      </c>
      <c r="E2072" s="102">
        <v>2217028</v>
      </c>
      <c r="F2072" s="101" t="s">
        <v>7506</v>
      </c>
      <c r="G2072" s="101" t="s">
        <v>3099</v>
      </c>
      <c r="H2072" s="103">
        <v>16</v>
      </c>
      <c r="I2072" s="100" t="s">
        <v>7471</v>
      </c>
      <c r="J2072" s="101" t="s">
        <v>10876</v>
      </c>
      <c r="K2072" s="101" t="s">
        <v>890</v>
      </c>
    </row>
    <row r="2073" spans="1:11">
      <c r="A2073" s="2" t="s">
        <v>12141</v>
      </c>
      <c r="B2073" s="99">
        <v>2187780</v>
      </c>
      <c r="C2073" s="100" t="s">
        <v>10877</v>
      </c>
      <c r="D2073" s="101" t="s">
        <v>10878</v>
      </c>
      <c r="E2073" s="102">
        <v>2217028</v>
      </c>
      <c r="F2073" s="101" t="s">
        <v>7506</v>
      </c>
      <c r="G2073" s="101" t="s">
        <v>3099</v>
      </c>
      <c r="H2073" s="103">
        <v>16</v>
      </c>
      <c r="I2073" s="100" t="s">
        <v>7471</v>
      </c>
      <c r="J2073" s="101" t="s">
        <v>10878</v>
      </c>
      <c r="K2073" s="101" t="s">
        <v>890</v>
      </c>
    </row>
    <row r="2074" spans="1:11">
      <c r="A2074" s="2" t="s">
        <v>12141</v>
      </c>
      <c r="B2074" s="99">
        <v>2183244</v>
      </c>
      <c r="C2074" s="100" t="s">
        <v>10879</v>
      </c>
      <c r="D2074" s="101" t="s">
        <v>10880</v>
      </c>
      <c r="E2074" s="102">
        <v>2217028</v>
      </c>
      <c r="F2074" s="101" t="s">
        <v>7506</v>
      </c>
      <c r="G2074" s="101" t="s">
        <v>3099</v>
      </c>
      <c r="H2074" s="103">
        <v>16</v>
      </c>
      <c r="I2074" s="100" t="s">
        <v>7471</v>
      </c>
      <c r="J2074" s="101" t="s">
        <v>10880</v>
      </c>
      <c r="K2074" s="101" t="s">
        <v>890</v>
      </c>
    </row>
    <row r="2075" spans="1:11">
      <c r="A2075" s="2" t="s">
        <v>12141</v>
      </c>
      <c r="B2075" s="99">
        <v>2136702</v>
      </c>
      <c r="C2075" s="100" t="s">
        <v>10881</v>
      </c>
      <c r="D2075" s="101" t="s">
        <v>10882</v>
      </c>
      <c r="E2075" s="102">
        <v>2217028</v>
      </c>
      <c r="F2075" s="101" t="s">
        <v>7506</v>
      </c>
      <c r="G2075" s="101" t="s">
        <v>3099</v>
      </c>
      <c r="H2075" s="103">
        <v>16</v>
      </c>
      <c r="I2075" s="100" t="s">
        <v>7471</v>
      </c>
      <c r="J2075" s="101" t="s">
        <v>10882</v>
      </c>
      <c r="K2075" s="101" t="s">
        <v>890</v>
      </c>
    </row>
    <row r="2076" spans="1:11">
      <c r="A2076" s="2" t="s">
        <v>12141</v>
      </c>
      <c r="B2076" s="99">
        <v>2187040</v>
      </c>
      <c r="C2076" s="100" t="s">
        <v>10883</v>
      </c>
      <c r="D2076" s="101" t="s">
        <v>10884</v>
      </c>
      <c r="E2076" s="102">
        <v>2126687</v>
      </c>
      <c r="F2076" s="101" t="s">
        <v>7506</v>
      </c>
      <c r="G2076" s="101" t="s">
        <v>2900</v>
      </c>
      <c r="H2076" s="103">
        <v>12</v>
      </c>
      <c r="I2076" s="100" t="s">
        <v>7471</v>
      </c>
      <c r="J2076" s="101" t="s">
        <v>10884</v>
      </c>
      <c r="K2076" s="101" t="s">
        <v>10885</v>
      </c>
    </row>
    <row r="2077" spans="1:11">
      <c r="A2077" s="2" t="s">
        <v>12141</v>
      </c>
      <c r="B2077" s="99">
        <v>2146663</v>
      </c>
      <c r="C2077" s="100" t="s">
        <v>11955</v>
      </c>
      <c r="D2077" s="101" t="s">
        <v>11956</v>
      </c>
      <c r="E2077" s="102">
        <v>2214618</v>
      </c>
      <c r="F2077" s="101" t="s">
        <v>7506</v>
      </c>
      <c r="G2077" s="101" t="s">
        <v>3099</v>
      </c>
      <c r="H2077" s="103">
        <v>4</v>
      </c>
      <c r="I2077" s="100" t="s">
        <v>7471</v>
      </c>
      <c r="J2077" s="101" t="s">
        <v>11956</v>
      </c>
      <c r="K2077" s="101" t="s">
        <v>11957</v>
      </c>
    </row>
    <row r="2078" spans="1:11">
      <c r="A2078" s="2" t="s">
        <v>12141</v>
      </c>
      <c r="B2078" s="99">
        <v>2184718</v>
      </c>
      <c r="C2078" s="100" t="s">
        <v>11958</v>
      </c>
      <c r="D2078" s="101" t="s">
        <v>11959</v>
      </c>
      <c r="E2078" s="102">
        <v>2214622</v>
      </c>
      <c r="F2078" s="101" t="s">
        <v>7506</v>
      </c>
      <c r="G2078" s="101" t="s">
        <v>3099</v>
      </c>
      <c r="H2078" s="103">
        <v>16</v>
      </c>
      <c r="I2078" s="100" t="s">
        <v>7471</v>
      </c>
      <c r="J2078" s="101" t="s">
        <v>11959</v>
      </c>
      <c r="K2078" s="101" t="s">
        <v>11957</v>
      </c>
    </row>
    <row r="2079" spans="1:11">
      <c r="A2079" s="2" t="s">
        <v>12141</v>
      </c>
      <c r="B2079" s="99">
        <v>2187384</v>
      </c>
      <c r="C2079" s="100" t="s">
        <v>11960</v>
      </c>
      <c r="D2079" s="101" t="s">
        <v>11961</v>
      </c>
      <c r="E2079" s="102">
        <v>2214618</v>
      </c>
      <c r="F2079" s="101" t="s">
        <v>7506</v>
      </c>
      <c r="G2079" s="101" t="s">
        <v>3099</v>
      </c>
      <c r="H2079" s="103">
        <v>4</v>
      </c>
      <c r="I2079" s="100" t="s">
        <v>7471</v>
      </c>
      <c r="J2079" s="101" t="s">
        <v>11961</v>
      </c>
      <c r="K2079" s="101" t="s">
        <v>11957</v>
      </c>
    </row>
    <row r="2080" spans="1:11">
      <c r="A2080" s="2" t="s">
        <v>12141</v>
      </c>
      <c r="B2080" s="99">
        <v>2190808</v>
      </c>
      <c r="C2080" s="100" t="s">
        <v>11962</v>
      </c>
      <c r="D2080" s="101" t="s">
        <v>11963</v>
      </c>
      <c r="E2080" s="102">
        <v>2214622</v>
      </c>
      <c r="F2080" s="101" t="s">
        <v>7506</v>
      </c>
      <c r="G2080" s="101" t="s">
        <v>3099</v>
      </c>
      <c r="H2080" s="103">
        <v>16</v>
      </c>
      <c r="I2080" s="100" t="s">
        <v>7471</v>
      </c>
      <c r="J2080" s="101" t="s">
        <v>11963</v>
      </c>
      <c r="K2080" s="101" t="s">
        <v>11957</v>
      </c>
    </row>
    <row r="2081" spans="1:11">
      <c r="A2081" s="2" t="s">
        <v>12141</v>
      </c>
      <c r="B2081" s="99">
        <v>2177767</v>
      </c>
      <c r="C2081" s="100" t="s">
        <v>11964</v>
      </c>
      <c r="D2081" s="101" t="s">
        <v>11965</v>
      </c>
      <c r="E2081" s="102">
        <v>2214618</v>
      </c>
      <c r="F2081" s="101" t="s">
        <v>7506</v>
      </c>
      <c r="G2081" s="101" t="s">
        <v>3099</v>
      </c>
      <c r="H2081" s="103">
        <v>4</v>
      </c>
      <c r="I2081" s="100" t="s">
        <v>7471</v>
      </c>
      <c r="J2081" s="101" t="s">
        <v>11965</v>
      </c>
      <c r="K2081" s="101" t="s">
        <v>11957</v>
      </c>
    </row>
    <row r="2082" spans="1:11">
      <c r="A2082" s="2" t="s">
        <v>12141</v>
      </c>
      <c r="B2082" s="99">
        <v>2181639</v>
      </c>
      <c r="C2082" s="100" t="s">
        <v>11966</v>
      </c>
      <c r="D2082" s="101" t="s">
        <v>11967</v>
      </c>
      <c r="E2082" s="102">
        <v>2214618</v>
      </c>
      <c r="F2082" s="101" t="s">
        <v>7506</v>
      </c>
      <c r="G2082" s="101" t="s">
        <v>3099</v>
      </c>
      <c r="H2082" s="103">
        <v>4</v>
      </c>
      <c r="I2082" s="100" t="s">
        <v>7471</v>
      </c>
      <c r="J2082" s="101" t="s">
        <v>11967</v>
      </c>
      <c r="K2082" s="101" t="s">
        <v>11957</v>
      </c>
    </row>
    <row r="2083" spans="1:11">
      <c r="A2083" s="2" t="s">
        <v>12141</v>
      </c>
      <c r="B2083" s="99">
        <v>2189991</v>
      </c>
      <c r="C2083" s="100" t="s">
        <v>11968</v>
      </c>
      <c r="D2083" s="101" t="s">
        <v>11969</v>
      </c>
      <c r="E2083" s="102">
        <v>2214622</v>
      </c>
      <c r="F2083" s="101" t="s">
        <v>7506</v>
      </c>
      <c r="G2083" s="101" t="s">
        <v>3099</v>
      </c>
      <c r="H2083" s="103">
        <v>16</v>
      </c>
      <c r="I2083" s="100" t="s">
        <v>7471</v>
      </c>
      <c r="J2083" s="101" t="s">
        <v>11969</v>
      </c>
      <c r="K2083" s="101" t="s">
        <v>11957</v>
      </c>
    </row>
    <row r="2084" spans="1:11">
      <c r="A2084" s="2" t="s">
        <v>12141</v>
      </c>
      <c r="B2084" s="99">
        <v>2190133</v>
      </c>
      <c r="C2084" s="100" t="s">
        <v>11970</v>
      </c>
      <c r="D2084" s="101" t="s">
        <v>11971</v>
      </c>
      <c r="E2084" s="102">
        <v>2214618</v>
      </c>
      <c r="F2084" s="101" t="s">
        <v>7506</v>
      </c>
      <c r="G2084" s="101" t="s">
        <v>3099</v>
      </c>
      <c r="H2084" s="103">
        <v>4</v>
      </c>
      <c r="I2084" s="100" t="s">
        <v>7471</v>
      </c>
      <c r="J2084" s="101" t="s">
        <v>11971</v>
      </c>
      <c r="K2084" s="101" t="s">
        <v>11957</v>
      </c>
    </row>
    <row r="2085" spans="1:11">
      <c r="A2085" s="2" t="s">
        <v>12141</v>
      </c>
      <c r="B2085" s="99">
        <v>2182536</v>
      </c>
      <c r="C2085" s="100" t="s">
        <v>11972</v>
      </c>
      <c r="D2085" s="101" t="s">
        <v>11973</v>
      </c>
      <c r="E2085" s="102">
        <v>2214618</v>
      </c>
      <c r="F2085" s="101" t="s">
        <v>7506</v>
      </c>
      <c r="G2085" s="101" t="s">
        <v>3099</v>
      </c>
      <c r="H2085" s="103">
        <v>4</v>
      </c>
      <c r="I2085" s="100" t="s">
        <v>7471</v>
      </c>
      <c r="J2085" s="101" t="s">
        <v>11973</v>
      </c>
      <c r="K2085" s="101" t="s">
        <v>11957</v>
      </c>
    </row>
    <row r="2086" spans="1:11">
      <c r="A2086" s="2" t="s">
        <v>12129</v>
      </c>
      <c r="B2086" s="99">
        <v>2131725</v>
      </c>
      <c r="C2086" s="100" t="s">
        <v>3047</v>
      </c>
      <c r="D2086" s="101" t="s">
        <v>3048</v>
      </c>
      <c r="E2086" s="102">
        <v>2121040</v>
      </c>
      <c r="F2086" s="101" t="s">
        <v>7506</v>
      </c>
      <c r="G2086" s="101" t="s">
        <v>2931</v>
      </c>
      <c r="H2086" s="103">
        <v>2.4</v>
      </c>
      <c r="I2086" s="100" t="s">
        <v>7521</v>
      </c>
      <c r="J2086" s="101" t="s">
        <v>3048</v>
      </c>
      <c r="K2086" s="101" t="s">
        <v>2843</v>
      </c>
    </row>
    <row r="2087" spans="1:11">
      <c r="A2087" s="2" t="s">
        <v>12129</v>
      </c>
      <c r="B2087" s="99">
        <v>2133010</v>
      </c>
      <c r="C2087" s="100" t="s">
        <v>2328</v>
      </c>
      <c r="D2087" s="101" t="s">
        <v>2329</v>
      </c>
      <c r="E2087" s="102">
        <v>2212394</v>
      </c>
      <c r="F2087" s="101" t="s">
        <v>7506</v>
      </c>
      <c r="G2087" s="101" t="s">
        <v>3099</v>
      </c>
      <c r="H2087" s="103">
        <v>4</v>
      </c>
      <c r="I2087" s="100" t="s">
        <v>7471</v>
      </c>
      <c r="J2087" s="101" t="s">
        <v>2329</v>
      </c>
      <c r="K2087" s="101" t="s">
        <v>418</v>
      </c>
    </row>
    <row r="2088" spans="1:11">
      <c r="A2088" s="2" t="s">
        <v>12129</v>
      </c>
      <c r="B2088" s="99">
        <v>2171289</v>
      </c>
      <c r="C2088" s="100" t="s">
        <v>2330</v>
      </c>
      <c r="D2088" s="101" t="s">
        <v>2331</v>
      </c>
      <c r="E2088" s="102">
        <v>2212394</v>
      </c>
      <c r="F2088" s="101" t="s">
        <v>7506</v>
      </c>
      <c r="G2088" s="101" t="s">
        <v>3099</v>
      </c>
      <c r="H2088" s="103">
        <v>4</v>
      </c>
      <c r="I2088" s="100" t="s">
        <v>7471</v>
      </c>
      <c r="J2088" s="101" t="s">
        <v>2331</v>
      </c>
      <c r="K2088" s="101" t="s">
        <v>418</v>
      </c>
    </row>
    <row r="2089" spans="1:11">
      <c r="A2089" s="2" t="s">
        <v>12129</v>
      </c>
      <c r="B2089" s="99">
        <v>2190563</v>
      </c>
      <c r="C2089" s="100" t="s">
        <v>2332</v>
      </c>
      <c r="D2089" s="101" t="s">
        <v>2333</v>
      </c>
      <c r="E2089" s="102">
        <v>2212394</v>
      </c>
      <c r="F2089" s="101" t="s">
        <v>7506</v>
      </c>
      <c r="G2089" s="101" t="s">
        <v>3099</v>
      </c>
      <c r="H2089" s="103">
        <v>4</v>
      </c>
      <c r="I2089" s="100" t="s">
        <v>7471</v>
      </c>
      <c r="J2089" s="101" t="s">
        <v>2333</v>
      </c>
      <c r="K2089" s="101" t="s">
        <v>418</v>
      </c>
    </row>
    <row r="2090" spans="1:11">
      <c r="A2090" s="2" t="s">
        <v>12129</v>
      </c>
      <c r="B2090" s="99">
        <v>2156938</v>
      </c>
      <c r="C2090" s="100" t="s">
        <v>2334</v>
      </c>
      <c r="D2090" s="101" t="s">
        <v>2335</v>
      </c>
      <c r="E2090" s="102">
        <v>2212394</v>
      </c>
      <c r="F2090" s="101" t="s">
        <v>7506</v>
      </c>
      <c r="G2090" s="101" t="s">
        <v>3099</v>
      </c>
      <c r="H2090" s="103">
        <v>4</v>
      </c>
      <c r="I2090" s="100" t="s">
        <v>7471</v>
      </c>
      <c r="J2090" s="101" t="s">
        <v>2335</v>
      </c>
      <c r="K2090" s="101" t="s">
        <v>418</v>
      </c>
    </row>
    <row r="2091" spans="1:11">
      <c r="A2091" s="2" t="s">
        <v>12129</v>
      </c>
      <c r="B2091" s="99">
        <v>2189699</v>
      </c>
      <c r="C2091" s="100" t="s">
        <v>2336</v>
      </c>
      <c r="D2091" s="101" t="s">
        <v>2337</v>
      </c>
      <c r="E2091" s="102">
        <v>2212394</v>
      </c>
      <c r="F2091" s="101" t="s">
        <v>7506</v>
      </c>
      <c r="G2091" s="101" t="s">
        <v>3099</v>
      </c>
      <c r="H2091" s="103">
        <v>4</v>
      </c>
      <c r="I2091" s="100" t="s">
        <v>7471</v>
      </c>
      <c r="J2091" s="101" t="s">
        <v>2337</v>
      </c>
      <c r="K2091" s="101" t="s">
        <v>418</v>
      </c>
    </row>
    <row r="2092" spans="1:11">
      <c r="A2092" s="2" t="s">
        <v>12129</v>
      </c>
      <c r="B2092" s="99">
        <v>2188109</v>
      </c>
      <c r="C2092" s="100" t="s">
        <v>2338</v>
      </c>
      <c r="D2092" s="101" t="s">
        <v>2339</v>
      </c>
      <c r="E2092" s="102">
        <v>2212394</v>
      </c>
      <c r="F2092" s="101" t="s">
        <v>7506</v>
      </c>
      <c r="G2092" s="101" t="s">
        <v>3099</v>
      </c>
      <c r="H2092" s="103">
        <v>4</v>
      </c>
      <c r="I2092" s="100" t="s">
        <v>7471</v>
      </c>
      <c r="J2092" s="101" t="s">
        <v>2339</v>
      </c>
      <c r="K2092" s="101" t="s">
        <v>418</v>
      </c>
    </row>
    <row r="2093" spans="1:11">
      <c r="A2093" s="2" t="s">
        <v>12129</v>
      </c>
      <c r="B2093" s="99">
        <v>2181112</v>
      </c>
      <c r="C2093" s="100" t="s">
        <v>2340</v>
      </c>
      <c r="D2093" s="101" t="s">
        <v>2341</v>
      </c>
      <c r="E2093" s="102">
        <v>2274056</v>
      </c>
      <c r="F2093" s="101" t="s">
        <v>7506</v>
      </c>
      <c r="G2093" s="101" t="s">
        <v>2092</v>
      </c>
      <c r="H2093" s="103">
        <v>16</v>
      </c>
      <c r="I2093" s="100" t="s">
        <v>7471</v>
      </c>
      <c r="J2093" s="101" t="s">
        <v>2341</v>
      </c>
      <c r="K2093" s="101" t="s">
        <v>2424</v>
      </c>
    </row>
    <row r="2094" spans="1:11">
      <c r="A2094" s="2" t="s">
        <v>12129</v>
      </c>
      <c r="B2094" s="99">
        <v>2186876</v>
      </c>
      <c r="C2094" s="100" t="s">
        <v>2342</v>
      </c>
      <c r="D2094" s="101" t="s">
        <v>2343</v>
      </c>
      <c r="E2094" s="102">
        <v>2274056</v>
      </c>
      <c r="F2094" s="101" t="s">
        <v>7506</v>
      </c>
      <c r="G2094" s="101" t="s">
        <v>2092</v>
      </c>
      <c r="H2094" s="103">
        <v>16</v>
      </c>
      <c r="I2094" s="100" t="s">
        <v>7471</v>
      </c>
      <c r="J2094" s="101" t="s">
        <v>2343</v>
      </c>
      <c r="K2094" s="101" t="s">
        <v>2424</v>
      </c>
    </row>
    <row r="2095" spans="1:11">
      <c r="A2095" s="2" t="s">
        <v>12129</v>
      </c>
      <c r="B2095" s="99">
        <v>2183384</v>
      </c>
      <c r="C2095" s="100" t="s">
        <v>2344</v>
      </c>
      <c r="D2095" s="101" t="s">
        <v>2345</v>
      </c>
      <c r="E2095" s="102">
        <v>2273991</v>
      </c>
      <c r="F2095" s="101" t="s">
        <v>7506</v>
      </c>
      <c r="G2095" s="101" t="s">
        <v>2092</v>
      </c>
      <c r="H2095" s="103">
        <v>12</v>
      </c>
      <c r="I2095" s="100" t="s">
        <v>7471</v>
      </c>
      <c r="J2095" s="101" t="s">
        <v>2345</v>
      </c>
      <c r="K2095" s="101" t="s">
        <v>2424</v>
      </c>
    </row>
    <row r="2096" spans="1:11">
      <c r="A2096" s="2" t="s">
        <v>12129</v>
      </c>
      <c r="B2096" s="99">
        <v>2147752</v>
      </c>
      <c r="C2096" s="100" t="s">
        <v>2346</v>
      </c>
      <c r="D2096" s="101" t="s">
        <v>2347</v>
      </c>
      <c r="E2096" s="102">
        <v>2219264</v>
      </c>
      <c r="F2096" s="101" t="s">
        <v>7506</v>
      </c>
      <c r="G2096" s="101" t="s">
        <v>3099</v>
      </c>
      <c r="H2096" s="103">
        <v>16</v>
      </c>
      <c r="I2096" s="100" t="s">
        <v>7471</v>
      </c>
      <c r="J2096" s="101" t="s">
        <v>2347</v>
      </c>
      <c r="K2096" s="101" t="s">
        <v>419</v>
      </c>
    </row>
    <row r="2097" spans="1:11">
      <c r="A2097" s="2" t="s">
        <v>12129</v>
      </c>
      <c r="B2097" s="99">
        <v>2157863</v>
      </c>
      <c r="C2097" s="100" t="s">
        <v>2348</v>
      </c>
      <c r="D2097" s="101" t="s">
        <v>2349</v>
      </c>
      <c r="E2097" s="102">
        <v>2219264</v>
      </c>
      <c r="F2097" s="101" t="s">
        <v>7506</v>
      </c>
      <c r="G2097" s="101" t="s">
        <v>3099</v>
      </c>
      <c r="H2097" s="103">
        <v>16</v>
      </c>
      <c r="I2097" s="100" t="s">
        <v>7471</v>
      </c>
      <c r="J2097" s="101" t="s">
        <v>2349</v>
      </c>
      <c r="K2097" s="101" t="s">
        <v>419</v>
      </c>
    </row>
    <row r="2098" spans="1:11">
      <c r="A2098" s="2" t="s">
        <v>12129</v>
      </c>
      <c r="B2098" s="99">
        <v>2180858</v>
      </c>
      <c r="C2098" s="100" t="s">
        <v>2350</v>
      </c>
      <c r="D2098" s="101" t="s">
        <v>2351</v>
      </c>
      <c r="E2098" s="102">
        <v>2219264</v>
      </c>
      <c r="F2098" s="101" t="s">
        <v>7506</v>
      </c>
      <c r="G2098" s="101" t="s">
        <v>3099</v>
      </c>
      <c r="H2098" s="103">
        <v>16</v>
      </c>
      <c r="I2098" s="100" t="s">
        <v>7471</v>
      </c>
      <c r="J2098" s="101" t="s">
        <v>2351</v>
      </c>
      <c r="K2098" s="101" t="s">
        <v>419</v>
      </c>
    </row>
    <row r="2099" spans="1:11">
      <c r="A2099" s="2" t="s">
        <v>12129</v>
      </c>
      <c r="B2099" s="99">
        <v>2137235</v>
      </c>
      <c r="C2099" s="100" t="s">
        <v>2352</v>
      </c>
      <c r="D2099" s="101" t="s">
        <v>2353</v>
      </c>
      <c r="E2099" s="102">
        <v>2219264</v>
      </c>
      <c r="F2099" s="101" t="s">
        <v>7506</v>
      </c>
      <c r="G2099" s="101" t="s">
        <v>3099</v>
      </c>
      <c r="H2099" s="103">
        <v>16</v>
      </c>
      <c r="I2099" s="100" t="s">
        <v>7471</v>
      </c>
      <c r="J2099" s="101" t="s">
        <v>2353</v>
      </c>
      <c r="K2099" s="101" t="s">
        <v>419</v>
      </c>
    </row>
    <row r="2100" spans="1:11">
      <c r="A2100" s="2" t="s">
        <v>12129</v>
      </c>
      <c r="B2100" s="99">
        <v>2183445</v>
      </c>
      <c r="C2100" s="100" t="s">
        <v>2354</v>
      </c>
      <c r="D2100" s="101" t="s">
        <v>2355</v>
      </c>
      <c r="E2100" s="102">
        <v>2219264</v>
      </c>
      <c r="F2100" s="101" t="s">
        <v>7506</v>
      </c>
      <c r="G2100" s="101" t="s">
        <v>3099</v>
      </c>
      <c r="H2100" s="103">
        <v>16</v>
      </c>
      <c r="I2100" s="100" t="s">
        <v>7471</v>
      </c>
      <c r="J2100" s="101" t="s">
        <v>2355</v>
      </c>
      <c r="K2100" s="101" t="s">
        <v>419</v>
      </c>
    </row>
    <row r="2101" spans="1:11">
      <c r="A2101" s="2" t="s">
        <v>12129</v>
      </c>
      <c r="B2101" s="99">
        <v>2153324</v>
      </c>
      <c r="C2101" s="100" t="s">
        <v>2356</v>
      </c>
      <c r="D2101" s="101" t="s">
        <v>2357</v>
      </c>
      <c r="E2101" s="102">
        <v>2219264</v>
      </c>
      <c r="F2101" s="101" t="s">
        <v>7506</v>
      </c>
      <c r="G2101" s="101" t="s">
        <v>3099</v>
      </c>
      <c r="H2101" s="103">
        <v>16</v>
      </c>
      <c r="I2101" s="100" t="s">
        <v>7471</v>
      </c>
      <c r="J2101" s="101" t="s">
        <v>2357</v>
      </c>
      <c r="K2101" s="101" t="s">
        <v>419</v>
      </c>
    </row>
    <row r="2102" spans="1:11">
      <c r="A2102" s="2" t="s">
        <v>12129</v>
      </c>
      <c r="B2102" s="99">
        <v>2147233</v>
      </c>
      <c r="C2102" s="100" t="s">
        <v>2358</v>
      </c>
      <c r="D2102" s="101" t="s">
        <v>2359</v>
      </c>
      <c r="E2102" s="102">
        <v>2220136</v>
      </c>
      <c r="F2102" s="101" t="s">
        <v>7506</v>
      </c>
      <c r="G2102" s="101" t="s">
        <v>3175</v>
      </c>
      <c r="H2102" s="103">
        <v>4</v>
      </c>
      <c r="I2102" s="100" t="s">
        <v>7471</v>
      </c>
      <c r="J2102" s="101" t="s">
        <v>2359</v>
      </c>
      <c r="K2102" s="101" t="s">
        <v>475</v>
      </c>
    </row>
    <row r="2103" spans="1:11">
      <c r="A2103" s="2" t="s">
        <v>12129</v>
      </c>
      <c r="B2103" s="99">
        <v>2162583</v>
      </c>
      <c r="C2103" s="100" t="s">
        <v>2360</v>
      </c>
      <c r="D2103" s="101" t="s">
        <v>2361</v>
      </c>
      <c r="E2103" s="102">
        <v>2220136</v>
      </c>
      <c r="F2103" s="101" t="s">
        <v>7506</v>
      </c>
      <c r="G2103" s="101" t="s">
        <v>3175</v>
      </c>
      <c r="H2103" s="103">
        <v>4</v>
      </c>
      <c r="I2103" s="100" t="s">
        <v>7471</v>
      </c>
      <c r="J2103" s="101" t="s">
        <v>2361</v>
      </c>
      <c r="K2103" s="101" t="s">
        <v>475</v>
      </c>
    </row>
    <row r="2104" spans="1:11">
      <c r="A2104" s="2" t="s">
        <v>12129</v>
      </c>
      <c r="B2104" s="99">
        <v>2170242</v>
      </c>
      <c r="C2104" s="100" t="s">
        <v>2362</v>
      </c>
      <c r="D2104" s="101" t="s">
        <v>2363</v>
      </c>
      <c r="E2104" s="102">
        <v>2220136</v>
      </c>
      <c r="F2104" s="101" t="s">
        <v>7506</v>
      </c>
      <c r="G2104" s="101" t="s">
        <v>3175</v>
      </c>
      <c r="H2104" s="103">
        <v>4</v>
      </c>
      <c r="I2104" s="100" t="s">
        <v>7471</v>
      </c>
      <c r="J2104" s="101" t="s">
        <v>2363</v>
      </c>
      <c r="K2104" s="101" t="s">
        <v>475</v>
      </c>
    </row>
    <row r="2105" spans="1:11">
      <c r="A2105" s="2" t="s">
        <v>12129</v>
      </c>
      <c r="B2105" s="99">
        <v>2153688</v>
      </c>
      <c r="C2105" s="100" t="s">
        <v>2364</v>
      </c>
      <c r="D2105" s="101" t="s">
        <v>2365</v>
      </c>
      <c r="E2105" s="102">
        <v>2122012</v>
      </c>
      <c r="F2105" s="101" t="s">
        <v>7506</v>
      </c>
      <c r="G2105" s="101" t="s">
        <v>3175</v>
      </c>
      <c r="H2105" s="103">
        <v>4</v>
      </c>
      <c r="I2105" s="100" t="s">
        <v>7471</v>
      </c>
      <c r="J2105" s="101" t="s">
        <v>2365</v>
      </c>
      <c r="K2105" s="101" t="s">
        <v>2366</v>
      </c>
    </row>
    <row r="2106" spans="1:11">
      <c r="A2106" s="2" t="s">
        <v>12129</v>
      </c>
      <c r="B2106" s="99">
        <v>2190453</v>
      </c>
      <c r="C2106" s="100" t="s">
        <v>9432</v>
      </c>
      <c r="D2106" s="101" t="s">
        <v>9433</v>
      </c>
      <c r="E2106" s="102">
        <v>2213924</v>
      </c>
      <c r="F2106" s="101" t="s">
        <v>7506</v>
      </c>
      <c r="G2106" s="101" t="s">
        <v>3099</v>
      </c>
      <c r="H2106" s="103">
        <v>12</v>
      </c>
      <c r="I2106" s="100" t="s">
        <v>7471</v>
      </c>
      <c r="J2106" s="101" t="s">
        <v>9433</v>
      </c>
      <c r="K2106" s="101" t="s">
        <v>3819</v>
      </c>
    </row>
    <row r="2107" spans="1:11">
      <c r="A2107" s="2" t="s">
        <v>12129</v>
      </c>
      <c r="B2107" s="99">
        <v>2190487</v>
      </c>
      <c r="C2107" s="100" t="s">
        <v>9434</v>
      </c>
      <c r="D2107" s="101" t="s">
        <v>9435</v>
      </c>
      <c r="E2107" s="102">
        <v>2213924</v>
      </c>
      <c r="F2107" s="101" t="s">
        <v>7506</v>
      </c>
      <c r="G2107" s="101" t="s">
        <v>3099</v>
      </c>
      <c r="H2107" s="103">
        <v>12</v>
      </c>
      <c r="I2107" s="100" t="s">
        <v>7471</v>
      </c>
      <c r="J2107" s="101" t="s">
        <v>9435</v>
      </c>
      <c r="K2107" s="101" t="s">
        <v>3819</v>
      </c>
    </row>
    <row r="2108" spans="1:11">
      <c r="A2108" s="2" t="s">
        <v>12129</v>
      </c>
      <c r="B2108" s="99">
        <v>2190490</v>
      </c>
      <c r="C2108" s="100" t="s">
        <v>9436</v>
      </c>
      <c r="D2108" s="101" t="s">
        <v>9437</v>
      </c>
      <c r="E2108" s="102">
        <v>2213924</v>
      </c>
      <c r="F2108" s="101" t="s">
        <v>7506</v>
      </c>
      <c r="G2108" s="101" t="s">
        <v>3099</v>
      </c>
      <c r="H2108" s="103">
        <v>12</v>
      </c>
      <c r="I2108" s="100" t="s">
        <v>7471</v>
      </c>
      <c r="J2108" s="101" t="s">
        <v>9437</v>
      </c>
      <c r="K2108" s="101" t="s">
        <v>3819</v>
      </c>
    </row>
    <row r="2109" spans="1:11">
      <c r="A2109" s="2" t="s">
        <v>12129</v>
      </c>
      <c r="B2109" s="99">
        <v>2190492</v>
      </c>
      <c r="C2109" s="100" t="s">
        <v>9438</v>
      </c>
      <c r="D2109" s="101" t="s">
        <v>9439</v>
      </c>
      <c r="E2109" s="102">
        <v>2213924</v>
      </c>
      <c r="F2109" s="101" t="s">
        <v>7506</v>
      </c>
      <c r="G2109" s="101" t="s">
        <v>3099</v>
      </c>
      <c r="H2109" s="103">
        <v>12</v>
      </c>
      <c r="I2109" s="100" t="s">
        <v>7471</v>
      </c>
      <c r="J2109" s="101" t="s">
        <v>9439</v>
      </c>
      <c r="K2109" s="101" t="s">
        <v>3819</v>
      </c>
    </row>
    <row r="2110" spans="1:11">
      <c r="A2110" s="2" t="s">
        <v>12129</v>
      </c>
      <c r="B2110" s="99">
        <v>2190497</v>
      </c>
      <c r="C2110" s="100" t="s">
        <v>9440</v>
      </c>
      <c r="D2110" s="101" t="s">
        <v>9441</v>
      </c>
      <c r="E2110" s="102">
        <v>2213924</v>
      </c>
      <c r="F2110" s="101" t="s">
        <v>7506</v>
      </c>
      <c r="G2110" s="101" t="s">
        <v>3099</v>
      </c>
      <c r="H2110" s="103">
        <v>12</v>
      </c>
      <c r="I2110" s="100" t="s">
        <v>7471</v>
      </c>
      <c r="J2110" s="101" t="s">
        <v>9441</v>
      </c>
      <c r="K2110" s="101" t="s">
        <v>3819</v>
      </c>
    </row>
    <row r="2111" spans="1:11">
      <c r="A2111" s="2" t="s">
        <v>12129</v>
      </c>
      <c r="B2111" s="99">
        <v>2190501</v>
      </c>
      <c r="C2111" s="100" t="s">
        <v>9442</v>
      </c>
      <c r="D2111" s="101" t="s">
        <v>9443</v>
      </c>
      <c r="E2111" s="102">
        <v>2213924</v>
      </c>
      <c r="F2111" s="101" t="s">
        <v>7506</v>
      </c>
      <c r="G2111" s="101" t="s">
        <v>3099</v>
      </c>
      <c r="H2111" s="103">
        <v>12</v>
      </c>
      <c r="I2111" s="100" t="s">
        <v>7471</v>
      </c>
      <c r="J2111" s="101" t="s">
        <v>9443</v>
      </c>
      <c r="K2111" s="101" t="s">
        <v>3819</v>
      </c>
    </row>
    <row r="2112" spans="1:11">
      <c r="A2112" s="2" t="s">
        <v>12129</v>
      </c>
      <c r="B2112" s="99">
        <v>2190868</v>
      </c>
      <c r="C2112" s="100" t="s">
        <v>9444</v>
      </c>
      <c r="D2112" s="101" t="s">
        <v>9445</v>
      </c>
      <c r="E2112" s="102">
        <v>2213924</v>
      </c>
      <c r="F2112" s="101" t="s">
        <v>7506</v>
      </c>
      <c r="G2112" s="101" t="s">
        <v>3099</v>
      </c>
      <c r="H2112" s="103">
        <v>12</v>
      </c>
      <c r="I2112" s="100" t="s">
        <v>7471</v>
      </c>
      <c r="J2112" s="101" t="s">
        <v>9445</v>
      </c>
      <c r="K2112" s="101" t="s">
        <v>3819</v>
      </c>
    </row>
    <row r="2113" spans="1:11">
      <c r="A2113" s="2" t="s">
        <v>12129</v>
      </c>
      <c r="B2113" s="99">
        <v>2190880</v>
      </c>
      <c r="C2113" s="100" t="s">
        <v>9446</v>
      </c>
      <c r="D2113" s="101" t="s">
        <v>9447</v>
      </c>
      <c r="E2113" s="102">
        <v>2213924</v>
      </c>
      <c r="F2113" s="101" t="s">
        <v>7506</v>
      </c>
      <c r="G2113" s="101" t="s">
        <v>3099</v>
      </c>
      <c r="H2113" s="103">
        <v>12</v>
      </c>
      <c r="I2113" s="100" t="s">
        <v>7471</v>
      </c>
      <c r="J2113" s="101" t="s">
        <v>9447</v>
      </c>
      <c r="K2113" s="101" t="s">
        <v>3819</v>
      </c>
    </row>
    <row r="2114" spans="1:11">
      <c r="A2114" s="2" t="s">
        <v>12129</v>
      </c>
      <c r="B2114" s="99">
        <v>2190881</v>
      </c>
      <c r="C2114" s="100" t="s">
        <v>9448</v>
      </c>
      <c r="D2114" s="101" t="s">
        <v>9449</v>
      </c>
      <c r="E2114" s="102">
        <v>2213924</v>
      </c>
      <c r="F2114" s="101" t="s">
        <v>7506</v>
      </c>
      <c r="G2114" s="101" t="s">
        <v>3099</v>
      </c>
      <c r="H2114" s="103">
        <v>12</v>
      </c>
      <c r="I2114" s="100" t="s">
        <v>7471</v>
      </c>
      <c r="J2114" s="101" t="s">
        <v>9449</v>
      </c>
      <c r="K2114" s="101" t="s">
        <v>3819</v>
      </c>
    </row>
    <row r="2115" spans="1:11">
      <c r="A2115" s="2" t="s">
        <v>12129</v>
      </c>
      <c r="B2115" s="99">
        <v>2190483</v>
      </c>
      <c r="C2115" s="100" t="s">
        <v>9450</v>
      </c>
      <c r="D2115" s="101" t="s">
        <v>9451</v>
      </c>
      <c r="E2115" s="102">
        <v>2213924</v>
      </c>
      <c r="F2115" s="101" t="s">
        <v>7506</v>
      </c>
      <c r="G2115" s="101" t="s">
        <v>3099</v>
      </c>
      <c r="H2115" s="103">
        <v>12</v>
      </c>
      <c r="I2115" s="100" t="s">
        <v>7471</v>
      </c>
      <c r="J2115" s="101" t="s">
        <v>9451</v>
      </c>
      <c r="K2115" s="101" t="s">
        <v>3819</v>
      </c>
    </row>
    <row r="2116" spans="1:11">
      <c r="A2116" s="2" t="s">
        <v>12129</v>
      </c>
      <c r="B2116" s="99">
        <v>2190500</v>
      </c>
      <c r="C2116" s="100" t="s">
        <v>9452</v>
      </c>
      <c r="D2116" s="101" t="s">
        <v>9453</v>
      </c>
      <c r="E2116" s="102">
        <v>2213924</v>
      </c>
      <c r="F2116" s="101" t="s">
        <v>7506</v>
      </c>
      <c r="G2116" s="101" t="s">
        <v>3099</v>
      </c>
      <c r="H2116" s="103">
        <v>12</v>
      </c>
      <c r="I2116" s="100" t="s">
        <v>7471</v>
      </c>
      <c r="J2116" s="101" t="s">
        <v>9453</v>
      </c>
      <c r="K2116" s="101" t="s">
        <v>3819</v>
      </c>
    </row>
    <row r="2117" spans="1:11">
      <c r="A2117" s="2" t="s">
        <v>12129</v>
      </c>
      <c r="B2117" s="99">
        <v>2190458</v>
      </c>
      <c r="C2117" s="100" t="s">
        <v>9454</v>
      </c>
      <c r="D2117" s="101" t="s">
        <v>9455</v>
      </c>
      <c r="E2117" s="102">
        <v>2213924</v>
      </c>
      <c r="F2117" s="101" t="s">
        <v>7506</v>
      </c>
      <c r="G2117" s="101" t="s">
        <v>3099</v>
      </c>
      <c r="H2117" s="103">
        <v>12</v>
      </c>
      <c r="I2117" s="100" t="s">
        <v>7471</v>
      </c>
      <c r="J2117" s="101" t="s">
        <v>9455</v>
      </c>
      <c r="K2117" s="101" t="s">
        <v>3819</v>
      </c>
    </row>
    <row r="2118" spans="1:11">
      <c r="A2118" s="2" t="s">
        <v>12129</v>
      </c>
      <c r="B2118" s="99">
        <v>2190502</v>
      </c>
      <c r="C2118" s="100" t="s">
        <v>9456</v>
      </c>
      <c r="D2118" s="101" t="s">
        <v>9457</v>
      </c>
      <c r="E2118" s="102">
        <v>2213924</v>
      </c>
      <c r="F2118" s="101" t="s">
        <v>7506</v>
      </c>
      <c r="G2118" s="101" t="s">
        <v>3099</v>
      </c>
      <c r="H2118" s="103">
        <v>12</v>
      </c>
      <c r="I2118" s="100" t="s">
        <v>7471</v>
      </c>
      <c r="J2118" s="101" t="s">
        <v>9457</v>
      </c>
      <c r="K2118" s="101" t="s">
        <v>3819</v>
      </c>
    </row>
    <row r="2119" spans="1:11">
      <c r="A2119" s="2" t="s">
        <v>12129</v>
      </c>
      <c r="B2119" s="99">
        <v>2190496</v>
      </c>
      <c r="C2119" s="100" t="s">
        <v>9458</v>
      </c>
      <c r="D2119" s="101" t="s">
        <v>9459</v>
      </c>
      <c r="E2119" s="102">
        <v>2213924</v>
      </c>
      <c r="F2119" s="101" t="s">
        <v>7506</v>
      </c>
      <c r="G2119" s="101" t="s">
        <v>3099</v>
      </c>
      <c r="H2119" s="103">
        <v>12</v>
      </c>
      <c r="I2119" s="100" t="s">
        <v>7471</v>
      </c>
      <c r="J2119" s="101" t="s">
        <v>9459</v>
      </c>
      <c r="K2119" s="101" t="s">
        <v>3819</v>
      </c>
    </row>
    <row r="2120" spans="1:11">
      <c r="A2120" s="2" t="s">
        <v>12129</v>
      </c>
      <c r="B2120" s="99">
        <v>2190499</v>
      </c>
      <c r="C2120" s="100" t="s">
        <v>9460</v>
      </c>
      <c r="D2120" s="101" t="s">
        <v>9461</v>
      </c>
      <c r="E2120" s="102">
        <v>2213924</v>
      </c>
      <c r="F2120" s="101" t="s">
        <v>7506</v>
      </c>
      <c r="G2120" s="101" t="s">
        <v>3099</v>
      </c>
      <c r="H2120" s="103">
        <v>12</v>
      </c>
      <c r="I2120" s="100" t="s">
        <v>7471</v>
      </c>
      <c r="J2120" s="101" t="s">
        <v>9461</v>
      </c>
      <c r="K2120" s="101" t="s">
        <v>3819</v>
      </c>
    </row>
    <row r="2121" spans="1:11">
      <c r="A2121" s="2" t="s">
        <v>12129</v>
      </c>
      <c r="B2121" s="99">
        <v>2191125</v>
      </c>
      <c r="C2121" s="100" t="s">
        <v>9462</v>
      </c>
      <c r="D2121" s="101" t="s">
        <v>9463</v>
      </c>
      <c r="E2121" s="102">
        <v>2213924</v>
      </c>
      <c r="F2121" s="101" t="s">
        <v>7506</v>
      </c>
      <c r="G2121" s="101" t="s">
        <v>3099</v>
      </c>
      <c r="H2121" s="103">
        <v>12</v>
      </c>
      <c r="I2121" s="100" t="s">
        <v>7471</v>
      </c>
      <c r="J2121" s="101" t="s">
        <v>9463</v>
      </c>
      <c r="K2121" s="101" t="s">
        <v>3819</v>
      </c>
    </row>
    <row r="2122" spans="1:11">
      <c r="A2122" s="2" t="s">
        <v>12129</v>
      </c>
      <c r="B2122" s="99">
        <v>2184233</v>
      </c>
      <c r="C2122" s="100" t="s">
        <v>9464</v>
      </c>
      <c r="D2122" s="101" t="s">
        <v>9465</v>
      </c>
      <c r="E2122" s="102">
        <v>2213150</v>
      </c>
      <c r="F2122" s="101" t="s">
        <v>7506</v>
      </c>
      <c r="G2122" s="101" t="s">
        <v>5451</v>
      </c>
      <c r="H2122" s="103">
        <v>4</v>
      </c>
      <c r="I2122" s="100" t="s">
        <v>7471</v>
      </c>
      <c r="J2122" s="101" t="s">
        <v>9465</v>
      </c>
      <c r="K2122" s="101" t="s">
        <v>3820</v>
      </c>
    </row>
    <row r="2123" spans="1:11">
      <c r="A2123" s="2" t="s">
        <v>12129</v>
      </c>
      <c r="B2123" s="99">
        <v>2143924</v>
      </c>
      <c r="C2123" s="100" t="s">
        <v>9466</v>
      </c>
      <c r="D2123" s="101" t="s">
        <v>9467</v>
      </c>
      <c r="E2123" s="102">
        <v>2213150</v>
      </c>
      <c r="F2123" s="101" t="s">
        <v>7506</v>
      </c>
      <c r="G2123" s="101" t="s">
        <v>5451</v>
      </c>
      <c r="H2123" s="103">
        <v>4</v>
      </c>
      <c r="I2123" s="100" t="s">
        <v>7471</v>
      </c>
      <c r="J2123" s="101" t="s">
        <v>9467</v>
      </c>
      <c r="K2123" s="101" t="s">
        <v>3820</v>
      </c>
    </row>
    <row r="2124" spans="1:11">
      <c r="A2124" s="2" t="s">
        <v>12129</v>
      </c>
      <c r="B2124" s="99">
        <v>2184799</v>
      </c>
      <c r="C2124" s="100" t="s">
        <v>9468</v>
      </c>
      <c r="D2124" s="101" t="s">
        <v>9469</v>
      </c>
      <c r="E2124" s="102">
        <v>2213150</v>
      </c>
      <c r="F2124" s="101" t="s">
        <v>7506</v>
      </c>
      <c r="G2124" s="101" t="s">
        <v>5451</v>
      </c>
      <c r="H2124" s="103">
        <v>4</v>
      </c>
      <c r="I2124" s="100" t="s">
        <v>7471</v>
      </c>
      <c r="J2124" s="101" t="s">
        <v>9469</v>
      </c>
      <c r="K2124" s="101" t="s">
        <v>3820</v>
      </c>
    </row>
    <row r="2125" spans="1:11">
      <c r="A2125" s="2" t="s">
        <v>12129</v>
      </c>
      <c r="B2125" s="99">
        <v>2140500</v>
      </c>
      <c r="C2125" s="100" t="s">
        <v>9589</v>
      </c>
      <c r="D2125" s="101" t="s">
        <v>9590</v>
      </c>
      <c r="E2125" s="102">
        <v>1462401</v>
      </c>
      <c r="F2125" s="101" t="s">
        <v>7506</v>
      </c>
      <c r="G2125" s="101" t="s">
        <v>5442</v>
      </c>
      <c r="H2125" s="103">
        <v>12</v>
      </c>
      <c r="I2125" s="100" t="s">
        <v>7471</v>
      </c>
      <c r="J2125" s="101" t="s">
        <v>9590</v>
      </c>
      <c r="K2125" s="101" t="s">
        <v>9591</v>
      </c>
    </row>
    <row r="2126" spans="1:11">
      <c r="A2126" s="2" t="s">
        <v>12129</v>
      </c>
      <c r="B2126" s="99">
        <v>2168890</v>
      </c>
      <c r="C2126" s="100" t="s">
        <v>9592</v>
      </c>
      <c r="D2126" s="101" t="s">
        <v>9593</v>
      </c>
      <c r="E2126" s="102">
        <v>2220158</v>
      </c>
      <c r="F2126" s="101" t="s">
        <v>7506</v>
      </c>
      <c r="G2126" s="101" t="s">
        <v>3175</v>
      </c>
      <c r="H2126" s="103">
        <v>4</v>
      </c>
      <c r="I2126" s="100" t="s">
        <v>7471</v>
      </c>
      <c r="J2126" s="101" t="s">
        <v>9593</v>
      </c>
      <c r="K2126" s="101" t="s">
        <v>1003</v>
      </c>
    </row>
    <row r="2127" spans="1:11">
      <c r="A2127" s="2" t="s">
        <v>12129</v>
      </c>
      <c r="B2127" s="99">
        <v>2176187</v>
      </c>
      <c r="C2127" s="100" t="s">
        <v>9594</v>
      </c>
      <c r="D2127" s="101" t="s">
        <v>9595</v>
      </c>
      <c r="E2127" s="102">
        <v>2220158</v>
      </c>
      <c r="F2127" s="101" t="s">
        <v>7506</v>
      </c>
      <c r="G2127" s="101" t="s">
        <v>3175</v>
      </c>
      <c r="H2127" s="103">
        <v>4</v>
      </c>
      <c r="I2127" s="100" t="s">
        <v>7471</v>
      </c>
      <c r="J2127" s="101" t="s">
        <v>9595</v>
      </c>
      <c r="K2127" s="101" t="s">
        <v>1003</v>
      </c>
    </row>
    <row r="2128" spans="1:11">
      <c r="A2128" s="2" t="s">
        <v>12129</v>
      </c>
      <c r="B2128" s="99">
        <v>2186148</v>
      </c>
      <c r="C2128" s="100" t="s">
        <v>9596</v>
      </c>
      <c r="D2128" s="101" t="s">
        <v>9597</v>
      </c>
      <c r="E2128" s="102">
        <v>2220158</v>
      </c>
      <c r="F2128" s="101" t="s">
        <v>7506</v>
      </c>
      <c r="G2128" s="101" t="s">
        <v>3175</v>
      </c>
      <c r="H2128" s="103">
        <v>4</v>
      </c>
      <c r="I2128" s="100" t="s">
        <v>7471</v>
      </c>
      <c r="J2128" s="101" t="s">
        <v>9597</v>
      </c>
      <c r="K2128" s="101" t="s">
        <v>1003</v>
      </c>
    </row>
    <row r="2129" spans="1:11">
      <c r="A2129" s="2" t="s">
        <v>12129</v>
      </c>
      <c r="B2129" s="99">
        <v>2136218</v>
      </c>
      <c r="C2129" s="100" t="s">
        <v>9598</v>
      </c>
      <c r="D2129" s="101" t="s">
        <v>9599</v>
      </c>
      <c r="E2129" s="102">
        <v>2220158</v>
      </c>
      <c r="F2129" s="101" t="s">
        <v>7506</v>
      </c>
      <c r="G2129" s="101" t="s">
        <v>3175</v>
      </c>
      <c r="H2129" s="103">
        <v>4</v>
      </c>
      <c r="I2129" s="100" t="s">
        <v>7471</v>
      </c>
      <c r="J2129" s="101" t="s">
        <v>9599</v>
      </c>
      <c r="K2129" s="101" t="s">
        <v>1003</v>
      </c>
    </row>
    <row r="2130" spans="1:11">
      <c r="A2130" s="2" t="s">
        <v>12129</v>
      </c>
      <c r="B2130" s="99">
        <v>2157663</v>
      </c>
      <c r="C2130" s="100" t="s">
        <v>9600</v>
      </c>
      <c r="D2130" s="101" t="s">
        <v>9601</v>
      </c>
      <c r="E2130" s="102">
        <v>2220158</v>
      </c>
      <c r="F2130" s="101" t="s">
        <v>7506</v>
      </c>
      <c r="G2130" s="101" t="s">
        <v>3175</v>
      </c>
      <c r="H2130" s="103">
        <v>4</v>
      </c>
      <c r="I2130" s="100" t="s">
        <v>7471</v>
      </c>
      <c r="J2130" s="101" t="s">
        <v>9601</v>
      </c>
      <c r="K2130" s="101" t="s">
        <v>1003</v>
      </c>
    </row>
    <row r="2131" spans="1:11">
      <c r="A2131" s="2" t="s">
        <v>12129</v>
      </c>
      <c r="B2131" s="99">
        <v>2187383</v>
      </c>
      <c r="C2131" s="100" t="s">
        <v>9602</v>
      </c>
      <c r="D2131" s="101" t="s">
        <v>9603</v>
      </c>
      <c r="E2131" s="102">
        <v>2220158</v>
      </c>
      <c r="F2131" s="101" t="s">
        <v>7506</v>
      </c>
      <c r="G2131" s="101" t="s">
        <v>3175</v>
      </c>
      <c r="H2131" s="103">
        <v>4</v>
      </c>
      <c r="I2131" s="100" t="s">
        <v>7471</v>
      </c>
      <c r="J2131" s="101" t="s">
        <v>9603</v>
      </c>
      <c r="K2131" s="101" t="s">
        <v>1003</v>
      </c>
    </row>
    <row r="2132" spans="1:11">
      <c r="A2132" s="2" t="s">
        <v>12129</v>
      </c>
      <c r="B2132" s="99">
        <v>2187466</v>
      </c>
      <c r="C2132" s="100" t="s">
        <v>9604</v>
      </c>
      <c r="D2132" s="101" t="s">
        <v>9605</v>
      </c>
      <c r="E2132" s="102">
        <v>2220158</v>
      </c>
      <c r="F2132" s="101" t="s">
        <v>7506</v>
      </c>
      <c r="G2132" s="101" t="s">
        <v>3175</v>
      </c>
      <c r="H2132" s="103">
        <v>4</v>
      </c>
      <c r="I2132" s="100" t="s">
        <v>7471</v>
      </c>
      <c r="J2132" s="101" t="s">
        <v>9605</v>
      </c>
      <c r="K2132" s="101" t="s">
        <v>1003</v>
      </c>
    </row>
    <row r="2133" spans="1:11">
      <c r="A2133" s="2" t="s">
        <v>12129</v>
      </c>
      <c r="B2133" s="99">
        <v>2143772</v>
      </c>
      <c r="C2133" s="100" t="s">
        <v>9606</v>
      </c>
      <c r="D2133" s="101" t="s">
        <v>9607</v>
      </c>
      <c r="E2133" s="102">
        <v>2123914</v>
      </c>
      <c r="F2133" s="101" t="s">
        <v>7506</v>
      </c>
      <c r="G2133" s="101" t="s">
        <v>5876</v>
      </c>
      <c r="H2133" s="103">
        <v>4</v>
      </c>
      <c r="I2133" s="100" t="s">
        <v>7521</v>
      </c>
      <c r="J2133" s="101" t="s">
        <v>9607</v>
      </c>
      <c r="K2133" s="101" t="s">
        <v>2</v>
      </c>
    </row>
    <row r="2134" spans="1:11">
      <c r="A2134" s="2" t="s">
        <v>12129</v>
      </c>
      <c r="B2134" s="99">
        <v>2143773</v>
      </c>
      <c r="C2134" s="100" t="s">
        <v>9608</v>
      </c>
      <c r="D2134" s="101" t="s">
        <v>4</v>
      </c>
      <c r="E2134" s="102">
        <v>2123865</v>
      </c>
      <c r="F2134" s="101" t="s">
        <v>7506</v>
      </c>
      <c r="G2134" s="101" t="s">
        <v>5457</v>
      </c>
      <c r="H2134" s="103">
        <v>2.4</v>
      </c>
      <c r="I2134" s="100" t="s">
        <v>7471</v>
      </c>
      <c r="J2134" s="101" t="s">
        <v>4</v>
      </c>
      <c r="K2134" s="101" t="s">
        <v>9609</v>
      </c>
    </row>
    <row r="2135" spans="1:11">
      <c r="A2135" s="2" t="s">
        <v>12129</v>
      </c>
      <c r="B2135" s="99">
        <v>2130789</v>
      </c>
      <c r="C2135" s="100" t="s">
        <v>7625</v>
      </c>
      <c r="D2135" s="101" t="s">
        <v>7626</v>
      </c>
      <c r="E2135" s="102">
        <v>2217012</v>
      </c>
      <c r="F2135" s="101" t="s">
        <v>7506</v>
      </c>
      <c r="G2135" s="101" t="s">
        <v>3099</v>
      </c>
      <c r="H2135" s="103">
        <v>16</v>
      </c>
      <c r="I2135" s="100" t="s">
        <v>7471</v>
      </c>
      <c r="J2135" s="101" t="s">
        <v>7626</v>
      </c>
      <c r="K2135" s="101" t="s">
        <v>3836</v>
      </c>
    </row>
    <row r="2136" spans="1:11">
      <c r="A2136" s="2" t="s">
        <v>12129</v>
      </c>
      <c r="B2136" s="99">
        <v>2180613</v>
      </c>
      <c r="C2136" s="100" t="s">
        <v>7627</v>
      </c>
      <c r="D2136" s="101" t="s">
        <v>7628</v>
      </c>
      <c r="E2136" s="102">
        <v>2217012</v>
      </c>
      <c r="F2136" s="101" t="s">
        <v>7506</v>
      </c>
      <c r="G2136" s="101" t="s">
        <v>3099</v>
      </c>
      <c r="H2136" s="103">
        <v>16</v>
      </c>
      <c r="I2136" s="100" t="s">
        <v>7471</v>
      </c>
      <c r="J2136" s="101" t="s">
        <v>7628</v>
      </c>
      <c r="K2136" s="101" t="s">
        <v>3836</v>
      </c>
    </row>
    <row r="2137" spans="1:11">
      <c r="A2137" s="2" t="s">
        <v>12129</v>
      </c>
      <c r="B2137" s="99">
        <v>2189114</v>
      </c>
      <c r="C2137" s="100" t="s">
        <v>7629</v>
      </c>
      <c r="D2137" s="101" t="s">
        <v>7630</v>
      </c>
      <c r="E2137" s="102">
        <v>2217012</v>
      </c>
      <c r="F2137" s="101" t="s">
        <v>7506</v>
      </c>
      <c r="G2137" s="101" t="s">
        <v>3099</v>
      </c>
      <c r="H2137" s="103">
        <v>16</v>
      </c>
      <c r="I2137" s="100" t="s">
        <v>7471</v>
      </c>
      <c r="J2137" s="101" t="s">
        <v>7630</v>
      </c>
      <c r="K2137" s="101" t="s">
        <v>3836</v>
      </c>
    </row>
    <row r="2138" spans="1:11">
      <c r="A2138" s="2" t="s">
        <v>12129</v>
      </c>
      <c r="B2138" s="99">
        <v>2190395</v>
      </c>
      <c r="C2138" s="100" t="s">
        <v>7631</v>
      </c>
      <c r="D2138" s="101" t="s">
        <v>7632</v>
      </c>
      <c r="E2138" s="102">
        <v>2217012</v>
      </c>
      <c r="F2138" s="101" t="s">
        <v>7506</v>
      </c>
      <c r="G2138" s="101" t="s">
        <v>3099</v>
      </c>
      <c r="H2138" s="103">
        <v>16</v>
      </c>
      <c r="I2138" s="100" t="s">
        <v>7471</v>
      </c>
      <c r="J2138" s="101" t="s">
        <v>7632</v>
      </c>
      <c r="K2138" s="101" t="s">
        <v>3836</v>
      </c>
    </row>
    <row r="2139" spans="1:11">
      <c r="A2139" s="2" t="s">
        <v>12129</v>
      </c>
      <c r="B2139" s="99">
        <v>2190432</v>
      </c>
      <c r="C2139" s="100" t="s">
        <v>7633</v>
      </c>
      <c r="D2139" s="101" t="s">
        <v>7634</v>
      </c>
      <c r="E2139" s="102">
        <v>2217012</v>
      </c>
      <c r="F2139" s="101" t="s">
        <v>7506</v>
      </c>
      <c r="G2139" s="101" t="s">
        <v>3099</v>
      </c>
      <c r="H2139" s="103">
        <v>16</v>
      </c>
      <c r="I2139" s="100" t="s">
        <v>7471</v>
      </c>
      <c r="J2139" s="101" t="s">
        <v>7634</v>
      </c>
      <c r="K2139" s="101" t="s">
        <v>3836</v>
      </c>
    </row>
    <row r="2140" spans="1:11">
      <c r="A2140" s="2" t="s">
        <v>12129</v>
      </c>
      <c r="B2140" s="99">
        <v>2190523</v>
      </c>
      <c r="C2140" s="100" t="s">
        <v>7635</v>
      </c>
      <c r="D2140" s="101" t="s">
        <v>7636</v>
      </c>
      <c r="E2140" s="102">
        <v>2217012</v>
      </c>
      <c r="F2140" s="101" t="s">
        <v>7506</v>
      </c>
      <c r="G2140" s="101" t="s">
        <v>3099</v>
      </c>
      <c r="H2140" s="103">
        <v>16</v>
      </c>
      <c r="I2140" s="100" t="s">
        <v>7471</v>
      </c>
      <c r="J2140" s="101" t="s">
        <v>7636</v>
      </c>
      <c r="K2140" s="101" t="s">
        <v>3836</v>
      </c>
    </row>
    <row r="2141" spans="1:11">
      <c r="A2141" s="2" t="s">
        <v>12129</v>
      </c>
      <c r="B2141" s="99">
        <v>2157868</v>
      </c>
      <c r="C2141" s="100" t="s">
        <v>7637</v>
      </c>
      <c r="D2141" s="101" t="s">
        <v>7638</v>
      </c>
      <c r="E2141" s="102">
        <v>2217012</v>
      </c>
      <c r="F2141" s="101" t="s">
        <v>7506</v>
      </c>
      <c r="G2141" s="101" t="s">
        <v>3099</v>
      </c>
      <c r="H2141" s="103">
        <v>16</v>
      </c>
      <c r="I2141" s="100" t="s">
        <v>7471</v>
      </c>
      <c r="J2141" s="101" t="s">
        <v>7638</v>
      </c>
      <c r="K2141" s="101" t="s">
        <v>3836</v>
      </c>
    </row>
    <row r="2142" spans="1:11">
      <c r="A2142" s="2" t="s">
        <v>12129</v>
      </c>
      <c r="B2142" s="99">
        <v>2133853</v>
      </c>
      <c r="C2142" s="100" t="s">
        <v>7939</v>
      </c>
      <c r="D2142" s="101" t="s">
        <v>7940</v>
      </c>
      <c r="E2142" s="102">
        <v>2212364</v>
      </c>
      <c r="F2142" s="101" t="s">
        <v>7506</v>
      </c>
      <c r="G2142" s="101" t="s">
        <v>3099</v>
      </c>
      <c r="H2142" s="103">
        <v>4</v>
      </c>
      <c r="I2142" s="100" t="s">
        <v>7471</v>
      </c>
      <c r="J2142" s="101" t="s">
        <v>7940</v>
      </c>
      <c r="K2142" s="101" t="s">
        <v>3857</v>
      </c>
    </row>
    <row r="2143" spans="1:11">
      <c r="A2143" s="2" t="s">
        <v>12129</v>
      </c>
      <c r="B2143" s="99">
        <v>2157661</v>
      </c>
      <c r="C2143" s="100" t="s">
        <v>7941</v>
      </c>
      <c r="D2143" s="101" t="s">
        <v>7942</v>
      </c>
      <c r="E2143" s="102">
        <v>2212364</v>
      </c>
      <c r="F2143" s="101" t="s">
        <v>7506</v>
      </c>
      <c r="G2143" s="101" t="s">
        <v>3099</v>
      </c>
      <c r="H2143" s="103">
        <v>4</v>
      </c>
      <c r="I2143" s="100" t="s">
        <v>7471</v>
      </c>
      <c r="J2143" s="101" t="s">
        <v>7942</v>
      </c>
      <c r="K2143" s="101" t="s">
        <v>3857</v>
      </c>
    </row>
    <row r="2144" spans="1:11">
      <c r="A2144" s="2" t="s">
        <v>12129</v>
      </c>
      <c r="B2144" s="99">
        <v>2180764</v>
      </c>
      <c r="C2144" s="100" t="s">
        <v>7943</v>
      </c>
      <c r="D2144" s="101" t="s">
        <v>1120</v>
      </c>
      <c r="E2144" s="102">
        <v>2212364</v>
      </c>
      <c r="F2144" s="101" t="s">
        <v>7506</v>
      </c>
      <c r="G2144" s="101" t="s">
        <v>3099</v>
      </c>
      <c r="H2144" s="103">
        <v>4</v>
      </c>
      <c r="I2144" s="100" t="s">
        <v>7471</v>
      </c>
      <c r="J2144" s="101" t="s">
        <v>1120</v>
      </c>
      <c r="K2144" s="101" t="s">
        <v>3857</v>
      </c>
    </row>
    <row r="2145" spans="1:11">
      <c r="A2145" s="2" t="s">
        <v>12129</v>
      </c>
      <c r="B2145" s="99">
        <v>2182042</v>
      </c>
      <c r="C2145" s="100" t="s">
        <v>7944</v>
      </c>
      <c r="D2145" s="101" t="s">
        <v>7945</v>
      </c>
      <c r="E2145" s="102">
        <v>2212364</v>
      </c>
      <c r="F2145" s="101" t="s">
        <v>7506</v>
      </c>
      <c r="G2145" s="101" t="s">
        <v>3099</v>
      </c>
      <c r="H2145" s="103">
        <v>4</v>
      </c>
      <c r="I2145" s="100" t="s">
        <v>7471</v>
      </c>
      <c r="J2145" s="101" t="s">
        <v>7945</v>
      </c>
      <c r="K2145" s="101" t="s">
        <v>3857</v>
      </c>
    </row>
    <row r="2146" spans="1:11">
      <c r="A2146" s="2" t="s">
        <v>12129</v>
      </c>
      <c r="B2146" s="99">
        <v>2185233</v>
      </c>
      <c r="C2146" s="100" t="s">
        <v>7946</v>
      </c>
      <c r="D2146" s="101" t="s">
        <v>7947</v>
      </c>
      <c r="E2146" s="102">
        <v>2212368</v>
      </c>
      <c r="F2146" s="101" t="s">
        <v>7506</v>
      </c>
      <c r="G2146" s="101" t="s">
        <v>3099</v>
      </c>
      <c r="H2146" s="103">
        <v>16</v>
      </c>
      <c r="I2146" s="100" t="s">
        <v>7471</v>
      </c>
      <c r="J2146" s="101" t="s">
        <v>7947</v>
      </c>
      <c r="K2146" s="101" t="s">
        <v>3857</v>
      </c>
    </row>
    <row r="2147" spans="1:11">
      <c r="A2147" s="2" t="s">
        <v>12129</v>
      </c>
      <c r="B2147" s="99">
        <v>2188532</v>
      </c>
      <c r="C2147" s="100" t="s">
        <v>7948</v>
      </c>
      <c r="D2147" s="101" t="s">
        <v>7949</v>
      </c>
      <c r="E2147" s="102">
        <v>2212364</v>
      </c>
      <c r="F2147" s="101" t="s">
        <v>7506</v>
      </c>
      <c r="G2147" s="101" t="s">
        <v>3099</v>
      </c>
      <c r="H2147" s="103">
        <v>4</v>
      </c>
      <c r="I2147" s="100" t="s">
        <v>7471</v>
      </c>
      <c r="J2147" s="101" t="s">
        <v>7949</v>
      </c>
      <c r="K2147" s="101" t="s">
        <v>3857</v>
      </c>
    </row>
    <row r="2148" spans="1:11">
      <c r="A2148" s="2" t="s">
        <v>12129</v>
      </c>
      <c r="B2148" s="99">
        <v>2190627</v>
      </c>
      <c r="C2148" s="100" t="s">
        <v>7950</v>
      </c>
      <c r="D2148" s="101" t="s">
        <v>7951</v>
      </c>
      <c r="E2148" s="102">
        <v>2212368</v>
      </c>
      <c r="F2148" s="101" t="s">
        <v>7506</v>
      </c>
      <c r="G2148" s="101" t="s">
        <v>3099</v>
      </c>
      <c r="H2148" s="103">
        <v>16</v>
      </c>
      <c r="I2148" s="100" t="s">
        <v>7471</v>
      </c>
      <c r="J2148" s="101" t="s">
        <v>7951</v>
      </c>
      <c r="K2148" s="101" t="s">
        <v>3857</v>
      </c>
    </row>
    <row r="2149" spans="1:11">
      <c r="A2149" s="2" t="s">
        <v>12129</v>
      </c>
      <c r="B2149" s="99">
        <v>2159509</v>
      </c>
      <c r="C2149" s="100" t="s">
        <v>7952</v>
      </c>
      <c r="D2149" s="101" t="s">
        <v>7953</v>
      </c>
      <c r="E2149" s="102">
        <v>2212368</v>
      </c>
      <c r="F2149" s="101" t="s">
        <v>7506</v>
      </c>
      <c r="G2149" s="101" t="s">
        <v>3099</v>
      </c>
      <c r="H2149" s="103">
        <v>16</v>
      </c>
      <c r="I2149" s="100" t="s">
        <v>7471</v>
      </c>
      <c r="J2149" s="101" t="s">
        <v>7953</v>
      </c>
      <c r="K2149" s="101" t="s">
        <v>3857</v>
      </c>
    </row>
    <row r="2150" spans="1:11">
      <c r="A2150" s="2" t="s">
        <v>12129</v>
      </c>
      <c r="B2150" s="99">
        <v>2160065</v>
      </c>
      <c r="C2150" s="100" t="s">
        <v>7954</v>
      </c>
      <c r="D2150" s="101" t="s">
        <v>7955</v>
      </c>
      <c r="E2150" s="102">
        <v>2212364</v>
      </c>
      <c r="F2150" s="101" t="s">
        <v>7506</v>
      </c>
      <c r="G2150" s="101" t="s">
        <v>3099</v>
      </c>
      <c r="H2150" s="103">
        <v>4</v>
      </c>
      <c r="I2150" s="100" t="s">
        <v>7471</v>
      </c>
      <c r="J2150" s="101" t="s">
        <v>7955</v>
      </c>
      <c r="K2150" s="101" t="s">
        <v>3857</v>
      </c>
    </row>
    <row r="2151" spans="1:11">
      <c r="A2151" s="2" t="s">
        <v>12129</v>
      </c>
      <c r="B2151" s="99">
        <v>2162391</v>
      </c>
      <c r="C2151" s="100" t="s">
        <v>7956</v>
      </c>
      <c r="D2151" s="101" t="s">
        <v>7957</v>
      </c>
      <c r="E2151" s="102">
        <v>2212364</v>
      </c>
      <c r="F2151" s="101" t="s">
        <v>7506</v>
      </c>
      <c r="G2151" s="101" t="s">
        <v>3099</v>
      </c>
      <c r="H2151" s="103">
        <v>4</v>
      </c>
      <c r="I2151" s="100" t="s">
        <v>7471</v>
      </c>
      <c r="J2151" s="101" t="s">
        <v>7957</v>
      </c>
      <c r="K2151" s="101" t="s">
        <v>3857</v>
      </c>
    </row>
    <row r="2152" spans="1:11">
      <c r="A2152" s="2" t="s">
        <v>12129</v>
      </c>
      <c r="B2152" s="99">
        <v>2144741</v>
      </c>
      <c r="C2152" s="100" t="s">
        <v>7958</v>
      </c>
      <c r="D2152" s="101" t="s">
        <v>7959</v>
      </c>
      <c r="E2152" s="102">
        <v>2212368</v>
      </c>
      <c r="F2152" s="101" t="s">
        <v>7506</v>
      </c>
      <c r="G2152" s="101" t="s">
        <v>3099</v>
      </c>
      <c r="H2152" s="103">
        <v>16</v>
      </c>
      <c r="I2152" s="100" t="s">
        <v>7471</v>
      </c>
      <c r="J2152" s="101" t="s">
        <v>7959</v>
      </c>
      <c r="K2152" s="101" t="s">
        <v>3857</v>
      </c>
    </row>
    <row r="2153" spans="1:11">
      <c r="A2153" s="2" t="s">
        <v>12129</v>
      </c>
      <c r="B2153" s="99">
        <v>2162968</v>
      </c>
      <c r="C2153" s="100" t="s">
        <v>7960</v>
      </c>
      <c r="D2153" s="101" t="s">
        <v>7961</v>
      </c>
      <c r="E2153" s="102">
        <v>2217126</v>
      </c>
      <c r="F2153" s="101" t="s">
        <v>7506</v>
      </c>
      <c r="G2153" s="101" t="s">
        <v>5872</v>
      </c>
      <c r="H2153" s="103">
        <v>4</v>
      </c>
      <c r="I2153" s="100" t="s">
        <v>7471</v>
      </c>
      <c r="J2153" s="101" t="s">
        <v>7961</v>
      </c>
      <c r="K2153" s="101" t="s">
        <v>10288</v>
      </c>
    </row>
    <row r="2154" spans="1:11">
      <c r="A2154" s="2" t="s">
        <v>12129</v>
      </c>
      <c r="B2154" s="99">
        <v>2167409</v>
      </c>
      <c r="C2154" s="100" t="s">
        <v>7962</v>
      </c>
      <c r="D2154" s="101" t="s">
        <v>7963</v>
      </c>
      <c r="E2154" s="102">
        <v>2217126</v>
      </c>
      <c r="F2154" s="101" t="s">
        <v>7506</v>
      </c>
      <c r="G2154" s="101" t="s">
        <v>5872</v>
      </c>
      <c r="H2154" s="103">
        <v>4</v>
      </c>
      <c r="I2154" s="100" t="s">
        <v>7521</v>
      </c>
      <c r="J2154" s="101" t="s">
        <v>7963</v>
      </c>
      <c r="K2154" s="101" t="s">
        <v>10288</v>
      </c>
    </row>
    <row r="2155" spans="1:11">
      <c r="A2155" s="2" t="s">
        <v>12129</v>
      </c>
      <c r="B2155" s="99">
        <v>2190508</v>
      </c>
      <c r="C2155" s="100" t="s">
        <v>7964</v>
      </c>
      <c r="D2155" s="101" t="s">
        <v>7965</v>
      </c>
      <c r="E2155" s="102">
        <v>2212174</v>
      </c>
      <c r="F2155" s="101" t="s">
        <v>7506</v>
      </c>
      <c r="G2155" s="101" t="s">
        <v>5451</v>
      </c>
      <c r="H2155" s="103">
        <v>25</v>
      </c>
      <c r="I2155" s="100" t="s">
        <v>7471</v>
      </c>
      <c r="J2155" s="101" t="s">
        <v>7965</v>
      </c>
      <c r="K2155" s="101" t="s">
        <v>3858</v>
      </c>
    </row>
    <row r="2156" spans="1:11">
      <c r="A2156" s="2" t="s">
        <v>12129</v>
      </c>
      <c r="B2156" s="99">
        <v>2191130</v>
      </c>
      <c r="C2156" s="100" t="s">
        <v>7966</v>
      </c>
      <c r="D2156" s="101" t="s">
        <v>7967</v>
      </c>
      <c r="E2156" s="102">
        <v>2212174</v>
      </c>
      <c r="F2156" s="101" t="s">
        <v>7506</v>
      </c>
      <c r="G2156" s="101" t="s">
        <v>5451</v>
      </c>
      <c r="H2156" s="103">
        <v>25</v>
      </c>
      <c r="I2156" s="100" t="s">
        <v>7471</v>
      </c>
      <c r="J2156" s="101" t="s">
        <v>7967</v>
      </c>
      <c r="K2156" s="101" t="s">
        <v>3858</v>
      </c>
    </row>
    <row r="2157" spans="1:11">
      <c r="A2157" s="2" t="s">
        <v>12129</v>
      </c>
      <c r="B2157" s="99">
        <v>2191131</v>
      </c>
      <c r="C2157" s="100" t="s">
        <v>7968</v>
      </c>
      <c r="D2157" s="101" t="s">
        <v>7969</v>
      </c>
      <c r="E2157" s="102">
        <v>2212174</v>
      </c>
      <c r="F2157" s="101" t="s">
        <v>7506</v>
      </c>
      <c r="G2157" s="101" t="s">
        <v>5451</v>
      </c>
      <c r="H2157" s="103">
        <v>25</v>
      </c>
      <c r="I2157" s="100" t="s">
        <v>7471</v>
      </c>
      <c r="J2157" s="101" t="s">
        <v>7969</v>
      </c>
      <c r="K2157" s="101" t="s">
        <v>3858</v>
      </c>
    </row>
    <row r="2158" spans="1:11">
      <c r="A2158" s="2" t="s">
        <v>12129</v>
      </c>
      <c r="B2158" s="99">
        <v>2159870</v>
      </c>
      <c r="C2158" s="100" t="s">
        <v>7970</v>
      </c>
      <c r="D2158" s="101" t="s">
        <v>7971</v>
      </c>
      <c r="E2158" s="102">
        <v>2219220</v>
      </c>
      <c r="F2158" s="101" t="s">
        <v>7506</v>
      </c>
      <c r="G2158" s="101" t="s">
        <v>3099</v>
      </c>
      <c r="H2158" s="103">
        <v>4</v>
      </c>
      <c r="I2158" s="100" t="s">
        <v>7471</v>
      </c>
      <c r="J2158" s="101" t="s">
        <v>7971</v>
      </c>
      <c r="K2158" s="101" t="s">
        <v>1006</v>
      </c>
    </row>
    <row r="2159" spans="1:11">
      <c r="A2159" s="2" t="s">
        <v>12129</v>
      </c>
      <c r="B2159" s="99">
        <v>2176399</v>
      </c>
      <c r="C2159" s="100" t="s">
        <v>7972</v>
      </c>
      <c r="D2159" s="101" t="s">
        <v>7973</v>
      </c>
      <c r="E2159" s="102">
        <v>2219220</v>
      </c>
      <c r="F2159" s="101" t="s">
        <v>7506</v>
      </c>
      <c r="G2159" s="101" t="s">
        <v>3099</v>
      </c>
      <c r="H2159" s="103">
        <v>4</v>
      </c>
      <c r="I2159" s="100" t="s">
        <v>7471</v>
      </c>
      <c r="J2159" s="101" t="s">
        <v>7973</v>
      </c>
      <c r="K2159" s="101" t="s">
        <v>1006</v>
      </c>
    </row>
    <row r="2160" spans="1:11">
      <c r="A2160" s="2" t="s">
        <v>12129</v>
      </c>
      <c r="B2160" s="99">
        <v>2190607</v>
      </c>
      <c r="C2160" s="100" t="s">
        <v>7974</v>
      </c>
      <c r="D2160" s="101" t="s">
        <v>7975</v>
      </c>
      <c r="E2160" s="102">
        <v>2219220</v>
      </c>
      <c r="F2160" s="101" t="s">
        <v>7506</v>
      </c>
      <c r="G2160" s="101" t="s">
        <v>3099</v>
      </c>
      <c r="H2160" s="103">
        <v>4</v>
      </c>
      <c r="I2160" s="100" t="s">
        <v>7471</v>
      </c>
      <c r="J2160" s="101" t="s">
        <v>7975</v>
      </c>
      <c r="K2160" s="101" t="s">
        <v>1006</v>
      </c>
    </row>
    <row r="2161" spans="1:11">
      <c r="A2161" s="2" t="s">
        <v>12129</v>
      </c>
      <c r="B2161" s="99">
        <v>2177949</v>
      </c>
      <c r="C2161" s="100" t="s">
        <v>7976</v>
      </c>
      <c r="D2161" s="101" t="s">
        <v>7977</v>
      </c>
      <c r="E2161" s="102">
        <v>2219220</v>
      </c>
      <c r="F2161" s="101" t="s">
        <v>7506</v>
      </c>
      <c r="G2161" s="101" t="s">
        <v>3099</v>
      </c>
      <c r="H2161" s="103">
        <v>4</v>
      </c>
      <c r="I2161" s="100" t="s">
        <v>7471</v>
      </c>
      <c r="J2161" s="101" t="s">
        <v>7977</v>
      </c>
      <c r="K2161" s="101" t="s">
        <v>1006</v>
      </c>
    </row>
    <row r="2162" spans="1:11">
      <c r="A2162" s="2" t="s">
        <v>12129</v>
      </c>
      <c r="B2162" s="99">
        <v>2149587</v>
      </c>
      <c r="C2162" s="100" t="s">
        <v>7978</v>
      </c>
      <c r="D2162" s="101" t="s">
        <v>7979</v>
      </c>
      <c r="E2162" s="102">
        <v>2123122</v>
      </c>
      <c r="F2162" s="101" t="s">
        <v>7506</v>
      </c>
      <c r="G2162" s="101" t="s">
        <v>2931</v>
      </c>
      <c r="H2162" s="103">
        <v>4</v>
      </c>
      <c r="I2162" s="100" t="s">
        <v>7471</v>
      </c>
      <c r="J2162" s="101" t="s">
        <v>7979</v>
      </c>
      <c r="K2162" s="101" t="s">
        <v>7980</v>
      </c>
    </row>
    <row r="2163" spans="1:11">
      <c r="A2163" s="2" t="s">
        <v>12129</v>
      </c>
      <c r="B2163" s="99">
        <v>2167031</v>
      </c>
      <c r="C2163" s="100" t="s">
        <v>7981</v>
      </c>
      <c r="D2163" s="101" t="s">
        <v>34</v>
      </c>
      <c r="E2163" s="102">
        <v>2123601</v>
      </c>
      <c r="F2163" s="101" t="s">
        <v>7506</v>
      </c>
      <c r="G2163" s="101" t="s">
        <v>5876</v>
      </c>
      <c r="H2163" s="103">
        <v>4</v>
      </c>
      <c r="I2163" s="100" t="s">
        <v>7496</v>
      </c>
      <c r="J2163" s="101" t="s">
        <v>34</v>
      </c>
      <c r="K2163" s="101" t="s">
        <v>7982</v>
      </c>
    </row>
    <row r="2164" spans="1:11">
      <c r="A2164" s="2" t="s">
        <v>12129</v>
      </c>
      <c r="B2164" s="99">
        <v>2146486</v>
      </c>
      <c r="C2164" s="100" t="s">
        <v>7983</v>
      </c>
      <c r="D2164" s="101" t="s">
        <v>7984</v>
      </c>
      <c r="E2164" s="102">
        <v>2123556</v>
      </c>
      <c r="F2164" s="101" t="s">
        <v>7506</v>
      </c>
      <c r="G2164" s="101" t="s">
        <v>5442</v>
      </c>
      <c r="H2164" s="103">
        <v>12</v>
      </c>
      <c r="I2164" s="100" t="s">
        <v>7471</v>
      </c>
      <c r="J2164" s="101" t="s">
        <v>7984</v>
      </c>
      <c r="K2164" s="101" t="s">
        <v>7985</v>
      </c>
    </row>
    <row r="2165" spans="1:11">
      <c r="A2165" s="2" t="s">
        <v>12129</v>
      </c>
      <c r="B2165" s="99">
        <v>2178258</v>
      </c>
      <c r="C2165" s="100" t="s">
        <v>4470</v>
      </c>
      <c r="D2165" s="101" t="s">
        <v>4471</v>
      </c>
      <c r="E2165" s="102">
        <v>2124631</v>
      </c>
      <c r="F2165" s="101" t="s">
        <v>7506</v>
      </c>
      <c r="G2165" s="101" t="s">
        <v>2900</v>
      </c>
      <c r="H2165" s="103">
        <v>2.4</v>
      </c>
      <c r="I2165" s="100" t="s">
        <v>7521</v>
      </c>
      <c r="J2165" s="101" t="s">
        <v>4471</v>
      </c>
      <c r="K2165" s="101" t="s">
        <v>4472</v>
      </c>
    </row>
    <row r="2166" spans="1:11">
      <c r="A2166" s="2" t="s">
        <v>12129</v>
      </c>
      <c r="B2166" s="99">
        <v>2135270</v>
      </c>
      <c r="C2166" s="100" t="s">
        <v>4480</v>
      </c>
      <c r="D2166" s="101" t="s">
        <v>4481</v>
      </c>
      <c r="E2166" s="102">
        <v>2216880</v>
      </c>
      <c r="F2166" s="101" t="s">
        <v>7506</v>
      </c>
      <c r="G2166" s="101" t="s">
        <v>3099</v>
      </c>
      <c r="H2166" s="103">
        <v>4</v>
      </c>
      <c r="I2166" s="100" t="s">
        <v>7471</v>
      </c>
      <c r="J2166" s="101" t="s">
        <v>4481</v>
      </c>
      <c r="K2166" s="101" t="s">
        <v>593</v>
      </c>
    </row>
    <row r="2167" spans="1:11">
      <c r="A2167" s="2" t="s">
        <v>12129</v>
      </c>
      <c r="B2167" s="99">
        <v>2165395</v>
      </c>
      <c r="C2167" s="100" t="s">
        <v>4482</v>
      </c>
      <c r="D2167" s="101" t="s">
        <v>4483</v>
      </c>
      <c r="E2167" s="102">
        <v>2216880</v>
      </c>
      <c r="F2167" s="101" t="s">
        <v>7506</v>
      </c>
      <c r="G2167" s="101" t="s">
        <v>3099</v>
      </c>
      <c r="H2167" s="103">
        <v>4</v>
      </c>
      <c r="I2167" s="100" t="s">
        <v>7471</v>
      </c>
      <c r="J2167" s="101" t="s">
        <v>4483</v>
      </c>
      <c r="K2167" s="101" t="s">
        <v>593</v>
      </c>
    </row>
    <row r="2168" spans="1:11">
      <c r="A2168" s="2" t="s">
        <v>12129</v>
      </c>
      <c r="B2168" s="99">
        <v>2174211</v>
      </c>
      <c r="C2168" s="100" t="s">
        <v>4484</v>
      </c>
      <c r="D2168" s="101" t="s">
        <v>4485</v>
      </c>
      <c r="E2168" s="102">
        <v>2216880</v>
      </c>
      <c r="F2168" s="101" t="s">
        <v>7506</v>
      </c>
      <c r="G2168" s="101" t="s">
        <v>3099</v>
      </c>
      <c r="H2168" s="103">
        <v>4</v>
      </c>
      <c r="I2168" s="100" t="s">
        <v>7471</v>
      </c>
      <c r="J2168" s="101" t="s">
        <v>4485</v>
      </c>
      <c r="K2168" s="101" t="s">
        <v>593</v>
      </c>
    </row>
    <row r="2169" spans="1:11">
      <c r="A2169" s="2" t="s">
        <v>12129</v>
      </c>
      <c r="B2169" s="99">
        <v>2179005</v>
      </c>
      <c r="C2169" s="100" t="s">
        <v>4486</v>
      </c>
      <c r="D2169" s="101" t="s">
        <v>4487</v>
      </c>
      <c r="E2169" s="102">
        <v>2216880</v>
      </c>
      <c r="F2169" s="101" t="s">
        <v>7506</v>
      </c>
      <c r="G2169" s="101" t="s">
        <v>3099</v>
      </c>
      <c r="H2169" s="103">
        <v>4</v>
      </c>
      <c r="I2169" s="100" t="s">
        <v>7471</v>
      </c>
      <c r="J2169" s="101" t="s">
        <v>4487</v>
      </c>
      <c r="K2169" s="101" t="s">
        <v>593</v>
      </c>
    </row>
    <row r="2170" spans="1:11">
      <c r="A2170" s="2" t="s">
        <v>12129</v>
      </c>
      <c r="B2170" s="99">
        <v>2190631</v>
      </c>
      <c r="C2170" s="100" t="s">
        <v>4488</v>
      </c>
      <c r="D2170" s="101" t="s">
        <v>4489</v>
      </c>
      <c r="E2170" s="102">
        <v>2216880</v>
      </c>
      <c r="F2170" s="101" t="s">
        <v>7506</v>
      </c>
      <c r="G2170" s="101" t="s">
        <v>3099</v>
      </c>
      <c r="H2170" s="103">
        <v>4</v>
      </c>
      <c r="I2170" s="100" t="s">
        <v>7471</v>
      </c>
      <c r="J2170" s="101" t="s">
        <v>4489</v>
      </c>
      <c r="K2170" s="101" t="s">
        <v>593</v>
      </c>
    </row>
    <row r="2171" spans="1:11">
      <c r="A2171" s="2" t="s">
        <v>12129</v>
      </c>
      <c r="B2171" s="99">
        <v>2191020</v>
      </c>
      <c r="C2171" s="100" t="s">
        <v>4490</v>
      </c>
      <c r="D2171" s="101" t="s">
        <v>4491</v>
      </c>
      <c r="E2171" s="102">
        <v>2216880</v>
      </c>
      <c r="F2171" s="101" t="s">
        <v>7506</v>
      </c>
      <c r="G2171" s="101" t="s">
        <v>3099</v>
      </c>
      <c r="H2171" s="103">
        <v>4</v>
      </c>
      <c r="I2171" s="100" t="s">
        <v>7471</v>
      </c>
      <c r="J2171" s="101" t="s">
        <v>4491</v>
      </c>
      <c r="K2171" s="101" t="s">
        <v>593</v>
      </c>
    </row>
    <row r="2172" spans="1:11">
      <c r="A2172" s="2" t="s">
        <v>12129</v>
      </c>
      <c r="B2172" s="99">
        <v>2139971</v>
      </c>
      <c r="C2172" s="100" t="s">
        <v>4492</v>
      </c>
      <c r="D2172" s="101" t="s">
        <v>4493</v>
      </c>
      <c r="E2172" s="102">
        <v>2216880</v>
      </c>
      <c r="F2172" s="101" t="s">
        <v>7506</v>
      </c>
      <c r="G2172" s="101" t="s">
        <v>3099</v>
      </c>
      <c r="H2172" s="103">
        <v>4</v>
      </c>
      <c r="I2172" s="100" t="s">
        <v>7471</v>
      </c>
      <c r="J2172" s="101" t="s">
        <v>4493</v>
      </c>
      <c r="K2172" s="101" t="s">
        <v>593</v>
      </c>
    </row>
    <row r="2173" spans="1:11">
      <c r="A2173" s="2" t="s">
        <v>12129</v>
      </c>
      <c r="B2173" s="99">
        <v>2189188</v>
      </c>
      <c r="C2173" s="100" t="s">
        <v>4494</v>
      </c>
      <c r="D2173" s="101" t="s">
        <v>4495</v>
      </c>
      <c r="E2173" s="102">
        <v>2216764</v>
      </c>
      <c r="F2173" s="101" t="s">
        <v>7506</v>
      </c>
      <c r="G2173" s="101" t="s">
        <v>2931</v>
      </c>
      <c r="H2173" s="103">
        <v>4</v>
      </c>
      <c r="I2173" s="100" t="s">
        <v>7471</v>
      </c>
      <c r="J2173" s="101" t="s">
        <v>4495</v>
      </c>
      <c r="K2173" s="101" t="s">
        <v>1020</v>
      </c>
    </row>
    <row r="2174" spans="1:11">
      <c r="A2174" s="2" t="s">
        <v>12129</v>
      </c>
      <c r="B2174" s="99">
        <v>2190285</v>
      </c>
      <c r="C2174" s="100" t="s">
        <v>4496</v>
      </c>
      <c r="D2174" s="101" t="s">
        <v>4497</v>
      </c>
      <c r="E2174" s="102">
        <v>2216764</v>
      </c>
      <c r="F2174" s="101" t="s">
        <v>7506</v>
      </c>
      <c r="G2174" s="101" t="s">
        <v>2931</v>
      </c>
      <c r="H2174" s="103">
        <v>4</v>
      </c>
      <c r="I2174" s="100" t="s">
        <v>7471</v>
      </c>
      <c r="J2174" s="101" t="s">
        <v>4497</v>
      </c>
      <c r="K2174" s="101" t="s">
        <v>1020</v>
      </c>
    </row>
    <row r="2175" spans="1:11">
      <c r="A2175" s="2" t="s">
        <v>12129</v>
      </c>
      <c r="B2175" s="99">
        <v>2189329</v>
      </c>
      <c r="C2175" s="100" t="s">
        <v>4498</v>
      </c>
      <c r="D2175" s="101" t="s">
        <v>4499</v>
      </c>
      <c r="E2175" s="102">
        <v>2216764</v>
      </c>
      <c r="F2175" s="101" t="s">
        <v>7506</v>
      </c>
      <c r="G2175" s="101" t="s">
        <v>2931</v>
      </c>
      <c r="H2175" s="103">
        <v>4</v>
      </c>
      <c r="I2175" s="100" t="s">
        <v>7471</v>
      </c>
      <c r="J2175" s="101" t="s">
        <v>4499</v>
      </c>
      <c r="K2175" s="101" t="s">
        <v>1020</v>
      </c>
    </row>
    <row r="2176" spans="1:11">
      <c r="A2176" s="2" t="s">
        <v>12129</v>
      </c>
      <c r="B2176" s="99">
        <v>2141216</v>
      </c>
      <c r="C2176" s="100" t="s">
        <v>4500</v>
      </c>
      <c r="D2176" s="101" t="s">
        <v>4501</v>
      </c>
      <c r="E2176" s="102">
        <v>2216764</v>
      </c>
      <c r="F2176" s="101" t="s">
        <v>7506</v>
      </c>
      <c r="G2176" s="101" t="s">
        <v>2931</v>
      </c>
      <c r="H2176" s="103">
        <v>4</v>
      </c>
      <c r="I2176" s="100" t="s">
        <v>7471</v>
      </c>
      <c r="J2176" s="101" t="s">
        <v>4501</v>
      </c>
      <c r="K2176" s="101" t="s">
        <v>1020</v>
      </c>
    </row>
    <row r="2177" spans="1:11">
      <c r="A2177" s="2" t="s">
        <v>12129</v>
      </c>
      <c r="B2177" s="99">
        <v>2190781</v>
      </c>
      <c r="C2177" s="100" t="s">
        <v>4502</v>
      </c>
      <c r="D2177" s="101" t="s">
        <v>4503</v>
      </c>
      <c r="E2177" s="102">
        <v>2216764</v>
      </c>
      <c r="F2177" s="101" t="s">
        <v>7506</v>
      </c>
      <c r="G2177" s="101" t="s">
        <v>2931</v>
      </c>
      <c r="H2177" s="103">
        <v>4</v>
      </c>
      <c r="I2177" s="100" t="s">
        <v>7471</v>
      </c>
      <c r="J2177" s="101" t="s">
        <v>4503</v>
      </c>
      <c r="K2177" s="101" t="s">
        <v>1020</v>
      </c>
    </row>
    <row r="2178" spans="1:11">
      <c r="A2178" s="2" t="s">
        <v>12129</v>
      </c>
      <c r="B2178" s="99">
        <v>2167760</v>
      </c>
      <c r="C2178" s="100" t="s">
        <v>4504</v>
      </c>
      <c r="D2178" s="101" t="s">
        <v>4505</v>
      </c>
      <c r="E2178" s="102">
        <v>2124666</v>
      </c>
      <c r="F2178" s="101" t="s">
        <v>7506</v>
      </c>
      <c r="G2178" s="101" t="s">
        <v>3175</v>
      </c>
      <c r="H2178" s="103">
        <v>2.4</v>
      </c>
      <c r="I2178" s="100" t="s">
        <v>7471</v>
      </c>
      <c r="J2178" s="101" t="s">
        <v>4505</v>
      </c>
      <c r="K2178" s="101" t="s">
        <v>4506</v>
      </c>
    </row>
    <row r="2179" spans="1:11">
      <c r="A2179" s="2" t="s">
        <v>12129</v>
      </c>
      <c r="B2179" s="99">
        <v>2178327</v>
      </c>
      <c r="C2179" s="100" t="s">
        <v>4509</v>
      </c>
      <c r="D2179" s="101" t="s">
        <v>4510</v>
      </c>
      <c r="E2179" s="102">
        <v>2124118</v>
      </c>
      <c r="F2179" s="101" t="s">
        <v>7506</v>
      </c>
      <c r="G2179" s="101" t="s">
        <v>5876</v>
      </c>
      <c r="H2179" s="103">
        <v>4</v>
      </c>
      <c r="I2179" s="100" t="s">
        <v>7521</v>
      </c>
      <c r="J2179" s="101" t="s">
        <v>4510</v>
      </c>
      <c r="K2179" s="101" t="s">
        <v>175</v>
      </c>
    </row>
    <row r="2180" spans="1:11">
      <c r="A2180" s="2" t="s">
        <v>12129</v>
      </c>
      <c r="B2180" s="99">
        <v>2145912</v>
      </c>
      <c r="C2180" s="100" t="s">
        <v>4791</v>
      </c>
      <c r="D2180" s="101" t="s">
        <v>4792</v>
      </c>
      <c r="E2180" s="102">
        <v>2211620</v>
      </c>
      <c r="F2180" s="101" t="s">
        <v>7506</v>
      </c>
      <c r="G2180" s="101" t="s">
        <v>3099</v>
      </c>
      <c r="H2180" s="103">
        <v>16</v>
      </c>
      <c r="I2180" s="100" t="s">
        <v>7471</v>
      </c>
      <c r="J2180" s="101" t="s">
        <v>4792</v>
      </c>
      <c r="K2180" s="101" t="s">
        <v>625</v>
      </c>
    </row>
    <row r="2181" spans="1:11">
      <c r="A2181" s="2" t="s">
        <v>12129</v>
      </c>
      <c r="B2181" s="99">
        <v>2153099</v>
      </c>
      <c r="C2181" s="100" t="s">
        <v>4793</v>
      </c>
      <c r="D2181" s="101" t="s">
        <v>9775</v>
      </c>
      <c r="E2181" s="102">
        <v>2211620</v>
      </c>
      <c r="F2181" s="101" t="s">
        <v>7506</v>
      </c>
      <c r="G2181" s="101" t="s">
        <v>3099</v>
      </c>
      <c r="H2181" s="103">
        <v>16</v>
      </c>
      <c r="I2181" s="100" t="s">
        <v>7471</v>
      </c>
      <c r="J2181" s="101" t="s">
        <v>9775</v>
      </c>
      <c r="K2181" s="101" t="s">
        <v>625</v>
      </c>
    </row>
    <row r="2182" spans="1:11">
      <c r="A2182" s="2" t="s">
        <v>12129</v>
      </c>
      <c r="B2182" s="99">
        <v>2179240</v>
      </c>
      <c r="C2182" s="100" t="s">
        <v>9776</v>
      </c>
      <c r="D2182" s="101" t="s">
        <v>9777</v>
      </c>
      <c r="E2182" s="102">
        <v>2211620</v>
      </c>
      <c r="F2182" s="101" t="s">
        <v>7506</v>
      </c>
      <c r="G2182" s="101" t="s">
        <v>3099</v>
      </c>
      <c r="H2182" s="103">
        <v>16</v>
      </c>
      <c r="I2182" s="100" t="s">
        <v>7471</v>
      </c>
      <c r="J2182" s="101" t="s">
        <v>9777</v>
      </c>
      <c r="K2182" s="101" t="s">
        <v>625</v>
      </c>
    </row>
    <row r="2183" spans="1:11">
      <c r="A2183" s="2" t="s">
        <v>12129</v>
      </c>
      <c r="B2183" s="99">
        <v>2182931</v>
      </c>
      <c r="C2183" s="100" t="s">
        <v>9778</v>
      </c>
      <c r="D2183" s="101" t="s">
        <v>9779</v>
      </c>
      <c r="E2183" s="102">
        <v>2211620</v>
      </c>
      <c r="F2183" s="101" t="s">
        <v>7506</v>
      </c>
      <c r="G2183" s="101" t="s">
        <v>3099</v>
      </c>
      <c r="H2183" s="103">
        <v>16</v>
      </c>
      <c r="I2183" s="100" t="s">
        <v>7471</v>
      </c>
      <c r="J2183" s="101" t="s">
        <v>9779</v>
      </c>
      <c r="K2183" s="101" t="s">
        <v>625</v>
      </c>
    </row>
    <row r="2184" spans="1:11">
      <c r="A2184" s="2" t="s">
        <v>12129</v>
      </c>
      <c r="B2184" s="99">
        <v>2161383</v>
      </c>
      <c r="C2184" s="100" t="s">
        <v>9780</v>
      </c>
      <c r="D2184" s="101" t="s">
        <v>9781</v>
      </c>
      <c r="E2184" s="102">
        <v>2211620</v>
      </c>
      <c r="F2184" s="101" t="s">
        <v>7506</v>
      </c>
      <c r="G2184" s="101" t="s">
        <v>3099</v>
      </c>
      <c r="H2184" s="103">
        <v>16</v>
      </c>
      <c r="I2184" s="100" t="s">
        <v>7471</v>
      </c>
      <c r="J2184" s="101" t="s">
        <v>9781</v>
      </c>
      <c r="K2184" s="101" t="s">
        <v>625</v>
      </c>
    </row>
    <row r="2185" spans="1:11">
      <c r="A2185" s="2" t="s">
        <v>12129</v>
      </c>
      <c r="B2185" s="99">
        <v>2167032</v>
      </c>
      <c r="C2185" s="100" t="s">
        <v>9782</v>
      </c>
      <c r="D2185" s="101" t="s">
        <v>9783</v>
      </c>
      <c r="E2185" s="102">
        <v>2211620</v>
      </c>
      <c r="F2185" s="101" t="s">
        <v>7506</v>
      </c>
      <c r="G2185" s="101" t="s">
        <v>3099</v>
      </c>
      <c r="H2185" s="103">
        <v>16</v>
      </c>
      <c r="I2185" s="100" t="s">
        <v>7471</v>
      </c>
      <c r="J2185" s="101" t="s">
        <v>9783</v>
      </c>
      <c r="K2185" s="101" t="s">
        <v>625</v>
      </c>
    </row>
    <row r="2186" spans="1:11">
      <c r="A2186" s="2" t="s">
        <v>12129</v>
      </c>
      <c r="B2186" s="99">
        <v>2135094</v>
      </c>
      <c r="C2186" s="100" t="s">
        <v>9784</v>
      </c>
      <c r="D2186" s="101" t="s">
        <v>9785</v>
      </c>
      <c r="E2186" s="102">
        <v>2211620</v>
      </c>
      <c r="F2186" s="101" t="s">
        <v>7506</v>
      </c>
      <c r="G2186" s="101" t="s">
        <v>3099</v>
      </c>
      <c r="H2186" s="103">
        <v>16</v>
      </c>
      <c r="I2186" s="100" t="s">
        <v>7471</v>
      </c>
      <c r="J2186" s="101" t="s">
        <v>9785</v>
      </c>
      <c r="K2186" s="101" t="s">
        <v>625</v>
      </c>
    </row>
    <row r="2187" spans="1:11">
      <c r="A2187" s="2" t="s">
        <v>12129</v>
      </c>
      <c r="B2187" s="99">
        <v>2171489</v>
      </c>
      <c r="C2187" s="100" t="s">
        <v>9786</v>
      </c>
      <c r="D2187" s="101" t="s">
        <v>9787</v>
      </c>
      <c r="E2187" s="102">
        <v>2211620</v>
      </c>
      <c r="F2187" s="101" t="s">
        <v>7506</v>
      </c>
      <c r="G2187" s="101" t="s">
        <v>3099</v>
      </c>
      <c r="H2187" s="103">
        <v>16</v>
      </c>
      <c r="I2187" s="100" t="s">
        <v>7471</v>
      </c>
      <c r="J2187" s="101" t="s">
        <v>9787</v>
      </c>
      <c r="K2187" s="101" t="s">
        <v>625</v>
      </c>
    </row>
    <row r="2188" spans="1:11">
      <c r="A2188" s="2" t="s">
        <v>12129</v>
      </c>
      <c r="B2188" s="99">
        <v>2135651</v>
      </c>
      <c r="C2188" s="100" t="s">
        <v>9788</v>
      </c>
      <c r="D2188" s="101" t="s">
        <v>9789</v>
      </c>
      <c r="E2188" s="102">
        <v>2211620</v>
      </c>
      <c r="F2188" s="101" t="s">
        <v>7506</v>
      </c>
      <c r="G2188" s="101" t="s">
        <v>3099</v>
      </c>
      <c r="H2188" s="103">
        <v>16</v>
      </c>
      <c r="I2188" s="100" t="s">
        <v>7471</v>
      </c>
      <c r="J2188" s="101" t="s">
        <v>9789</v>
      </c>
      <c r="K2188" s="101" t="s">
        <v>625</v>
      </c>
    </row>
    <row r="2189" spans="1:11">
      <c r="A2189" s="2" t="s">
        <v>12129</v>
      </c>
      <c r="B2189" s="99">
        <v>2168894</v>
      </c>
      <c r="C2189" s="100" t="s">
        <v>9790</v>
      </c>
      <c r="D2189" s="101" t="s">
        <v>9791</v>
      </c>
      <c r="E2189" s="102">
        <v>2211620</v>
      </c>
      <c r="F2189" s="101" t="s">
        <v>7506</v>
      </c>
      <c r="G2189" s="101" t="s">
        <v>3099</v>
      </c>
      <c r="H2189" s="103">
        <v>16</v>
      </c>
      <c r="I2189" s="100" t="s">
        <v>7471</v>
      </c>
      <c r="J2189" s="101" t="s">
        <v>9791</v>
      </c>
      <c r="K2189" s="101" t="s">
        <v>625</v>
      </c>
    </row>
    <row r="2190" spans="1:11">
      <c r="A2190" s="2" t="s">
        <v>12129</v>
      </c>
      <c r="B2190" s="99">
        <v>2178680</v>
      </c>
      <c r="C2190" s="100" t="s">
        <v>9792</v>
      </c>
      <c r="D2190" s="101" t="s">
        <v>9793</v>
      </c>
      <c r="E2190" s="102">
        <v>2211620</v>
      </c>
      <c r="F2190" s="101" t="s">
        <v>7506</v>
      </c>
      <c r="G2190" s="101" t="s">
        <v>3099</v>
      </c>
      <c r="H2190" s="103">
        <v>16</v>
      </c>
      <c r="I2190" s="100" t="s">
        <v>7471</v>
      </c>
      <c r="J2190" s="101" t="s">
        <v>9793</v>
      </c>
      <c r="K2190" s="101" t="s">
        <v>625</v>
      </c>
    </row>
    <row r="2191" spans="1:11">
      <c r="A2191" s="2" t="s">
        <v>12129</v>
      </c>
      <c r="B2191" s="99">
        <v>2181964</v>
      </c>
      <c r="C2191" s="100" t="s">
        <v>9794</v>
      </c>
      <c r="D2191" s="101" t="s">
        <v>9795</v>
      </c>
      <c r="E2191" s="102">
        <v>2211620</v>
      </c>
      <c r="F2191" s="101" t="s">
        <v>7506</v>
      </c>
      <c r="G2191" s="101" t="s">
        <v>3099</v>
      </c>
      <c r="H2191" s="103">
        <v>16</v>
      </c>
      <c r="I2191" s="100" t="s">
        <v>7471</v>
      </c>
      <c r="J2191" s="101" t="s">
        <v>9795</v>
      </c>
      <c r="K2191" s="101" t="s">
        <v>625</v>
      </c>
    </row>
    <row r="2192" spans="1:11">
      <c r="A2192" s="2" t="s">
        <v>12129</v>
      </c>
      <c r="B2192" s="99">
        <v>2180759</v>
      </c>
      <c r="C2192" s="100" t="s">
        <v>6953</v>
      </c>
      <c r="D2192" s="101" t="s">
        <v>6954</v>
      </c>
      <c r="E2192" s="102">
        <v>2219384</v>
      </c>
      <c r="F2192" s="101" t="s">
        <v>7506</v>
      </c>
      <c r="G2192" s="101" t="s">
        <v>3099</v>
      </c>
      <c r="H2192" s="103">
        <v>16</v>
      </c>
      <c r="I2192" s="100" t="s">
        <v>7471</v>
      </c>
      <c r="J2192" s="101" t="s">
        <v>6954</v>
      </c>
      <c r="K2192" s="101" t="s">
        <v>678</v>
      </c>
    </row>
    <row r="2193" spans="1:11">
      <c r="A2193" s="2" t="s">
        <v>12129</v>
      </c>
      <c r="B2193" s="99">
        <v>2134568</v>
      </c>
      <c r="C2193" s="100" t="s">
        <v>6955</v>
      </c>
      <c r="D2193" s="101" t="s">
        <v>6956</v>
      </c>
      <c r="E2193" s="102">
        <v>2219384</v>
      </c>
      <c r="F2193" s="101" t="s">
        <v>7506</v>
      </c>
      <c r="G2193" s="101" t="s">
        <v>3099</v>
      </c>
      <c r="H2193" s="103">
        <v>16</v>
      </c>
      <c r="I2193" s="100" t="s">
        <v>7471</v>
      </c>
      <c r="J2193" s="101" t="s">
        <v>6956</v>
      </c>
      <c r="K2193" s="101" t="s">
        <v>678</v>
      </c>
    </row>
    <row r="2194" spans="1:11">
      <c r="A2194" s="2" t="s">
        <v>12129</v>
      </c>
      <c r="B2194" s="99">
        <v>2163710</v>
      </c>
      <c r="C2194" s="100" t="s">
        <v>6957</v>
      </c>
      <c r="D2194" s="101" t="s">
        <v>6958</v>
      </c>
      <c r="E2194" s="102">
        <v>2219384</v>
      </c>
      <c r="F2194" s="101" t="s">
        <v>7506</v>
      </c>
      <c r="G2194" s="101" t="s">
        <v>3099</v>
      </c>
      <c r="H2194" s="103">
        <v>16</v>
      </c>
      <c r="I2194" s="100" t="s">
        <v>7471</v>
      </c>
      <c r="J2194" s="101" t="s">
        <v>6958</v>
      </c>
      <c r="K2194" s="101" t="s">
        <v>678</v>
      </c>
    </row>
    <row r="2195" spans="1:11">
      <c r="A2195" s="2" t="s">
        <v>12129</v>
      </c>
      <c r="B2195" s="99">
        <v>2138249</v>
      </c>
      <c r="C2195" s="100" t="s">
        <v>6959</v>
      </c>
      <c r="D2195" s="101" t="s">
        <v>6960</v>
      </c>
      <c r="E2195" s="102">
        <v>864350</v>
      </c>
      <c r="F2195" s="101" t="s">
        <v>7506</v>
      </c>
      <c r="G2195" s="101" t="s">
        <v>5872</v>
      </c>
      <c r="H2195" s="103">
        <v>12</v>
      </c>
      <c r="I2195" s="100" t="s">
        <v>7496</v>
      </c>
      <c r="J2195" s="101" t="s">
        <v>6960</v>
      </c>
      <c r="K2195" s="101" t="s">
        <v>6961</v>
      </c>
    </row>
    <row r="2196" spans="1:11">
      <c r="A2196" s="2" t="s">
        <v>12129</v>
      </c>
      <c r="B2196" s="99">
        <v>2158430</v>
      </c>
      <c r="C2196" s="100" t="s">
        <v>6962</v>
      </c>
      <c r="D2196" s="101" t="s">
        <v>6963</v>
      </c>
      <c r="E2196" s="102">
        <v>864350</v>
      </c>
      <c r="F2196" s="101" t="s">
        <v>7506</v>
      </c>
      <c r="G2196" s="101" t="s">
        <v>5872</v>
      </c>
      <c r="H2196" s="103">
        <v>12</v>
      </c>
      <c r="I2196" s="100" t="s">
        <v>7496</v>
      </c>
      <c r="J2196" s="101" t="s">
        <v>6963</v>
      </c>
      <c r="K2196" s="101" t="s">
        <v>6961</v>
      </c>
    </row>
    <row r="2197" spans="1:11">
      <c r="A2197" s="2" t="s">
        <v>12129</v>
      </c>
      <c r="B2197" s="99">
        <v>2178036</v>
      </c>
      <c r="C2197" s="100" t="s">
        <v>12512</v>
      </c>
      <c r="D2197" s="101" t="s">
        <v>12513</v>
      </c>
      <c r="E2197" s="102">
        <v>864350</v>
      </c>
      <c r="F2197" s="101" t="s">
        <v>7506</v>
      </c>
      <c r="G2197" s="101" t="s">
        <v>5872</v>
      </c>
      <c r="H2197" s="103">
        <v>12</v>
      </c>
      <c r="I2197" s="100" t="s">
        <v>7496</v>
      </c>
      <c r="J2197" s="101" t="s">
        <v>12513</v>
      </c>
      <c r="K2197" s="101" t="s">
        <v>6961</v>
      </c>
    </row>
    <row r="2198" spans="1:11">
      <c r="A2198" s="2" t="s">
        <v>12129</v>
      </c>
      <c r="B2198" s="99">
        <v>2190592</v>
      </c>
      <c r="C2198" s="100" t="s">
        <v>12514</v>
      </c>
      <c r="D2198" s="101" t="s">
        <v>12515</v>
      </c>
      <c r="E2198" s="102">
        <v>864350</v>
      </c>
      <c r="F2198" s="101" t="s">
        <v>7506</v>
      </c>
      <c r="G2198" s="101" t="s">
        <v>5872</v>
      </c>
      <c r="H2198" s="103">
        <v>12</v>
      </c>
      <c r="I2198" s="100" t="s">
        <v>7496</v>
      </c>
      <c r="J2198" s="101" t="s">
        <v>12515</v>
      </c>
      <c r="K2198" s="101" t="s">
        <v>6961</v>
      </c>
    </row>
    <row r="2199" spans="1:11">
      <c r="A2199" s="2" t="s">
        <v>12129</v>
      </c>
      <c r="B2199" s="99">
        <v>2190477</v>
      </c>
      <c r="C2199" s="100" t="s">
        <v>12717</v>
      </c>
      <c r="D2199" s="101" t="s">
        <v>12718</v>
      </c>
      <c r="E2199" s="102">
        <v>3470</v>
      </c>
      <c r="F2199" s="101" t="s">
        <v>7506</v>
      </c>
      <c r="G2199" s="101" t="s">
        <v>3102</v>
      </c>
      <c r="H2199" s="103">
        <v>12</v>
      </c>
      <c r="I2199" s="100" t="s">
        <v>7471</v>
      </c>
      <c r="J2199" s="101" t="s">
        <v>12718</v>
      </c>
      <c r="K2199" s="101" t="s">
        <v>12719</v>
      </c>
    </row>
    <row r="2200" spans="1:11">
      <c r="A2200" s="2" t="s">
        <v>12129</v>
      </c>
      <c r="B2200" s="99">
        <v>2132070</v>
      </c>
      <c r="C2200" s="100" t="s">
        <v>12720</v>
      </c>
      <c r="D2200" s="101" t="s">
        <v>12721</v>
      </c>
      <c r="E2200" s="102">
        <v>2212312</v>
      </c>
      <c r="F2200" s="101" t="s">
        <v>7506</v>
      </c>
      <c r="G2200" s="101" t="s">
        <v>3099</v>
      </c>
      <c r="H2200" s="103">
        <v>12</v>
      </c>
      <c r="I2200" s="100" t="s">
        <v>7471</v>
      </c>
      <c r="J2200" s="101" t="s">
        <v>12721</v>
      </c>
      <c r="K2200" s="101" t="s">
        <v>690</v>
      </c>
    </row>
    <row r="2201" spans="1:11">
      <c r="A2201" s="2" t="s">
        <v>12129</v>
      </c>
      <c r="B2201" s="99">
        <v>2132714</v>
      </c>
      <c r="C2201" s="100" t="s">
        <v>12722</v>
      </c>
      <c r="D2201" s="101" t="s">
        <v>12723</v>
      </c>
      <c r="E2201" s="102">
        <v>2212312</v>
      </c>
      <c r="F2201" s="101" t="s">
        <v>7506</v>
      </c>
      <c r="G2201" s="101" t="s">
        <v>3099</v>
      </c>
      <c r="H2201" s="103">
        <v>12</v>
      </c>
      <c r="I2201" s="100" t="s">
        <v>7471</v>
      </c>
      <c r="J2201" s="101" t="s">
        <v>12723</v>
      </c>
      <c r="K2201" s="101" t="s">
        <v>690</v>
      </c>
    </row>
    <row r="2202" spans="1:11">
      <c r="A2202" s="2" t="s">
        <v>12129</v>
      </c>
      <c r="B2202" s="99">
        <v>2134562</v>
      </c>
      <c r="C2202" s="100" t="s">
        <v>12724</v>
      </c>
      <c r="D2202" s="101" t="s">
        <v>12725</v>
      </c>
      <c r="E2202" s="102">
        <v>2212312</v>
      </c>
      <c r="F2202" s="101" t="s">
        <v>7506</v>
      </c>
      <c r="G2202" s="101" t="s">
        <v>3099</v>
      </c>
      <c r="H2202" s="103">
        <v>12</v>
      </c>
      <c r="I2202" s="100" t="s">
        <v>7471</v>
      </c>
      <c r="J2202" s="101" t="s">
        <v>12725</v>
      </c>
      <c r="K2202" s="101" t="s">
        <v>690</v>
      </c>
    </row>
    <row r="2203" spans="1:11">
      <c r="A2203" s="2" t="s">
        <v>12129</v>
      </c>
      <c r="B2203" s="99">
        <v>2140676</v>
      </c>
      <c r="C2203" s="100" t="s">
        <v>12726</v>
      </c>
      <c r="D2203" s="101" t="s">
        <v>12727</v>
      </c>
      <c r="E2203" s="102">
        <v>2212312</v>
      </c>
      <c r="F2203" s="101" t="s">
        <v>7506</v>
      </c>
      <c r="G2203" s="101" t="s">
        <v>3099</v>
      </c>
      <c r="H2203" s="103">
        <v>12</v>
      </c>
      <c r="I2203" s="100" t="s">
        <v>7471</v>
      </c>
      <c r="J2203" s="101" t="s">
        <v>12727</v>
      </c>
      <c r="K2203" s="101" t="s">
        <v>690</v>
      </c>
    </row>
    <row r="2204" spans="1:11">
      <c r="A2204" s="2" t="s">
        <v>12129</v>
      </c>
      <c r="B2204" s="99">
        <v>2140678</v>
      </c>
      <c r="C2204" s="100" t="s">
        <v>12728</v>
      </c>
      <c r="D2204" s="101" t="s">
        <v>12729</v>
      </c>
      <c r="E2204" s="102">
        <v>2212312</v>
      </c>
      <c r="F2204" s="101" t="s">
        <v>7506</v>
      </c>
      <c r="G2204" s="101" t="s">
        <v>3099</v>
      </c>
      <c r="H2204" s="103">
        <v>12</v>
      </c>
      <c r="I2204" s="100" t="s">
        <v>7471</v>
      </c>
      <c r="J2204" s="101" t="s">
        <v>12729</v>
      </c>
      <c r="K2204" s="101" t="s">
        <v>690</v>
      </c>
    </row>
    <row r="2205" spans="1:11">
      <c r="A2205" s="2" t="s">
        <v>12129</v>
      </c>
      <c r="B2205" s="99">
        <v>2140849</v>
      </c>
      <c r="C2205" s="100" t="s">
        <v>12730</v>
      </c>
      <c r="D2205" s="101" t="s">
        <v>12731</v>
      </c>
      <c r="E2205" s="102">
        <v>2212312</v>
      </c>
      <c r="F2205" s="101" t="s">
        <v>7506</v>
      </c>
      <c r="G2205" s="101" t="s">
        <v>3099</v>
      </c>
      <c r="H2205" s="103">
        <v>12</v>
      </c>
      <c r="I2205" s="100" t="s">
        <v>7471</v>
      </c>
      <c r="J2205" s="101" t="s">
        <v>12731</v>
      </c>
      <c r="K2205" s="101" t="s">
        <v>690</v>
      </c>
    </row>
    <row r="2206" spans="1:11">
      <c r="A2206" s="2" t="s">
        <v>12129</v>
      </c>
      <c r="B2206" s="99">
        <v>2142528</v>
      </c>
      <c r="C2206" s="100" t="s">
        <v>12732</v>
      </c>
      <c r="D2206" s="101" t="s">
        <v>12733</v>
      </c>
      <c r="E2206" s="102">
        <v>2212312</v>
      </c>
      <c r="F2206" s="101" t="s">
        <v>7506</v>
      </c>
      <c r="G2206" s="101" t="s">
        <v>3099</v>
      </c>
      <c r="H2206" s="103">
        <v>12</v>
      </c>
      <c r="I2206" s="100" t="s">
        <v>7471</v>
      </c>
      <c r="J2206" s="101" t="s">
        <v>12733</v>
      </c>
      <c r="K2206" s="101" t="s">
        <v>690</v>
      </c>
    </row>
    <row r="2207" spans="1:11">
      <c r="A2207" s="2" t="s">
        <v>12129</v>
      </c>
      <c r="B2207" s="99">
        <v>2163352</v>
      </c>
      <c r="C2207" s="100" t="s">
        <v>12734</v>
      </c>
      <c r="D2207" s="101" t="s">
        <v>12735</v>
      </c>
      <c r="E2207" s="102">
        <v>2212312</v>
      </c>
      <c r="F2207" s="101" t="s">
        <v>7506</v>
      </c>
      <c r="G2207" s="101" t="s">
        <v>3099</v>
      </c>
      <c r="H2207" s="103">
        <v>12</v>
      </c>
      <c r="I2207" s="100" t="s">
        <v>7471</v>
      </c>
      <c r="J2207" s="101" t="s">
        <v>12735</v>
      </c>
      <c r="K2207" s="101" t="s">
        <v>690</v>
      </c>
    </row>
    <row r="2208" spans="1:11">
      <c r="A2208" s="2" t="s">
        <v>12129</v>
      </c>
      <c r="B2208" s="99">
        <v>2164456</v>
      </c>
      <c r="C2208" s="100" t="s">
        <v>12736</v>
      </c>
      <c r="D2208" s="101" t="s">
        <v>12737</v>
      </c>
      <c r="E2208" s="102">
        <v>2212312</v>
      </c>
      <c r="F2208" s="101" t="s">
        <v>7506</v>
      </c>
      <c r="G2208" s="101" t="s">
        <v>3099</v>
      </c>
      <c r="H2208" s="103">
        <v>12</v>
      </c>
      <c r="I2208" s="100" t="s">
        <v>7471</v>
      </c>
      <c r="J2208" s="101" t="s">
        <v>12737</v>
      </c>
      <c r="K2208" s="101" t="s">
        <v>690</v>
      </c>
    </row>
    <row r="2209" spans="1:11">
      <c r="A2209" s="2" t="s">
        <v>12129</v>
      </c>
      <c r="B2209" s="99">
        <v>2171089</v>
      </c>
      <c r="C2209" s="100" t="s">
        <v>12738</v>
      </c>
      <c r="D2209" s="101" t="s">
        <v>12739</v>
      </c>
      <c r="E2209" s="102">
        <v>2212312</v>
      </c>
      <c r="F2209" s="101" t="s">
        <v>7506</v>
      </c>
      <c r="G2209" s="101" t="s">
        <v>3099</v>
      </c>
      <c r="H2209" s="103">
        <v>12</v>
      </c>
      <c r="I2209" s="100" t="s">
        <v>7471</v>
      </c>
      <c r="J2209" s="101" t="s">
        <v>12739</v>
      </c>
      <c r="K2209" s="101" t="s">
        <v>690</v>
      </c>
    </row>
    <row r="2210" spans="1:11">
      <c r="A2210" s="2" t="s">
        <v>12129</v>
      </c>
      <c r="B2210" s="99">
        <v>2173476</v>
      </c>
      <c r="C2210" s="100" t="s">
        <v>12740</v>
      </c>
      <c r="D2210" s="101" t="s">
        <v>12741</v>
      </c>
      <c r="E2210" s="102">
        <v>2212312</v>
      </c>
      <c r="F2210" s="101" t="s">
        <v>7506</v>
      </c>
      <c r="G2210" s="101" t="s">
        <v>3099</v>
      </c>
      <c r="H2210" s="103">
        <v>12</v>
      </c>
      <c r="I2210" s="100" t="s">
        <v>7471</v>
      </c>
      <c r="J2210" s="101" t="s">
        <v>12741</v>
      </c>
      <c r="K2210" s="101" t="s">
        <v>690</v>
      </c>
    </row>
    <row r="2211" spans="1:11">
      <c r="A2211" s="2" t="s">
        <v>12129</v>
      </c>
      <c r="B2211" s="99">
        <v>2187867</v>
      </c>
      <c r="C2211" s="100" t="s">
        <v>12742</v>
      </c>
      <c r="D2211" s="101" t="s">
        <v>12743</v>
      </c>
      <c r="E2211" s="102">
        <v>2212312</v>
      </c>
      <c r="F2211" s="101" t="s">
        <v>7506</v>
      </c>
      <c r="G2211" s="101" t="s">
        <v>3099</v>
      </c>
      <c r="H2211" s="103">
        <v>12</v>
      </c>
      <c r="I2211" s="100" t="s">
        <v>7471</v>
      </c>
      <c r="J2211" s="101" t="s">
        <v>12743</v>
      </c>
      <c r="K2211" s="101" t="s">
        <v>690</v>
      </c>
    </row>
    <row r="2212" spans="1:11">
      <c r="A2212" s="2" t="s">
        <v>12129</v>
      </c>
      <c r="B2212" s="99">
        <v>2190351</v>
      </c>
      <c r="C2212" s="100" t="s">
        <v>12744</v>
      </c>
      <c r="D2212" s="101" t="s">
        <v>12745</v>
      </c>
      <c r="E2212" s="102">
        <v>2212312</v>
      </c>
      <c r="F2212" s="101" t="s">
        <v>7506</v>
      </c>
      <c r="G2212" s="101" t="s">
        <v>3099</v>
      </c>
      <c r="H2212" s="103">
        <v>12</v>
      </c>
      <c r="I2212" s="100" t="s">
        <v>7471</v>
      </c>
      <c r="J2212" s="101" t="s">
        <v>12745</v>
      </c>
      <c r="K2212" s="101" t="s">
        <v>690</v>
      </c>
    </row>
    <row r="2213" spans="1:11">
      <c r="A2213" s="2" t="s">
        <v>12129</v>
      </c>
      <c r="B2213" s="99">
        <v>2190365</v>
      </c>
      <c r="C2213" s="100" t="s">
        <v>12746</v>
      </c>
      <c r="D2213" s="101" t="s">
        <v>12747</v>
      </c>
      <c r="E2213" s="102">
        <v>2212312</v>
      </c>
      <c r="F2213" s="101" t="s">
        <v>7506</v>
      </c>
      <c r="G2213" s="101" t="s">
        <v>3099</v>
      </c>
      <c r="H2213" s="103">
        <v>12</v>
      </c>
      <c r="I2213" s="100" t="s">
        <v>7471</v>
      </c>
      <c r="J2213" s="101" t="s">
        <v>12747</v>
      </c>
      <c r="K2213" s="101" t="s">
        <v>690</v>
      </c>
    </row>
    <row r="2214" spans="1:11">
      <c r="A2214" s="2" t="s">
        <v>12129</v>
      </c>
      <c r="B2214" s="99">
        <v>2190455</v>
      </c>
      <c r="C2214" s="100" t="s">
        <v>12748</v>
      </c>
      <c r="D2214" s="101" t="s">
        <v>12749</v>
      </c>
      <c r="E2214" s="102">
        <v>2212312</v>
      </c>
      <c r="F2214" s="101" t="s">
        <v>7506</v>
      </c>
      <c r="G2214" s="101" t="s">
        <v>3099</v>
      </c>
      <c r="H2214" s="103">
        <v>12</v>
      </c>
      <c r="I2214" s="100" t="s">
        <v>7471</v>
      </c>
      <c r="J2214" s="101" t="s">
        <v>12749</v>
      </c>
      <c r="K2214" s="101" t="s">
        <v>690</v>
      </c>
    </row>
    <row r="2215" spans="1:11">
      <c r="A2215" s="2" t="s">
        <v>12129</v>
      </c>
      <c r="B2215" s="99">
        <v>2190484</v>
      </c>
      <c r="C2215" s="100" t="s">
        <v>12750</v>
      </c>
      <c r="D2215" s="101" t="s">
        <v>12751</v>
      </c>
      <c r="E2215" s="102">
        <v>2212312</v>
      </c>
      <c r="F2215" s="101" t="s">
        <v>7506</v>
      </c>
      <c r="G2215" s="101" t="s">
        <v>3099</v>
      </c>
      <c r="H2215" s="103">
        <v>12</v>
      </c>
      <c r="I2215" s="100" t="s">
        <v>7471</v>
      </c>
      <c r="J2215" s="101" t="s">
        <v>12751</v>
      </c>
      <c r="K2215" s="101" t="s">
        <v>690</v>
      </c>
    </row>
    <row r="2216" spans="1:11">
      <c r="A2216" s="2" t="s">
        <v>12129</v>
      </c>
      <c r="B2216" s="99">
        <v>2190589</v>
      </c>
      <c r="C2216" s="100" t="s">
        <v>12752</v>
      </c>
      <c r="D2216" s="101" t="s">
        <v>12753</v>
      </c>
      <c r="E2216" s="102">
        <v>2212312</v>
      </c>
      <c r="F2216" s="101" t="s">
        <v>7506</v>
      </c>
      <c r="G2216" s="101" t="s">
        <v>3099</v>
      </c>
      <c r="H2216" s="103">
        <v>12</v>
      </c>
      <c r="I2216" s="100" t="s">
        <v>7471</v>
      </c>
      <c r="J2216" s="101" t="s">
        <v>12753</v>
      </c>
      <c r="K2216" s="101" t="s">
        <v>690</v>
      </c>
    </row>
    <row r="2217" spans="1:11">
      <c r="A2217" s="2" t="s">
        <v>12129</v>
      </c>
      <c r="B2217" s="99">
        <v>2190867</v>
      </c>
      <c r="C2217" s="100" t="s">
        <v>12754</v>
      </c>
      <c r="D2217" s="101" t="s">
        <v>12755</v>
      </c>
      <c r="E2217" s="102">
        <v>2212312</v>
      </c>
      <c r="F2217" s="101" t="s">
        <v>7506</v>
      </c>
      <c r="G2217" s="101" t="s">
        <v>3099</v>
      </c>
      <c r="H2217" s="103">
        <v>12</v>
      </c>
      <c r="I2217" s="100" t="s">
        <v>7471</v>
      </c>
      <c r="J2217" s="101" t="s">
        <v>12755</v>
      </c>
      <c r="K2217" s="101" t="s">
        <v>690</v>
      </c>
    </row>
    <row r="2218" spans="1:11">
      <c r="A2218" s="2" t="s">
        <v>12129</v>
      </c>
      <c r="B2218" s="99">
        <v>2190454</v>
      </c>
      <c r="C2218" s="100" t="s">
        <v>12756</v>
      </c>
      <c r="D2218" s="101" t="s">
        <v>12757</v>
      </c>
      <c r="E2218" s="102">
        <v>2212312</v>
      </c>
      <c r="F2218" s="101" t="s">
        <v>7506</v>
      </c>
      <c r="G2218" s="101" t="s">
        <v>3099</v>
      </c>
      <c r="H2218" s="103">
        <v>12</v>
      </c>
      <c r="I2218" s="100" t="s">
        <v>7471</v>
      </c>
      <c r="J2218" s="101" t="s">
        <v>12757</v>
      </c>
      <c r="K2218" s="101" t="s">
        <v>690</v>
      </c>
    </row>
    <row r="2219" spans="1:11">
      <c r="A2219" s="2" t="s">
        <v>12129</v>
      </c>
      <c r="B2219" s="99">
        <v>2150782</v>
      </c>
      <c r="C2219" s="100" t="s">
        <v>12758</v>
      </c>
      <c r="D2219" s="101" t="s">
        <v>12759</v>
      </c>
      <c r="E2219" s="102">
        <v>2212312</v>
      </c>
      <c r="F2219" s="101" t="s">
        <v>7506</v>
      </c>
      <c r="G2219" s="101" t="s">
        <v>3099</v>
      </c>
      <c r="H2219" s="103">
        <v>12</v>
      </c>
      <c r="I2219" s="100" t="s">
        <v>7471</v>
      </c>
      <c r="J2219" s="101" t="s">
        <v>12759</v>
      </c>
      <c r="K2219" s="101" t="s">
        <v>690</v>
      </c>
    </row>
    <row r="2220" spans="1:11">
      <c r="A2220" s="2" t="s">
        <v>12129</v>
      </c>
      <c r="B2220" s="99">
        <v>2185313</v>
      </c>
      <c r="C2220" s="100" t="s">
        <v>12760</v>
      </c>
      <c r="D2220" s="101" t="s">
        <v>12761</v>
      </c>
      <c r="E2220" s="102">
        <v>2212312</v>
      </c>
      <c r="F2220" s="101" t="s">
        <v>7506</v>
      </c>
      <c r="G2220" s="101" t="s">
        <v>3099</v>
      </c>
      <c r="H2220" s="103">
        <v>12</v>
      </c>
      <c r="I2220" s="100" t="s">
        <v>7471</v>
      </c>
      <c r="J2220" s="101" t="s">
        <v>12761</v>
      </c>
      <c r="K2220" s="101" t="s">
        <v>690</v>
      </c>
    </row>
    <row r="2221" spans="1:11">
      <c r="A2221" s="2" t="s">
        <v>12129</v>
      </c>
      <c r="B2221" s="99">
        <v>2185889</v>
      </c>
      <c r="C2221" s="100" t="s">
        <v>12762</v>
      </c>
      <c r="D2221" s="101" t="s">
        <v>12763</v>
      </c>
      <c r="E2221" s="102">
        <v>2212312</v>
      </c>
      <c r="F2221" s="101" t="s">
        <v>7506</v>
      </c>
      <c r="G2221" s="101" t="s">
        <v>3099</v>
      </c>
      <c r="H2221" s="103">
        <v>12</v>
      </c>
      <c r="I2221" s="100" t="s">
        <v>7471</v>
      </c>
      <c r="J2221" s="101" t="s">
        <v>12763</v>
      </c>
      <c r="K2221" s="101" t="s">
        <v>690</v>
      </c>
    </row>
    <row r="2222" spans="1:11">
      <c r="A2222" s="2" t="s">
        <v>12129</v>
      </c>
      <c r="B2222" s="99">
        <v>2187864</v>
      </c>
      <c r="C2222" s="100" t="s">
        <v>12764</v>
      </c>
      <c r="D2222" s="101" t="s">
        <v>12765</v>
      </c>
      <c r="E2222" s="102">
        <v>2212312</v>
      </c>
      <c r="F2222" s="101" t="s">
        <v>7506</v>
      </c>
      <c r="G2222" s="101" t="s">
        <v>3099</v>
      </c>
      <c r="H2222" s="103">
        <v>12</v>
      </c>
      <c r="I2222" s="100" t="s">
        <v>7471</v>
      </c>
      <c r="J2222" s="101" t="s">
        <v>12765</v>
      </c>
      <c r="K2222" s="101" t="s">
        <v>690</v>
      </c>
    </row>
    <row r="2223" spans="1:11">
      <c r="A2223" s="2" t="s">
        <v>12129</v>
      </c>
      <c r="B2223" s="99">
        <v>2190866</v>
      </c>
      <c r="C2223" s="100" t="s">
        <v>12766</v>
      </c>
      <c r="D2223" s="101" t="s">
        <v>12767</v>
      </c>
      <c r="E2223" s="102">
        <v>2212312</v>
      </c>
      <c r="F2223" s="101" t="s">
        <v>7506</v>
      </c>
      <c r="G2223" s="101" t="s">
        <v>3099</v>
      </c>
      <c r="H2223" s="103">
        <v>12</v>
      </c>
      <c r="I2223" s="100" t="s">
        <v>7471</v>
      </c>
      <c r="J2223" s="101" t="s">
        <v>12767</v>
      </c>
      <c r="K2223" s="101" t="s">
        <v>690</v>
      </c>
    </row>
    <row r="2224" spans="1:11">
      <c r="A2224" s="2" t="s">
        <v>12129</v>
      </c>
      <c r="B2224" s="99">
        <v>2191002</v>
      </c>
      <c r="C2224" s="100" t="s">
        <v>12768</v>
      </c>
      <c r="D2224" s="101" t="s">
        <v>12769</v>
      </c>
      <c r="E2224" s="102">
        <v>2212312</v>
      </c>
      <c r="F2224" s="101" t="s">
        <v>7506</v>
      </c>
      <c r="G2224" s="101" t="s">
        <v>3099</v>
      </c>
      <c r="H2224" s="103">
        <v>12</v>
      </c>
      <c r="I2224" s="100" t="s">
        <v>7471</v>
      </c>
      <c r="J2224" s="101" t="s">
        <v>12769</v>
      </c>
      <c r="K2224" s="101" t="s">
        <v>690</v>
      </c>
    </row>
    <row r="2225" spans="1:11">
      <c r="A2225" s="2" t="s">
        <v>12129</v>
      </c>
      <c r="B2225" s="99">
        <v>2152736</v>
      </c>
      <c r="C2225" s="100" t="s">
        <v>12770</v>
      </c>
      <c r="D2225" s="101" t="s">
        <v>12771</v>
      </c>
      <c r="E2225" s="102">
        <v>2212312</v>
      </c>
      <c r="F2225" s="101" t="s">
        <v>7506</v>
      </c>
      <c r="G2225" s="101" t="s">
        <v>3099</v>
      </c>
      <c r="H2225" s="103">
        <v>12</v>
      </c>
      <c r="I2225" s="100" t="s">
        <v>7471</v>
      </c>
      <c r="J2225" s="101" t="s">
        <v>12771</v>
      </c>
      <c r="K2225" s="101" t="s">
        <v>690</v>
      </c>
    </row>
    <row r="2226" spans="1:11">
      <c r="A2226" s="2" t="s">
        <v>12129</v>
      </c>
      <c r="B2226" s="99">
        <v>2190495</v>
      </c>
      <c r="C2226" s="100" t="s">
        <v>12772</v>
      </c>
      <c r="D2226" s="101" t="s">
        <v>12773</v>
      </c>
      <c r="E2226" s="102">
        <v>2212312</v>
      </c>
      <c r="F2226" s="101" t="s">
        <v>7506</v>
      </c>
      <c r="G2226" s="101" t="s">
        <v>3099</v>
      </c>
      <c r="H2226" s="103">
        <v>12</v>
      </c>
      <c r="I2226" s="100" t="s">
        <v>7471</v>
      </c>
      <c r="J2226" s="101" t="s">
        <v>12773</v>
      </c>
      <c r="K2226" s="101" t="s">
        <v>690</v>
      </c>
    </row>
    <row r="2227" spans="1:11">
      <c r="A2227" s="2" t="s">
        <v>12129</v>
      </c>
      <c r="B2227" s="99">
        <v>2140677</v>
      </c>
      <c r="C2227" s="100" t="s">
        <v>12774</v>
      </c>
      <c r="D2227" s="101" t="s">
        <v>12775</v>
      </c>
      <c r="E2227" s="102">
        <v>2212312</v>
      </c>
      <c r="F2227" s="101" t="s">
        <v>7506</v>
      </c>
      <c r="G2227" s="101" t="s">
        <v>3099</v>
      </c>
      <c r="H2227" s="103">
        <v>12</v>
      </c>
      <c r="I2227" s="100" t="s">
        <v>7471</v>
      </c>
      <c r="J2227" s="101" t="s">
        <v>12775</v>
      </c>
      <c r="K2227" s="101" t="s">
        <v>690</v>
      </c>
    </row>
    <row r="2228" spans="1:11">
      <c r="A2228" s="2" t="s">
        <v>12129</v>
      </c>
      <c r="B2228" s="99">
        <v>2147417</v>
      </c>
      <c r="C2228" s="100" t="s">
        <v>12776</v>
      </c>
      <c r="D2228" s="101" t="s">
        <v>12777</v>
      </c>
      <c r="E2228" s="102">
        <v>2212312</v>
      </c>
      <c r="F2228" s="101" t="s">
        <v>7506</v>
      </c>
      <c r="G2228" s="101" t="s">
        <v>3099</v>
      </c>
      <c r="H2228" s="103">
        <v>12</v>
      </c>
      <c r="I2228" s="100" t="s">
        <v>7471</v>
      </c>
      <c r="J2228" s="101" t="s">
        <v>12777</v>
      </c>
      <c r="K2228" s="101" t="s">
        <v>690</v>
      </c>
    </row>
    <row r="2229" spans="1:11">
      <c r="A2229" s="2" t="s">
        <v>12129</v>
      </c>
      <c r="B2229" s="99">
        <v>2151667</v>
      </c>
      <c r="C2229" s="100" t="s">
        <v>12778</v>
      </c>
      <c r="D2229" s="101" t="s">
        <v>12779</v>
      </c>
      <c r="E2229" s="102">
        <v>2212312</v>
      </c>
      <c r="F2229" s="101" t="s">
        <v>7506</v>
      </c>
      <c r="G2229" s="101" t="s">
        <v>3099</v>
      </c>
      <c r="H2229" s="103">
        <v>12</v>
      </c>
      <c r="I2229" s="100" t="s">
        <v>7471</v>
      </c>
      <c r="J2229" s="101" t="s">
        <v>12779</v>
      </c>
      <c r="K2229" s="101" t="s">
        <v>690</v>
      </c>
    </row>
    <row r="2230" spans="1:11">
      <c r="A2230" s="2" t="s">
        <v>12129</v>
      </c>
      <c r="B2230" s="99">
        <v>2154426</v>
      </c>
      <c r="C2230" s="100" t="s">
        <v>12780</v>
      </c>
      <c r="D2230" s="101" t="s">
        <v>12781</v>
      </c>
      <c r="E2230" s="102">
        <v>2212312</v>
      </c>
      <c r="F2230" s="101" t="s">
        <v>7506</v>
      </c>
      <c r="G2230" s="101" t="s">
        <v>3099</v>
      </c>
      <c r="H2230" s="103">
        <v>12</v>
      </c>
      <c r="I2230" s="100" t="s">
        <v>7471</v>
      </c>
      <c r="J2230" s="101" t="s">
        <v>12781</v>
      </c>
      <c r="K2230" s="101" t="s">
        <v>690</v>
      </c>
    </row>
    <row r="2231" spans="1:11">
      <c r="A2231" s="2" t="s">
        <v>12129</v>
      </c>
      <c r="B2231" s="99">
        <v>2187866</v>
      </c>
      <c r="C2231" s="100" t="s">
        <v>12782</v>
      </c>
      <c r="D2231" s="101" t="s">
        <v>12783</v>
      </c>
      <c r="E2231" s="102">
        <v>2212312</v>
      </c>
      <c r="F2231" s="101" t="s">
        <v>7506</v>
      </c>
      <c r="G2231" s="101" t="s">
        <v>3099</v>
      </c>
      <c r="H2231" s="103">
        <v>12</v>
      </c>
      <c r="I2231" s="100" t="s">
        <v>7471</v>
      </c>
      <c r="J2231" s="101" t="s">
        <v>12783</v>
      </c>
      <c r="K2231" s="101" t="s">
        <v>690</v>
      </c>
    </row>
    <row r="2232" spans="1:11">
      <c r="A2232" s="2" t="s">
        <v>12129</v>
      </c>
      <c r="B2232" s="99">
        <v>2188617</v>
      </c>
      <c r="C2232" s="100" t="s">
        <v>12784</v>
      </c>
      <c r="D2232" s="101" t="s">
        <v>12785</v>
      </c>
      <c r="E2232" s="102">
        <v>2212312</v>
      </c>
      <c r="F2232" s="101" t="s">
        <v>7506</v>
      </c>
      <c r="G2232" s="101" t="s">
        <v>3099</v>
      </c>
      <c r="H2232" s="103">
        <v>12</v>
      </c>
      <c r="I2232" s="100" t="s">
        <v>7471</v>
      </c>
      <c r="J2232" s="101" t="s">
        <v>12785</v>
      </c>
      <c r="K2232" s="101" t="s">
        <v>690</v>
      </c>
    </row>
    <row r="2233" spans="1:11">
      <c r="A2233" s="2" t="s">
        <v>12129</v>
      </c>
      <c r="B2233" s="99">
        <v>2190324</v>
      </c>
      <c r="C2233" s="100" t="s">
        <v>12786</v>
      </c>
      <c r="D2233" s="101" t="s">
        <v>12787</v>
      </c>
      <c r="E2233" s="102">
        <v>2212312</v>
      </c>
      <c r="F2233" s="101" t="s">
        <v>7506</v>
      </c>
      <c r="G2233" s="101" t="s">
        <v>3099</v>
      </c>
      <c r="H2233" s="103">
        <v>12</v>
      </c>
      <c r="I2233" s="100" t="s">
        <v>7471</v>
      </c>
      <c r="J2233" s="101" t="s">
        <v>12787</v>
      </c>
      <c r="K2233" s="101" t="s">
        <v>690</v>
      </c>
    </row>
    <row r="2234" spans="1:11">
      <c r="A2234" s="2" t="s">
        <v>12129</v>
      </c>
      <c r="B2234" s="99">
        <v>2190486</v>
      </c>
      <c r="C2234" s="100" t="s">
        <v>12788</v>
      </c>
      <c r="D2234" s="101" t="s">
        <v>12789</v>
      </c>
      <c r="E2234" s="102">
        <v>2212312</v>
      </c>
      <c r="F2234" s="101" t="s">
        <v>7506</v>
      </c>
      <c r="G2234" s="101" t="s">
        <v>3099</v>
      </c>
      <c r="H2234" s="103">
        <v>12</v>
      </c>
      <c r="I2234" s="100" t="s">
        <v>7471</v>
      </c>
      <c r="J2234" s="101" t="s">
        <v>12789</v>
      </c>
      <c r="K2234" s="101" t="s">
        <v>690</v>
      </c>
    </row>
    <row r="2235" spans="1:11">
      <c r="A2235" s="2" t="s">
        <v>12129</v>
      </c>
      <c r="B2235" s="99">
        <v>2190825</v>
      </c>
      <c r="C2235" s="100" t="s">
        <v>12790</v>
      </c>
      <c r="D2235" s="101" t="s">
        <v>12791</v>
      </c>
      <c r="E2235" s="102">
        <v>2212312</v>
      </c>
      <c r="F2235" s="101" t="s">
        <v>7506</v>
      </c>
      <c r="G2235" s="101" t="s">
        <v>3099</v>
      </c>
      <c r="H2235" s="103">
        <v>12</v>
      </c>
      <c r="I2235" s="100" t="s">
        <v>7471</v>
      </c>
      <c r="J2235" s="101" t="s">
        <v>12791</v>
      </c>
      <c r="K2235" s="101" t="s">
        <v>690</v>
      </c>
    </row>
    <row r="2236" spans="1:11">
      <c r="A2236" s="2" t="s">
        <v>12129</v>
      </c>
      <c r="B2236" s="99">
        <v>2187865</v>
      </c>
      <c r="C2236" s="100" t="s">
        <v>12792</v>
      </c>
      <c r="D2236" s="101" t="s">
        <v>12793</v>
      </c>
      <c r="E2236" s="102">
        <v>2212312</v>
      </c>
      <c r="F2236" s="101" t="s">
        <v>7506</v>
      </c>
      <c r="G2236" s="101" t="s">
        <v>3099</v>
      </c>
      <c r="H2236" s="103">
        <v>12</v>
      </c>
      <c r="I2236" s="100" t="s">
        <v>7471</v>
      </c>
      <c r="J2236" s="101" t="s">
        <v>12793</v>
      </c>
      <c r="K2236" s="101" t="s">
        <v>690</v>
      </c>
    </row>
    <row r="2237" spans="1:11">
      <c r="A2237" s="2" t="s">
        <v>12129</v>
      </c>
      <c r="B2237" s="99">
        <v>2177318</v>
      </c>
      <c r="C2237" s="100" t="s">
        <v>12794</v>
      </c>
      <c r="D2237" s="101" t="s">
        <v>12795</v>
      </c>
      <c r="E2237" s="102">
        <v>2124314</v>
      </c>
      <c r="F2237" s="101" t="s">
        <v>7506</v>
      </c>
      <c r="G2237" s="101" t="s">
        <v>5448</v>
      </c>
      <c r="H2237" s="103">
        <v>12</v>
      </c>
      <c r="I2237" s="100" t="s">
        <v>7521</v>
      </c>
      <c r="J2237" s="101" t="s">
        <v>12795</v>
      </c>
      <c r="K2237" s="101" t="s">
        <v>1107</v>
      </c>
    </row>
    <row r="2238" spans="1:11">
      <c r="A2238" s="2" t="s">
        <v>12129</v>
      </c>
      <c r="B2238" s="99">
        <v>2186303</v>
      </c>
      <c r="C2238" s="100" t="s">
        <v>12796</v>
      </c>
      <c r="D2238" s="101" t="s">
        <v>12797</v>
      </c>
      <c r="E2238" s="102">
        <v>2125690</v>
      </c>
      <c r="F2238" s="101" t="s">
        <v>7506</v>
      </c>
      <c r="G2238" s="101" t="s">
        <v>5448</v>
      </c>
      <c r="H2238" s="103">
        <v>12</v>
      </c>
      <c r="I2238" s="100" t="s">
        <v>7471</v>
      </c>
      <c r="J2238" s="101" t="s">
        <v>12797</v>
      </c>
      <c r="K2238" s="101" t="s">
        <v>12798</v>
      </c>
    </row>
    <row r="2239" spans="1:11">
      <c r="A2239" s="2" t="s">
        <v>12129</v>
      </c>
      <c r="B2239" s="99">
        <v>2181028</v>
      </c>
      <c r="C2239" s="100" t="s">
        <v>12799</v>
      </c>
      <c r="D2239" s="101" t="s">
        <v>12800</v>
      </c>
      <c r="E2239" s="102">
        <v>2125654</v>
      </c>
      <c r="F2239" s="101" t="s">
        <v>7506</v>
      </c>
      <c r="G2239" s="101" t="s">
        <v>2900</v>
      </c>
      <c r="H2239" s="103">
        <v>12</v>
      </c>
      <c r="I2239" s="100" t="s">
        <v>7496</v>
      </c>
      <c r="J2239" s="101" t="s">
        <v>12800</v>
      </c>
      <c r="K2239" s="101" t="s">
        <v>12801</v>
      </c>
    </row>
    <row r="2240" spans="1:11">
      <c r="A2240" s="2" t="s">
        <v>12129</v>
      </c>
      <c r="B2240" s="99">
        <v>2146481</v>
      </c>
      <c r="C2240" s="100" t="s">
        <v>12802</v>
      </c>
      <c r="D2240" s="101" t="s">
        <v>12803</v>
      </c>
      <c r="E2240" s="102">
        <v>2125654</v>
      </c>
      <c r="F2240" s="101" t="s">
        <v>7506</v>
      </c>
      <c r="G2240" s="101" t="s">
        <v>2900</v>
      </c>
      <c r="H2240" s="103">
        <v>12</v>
      </c>
      <c r="I2240" s="100" t="s">
        <v>7471</v>
      </c>
      <c r="J2240" s="101" t="s">
        <v>12803</v>
      </c>
      <c r="K2240" s="101" t="s">
        <v>12801</v>
      </c>
    </row>
    <row r="2241" spans="1:11">
      <c r="A2241" s="2" t="s">
        <v>12129</v>
      </c>
      <c r="B2241" s="99">
        <v>2191114</v>
      </c>
      <c r="C2241" s="100" t="s">
        <v>12899</v>
      </c>
      <c r="D2241" s="101" t="s">
        <v>12900</v>
      </c>
      <c r="E2241" s="102">
        <v>2216882</v>
      </c>
      <c r="F2241" s="101" t="s">
        <v>7506</v>
      </c>
      <c r="G2241" s="101" t="s">
        <v>3099</v>
      </c>
      <c r="H2241" s="103">
        <v>12</v>
      </c>
      <c r="I2241" s="100" t="s">
        <v>7471</v>
      </c>
      <c r="J2241" s="101" t="s">
        <v>12900</v>
      </c>
      <c r="K2241" s="101" t="s">
        <v>697</v>
      </c>
    </row>
    <row r="2242" spans="1:11">
      <c r="A2242" s="2" t="s">
        <v>12129</v>
      </c>
      <c r="B2242" s="99">
        <v>2144091</v>
      </c>
      <c r="C2242" s="100" t="s">
        <v>12901</v>
      </c>
      <c r="D2242" s="101" t="s">
        <v>12902</v>
      </c>
      <c r="E2242" s="102">
        <v>2219514</v>
      </c>
      <c r="F2242" s="101" t="s">
        <v>7506</v>
      </c>
      <c r="G2242" s="101" t="s">
        <v>5872</v>
      </c>
      <c r="H2242" s="103">
        <v>4</v>
      </c>
      <c r="I2242" s="100" t="s">
        <v>7471</v>
      </c>
      <c r="J2242" s="101" t="s">
        <v>12902</v>
      </c>
      <c r="K2242" s="101" t="s">
        <v>5192</v>
      </c>
    </row>
    <row r="2243" spans="1:11">
      <c r="A2243" s="2" t="s">
        <v>12129</v>
      </c>
      <c r="B2243" s="99">
        <v>2183164</v>
      </c>
      <c r="C2243" s="100" t="s">
        <v>12903</v>
      </c>
      <c r="D2243" s="101" t="s">
        <v>12904</v>
      </c>
      <c r="E2243" s="102">
        <v>2219514</v>
      </c>
      <c r="F2243" s="101" t="s">
        <v>7506</v>
      </c>
      <c r="G2243" s="101" t="s">
        <v>5872</v>
      </c>
      <c r="H2243" s="103">
        <v>4</v>
      </c>
      <c r="I2243" s="100" t="s">
        <v>7521</v>
      </c>
      <c r="J2243" s="101" t="s">
        <v>12904</v>
      </c>
      <c r="K2243" s="101" t="s">
        <v>5192</v>
      </c>
    </row>
    <row r="2244" spans="1:11">
      <c r="A2244" s="2" t="s">
        <v>12129</v>
      </c>
      <c r="B2244" s="99">
        <v>2151307</v>
      </c>
      <c r="C2244" s="100" t="s">
        <v>12905</v>
      </c>
      <c r="D2244" s="101" t="s">
        <v>12906</v>
      </c>
      <c r="E2244" s="102">
        <v>2219514</v>
      </c>
      <c r="F2244" s="101" t="s">
        <v>7506</v>
      </c>
      <c r="G2244" s="101" t="s">
        <v>5872</v>
      </c>
      <c r="H2244" s="103">
        <v>4</v>
      </c>
      <c r="I2244" s="100" t="s">
        <v>7471</v>
      </c>
      <c r="J2244" s="101" t="s">
        <v>12906</v>
      </c>
      <c r="K2244" s="101" t="s">
        <v>5192</v>
      </c>
    </row>
    <row r="2245" spans="1:11">
      <c r="A2245" s="2" t="s">
        <v>12129</v>
      </c>
      <c r="B2245" s="99">
        <v>2188785</v>
      </c>
      <c r="C2245" s="100" t="s">
        <v>12907</v>
      </c>
      <c r="D2245" s="101" t="s">
        <v>12908</v>
      </c>
      <c r="E2245" s="102">
        <v>2219514</v>
      </c>
      <c r="F2245" s="101" t="s">
        <v>7506</v>
      </c>
      <c r="G2245" s="101" t="s">
        <v>5872</v>
      </c>
      <c r="H2245" s="103">
        <v>4</v>
      </c>
      <c r="I2245" s="100" t="s">
        <v>7471</v>
      </c>
      <c r="J2245" s="101" t="s">
        <v>12908</v>
      </c>
      <c r="K2245" s="101" t="s">
        <v>5192</v>
      </c>
    </row>
    <row r="2246" spans="1:11">
      <c r="A2246" s="2" t="s">
        <v>12129</v>
      </c>
      <c r="B2246" s="99">
        <v>2172946</v>
      </c>
      <c r="C2246" s="100" t="s">
        <v>12909</v>
      </c>
      <c r="D2246" s="101" t="s">
        <v>12910</v>
      </c>
      <c r="E2246" s="102">
        <v>2125645</v>
      </c>
      <c r="F2246" s="101" t="s">
        <v>7506</v>
      </c>
      <c r="G2246" s="101" t="s">
        <v>5876</v>
      </c>
      <c r="H2246" s="103">
        <v>4</v>
      </c>
      <c r="I2246" s="100" t="s">
        <v>7521</v>
      </c>
      <c r="J2246" s="101" t="s">
        <v>12910</v>
      </c>
      <c r="K2246" s="101" t="s">
        <v>12911</v>
      </c>
    </row>
    <row r="2247" spans="1:11">
      <c r="A2247" s="2" t="s">
        <v>12129</v>
      </c>
      <c r="B2247" s="99">
        <v>2133850</v>
      </c>
      <c r="C2247" s="100" t="s">
        <v>5712</v>
      </c>
      <c r="D2247" s="101" t="s">
        <v>5713</v>
      </c>
      <c r="E2247" s="102">
        <v>2220678</v>
      </c>
      <c r="F2247" s="101" t="s">
        <v>7506</v>
      </c>
      <c r="G2247" s="101" t="s">
        <v>2900</v>
      </c>
      <c r="H2247" s="103">
        <v>12</v>
      </c>
      <c r="I2247" s="100" t="s">
        <v>7471</v>
      </c>
      <c r="J2247" s="101" t="s">
        <v>5713</v>
      </c>
      <c r="K2247" s="101" t="s">
        <v>2673</v>
      </c>
    </row>
    <row r="2248" spans="1:11">
      <c r="A2248" s="2" t="s">
        <v>12129</v>
      </c>
      <c r="B2248" s="99">
        <v>2169460</v>
      </c>
      <c r="C2248" s="100" t="s">
        <v>5714</v>
      </c>
      <c r="D2248" s="101" t="s">
        <v>5715</v>
      </c>
      <c r="E2248" s="102">
        <v>2220678</v>
      </c>
      <c r="F2248" s="101" t="s">
        <v>7506</v>
      </c>
      <c r="G2248" s="101" t="s">
        <v>2900</v>
      </c>
      <c r="H2248" s="103">
        <v>12</v>
      </c>
      <c r="I2248" s="100" t="s">
        <v>7471</v>
      </c>
      <c r="J2248" s="101" t="s">
        <v>5715</v>
      </c>
      <c r="K2248" s="101" t="s">
        <v>2673</v>
      </c>
    </row>
    <row r="2249" spans="1:11">
      <c r="A2249" s="2" t="s">
        <v>12129</v>
      </c>
      <c r="B2249" s="99">
        <v>2145323</v>
      </c>
      <c r="C2249" s="100" t="s">
        <v>5716</v>
      </c>
      <c r="D2249" s="101" t="s">
        <v>5717</v>
      </c>
      <c r="E2249" s="102">
        <v>2215980</v>
      </c>
      <c r="F2249" s="101" t="s">
        <v>7506</v>
      </c>
      <c r="G2249" s="101" t="s">
        <v>5448</v>
      </c>
      <c r="H2249" s="103">
        <v>25</v>
      </c>
      <c r="I2249" s="100" t="s">
        <v>7471</v>
      </c>
      <c r="J2249" s="101" t="s">
        <v>5717</v>
      </c>
      <c r="K2249" s="101" t="s">
        <v>726</v>
      </c>
    </row>
    <row r="2250" spans="1:11">
      <c r="A2250" s="2" t="s">
        <v>12129</v>
      </c>
      <c r="B2250" s="99">
        <v>2186949</v>
      </c>
      <c r="C2250" s="100" t="s">
        <v>5718</v>
      </c>
      <c r="D2250" s="101" t="s">
        <v>2679</v>
      </c>
      <c r="E2250" s="102">
        <v>2215980</v>
      </c>
      <c r="F2250" s="101" t="s">
        <v>7506</v>
      </c>
      <c r="G2250" s="101" t="s">
        <v>5448</v>
      </c>
      <c r="H2250" s="103">
        <v>25</v>
      </c>
      <c r="I2250" s="100" t="s">
        <v>7471</v>
      </c>
      <c r="J2250" s="101" t="s">
        <v>2679</v>
      </c>
      <c r="K2250" s="101" t="s">
        <v>726</v>
      </c>
    </row>
    <row r="2251" spans="1:11">
      <c r="A2251" s="2" t="s">
        <v>12129</v>
      </c>
      <c r="B2251" s="99">
        <v>2187459</v>
      </c>
      <c r="C2251" s="100" t="s">
        <v>5719</v>
      </c>
      <c r="D2251" s="101" t="s">
        <v>5720</v>
      </c>
      <c r="E2251" s="102">
        <v>2126725</v>
      </c>
      <c r="F2251" s="101" t="s">
        <v>7506</v>
      </c>
      <c r="G2251" s="101" t="s">
        <v>3099</v>
      </c>
      <c r="H2251" s="103">
        <v>4</v>
      </c>
      <c r="I2251" s="100" t="s">
        <v>7521</v>
      </c>
      <c r="J2251" s="101" t="s">
        <v>5720</v>
      </c>
      <c r="K2251" s="101" t="s">
        <v>1172</v>
      </c>
    </row>
    <row r="2252" spans="1:11">
      <c r="A2252" s="2" t="s">
        <v>12129</v>
      </c>
      <c r="B2252" s="99">
        <v>2190624</v>
      </c>
      <c r="C2252" s="100" t="s">
        <v>6058</v>
      </c>
      <c r="D2252" s="101" t="s">
        <v>6059</v>
      </c>
      <c r="E2252" s="102">
        <v>2212294</v>
      </c>
      <c r="F2252" s="101" t="s">
        <v>7506</v>
      </c>
      <c r="G2252" s="101" t="s">
        <v>3099</v>
      </c>
      <c r="H2252" s="103">
        <v>4</v>
      </c>
      <c r="I2252" s="100" t="s">
        <v>7471</v>
      </c>
      <c r="J2252" s="101" t="s">
        <v>6059</v>
      </c>
      <c r="K2252" s="101" t="s">
        <v>1038</v>
      </c>
    </row>
    <row r="2253" spans="1:11">
      <c r="A2253" s="2" t="s">
        <v>12129</v>
      </c>
      <c r="B2253" s="99">
        <v>2184976</v>
      </c>
      <c r="C2253" s="100" t="s">
        <v>6060</v>
      </c>
      <c r="D2253" s="101" t="s">
        <v>6061</v>
      </c>
      <c r="E2253" s="102">
        <v>2212294</v>
      </c>
      <c r="F2253" s="101" t="s">
        <v>7506</v>
      </c>
      <c r="G2253" s="101" t="s">
        <v>3099</v>
      </c>
      <c r="H2253" s="103">
        <v>4</v>
      </c>
      <c r="I2253" s="100" t="s">
        <v>7471</v>
      </c>
      <c r="J2253" s="101" t="s">
        <v>6061</v>
      </c>
      <c r="K2253" s="101" t="s">
        <v>1038</v>
      </c>
    </row>
    <row r="2254" spans="1:11">
      <c r="A2254" s="2" t="s">
        <v>12129</v>
      </c>
      <c r="B2254" s="99">
        <v>2184974</v>
      </c>
      <c r="C2254" s="100" t="s">
        <v>6062</v>
      </c>
      <c r="D2254" s="101" t="s">
        <v>6063</v>
      </c>
      <c r="E2254" s="102">
        <v>2212294</v>
      </c>
      <c r="F2254" s="101" t="s">
        <v>7506</v>
      </c>
      <c r="G2254" s="101" t="s">
        <v>3099</v>
      </c>
      <c r="H2254" s="103">
        <v>4</v>
      </c>
      <c r="I2254" s="100" t="s">
        <v>7471</v>
      </c>
      <c r="J2254" s="101" t="s">
        <v>6063</v>
      </c>
      <c r="K2254" s="101" t="s">
        <v>1038</v>
      </c>
    </row>
    <row r="2255" spans="1:11">
      <c r="A2255" s="2" t="s">
        <v>12129</v>
      </c>
      <c r="B2255" s="99">
        <v>2190345</v>
      </c>
      <c r="C2255" s="100" t="s">
        <v>6064</v>
      </c>
      <c r="D2255" s="101" t="s">
        <v>6065</v>
      </c>
      <c r="E2255" s="102">
        <v>2212294</v>
      </c>
      <c r="F2255" s="101" t="s">
        <v>7506</v>
      </c>
      <c r="G2255" s="101" t="s">
        <v>3099</v>
      </c>
      <c r="H2255" s="103">
        <v>4</v>
      </c>
      <c r="I2255" s="100" t="s">
        <v>7471</v>
      </c>
      <c r="J2255" s="101" t="s">
        <v>6065</v>
      </c>
      <c r="K2255" s="101" t="s">
        <v>1038</v>
      </c>
    </row>
    <row r="2256" spans="1:11">
      <c r="A2256" s="2" t="s">
        <v>12129</v>
      </c>
      <c r="B2256" s="99">
        <v>2184482</v>
      </c>
      <c r="C2256" s="100" t="s">
        <v>6066</v>
      </c>
      <c r="D2256" s="101" t="s">
        <v>6067</v>
      </c>
      <c r="E2256" s="102">
        <v>2124397</v>
      </c>
      <c r="F2256" s="101" t="s">
        <v>7506</v>
      </c>
      <c r="G2256" s="101" t="s">
        <v>5876</v>
      </c>
      <c r="H2256" s="103">
        <v>4</v>
      </c>
      <c r="I2256" s="100" t="s">
        <v>7471</v>
      </c>
      <c r="J2256" s="101" t="s">
        <v>6067</v>
      </c>
      <c r="K2256" s="101" t="s">
        <v>6068</v>
      </c>
    </row>
    <row r="2257" spans="1:11">
      <c r="A2257" s="2" t="s">
        <v>12129</v>
      </c>
      <c r="B2257" s="99">
        <v>2136211</v>
      </c>
      <c r="C2257" s="100" t="s">
        <v>8771</v>
      </c>
      <c r="D2257" s="101" t="s">
        <v>8772</v>
      </c>
      <c r="E2257" s="102">
        <v>2214594</v>
      </c>
      <c r="F2257" s="101" t="s">
        <v>7506</v>
      </c>
      <c r="G2257" s="101" t="s">
        <v>3099</v>
      </c>
      <c r="H2257" s="103">
        <v>4</v>
      </c>
      <c r="I2257" s="100" t="s">
        <v>7471</v>
      </c>
      <c r="J2257" s="101" t="s">
        <v>8772</v>
      </c>
      <c r="K2257" s="101" t="s">
        <v>1042</v>
      </c>
    </row>
    <row r="2258" spans="1:11">
      <c r="A2258" s="2" t="s">
        <v>12129</v>
      </c>
      <c r="B2258" s="99">
        <v>2145717</v>
      </c>
      <c r="C2258" s="100" t="s">
        <v>8773</v>
      </c>
      <c r="D2258" s="101" t="s">
        <v>1664</v>
      </c>
      <c r="E2258" s="102">
        <v>2214594</v>
      </c>
      <c r="F2258" s="101" t="s">
        <v>7506</v>
      </c>
      <c r="G2258" s="101" t="s">
        <v>3099</v>
      </c>
      <c r="H2258" s="103">
        <v>4</v>
      </c>
      <c r="I2258" s="100" t="s">
        <v>7471</v>
      </c>
      <c r="J2258" s="101" t="s">
        <v>1664</v>
      </c>
      <c r="K2258" s="101" t="s">
        <v>1042</v>
      </c>
    </row>
    <row r="2259" spans="1:11">
      <c r="A2259" s="2" t="s">
        <v>12129</v>
      </c>
      <c r="B2259" s="99">
        <v>2158787</v>
      </c>
      <c r="C2259" s="100" t="s">
        <v>8774</v>
      </c>
      <c r="D2259" s="101" t="s">
        <v>8775</v>
      </c>
      <c r="E2259" s="102">
        <v>2214594</v>
      </c>
      <c r="F2259" s="101" t="s">
        <v>7506</v>
      </c>
      <c r="G2259" s="101" t="s">
        <v>3099</v>
      </c>
      <c r="H2259" s="103">
        <v>4</v>
      </c>
      <c r="I2259" s="100" t="s">
        <v>7471</v>
      </c>
      <c r="J2259" s="101" t="s">
        <v>8775</v>
      </c>
      <c r="K2259" s="101" t="s">
        <v>1042</v>
      </c>
    </row>
    <row r="2260" spans="1:11">
      <c r="A2260" s="2" t="s">
        <v>12129</v>
      </c>
      <c r="B2260" s="99">
        <v>2160255</v>
      </c>
      <c r="C2260" s="100" t="s">
        <v>8776</v>
      </c>
      <c r="D2260" s="101" t="s">
        <v>8777</v>
      </c>
      <c r="E2260" s="102">
        <v>2214594</v>
      </c>
      <c r="F2260" s="101" t="s">
        <v>7506</v>
      </c>
      <c r="G2260" s="101" t="s">
        <v>3099</v>
      </c>
      <c r="H2260" s="103">
        <v>4</v>
      </c>
      <c r="I2260" s="100" t="s">
        <v>7471</v>
      </c>
      <c r="J2260" s="101" t="s">
        <v>8777</v>
      </c>
      <c r="K2260" s="101" t="s">
        <v>1042</v>
      </c>
    </row>
    <row r="2261" spans="1:11">
      <c r="A2261" s="2" t="s">
        <v>12129</v>
      </c>
      <c r="B2261" s="99">
        <v>2178752</v>
      </c>
      <c r="C2261" s="100" t="s">
        <v>8778</v>
      </c>
      <c r="D2261" s="101" t="s">
        <v>8779</v>
      </c>
      <c r="E2261" s="102">
        <v>2214594</v>
      </c>
      <c r="F2261" s="101" t="s">
        <v>7506</v>
      </c>
      <c r="G2261" s="101" t="s">
        <v>3099</v>
      </c>
      <c r="H2261" s="103">
        <v>4</v>
      </c>
      <c r="I2261" s="100" t="s">
        <v>7471</v>
      </c>
      <c r="J2261" s="101" t="s">
        <v>8779</v>
      </c>
      <c r="K2261" s="101" t="s">
        <v>1042</v>
      </c>
    </row>
    <row r="2262" spans="1:11">
      <c r="A2262" s="2" t="s">
        <v>12129</v>
      </c>
      <c r="B2262" s="99">
        <v>2133430</v>
      </c>
      <c r="C2262" s="100" t="s">
        <v>8780</v>
      </c>
      <c r="D2262" s="101" t="s">
        <v>8781</v>
      </c>
      <c r="E2262" s="102">
        <v>2214594</v>
      </c>
      <c r="F2262" s="101" t="s">
        <v>7506</v>
      </c>
      <c r="G2262" s="101" t="s">
        <v>3099</v>
      </c>
      <c r="H2262" s="103">
        <v>4</v>
      </c>
      <c r="I2262" s="100" t="s">
        <v>7471</v>
      </c>
      <c r="J2262" s="101" t="s">
        <v>8781</v>
      </c>
      <c r="K2262" s="101" t="s">
        <v>1042</v>
      </c>
    </row>
    <row r="2263" spans="1:11">
      <c r="A2263" s="2" t="s">
        <v>12129</v>
      </c>
      <c r="B2263" s="99">
        <v>2148304</v>
      </c>
      <c r="C2263" s="100" t="s">
        <v>8782</v>
      </c>
      <c r="D2263" s="101" t="s">
        <v>8783</v>
      </c>
      <c r="E2263" s="102">
        <v>2214594</v>
      </c>
      <c r="F2263" s="101" t="s">
        <v>7506</v>
      </c>
      <c r="G2263" s="101" t="s">
        <v>3099</v>
      </c>
      <c r="H2263" s="103">
        <v>4</v>
      </c>
      <c r="I2263" s="100" t="s">
        <v>7471</v>
      </c>
      <c r="J2263" s="101" t="s">
        <v>8783</v>
      </c>
      <c r="K2263" s="101" t="s">
        <v>1042</v>
      </c>
    </row>
    <row r="2264" spans="1:11">
      <c r="A2264" s="2" t="s">
        <v>12129</v>
      </c>
      <c r="B2264" s="99">
        <v>2170243</v>
      </c>
      <c r="C2264" s="100" t="s">
        <v>8832</v>
      </c>
      <c r="D2264" s="101" t="s">
        <v>8833</v>
      </c>
      <c r="E2264" s="102">
        <v>2216050</v>
      </c>
      <c r="F2264" s="101" t="s">
        <v>7506</v>
      </c>
      <c r="G2264" s="101" t="s">
        <v>5457</v>
      </c>
      <c r="H2264" s="103">
        <v>4</v>
      </c>
      <c r="I2264" s="100" t="s">
        <v>7471</v>
      </c>
      <c r="J2264" s="101" t="s">
        <v>8833</v>
      </c>
      <c r="K2264" s="101" t="s">
        <v>3409</v>
      </c>
    </row>
    <row r="2265" spans="1:11">
      <c r="A2265" s="2" t="s">
        <v>12129</v>
      </c>
      <c r="B2265" s="99">
        <v>2176594</v>
      </c>
      <c r="C2265" s="100" t="s">
        <v>8834</v>
      </c>
      <c r="D2265" s="101" t="s">
        <v>8835</v>
      </c>
      <c r="E2265" s="102">
        <v>2216050</v>
      </c>
      <c r="F2265" s="101" t="s">
        <v>7506</v>
      </c>
      <c r="G2265" s="101" t="s">
        <v>5457</v>
      </c>
      <c r="H2265" s="103">
        <v>4</v>
      </c>
      <c r="I2265" s="100" t="s">
        <v>7521</v>
      </c>
      <c r="J2265" s="101" t="s">
        <v>8835</v>
      </c>
      <c r="K2265" s="101" t="s">
        <v>3409</v>
      </c>
    </row>
    <row r="2266" spans="1:11">
      <c r="A2266" s="2" t="s">
        <v>12129</v>
      </c>
      <c r="B2266" s="99">
        <v>2189110</v>
      </c>
      <c r="C2266" s="100" t="s">
        <v>8836</v>
      </c>
      <c r="D2266" s="101" t="s">
        <v>8837</v>
      </c>
      <c r="E2266" s="102">
        <v>2218372</v>
      </c>
      <c r="F2266" s="101" t="s">
        <v>7506</v>
      </c>
      <c r="G2266" s="101" t="s">
        <v>5457</v>
      </c>
      <c r="H2266" s="103">
        <v>12</v>
      </c>
      <c r="I2266" s="100" t="s">
        <v>7471</v>
      </c>
      <c r="J2266" s="101" t="s">
        <v>8837</v>
      </c>
      <c r="K2266" s="101" t="s">
        <v>3409</v>
      </c>
    </row>
    <row r="2267" spans="1:11">
      <c r="A2267" s="2" t="s">
        <v>12129</v>
      </c>
      <c r="B2267" s="99">
        <v>2182769</v>
      </c>
      <c r="C2267" s="100" t="s">
        <v>8838</v>
      </c>
      <c r="D2267" s="101" t="s">
        <v>8839</v>
      </c>
      <c r="E2267" s="102">
        <v>2216050</v>
      </c>
      <c r="F2267" s="101" t="s">
        <v>7506</v>
      </c>
      <c r="G2267" s="101" t="s">
        <v>5457</v>
      </c>
      <c r="H2267" s="103">
        <v>4</v>
      </c>
      <c r="I2267" s="100" t="s">
        <v>7471</v>
      </c>
      <c r="J2267" s="101" t="s">
        <v>8839</v>
      </c>
      <c r="K2267" s="101" t="s">
        <v>3409</v>
      </c>
    </row>
    <row r="2268" spans="1:11">
      <c r="A2268" s="2" t="s">
        <v>12129</v>
      </c>
      <c r="B2268" s="99">
        <v>2186628</v>
      </c>
      <c r="C2268" s="100" t="s">
        <v>8840</v>
      </c>
      <c r="D2268" s="101" t="s">
        <v>8841</v>
      </c>
      <c r="E2268" s="102">
        <v>2216050</v>
      </c>
      <c r="F2268" s="101" t="s">
        <v>7506</v>
      </c>
      <c r="G2268" s="101" t="s">
        <v>5457</v>
      </c>
      <c r="H2268" s="103">
        <v>4</v>
      </c>
      <c r="I2268" s="100" t="s">
        <v>7471</v>
      </c>
      <c r="J2268" s="101" t="s">
        <v>8841</v>
      </c>
      <c r="K2268" s="101" t="s">
        <v>3409</v>
      </c>
    </row>
    <row r="2269" spans="1:11">
      <c r="A2269" s="2" t="s">
        <v>12129</v>
      </c>
      <c r="B2269" s="99">
        <v>2156207</v>
      </c>
      <c r="C2269" s="100" t="s">
        <v>8842</v>
      </c>
      <c r="D2269" s="101" t="s">
        <v>8843</v>
      </c>
      <c r="E2269" s="102">
        <v>2218372</v>
      </c>
      <c r="F2269" s="101" t="s">
        <v>7506</v>
      </c>
      <c r="G2269" s="101" t="s">
        <v>5457</v>
      </c>
      <c r="H2269" s="103">
        <v>12</v>
      </c>
      <c r="I2269" s="100" t="s">
        <v>7471</v>
      </c>
      <c r="J2269" s="101" t="s">
        <v>8843</v>
      </c>
      <c r="K2269" s="101" t="s">
        <v>3409</v>
      </c>
    </row>
    <row r="2270" spans="1:11">
      <c r="A2270" s="2" t="s">
        <v>12129</v>
      </c>
      <c r="B2270" s="99">
        <v>2186220</v>
      </c>
      <c r="C2270" s="100" t="s">
        <v>8844</v>
      </c>
      <c r="D2270" s="101" t="s">
        <v>8845</v>
      </c>
      <c r="E2270" s="102">
        <v>2126493</v>
      </c>
      <c r="F2270" s="101" t="s">
        <v>7506</v>
      </c>
      <c r="G2270" s="101" t="s">
        <v>5451</v>
      </c>
      <c r="H2270" s="103">
        <v>4</v>
      </c>
      <c r="I2270" s="100" t="s">
        <v>7471</v>
      </c>
      <c r="J2270" s="101" t="s">
        <v>8845</v>
      </c>
      <c r="K2270" s="101" t="s">
        <v>8846</v>
      </c>
    </row>
    <row r="2271" spans="1:11">
      <c r="A2271" s="2" t="s">
        <v>12129</v>
      </c>
      <c r="B2271" s="99">
        <v>2153868</v>
      </c>
      <c r="C2271" s="100" t="s">
        <v>8847</v>
      </c>
      <c r="D2271" s="101" t="s">
        <v>8848</v>
      </c>
      <c r="E2271" s="102">
        <v>2216052</v>
      </c>
      <c r="F2271" s="101" t="s">
        <v>7506</v>
      </c>
      <c r="G2271" s="101" t="s">
        <v>5442</v>
      </c>
      <c r="H2271" s="103">
        <v>4.8</v>
      </c>
      <c r="I2271" s="100" t="s">
        <v>7471</v>
      </c>
      <c r="J2271" s="101" t="s">
        <v>8848</v>
      </c>
      <c r="K2271" s="101" t="s">
        <v>10293</v>
      </c>
    </row>
    <row r="2272" spans="1:11">
      <c r="A2272" s="2" t="s">
        <v>12129</v>
      </c>
      <c r="B2272" s="99">
        <v>2177316</v>
      </c>
      <c r="C2272" s="100" t="s">
        <v>8849</v>
      </c>
      <c r="D2272" s="101" t="s">
        <v>8850</v>
      </c>
      <c r="E2272" s="102">
        <v>2216052</v>
      </c>
      <c r="F2272" s="101" t="s">
        <v>7506</v>
      </c>
      <c r="G2272" s="101" t="s">
        <v>5442</v>
      </c>
      <c r="H2272" s="103">
        <v>4.8</v>
      </c>
      <c r="I2272" s="100" t="s">
        <v>7471</v>
      </c>
      <c r="J2272" s="101" t="s">
        <v>8850</v>
      </c>
      <c r="K2272" s="101" t="s">
        <v>10293</v>
      </c>
    </row>
    <row r="2273" spans="1:11">
      <c r="A2273" s="2" t="s">
        <v>12129</v>
      </c>
      <c r="B2273" s="99">
        <v>2155679</v>
      </c>
      <c r="C2273" s="100" t="s">
        <v>8851</v>
      </c>
      <c r="D2273" s="101" t="s">
        <v>8852</v>
      </c>
      <c r="E2273" s="102">
        <v>2216052</v>
      </c>
      <c r="F2273" s="101" t="s">
        <v>7506</v>
      </c>
      <c r="G2273" s="101" t="s">
        <v>5442</v>
      </c>
      <c r="H2273" s="103">
        <v>4.8</v>
      </c>
      <c r="I2273" s="100" t="s">
        <v>7471</v>
      </c>
      <c r="J2273" s="101" t="s">
        <v>8852</v>
      </c>
      <c r="K2273" s="101" t="s">
        <v>10293</v>
      </c>
    </row>
    <row r="2274" spans="1:11">
      <c r="A2274" s="2" t="s">
        <v>12129</v>
      </c>
      <c r="B2274" s="99">
        <v>2190910</v>
      </c>
      <c r="C2274" s="100" t="s">
        <v>8853</v>
      </c>
      <c r="D2274" s="101" t="s">
        <v>8854</v>
      </c>
      <c r="E2274" s="102">
        <v>2127302</v>
      </c>
      <c r="F2274" s="101" t="s">
        <v>7506</v>
      </c>
      <c r="G2274" s="101" t="s">
        <v>2900</v>
      </c>
      <c r="H2274" s="103">
        <v>12</v>
      </c>
      <c r="I2274" s="100" t="s">
        <v>7471</v>
      </c>
      <c r="J2274" s="101" t="s">
        <v>8854</v>
      </c>
      <c r="K2274" s="101" t="s">
        <v>8855</v>
      </c>
    </row>
    <row r="2275" spans="1:11">
      <c r="A2275" s="2" t="s">
        <v>12129</v>
      </c>
      <c r="B2275" s="99">
        <v>2156937</v>
      </c>
      <c r="C2275" s="100" t="s">
        <v>8856</v>
      </c>
      <c r="D2275" s="101" t="s">
        <v>8857</v>
      </c>
      <c r="E2275" s="102">
        <v>2127302</v>
      </c>
      <c r="F2275" s="101" t="s">
        <v>7506</v>
      </c>
      <c r="G2275" s="101" t="s">
        <v>2900</v>
      </c>
      <c r="H2275" s="103">
        <v>12</v>
      </c>
      <c r="I2275" s="100" t="s">
        <v>7471</v>
      </c>
      <c r="J2275" s="101" t="s">
        <v>8857</v>
      </c>
      <c r="K2275" s="101" t="s">
        <v>8855</v>
      </c>
    </row>
    <row r="2276" spans="1:11">
      <c r="A2276" s="2" t="s">
        <v>12129</v>
      </c>
      <c r="B2276" s="99">
        <v>2190559</v>
      </c>
      <c r="C2276" s="100" t="s">
        <v>8858</v>
      </c>
      <c r="D2276" s="101" t="s">
        <v>8859</v>
      </c>
      <c r="E2276" s="102">
        <v>2124491</v>
      </c>
      <c r="F2276" s="101" t="s">
        <v>7506</v>
      </c>
      <c r="G2276" s="101" t="s">
        <v>5876</v>
      </c>
      <c r="H2276" s="103">
        <v>4</v>
      </c>
      <c r="I2276" s="100" t="s">
        <v>7471</v>
      </c>
      <c r="J2276" s="101" t="s">
        <v>8859</v>
      </c>
      <c r="K2276" s="101" t="s">
        <v>1316</v>
      </c>
    </row>
    <row r="2277" spans="1:11">
      <c r="A2277" s="2" t="s">
        <v>12129</v>
      </c>
      <c r="B2277" s="99">
        <v>2141394</v>
      </c>
      <c r="C2277" s="100" t="s">
        <v>8860</v>
      </c>
      <c r="D2277" s="101" t="s">
        <v>8861</v>
      </c>
      <c r="E2277" s="102">
        <v>2216964</v>
      </c>
      <c r="F2277" s="101" t="s">
        <v>7506</v>
      </c>
      <c r="G2277" s="101" t="s">
        <v>5876</v>
      </c>
      <c r="H2277" s="103">
        <v>4</v>
      </c>
      <c r="I2277" s="100" t="s">
        <v>7521</v>
      </c>
      <c r="J2277" s="101" t="s">
        <v>8861</v>
      </c>
      <c r="K2277" s="101" t="s">
        <v>5275</v>
      </c>
    </row>
    <row r="2278" spans="1:11">
      <c r="A2278" s="2" t="s">
        <v>12129</v>
      </c>
      <c r="B2278" s="99">
        <v>2185895</v>
      </c>
      <c r="C2278" s="100" t="s">
        <v>8862</v>
      </c>
      <c r="D2278" s="101" t="s">
        <v>8863</v>
      </c>
      <c r="E2278" s="102">
        <v>2216964</v>
      </c>
      <c r="F2278" s="101" t="s">
        <v>7506</v>
      </c>
      <c r="G2278" s="101" t="s">
        <v>5876</v>
      </c>
      <c r="H2278" s="103">
        <v>4</v>
      </c>
      <c r="I2278" s="100" t="s">
        <v>7521</v>
      </c>
      <c r="J2278" s="101" t="s">
        <v>8863</v>
      </c>
      <c r="K2278" s="101" t="s">
        <v>5275</v>
      </c>
    </row>
    <row r="2279" spans="1:11">
      <c r="A2279" s="2" t="s">
        <v>12129</v>
      </c>
      <c r="B2279" s="99">
        <v>2156361</v>
      </c>
      <c r="C2279" s="100" t="s">
        <v>8945</v>
      </c>
      <c r="D2279" s="101" t="s">
        <v>8946</v>
      </c>
      <c r="E2279" s="102">
        <v>2216994</v>
      </c>
      <c r="F2279" s="101" t="s">
        <v>7506</v>
      </c>
      <c r="G2279" s="101" t="s">
        <v>3099</v>
      </c>
      <c r="H2279" s="103">
        <v>16</v>
      </c>
      <c r="I2279" s="100" t="s">
        <v>7471</v>
      </c>
      <c r="J2279" s="101" t="s">
        <v>8946</v>
      </c>
      <c r="K2279" s="101" t="s">
        <v>8947</v>
      </c>
    </row>
    <row r="2280" spans="1:11">
      <c r="A2280" s="2" t="s">
        <v>12129</v>
      </c>
      <c r="B2280" s="99">
        <v>2165210</v>
      </c>
      <c r="C2280" s="100" t="s">
        <v>8948</v>
      </c>
      <c r="D2280" s="101" t="s">
        <v>8949</v>
      </c>
      <c r="E2280" s="102">
        <v>2219336</v>
      </c>
      <c r="F2280" s="101" t="s">
        <v>7506</v>
      </c>
      <c r="G2280" s="101" t="s">
        <v>3099</v>
      </c>
      <c r="H2280" s="103">
        <v>4</v>
      </c>
      <c r="I2280" s="100" t="s">
        <v>7471</v>
      </c>
      <c r="J2280" s="101" t="s">
        <v>8949</v>
      </c>
      <c r="K2280" s="101" t="s">
        <v>8947</v>
      </c>
    </row>
    <row r="2281" spans="1:11">
      <c r="A2281" s="2" t="s">
        <v>12129</v>
      </c>
      <c r="B2281" s="99">
        <v>2180679</v>
      </c>
      <c r="C2281" s="100" t="s">
        <v>8950</v>
      </c>
      <c r="D2281" s="101" t="s">
        <v>8951</v>
      </c>
      <c r="E2281" s="102">
        <v>2216994</v>
      </c>
      <c r="F2281" s="101" t="s">
        <v>7506</v>
      </c>
      <c r="G2281" s="101" t="s">
        <v>3099</v>
      </c>
      <c r="H2281" s="103">
        <v>16</v>
      </c>
      <c r="I2281" s="100" t="s">
        <v>7471</v>
      </c>
      <c r="J2281" s="101" t="s">
        <v>8951</v>
      </c>
      <c r="K2281" s="101" t="s">
        <v>8947</v>
      </c>
    </row>
    <row r="2282" spans="1:11">
      <c r="A2282" s="2" t="s">
        <v>12129</v>
      </c>
      <c r="B2282" s="99">
        <v>2181117</v>
      </c>
      <c r="C2282" s="100" t="s">
        <v>8952</v>
      </c>
      <c r="D2282" s="101" t="s">
        <v>8953</v>
      </c>
      <c r="E2282" s="102">
        <v>2216994</v>
      </c>
      <c r="F2282" s="101" t="s">
        <v>7506</v>
      </c>
      <c r="G2282" s="101" t="s">
        <v>3099</v>
      </c>
      <c r="H2282" s="103">
        <v>16</v>
      </c>
      <c r="I2282" s="100" t="s">
        <v>7471</v>
      </c>
      <c r="J2282" s="101" t="s">
        <v>8953</v>
      </c>
      <c r="K2282" s="101" t="s">
        <v>8947</v>
      </c>
    </row>
    <row r="2283" spans="1:11">
      <c r="A2283" s="2" t="s">
        <v>12129</v>
      </c>
      <c r="B2283" s="99">
        <v>2182458</v>
      </c>
      <c r="C2283" s="100" t="s">
        <v>8954</v>
      </c>
      <c r="D2283" s="101" t="s">
        <v>8955</v>
      </c>
      <c r="E2283" s="102">
        <v>2219336</v>
      </c>
      <c r="F2283" s="101" t="s">
        <v>7506</v>
      </c>
      <c r="G2283" s="101" t="s">
        <v>3099</v>
      </c>
      <c r="H2283" s="103">
        <v>4</v>
      </c>
      <c r="I2283" s="100" t="s">
        <v>7471</v>
      </c>
      <c r="J2283" s="101" t="s">
        <v>8955</v>
      </c>
      <c r="K2283" s="101" t="s">
        <v>8947</v>
      </c>
    </row>
    <row r="2284" spans="1:11">
      <c r="A2284" s="2" t="s">
        <v>12129</v>
      </c>
      <c r="B2284" s="99">
        <v>2182690</v>
      </c>
      <c r="C2284" s="100" t="s">
        <v>8956</v>
      </c>
      <c r="D2284" s="101" t="s">
        <v>8957</v>
      </c>
      <c r="E2284" s="102">
        <v>2219336</v>
      </c>
      <c r="F2284" s="101" t="s">
        <v>7506</v>
      </c>
      <c r="G2284" s="101" t="s">
        <v>3099</v>
      </c>
      <c r="H2284" s="103">
        <v>4</v>
      </c>
      <c r="I2284" s="100" t="s">
        <v>7471</v>
      </c>
      <c r="J2284" s="101" t="s">
        <v>8957</v>
      </c>
      <c r="K2284" s="101" t="s">
        <v>8947</v>
      </c>
    </row>
    <row r="2285" spans="1:11">
      <c r="A2285" s="2" t="s">
        <v>12129</v>
      </c>
      <c r="B2285" s="99">
        <v>2182698</v>
      </c>
      <c r="C2285" s="100" t="s">
        <v>8958</v>
      </c>
      <c r="D2285" s="101" t="s">
        <v>4904</v>
      </c>
      <c r="E2285" s="102">
        <v>2216994</v>
      </c>
      <c r="F2285" s="101" t="s">
        <v>7506</v>
      </c>
      <c r="G2285" s="101" t="s">
        <v>3099</v>
      </c>
      <c r="H2285" s="103">
        <v>16</v>
      </c>
      <c r="I2285" s="100" t="s">
        <v>7471</v>
      </c>
      <c r="J2285" s="101" t="s">
        <v>4904</v>
      </c>
      <c r="K2285" s="101" t="s">
        <v>8947</v>
      </c>
    </row>
    <row r="2286" spans="1:11">
      <c r="A2286" s="2" t="s">
        <v>12129</v>
      </c>
      <c r="B2286" s="99">
        <v>2191055</v>
      </c>
      <c r="C2286" s="100" t="s">
        <v>8959</v>
      </c>
      <c r="D2286" s="101" t="s">
        <v>8960</v>
      </c>
      <c r="E2286" s="102">
        <v>2216994</v>
      </c>
      <c r="F2286" s="101" t="s">
        <v>7506</v>
      </c>
      <c r="G2286" s="101" t="s">
        <v>3099</v>
      </c>
      <c r="H2286" s="103">
        <v>16</v>
      </c>
      <c r="I2286" s="100" t="s">
        <v>7471</v>
      </c>
      <c r="J2286" s="101" t="s">
        <v>8960</v>
      </c>
      <c r="K2286" s="101" t="s">
        <v>8947</v>
      </c>
    </row>
    <row r="2287" spans="1:11">
      <c r="A2287" s="2" t="s">
        <v>12129</v>
      </c>
      <c r="B2287" s="99">
        <v>2190640</v>
      </c>
      <c r="C2287" s="100" t="s">
        <v>8961</v>
      </c>
      <c r="D2287" s="101" t="s">
        <v>8962</v>
      </c>
      <c r="E2287" s="102">
        <v>2219336</v>
      </c>
      <c r="F2287" s="101" t="s">
        <v>7506</v>
      </c>
      <c r="G2287" s="101" t="s">
        <v>3099</v>
      </c>
      <c r="H2287" s="103">
        <v>4</v>
      </c>
      <c r="I2287" s="100" t="s">
        <v>7471</v>
      </c>
      <c r="J2287" s="101" t="s">
        <v>8962</v>
      </c>
      <c r="K2287" s="101" t="s">
        <v>8947</v>
      </c>
    </row>
    <row r="2288" spans="1:11">
      <c r="A2288" s="2" t="s">
        <v>12129</v>
      </c>
      <c r="B2288" s="99">
        <v>2137581</v>
      </c>
      <c r="C2288" s="100" t="s">
        <v>8963</v>
      </c>
      <c r="D2288" s="101" t="s">
        <v>8964</v>
      </c>
      <c r="E2288" s="102">
        <v>2216994</v>
      </c>
      <c r="F2288" s="101" t="s">
        <v>7506</v>
      </c>
      <c r="G2288" s="101" t="s">
        <v>3099</v>
      </c>
      <c r="H2288" s="103">
        <v>16</v>
      </c>
      <c r="I2288" s="100" t="s">
        <v>7471</v>
      </c>
      <c r="J2288" s="101" t="s">
        <v>8964</v>
      </c>
      <c r="K2288" s="101" t="s">
        <v>8947</v>
      </c>
    </row>
    <row r="2289" spans="1:11">
      <c r="A2289" s="2" t="s">
        <v>12129</v>
      </c>
      <c r="B2289" s="99">
        <v>2189853</v>
      </c>
      <c r="C2289" s="100" t="s">
        <v>8965</v>
      </c>
      <c r="D2289" s="101" t="s">
        <v>8966</v>
      </c>
      <c r="E2289" s="102">
        <v>2219336</v>
      </c>
      <c r="F2289" s="101" t="s">
        <v>7506</v>
      </c>
      <c r="G2289" s="101" t="s">
        <v>3099</v>
      </c>
      <c r="H2289" s="103">
        <v>4</v>
      </c>
      <c r="I2289" s="100" t="s">
        <v>7471</v>
      </c>
      <c r="J2289" s="101" t="s">
        <v>8966</v>
      </c>
      <c r="K2289" s="101" t="s">
        <v>8947</v>
      </c>
    </row>
    <row r="2290" spans="1:11">
      <c r="A2290" s="2" t="s">
        <v>12129</v>
      </c>
      <c r="B2290" s="99">
        <v>2143259</v>
      </c>
      <c r="C2290" s="100" t="s">
        <v>8967</v>
      </c>
      <c r="D2290" s="101" t="s">
        <v>8968</v>
      </c>
      <c r="E2290" s="102">
        <v>2219336</v>
      </c>
      <c r="F2290" s="101" t="s">
        <v>7506</v>
      </c>
      <c r="G2290" s="101" t="s">
        <v>3099</v>
      </c>
      <c r="H2290" s="103">
        <v>4</v>
      </c>
      <c r="I2290" s="100" t="s">
        <v>7471</v>
      </c>
      <c r="J2290" s="101" t="s">
        <v>8968</v>
      </c>
      <c r="K2290" s="101" t="s">
        <v>8947</v>
      </c>
    </row>
    <row r="2291" spans="1:11">
      <c r="A2291" s="2" t="s">
        <v>12129</v>
      </c>
      <c r="B2291" s="99">
        <v>2148655</v>
      </c>
      <c r="C2291" s="100" t="s">
        <v>8969</v>
      </c>
      <c r="D2291" s="101" t="s">
        <v>8970</v>
      </c>
      <c r="E2291" s="102">
        <v>2216994</v>
      </c>
      <c r="F2291" s="101" t="s">
        <v>7506</v>
      </c>
      <c r="G2291" s="101" t="s">
        <v>3099</v>
      </c>
      <c r="H2291" s="103">
        <v>16</v>
      </c>
      <c r="I2291" s="100" t="s">
        <v>7471</v>
      </c>
      <c r="J2291" s="101" t="s">
        <v>8970</v>
      </c>
      <c r="K2291" s="101" t="s">
        <v>8947</v>
      </c>
    </row>
    <row r="2292" spans="1:11">
      <c r="A2292" s="2" t="s">
        <v>12129</v>
      </c>
      <c r="B2292" s="99">
        <v>2186548</v>
      </c>
      <c r="C2292" s="100" t="s">
        <v>8971</v>
      </c>
      <c r="D2292" s="101" t="s">
        <v>8972</v>
      </c>
      <c r="E2292" s="102">
        <v>2126904</v>
      </c>
      <c r="F2292" s="101" t="s">
        <v>7506</v>
      </c>
      <c r="G2292" s="101" t="s">
        <v>5451</v>
      </c>
      <c r="H2292" s="103">
        <v>4</v>
      </c>
      <c r="I2292" s="100" t="s">
        <v>7471</v>
      </c>
      <c r="J2292" s="101" t="s">
        <v>8972</v>
      </c>
      <c r="K2292" s="101" t="s">
        <v>1332</v>
      </c>
    </row>
    <row r="2293" spans="1:11">
      <c r="A2293" s="2" t="s">
        <v>12129</v>
      </c>
      <c r="B2293" s="99">
        <v>2143081</v>
      </c>
      <c r="C2293" s="100" t="s">
        <v>11141</v>
      </c>
      <c r="D2293" s="101" t="s">
        <v>11142</v>
      </c>
      <c r="E2293" s="102">
        <v>2219370</v>
      </c>
      <c r="F2293" s="101" t="s">
        <v>7506</v>
      </c>
      <c r="G2293" s="101" t="s">
        <v>3099</v>
      </c>
      <c r="H2293" s="103">
        <v>4</v>
      </c>
      <c r="I2293" s="100" t="s">
        <v>7471</v>
      </c>
      <c r="J2293" s="101" t="s">
        <v>11142</v>
      </c>
      <c r="K2293" s="101" t="s">
        <v>912</v>
      </c>
    </row>
    <row r="2294" spans="1:11">
      <c r="A2294" s="2" t="s">
        <v>12129</v>
      </c>
      <c r="B2294" s="99">
        <v>2152737</v>
      </c>
      <c r="C2294" s="100" t="s">
        <v>11143</v>
      </c>
      <c r="D2294" s="101" t="s">
        <v>11144</v>
      </c>
      <c r="E2294" s="102">
        <v>2219370</v>
      </c>
      <c r="F2294" s="101" t="s">
        <v>7506</v>
      </c>
      <c r="G2294" s="101" t="s">
        <v>3099</v>
      </c>
      <c r="H2294" s="103">
        <v>4</v>
      </c>
      <c r="I2294" s="100" t="s">
        <v>7471</v>
      </c>
      <c r="J2294" s="101" t="s">
        <v>11144</v>
      </c>
      <c r="K2294" s="101" t="s">
        <v>912</v>
      </c>
    </row>
    <row r="2295" spans="1:11">
      <c r="A2295" s="2" t="s">
        <v>12129</v>
      </c>
      <c r="B2295" s="99">
        <v>2190838</v>
      </c>
      <c r="C2295" s="100" t="s">
        <v>11145</v>
      </c>
      <c r="D2295" s="101" t="s">
        <v>11146</v>
      </c>
      <c r="E2295" s="102">
        <v>2219370</v>
      </c>
      <c r="F2295" s="101" t="s">
        <v>7506</v>
      </c>
      <c r="G2295" s="101" t="s">
        <v>3099</v>
      </c>
      <c r="H2295" s="103">
        <v>4</v>
      </c>
      <c r="I2295" s="100" t="s">
        <v>7471</v>
      </c>
      <c r="J2295" s="101" t="s">
        <v>11146</v>
      </c>
      <c r="K2295" s="101" t="s">
        <v>912</v>
      </c>
    </row>
    <row r="2296" spans="1:11">
      <c r="A2296" s="2" t="s">
        <v>12129</v>
      </c>
      <c r="B2296" s="99">
        <v>2143260</v>
      </c>
      <c r="C2296" s="100" t="s">
        <v>11147</v>
      </c>
      <c r="D2296" s="101" t="s">
        <v>11148</v>
      </c>
      <c r="E2296" s="102">
        <v>2219370</v>
      </c>
      <c r="F2296" s="101" t="s">
        <v>7506</v>
      </c>
      <c r="G2296" s="101" t="s">
        <v>3099</v>
      </c>
      <c r="H2296" s="103">
        <v>4</v>
      </c>
      <c r="I2296" s="100" t="s">
        <v>7471</v>
      </c>
      <c r="J2296" s="101" t="s">
        <v>11148</v>
      </c>
      <c r="K2296" s="101" t="s">
        <v>912</v>
      </c>
    </row>
    <row r="2297" spans="1:11">
      <c r="A2297" s="2" t="s">
        <v>12129</v>
      </c>
      <c r="B2297" s="99">
        <v>2156564</v>
      </c>
      <c r="C2297" s="100" t="s">
        <v>11149</v>
      </c>
      <c r="D2297" s="101" t="s">
        <v>11150</v>
      </c>
      <c r="E2297" s="102">
        <v>2219370</v>
      </c>
      <c r="F2297" s="101" t="s">
        <v>7506</v>
      </c>
      <c r="G2297" s="101" t="s">
        <v>3099</v>
      </c>
      <c r="H2297" s="103">
        <v>4</v>
      </c>
      <c r="I2297" s="100" t="s">
        <v>7471</v>
      </c>
      <c r="J2297" s="101" t="s">
        <v>11150</v>
      </c>
      <c r="K2297" s="101" t="s">
        <v>912</v>
      </c>
    </row>
    <row r="2298" spans="1:11">
      <c r="A2298" s="2" t="s">
        <v>12129</v>
      </c>
      <c r="B2298" s="99">
        <v>2145913</v>
      </c>
      <c r="C2298" s="100" t="s">
        <v>11151</v>
      </c>
      <c r="D2298" s="101" t="s">
        <v>11152</v>
      </c>
      <c r="E2298" s="102">
        <v>2219370</v>
      </c>
      <c r="F2298" s="101" t="s">
        <v>7506</v>
      </c>
      <c r="G2298" s="101" t="s">
        <v>3099</v>
      </c>
      <c r="H2298" s="103">
        <v>4</v>
      </c>
      <c r="I2298" s="100" t="s">
        <v>7471</v>
      </c>
      <c r="J2298" s="101" t="s">
        <v>11152</v>
      </c>
      <c r="K2298" s="101" t="s">
        <v>912</v>
      </c>
    </row>
    <row r="2299" spans="1:11">
      <c r="A2299" s="2" t="s">
        <v>12129</v>
      </c>
      <c r="B2299" s="99">
        <v>2134009</v>
      </c>
      <c r="C2299" s="100" t="s">
        <v>11153</v>
      </c>
      <c r="D2299" s="101" t="s">
        <v>11154</v>
      </c>
      <c r="E2299" s="102">
        <v>2212418</v>
      </c>
      <c r="F2299" s="101" t="s">
        <v>7506</v>
      </c>
      <c r="G2299" s="101" t="s">
        <v>3099</v>
      </c>
      <c r="H2299" s="103">
        <v>16</v>
      </c>
      <c r="I2299" s="100" t="s">
        <v>7471</v>
      </c>
      <c r="J2299" s="101" t="s">
        <v>11154</v>
      </c>
      <c r="K2299" s="101" t="s">
        <v>913</v>
      </c>
    </row>
    <row r="2300" spans="1:11">
      <c r="A2300" s="2" t="s">
        <v>12129</v>
      </c>
      <c r="B2300" s="99">
        <v>2170650</v>
      </c>
      <c r="C2300" s="100" t="s">
        <v>11155</v>
      </c>
      <c r="D2300" s="101" t="s">
        <v>11156</v>
      </c>
      <c r="E2300" s="102">
        <v>2212418</v>
      </c>
      <c r="F2300" s="101" t="s">
        <v>7506</v>
      </c>
      <c r="G2300" s="101" t="s">
        <v>3099</v>
      </c>
      <c r="H2300" s="103">
        <v>16</v>
      </c>
      <c r="I2300" s="100" t="s">
        <v>7471</v>
      </c>
      <c r="J2300" s="101" t="s">
        <v>11156</v>
      </c>
      <c r="K2300" s="101" t="s">
        <v>913</v>
      </c>
    </row>
    <row r="2301" spans="1:11">
      <c r="A2301" s="2" t="s">
        <v>12129</v>
      </c>
      <c r="B2301" s="99">
        <v>2183009</v>
      </c>
      <c r="C2301" s="100" t="s">
        <v>11157</v>
      </c>
      <c r="D2301" s="101" t="s">
        <v>11158</v>
      </c>
      <c r="E2301" s="102">
        <v>2212418</v>
      </c>
      <c r="F2301" s="101" t="s">
        <v>7506</v>
      </c>
      <c r="G2301" s="101" t="s">
        <v>3099</v>
      </c>
      <c r="H2301" s="103">
        <v>16</v>
      </c>
      <c r="I2301" s="100" t="s">
        <v>7471</v>
      </c>
      <c r="J2301" s="101" t="s">
        <v>11158</v>
      </c>
      <c r="K2301" s="101" t="s">
        <v>913</v>
      </c>
    </row>
    <row r="2302" spans="1:11">
      <c r="A2302" s="2" t="s">
        <v>12129</v>
      </c>
      <c r="B2302" s="99">
        <v>2137050</v>
      </c>
      <c r="C2302" s="100" t="s">
        <v>11159</v>
      </c>
      <c r="D2302" s="101" t="s">
        <v>11160</v>
      </c>
      <c r="E2302" s="102">
        <v>2212418</v>
      </c>
      <c r="F2302" s="101" t="s">
        <v>7506</v>
      </c>
      <c r="G2302" s="101" t="s">
        <v>3099</v>
      </c>
      <c r="H2302" s="103">
        <v>16</v>
      </c>
      <c r="I2302" s="100" t="s">
        <v>7471</v>
      </c>
      <c r="J2302" s="101" t="s">
        <v>11160</v>
      </c>
      <c r="K2302" s="101" t="s">
        <v>913</v>
      </c>
    </row>
    <row r="2303" spans="1:11">
      <c r="A2303" s="2" t="s">
        <v>12129</v>
      </c>
      <c r="B2303" s="99">
        <v>2171490</v>
      </c>
      <c r="C2303" s="100" t="s">
        <v>11161</v>
      </c>
      <c r="D2303" s="101" t="s">
        <v>11162</v>
      </c>
      <c r="E2303" s="102">
        <v>2212418</v>
      </c>
      <c r="F2303" s="101" t="s">
        <v>7506</v>
      </c>
      <c r="G2303" s="101" t="s">
        <v>3099</v>
      </c>
      <c r="H2303" s="103">
        <v>16</v>
      </c>
      <c r="I2303" s="100" t="s">
        <v>7471</v>
      </c>
      <c r="J2303" s="101" t="s">
        <v>11162</v>
      </c>
      <c r="K2303" s="101" t="s">
        <v>913</v>
      </c>
    </row>
    <row r="2304" spans="1:11">
      <c r="A2304" s="2" t="s">
        <v>12129</v>
      </c>
      <c r="B2304" s="99">
        <v>2187619</v>
      </c>
      <c r="C2304" s="100" t="s">
        <v>11163</v>
      </c>
      <c r="D2304" s="101" t="s">
        <v>11164</v>
      </c>
      <c r="E2304" s="102">
        <v>2212418</v>
      </c>
      <c r="F2304" s="101" t="s">
        <v>7506</v>
      </c>
      <c r="G2304" s="101" t="s">
        <v>3099</v>
      </c>
      <c r="H2304" s="103">
        <v>16</v>
      </c>
      <c r="I2304" s="100" t="s">
        <v>7471</v>
      </c>
      <c r="J2304" s="101" t="s">
        <v>11164</v>
      </c>
      <c r="K2304" s="101" t="s">
        <v>913</v>
      </c>
    </row>
    <row r="2305" spans="1:11">
      <c r="A2305" s="2" t="s">
        <v>12129</v>
      </c>
      <c r="B2305" s="99">
        <v>2187940</v>
      </c>
      <c r="C2305" s="100" t="s">
        <v>11165</v>
      </c>
      <c r="D2305" s="101" t="s">
        <v>11166</v>
      </c>
      <c r="E2305" s="102">
        <v>2212418</v>
      </c>
      <c r="F2305" s="101" t="s">
        <v>7506</v>
      </c>
      <c r="G2305" s="101" t="s">
        <v>3099</v>
      </c>
      <c r="H2305" s="103">
        <v>16</v>
      </c>
      <c r="I2305" s="100" t="s">
        <v>7471</v>
      </c>
      <c r="J2305" s="101" t="s">
        <v>11166</v>
      </c>
      <c r="K2305" s="101" t="s">
        <v>913</v>
      </c>
    </row>
    <row r="2306" spans="1:11">
      <c r="A2306" s="2" t="s">
        <v>12129</v>
      </c>
      <c r="B2306" s="99">
        <v>2166858</v>
      </c>
      <c r="C2306" s="100" t="s">
        <v>11167</v>
      </c>
      <c r="D2306" s="101" t="s">
        <v>11168</v>
      </c>
      <c r="E2306" s="102">
        <v>2212418</v>
      </c>
      <c r="F2306" s="101" t="s">
        <v>7506</v>
      </c>
      <c r="G2306" s="101" t="s">
        <v>3099</v>
      </c>
      <c r="H2306" s="103">
        <v>16</v>
      </c>
      <c r="I2306" s="100" t="s">
        <v>7471</v>
      </c>
      <c r="J2306" s="101" t="s">
        <v>11168</v>
      </c>
      <c r="K2306" s="101" t="s">
        <v>913</v>
      </c>
    </row>
    <row r="2307" spans="1:11">
      <c r="A2307" s="2" t="s">
        <v>12129</v>
      </c>
      <c r="B2307" s="99">
        <v>2147040</v>
      </c>
      <c r="C2307" s="100" t="s">
        <v>11169</v>
      </c>
      <c r="D2307" s="101" t="s">
        <v>11170</v>
      </c>
      <c r="E2307" s="102">
        <v>2212418</v>
      </c>
      <c r="F2307" s="101" t="s">
        <v>7506</v>
      </c>
      <c r="G2307" s="101" t="s">
        <v>3099</v>
      </c>
      <c r="H2307" s="103">
        <v>16</v>
      </c>
      <c r="I2307" s="100" t="s">
        <v>7471</v>
      </c>
      <c r="J2307" s="101" t="s">
        <v>11170</v>
      </c>
      <c r="K2307" s="101" t="s">
        <v>913</v>
      </c>
    </row>
    <row r="2308" spans="1:11">
      <c r="A2308" s="2" t="s">
        <v>12129</v>
      </c>
      <c r="B2308" s="99">
        <v>2135656</v>
      </c>
      <c r="C2308" s="100" t="s">
        <v>11171</v>
      </c>
      <c r="D2308" s="101" t="s">
        <v>11172</v>
      </c>
      <c r="E2308" s="102">
        <v>2212418</v>
      </c>
      <c r="F2308" s="101" t="s">
        <v>7506</v>
      </c>
      <c r="G2308" s="101" t="s">
        <v>3099</v>
      </c>
      <c r="H2308" s="103">
        <v>16</v>
      </c>
      <c r="I2308" s="100" t="s">
        <v>7471</v>
      </c>
      <c r="J2308" s="101" t="s">
        <v>11172</v>
      </c>
      <c r="K2308" s="101" t="s">
        <v>913</v>
      </c>
    </row>
    <row r="2309" spans="1:11">
      <c r="A2309" s="2" t="s">
        <v>12129</v>
      </c>
      <c r="B2309" s="99">
        <v>2191116</v>
      </c>
      <c r="C2309" s="100" t="s">
        <v>10532</v>
      </c>
      <c r="D2309" s="101" t="s">
        <v>10533</v>
      </c>
      <c r="E2309" s="102">
        <v>3439</v>
      </c>
      <c r="F2309" s="101" t="s">
        <v>7506</v>
      </c>
      <c r="G2309" s="101" t="s">
        <v>3099</v>
      </c>
      <c r="H2309" s="103">
        <v>2.4</v>
      </c>
      <c r="I2309" s="100" t="s">
        <v>7471</v>
      </c>
      <c r="J2309" s="101" t="s">
        <v>10533</v>
      </c>
      <c r="K2309" s="101" t="s">
        <v>930</v>
      </c>
    </row>
    <row r="2310" spans="1:11">
      <c r="A2310" s="2" t="s">
        <v>12129</v>
      </c>
      <c r="B2310" s="99">
        <v>2129870</v>
      </c>
      <c r="C2310" s="100" t="s">
        <v>11608</v>
      </c>
      <c r="D2310" s="101" t="s">
        <v>11609</v>
      </c>
      <c r="E2310" s="102">
        <v>2214608</v>
      </c>
      <c r="F2310" s="101" t="s">
        <v>7506</v>
      </c>
      <c r="G2310" s="101" t="s">
        <v>3099</v>
      </c>
      <c r="H2310" s="103">
        <v>16</v>
      </c>
      <c r="I2310" s="100" t="s">
        <v>7471</v>
      </c>
      <c r="J2310" s="101" t="s">
        <v>11609</v>
      </c>
      <c r="K2310" s="101" t="s">
        <v>938</v>
      </c>
    </row>
    <row r="2311" spans="1:11">
      <c r="A2311" s="2" t="s">
        <v>12129</v>
      </c>
      <c r="B2311" s="99">
        <v>2132532</v>
      </c>
      <c r="C2311" s="100" t="s">
        <v>11610</v>
      </c>
      <c r="D2311" s="101" t="s">
        <v>11611</v>
      </c>
      <c r="E2311" s="102">
        <v>2214608</v>
      </c>
      <c r="F2311" s="101" t="s">
        <v>7506</v>
      </c>
      <c r="G2311" s="101" t="s">
        <v>3099</v>
      </c>
      <c r="H2311" s="103">
        <v>16</v>
      </c>
      <c r="I2311" s="100" t="s">
        <v>7471</v>
      </c>
      <c r="J2311" s="101" t="s">
        <v>11611</v>
      </c>
      <c r="K2311" s="101" t="s">
        <v>938</v>
      </c>
    </row>
    <row r="2312" spans="1:11">
      <c r="A2312" s="2" t="s">
        <v>12129</v>
      </c>
      <c r="B2312" s="99">
        <v>2137055</v>
      </c>
      <c r="C2312" s="100" t="s">
        <v>11612</v>
      </c>
      <c r="D2312" s="101" t="s">
        <v>11613</v>
      </c>
      <c r="E2312" s="102">
        <v>2214608</v>
      </c>
      <c r="F2312" s="101" t="s">
        <v>7506</v>
      </c>
      <c r="G2312" s="101" t="s">
        <v>3099</v>
      </c>
      <c r="H2312" s="103">
        <v>16</v>
      </c>
      <c r="I2312" s="100" t="s">
        <v>7471</v>
      </c>
      <c r="J2312" s="101" t="s">
        <v>11613</v>
      </c>
      <c r="K2312" s="101" t="s">
        <v>938</v>
      </c>
    </row>
    <row r="2313" spans="1:11">
      <c r="A2313" s="2" t="s">
        <v>12129</v>
      </c>
      <c r="B2313" s="99">
        <v>2141009</v>
      </c>
      <c r="C2313" s="100" t="s">
        <v>11614</v>
      </c>
      <c r="D2313" s="101" t="s">
        <v>11615</v>
      </c>
      <c r="E2313" s="102">
        <v>2214608</v>
      </c>
      <c r="F2313" s="101" t="s">
        <v>7506</v>
      </c>
      <c r="G2313" s="101" t="s">
        <v>3099</v>
      </c>
      <c r="H2313" s="103">
        <v>16</v>
      </c>
      <c r="I2313" s="100" t="s">
        <v>7471</v>
      </c>
      <c r="J2313" s="101" t="s">
        <v>11615</v>
      </c>
      <c r="K2313" s="101" t="s">
        <v>938</v>
      </c>
    </row>
    <row r="2314" spans="1:11">
      <c r="A2314" s="2" t="s">
        <v>12129</v>
      </c>
      <c r="B2314" s="99">
        <v>2145914</v>
      </c>
      <c r="C2314" s="100" t="s">
        <v>11616</v>
      </c>
      <c r="D2314" s="101" t="s">
        <v>11617</v>
      </c>
      <c r="E2314" s="102">
        <v>2214608</v>
      </c>
      <c r="F2314" s="101" t="s">
        <v>7506</v>
      </c>
      <c r="G2314" s="101" t="s">
        <v>3099</v>
      </c>
      <c r="H2314" s="103">
        <v>16</v>
      </c>
      <c r="I2314" s="100" t="s">
        <v>7471</v>
      </c>
      <c r="J2314" s="101" t="s">
        <v>11617</v>
      </c>
      <c r="K2314" s="101" t="s">
        <v>938</v>
      </c>
    </row>
    <row r="2315" spans="1:11">
      <c r="A2315" s="2" t="s">
        <v>12129</v>
      </c>
      <c r="B2315" s="99">
        <v>2189042</v>
      </c>
      <c r="C2315" s="100" t="s">
        <v>11618</v>
      </c>
      <c r="D2315" s="101" t="s">
        <v>11619</v>
      </c>
      <c r="E2315" s="102">
        <v>2214608</v>
      </c>
      <c r="F2315" s="101" t="s">
        <v>7506</v>
      </c>
      <c r="G2315" s="101" t="s">
        <v>3099</v>
      </c>
      <c r="H2315" s="103">
        <v>16</v>
      </c>
      <c r="I2315" s="100" t="s">
        <v>7471</v>
      </c>
      <c r="J2315" s="101" t="s">
        <v>11619</v>
      </c>
      <c r="K2315" s="101" t="s">
        <v>938</v>
      </c>
    </row>
    <row r="2316" spans="1:11">
      <c r="A2316" s="2" t="s">
        <v>12129</v>
      </c>
      <c r="B2316" s="99">
        <v>2173287</v>
      </c>
      <c r="C2316" s="100" t="s">
        <v>11620</v>
      </c>
      <c r="D2316" s="101" t="s">
        <v>11621</v>
      </c>
      <c r="E2316" s="102">
        <v>2214608</v>
      </c>
      <c r="F2316" s="101" t="s">
        <v>7506</v>
      </c>
      <c r="G2316" s="101" t="s">
        <v>3099</v>
      </c>
      <c r="H2316" s="103">
        <v>16</v>
      </c>
      <c r="I2316" s="100" t="s">
        <v>7471</v>
      </c>
      <c r="J2316" s="101" t="s">
        <v>11621</v>
      </c>
      <c r="K2316" s="101" t="s">
        <v>938</v>
      </c>
    </row>
    <row r="2317" spans="1:11">
      <c r="A2317" s="2" t="s">
        <v>12129</v>
      </c>
      <c r="B2317" s="99">
        <v>2181812</v>
      </c>
      <c r="C2317" s="100" t="s">
        <v>11622</v>
      </c>
      <c r="D2317" s="101" t="s">
        <v>712</v>
      </c>
      <c r="E2317" s="102">
        <v>2214608</v>
      </c>
      <c r="F2317" s="101" t="s">
        <v>7506</v>
      </c>
      <c r="G2317" s="101" t="s">
        <v>3099</v>
      </c>
      <c r="H2317" s="103">
        <v>16</v>
      </c>
      <c r="I2317" s="100" t="s">
        <v>7471</v>
      </c>
      <c r="J2317" s="101" t="s">
        <v>712</v>
      </c>
      <c r="K2317" s="101" t="s">
        <v>938</v>
      </c>
    </row>
    <row r="2318" spans="1:11">
      <c r="A2318" s="2" t="s">
        <v>12129</v>
      </c>
      <c r="B2318" s="99">
        <v>2155683</v>
      </c>
      <c r="C2318" s="100" t="s">
        <v>11623</v>
      </c>
      <c r="D2318" s="101" t="s">
        <v>11624</v>
      </c>
      <c r="E2318" s="102">
        <v>2214608</v>
      </c>
      <c r="F2318" s="101" t="s">
        <v>7506</v>
      </c>
      <c r="G2318" s="101" t="s">
        <v>3099</v>
      </c>
      <c r="H2318" s="103">
        <v>16</v>
      </c>
      <c r="I2318" s="100" t="s">
        <v>7471</v>
      </c>
      <c r="J2318" s="101" t="s">
        <v>11624</v>
      </c>
      <c r="K2318" s="101" t="s">
        <v>938</v>
      </c>
    </row>
    <row r="2319" spans="1:11">
      <c r="A2319" s="2" t="s">
        <v>12129</v>
      </c>
      <c r="B2319" s="99">
        <v>2141576</v>
      </c>
      <c r="C2319" s="100" t="s">
        <v>11625</v>
      </c>
      <c r="D2319" s="101" t="s">
        <v>11626</v>
      </c>
      <c r="E2319" s="102">
        <v>2213804</v>
      </c>
      <c r="F2319" s="101" t="s">
        <v>7506</v>
      </c>
      <c r="G2319" s="101" t="s">
        <v>5442</v>
      </c>
      <c r="H2319" s="103">
        <v>4</v>
      </c>
      <c r="I2319" s="100" t="s">
        <v>7471</v>
      </c>
      <c r="J2319" s="101" t="s">
        <v>11626</v>
      </c>
      <c r="K2319" s="101" t="s">
        <v>363</v>
      </c>
    </row>
    <row r="2320" spans="1:11">
      <c r="A2320" s="2" t="s">
        <v>12129</v>
      </c>
      <c r="B2320" s="99">
        <v>2173851</v>
      </c>
      <c r="C2320" s="100" t="s">
        <v>11627</v>
      </c>
      <c r="D2320" s="101" t="s">
        <v>11628</v>
      </c>
      <c r="E2320" s="102">
        <v>2220732</v>
      </c>
      <c r="F2320" s="101" t="s">
        <v>7506</v>
      </c>
      <c r="G2320" s="101" t="s">
        <v>5442</v>
      </c>
      <c r="H2320" s="103">
        <v>12</v>
      </c>
      <c r="I2320" s="100" t="s">
        <v>7471</v>
      </c>
      <c r="J2320" s="101" t="s">
        <v>11628</v>
      </c>
      <c r="K2320" s="101" t="s">
        <v>363</v>
      </c>
    </row>
    <row r="2321" spans="1:11">
      <c r="A2321" s="2" t="s">
        <v>12129</v>
      </c>
      <c r="B2321" s="99">
        <v>2174024</v>
      </c>
      <c r="C2321" s="100" t="s">
        <v>11629</v>
      </c>
      <c r="D2321" s="101" t="s">
        <v>11630</v>
      </c>
      <c r="E2321" s="102">
        <v>2273829</v>
      </c>
      <c r="F2321" s="101" t="s">
        <v>7506</v>
      </c>
      <c r="G2321" s="101" t="s">
        <v>5442</v>
      </c>
      <c r="H2321" s="103">
        <v>33</v>
      </c>
      <c r="I2321" s="100" t="s">
        <v>7471</v>
      </c>
      <c r="J2321" s="101" t="s">
        <v>11630</v>
      </c>
      <c r="K2321" s="101" t="s">
        <v>363</v>
      </c>
    </row>
    <row r="2322" spans="1:11">
      <c r="A2322" s="2" t="s">
        <v>12129</v>
      </c>
      <c r="B2322" s="99">
        <v>2183961</v>
      </c>
      <c r="C2322" s="100" t="s">
        <v>11631</v>
      </c>
      <c r="D2322" s="101" t="s">
        <v>11632</v>
      </c>
      <c r="E2322" s="102">
        <v>2220732</v>
      </c>
      <c r="F2322" s="101" t="s">
        <v>7506</v>
      </c>
      <c r="G2322" s="101" t="s">
        <v>5442</v>
      </c>
      <c r="H2322" s="103">
        <v>12</v>
      </c>
      <c r="I2322" s="100" t="s">
        <v>7471</v>
      </c>
      <c r="J2322" s="101" t="s">
        <v>11632</v>
      </c>
      <c r="K2322" s="101" t="s">
        <v>363</v>
      </c>
    </row>
    <row r="2323" spans="1:11">
      <c r="A2323" s="2" t="s">
        <v>12129</v>
      </c>
      <c r="B2323" s="99">
        <v>2168325</v>
      </c>
      <c r="C2323" s="100" t="s">
        <v>11633</v>
      </c>
      <c r="D2323" s="101" t="s">
        <v>11634</v>
      </c>
      <c r="E2323" s="102">
        <v>2213804</v>
      </c>
      <c r="F2323" s="101" t="s">
        <v>7506</v>
      </c>
      <c r="G2323" s="101" t="s">
        <v>5442</v>
      </c>
      <c r="H2323" s="103">
        <v>4</v>
      </c>
      <c r="I2323" s="100" t="s">
        <v>7471</v>
      </c>
      <c r="J2323" s="101" t="s">
        <v>11634</v>
      </c>
      <c r="K2323" s="101" t="s">
        <v>363</v>
      </c>
    </row>
    <row r="2324" spans="1:11">
      <c r="A2324" s="2" t="s">
        <v>12129</v>
      </c>
      <c r="B2324" s="99">
        <v>2180548</v>
      </c>
      <c r="C2324" s="100" t="s">
        <v>11635</v>
      </c>
      <c r="D2324" s="101" t="s">
        <v>11636</v>
      </c>
      <c r="E2324" s="102">
        <v>2220732</v>
      </c>
      <c r="F2324" s="101" t="s">
        <v>7506</v>
      </c>
      <c r="G2324" s="101" t="s">
        <v>5442</v>
      </c>
      <c r="H2324" s="103">
        <v>12</v>
      </c>
      <c r="I2324" s="100" t="s">
        <v>7471</v>
      </c>
      <c r="J2324" s="101" t="s">
        <v>11636</v>
      </c>
      <c r="K2324" s="101" t="s">
        <v>363</v>
      </c>
    </row>
    <row r="2325" spans="1:11">
      <c r="A2325" s="2" t="s">
        <v>12129</v>
      </c>
      <c r="B2325" s="99">
        <v>2158436</v>
      </c>
      <c r="C2325" s="100" t="s">
        <v>11637</v>
      </c>
      <c r="D2325" s="101" t="s">
        <v>11638</v>
      </c>
      <c r="E2325" s="102">
        <v>2220732</v>
      </c>
      <c r="F2325" s="101" t="s">
        <v>7506</v>
      </c>
      <c r="G2325" s="101" t="s">
        <v>5442</v>
      </c>
      <c r="H2325" s="103">
        <v>12</v>
      </c>
      <c r="I2325" s="100" t="s">
        <v>7471</v>
      </c>
      <c r="J2325" s="101" t="s">
        <v>11638</v>
      </c>
      <c r="K2325" s="101" t="s">
        <v>363</v>
      </c>
    </row>
    <row r="2326" spans="1:11">
      <c r="A2326" s="2" t="s">
        <v>12129</v>
      </c>
      <c r="B2326" s="99">
        <v>2170457</v>
      </c>
      <c r="C2326" s="100" t="s">
        <v>11639</v>
      </c>
      <c r="D2326" s="101" t="s">
        <v>11640</v>
      </c>
      <c r="E2326" s="102">
        <v>2213804</v>
      </c>
      <c r="F2326" s="101" t="s">
        <v>7506</v>
      </c>
      <c r="G2326" s="101" t="s">
        <v>5442</v>
      </c>
      <c r="H2326" s="103">
        <v>4</v>
      </c>
      <c r="I2326" s="100" t="s">
        <v>7471</v>
      </c>
      <c r="J2326" s="101" t="s">
        <v>11640</v>
      </c>
      <c r="K2326" s="101" t="s">
        <v>363</v>
      </c>
    </row>
    <row r="2327" spans="1:11">
      <c r="A2327" s="2" t="s">
        <v>12129</v>
      </c>
      <c r="B2327" s="99">
        <v>2190786</v>
      </c>
      <c r="C2327" s="100" t="s">
        <v>11641</v>
      </c>
      <c r="D2327" s="101" t="s">
        <v>11642</v>
      </c>
      <c r="E2327" s="102">
        <v>2273829</v>
      </c>
      <c r="F2327" s="101" t="s">
        <v>7506</v>
      </c>
      <c r="G2327" s="101" t="s">
        <v>5442</v>
      </c>
      <c r="H2327" s="103">
        <v>33</v>
      </c>
      <c r="I2327" s="100" t="s">
        <v>7471</v>
      </c>
      <c r="J2327" s="101" t="s">
        <v>11642</v>
      </c>
      <c r="K2327" s="101" t="s">
        <v>363</v>
      </c>
    </row>
    <row r="2328" spans="1:11">
      <c r="A2328" s="2" t="s">
        <v>12129</v>
      </c>
      <c r="B2328" s="99">
        <v>2186139</v>
      </c>
      <c r="C2328" s="100" t="s">
        <v>11643</v>
      </c>
      <c r="D2328" s="101" t="s">
        <v>11644</v>
      </c>
      <c r="E2328" s="102">
        <v>2213804</v>
      </c>
      <c r="F2328" s="101" t="s">
        <v>7506</v>
      </c>
      <c r="G2328" s="101" t="s">
        <v>5442</v>
      </c>
      <c r="H2328" s="103">
        <v>4</v>
      </c>
      <c r="I2328" s="100" t="s">
        <v>7471</v>
      </c>
      <c r="J2328" s="101" t="s">
        <v>11644</v>
      </c>
      <c r="K2328" s="101" t="s">
        <v>363</v>
      </c>
    </row>
    <row r="2329" spans="1:11">
      <c r="A2329" s="2" t="s">
        <v>12129</v>
      </c>
      <c r="B2329" s="99">
        <v>2190418</v>
      </c>
      <c r="C2329" s="100" t="s">
        <v>11645</v>
      </c>
      <c r="D2329" s="101" t="s">
        <v>11646</v>
      </c>
      <c r="E2329" s="102">
        <v>2122365</v>
      </c>
      <c r="F2329" s="101" t="s">
        <v>7506</v>
      </c>
      <c r="G2329" s="101" t="s">
        <v>5448</v>
      </c>
      <c r="H2329" s="103">
        <v>4</v>
      </c>
      <c r="I2329" s="100" t="s">
        <v>7521</v>
      </c>
      <c r="J2329" s="101" t="s">
        <v>11646</v>
      </c>
      <c r="K2329" s="101" t="s">
        <v>1537</v>
      </c>
    </row>
    <row r="2330" spans="1:11">
      <c r="A2330" s="2" t="s">
        <v>12129</v>
      </c>
      <c r="B2330" s="99">
        <v>2132718</v>
      </c>
      <c r="C2330" s="100" t="s">
        <v>11762</v>
      </c>
      <c r="D2330" s="101" t="s">
        <v>11763</v>
      </c>
      <c r="E2330" s="102">
        <v>2219284</v>
      </c>
      <c r="F2330" s="101" t="s">
        <v>7506</v>
      </c>
      <c r="G2330" s="101" t="s">
        <v>3099</v>
      </c>
      <c r="H2330" s="103">
        <v>16</v>
      </c>
      <c r="I2330" s="100" t="s">
        <v>7471</v>
      </c>
      <c r="J2330" s="101" t="s">
        <v>11763</v>
      </c>
      <c r="K2330" s="101" t="s">
        <v>945</v>
      </c>
    </row>
    <row r="2331" spans="1:11">
      <c r="A2331" s="2" t="s">
        <v>12129</v>
      </c>
      <c r="B2331" s="99">
        <v>2172605</v>
      </c>
      <c r="C2331" s="100" t="s">
        <v>11764</v>
      </c>
      <c r="D2331" s="101" t="s">
        <v>11765</v>
      </c>
      <c r="E2331" s="102">
        <v>2216944</v>
      </c>
      <c r="F2331" s="101" t="s">
        <v>7506</v>
      </c>
      <c r="G2331" s="101" t="s">
        <v>3099</v>
      </c>
      <c r="H2331" s="103">
        <v>4</v>
      </c>
      <c r="I2331" s="100" t="s">
        <v>7471</v>
      </c>
      <c r="J2331" s="101" t="s">
        <v>11765</v>
      </c>
      <c r="K2331" s="101" t="s">
        <v>945</v>
      </c>
    </row>
    <row r="2332" spans="1:11">
      <c r="A2332" s="2" t="s">
        <v>12129</v>
      </c>
      <c r="B2332" s="99">
        <v>2176797</v>
      </c>
      <c r="C2332" s="100" t="s">
        <v>11766</v>
      </c>
      <c r="D2332" s="101" t="s">
        <v>11767</v>
      </c>
      <c r="E2332" s="102">
        <v>2216944</v>
      </c>
      <c r="F2332" s="101" t="s">
        <v>7506</v>
      </c>
      <c r="G2332" s="101" t="s">
        <v>3099</v>
      </c>
      <c r="H2332" s="103">
        <v>4</v>
      </c>
      <c r="I2332" s="100" t="s">
        <v>7471</v>
      </c>
      <c r="J2332" s="101" t="s">
        <v>11767</v>
      </c>
      <c r="K2332" s="101" t="s">
        <v>945</v>
      </c>
    </row>
    <row r="2333" spans="1:11">
      <c r="A2333" s="2" t="s">
        <v>12129</v>
      </c>
      <c r="B2333" s="99">
        <v>2181738</v>
      </c>
      <c r="C2333" s="100" t="s">
        <v>11768</v>
      </c>
      <c r="D2333" s="101" t="s">
        <v>11769</v>
      </c>
      <c r="E2333" s="102">
        <v>2216944</v>
      </c>
      <c r="F2333" s="101" t="s">
        <v>7506</v>
      </c>
      <c r="G2333" s="101" t="s">
        <v>3099</v>
      </c>
      <c r="H2333" s="103">
        <v>4</v>
      </c>
      <c r="I2333" s="100" t="s">
        <v>7471</v>
      </c>
      <c r="J2333" s="101" t="s">
        <v>11769</v>
      </c>
      <c r="K2333" s="101" t="s">
        <v>945</v>
      </c>
    </row>
    <row r="2334" spans="1:11">
      <c r="A2334" s="2" t="s">
        <v>12129</v>
      </c>
      <c r="B2334" s="99">
        <v>2187862</v>
      </c>
      <c r="C2334" s="100" t="s">
        <v>11770</v>
      </c>
      <c r="D2334" s="101" t="s">
        <v>11771</v>
      </c>
      <c r="E2334" s="102">
        <v>2219284</v>
      </c>
      <c r="F2334" s="101" t="s">
        <v>7506</v>
      </c>
      <c r="G2334" s="101" t="s">
        <v>3099</v>
      </c>
      <c r="H2334" s="103">
        <v>16</v>
      </c>
      <c r="I2334" s="100" t="s">
        <v>7471</v>
      </c>
      <c r="J2334" s="101" t="s">
        <v>11771</v>
      </c>
      <c r="K2334" s="101" t="s">
        <v>945</v>
      </c>
    </row>
    <row r="2335" spans="1:11">
      <c r="A2335" s="2" t="s">
        <v>12129</v>
      </c>
      <c r="B2335" s="99">
        <v>2177677</v>
      </c>
      <c r="C2335" s="100" t="s">
        <v>11772</v>
      </c>
      <c r="D2335" s="101" t="s">
        <v>11773</v>
      </c>
      <c r="E2335" s="102">
        <v>2216944</v>
      </c>
      <c r="F2335" s="101" t="s">
        <v>7506</v>
      </c>
      <c r="G2335" s="101" t="s">
        <v>3099</v>
      </c>
      <c r="H2335" s="103">
        <v>4</v>
      </c>
      <c r="I2335" s="100" t="s">
        <v>7471</v>
      </c>
      <c r="J2335" s="101" t="s">
        <v>11773</v>
      </c>
      <c r="K2335" s="101" t="s">
        <v>945</v>
      </c>
    </row>
    <row r="2336" spans="1:11">
      <c r="A2336" s="2" t="s">
        <v>12129</v>
      </c>
      <c r="B2336" s="99">
        <v>2184713</v>
      </c>
      <c r="C2336" s="100" t="s">
        <v>11774</v>
      </c>
      <c r="D2336" s="101" t="s">
        <v>11775</v>
      </c>
      <c r="E2336" s="102">
        <v>2219284</v>
      </c>
      <c r="F2336" s="101" t="s">
        <v>7506</v>
      </c>
      <c r="G2336" s="101" t="s">
        <v>3099</v>
      </c>
      <c r="H2336" s="103">
        <v>16</v>
      </c>
      <c r="I2336" s="100" t="s">
        <v>7471</v>
      </c>
      <c r="J2336" s="101" t="s">
        <v>11775</v>
      </c>
      <c r="K2336" s="101" t="s">
        <v>945</v>
      </c>
    </row>
    <row r="2337" spans="1:11">
      <c r="A2337" s="2" t="s">
        <v>12129</v>
      </c>
      <c r="B2337" s="99">
        <v>2186223</v>
      </c>
      <c r="C2337" s="100" t="s">
        <v>11776</v>
      </c>
      <c r="D2337" s="101" t="s">
        <v>11777</v>
      </c>
      <c r="E2337" s="102">
        <v>2216944</v>
      </c>
      <c r="F2337" s="101" t="s">
        <v>7506</v>
      </c>
      <c r="G2337" s="101" t="s">
        <v>3099</v>
      </c>
      <c r="H2337" s="103">
        <v>4</v>
      </c>
      <c r="I2337" s="100" t="s">
        <v>7471</v>
      </c>
      <c r="J2337" s="101" t="s">
        <v>11777</v>
      </c>
      <c r="K2337" s="101" t="s">
        <v>945</v>
      </c>
    </row>
    <row r="2338" spans="1:11">
      <c r="A2338" s="2" t="s">
        <v>12129</v>
      </c>
      <c r="B2338" s="99">
        <v>2144234</v>
      </c>
      <c r="C2338" s="100" t="s">
        <v>11778</v>
      </c>
      <c r="D2338" s="101" t="s">
        <v>11779</v>
      </c>
      <c r="E2338" s="102">
        <v>2219284</v>
      </c>
      <c r="F2338" s="101" t="s">
        <v>7506</v>
      </c>
      <c r="G2338" s="101" t="s">
        <v>3099</v>
      </c>
      <c r="H2338" s="103">
        <v>16</v>
      </c>
      <c r="I2338" s="100" t="s">
        <v>7471</v>
      </c>
      <c r="J2338" s="101" t="s">
        <v>11779</v>
      </c>
      <c r="K2338" s="101" t="s">
        <v>945</v>
      </c>
    </row>
    <row r="2339" spans="1:11">
      <c r="A2339" s="2" t="s">
        <v>12129</v>
      </c>
      <c r="B2339" s="99">
        <v>2158964</v>
      </c>
      <c r="C2339" s="100" t="s">
        <v>11780</v>
      </c>
      <c r="D2339" s="101" t="s">
        <v>11781</v>
      </c>
      <c r="E2339" s="102">
        <v>2216944</v>
      </c>
      <c r="F2339" s="101" t="s">
        <v>7506</v>
      </c>
      <c r="G2339" s="101" t="s">
        <v>3099</v>
      </c>
      <c r="H2339" s="103">
        <v>4</v>
      </c>
      <c r="I2339" s="100" t="s">
        <v>7471</v>
      </c>
      <c r="J2339" s="101" t="s">
        <v>11781</v>
      </c>
      <c r="K2339" s="101" t="s">
        <v>945</v>
      </c>
    </row>
    <row r="2340" spans="1:11">
      <c r="A2340" s="2" t="s">
        <v>12129</v>
      </c>
      <c r="B2340" s="99">
        <v>2190719</v>
      </c>
      <c r="C2340" s="100" t="s">
        <v>11782</v>
      </c>
      <c r="D2340" s="101" t="s">
        <v>11783</v>
      </c>
      <c r="E2340" s="102">
        <v>2219284</v>
      </c>
      <c r="F2340" s="101" t="s">
        <v>7506</v>
      </c>
      <c r="G2340" s="101" t="s">
        <v>3099</v>
      </c>
      <c r="H2340" s="103">
        <v>16</v>
      </c>
      <c r="I2340" s="100" t="s">
        <v>7471</v>
      </c>
      <c r="J2340" s="101" t="s">
        <v>11783</v>
      </c>
      <c r="K2340" s="101" t="s">
        <v>945</v>
      </c>
    </row>
    <row r="2341" spans="1:11">
      <c r="A2341" s="2" t="s">
        <v>12129</v>
      </c>
      <c r="B2341" s="99">
        <v>2132069</v>
      </c>
      <c r="C2341" s="100" t="s">
        <v>11784</v>
      </c>
      <c r="D2341" s="101" t="s">
        <v>11785</v>
      </c>
      <c r="E2341" s="102">
        <v>2219284</v>
      </c>
      <c r="F2341" s="101" t="s">
        <v>7506</v>
      </c>
      <c r="G2341" s="101" t="s">
        <v>3099</v>
      </c>
      <c r="H2341" s="103">
        <v>16</v>
      </c>
      <c r="I2341" s="100" t="s">
        <v>7471</v>
      </c>
      <c r="J2341" s="101" t="s">
        <v>11785</v>
      </c>
      <c r="K2341" s="101" t="s">
        <v>945</v>
      </c>
    </row>
    <row r="2342" spans="1:11">
      <c r="A2342" s="2" t="s">
        <v>12129</v>
      </c>
      <c r="B2342" s="99">
        <v>2190279</v>
      </c>
      <c r="C2342" s="100" t="s">
        <v>11786</v>
      </c>
      <c r="D2342" s="101" t="s">
        <v>11787</v>
      </c>
      <c r="E2342" s="102">
        <v>2126253</v>
      </c>
      <c r="F2342" s="101" t="s">
        <v>7506</v>
      </c>
      <c r="G2342" s="101" t="s">
        <v>2900</v>
      </c>
      <c r="H2342" s="103">
        <v>12</v>
      </c>
      <c r="I2342" s="100" t="s">
        <v>7521</v>
      </c>
      <c r="J2342" s="101" t="s">
        <v>11787</v>
      </c>
      <c r="K2342" s="101" t="s">
        <v>1547</v>
      </c>
    </row>
    <row r="2343" spans="1:11">
      <c r="A2343" s="2" t="s">
        <v>12129</v>
      </c>
      <c r="B2343" s="99">
        <v>2129708</v>
      </c>
      <c r="C2343" s="100" t="s">
        <v>12076</v>
      </c>
      <c r="D2343" s="101" t="s">
        <v>12077</v>
      </c>
      <c r="E2343" s="102">
        <v>2212348</v>
      </c>
      <c r="F2343" s="101" t="s">
        <v>7506</v>
      </c>
      <c r="G2343" s="101" t="s">
        <v>3099</v>
      </c>
      <c r="H2343" s="103">
        <v>16</v>
      </c>
      <c r="I2343" s="100" t="s">
        <v>7471</v>
      </c>
      <c r="J2343" s="101" t="s">
        <v>12077</v>
      </c>
      <c r="K2343" s="101" t="s">
        <v>969</v>
      </c>
    </row>
    <row r="2344" spans="1:11">
      <c r="A2344" s="2" t="s">
        <v>12129</v>
      </c>
      <c r="B2344" s="99">
        <v>2131542</v>
      </c>
      <c r="C2344" s="100" t="s">
        <v>12078</v>
      </c>
      <c r="D2344" s="101" t="s">
        <v>12079</v>
      </c>
      <c r="E2344" s="102">
        <v>2212348</v>
      </c>
      <c r="F2344" s="101" t="s">
        <v>7506</v>
      </c>
      <c r="G2344" s="101" t="s">
        <v>3099</v>
      </c>
      <c r="H2344" s="103">
        <v>16</v>
      </c>
      <c r="I2344" s="100" t="s">
        <v>7471</v>
      </c>
      <c r="J2344" s="101" t="s">
        <v>12079</v>
      </c>
      <c r="K2344" s="101" t="s">
        <v>969</v>
      </c>
    </row>
    <row r="2345" spans="1:11">
      <c r="A2345" s="2" t="s">
        <v>12129</v>
      </c>
      <c r="B2345" s="99">
        <v>2134376</v>
      </c>
      <c r="C2345" s="100" t="s">
        <v>12080</v>
      </c>
      <c r="D2345" s="101" t="s">
        <v>12081</v>
      </c>
      <c r="E2345" s="102">
        <v>2212348</v>
      </c>
      <c r="F2345" s="101" t="s">
        <v>7506</v>
      </c>
      <c r="G2345" s="101" t="s">
        <v>3099</v>
      </c>
      <c r="H2345" s="103">
        <v>16</v>
      </c>
      <c r="I2345" s="100" t="s">
        <v>7471</v>
      </c>
      <c r="J2345" s="101" t="s">
        <v>12081</v>
      </c>
      <c r="K2345" s="101" t="s">
        <v>969</v>
      </c>
    </row>
    <row r="2346" spans="1:11">
      <c r="A2346" s="2" t="s">
        <v>12129</v>
      </c>
      <c r="B2346" s="99">
        <v>2150954</v>
      </c>
      <c r="C2346" s="100" t="s">
        <v>12082</v>
      </c>
      <c r="D2346" s="101" t="s">
        <v>12083</v>
      </c>
      <c r="E2346" s="102">
        <v>2214644</v>
      </c>
      <c r="F2346" s="101" t="s">
        <v>7506</v>
      </c>
      <c r="G2346" s="101" t="s">
        <v>3099</v>
      </c>
      <c r="H2346" s="103">
        <v>4</v>
      </c>
      <c r="I2346" s="100" t="s">
        <v>7471</v>
      </c>
      <c r="J2346" s="101" t="s">
        <v>12083</v>
      </c>
      <c r="K2346" s="101" t="s">
        <v>969</v>
      </c>
    </row>
    <row r="2347" spans="1:11">
      <c r="A2347" s="2" t="s">
        <v>12129</v>
      </c>
      <c r="B2347" s="99">
        <v>2151488</v>
      </c>
      <c r="C2347" s="100" t="s">
        <v>12084</v>
      </c>
      <c r="D2347" s="101" t="s">
        <v>12085</v>
      </c>
      <c r="E2347" s="102">
        <v>2212348</v>
      </c>
      <c r="F2347" s="101" t="s">
        <v>7506</v>
      </c>
      <c r="G2347" s="101" t="s">
        <v>3099</v>
      </c>
      <c r="H2347" s="103">
        <v>16</v>
      </c>
      <c r="I2347" s="100" t="s">
        <v>7471</v>
      </c>
      <c r="J2347" s="101" t="s">
        <v>12085</v>
      </c>
      <c r="K2347" s="101" t="s">
        <v>969</v>
      </c>
    </row>
    <row r="2348" spans="1:11">
      <c r="A2348" s="2" t="s">
        <v>12129</v>
      </c>
      <c r="B2348" s="99">
        <v>2164643</v>
      </c>
      <c r="C2348" s="100" t="s">
        <v>12086</v>
      </c>
      <c r="D2348" s="101" t="s">
        <v>12087</v>
      </c>
      <c r="E2348" s="102">
        <v>2214644</v>
      </c>
      <c r="F2348" s="101" t="s">
        <v>7506</v>
      </c>
      <c r="G2348" s="101" t="s">
        <v>3099</v>
      </c>
      <c r="H2348" s="103">
        <v>4</v>
      </c>
      <c r="I2348" s="100" t="s">
        <v>7471</v>
      </c>
      <c r="J2348" s="101" t="s">
        <v>12087</v>
      </c>
      <c r="K2348" s="101" t="s">
        <v>969</v>
      </c>
    </row>
    <row r="2349" spans="1:11">
      <c r="A2349" s="2" t="s">
        <v>12129</v>
      </c>
      <c r="B2349" s="99">
        <v>2165902</v>
      </c>
      <c r="C2349" s="100" t="s">
        <v>12088</v>
      </c>
      <c r="D2349" s="101" t="s">
        <v>4577</v>
      </c>
      <c r="E2349" s="102">
        <v>2212348</v>
      </c>
      <c r="F2349" s="101" t="s">
        <v>7506</v>
      </c>
      <c r="G2349" s="101" t="s">
        <v>3099</v>
      </c>
      <c r="H2349" s="103">
        <v>16</v>
      </c>
      <c r="I2349" s="100" t="s">
        <v>7471</v>
      </c>
      <c r="J2349" s="101" t="s">
        <v>4577</v>
      </c>
      <c r="K2349" s="101" t="s">
        <v>969</v>
      </c>
    </row>
    <row r="2350" spans="1:11">
      <c r="A2350" s="2" t="s">
        <v>12129</v>
      </c>
      <c r="B2350" s="99">
        <v>2180024</v>
      </c>
      <c r="C2350" s="100" t="s">
        <v>12089</v>
      </c>
      <c r="D2350" s="101" t="s">
        <v>12090</v>
      </c>
      <c r="E2350" s="102">
        <v>2214644</v>
      </c>
      <c r="F2350" s="101" t="s">
        <v>7506</v>
      </c>
      <c r="G2350" s="101" t="s">
        <v>3099</v>
      </c>
      <c r="H2350" s="103">
        <v>4</v>
      </c>
      <c r="I2350" s="100" t="s">
        <v>7471</v>
      </c>
      <c r="J2350" s="101" t="s">
        <v>12090</v>
      </c>
      <c r="K2350" s="101" t="s">
        <v>969</v>
      </c>
    </row>
    <row r="2351" spans="1:11">
      <c r="A2351" s="2" t="s">
        <v>12129</v>
      </c>
      <c r="B2351" s="99">
        <v>2178833</v>
      </c>
      <c r="C2351" s="100" t="s">
        <v>12091</v>
      </c>
      <c r="D2351" s="101" t="s">
        <v>12092</v>
      </c>
      <c r="E2351" s="102">
        <v>2214644</v>
      </c>
      <c r="F2351" s="101" t="s">
        <v>7506</v>
      </c>
      <c r="G2351" s="101" t="s">
        <v>3099</v>
      </c>
      <c r="H2351" s="103">
        <v>4</v>
      </c>
      <c r="I2351" s="100" t="s">
        <v>7471</v>
      </c>
      <c r="J2351" s="101" t="s">
        <v>12092</v>
      </c>
      <c r="K2351" s="101" t="s">
        <v>969</v>
      </c>
    </row>
    <row r="2352" spans="1:11">
      <c r="A2352" s="2" t="s">
        <v>12129</v>
      </c>
      <c r="B2352" s="99">
        <v>2188977</v>
      </c>
      <c r="C2352" s="100" t="s">
        <v>12093</v>
      </c>
      <c r="D2352" s="101" t="s">
        <v>12094</v>
      </c>
      <c r="E2352" s="102">
        <v>2214644</v>
      </c>
      <c r="F2352" s="101" t="s">
        <v>7506</v>
      </c>
      <c r="G2352" s="101" t="s">
        <v>3099</v>
      </c>
      <c r="H2352" s="103">
        <v>4</v>
      </c>
      <c r="I2352" s="100" t="s">
        <v>7471</v>
      </c>
      <c r="J2352" s="101" t="s">
        <v>12094</v>
      </c>
      <c r="K2352" s="101" t="s">
        <v>969</v>
      </c>
    </row>
    <row r="2353" spans="1:11">
      <c r="A2353" s="2" t="s">
        <v>12129</v>
      </c>
      <c r="B2353" s="99">
        <v>2190691</v>
      </c>
      <c r="C2353" s="100" t="s">
        <v>12095</v>
      </c>
      <c r="D2353" s="101" t="s">
        <v>12096</v>
      </c>
      <c r="E2353" s="102">
        <v>2212348</v>
      </c>
      <c r="F2353" s="101" t="s">
        <v>7506</v>
      </c>
      <c r="G2353" s="101" t="s">
        <v>3099</v>
      </c>
      <c r="H2353" s="103">
        <v>16</v>
      </c>
      <c r="I2353" s="100" t="s">
        <v>7471</v>
      </c>
      <c r="J2353" s="101" t="s">
        <v>12096</v>
      </c>
      <c r="K2353" s="101" t="s">
        <v>969</v>
      </c>
    </row>
    <row r="2354" spans="1:11">
      <c r="A2354" s="2" t="s">
        <v>12129</v>
      </c>
      <c r="B2354" s="99">
        <v>2174390</v>
      </c>
      <c r="C2354" s="100" t="s">
        <v>12097</v>
      </c>
      <c r="D2354" s="101" t="s">
        <v>12098</v>
      </c>
      <c r="E2354" s="102">
        <v>2212348</v>
      </c>
      <c r="F2354" s="101" t="s">
        <v>7506</v>
      </c>
      <c r="G2354" s="101" t="s">
        <v>3099</v>
      </c>
      <c r="H2354" s="103">
        <v>16</v>
      </c>
      <c r="I2354" s="100" t="s">
        <v>7471</v>
      </c>
      <c r="J2354" s="101" t="s">
        <v>12098</v>
      </c>
      <c r="K2354" s="101" t="s">
        <v>969</v>
      </c>
    </row>
    <row r="2355" spans="1:11">
      <c r="A2355" s="2" t="s">
        <v>12129</v>
      </c>
      <c r="B2355" s="99">
        <v>2184157</v>
      </c>
      <c r="C2355" s="100" t="s">
        <v>12099</v>
      </c>
      <c r="D2355" s="101" t="s">
        <v>12100</v>
      </c>
      <c r="E2355" s="102">
        <v>2212348</v>
      </c>
      <c r="F2355" s="101" t="s">
        <v>7506</v>
      </c>
      <c r="G2355" s="101" t="s">
        <v>3099</v>
      </c>
      <c r="H2355" s="103">
        <v>16</v>
      </c>
      <c r="I2355" s="100" t="s">
        <v>7471</v>
      </c>
      <c r="J2355" s="101" t="s">
        <v>12100</v>
      </c>
      <c r="K2355" s="101" t="s">
        <v>969</v>
      </c>
    </row>
    <row r="2356" spans="1:11">
      <c r="A2356" s="2" t="s">
        <v>12129</v>
      </c>
      <c r="B2356" s="99">
        <v>2143923</v>
      </c>
      <c r="C2356" s="100" t="s">
        <v>12101</v>
      </c>
      <c r="D2356" s="101" t="s">
        <v>12102</v>
      </c>
      <c r="E2356" s="102">
        <v>2214644</v>
      </c>
      <c r="F2356" s="101" t="s">
        <v>7506</v>
      </c>
      <c r="G2356" s="101" t="s">
        <v>3099</v>
      </c>
      <c r="H2356" s="103">
        <v>4</v>
      </c>
      <c r="I2356" s="100" t="s">
        <v>7471</v>
      </c>
      <c r="J2356" s="101" t="s">
        <v>12102</v>
      </c>
      <c r="K2356" s="101" t="s">
        <v>969</v>
      </c>
    </row>
    <row r="2357" spans="1:11">
      <c r="A2357" s="2" t="s">
        <v>12129</v>
      </c>
      <c r="B2357" s="99">
        <v>2153866</v>
      </c>
      <c r="C2357" s="100" t="s">
        <v>12103</v>
      </c>
      <c r="D2357" s="101" t="s">
        <v>12104</v>
      </c>
      <c r="E2357" s="102">
        <v>2214644</v>
      </c>
      <c r="F2357" s="101" t="s">
        <v>7506</v>
      </c>
      <c r="G2357" s="101" t="s">
        <v>3099</v>
      </c>
      <c r="H2357" s="103">
        <v>4</v>
      </c>
      <c r="I2357" s="100" t="s">
        <v>7471</v>
      </c>
      <c r="J2357" s="101" t="s">
        <v>12104</v>
      </c>
      <c r="K2357" s="101" t="s">
        <v>969</v>
      </c>
    </row>
    <row r="2358" spans="1:11">
      <c r="A2358" s="2" t="s">
        <v>12129</v>
      </c>
      <c r="B2358" s="99">
        <v>2180546</v>
      </c>
      <c r="C2358" s="100" t="s">
        <v>12105</v>
      </c>
      <c r="D2358" s="101" t="s">
        <v>12106</v>
      </c>
      <c r="E2358" s="102">
        <v>2214644</v>
      </c>
      <c r="F2358" s="101" t="s">
        <v>7506</v>
      </c>
      <c r="G2358" s="101" t="s">
        <v>3099</v>
      </c>
      <c r="H2358" s="103">
        <v>4</v>
      </c>
      <c r="I2358" s="100" t="s">
        <v>7471</v>
      </c>
      <c r="J2358" s="101" t="s">
        <v>12106</v>
      </c>
      <c r="K2358" s="101" t="s">
        <v>969</v>
      </c>
    </row>
    <row r="2359" spans="1:11">
      <c r="A2359" s="2" t="s">
        <v>12129</v>
      </c>
      <c r="B2359" s="99">
        <v>2136888</v>
      </c>
      <c r="C2359" s="100" t="s">
        <v>12107</v>
      </c>
      <c r="D2359" s="101" t="s">
        <v>12108</v>
      </c>
      <c r="E2359" s="102">
        <v>2273869</v>
      </c>
      <c r="F2359" s="101" t="s">
        <v>7506</v>
      </c>
      <c r="G2359" s="101" t="s">
        <v>2092</v>
      </c>
      <c r="H2359" s="103">
        <v>12</v>
      </c>
      <c r="I2359" s="100" t="s">
        <v>7471</v>
      </c>
      <c r="J2359" s="101" t="s">
        <v>12108</v>
      </c>
      <c r="K2359" s="101" t="s">
        <v>970</v>
      </c>
    </row>
    <row r="2360" spans="1:11">
      <c r="A2360" s="2" t="s">
        <v>12129</v>
      </c>
      <c r="B2360" s="99">
        <v>2190747</v>
      </c>
      <c r="C2360" s="100" t="s">
        <v>12109</v>
      </c>
      <c r="D2360" s="101" t="s">
        <v>12110</v>
      </c>
      <c r="E2360" s="102">
        <v>2273869</v>
      </c>
      <c r="F2360" s="101" t="s">
        <v>7506</v>
      </c>
      <c r="G2360" s="101" t="s">
        <v>2092</v>
      </c>
      <c r="H2360" s="103">
        <v>12</v>
      </c>
      <c r="I2360" s="100" t="s">
        <v>7471</v>
      </c>
      <c r="J2360" s="101" t="s">
        <v>12110</v>
      </c>
      <c r="K2360" s="101" t="s">
        <v>970</v>
      </c>
    </row>
    <row r="2361" spans="1:11">
      <c r="A2361" s="2" t="s">
        <v>12129</v>
      </c>
      <c r="B2361" s="99">
        <v>2143594</v>
      </c>
      <c r="C2361" s="100" t="s">
        <v>12111</v>
      </c>
      <c r="D2361" s="101" t="s">
        <v>12112</v>
      </c>
      <c r="E2361" s="102">
        <v>2218120</v>
      </c>
      <c r="F2361" s="101" t="s">
        <v>7506</v>
      </c>
      <c r="G2361" s="101" t="s">
        <v>5457</v>
      </c>
      <c r="H2361" s="103">
        <v>33</v>
      </c>
      <c r="I2361" s="100" t="s">
        <v>7471</v>
      </c>
      <c r="J2361" s="101" t="s">
        <v>12112</v>
      </c>
      <c r="K2361" s="101" t="s">
        <v>971</v>
      </c>
    </row>
    <row r="2362" spans="1:11">
      <c r="A2362" s="2" t="s">
        <v>12129</v>
      </c>
      <c r="B2362" s="99">
        <v>2190394</v>
      </c>
      <c r="C2362" s="100" t="s">
        <v>12113</v>
      </c>
      <c r="D2362" s="101" t="s">
        <v>12114</v>
      </c>
      <c r="E2362" s="102">
        <v>2125950</v>
      </c>
      <c r="F2362" s="101" t="s">
        <v>7506</v>
      </c>
      <c r="G2362" s="101" t="s">
        <v>5442</v>
      </c>
      <c r="H2362" s="103">
        <v>12</v>
      </c>
      <c r="I2362" s="100" t="s">
        <v>7471</v>
      </c>
      <c r="J2362" s="101" t="s">
        <v>12114</v>
      </c>
      <c r="K2362" s="101" t="s">
        <v>12115</v>
      </c>
    </row>
    <row r="2363" spans="1:11">
      <c r="A2363" s="2" t="s">
        <v>12129</v>
      </c>
      <c r="B2363" s="99">
        <v>2150787</v>
      </c>
      <c r="C2363" s="100" t="s">
        <v>12116</v>
      </c>
      <c r="D2363" s="101" t="s">
        <v>12117</v>
      </c>
      <c r="E2363" s="102">
        <v>2214664</v>
      </c>
      <c r="F2363" s="101" t="s">
        <v>7506</v>
      </c>
      <c r="G2363" s="101" t="s">
        <v>5876</v>
      </c>
      <c r="H2363" s="103">
        <v>4</v>
      </c>
      <c r="I2363" s="100" t="s">
        <v>7521</v>
      </c>
      <c r="J2363" s="101" t="s">
        <v>12117</v>
      </c>
      <c r="K2363" s="101" t="s">
        <v>972</v>
      </c>
    </row>
    <row r="2364" spans="1:11">
      <c r="A2364" s="2" t="s">
        <v>12129</v>
      </c>
      <c r="B2364" s="99">
        <v>2170884</v>
      </c>
      <c r="C2364" s="100" t="s">
        <v>12118</v>
      </c>
      <c r="D2364" s="101" t="s">
        <v>12119</v>
      </c>
      <c r="E2364" s="102">
        <v>2214664</v>
      </c>
      <c r="F2364" s="101" t="s">
        <v>7506</v>
      </c>
      <c r="G2364" s="101" t="s">
        <v>5876</v>
      </c>
      <c r="H2364" s="103">
        <v>4</v>
      </c>
      <c r="I2364" s="100" t="s">
        <v>7521</v>
      </c>
      <c r="J2364" s="101" t="s">
        <v>12119</v>
      </c>
      <c r="K2364" s="101" t="s">
        <v>972</v>
      </c>
    </row>
    <row r="2365" spans="1:11">
      <c r="A2365" s="2" t="s">
        <v>12129</v>
      </c>
      <c r="B2365" s="99">
        <v>2131369</v>
      </c>
      <c r="C2365" s="100" t="s">
        <v>12120</v>
      </c>
      <c r="D2365" s="101" t="s">
        <v>12121</v>
      </c>
      <c r="E2365" s="102">
        <v>2214664</v>
      </c>
      <c r="F2365" s="101" t="s">
        <v>7506</v>
      </c>
      <c r="G2365" s="101" t="s">
        <v>5876</v>
      </c>
      <c r="H2365" s="103">
        <v>4</v>
      </c>
      <c r="I2365" s="100" t="s">
        <v>7521</v>
      </c>
      <c r="J2365" s="101" t="s">
        <v>12121</v>
      </c>
      <c r="K2365" s="101" t="s">
        <v>972</v>
      </c>
    </row>
    <row r="2366" spans="1:11">
      <c r="A2366" s="2" t="s">
        <v>12136</v>
      </c>
      <c r="B2366" s="99">
        <v>2146096</v>
      </c>
      <c r="C2366" s="100" t="s">
        <v>1796</v>
      </c>
      <c r="D2366" s="101" t="s">
        <v>1797</v>
      </c>
      <c r="E2366" s="102">
        <v>2214362</v>
      </c>
      <c r="F2366" s="101" t="s">
        <v>7506</v>
      </c>
      <c r="G2366" s="101" t="s">
        <v>5451</v>
      </c>
      <c r="H2366" s="103">
        <v>16</v>
      </c>
      <c r="I2366" s="100" t="s">
        <v>7471</v>
      </c>
      <c r="J2366" s="101" t="s">
        <v>1797</v>
      </c>
      <c r="K2366" s="101" t="s">
        <v>386</v>
      </c>
    </row>
    <row r="2367" spans="1:11">
      <c r="A2367" s="2" t="s">
        <v>12136</v>
      </c>
      <c r="B2367" s="99">
        <v>2150584</v>
      </c>
      <c r="C2367" s="100" t="s">
        <v>1798</v>
      </c>
      <c r="D2367" s="101" t="s">
        <v>1799</v>
      </c>
      <c r="E2367" s="102">
        <v>2214362</v>
      </c>
      <c r="F2367" s="101" t="s">
        <v>7506</v>
      </c>
      <c r="G2367" s="101" t="s">
        <v>5451</v>
      </c>
      <c r="H2367" s="103">
        <v>16</v>
      </c>
      <c r="I2367" s="100" t="s">
        <v>7471</v>
      </c>
      <c r="J2367" s="101" t="s">
        <v>1799</v>
      </c>
      <c r="K2367" s="101" t="s">
        <v>386</v>
      </c>
    </row>
    <row r="2368" spans="1:11">
      <c r="A2368" s="2" t="s">
        <v>12136</v>
      </c>
      <c r="B2368" s="99">
        <v>2162024</v>
      </c>
      <c r="C2368" s="100" t="s">
        <v>1800</v>
      </c>
      <c r="D2368" s="101" t="s">
        <v>1801</v>
      </c>
      <c r="E2368" s="102">
        <v>2214362</v>
      </c>
      <c r="F2368" s="101" t="s">
        <v>7506</v>
      </c>
      <c r="G2368" s="101" t="s">
        <v>5451</v>
      </c>
      <c r="H2368" s="103">
        <v>16</v>
      </c>
      <c r="I2368" s="100" t="s">
        <v>7471</v>
      </c>
      <c r="J2368" s="101" t="s">
        <v>1801</v>
      </c>
      <c r="K2368" s="101" t="s">
        <v>386</v>
      </c>
    </row>
    <row r="2369" spans="1:11">
      <c r="A2369" s="2" t="s">
        <v>12136</v>
      </c>
      <c r="B2369" s="99">
        <v>2185722</v>
      </c>
      <c r="C2369" s="100" t="s">
        <v>1802</v>
      </c>
      <c r="D2369" s="101" t="s">
        <v>1803</v>
      </c>
      <c r="E2369" s="102">
        <v>2212046</v>
      </c>
      <c r="F2369" s="101" t="s">
        <v>7506</v>
      </c>
      <c r="G2369" s="101" t="s">
        <v>5451</v>
      </c>
      <c r="H2369" s="103">
        <v>4</v>
      </c>
      <c r="I2369" s="100" t="s">
        <v>7521</v>
      </c>
      <c r="J2369" s="101" t="s">
        <v>1803</v>
      </c>
      <c r="K2369" s="101" t="s">
        <v>386</v>
      </c>
    </row>
    <row r="2370" spans="1:11">
      <c r="A2370" s="2" t="s">
        <v>12136</v>
      </c>
      <c r="B2370" s="99">
        <v>2187861</v>
      </c>
      <c r="C2370" s="100" t="s">
        <v>1804</v>
      </c>
      <c r="D2370" s="101" t="s">
        <v>1805</v>
      </c>
      <c r="E2370" s="102">
        <v>2214362</v>
      </c>
      <c r="F2370" s="101" t="s">
        <v>7506</v>
      </c>
      <c r="G2370" s="101" t="s">
        <v>5451</v>
      </c>
      <c r="H2370" s="103">
        <v>16</v>
      </c>
      <c r="I2370" s="100" t="s">
        <v>7471</v>
      </c>
      <c r="J2370" s="101" t="s">
        <v>1805</v>
      </c>
      <c r="K2370" s="101" t="s">
        <v>386</v>
      </c>
    </row>
    <row r="2371" spans="1:11">
      <c r="A2371" s="2" t="s">
        <v>12136</v>
      </c>
      <c r="B2371" s="99">
        <v>2190560</v>
      </c>
      <c r="C2371" s="100" t="s">
        <v>1806</v>
      </c>
      <c r="D2371" s="101" t="s">
        <v>3411</v>
      </c>
      <c r="E2371" s="102">
        <v>2214362</v>
      </c>
      <c r="F2371" s="101" t="s">
        <v>7506</v>
      </c>
      <c r="G2371" s="101" t="s">
        <v>5451</v>
      </c>
      <c r="H2371" s="103">
        <v>16</v>
      </c>
      <c r="I2371" s="100" t="s">
        <v>7471</v>
      </c>
      <c r="J2371" s="101" t="s">
        <v>3411</v>
      </c>
      <c r="K2371" s="101" t="s">
        <v>386</v>
      </c>
    </row>
    <row r="2372" spans="1:11">
      <c r="A2372" s="2" t="s">
        <v>12136</v>
      </c>
      <c r="B2372" s="99">
        <v>2190620</v>
      </c>
      <c r="C2372" s="100" t="s">
        <v>1807</v>
      </c>
      <c r="D2372" s="101" t="s">
        <v>1808</v>
      </c>
      <c r="E2372" s="102">
        <v>2214362</v>
      </c>
      <c r="F2372" s="101" t="s">
        <v>7506</v>
      </c>
      <c r="G2372" s="101" t="s">
        <v>5451</v>
      </c>
      <c r="H2372" s="103">
        <v>16</v>
      </c>
      <c r="I2372" s="100" t="s">
        <v>7471</v>
      </c>
      <c r="J2372" s="101" t="s">
        <v>1808</v>
      </c>
      <c r="K2372" s="101" t="s">
        <v>386</v>
      </c>
    </row>
    <row r="2373" spans="1:11">
      <c r="A2373" s="2" t="s">
        <v>12136</v>
      </c>
      <c r="B2373" s="99">
        <v>2190805</v>
      </c>
      <c r="C2373" s="100" t="s">
        <v>1809</v>
      </c>
      <c r="D2373" s="101" t="s">
        <v>1810</v>
      </c>
      <c r="E2373" s="102">
        <v>2214362</v>
      </c>
      <c r="F2373" s="101" t="s">
        <v>7506</v>
      </c>
      <c r="G2373" s="101" t="s">
        <v>5451</v>
      </c>
      <c r="H2373" s="103">
        <v>16</v>
      </c>
      <c r="I2373" s="100" t="s">
        <v>7471</v>
      </c>
      <c r="J2373" s="101" t="s">
        <v>1810</v>
      </c>
      <c r="K2373" s="101" t="s">
        <v>386</v>
      </c>
    </row>
    <row r="2374" spans="1:11">
      <c r="A2374" s="2" t="s">
        <v>12136</v>
      </c>
      <c r="B2374" s="99">
        <v>2138070</v>
      </c>
      <c r="C2374" s="100" t="s">
        <v>1811</v>
      </c>
      <c r="D2374" s="101" t="s">
        <v>1812</v>
      </c>
      <c r="E2374" s="102">
        <v>2214362</v>
      </c>
      <c r="F2374" s="101" t="s">
        <v>7506</v>
      </c>
      <c r="G2374" s="101" t="s">
        <v>5451</v>
      </c>
      <c r="H2374" s="103">
        <v>16</v>
      </c>
      <c r="I2374" s="100" t="s">
        <v>7471</v>
      </c>
      <c r="J2374" s="101" t="s">
        <v>1812</v>
      </c>
      <c r="K2374" s="101" t="s">
        <v>386</v>
      </c>
    </row>
    <row r="2375" spans="1:11">
      <c r="A2375" s="2" t="s">
        <v>12136</v>
      </c>
      <c r="B2375" s="99">
        <v>2143079</v>
      </c>
      <c r="C2375" s="100" t="s">
        <v>1813</v>
      </c>
      <c r="D2375" s="101" t="s">
        <v>1814</v>
      </c>
      <c r="E2375" s="102">
        <v>2214362</v>
      </c>
      <c r="F2375" s="101" t="s">
        <v>7506</v>
      </c>
      <c r="G2375" s="101" t="s">
        <v>5451</v>
      </c>
      <c r="H2375" s="103">
        <v>16</v>
      </c>
      <c r="I2375" s="100" t="s">
        <v>7471</v>
      </c>
      <c r="J2375" s="101" t="s">
        <v>1814</v>
      </c>
      <c r="K2375" s="101" t="s">
        <v>386</v>
      </c>
    </row>
    <row r="2376" spans="1:11">
      <c r="A2376" s="2" t="s">
        <v>12136</v>
      </c>
      <c r="B2376" s="99">
        <v>2150583</v>
      </c>
      <c r="C2376" s="100" t="s">
        <v>1815</v>
      </c>
      <c r="D2376" s="101" t="s">
        <v>1816</v>
      </c>
      <c r="E2376" s="102">
        <v>2212046</v>
      </c>
      <c r="F2376" s="101" t="s">
        <v>7506</v>
      </c>
      <c r="G2376" s="101" t="s">
        <v>5451</v>
      </c>
      <c r="H2376" s="103">
        <v>4</v>
      </c>
      <c r="I2376" s="100" t="s">
        <v>7521</v>
      </c>
      <c r="J2376" s="101" t="s">
        <v>1816</v>
      </c>
      <c r="K2376" s="101" t="s">
        <v>386</v>
      </c>
    </row>
    <row r="2377" spans="1:11">
      <c r="A2377" s="2" t="s">
        <v>12136</v>
      </c>
      <c r="B2377" s="99">
        <v>2190353</v>
      </c>
      <c r="C2377" s="100" t="s">
        <v>1817</v>
      </c>
      <c r="D2377" s="101" t="s">
        <v>1818</v>
      </c>
      <c r="E2377" s="102">
        <v>2214362</v>
      </c>
      <c r="F2377" s="101" t="s">
        <v>7506</v>
      </c>
      <c r="G2377" s="101" t="s">
        <v>5451</v>
      </c>
      <c r="H2377" s="103">
        <v>16</v>
      </c>
      <c r="I2377" s="100" t="s">
        <v>7471</v>
      </c>
      <c r="J2377" s="101" t="s">
        <v>1818</v>
      </c>
      <c r="K2377" s="101" t="s">
        <v>386</v>
      </c>
    </row>
    <row r="2378" spans="1:11">
      <c r="A2378" s="2" t="s">
        <v>12136</v>
      </c>
      <c r="B2378" s="99">
        <v>2157866</v>
      </c>
      <c r="C2378" s="100" t="s">
        <v>1948</v>
      </c>
      <c r="D2378" s="101" t="s">
        <v>1949</v>
      </c>
      <c r="E2378" s="102">
        <v>2218346</v>
      </c>
      <c r="F2378" s="101" t="s">
        <v>7506</v>
      </c>
      <c r="G2378" s="101" t="s">
        <v>5448</v>
      </c>
      <c r="H2378" s="103">
        <v>4</v>
      </c>
      <c r="I2378" s="100" t="s">
        <v>7521</v>
      </c>
      <c r="J2378" s="101" t="s">
        <v>1949</v>
      </c>
      <c r="K2378" s="101" t="s">
        <v>5018</v>
      </c>
    </row>
    <row r="2379" spans="1:11">
      <c r="A2379" s="2" t="s">
        <v>12136</v>
      </c>
      <c r="B2379" s="99">
        <v>2190705</v>
      </c>
      <c r="C2379" s="100" t="s">
        <v>1950</v>
      </c>
      <c r="D2379" s="101" t="s">
        <v>1951</v>
      </c>
      <c r="E2379" s="102">
        <v>2218346</v>
      </c>
      <c r="F2379" s="101" t="s">
        <v>7506</v>
      </c>
      <c r="G2379" s="101" t="s">
        <v>5448</v>
      </c>
      <c r="H2379" s="103">
        <v>4</v>
      </c>
      <c r="I2379" s="100" t="s">
        <v>7471</v>
      </c>
      <c r="J2379" s="101" t="s">
        <v>1951</v>
      </c>
      <c r="K2379" s="101" t="s">
        <v>5018</v>
      </c>
    </row>
    <row r="2380" spans="1:11">
      <c r="A2380" s="2" t="s">
        <v>12136</v>
      </c>
      <c r="B2380" s="99">
        <v>2176975</v>
      </c>
      <c r="C2380" s="100" t="s">
        <v>1952</v>
      </c>
      <c r="D2380" s="101" t="s">
        <v>1953</v>
      </c>
      <c r="E2380" s="102">
        <v>2218346</v>
      </c>
      <c r="F2380" s="101" t="s">
        <v>7506</v>
      </c>
      <c r="G2380" s="101" t="s">
        <v>5448</v>
      </c>
      <c r="H2380" s="103">
        <v>4</v>
      </c>
      <c r="I2380" s="100" t="s">
        <v>7471</v>
      </c>
      <c r="J2380" s="101" t="s">
        <v>1953</v>
      </c>
      <c r="K2380" s="101" t="s">
        <v>5018</v>
      </c>
    </row>
    <row r="2381" spans="1:11">
      <c r="A2381" s="2" t="s">
        <v>12136</v>
      </c>
      <c r="B2381" s="99">
        <v>2186953</v>
      </c>
      <c r="C2381" s="100" t="s">
        <v>1954</v>
      </c>
      <c r="D2381" s="101" t="s">
        <v>1955</v>
      </c>
      <c r="E2381" s="102">
        <v>2218346</v>
      </c>
      <c r="F2381" s="101" t="s">
        <v>7506</v>
      </c>
      <c r="G2381" s="101" t="s">
        <v>5448</v>
      </c>
      <c r="H2381" s="103">
        <v>4</v>
      </c>
      <c r="I2381" s="100" t="s">
        <v>7471</v>
      </c>
      <c r="J2381" s="101" t="s">
        <v>1955</v>
      </c>
      <c r="K2381" s="101" t="s">
        <v>5018</v>
      </c>
    </row>
    <row r="2382" spans="1:11">
      <c r="A2382" s="2" t="s">
        <v>12136</v>
      </c>
      <c r="B2382" s="99">
        <v>2156359</v>
      </c>
      <c r="C2382" s="100" t="s">
        <v>1956</v>
      </c>
      <c r="D2382" s="101" t="s">
        <v>1957</v>
      </c>
      <c r="E2382" s="102">
        <v>2219932</v>
      </c>
      <c r="F2382" s="101" t="s">
        <v>7506</v>
      </c>
      <c r="G2382" s="101" t="s">
        <v>5451</v>
      </c>
      <c r="H2382" s="103">
        <v>4</v>
      </c>
      <c r="I2382" s="100" t="s">
        <v>7471</v>
      </c>
      <c r="J2382" s="101" t="s">
        <v>1957</v>
      </c>
      <c r="K2382" s="101" t="s">
        <v>1631</v>
      </c>
    </row>
    <row r="2383" spans="1:11">
      <c r="A2383" s="2" t="s">
        <v>12136</v>
      </c>
      <c r="B2383" s="99">
        <v>2185988</v>
      </c>
      <c r="C2383" s="100" t="s">
        <v>1958</v>
      </c>
      <c r="D2383" s="101" t="s">
        <v>1959</v>
      </c>
      <c r="E2383" s="102">
        <v>2219932</v>
      </c>
      <c r="F2383" s="101" t="s">
        <v>7506</v>
      </c>
      <c r="G2383" s="101" t="s">
        <v>5451</v>
      </c>
      <c r="H2383" s="103">
        <v>4</v>
      </c>
      <c r="I2383" s="100" t="s">
        <v>7471</v>
      </c>
      <c r="J2383" s="101" t="s">
        <v>1959</v>
      </c>
      <c r="K2383" s="101" t="s">
        <v>1631</v>
      </c>
    </row>
    <row r="2384" spans="1:11">
      <c r="A2384" s="2" t="s">
        <v>12136</v>
      </c>
      <c r="B2384" s="99">
        <v>2188916</v>
      </c>
      <c r="C2384" s="100" t="s">
        <v>1960</v>
      </c>
      <c r="D2384" s="101" t="s">
        <v>1961</v>
      </c>
      <c r="E2384" s="102">
        <v>2219932</v>
      </c>
      <c r="F2384" s="101" t="s">
        <v>7506</v>
      </c>
      <c r="G2384" s="101" t="s">
        <v>5451</v>
      </c>
      <c r="H2384" s="103">
        <v>4</v>
      </c>
      <c r="I2384" s="100" t="s">
        <v>7471</v>
      </c>
      <c r="J2384" s="101" t="s">
        <v>1961</v>
      </c>
      <c r="K2384" s="101" t="s">
        <v>1631</v>
      </c>
    </row>
    <row r="2385" spans="1:11">
      <c r="A2385" s="2" t="s">
        <v>12136</v>
      </c>
      <c r="B2385" s="99">
        <v>2190341</v>
      </c>
      <c r="C2385" s="100" t="s">
        <v>1962</v>
      </c>
      <c r="D2385" s="101" t="s">
        <v>1055</v>
      </c>
      <c r="E2385" s="102">
        <v>2219932</v>
      </c>
      <c r="F2385" s="101" t="s">
        <v>7506</v>
      </c>
      <c r="G2385" s="101" t="s">
        <v>5451</v>
      </c>
      <c r="H2385" s="103">
        <v>4</v>
      </c>
      <c r="I2385" s="100" t="s">
        <v>7471</v>
      </c>
      <c r="J2385" s="101" t="s">
        <v>1055</v>
      </c>
      <c r="K2385" s="101" t="s">
        <v>1631</v>
      </c>
    </row>
    <row r="2386" spans="1:11">
      <c r="A2386" s="2" t="s">
        <v>12136</v>
      </c>
      <c r="B2386" s="99">
        <v>2163358</v>
      </c>
      <c r="C2386" s="100" t="s">
        <v>1963</v>
      </c>
      <c r="D2386" s="101" t="s">
        <v>1964</v>
      </c>
      <c r="E2386" s="102">
        <v>2219932</v>
      </c>
      <c r="F2386" s="101" t="s">
        <v>7506</v>
      </c>
      <c r="G2386" s="101" t="s">
        <v>5451</v>
      </c>
      <c r="H2386" s="103">
        <v>4</v>
      </c>
      <c r="I2386" s="100" t="s">
        <v>7471</v>
      </c>
      <c r="J2386" s="101" t="s">
        <v>1964</v>
      </c>
      <c r="K2386" s="101" t="s">
        <v>1631</v>
      </c>
    </row>
    <row r="2387" spans="1:11">
      <c r="A2387" s="2" t="s">
        <v>12136</v>
      </c>
      <c r="B2387" s="99">
        <v>2155523</v>
      </c>
      <c r="C2387" s="100" t="s">
        <v>1965</v>
      </c>
      <c r="D2387" s="101" t="s">
        <v>1966</v>
      </c>
      <c r="E2387" s="102">
        <v>2219012</v>
      </c>
      <c r="F2387" s="101" t="s">
        <v>7506</v>
      </c>
      <c r="G2387" s="101" t="s">
        <v>2931</v>
      </c>
      <c r="H2387" s="103">
        <v>4</v>
      </c>
      <c r="I2387" s="100" t="s">
        <v>7471</v>
      </c>
      <c r="J2387" s="101" t="s">
        <v>1966</v>
      </c>
      <c r="K2387" s="101" t="s">
        <v>996</v>
      </c>
    </row>
    <row r="2388" spans="1:11">
      <c r="A2388" s="2" t="s">
        <v>12136</v>
      </c>
      <c r="B2388" s="99">
        <v>2157303</v>
      </c>
      <c r="C2388" s="100" t="s">
        <v>1967</v>
      </c>
      <c r="D2388" s="101" t="s">
        <v>1968</v>
      </c>
      <c r="E2388" s="102">
        <v>2219012</v>
      </c>
      <c r="F2388" s="101" t="s">
        <v>7506</v>
      </c>
      <c r="G2388" s="101" t="s">
        <v>2931</v>
      </c>
      <c r="H2388" s="103">
        <v>4</v>
      </c>
      <c r="I2388" s="100" t="s">
        <v>7471</v>
      </c>
      <c r="J2388" s="101" t="s">
        <v>1968</v>
      </c>
      <c r="K2388" s="101" t="s">
        <v>996</v>
      </c>
    </row>
    <row r="2389" spans="1:11">
      <c r="A2389" s="2" t="s">
        <v>12136</v>
      </c>
      <c r="B2389" s="99">
        <v>2180370</v>
      </c>
      <c r="C2389" s="100" t="s">
        <v>1969</v>
      </c>
      <c r="D2389" s="101" t="s">
        <v>1970</v>
      </c>
      <c r="E2389" s="102">
        <v>2219012</v>
      </c>
      <c r="F2389" s="101" t="s">
        <v>7506</v>
      </c>
      <c r="G2389" s="101" t="s">
        <v>2931</v>
      </c>
      <c r="H2389" s="103">
        <v>4</v>
      </c>
      <c r="I2389" s="100" t="s">
        <v>7471</v>
      </c>
      <c r="J2389" s="101" t="s">
        <v>1970</v>
      </c>
      <c r="K2389" s="101" t="s">
        <v>996</v>
      </c>
    </row>
    <row r="2390" spans="1:11">
      <c r="A2390" s="2" t="s">
        <v>12136</v>
      </c>
      <c r="B2390" s="99">
        <v>2138074</v>
      </c>
      <c r="C2390" s="100" t="s">
        <v>1971</v>
      </c>
      <c r="D2390" s="101" t="s">
        <v>1972</v>
      </c>
      <c r="E2390" s="102">
        <v>2219012</v>
      </c>
      <c r="F2390" s="101" t="s">
        <v>7506</v>
      </c>
      <c r="G2390" s="101" t="s">
        <v>2931</v>
      </c>
      <c r="H2390" s="103">
        <v>4</v>
      </c>
      <c r="I2390" s="100" t="s">
        <v>7471</v>
      </c>
      <c r="J2390" s="101" t="s">
        <v>1972</v>
      </c>
      <c r="K2390" s="101" t="s">
        <v>996</v>
      </c>
    </row>
    <row r="2391" spans="1:11">
      <c r="A2391" s="2" t="s">
        <v>12136</v>
      </c>
      <c r="B2391" s="99">
        <v>2145143</v>
      </c>
      <c r="C2391" s="100" t="s">
        <v>1973</v>
      </c>
      <c r="D2391" s="101" t="s">
        <v>1974</v>
      </c>
      <c r="E2391" s="102">
        <v>2219012</v>
      </c>
      <c r="F2391" s="101" t="s">
        <v>7506</v>
      </c>
      <c r="G2391" s="101" t="s">
        <v>2931</v>
      </c>
      <c r="H2391" s="103">
        <v>4</v>
      </c>
      <c r="I2391" s="100" t="s">
        <v>7471</v>
      </c>
      <c r="J2391" s="101" t="s">
        <v>1974</v>
      </c>
      <c r="K2391" s="101" t="s">
        <v>996</v>
      </c>
    </row>
    <row r="2392" spans="1:11">
      <c r="A2392" s="2" t="s">
        <v>12136</v>
      </c>
      <c r="B2392" s="99">
        <v>2138600</v>
      </c>
      <c r="C2392" s="100" t="s">
        <v>1975</v>
      </c>
      <c r="D2392" s="101" t="s">
        <v>1976</v>
      </c>
      <c r="E2392" s="102">
        <v>2219012</v>
      </c>
      <c r="F2392" s="101" t="s">
        <v>7506</v>
      </c>
      <c r="G2392" s="101" t="s">
        <v>2931</v>
      </c>
      <c r="H2392" s="103">
        <v>4</v>
      </c>
      <c r="I2392" s="100" t="s">
        <v>7471</v>
      </c>
      <c r="J2392" s="101" t="s">
        <v>1976</v>
      </c>
      <c r="K2392" s="101" t="s">
        <v>996</v>
      </c>
    </row>
    <row r="2393" spans="1:11">
      <c r="A2393" s="2" t="s">
        <v>12136</v>
      </c>
      <c r="B2393" s="99">
        <v>2155525</v>
      </c>
      <c r="C2393" s="100" t="s">
        <v>1977</v>
      </c>
      <c r="D2393" s="101" t="s">
        <v>1978</v>
      </c>
      <c r="E2393" s="102">
        <v>2123378</v>
      </c>
      <c r="F2393" s="101" t="s">
        <v>7506</v>
      </c>
      <c r="G2393" s="101" t="s">
        <v>2931</v>
      </c>
      <c r="H2393" s="103">
        <v>4</v>
      </c>
      <c r="I2393" s="100" t="s">
        <v>7471</v>
      </c>
      <c r="J2393" s="101" t="s">
        <v>1978</v>
      </c>
      <c r="K2393" s="101" t="s">
        <v>1979</v>
      </c>
    </row>
    <row r="2394" spans="1:11">
      <c r="A2394" s="2" t="s">
        <v>12136</v>
      </c>
      <c r="B2394" s="99">
        <v>2136887</v>
      </c>
      <c r="C2394" s="100" t="s">
        <v>1980</v>
      </c>
      <c r="D2394" s="101" t="s">
        <v>1981</v>
      </c>
      <c r="E2394" s="102">
        <v>2121146</v>
      </c>
      <c r="F2394" s="101" t="s">
        <v>7506</v>
      </c>
      <c r="G2394" s="101" t="s">
        <v>5442</v>
      </c>
      <c r="H2394" s="103">
        <v>12</v>
      </c>
      <c r="I2394" s="100" t="s">
        <v>7471</v>
      </c>
      <c r="J2394" s="101" t="s">
        <v>1981</v>
      </c>
      <c r="K2394" s="101" t="s">
        <v>1982</v>
      </c>
    </row>
    <row r="2395" spans="1:11">
      <c r="A2395" s="2" t="s">
        <v>12136</v>
      </c>
      <c r="B2395" s="99">
        <v>2162192</v>
      </c>
      <c r="C2395" s="100" t="s">
        <v>6801</v>
      </c>
      <c r="D2395" s="101" t="s">
        <v>6802</v>
      </c>
      <c r="E2395" s="102">
        <v>2217678</v>
      </c>
      <c r="F2395" s="101" t="s">
        <v>7506</v>
      </c>
      <c r="G2395" s="101" t="s">
        <v>5451</v>
      </c>
      <c r="H2395" s="103">
        <v>16</v>
      </c>
      <c r="I2395" s="100" t="s">
        <v>7471</v>
      </c>
      <c r="J2395" s="101" t="s">
        <v>6802</v>
      </c>
      <c r="K2395" s="101" t="s">
        <v>432</v>
      </c>
    </row>
    <row r="2396" spans="1:11">
      <c r="A2396" s="2" t="s">
        <v>12136</v>
      </c>
      <c r="B2396" s="99">
        <v>2178251</v>
      </c>
      <c r="C2396" s="100" t="s">
        <v>6803</v>
      </c>
      <c r="D2396" s="101" t="s">
        <v>6804</v>
      </c>
      <c r="E2396" s="102">
        <v>2217678</v>
      </c>
      <c r="F2396" s="101" t="s">
        <v>7506</v>
      </c>
      <c r="G2396" s="101" t="s">
        <v>5451</v>
      </c>
      <c r="H2396" s="103">
        <v>16</v>
      </c>
      <c r="I2396" s="100" t="s">
        <v>7471</v>
      </c>
      <c r="J2396" s="101" t="s">
        <v>6804</v>
      </c>
      <c r="K2396" s="101" t="s">
        <v>432</v>
      </c>
    </row>
    <row r="2397" spans="1:11">
      <c r="A2397" s="2" t="s">
        <v>12136</v>
      </c>
      <c r="B2397" s="99">
        <v>2185399</v>
      </c>
      <c r="C2397" s="100" t="s">
        <v>6805</v>
      </c>
      <c r="D2397" s="101" t="s">
        <v>6806</v>
      </c>
      <c r="E2397" s="102">
        <v>2217678</v>
      </c>
      <c r="F2397" s="101" t="s">
        <v>7506</v>
      </c>
      <c r="G2397" s="101" t="s">
        <v>5451</v>
      </c>
      <c r="H2397" s="103">
        <v>16</v>
      </c>
      <c r="I2397" s="100" t="s">
        <v>7471</v>
      </c>
      <c r="J2397" s="101" t="s">
        <v>6806</v>
      </c>
      <c r="K2397" s="101" t="s">
        <v>432</v>
      </c>
    </row>
    <row r="2398" spans="1:11">
      <c r="A2398" s="2" t="s">
        <v>12136</v>
      </c>
      <c r="B2398" s="99">
        <v>2190694</v>
      </c>
      <c r="C2398" s="100" t="s">
        <v>6807</v>
      </c>
      <c r="D2398" s="101" t="s">
        <v>6808</v>
      </c>
      <c r="E2398" s="102">
        <v>2217678</v>
      </c>
      <c r="F2398" s="101" t="s">
        <v>7506</v>
      </c>
      <c r="G2398" s="101" t="s">
        <v>5451</v>
      </c>
      <c r="H2398" s="103">
        <v>16</v>
      </c>
      <c r="I2398" s="100" t="s">
        <v>7471</v>
      </c>
      <c r="J2398" s="101" t="s">
        <v>6808</v>
      </c>
      <c r="K2398" s="101" t="s">
        <v>432</v>
      </c>
    </row>
    <row r="2399" spans="1:11">
      <c r="A2399" s="2" t="s">
        <v>12136</v>
      </c>
      <c r="B2399" s="99">
        <v>2130054</v>
      </c>
      <c r="C2399" s="100" t="s">
        <v>6809</v>
      </c>
      <c r="D2399" s="101" t="s">
        <v>6810</v>
      </c>
      <c r="E2399" s="102">
        <v>2217678</v>
      </c>
      <c r="F2399" s="101" t="s">
        <v>7506</v>
      </c>
      <c r="G2399" s="101" t="s">
        <v>5451</v>
      </c>
      <c r="H2399" s="103">
        <v>16</v>
      </c>
      <c r="I2399" s="100" t="s">
        <v>7471</v>
      </c>
      <c r="J2399" s="101" t="s">
        <v>6810</v>
      </c>
      <c r="K2399" s="101" t="s">
        <v>432</v>
      </c>
    </row>
    <row r="2400" spans="1:11">
      <c r="A2400" s="2" t="s">
        <v>12136</v>
      </c>
      <c r="B2400" s="99">
        <v>2147415</v>
      </c>
      <c r="C2400" s="100" t="s">
        <v>7390</v>
      </c>
      <c r="D2400" s="101" t="s">
        <v>7391</v>
      </c>
      <c r="E2400" s="102">
        <v>2893</v>
      </c>
      <c r="F2400" s="101" t="s">
        <v>7506</v>
      </c>
      <c r="G2400" s="101" t="s">
        <v>5876</v>
      </c>
      <c r="H2400" s="103">
        <v>16</v>
      </c>
      <c r="I2400" s="100" t="s">
        <v>7521</v>
      </c>
      <c r="J2400" s="101" t="s">
        <v>7391</v>
      </c>
      <c r="K2400" s="101" t="s">
        <v>3812</v>
      </c>
    </row>
    <row r="2401" spans="1:11">
      <c r="A2401" s="2" t="s">
        <v>12136</v>
      </c>
      <c r="B2401" s="99">
        <v>2154625</v>
      </c>
      <c r="C2401" s="100" t="s">
        <v>7392</v>
      </c>
      <c r="D2401" s="101" t="s">
        <v>7393</v>
      </c>
      <c r="E2401" s="102">
        <v>2893</v>
      </c>
      <c r="F2401" s="101" t="s">
        <v>7506</v>
      </c>
      <c r="G2401" s="101" t="s">
        <v>5876</v>
      </c>
      <c r="H2401" s="103">
        <v>16</v>
      </c>
      <c r="I2401" s="100" t="s">
        <v>7521</v>
      </c>
      <c r="J2401" s="101" t="s">
        <v>7393</v>
      </c>
      <c r="K2401" s="101" t="s">
        <v>3812</v>
      </c>
    </row>
    <row r="2402" spans="1:11">
      <c r="A2402" s="2" t="s">
        <v>12136</v>
      </c>
      <c r="B2402" s="99">
        <v>2129129</v>
      </c>
      <c r="C2402" s="100" t="s">
        <v>7701</v>
      </c>
      <c r="D2402" s="101" t="s">
        <v>7702</v>
      </c>
      <c r="E2402" s="102">
        <v>2213060</v>
      </c>
      <c r="F2402" s="101" t="s">
        <v>7506</v>
      </c>
      <c r="G2402" s="101" t="s">
        <v>5451</v>
      </c>
      <c r="H2402" s="103">
        <v>4</v>
      </c>
      <c r="I2402" s="100" t="s">
        <v>7471</v>
      </c>
      <c r="J2402" s="101" t="s">
        <v>7702</v>
      </c>
      <c r="K2402" s="101" t="s">
        <v>3841</v>
      </c>
    </row>
    <row r="2403" spans="1:11">
      <c r="A2403" s="2" t="s">
        <v>12136</v>
      </c>
      <c r="B2403" s="99">
        <v>2141765</v>
      </c>
      <c r="C2403" s="100" t="s">
        <v>7703</v>
      </c>
      <c r="D2403" s="101" t="s">
        <v>7704</v>
      </c>
      <c r="E2403" s="102">
        <v>2215284</v>
      </c>
      <c r="F2403" s="101" t="s">
        <v>7506</v>
      </c>
      <c r="G2403" s="101" t="s">
        <v>5451</v>
      </c>
      <c r="H2403" s="103">
        <v>16</v>
      </c>
      <c r="I2403" s="100" t="s">
        <v>7471</v>
      </c>
      <c r="J2403" s="101" t="s">
        <v>7704</v>
      </c>
      <c r="K2403" s="101" t="s">
        <v>3841</v>
      </c>
    </row>
    <row r="2404" spans="1:11">
      <c r="A2404" s="2" t="s">
        <v>12136</v>
      </c>
      <c r="B2404" s="99">
        <v>2176791</v>
      </c>
      <c r="C2404" s="100" t="s">
        <v>7705</v>
      </c>
      <c r="D2404" s="101" t="s">
        <v>7706</v>
      </c>
      <c r="E2404" s="102">
        <v>2213060</v>
      </c>
      <c r="F2404" s="101" t="s">
        <v>7506</v>
      </c>
      <c r="G2404" s="101" t="s">
        <v>5451</v>
      </c>
      <c r="H2404" s="103">
        <v>4</v>
      </c>
      <c r="I2404" s="100" t="s">
        <v>7471</v>
      </c>
      <c r="J2404" s="101" t="s">
        <v>7706</v>
      </c>
      <c r="K2404" s="101" t="s">
        <v>3841</v>
      </c>
    </row>
    <row r="2405" spans="1:11">
      <c r="A2405" s="2" t="s">
        <v>12136</v>
      </c>
      <c r="B2405" s="99">
        <v>2177404</v>
      </c>
      <c r="C2405" s="100" t="s">
        <v>7707</v>
      </c>
      <c r="D2405" s="101" t="s">
        <v>7708</v>
      </c>
      <c r="E2405" s="102">
        <v>2213060</v>
      </c>
      <c r="F2405" s="101" t="s">
        <v>7506</v>
      </c>
      <c r="G2405" s="101" t="s">
        <v>5451</v>
      </c>
      <c r="H2405" s="103">
        <v>4</v>
      </c>
      <c r="I2405" s="100" t="s">
        <v>7471</v>
      </c>
      <c r="J2405" s="101" t="s">
        <v>7708</v>
      </c>
      <c r="K2405" s="101" t="s">
        <v>3841</v>
      </c>
    </row>
    <row r="2406" spans="1:11">
      <c r="A2406" s="2" t="s">
        <v>12136</v>
      </c>
      <c r="B2406" s="99">
        <v>2179003</v>
      </c>
      <c r="C2406" s="100" t="s">
        <v>7709</v>
      </c>
      <c r="D2406" s="101" t="s">
        <v>7710</v>
      </c>
      <c r="E2406" s="102">
        <v>2215284</v>
      </c>
      <c r="F2406" s="101" t="s">
        <v>7506</v>
      </c>
      <c r="G2406" s="101" t="s">
        <v>5451</v>
      </c>
      <c r="H2406" s="103">
        <v>16</v>
      </c>
      <c r="I2406" s="100" t="s">
        <v>7471</v>
      </c>
      <c r="J2406" s="101" t="s">
        <v>7710</v>
      </c>
      <c r="K2406" s="101" t="s">
        <v>3841</v>
      </c>
    </row>
    <row r="2407" spans="1:11">
      <c r="A2407" s="2" t="s">
        <v>12136</v>
      </c>
      <c r="B2407" s="99">
        <v>2181810</v>
      </c>
      <c r="C2407" s="100" t="s">
        <v>7711</v>
      </c>
      <c r="D2407" s="101" t="s">
        <v>7712</v>
      </c>
      <c r="E2407" s="102">
        <v>2213060</v>
      </c>
      <c r="F2407" s="101" t="s">
        <v>7506</v>
      </c>
      <c r="G2407" s="101" t="s">
        <v>5451</v>
      </c>
      <c r="H2407" s="103">
        <v>4</v>
      </c>
      <c r="I2407" s="100" t="s">
        <v>7471</v>
      </c>
      <c r="J2407" s="101" t="s">
        <v>7712</v>
      </c>
      <c r="K2407" s="101" t="s">
        <v>3841</v>
      </c>
    </row>
    <row r="2408" spans="1:11">
      <c r="A2408" s="2" t="s">
        <v>12136</v>
      </c>
      <c r="B2408" s="99">
        <v>2183239</v>
      </c>
      <c r="C2408" s="100" t="s">
        <v>7713</v>
      </c>
      <c r="D2408" s="101" t="s">
        <v>7714</v>
      </c>
      <c r="E2408" s="102">
        <v>2213060</v>
      </c>
      <c r="F2408" s="101" t="s">
        <v>7506</v>
      </c>
      <c r="G2408" s="101" t="s">
        <v>5451</v>
      </c>
      <c r="H2408" s="103">
        <v>4</v>
      </c>
      <c r="I2408" s="100" t="s">
        <v>7471</v>
      </c>
      <c r="J2408" s="101" t="s">
        <v>7714</v>
      </c>
      <c r="K2408" s="101" t="s">
        <v>3841</v>
      </c>
    </row>
    <row r="2409" spans="1:11">
      <c r="A2409" s="2" t="s">
        <v>12136</v>
      </c>
      <c r="B2409" s="99">
        <v>2183447</v>
      </c>
      <c r="C2409" s="100" t="s">
        <v>7715</v>
      </c>
      <c r="D2409" s="101" t="s">
        <v>7716</v>
      </c>
      <c r="E2409" s="102">
        <v>2215284</v>
      </c>
      <c r="F2409" s="101" t="s">
        <v>7506</v>
      </c>
      <c r="G2409" s="101" t="s">
        <v>5451</v>
      </c>
      <c r="H2409" s="103">
        <v>16</v>
      </c>
      <c r="I2409" s="100" t="s">
        <v>7471</v>
      </c>
      <c r="J2409" s="101" t="s">
        <v>7716</v>
      </c>
      <c r="K2409" s="101" t="s">
        <v>3841</v>
      </c>
    </row>
    <row r="2410" spans="1:11">
      <c r="A2410" s="2" t="s">
        <v>12136</v>
      </c>
      <c r="B2410" s="99">
        <v>2183617</v>
      </c>
      <c r="C2410" s="100" t="s">
        <v>7717</v>
      </c>
      <c r="D2410" s="101" t="s">
        <v>7718</v>
      </c>
      <c r="E2410" s="102">
        <v>2213060</v>
      </c>
      <c r="F2410" s="101" t="s">
        <v>7506</v>
      </c>
      <c r="G2410" s="101" t="s">
        <v>5451</v>
      </c>
      <c r="H2410" s="103">
        <v>4</v>
      </c>
      <c r="I2410" s="100" t="s">
        <v>7471</v>
      </c>
      <c r="J2410" s="101" t="s">
        <v>7718</v>
      </c>
      <c r="K2410" s="101" t="s">
        <v>3841</v>
      </c>
    </row>
    <row r="2411" spans="1:11">
      <c r="A2411" s="2" t="s">
        <v>12136</v>
      </c>
      <c r="B2411" s="99">
        <v>2189857</v>
      </c>
      <c r="C2411" s="100" t="s">
        <v>7719</v>
      </c>
      <c r="D2411" s="101" t="s">
        <v>7720</v>
      </c>
      <c r="E2411" s="102">
        <v>2215284</v>
      </c>
      <c r="F2411" s="101" t="s">
        <v>7506</v>
      </c>
      <c r="G2411" s="101" t="s">
        <v>5451</v>
      </c>
      <c r="H2411" s="103">
        <v>16</v>
      </c>
      <c r="I2411" s="100" t="s">
        <v>7471</v>
      </c>
      <c r="J2411" s="101" t="s">
        <v>7720</v>
      </c>
      <c r="K2411" s="101" t="s">
        <v>3841</v>
      </c>
    </row>
    <row r="2412" spans="1:11">
      <c r="A2412" s="2" t="s">
        <v>12136</v>
      </c>
      <c r="B2412" s="99">
        <v>2190552</v>
      </c>
      <c r="C2412" s="100" t="s">
        <v>7721</v>
      </c>
      <c r="D2412" s="101" t="s">
        <v>7722</v>
      </c>
      <c r="E2412" s="102">
        <v>2215284</v>
      </c>
      <c r="F2412" s="101" t="s">
        <v>7506</v>
      </c>
      <c r="G2412" s="101" t="s">
        <v>5451</v>
      </c>
      <c r="H2412" s="103">
        <v>16</v>
      </c>
      <c r="I2412" s="100" t="s">
        <v>7471</v>
      </c>
      <c r="J2412" s="101" t="s">
        <v>7722</v>
      </c>
      <c r="K2412" s="101" t="s">
        <v>3841</v>
      </c>
    </row>
    <row r="2413" spans="1:11">
      <c r="A2413" s="2" t="s">
        <v>12136</v>
      </c>
      <c r="B2413" s="99">
        <v>2190700</v>
      </c>
      <c r="C2413" s="100" t="s">
        <v>7723</v>
      </c>
      <c r="D2413" s="101" t="s">
        <v>7724</v>
      </c>
      <c r="E2413" s="102">
        <v>2215284</v>
      </c>
      <c r="F2413" s="101" t="s">
        <v>7506</v>
      </c>
      <c r="G2413" s="101" t="s">
        <v>5451</v>
      </c>
      <c r="H2413" s="103">
        <v>16</v>
      </c>
      <c r="I2413" s="100" t="s">
        <v>7471</v>
      </c>
      <c r="J2413" s="101" t="s">
        <v>7724</v>
      </c>
      <c r="K2413" s="101" t="s">
        <v>3841</v>
      </c>
    </row>
    <row r="2414" spans="1:11">
      <c r="A2414" s="2" t="s">
        <v>12136</v>
      </c>
      <c r="B2414" s="99">
        <v>2182041</v>
      </c>
      <c r="C2414" s="100" t="s">
        <v>7725</v>
      </c>
      <c r="D2414" s="101" t="s">
        <v>7726</v>
      </c>
      <c r="E2414" s="102">
        <v>2215284</v>
      </c>
      <c r="F2414" s="101" t="s">
        <v>7506</v>
      </c>
      <c r="G2414" s="101" t="s">
        <v>5451</v>
      </c>
      <c r="H2414" s="103">
        <v>16</v>
      </c>
      <c r="I2414" s="100" t="s">
        <v>7471</v>
      </c>
      <c r="J2414" s="101" t="s">
        <v>7726</v>
      </c>
      <c r="K2414" s="101" t="s">
        <v>3841</v>
      </c>
    </row>
    <row r="2415" spans="1:11">
      <c r="A2415" s="2" t="s">
        <v>12136</v>
      </c>
      <c r="B2415" s="99">
        <v>2155855</v>
      </c>
      <c r="C2415" s="100" t="s">
        <v>7727</v>
      </c>
      <c r="D2415" s="101" t="s">
        <v>7728</v>
      </c>
      <c r="E2415" s="102">
        <v>2213060</v>
      </c>
      <c r="F2415" s="101" t="s">
        <v>7506</v>
      </c>
      <c r="G2415" s="101" t="s">
        <v>5451</v>
      </c>
      <c r="H2415" s="103">
        <v>4</v>
      </c>
      <c r="I2415" s="100" t="s">
        <v>7471</v>
      </c>
      <c r="J2415" s="101" t="s">
        <v>7728</v>
      </c>
      <c r="K2415" s="101" t="s">
        <v>3841</v>
      </c>
    </row>
    <row r="2416" spans="1:11">
      <c r="A2416" s="2" t="s">
        <v>12136</v>
      </c>
      <c r="B2416" s="99">
        <v>2164452</v>
      </c>
      <c r="C2416" s="100" t="s">
        <v>7729</v>
      </c>
      <c r="D2416" s="101" t="s">
        <v>651</v>
      </c>
      <c r="E2416" s="102">
        <v>2213060</v>
      </c>
      <c r="F2416" s="101" t="s">
        <v>7506</v>
      </c>
      <c r="G2416" s="101" t="s">
        <v>5451</v>
      </c>
      <c r="H2416" s="103">
        <v>4</v>
      </c>
      <c r="I2416" s="100" t="s">
        <v>7471</v>
      </c>
      <c r="J2416" s="101" t="s">
        <v>651</v>
      </c>
      <c r="K2416" s="101" t="s">
        <v>3841</v>
      </c>
    </row>
    <row r="2417" spans="1:11">
      <c r="A2417" s="2" t="s">
        <v>12136</v>
      </c>
      <c r="B2417" s="99">
        <v>2163884</v>
      </c>
      <c r="C2417" s="100" t="s">
        <v>7730</v>
      </c>
      <c r="D2417" s="101" t="s">
        <v>7731</v>
      </c>
      <c r="E2417" s="102">
        <v>2215284</v>
      </c>
      <c r="F2417" s="101" t="s">
        <v>7506</v>
      </c>
      <c r="G2417" s="101" t="s">
        <v>5451</v>
      </c>
      <c r="H2417" s="103">
        <v>16</v>
      </c>
      <c r="I2417" s="100" t="s">
        <v>7471</v>
      </c>
      <c r="J2417" s="101" t="s">
        <v>7731</v>
      </c>
      <c r="K2417" s="101" t="s">
        <v>3841</v>
      </c>
    </row>
    <row r="2418" spans="1:11">
      <c r="A2418" s="2" t="s">
        <v>12136</v>
      </c>
      <c r="B2418" s="99">
        <v>2147409</v>
      </c>
      <c r="C2418" s="100" t="s">
        <v>7732</v>
      </c>
      <c r="D2418" s="101" t="s">
        <v>7733</v>
      </c>
      <c r="E2418" s="102">
        <v>2213060</v>
      </c>
      <c r="F2418" s="101" t="s">
        <v>7506</v>
      </c>
      <c r="G2418" s="101" t="s">
        <v>5451</v>
      </c>
      <c r="H2418" s="103">
        <v>4</v>
      </c>
      <c r="I2418" s="100" t="s">
        <v>7471</v>
      </c>
      <c r="J2418" s="101" t="s">
        <v>7733</v>
      </c>
      <c r="K2418" s="101" t="s">
        <v>3841</v>
      </c>
    </row>
    <row r="2419" spans="1:11">
      <c r="A2419" s="2" t="s">
        <v>12136</v>
      </c>
      <c r="B2419" s="99">
        <v>2142916</v>
      </c>
      <c r="C2419" s="100" t="s">
        <v>8660</v>
      </c>
      <c r="D2419" s="101" t="s">
        <v>8661</v>
      </c>
      <c r="E2419" s="102">
        <v>2215290</v>
      </c>
      <c r="F2419" s="101" t="s">
        <v>7506</v>
      </c>
      <c r="G2419" s="101" t="s">
        <v>5451</v>
      </c>
      <c r="H2419" s="103">
        <v>16</v>
      </c>
      <c r="I2419" s="100" t="s">
        <v>7471</v>
      </c>
      <c r="J2419" s="101" t="s">
        <v>8661</v>
      </c>
      <c r="K2419" s="101" t="s">
        <v>3900</v>
      </c>
    </row>
    <row r="2420" spans="1:11">
      <c r="A2420" s="2" t="s">
        <v>12136</v>
      </c>
      <c r="B2420" s="99">
        <v>2146286</v>
      </c>
      <c r="C2420" s="100" t="s">
        <v>8662</v>
      </c>
      <c r="D2420" s="101" t="s">
        <v>8663</v>
      </c>
      <c r="E2420" s="102">
        <v>2213070</v>
      </c>
      <c r="F2420" s="101" t="s">
        <v>7506</v>
      </c>
      <c r="G2420" s="101" t="s">
        <v>5451</v>
      </c>
      <c r="H2420" s="103">
        <v>4</v>
      </c>
      <c r="I2420" s="100" t="s">
        <v>7471</v>
      </c>
      <c r="J2420" s="101" t="s">
        <v>8663</v>
      </c>
      <c r="K2420" s="101" t="s">
        <v>3900</v>
      </c>
    </row>
    <row r="2421" spans="1:11">
      <c r="A2421" s="2" t="s">
        <v>12136</v>
      </c>
      <c r="B2421" s="99">
        <v>2152395</v>
      </c>
      <c r="C2421" s="100" t="s">
        <v>8664</v>
      </c>
      <c r="D2421" s="101" t="s">
        <v>8665</v>
      </c>
      <c r="E2421" s="102">
        <v>2213070</v>
      </c>
      <c r="F2421" s="101" t="s">
        <v>7506</v>
      </c>
      <c r="G2421" s="101" t="s">
        <v>5451</v>
      </c>
      <c r="H2421" s="103">
        <v>4</v>
      </c>
      <c r="I2421" s="100" t="s">
        <v>7471</v>
      </c>
      <c r="J2421" s="101" t="s">
        <v>8665</v>
      </c>
      <c r="K2421" s="101" t="s">
        <v>3900</v>
      </c>
    </row>
    <row r="2422" spans="1:11">
      <c r="A2422" s="2" t="s">
        <v>12136</v>
      </c>
      <c r="B2422" s="99">
        <v>2169821</v>
      </c>
      <c r="C2422" s="100" t="s">
        <v>8666</v>
      </c>
      <c r="D2422" s="101" t="s">
        <v>8667</v>
      </c>
      <c r="E2422" s="102">
        <v>2215290</v>
      </c>
      <c r="F2422" s="101" t="s">
        <v>7506</v>
      </c>
      <c r="G2422" s="101" t="s">
        <v>5451</v>
      </c>
      <c r="H2422" s="103">
        <v>16</v>
      </c>
      <c r="I2422" s="100" t="s">
        <v>7471</v>
      </c>
      <c r="J2422" s="101" t="s">
        <v>8667</v>
      </c>
      <c r="K2422" s="101" t="s">
        <v>3900</v>
      </c>
    </row>
    <row r="2423" spans="1:11">
      <c r="A2423" s="2" t="s">
        <v>12136</v>
      </c>
      <c r="B2423" s="99">
        <v>2177759</v>
      </c>
      <c r="C2423" s="100" t="s">
        <v>8668</v>
      </c>
      <c r="D2423" s="101" t="s">
        <v>8669</v>
      </c>
      <c r="E2423" s="102">
        <v>2213070</v>
      </c>
      <c r="F2423" s="101" t="s">
        <v>7506</v>
      </c>
      <c r="G2423" s="101" t="s">
        <v>5451</v>
      </c>
      <c r="H2423" s="103">
        <v>4</v>
      </c>
      <c r="I2423" s="100" t="s">
        <v>7471</v>
      </c>
      <c r="J2423" s="101" t="s">
        <v>8669</v>
      </c>
      <c r="K2423" s="101" t="s">
        <v>3900</v>
      </c>
    </row>
    <row r="2424" spans="1:11">
      <c r="A2424" s="2" t="s">
        <v>12136</v>
      </c>
      <c r="B2424" s="99">
        <v>2181967</v>
      </c>
      <c r="C2424" s="100" t="s">
        <v>8670</v>
      </c>
      <c r="D2424" s="101" t="s">
        <v>8671</v>
      </c>
      <c r="E2424" s="102">
        <v>2215290</v>
      </c>
      <c r="F2424" s="101" t="s">
        <v>7506</v>
      </c>
      <c r="G2424" s="101" t="s">
        <v>5451</v>
      </c>
      <c r="H2424" s="103">
        <v>16</v>
      </c>
      <c r="I2424" s="100" t="s">
        <v>7471</v>
      </c>
      <c r="J2424" s="101" t="s">
        <v>8671</v>
      </c>
      <c r="K2424" s="101" t="s">
        <v>3900</v>
      </c>
    </row>
    <row r="2425" spans="1:11">
      <c r="A2425" s="2" t="s">
        <v>12136</v>
      </c>
      <c r="B2425" s="99">
        <v>2190597</v>
      </c>
      <c r="C2425" s="100" t="s">
        <v>8672</v>
      </c>
      <c r="D2425" s="101" t="s">
        <v>8673</v>
      </c>
      <c r="E2425" s="102">
        <v>2215290</v>
      </c>
      <c r="F2425" s="101" t="s">
        <v>7506</v>
      </c>
      <c r="G2425" s="101" t="s">
        <v>5451</v>
      </c>
      <c r="H2425" s="103">
        <v>16</v>
      </c>
      <c r="I2425" s="100" t="s">
        <v>7471</v>
      </c>
      <c r="J2425" s="101" t="s">
        <v>8673</v>
      </c>
      <c r="K2425" s="101" t="s">
        <v>3900</v>
      </c>
    </row>
    <row r="2426" spans="1:11">
      <c r="A2426" s="2" t="s">
        <v>12136</v>
      </c>
      <c r="B2426" s="99">
        <v>2158065</v>
      </c>
      <c r="C2426" s="100" t="s">
        <v>8674</v>
      </c>
      <c r="D2426" s="101" t="s">
        <v>8675</v>
      </c>
      <c r="E2426" s="102">
        <v>2213070</v>
      </c>
      <c r="F2426" s="101" t="s">
        <v>7506</v>
      </c>
      <c r="G2426" s="101" t="s">
        <v>5451</v>
      </c>
      <c r="H2426" s="103">
        <v>4</v>
      </c>
      <c r="I2426" s="100" t="s">
        <v>7521</v>
      </c>
      <c r="J2426" s="101" t="s">
        <v>8675</v>
      </c>
      <c r="K2426" s="101" t="s">
        <v>3900</v>
      </c>
    </row>
    <row r="2427" spans="1:11">
      <c r="A2427" s="2" t="s">
        <v>12136</v>
      </c>
      <c r="B2427" s="99">
        <v>2168898</v>
      </c>
      <c r="C2427" s="100" t="s">
        <v>8676</v>
      </c>
      <c r="D2427" s="101" t="s">
        <v>8677</v>
      </c>
      <c r="E2427" s="102">
        <v>2215290</v>
      </c>
      <c r="F2427" s="101" t="s">
        <v>7506</v>
      </c>
      <c r="G2427" s="101" t="s">
        <v>5451</v>
      </c>
      <c r="H2427" s="103">
        <v>16</v>
      </c>
      <c r="I2427" s="100" t="s">
        <v>7471</v>
      </c>
      <c r="J2427" s="101" t="s">
        <v>8677</v>
      </c>
      <c r="K2427" s="101" t="s">
        <v>3900</v>
      </c>
    </row>
    <row r="2428" spans="1:11">
      <c r="A2428" s="2" t="s">
        <v>12136</v>
      </c>
      <c r="B2428" s="99">
        <v>2173651</v>
      </c>
      <c r="C2428" s="100" t="s">
        <v>8678</v>
      </c>
      <c r="D2428" s="101" t="s">
        <v>8679</v>
      </c>
      <c r="E2428" s="102">
        <v>2215290</v>
      </c>
      <c r="F2428" s="101" t="s">
        <v>7506</v>
      </c>
      <c r="G2428" s="101" t="s">
        <v>5451</v>
      </c>
      <c r="H2428" s="103">
        <v>16</v>
      </c>
      <c r="I2428" s="100" t="s">
        <v>7471</v>
      </c>
      <c r="J2428" s="101" t="s">
        <v>8679</v>
      </c>
      <c r="K2428" s="101" t="s">
        <v>3900</v>
      </c>
    </row>
    <row r="2429" spans="1:11">
      <c r="A2429" s="2" t="s">
        <v>12136</v>
      </c>
      <c r="B2429" s="99">
        <v>2177670</v>
      </c>
      <c r="C2429" s="100" t="s">
        <v>8680</v>
      </c>
      <c r="D2429" s="101" t="s">
        <v>8681</v>
      </c>
      <c r="E2429" s="102">
        <v>2215290</v>
      </c>
      <c r="F2429" s="101" t="s">
        <v>7506</v>
      </c>
      <c r="G2429" s="101" t="s">
        <v>5451</v>
      </c>
      <c r="H2429" s="103">
        <v>16</v>
      </c>
      <c r="I2429" s="100" t="s">
        <v>7471</v>
      </c>
      <c r="J2429" s="101" t="s">
        <v>8681</v>
      </c>
      <c r="K2429" s="101" t="s">
        <v>3900</v>
      </c>
    </row>
    <row r="2430" spans="1:11">
      <c r="A2430" s="2" t="s">
        <v>12136</v>
      </c>
      <c r="B2430" s="99">
        <v>2158434</v>
      </c>
      <c r="C2430" s="100" t="s">
        <v>4150</v>
      </c>
      <c r="D2430" s="101" t="s">
        <v>4151</v>
      </c>
      <c r="E2430" s="102">
        <v>2273845</v>
      </c>
      <c r="F2430" s="101" t="s">
        <v>7506</v>
      </c>
      <c r="G2430" s="101" t="s">
        <v>5435</v>
      </c>
      <c r="H2430" s="103">
        <v>2.4</v>
      </c>
      <c r="I2430" s="100" t="s">
        <v>7471</v>
      </c>
      <c r="J2430" s="101" t="s">
        <v>4151</v>
      </c>
      <c r="K2430" s="101" t="s">
        <v>4152</v>
      </c>
    </row>
    <row r="2431" spans="1:11">
      <c r="A2431" s="2" t="s">
        <v>12136</v>
      </c>
      <c r="B2431" s="99">
        <v>2158784</v>
      </c>
      <c r="C2431" s="100" t="s">
        <v>4196</v>
      </c>
      <c r="D2431" s="101" t="s">
        <v>4197</v>
      </c>
      <c r="E2431" s="102">
        <v>2123324</v>
      </c>
      <c r="F2431" s="101" t="s">
        <v>7506</v>
      </c>
      <c r="G2431" s="101" t="s">
        <v>5448</v>
      </c>
      <c r="H2431" s="103">
        <v>2.4</v>
      </c>
      <c r="I2431" s="100" t="s">
        <v>7471</v>
      </c>
      <c r="J2431" s="101" t="s">
        <v>4197</v>
      </c>
      <c r="K2431" s="101" t="s">
        <v>136</v>
      </c>
    </row>
    <row r="2432" spans="1:11">
      <c r="A2432" s="2" t="s">
        <v>12136</v>
      </c>
      <c r="B2432" s="99">
        <v>2191109</v>
      </c>
      <c r="C2432" s="100" t="s">
        <v>4740</v>
      </c>
      <c r="D2432" s="101" t="s">
        <v>4741</v>
      </c>
      <c r="E2432" s="102">
        <v>2274161</v>
      </c>
      <c r="F2432" s="101" t="s">
        <v>7506</v>
      </c>
      <c r="G2432" s="101" t="s">
        <v>5872</v>
      </c>
      <c r="H2432" s="103">
        <v>12</v>
      </c>
      <c r="I2432" s="100" t="s">
        <v>7471</v>
      </c>
      <c r="J2432" s="101" t="s">
        <v>4741</v>
      </c>
      <c r="K2432" s="101" t="s">
        <v>4742</v>
      </c>
    </row>
    <row r="2433" spans="1:11">
      <c r="A2433" s="2" t="s">
        <v>12136</v>
      </c>
      <c r="B2433" s="99">
        <v>2163353</v>
      </c>
      <c r="C2433" s="100" t="s">
        <v>4743</v>
      </c>
      <c r="D2433" s="101" t="s">
        <v>4744</v>
      </c>
      <c r="E2433" s="102">
        <v>2125030</v>
      </c>
      <c r="F2433" s="101" t="s">
        <v>7506</v>
      </c>
      <c r="G2433" s="101" t="s">
        <v>5451</v>
      </c>
      <c r="H2433" s="103">
        <v>2.4</v>
      </c>
      <c r="I2433" s="100" t="s">
        <v>7471</v>
      </c>
      <c r="J2433" s="101" t="s">
        <v>4744</v>
      </c>
      <c r="K2433" s="101" t="s">
        <v>246</v>
      </c>
    </row>
    <row r="2434" spans="1:11">
      <c r="A2434" s="2" t="s">
        <v>12136</v>
      </c>
      <c r="B2434" s="99">
        <v>2166654</v>
      </c>
      <c r="C2434" s="100" t="s">
        <v>4745</v>
      </c>
      <c r="D2434" s="101" t="s">
        <v>4746</v>
      </c>
      <c r="E2434" s="102">
        <v>2124737</v>
      </c>
      <c r="F2434" s="101" t="s">
        <v>7506</v>
      </c>
      <c r="G2434" s="101" t="s">
        <v>5451</v>
      </c>
      <c r="H2434" s="103">
        <v>4</v>
      </c>
      <c r="I2434" s="100" t="s">
        <v>7471</v>
      </c>
      <c r="J2434" s="101" t="s">
        <v>4746</v>
      </c>
      <c r="K2434" s="101" t="s">
        <v>4747</v>
      </c>
    </row>
    <row r="2435" spans="1:11">
      <c r="A2435" s="2" t="s">
        <v>12136</v>
      </c>
      <c r="B2435" s="99">
        <v>2166657</v>
      </c>
      <c r="C2435" s="100" t="s">
        <v>4748</v>
      </c>
      <c r="D2435" s="101" t="s">
        <v>4749</v>
      </c>
      <c r="E2435" s="102">
        <v>2125468</v>
      </c>
      <c r="F2435" s="101" t="s">
        <v>7506</v>
      </c>
      <c r="G2435" s="101" t="s">
        <v>5451</v>
      </c>
      <c r="H2435" s="103">
        <v>4</v>
      </c>
      <c r="I2435" s="100" t="s">
        <v>7471</v>
      </c>
      <c r="J2435" s="101" t="s">
        <v>4749</v>
      </c>
      <c r="K2435" s="101" t="s">
        <v>4750</v>
      </c>
    </row>
    <row r="2436" spans="1:11">
      <c r="A2436" s="2" t="s">
        <v>12136</v>
      </c>
      <c r="B2436" s="99">
        <v>2177672</v>
      </c>
      <c r="C2436" s="100" t="s">
        <v>4751</v>
      </c>
      <c r="D2436" s="101" t="s">
        <v>4752</v>
      </c>
      <c r="E2436" s="102">
        <v>2125431</v>
      </c>
      <c r="F2436" s="101" t="s">
        <v>7506</v>
      </c>
      <c r="G2436" s="101" t="s">
        <v>5442</v>
      </c>
      <c r="H2436" s="103">
        <v>4.8</v>
      </c>
      <c r="I2436" s="100" t="s">
        <v>7471</v>
      </c>
      <c r="J2436" s="101" t="s">
        <v>4752</v>
      </c>
      <c r="K2436" s="101" t="s">
        <v>247</v>
      </c>
    </row>
    <row r="2437" spans="1:11">
      <c r="A2437" s="2" t="s">
        <v>12136</v>
      </c>
      <c r="B2437" s="99">
        <v>2166849</v>
      </c>
      <c r="C2437" s="100" t="s">
        <v>4753</v>
      </c>
      <c r="D2437" s="101" t="s">
        <v>249</v>
      </c>
      <c r="E2437" s="102">
        <v>2124718</v>
      </c>
      <c r="F2437" s="101" t="s">
        <v>7506</v>
      </c>
      <c r="G2437" s="101" t="s">
        <v>5872</v>
      </c>
      <c r="H2437" s="103">
        <v>33</v>
      </c>
      <c r="I2437" s="100" t="s">
        <v>7471</v>
      </c>
      <c r="J2437" s="101" t="s">
        <v>249</v>
      </c>
      <c r="K2437" s="101" t="s">
        <v>249</v>
      </c>
    </row>
    <row r="2438" spans="1:11">
      <c r="A2438" s="2" t="s">
        <v>12136</v>
      </c>
      <c r="B2438" s="99">
        <v>2139637</v>
      </c>
      <c r="C2438" s="100" t="s">
        <v>9895</v>
      </c>
      <c r="D2438" s="101" t="s">
        <v>9896</v>
      </c>
      <c r="E2438" s="102">
        <v>2216554</v>
      </c>
      <c r="F2438" s="101" t="s">
        <v>7506</v>
      </c>
      <c r="G2438" s="101" t="s">
        <v>5451</v>
      </c>
      <c r="H2438" s="103">
        <v>16</v>
      </c>
      <c r="I2438" s="100" t="s">
        <v>7471</v>
      </c>
      <c r="J2438" s="101" t="s">
        <v>9896</v>
      </c>
      <c r="K2438" s="101" t="s">
        <v>631</v>
      </c>
    </row>
    <row r="2439" spans="1:11">
      <c r="A2439" s="2" t="s">
        <v>12136</v>
      </c>
      <c r="B2439" s="99">
        <v>2141012</v>
      </c>
      <c r="C2439" s="100" t="s">
        <v>9897</v>
      </c>
      <c r="D2439" s="101" t="s">
        <v>9898</v>
      </c>
      <c r="E2439" s="102">
        <v>2216554</v>
      </c>
      <c r="F2439" s="101" t="s">
        <v>7506</v>
      </c>
      <c r="G2439" s="101" t="s">
        <v>5451</v>
      </c>
      <c r="H2439" s="103">
        <v>16</v>
      </c>
      <c r="I2439" s="100" t="s">
        <v>7471</v>
      </c>
      <c r="J2439" s="101" t="s">
        <v>9898</v>
      </c>
      <c r="K2439" s="101" t="s">
        <v>631</v>
      </c>
    </row>
    <row r="2440" spans="1:11">
      <c r="A2440" s="2" t="s">
        <v>12136</v>
      </c>
      <c r="B2440" s="99">
        <v>2142329</v>
      </c>
      <c r="C2440" s="100" t="s">
        <v>9899</v>
      </c>
      <c r="D2440" s="101" t="s">
        <v>9900</v>
      </c>
      <c r="E2440" s="102">
        <v>2216554</v>
      </c>
      <c r="F2440" s="101" t="s">
        <v>7506</v>
      </c>
      <c r="G2440" s="101" t="s">
        <v>5451</v>
      </c>
      <c r="H2440" s="103">
        <v>16</v>
      </c>
      <c r="I2440" s="100" t="s">
        <v>7471</v>
      </c>
      <c r="J2440" s="101" t="s">
        <v>9900</v>
      </c>
      <c r="K2440" s="101" t="s">
        <v>631</v>
      </c>
    </row>
    <row r="2441" spans="1:11">
      <c r="A2441" s="2" t="s">
        <v>12136</v>
      </c>
      <c r="B2441" s="99">
        <v>2157131</v>
      </c>
      <c r="C2441" s="100" t="s">
        <v>9901</v>
      </c>
      <c r="D2441" s="101" t="s">
        <v>9902</v>
      </c>
      <c r="E2441" s="102">
        <v>2216554</v>
      </c>
      <c r="F2441" s="101" t="s">
        <v>7506</v>
      </c>
      <c r="G2441" s="101" t="s">
        <v>5451</v>
      </c>
      <c r="H2441" s="103">
        <v>16</v>
      </c>
      <c r="I2441" s="100" t="s">
        <v>7471</v>
      </c>
      <c r="J2441" s="101" t="s">
        <v>9902</v>
      </c>
      <c r="K2441" s="101" t="s">
        <v>631</v>
      </c>
    </row>
    <row r="2442" spans="1:11">
      <c r="A2442" s="2" t="s">
        <v>12136</v>
      </c>
      <c r="B2442" s="99">
        <v>2166857</v>
      </c>
      <c r="C2442" s="100" t="s">
        <v>9903</v>
      </c>
      <c r="D2442" s="101" t="s">
        <v>9904</v>
      </c>
      <c r="E2442" s="102">
        <v>2216554</v>
      </c>
      <c r="F2442" s="101" t="s">
        <v>7506</v>
      </c>
      <c r="G2442" s="101" t="s">
        <v>5451</v>
      </c>
      <c r="H2442" s="103">
        <v>16</v>
      </c>
      <c r="I2442" s="100" t="s">
        <v>7471</v>
      </c>
      <c r="J2442" s="101" t="s">
        <v>9904</v>
      </c>
      <c r="K2442" s="101" t="s">
        <v>631</v>
      </c>
    </row>
    <row r="2443" spans="1:11">
      <c r="A2443" s="2" t="s">
        <v>12136</v>
      </c>
      <c r="B2443" s="99">
        <v>2145511</v>
      </c>
      <c r="C2443" s="100" t="s">
        <v>9905</v>
      </c>
      <c r="D2443" s="101" t="s">
        <v>9906</v>
      </c>
      <c r="E2443" s="102">
        <v>2216554</v>
      </c>
      <c r="F2443" s="101" t="s">
        <v>7506</v>
      </c>
      <c r="G2443" s="101" t="s">
        <v>5451</v>
      </c>
      <c r="H2443" s="103">
        <v>16</v>
      </c>
      <c r="I2443" s="100" t="s">
        <v>7471</v>
      </c>
      <c r="J2443" s="101" t="s">
        <v>9906</v>
      </c>
      <c r="K2443" s="101" t="s">
        <v>631</v>
      </c>
    </row>
    <row r="2444" spans="1:11">
      <c r="A2444" s="2" t="s">
        <v>12136</v>
      </c>
      <c r="B2444" s="99">
        <v>2190350</v>
      </c>
      <c r="C2444" s="100" t="s">
        <v>9907</v>
      </c>
      <c r="D2444" s="101" t="s">
        <v>9908</v>
      </c>
      <c r="E2444" s="102">
        <v>2216554</v>
      </c>
      <c r="F2444" s="101" t="s">
        <v>7506</v>
      </c>
      <c r="G2444" s="101" t="s">
        <v>5451</v>
      </c>
      <c r="H2444" s="103">
        <v>16</v>
      </c>
      <c r="I2444" s="100" t="s">
        <v>7471</v>
      </c>
      <c r="J2444" s="101" t="s">
        <v>9908</v>
      </c>
      <c r="K2444" s="101" t="s">
        <v>631</v>
      </c>
    </row>
    <row r="2445" spans="1:11">
      <c r="A2445" s="2" t="s">
        <v>12136</v>
      </c>
      <c r="B2445" s="99">
        <v>2138765</v>
      </c>
      <c r="C2445" s="100" t="s">
        <v>9909</v>
      </c>
      <c r="D2445" s="101" t="s">
        <v>9910</v>
      </c>
      <c r="E2445" s="102">
        <v>2216554</v>
      </c>
      <c r="F2445" s="101" t="s">
        <v>7506</v>
      </c>
      <c r="G2445" s="101" t="s">
        <v>5451</v>
      </c>
      <c r="H2445" s="103">
        <v>16</v>
      </c>
      <c r="I2445" s="100" t="s">
        <v>7471</v>
      </c>
      <c r="J2445" s="101" t="s">
        <v>9910</v>
      </c>
      <c r="K2445" s="101" t="s">
        <v>631</v>
      </c>
    </row>
    <row r="2446" spans="1:11">
      <c r="A2446" s="2" t="s">
        <v>12136</v>
      </c>
      <c r="B2446" s="99">
        <v>2173471</v>
      </c>
      <c r="C2446" s="100" t="s">
        <v>9911</v>
      </c>
      <c r="D2446" s="101" t="s">
        <v>9912</v>
      </c>
      <c r="E2446" s="102">
        <v>2216554</v>
      </c>
      <c r="F2446" s="101" t="s">
        <v>7506</v>
      </c>
      <c r="G2446" s="101" t="s">
        <v>5451</v>
      </c>
      <c r="H2446" s="103">
        <v>16</v>
      </c>
      <c r="I2446" s="100" t="s">
        <v>7471</v>
      </c>
      <c r="J2446" s="101" t="s">
        <v>9912</v>
      </c>
      <c r="K2446" s="101" t="s">
        <v>631</v>
      </c>
    </row>
    <row r="2447" spans="1:11">
      <c r="A2447" s="2" t="s">
        <v>12136</v>
      </c>
      <c r="B2447" s="99">
        <v>2171874</v>
      </c>
      <c r="C2447" s="100" t="s">
        <v>9913</v>
      </c>
      <c r="D2447" s="101" t="s">
        <v>9914</v>
      </c>
      <c r="E2447" s="102">
        <v>2216554</v>
      </c>
      <c r="F2447" s="101" t="s">
        <v>7506</v>
      </c>
      <c r="G2447" s="101" t="s">
        <v>5451</v>
      </c>
      <c r="H2447" s="103">
        <v>16</v>
      </c>
      <c r="I2447" s="100" t="s">
        <v>7471</v>
      </c>
      <c r="J2447" s="101" t="s">
        <v>9914</v>
      </c>
      <c r="K2447" s="101" t="s">
        <v>631</v>
      </c>
    </row>
    <row r="2448" spans="1:11">
      <c r="A2448" s="2" t="s">
        <v>12136</v>
      </c>
      <c r="B2448" s="99">
        <v>2181968</v>
      </c>
      <c r="C2448" s="100" t="s">
        <v>6562</v>
      </c>
      <c r="D2448" s="101" t="s">
        <v>6563</v>
      </c>
      <c r="E2448" s="102">
        <v>2125295</v>
      </c>
      <c r="F2448" s="101" t="s">
        <v>7506</v>
      </c>
      <c r="G2448" s="101" t="s">
        <v>2900</v>
      </c>
      <c r="H2448" s="103">
        <v>12</v>
      </c>
      <c r="I2448" s="100" t="s">
        <v>7521</v>
      </c>
      <c r="J2448" s="101" t="s">
        <v>6563</v>
      </c>
      <c r="K2448" s="101" t="s">
        <v>6564</v>
      </c>
    </row>
    <row r="2449" spans="1:11">
      <c r="A2449" s="2" t="s">
        <v>12136</v>
      </c>
      <c r="B2449" s="99">
        <v>2131546</v>
      </c>
      <c r="C2449" s="100" t="s">
        <v>13309</v>
      </c>
      <c r="D2449" s="101" t="s">
        <v>2830</v>
      </c>
      <c r="E2449" s="102">
        <v>2217662</v>
      </c>
      <c r="F2449" s="101" t="s">
        <v>7506</v>
      </c>
      <c r="G2449" s="101" t="s">
        <v>5451</v>
      </c>
      <c r="H2449" s="103">
        <v>16</v>
      </c>
      <c r="I2449" s="100" t="s">
        <v>7471</v>
      </c>
      <c r="J2449" s="101" t="s">
        <v>2830</v>
      </c>
      <c r="K2449" s="101" t="s">
        <v>794</v>
      </c>
    </row>
    <row r="2450" spans="1:11">
      <c r="A2450" s="2" t="s">
        <v>12136</v>
      </c>
      <c r="B2450" s="99">
        <v>2131547</v>
      </c>
      <c r="C2450" s="100" t="s">
        <v>13310</v>
      </c>
      <c r="D2450" s="101" t="s">
        <v>13311</v>
      </c>
      <c r="E2450" s="102">
        <v>2217662</v>
      </c>
      <c r="F2450" s="101" t="s">
        <v>7506</v>
      </c>
      <c r="G2450" s="101" t="s">
        <v>5451</v>
      </c>
      <c r="H2450" s="103">
        <v>16</v>
      </c>
      <c r="I2450" s="100" t="s">
        <v>7471</v>
      </c>
      <c r="J2450" s="101" t="s">
        <v>13311</v>
      </c>
      <c r="K2450" s="101" t="s">
        <v>794</v>
      </c>
    </row>
    <row r="2451" spans="1:11">
      <c r="A2451" s="2" t="s">
        <v>12136</v>
      </c>
      <c r="B2451" s="99">
        <v>2165582</v>
      </c>
      <c r="C2451" s="100" t="s">
        <v>13312</v>
      </c>
      <c r="D2451" s="101" t="s">
        <v>13313</v>
      </c>
      <c r="E2451" s="102">
        <v>2217662</v>
      </c>
      <c r="F2451" s="101" t="s">
        <v>7506</v>
      </c>
      <c r="G2451" s="101" t="s">
        <v>5451</v>
      </c>
      <c r="H2451" s="103">
        <v>16</v>
      </c>
      <c r="I2451" s="100" t="s">
        <v>7471</v>
      </c>
      <c r="J2451" s="101" t="s">
        <v>13313</v>
      </c>
      <c r="K2451" s="101" t="s">
        <v>794</v>
      </c>
    </row>
    <row r="2452" spans="1:11">
      <c r="A2452" s="2" t="s">
        <v>12136</v>
      </c>
      <c r="B2452" s="99">
        <v>2183159</v>
      </c>
      <c r="C2452" s="100" t="s">
        <v>13314</v>
      </c>
      <c r="D2452" s="101" t="s">
        <v>13315</v>
      </c>
      <c r="E2452" s="102">
        <v>2217662</v>
      </c>
      <c r="F2452" s="101" t="s">
        <v>7506</v>
      </c>
      <c r="G2452" s="101" t="s">
        <v>5451</v>
      </c>
      <c r="H2452" s="103">
        <v>16</v>
      </c>
      <c r="I2452" s="100" t="s">
        <v>7471</v>
      </c>
      <c r="J2452" s="101" t="s">
        <v>13315</v>
      </c>
      <c r="K2452" s="101" t="s">
        <v>794</v>
      </c>
    </row>
    <row r="2453" spans="1:11">
      <c r="A2453" s="2" t="s">
        <v>12136</v>
      </c>
      <c r="B2453" s="99">
        <v>2188618</v>
      </c>
      <c r="C2453" s="100" t="s">
        <v>13316</v>
      </c>
      <c r="D2453" s="101" t="s">
        <v>13317</v>
      </c>
      <c r="E2453" s="102">
        <v>2217662</v>
      </c>
      <c r="F2453" s="101" t="s">
        <v>7506</v>
      </c>
      <c r="G2453" s="101" t="s">
        <v>5451</v>
      </c>
      <c r="H2453" s="103">
        <v>16</v>
      </c>
      <c r="I2453" s="100" t="s">
        <v>7471</v>
      </c>
      <c r="J2453" s="101" t="s">
        <v>13317</v>
      </c>
      <c r="K2453" s="101" t="s">
        <v>794</v>
      </c>
    </row>
    <row r="2454" spans="1:11">
      <c r="A2454" s="2" t="s">
        <v>12136</v>
      </c>
      <c r="B2454" s="99">
        <v>2190721</v>
      </c>
      <c r="C2454" s="100" t="s">
        <v>13318</v>
      </c>
      <c r="D2454" s="101" t="s">
        <v>13319</v>
      </c>
      <c r="E2454" s="102">
        <v>2217662</v>
      </c>
      <c r="F2454" s="101" t="s">
        <v>7506</v>
      </c>
      <c r="G2454" s="101" t="s">
        <v>5451</v>
      </c>
      <c r="H2454" s="103">
        <v>16</v>
      </c>
      <c r="I2454" s="100" t="s">
        <v>7471</v>
      </c>
      <c r="J2454" s="101" t="s">
        <v>13319</v>
      </c>
      <c r="K2454" s="101" t="s">
        <v>794</v>
      </c>
    </row>
    <row r="2455" spans="1:11">
      <c r="A2455" s="2" t="s">
        <v>12136</v>
      </c>
      <c r="B2455" s="99">
        <v>2190765</v>
      </c>
      <c r="C2455" s="100" t="s">
        <v>13320</v>
      </c>
      <c r="D2455" s="101" t="s">
        <v>13321</v>
      </c>
      <c r="E2455" s="102">
        <v>2217662</v>
      </c>
      <c r="F2455" s="101" t="s">
        <v>7506</v>
      </c>
      <c r="G2455" s="101" t="s">
        <v>5451</v>
      </c>
      <c r="H2455" s="103">
        <v>16</v>
      </c>
      <c r="I2455" s="100" t="s">
        <v>7471</v>
      </c>
      <c r="J2455" s="101" t="s">
        <v>13321</v>
      </c>
      <c r="K2455" s="101" t="s">
        <v>794</v>
      </c>
    </row>
    <row r="2456" spans="1:11">
      <c r="A2456" s="2" t="s">
        <v>12136</v>
      </c>
      <c r="B2456" s="99">
        <v>2174569</v>
      </c>
      <c r="C2456" s="100" t="s">
        <v>13322</v>
      </c>
      <c r="D2456" s="101" t="s">
        <v>13323</v>
      </c>
      <c r="E2456" s="102">
        <v>2217662</v>
      </c>
      <c r="F2456" s="101" t="s">
        <v>7506</v>
      </c>
      <c r="G2456" s="101" t="s">
        <v>5451</v>
      </c>
      <c r="H2456" s="103">
        <v>16</v>
      </c>
      <c r="I2456" s="100" t="s">
        <v>7471</v>
      </c>
      <c r="J2456" s="101" t="s">
        <v>13323</v>
      </c>
      <c r="K2456" s="101" t="s">
        <v>794</v>
      </c>
    </row>
    <row r="2457" spans="1:11">
      <c r="A2457" s="2" t="s">
        <v>12136</v>
      </c>
      <c r="B2457" s="99">
        <v>2191121</v>
      </c>
      <c r="C2457" s="100" t="s">
        <v>8501</v>
      </c>
      <c r="D2457" s="101" t="s">
        <v>8502</v>
      </c>
      <c r="E2457" s="102">
        <v>2216796</v>
      </c>
      <c r="F2457" s="101" t="s">
        <v>7506</v>
      </c>
      <c r="G2457" s="101" t="s">
        <v>5451</v>
      </c>
      <c r="H2457" s="103">
        <v>16</v>
      </c>
      <c r="I2457" s="100" t="s">
        <v>7471</v>
      </c>
      <c r="J2457" s="101" t="s">
        <v>8502</v>
      </c>
      <c r="K2457" s="101" t="s">
        <v>854</v>
      </c>
    </row>
    <row r="2458" spans="1:11">
      <c r="A2458" s="2" t="s">
        <v>12136</v>
      </c>
      <c r="B2458" s="99">
        <v>2170654</v>
      </c>
      <c r="C2458" s="100" t="s">
        <v>10455</v>
      </c>
      <c r="D2458" s="101" t="s">
        <v>10456</v>
      </c>
      <c r="E2458" s="102">
        <v>2216804</v>
      </c>
      <c r="F2458" s="101" t="s">
        <v>7506</v>
      </c>
      <c r="G2458" s="101" t="s">
        <v>5451</v>
      </c>
      <c r="H2458" s="103">
        <v>16</v>
      </c>
      <c r="I2458" s="100" t="s">
        <v>7471</v>
      </c>
      <c r="J2458" s="101" t="s">
        <v>10456</v>
      </c>
      <c r="K2458" s="101" t="s">
        <v>928</v>
      </c>
    </row>
    <row r="2459" spans="1:11">
      <c r="A2459" s="2" t="s">
        <v>12136</v>
      </c>
      <c r="B2459" s="99">
        <v>2188110</v>
      </c>
      <c r="C2459" s="100" t="s">
        <v>10457</v>
      </c>
      <c r="D2459" s="101" t="s">
        <v>10458</v>
      </c>
      <c r="E2459" s="102">
        <v>2216804</v>
      </c>
      <c r="F2459" s="101" t="s">
        <v>7506</v>
      </c>
      <c r="G2459" s="101" t="s">
        <v>5451</v>
      </c>
      <c r="H2459" s="103">
        <v>16</v>
      </c>
      <c r="I2459" s="100" t="s">
        <v>7471</v>
      </c>
      <c r="J2459" s="101" t="s">
        <v>10458</v>
      </c>
      <c r="K2459" s="101" t="s">
        <v>928</v>
      </c>
    </row>
    <row r="2460" spans="1:11">
      <c r="A2460" s="2" t="s">
        <v>12136</v>
      </c>
      <c r="B2460" s="99">
        <v>2190385</v>
      </c>
      <c r="C2460" s="100" t="s">
        <v>10459</v>
      </c>
      <c r="D2460" s="101" t="s">
        <v>10460</v>
      </c>
      <c r="E2460" s="102">
        <v>2216804</v>
      </c>
      <c r="F2460" s="101" t="s">
        <v>7506</v>
      </c>
      <c r="G2460" s="101" t="s">
        <v>5451</v>
      </c>
      <c r="H2460" s="103">
        <v>16</v>
      </c>
      <c r="I2460" s="100" t="s">
        <v>7471</v>
      </c>
      <c r="J2460" s="101" t="s">
        <v>10460</v>
      </c>
      <c r="K2460" s="101" t="s">
        <v>928</v>
      </c>
    </row>
    <row r="2461" spans="1:11">
      <c r="A2461" s="2" t="s">
        <v>12136</v>
      </c>
      <c r="B2461" s="99">
        <v>2190546</v>
      </c>
      <c r="C2461" s="100" t="s">
        <v>10461</v>
      </c>
      <c r="D2461" s="101" t="s">
        <v>10462</v>
      </c>
      <c r="E2461" s="102">
        <v>2216804</v>
      </c>
      <c r="F2461" s="101" t="s">
        <v>7506</v>
      </c>
      <c r="G2461" s="101" t="s">
        <v>5451</v>
      </c>
      <c r="H2461" s="103">
        <v>16</v>
      </c>
      <c r="I2461" s="100" t="s">
        <v>7471</v>
      </c>
      <c r="J2461" s="101" t="s">
        <v>10462</v>
      </c>
      <c r="K2461" s="101" t="s">
        <v>928</v>
      </c>
    </row>
    <row r="2462" spans="1:11">
      <c r="A2462" s="2" t="s">
        <v>12136</v>
      </c>
      <c r="B2462" s="99">
        <v>2190772</v>
      </c>
      <c r="C2462" s="100" t="s">
        <v>10463</v>
      </c>
      <c r="D2462" s="101" t="s">
        <v>10464</v>
      </c>
      <c r="E2462" s="102">
        <v>2216804</v>
      </c>
      <c r="F2462" s="101" t="s">
        <v>7506</v>
      </c>
      <c r="G2462" s="101" t="s">
        <v>5451</v>
      </c>
      <c r="H2462" s="103">
        <v>16</v>
      </c>
      <c r="I2462" s="100" t="s">
        <v>7471</v>
      </c>
      <c r="J2462" s="101" t="s">
        <v>10464</v>
      </c>
      <c r="K2462" s="101" t="s">
        <v>928</v>
      </c>
    </row>
    <row r="2463" spans="1:11">
      <c r="A2463" s="2" t="s">
        <v>12136</v>
      </c>
      <c r="B2463" s="99">
        <v>2141575</v>
      </c>
      <c r="C2463" s="100" t="s">
        <v>10465</v>
      </c>
      <c r="D2463" s="101" t="s">
        <v>10466</v>
      </c>
      <c r="E2463" s="102">
        <v>2216804</v>
      </c>
      <c r="F2463" s="101" t="s">
        <v>7506</v>
      </c>
      <c r="G2463" s="101" t="s">
        <v>5451</v>
      </c>
      <c r="H2463" s="103">
        <v>16</v>
      </c>
      <c r="I2463" s="100" t="s">
        <v>7471</v>
      </c>
      <c r="J2463" s="101" t="s">
        <v>10466</v>
      </c>
      <c r="K2463" s="101" t="s">
        <v>928</v>
      </c>
    </row>
    <row r="2464" spans="1:11">
      <c r="A2464" s="2" t="s">
        <v>12136</v>
      </c>
      <c r="B2464" s="99">
        <v>2159136</v>
      </c>
      <c r="C2464" s="100" t="s">
        <v>10467</v>
      </c>
      <c r="D2464" s="101" t="s">
        <v>10468</v>
      </c>
      <c r="E2464" s="102">
        <v>2216804</v>
      </c>
      <c r="F2464" s="101" t="s">
        <v>7506</v>
      </c>
      <c r="G2464" s="101" t="s">
        <v>5451</v>
      </c>
      <c r="H2464" s="103">
        <v>16</v>
      </c>
      <c r="I2464" s="100" t="s">
        <v>7471</v>
      </c>
      <c r="J2464" s="101" t="s">
        <v>10468</v>
      </c>
      <c r="K2464" s="101" t="s">
        <v>928</v>
      </c>
    </row>
    <row r="2465" spans="1:11">
      <c r="A2465" s="2" t="s">
        <v>12136</v>
      </c>
      <c r="B2465" s="99">
        <v>2165214</v>
      </c>
      <c r="C2465" s="100" t="s">
        <v>10469</v>
      </c>
      <c r="D2465" s="101" t="s">
        <v>10470</v>
      </c>
      <c r="E2465" s="102">
        <v>2216804</v>
      </c>
      <c r="F2465" s="101" t="s">
        <v>7506</v>
      </c>
      <c r="G2465" s="101" t="s">
        <v>5451</v>
      </c>
      <c r="H2465" s="103">
        <v>16</v>
      </c>
      <c r="I2465" s="100" t="s">
        <v>7471</v>
      </c>
      <c r="J2465" s="101" t="s">
        <v>10470</v>
      </c>
      <c r="K2465" s="101" t="s">
        <v>928</v>
      </c>
    </row>
    <row r="2466" spans="1:11">
      <c r="A2466" s="2" t="s">
        <v>12136</v>
      </c>
      <c r="B2466" s="99">
        <v>2184236</v>
      </c>
      <c r="C2466" s="100" t="s">
        <v>10471</v>
      </c>
      <c r="D2466" s="101" t="s">
        <v>10472</v>
      </c>
      <c r="E2466" s="102">
        <v>2216804</v>
      </c>
      <c r="F2466" s="101" t="s">
        <v>7506</v>
      </c>
      <c r="G2466" s="101" t="s">
        <v>5451</v>
      </c>
      <c r="H2466" s="103">
        <v>16</v>
      </c>
      <c r="I2466" s="100" t="s">
        <v>7471</v>
      </c>
      <c r="J2466" s="101" t="s">
        <v>10472</v>
      </c>
      <c r="K2466" s="101" t="s">
        <v>928</v>
      </c>
    </row>
    <row r="2467" spans="1:11">
      <c r="A2467" s="2" t="s">
        <v>12136</v>
      </c>
      <c r="B2467" s="99">
        <v>2158067</v>
      </c>
      <c r="C2467" s="100" t="s">
        <v>10473</v>
      </c>
      <c r="D2467" s="101" t="s">
        <v>10474</v>
      </c>
      <c r="E2467" s="102">
        <v>2216804</v>
      </c>
      <c r="F2467" s="101" t="s">
        <v>7506</v>
      </c>
      <c r="G2467" s="101" t="s">
        <v>5451</v>
      </c>
      <c r="H2467" s="103">
        <v>16</v>
      </c>
      <c r="I2467" s="100" t="s">
        <v>7471</v>
      </c>
      <c r="J2467" s="101" t="s">
        <v>10474</v>
      </c>
      <c r="K2467" s="101" t="s">
        <v>928</v>
      </c>
    </row>
    <row r="2468" spans="1:11">
      <c r="A2468" s="2" t="s">
        <v>12128</v>
      </c>
      <c r="B2468" s="99">
        <v>2172606</v>
      </c>
      <c r="C2468" s="100" t="s">
        <v>2976</v>
      </c>
      <c r="D2468" s="101" t="s">
        <v>2977</v>
      </c>
      <c r="E2468" s="102">
        <v>2219924</v>
      </c>
      <c r="F2468" s="101" t="s">
        <v>7506</v>
      </c>
      <c r="G2468" s="101" t="s">
        <v>5451</v>
      </c>
      <c r="H2468" s="103">
        <v>12</v>
      </c>
      <c r="I2468" s="100" t="s">
        <v>7471</v>
      </c>
      <c r="J2468" s="101" t="s">
        <v>2977</v>
      </c>
      <c r="K2468" s="101" t="s">
        <v>349</v>
      </c>
    </row>
    <row r="2469" spans="1:11">
      <c r="A2469" s="2" t="s">
        <v>12128</v>
      </c>
      <c r="B2469" s="99">
        <v>2190685</v>
      </c>
      <c r="C2469" s="100" t="s">
        <v>2978</v>
      </c>
      <c r="D2469" s="101" t="s">
        <v>2979</v>
      </c>
      <c r="E2469" s="102">
        <v>2219924</v>
      </c>
      <c r="F2469" s="101" t="s">
        <v>7506</v>
      </c>
      <c r="G2469" s="101" t="s">
        <v>5451</v>
      </c>
      <c r="H2469" s="103">
        <v>12</v>
      </c>
      <c r="I2469" s="100" t="s">
        <v>7471</v>
      </c>
      <c r="J2469" s="101" t="s">
        <v>2979</v>
      </c>
      <c r="K2469" s="101" t="s">
        <v>349</v>
      </c>
    </row>
    <row r="2470" spans="1:11">
      <c r="A2470" s="2" t="s">
        <v>12128</v>
      </c>
      <c r="B2470" s="99">
        <v>2190919</v>
      </c>
      <c r="C2470" s="100" t="s">
        <v>2980</v>
      </c>
      <c r="D2470" s="101" t="s">
        <v>2981</v>
      </c>
      <c r="E2470" s="102">
        <v>2219924</v>
      </c>
      <c r="F2470" s="101" t="s">
        <v>7506</v>
      </c>
      <c r="G2470" s="101" t="s">
        <v>5451</v>
      </c>
      <c r="H2470" s="103">
        <v>12</v>
      </c>
      <c r="I2470" s="100" t="s">
        <v>7471</v>
      </c>
      <c r="J2470" s="101" t="s">
        <v>2981</v>
      </c>
      <c r="K2470" s="101" t="s">
        <v>349</v>
      </c>
    </row>
    <row r="2471" spans="1:11">
      <c r="A2471" s="2" t="s">
        <v>12128</v>
      </c>
      <c r="B2471" s="99">
        <v>2191046</v>
      </c>
      <c r="C2471" s="100" t="s">
        <v>2982</v>
      </c>
      <c r="D2471" s="101" t="s">
        <v>2983</v>
      </c>
      <c r="E2471" s="102">
        <v>2219924</v>
      </c>
      <c r="F2471" s="101" t="s">
        <v>7506</v>
      </c>
      <c r="G2471" s="101" t="s">
        <v>5451</v>
      </c>
      <c r="H2471" s="103">
        <v>12</v>
      </c>
      <c r="I2471" s="100" t="s">
        <v>7471</v>
      </c>
      <c r="J2471" s="101" t="s">
        <v>2983</v>
      </c>
      <c r="K2471" s="101" t="s">
        <v>349</v>
      </c>
    </row>
    <row r="2472" spans="1:11">
      <c r="A2472" s="2" t="s">
        <v>12128</v>
      </c>
      <c r="B2472" s="99">
        <v>2145909</v>
      </c>
      <c r="C2472" s="100" t="s">
        <v>2984</v>
      </c>
      <c r="D2472" s="101" t="s">
        <v>2985</v>
      </c>
      <c r="E2472" s="102">
        <v>2219924</v>
      </c>
      <c r="F2472" s="101" t="s">
        <v>7506</v>
      </c>
      <c r="G2472" s="101" t="s">
        <v>5451</v>
      </c>
      <c r="H2472" s="103">
        <v>12</v>
      </c>
      <c r="I2472" s="100" t="s">
        <v>7471</v>
      </c>
      <c r="J2472" s="101" t="s">
        <v>2985</v>
      </c>
      <c r="K2472" s="101" t="s">
        <v>349</v>
      </c>
    </row>
    <row r="2473" spans="1:11">
      <c r="A2473" s="2" t="s">
        <v>12128</v>
      </c>
      <c r="B2473" s="99">
        <v>2147042</v>
      </c>
      <c r="C2473" s="100" t="s">
        <v>2986</v>
      </c>
      <c r="D2473" s="101" t="s">
        <v>2987</v>
      </c>
      <c r="E2473" s="102">
        <v>2219924</v>
      </c>
      <c r="F2473" s="101" t="s">
        <v>7506</v>
      </c>
      <c r="G2473" s="101" t="s">
        <v>5451</v>
      </c>
      <c r="H2473" s="103">
        <v>12</v>
      </c>
      <c r="I2473" s="100" t="s">
        <v>7471</v>
      </c>
      <c r="J2473" s="101" t="s">
        <v>2987</v>
      </c>
      <c r="K2473" s="101" t="s">
        <v>349</v>
      </c>
    </row>
    <row r="2474" spans="1:11">
      <c r="A2474" s="2" t="s">
        <v>12128</v>
      </c>
      <c r="B2474" s="99">
        <v>2165743</v>
      </c>
      <c r="C2474" s="100" t="s">
        <v>2988</v>
      </c>
      <c r="D2474" s="101" t="s">
        <v>2989</v>
      </c>
      <c r="E2474" s="102">
        <v>2219924</v>
      </c>
      <c r="F2474" s="101" t="s">
        <v>7506</v>
      </c>
      <c r="G2474" s="101" t="s">
        <v>5451</v>
      </c>
      <c r="H2474" s="103">
        <v>12</v>
      </c>
      <c r="I2474" s="100" t="s">
        <v>7471</v>
      </c>
      <c r="J2474" s="101" t="s">
        <v>2989</v>
      </c>
      <c r="K2474" s="101" t="s">
        <v>349</v>
      </c>
    </row>
    <row r="2475" spans="1:11">
      <c r="A2475" s="2" t="s">
        <v>12128</v>
      </c>
      <c r="B2475" s="99">
        <v>2172602</v>
      </c>
      <c r="C2475" s="100" t="s">
        <v>2990</v>
      </c>
      <c r="D2475" s="101" t="s">
        <v>2991</v>
      </c>
      <c r="E2475" s="102">
        <v>2219924</v>
      </c>
      <c r="F2475" s="101" t="s">
        <v>7506</v>
      </c>
      <c r="G2475" s="101" t="s">
        <v>5451</v>
      </c>
      <c r="H2475" s="103">
        <v>12</v>
      </c>
      <c r="I2475" s="100" t="s">
        <v>7471</v>
      </c>
      <c r="J2475" s="101" t="s">
        <v>2991</v>
      </c>
      <c r="K2475" s="101" t="s">
        <v>349</v>
      </c>
    </row>
    <row r="2476" spans="1:11">
      <c r="A2476" s="2" t="s">
        <v>12128</v>
      </c>
      <c r="B2476" s="99">
        <v>2190806</v>
      </c>
      <c r="C2476" s="100" t="s">
        <v>2992</v>
      </c>
      <c r="D2476" s="101" t="s">
        <v>2993</v>
      </c>
      <c r="E2476" s="102">
        <v>2219924</v>
      </c>
      <c r="F2476" s="101" t="s">
        <v>7506</v>
      </c>
      <c r="G2476" s="101" t="s">
        <v>5451</v>
      </c>
      <c r="H2476" s="103">
        <v>12</v>
      </c>
      <c r="I2476" s="100" t="s">
        <v>7471</v>
      </c>
      <c r="J2476" s="101" t="s">
        <v>2993</v>
      </c>
      <c r="K2476" s="101" t="s">
        <v>349</v>
      </c>
    </row>
    <row r="2477" spans="1:11">
      <c r="A2477" s="2" t="s">
        <v>12128</v>
      </c>
      <c r="B2477" s="99">
        <v>2141217</v>
      </c>
      <c r="C2477" s="100" t="s">
        <v>2994</v>
      </c>
      <c r="D2477" s="101" t="s">
        <v>2995</v>
      </c>
      <c r="E2477" s="102">
        <v>2121505</v>
      </c>
      <c r="F2477" s="101" t="s">
        <v>7506</v>
      </c>
      <c r="G2477" s="101" t="s">
        <v>5457</v>
      </c>
      <c r="H2477" s="103">
        <v>2.4</v>
      </c>
      <c r="I2477" s="100" t="s">
        <v>7471</v>
      </c>
      <c r="J2477" s="101" t="s">
        <v>2995</v>
      </c>
      <c r="K2477" s="101" t="s">
        <v>2837</v>
      </c>
    </row>
    <row r="2478" spans="1:11">
      <c r="A2478" s="2" t="s">
        <v>12128</v>
      </c>
      <c r="B2478" s="99">
        <v>2142147</v>
      </c>
      <c r="C2478" s="100" t="s">
        <v>5878</v>
      </c>
      <c r="D2478" s="101" t="s">
        <v>5879</v>
      </c>
      <c r="E2478" s="102">
        <v>2217628</v>
      </c>
      <c r="F2478" s="101" t="s">
        <v>7506</v>
      </c>
      <c r="G2478" s="101" t="s">
        <v>5451</v>
      </c>
      <c r="H2478" s="103">
        <v>4</v>
      </c>
      <c r="I2478" s="100" t="s">
        <v>7471</v>
      </c>
      <c r="J2478" s="101" t="s">
        <v>5879</v>
      </c>
      <c r="K2478" s="101" t="s">
        <v>991</v>
      </c>
    </row>
    <row r="2479" spans="1:11">
      <c r="A2479" s="2" t="s">
        <v>12128</v>
      </c>
      <c r="B2479" s="99">
        <v>2179644</v>
      </c>
      <c r="C2479" s="100" t="s">
        <v>5880</v>
      </c>
      <c r="D2479" s="101" t="s">
        <v>5881</v>
      </c>
      <c r="E2479" s="102">
        <v>2217628</v>
      </c>
      <c r="F2479" s="101" t="s">
        <v>7506</v>
      </c>
      <c r="G2479" s="101" t="s">
        <v>5451</v>
      </c>
      <c r="H2479" s="103">
        <v>4</v>
      </c>
      <c r="I2479" s="100" t="s">
        <v>7471</v>
      </c>
      <c r="J2479" s="101" t="s">
        <v>5881</v>
      </c>
      <c r="K2479" s="101" t="s">
        <v>991</v>
      </c>
    </row>
    <row r="2480" spans="1:11">
      <c r="A2480" s="2" t="s">
        <v>12128</v>
      </c>
      <c r="B2480" s="99">
        <v>2186307</v>
      </c>
      <c r="C2480" s="100" t="s">
        <v>5882</v>
      </c>
      <c r="D2480" s="101" t="s">
        <v>5883</v>
      </c>
      <c r="E2480" s="102">
        <v>2217628</v>
      </c>
      <c r="F2480" s="101" t="s">
        <v>7506</v>
      </c>
      <c r="G2480" s="101" t="s">
        <v>5451</v>
      </c>
      <c r="H2480" s="103">
        <v>4</v>
      </c>
      <c r="I2480" s="100" t="s">
        <v>7471</v>
      </c>
      <c r="J2480" s="101" t="s">
        <v>5883</v>
      </c>
      <c r="K2480" s="101" t="s">
        <v>991</v>
      </c>
    </row>
    <row r="2481" spans="1:11">
      <c r="A2481" s="2" t="s">
        <v>12128</v>
      </c>
      <c r="B2481" s="99">
        <v>2142146</v>
      </c>
      <c r="C2481" s="100" t="s">
        <v>5884</v>
      </c>
      <c r="D2481" s="101" t="s">
        <v>5885</v>
      </c>
      <c r="E2481" s="102">
        <v>2217628</v>
      </c>
      <c r="F2481" s="101" t="s">
        <v>7506</v>
      </c>
      <c r="G2481" s="101" t="s">
        <v>5451</v>
      </c>
      <c r="H2481" s="103">
        <v>4</v>
      </c>
      <c r="I2481" s="100" t="s">
        <v>7471</v>
      </c>
      <c r="J2481" s="101" t="s">
        <v>5885</v>
      </c>
      <c r="K2481" s="101" t="s">
        <v>991</v>
      </c>
    </row>
    <row r="2482" spans="1:11">
      <c r="A2482" s="2" t="s">
        <v>12128</v>
      </c>
      <c r="B2482" s="99">
        <v>2130215</v>
      </c>
      <c r="C2482" s="100" t="s">
        <v>5886</v>
      </c>
      <c r="D2482" s="101" t="s">
        <v>5887</v>
      </c>
      <c r="E2482" s="102">
        <v>2122424</v>
      </c>
      <c r="F2482" s="101" t="s">
        <v>7506</v>
      </c>
      <c r="G2482" s="101" t="s">
        <v>2900</v>
      </c>
      <c r="H2482" s="103">
        <v>12</v>
      </c>
      <c r="I2482" s="100" t="s">
        <v>7521</v>
      </c>
      <c r="J2482" s="101" t="s">
        <v>5887</v>
      </c>
      <c r="K2482" s="101" t="s">
        <v>2856</v>
      </c>
    </row>
    <row r="2483" spans="1:11">
      <c r="A2483" s="2" t="s">
        <v>12128</v>
      </c>
      <c r="B2483" s="99">
        <v>2132535</v>
      </c>
      <c r="C2483" s="100" t="s">
        <v>6657</v>
      </c>
      <c r="D2483" s="101" t="s">
        <v>6658</v>
      </c>
      <c r="E2483" s="102">
        <v>2213136</v>
      </c>
      <c r="F2483" s="101" t="s">
        <v>7506</v>
      </c>
      <c r="G2483" s="101" t="s">
        <v>5451</v>
      </c>
      <c r="H2483" s="103">
        <v>16</v>
      </c>
      <c r="I2483" s="100" t="s">
        <v>7471</v>
      </c>
      <c r="J2483" s="101" t="s">
        <v>6658</v>
      </c>
      <c r="K2483" s="101" t="s">
        <v>425</v>
      </c>
    </row>
    <row r="2484" spans="1:11">
      <c r="A2484" s="2" t="s">
        <v>12128</v>
      </c>
      <c r="B2484" s="99">
        <v>2134375</v>
      </c>
      <c r="C2484" s="100" t="s">
        <v>6659</v>
      </c>
      <c r="D2484" s="101" t="s">
        <v>6660</v>
      </c>
      <c r="E2484" s="102">
        <v>2215368</v>
      </c>
      <c r="F2484" s="101" t="s">
        <v>7506</v>
      </c>
      <c r="G2484" s="101" t="s">
        <v>5451</v>
      </c>
      <c r="H2484" s="103">
        <v>4</v>
      </c>
      <c r="I2484" s="100" t="s">
        <v>7471</v>
      </c>
      <c r="J2484" s="101" t="s">
        <v>6660</v>
      </c>
      <c r="K2484" s="101" t="s">
        <v>425</v>
      </c>
    </row>
    <row r="2485" spans="1:11">
      <c r="A2485" s="2" t="s">
        <v>12128</v>
      </c>
      <c r="B2485" s="99">
        <v>2141010</v>
      </c>
      <c r="C2485" s="100" t="s">
        <v>6661</v>
      </c>
      <c r="D2485" s="101" t="s">
        <v>6662</v>
      </c>
      <c r="E2485" s="102">
        <v>2215368</v>
      </c>
      <c r="F2485" s="101" t="s">
        <v>7506</v>
      </c>
      <c r="G2485" s="101" t="s">
        <v>5451</v>
      </c>
      <c r="H2485" s="103">
        <v>4</v>
      </c>
      <c r="I2485" s="100" t="s">
        <v>7471</v>
      </c>
      <c r="J2485" s="101" t="s">
        <v>6662</v>
      </c>
      <c r="K2485" s="101" t="s">
        <v>425</v>
      </c>
    </row>
    <row r="2486" spans="1:11">
      <c r="A2486" s="2" t="s">
        <v>12128</v>
      </c>
      <c r="B2486" s="99">
        <v>2156931</v>
      </c>
      <c r="C2486" s="100" t="s">
        <v>6663</v>
      </c>
      <c r="D2486" s="101" t="s">
        <v>6664</v>
      </c>
      <c r="E2486" s="102">
        <v>2213136</v>
      </c>
      <c r="F2486" s="101" t="s">
        <v>7506</v>
      </c>
      <c r="G2486" s="101" t="s">
        <v>5451</v>
      </c>
      <c r="H2486" s="103">
        <v>16</v>
      </c>
      <c r="I2486" s="100" t="s">
        <v>7471</v>
      </c>
      <c r="J2486" s="101" t="s">
        <v>6664</v>
      </c>
      <c r="K2486" s="101" t="s">
        <v>425</v>
      </c>
    </row>
    <row r="2487" spans="1:11">
      <c r="A2487" s="2" t="s">
        <v>12128</v>
      </c>
      <c r="B2487" s="99">
        <v>2182936</v>
      </c>
      <c r="C2487" s="100" t="s">
        <v>6665</v>
      </c>
      <c r="D2487" s="101" t="s">
        <v>6666</v>
      </c>
      <c r="E2487" s="102">
        <v>2215368</v>
      </c>
      <c r="F2487" s="101" t="s">
        <v>7506</v>
      </c>
      <c r="G2487" s="101" t="s">
        <v>5451</v>
      </c>
      <c r="H2487" s="103">
        <v>4</v>
      </c>
      <c r="I2487" s="100" t="s">
        <v>7471</v>
      </c>
      <c r="J2487" s="101" t="s">
        <v>6666</v>
      </c>
      <c r="K2487" s="101" t="s">
        <v>425</v>
      </c>
    </row>
    <row r="2488" spans="1:11">
      <c r="A2488" s="2" t="s">
        <v>12128</v>
      </c>
      <c r="B2488" s="99">
        <v>2185231</v>
      </c>
      <c r="C2488" s="100" t="s">
        <v>6667</v>
      </c>
      <c r="D2488" s="101" t="s">
        <v>6668</v>
      </c>
      <c r="E2488" s="102">
        <v>2213136</v>
      </c>
      <c r="F2488" s="101" t="s">
        <v>7506</v>
      </c>
      <c r="G2488" s="101" t="s">
        <v>5451</v>
      </c>
      <c r="H2488" s="103">
        <v>16</v>
      </c>
      <c r="I2488" s="100" t="s">
        <v>7471</v>
      </c>
      <c r="J2488" s="101" t="s">
        <v>6668</v>
      </c>
      <c r="K2488" s="101" t="s">
        <v>425</v>
      </c>
    </row>
    <row r="2489" spans="1:11">
      <c r="A2489" s="2" t="s">
        <v>12128</v>
      </c>
      <c r="B2489" s="99">
        <v>2188111</v>
      </c>
      <c r="C2489" s="100" t="s">
        <v>6669</v>
      </c>
      <c r="D2489" s="101" t="s">
        <v>6670</v>
      </c>
      <c r="E2489" s="102">
        <v>2215368</v>
      </c>
      <c r="F2489" s="101" t="s">
        <v>7506</v>
      </c>
      <c r="G2489" s="101" t="s">
        <v>5451</v>
      </c>
      <c r="H2489" s="103">
        <v>4</v>
      </c>
      <c r="I2489" s="100" t="s">
        <v>7471</v>
      </c>
      <c r="J2489" s="101" t="s">
        <v>6670</v>
      </c>
      <c r="K2489" s="101" t="s">
        <v>425</v>
      </c>
    </row>
    <row r="2490" spans="1:11">
      <c r="A2490" s="2" t="s">
        <v>12128</v>
      </c>
      <c r="B2490" s="99">
        <v>2189255</v>
      </c>
      <c r="C2490" s="100" t="s">
        <v>6671</v>
      </c>
      <c r="D2490" s="101" t="s">
        <v>6672</v>
      </c>
      <c r="E2490" s="102">
        <v>2213136</v>
      </c>
      <c r="F2490" s="101" t="s">
        <v>7506</v>
      </c>
      <c r="G2490" s="101" t="s">
        <v>5451</v>
      </c>
      <c r="H2490" s="103">
        <v>16</v>
      </c>
      <c r="I2490" s="100" t="s">
        <v>7471</v>
      </c>
      <c r="J2490" s="101" t="s">
        <v>6672</v>
      </c>
      <c r="K2490" s="101" t="s">
        <v>425</v>
      </c>
    </row>
    <row r="2491" spans="1:11">
      <c r="A2491" s="2" t="s">
        <v>12128</v>
      </c>
      <c r="B2491" s="99">
        <v>2190382</v>
      </c>
      <c r="C2491" s="100" t="s">
        <v>6673</v>
      </c>
      <c r="D2491" s="101" t="s">
        <v>6674</v>
      </c>
      <c r="E2491" s="102">
        <v>2213136</v>
      </c>
      <c r="F2491" s="101" t="s">
        <v>7506</v>
      </c>
      <c r="G2491" s="101" t="s">
        <v>5451</v>
      </c>
      <c r="H2491" s="103">
        <v>16</v>
      </c>
      <c r="I2491" s="100" t="s">
        <v>7471</v>
      </c>
      <c r="J2491" s="101" t="s">
        <v>6674</v>
      </c>
      <c r="K2491" s="101" t="s">
        <v>425</v>
      </c>
    </row>
    <row r="2492" spans="1:11">
      <c r="A2492" s="2" t="s">
        <v>12128</v>
      </c>
      <c r="B2492" s="99">
        <v>2190701</v>
      </c>
      <c r="C2492" s="100" t="s">
        <v>6675</v>
      </c>
      <c r="D2492" s="101" t="s">
        <v>6676</v>
      </c>
      <c r="E2492" s="102">
        <v>2213136</v>
      </c>
      <c r="F2492" s="101" t="s">
        <v>7506</v>
      </c>
      <c r="G2492" s="101" t="s">
        <v>5451</v>
      </c>
      <c r="H2492" s="103">
        <v>16</v>
      </c>
      <c r="I2492" s="100" t="s">
        <v>7471</v>
      </c>
      <c r="J2492" s="101" t="s">
        <v>6676</v>
      </c>
      <c r="K2492" s="101" t="s">
        <v>425</v>
      </c>
    </row>
    <row r="2493" spans="1:11">
      <c r="A2493" s="2" t="s">
        <v>12128</v>
      </c>
      <c r="B2493" s="99">
        <v>2142712</v>
      </c>
      <c r="C2493" s="100" t="s">
        <v>6677</v>
      </c>
      <c r="D2493" s="101" t="s">
        <v>6678</v>
      </c>
      <c r="E2493" s="102">
        <v>2213136</v>
      </c>
      <c r="F2493" s="101" t="s">
        <v>7506</v>
      </c>
      <c r="G2493" s="101" t="s">
        <v>5451</v>
      </c>
      <c r="H2493" s="103">
        <v>16</v>
      </c>
      <c r="I2493" s="100" t="s">
        <v>7471</v>
      </c>
      <c r="J2493" s="101" t="s">
        <v>6678</v>
      </c>
      <c r="K2493" s="101" t="s">
        <v>425</v>
      </c>
    </row>
    <row r="2494" spans="1:11">
      <c r="A2494" s="2" t="s">
        <v>12128</v>
      </c>
      <c r="B2494" s="99">
        <v>2179307</v>
      </c>
      <c r="C2494" s="100" t="s">
        <v>6679</v>
      </c>
      <c r="D2494" s="101" t="s">
        <v>6680</v>
      </c>
      <c r="E2494" s="102">
        <v>2215368</v>
      </c>
      <c r="F2494" s="101" t="s">
        <v>7506</v>
      </c>
      <c r="G2494" s="101" t="s">
        <v>5451</v>
      </c>
      <c r="H2494" s="103">
        <v>4</v>
      </c>
      <c r="I2494" s="100" t="s">
        <v>7471</v>
      </c>
      <c r="J2494" s="101" t="s">
        <v>6680</v>
      </c>
      <c r="K2494" s="101" t="s">
        <v>425</v>
      </c>
    </row>
    <row r="2495" spans="1:11">
      <c r="A2495" s="2" t="s">
        <v>12128</v>
      </c>
      <c r="B2495" s="99">
        <v>2158783</v>
      </c>
      <c r="C2495" s="100" t="s">
        <v>6681</v>
      </c>
      <c r="D2495" s="101" t="s">
        <v>6682</v>
      </c>
      <c r="E2495" s="102">
        <v>2215368</v>
      </c>
      <c r="F2495" s="101" t="s">
        <v>7506</v>
      </c>
      <c r="G2495" s="101" t="s">
        <v>5451</v>
      </c>
      <c r="H2495" s="103">
        <v>4</v>
      </c>
      <c r="I2495" s="100" t="s">
        <v>7471</v>
      </c>
      <c r="J2495" s="101" t="s">
        <v>6682</v>
      </c>
      <c r="K2495" s="101" t="s">
        <v>425</v>
      </c>
    </row>
    <row r="2496" spans="1:11">
      <c r="A2496" s="2" t="s">
        <v>12128</v>
      </c>
      <c r="B2496" s="99">
        <v>2181377</v>
      </c>
      <c r="C2496" s="100" t="s">
        <v>6683</v>
      </c>
      <c r="D2496" s="101" t="s">
        <v>6684</v>
      </c>
      <c r="E2496" s="102">
        <v>2213136</v>
      </c>
      <c r="F2496" s="101" t="s">
        <v>7506</v>
      </c>
      <c r="G2496" s="101" t="s">
        <v>5451</v>
      </c>
      <c r="H2496" s="103">
        <v>16</v>
      </c>
      <c r="I2496" s="100" t="s">
        <v>7471</v>
      </c>
      <c r="J2496" s="101" t="s">
        <v>6684</v>
      </c>
      <c r="K2496" s="101" t="s">
        <v>425</v>
      </c>
    </row>
    <row r="2497" spans="1:11">
      <c r="A2497" s="2" t="s">
        <v>12128</v>
      </c>
      <c r="B2497" s="99">
        <v>2148496</v>
      </c>
      <c r="C2497" s="100" t="s">
        <v>7045</v>
      </c>
      <c r="D2497" s="101" t="s">
        <v>7046</v>
      </c>
      <c r="E2497" s="102">
        <v>2217602</v>
      </c>
      <c r="F2497" s="101" t="s">
        <v>7506</v>
      </c>
      <c r="G2497" s="101" t="s">
        <v>5451</v>
      </c>
      <c r="H2497" s="103">
        <v>16</v>
      </c>
      <c r="I2497" s="100" t="s">
        <v>7471</v>
      </c>
      <c r="J2497" s="101" t="s">
        <v>7046</v>
      </c>
      <c r="K2497" s="101" t="s">
        <v>3787</v>
      </c>
    </row>
    <row r="2498" spans="1:11">
      <c r="A2498" s="2" t="s">
        <v>12128</v>
      </c>
      <c r="B2498" s="99">
        <v>2149942</v>
      </c>
      <c r="C2498" s="100" t="s">
        <v>7047</v>
      </c>
      <c r="D2498" s="101" t="s">
        <v>7048</v>
      </c>
      <c r="E2498" s="102">
        <v>2217602</v>
      </c>
      <c r="F2498" s="101" t="s">
        <v>7506</v>
      </c>
      <c r="G2498" s="101" t="s">
        <v>5451</v>
      </c>
      <c r="H2498" s="103">
        <v>16</v>
      </c>
      <c r="I2498" s="100" t="s">
        <v>7471</v>
      </c>
      <c r="J2498" s="101" t="s">
        <v>7048</v>
      </c>
      <c r="K2498" s="101" t="s">
        <v>3787</v>
      </c>
    </row>
    <row r="2499" spans="1:11">
      <c r="A2499" s="2" t="s">
        <v>12128</v>
      </c>
      <c r="B2499" s="99">
        <v>2154620</v>
      </c>
      <c r="C2499" s="100" t="s">
        <v>7049</v>
      </c>
      <c r="D2499" s="101" t="s">
        <v>7050</v>
      </c>
      <c r="E2499" s="102">
        <v>2217602</v>
      </c>
      <c r="F2499" s="101" t="s">
        <v>7506</v>
      </c>
      <c r="G2499" s="101" t="s">
        <v>5451</v>
      </c>
      <c r="H2499" s="103">
        <v>16</v>
      </c>
      <c r="I2499" s="100" t="s">
        <v>7471</v>
      </c>
      <c r="J2499" s="101" t="s">
        <v>7050</v>
      </c>
      <c r="K2499" s="101" t="s">
        <v>3787</v>
      </c>
    </row>
    <row r="2500" spans="1:11">
      <c r="A2500" s="2" t="s">
        <v>12128</v>
      </c>
      <c r="B2500" s="99">
        <v>2161858</v>
      </c>
      <c r="C2500" s="100" t="s">
        <v>7051</v>
      </c>
      <c r="D2500" s="101" t="s">
        <v>7052</v>
      </c>
      <c r="E2500" s="102">
        <v>2217602</v>
      </c>
      <c r="F2500" s="101" t="s">
        <v>7506</v>
      </c>
      <c r="G2500" s="101" t="s">
        <v>5451</v>
      </c>
      <c r="H2500" s="103">
        <v>16</v>
      </c>
      <c r="I2500" s="100" t="s">
        <v>7471</v>
      </c>
      <c r="J2500" s="101" t="s">
        <v>7052</v>
      </c>
      <c r="K2500" s="101" t="s">
        <v>3787</v>
      </c>
    </row>
    <row r="2501" spans="1:11">
      <c r="A2501" s="2" t="s">
        <v>12128</v>
      </c>
      <c r="B2501" s="99">
        <v>2180192</v>
      </c>
      <c r="C2501" s="100" t="s">
        <v>7053</v>
      </c>
      <c r="D2501" s="101" t="s">
        <v>7054</v>
      </c>
      <c r="E2501" s="102">
        <v>2217602</v>
      </c>
      <c r="F2501" s="101" t="s">
        <v>7506</v>
      </c>
      <c r="G2501" s="101" t="s">
        <v>5451</v>
      </c>
      <c r="H2501" s="103">
        <v>16</v>
      </c>
      <c r="I2501" s="100" t="s">
        <v>7471</v>
      </c>
      <c r="J2501" s="101" t="s">
        <v>7054</v>
      </c>
      <c r="K2501" s="101" t="s">
        <v>3787</v>
      </c>
    </row>
    <row r="2502" spans="1:11">
      <c r="A2502" s="2" t="s">
        <v>12128</v>
      </c>
      <c r="B2502" s="99">
        <v>2183883</v>
      </c>
      <c r="C2502" s="100" t="s">
        <v>7055</v>
      </c>
      <c r="D2502" s="101" t="s">
        <v>7056</v>
      </c>
      <c r="E2502" s="102">
        <v>2217602</v>
      </c>
      <c r="F2502" s="101" t="s">
        <v>7506</v>
      </c>
      <c r="G2502" s="101" t="s">
        <v>5451</v>
      </c>
      <c r="H2502" s="103">
        <v>16</v>
      </c>
      <c r="I2502" s="100" t="s">
        <v>7471</v>
      </c>
      <c r="J2502" s="101" t="s">
        <v>7056</v>
      </c>
      <c r="K2502" s="101" t="s">
        <v>3787</v>
      </c>
    </row>
    <row r="2503" spans="1:11">
      <c r="A2503" s="2" t="s">
        <v>12128</v>
      </c>
      <c r="B2503" s="99">
        <v>2190391</v>
      </c>
      <c r="C2503" s="100" t="s">
        <v>7057</v>
      </c>
      <c r="D2503" s="101" t="s">
        <v>7058</v>
      </c>
      <c r="E2503" s="102">
        <v>2217602</v>
      </c>
      <c r="F2503" s="101" t="s">
        <v>7506</v>
      </c>
      <c r="G2503" s="101" t="s">
        <v>5451</v>
      </c>
      <c r="H2503" s="103">
        <v>16</v>
      </c>
      <c r="I2503" s="100" t="s">
        <v>7471</v>
      </c>
      <c r="J2503" s="101" t="s">
        <v>7058</v>
      </c>
      <c r="K2503" s="101" t="s">
        <v>3787</v>
      </c>
    </row>
    <row r="2504" spans="1:11">
      <c r="A2504" s="2" t="s">
        <v>12128</v>
      </c>
      <c r="B2504" s="99">
        <v>2190588</v>
      </c>
      <c r="C2504" s="100" t="s">
        <v>7059</v>
      </c>
      <c r="D2504" s="101" t="s">
        <v>7060</v>
      </c>
      <c r="E2504" s="102">
        <v>2217602</v>
      </c>
      <c r="F2504" s="101" t="s">
        <v>7506</v>
      </c>
      <c r="G2504" s="101" t="s">
        <v>5451</v>
      </c>
      <c r="H2504" s="103">
        <v>16</v>
      </c>
      <c r="I2504" s="100" t="s">
        <v>7471</v>
      </c>
      <c r="J2504" s="101" t="s">
        <v>7060</v>
      </c>
      <c r="K2504" s="101" t="s">
        <v>3787</v>
      </c>
    </row>
    <row r="2505" spans="1:11">
      <c r="A2505" s="2" t="s">
        <v>12128</v>
      </c>
      <c r="B2505" s="99">
        <v>2190833</v>
      </c>
      <c r="C2505" s="100" t="s">
        <v>7061</v>
      </c>
      <c r="D2505" s="101" t="s">
        <v>7062</v>
      </c>
      <c r="E2505" s="102">
        <v>2217602</v>
      </c>
      <c r="F2505" s="101" t="s">
        <v>7506</v>
      </c>
      <c r="G2505" s="101" t="s">
        <v>5451</v>
      </c>
      <c r="H2505" s="103">
        <v>16</v>
      </c>
      <c r="I2505" s="100" t="s">
        <v>7471</v>
      </c>
      <c r="J2505" s="101" t="s">
        <v>7062</v>
      </c>
      <c r="K2505" s="101" t="s">
        <v>3787</v>
      </c>
    </row>
    <row r="2506" spans="1:11">
      <c r="A2506" s="2" t="s">
        <v>12128</v>
      </c>
      <c r="B2506" s="99">
        <v>2137058</v>
      </c>
      <c r="C2506" s="100" t="s">
        <v>7063</v>
      </c>
      <c r="D2506" s="101" t="s">
        <v>7064</v>
      </c>
      <c r="E2506" s="102">
        <v>2123575</v>
      </c>
      <c r="F2506" s="101" t="s">
        <v>7506</v>
      </c>
      <c r="G2506" s="101" t="s">
        <v>5876</v>
      </c>
      <c r="H2506" s="103">
        <v>4</v>
      </c>
      <c r="I2506" s="100" t="s">
        <v>7471</v>
      </c>
      <c r="J2506" s="101" t="s">
        <v>7064</v>
      </c>
      <c r="K2506" s="101" t="s">
        <v>7065</v>
      </c>
    </row>
    <row r="2507" spans="1:11">
      <c r="A2507" s="2" t="s">
        <v>12128</v>
      </c>
      <c r="B2507" s="99">
        <v>2155332</v>
      </c>
      <c r="C2507" s="100" t="s">
        <v>7149</v>
      </c>
      <c r="D2507" s="101" t="s">
        <v>7150</v>
      </c>
      <c r="E2507" s="102">
        <v>2122941</v>
      </c>
      <c r="F2507" s="101" t="s">
        <v>7506</v>
      </c>
      <c r="G2507" s="101" t="s">
        <v>2900</v>
      </c>
      <c r="H2507" s="103">
        <v>2.4</v>
      </c>
      <c r="I2507" s="100" t="s">
        <v>7471</v>
      </c>
      <c r="J2507" s="101" t="s">
        <v>7150</v>
      </c>
      <c r="K2507" s="101" t="s">
        <v>3204</v>
      </c>
    </row>
    <row r="2508" spans="1:11">
      <c r="A2508" s="2" t="s">
        <v>12128</v>
      </c>
      <c r="B2508" s="99">
        <v>14453151</v>
      </c>
      <c r="C2508" s="100" t="s">
        <v>7151</v>
      </c>
      <c r="D2508" s="101" t="s">
        <v>7152</v>
      </c>
      <c r="E2508" s="102">
        <v>14453355</v>
      </c>
      <c r="F2508" s="101" t="s">
        <v>7506</v>
      </c>
      <c r="G2508" s="101" t="s">
        <v>2900</v>
      </c>
      <c r="H2508" s="103">
        <v>4</v>
      </c>
      <c r="I2508" s="100" t="s">
        <v>7471</v>
      </c>
      <c r="J2508" s="101" t="s">
        <v>7152</v>
      </c>
      <c r="K2508" s="101" t="s">
        <v>7153</v>
      </c>
    </row>
    <row r="2509" spans="1:11">
      <c r="A2509" s="2" t="s">
        <v>12128</v>
      </c>
      <c r="B2509" s="99">
        <v>2167037</v>
      </c>
      <c r="C2509" s="100" t="s">
        <v>7986</v>
      </c>
      <c r="D2509" s="101" t="s">
        <v>7987</v>
      </c>
      <c r="E2509" s="102">
        <v>2123959</v>
      </c>
      <c r="F2509" s="101" t="s">
        <v>7506</v>
      </c>
      <c r="G2509" s="101" t="s">
        <v>3102</v>
      </c>
      <c r="H2509" s="103">
        <v>12</v>
      </c>
      <c r="I2509" s="100" t="s">
        <v>7471</v>
      </c>
      <c r="J2509" s="101" t="s">
        <v>7987</v>
      </c>
      <c r="K2509" s="101" t="s">
        <v>7988</v>
      </c>
    </row>
    <row r="2510" spans="1:11">
      <c r="A2510" s="2" t="s">
        <v>12128</v>
      </c>
      <c r="B2510" s="99">
        <v>2146661</v>
      </c>
      <c r="C2510" s="100" t="s">
        <v>7989</v>
      </c>
      <c r="D2510" s="101" t="s">
        <v>7990</v>
      </c>
      <c r="E2510" s="102">
        <v>2123528</v>
      </c>
      <c r="F2510" s="101" t="s">
        <v>7506</v>
      </c>
      <c r="G2510" s="101" t="s">
        <v>5876</v>
      </c>
      <c r="H2510" s="103">
        <v>2.4</v>
      </c>
      <c r="I2510" s="100" t="s">
        <v>7521</v>
      </c>
      <c r="J2510" s="101" t="s">
        <v>7990</v>
      </c>
      <c r="K2510" s="101" t="s">
        <v>37</v>
      </c>
    </row>
    <row r="2511" spans="1:11">
      <c r="A2511" s="2" t="s">
        <v>12128</v>
      </c>
      <c r="B2511" s="99">
        <v>2167229</v>
      </c>
      <c r="C2511" s="100" t="s">
        <v>7991</v>
      </c>
      <c r="D2511" s="101" t="s">
        <v>7992</v>
      </c>
      <c r="E2511" s="102">
        <v>2123538</v>
      </c>
      <c r="F2511" s="101" t="s">
        <v>7506</v>
      </c>
      <c r="G2511" s="101" t="s">
        <v>3099</v>
      </c>
      <c r="H2511" s="103">
        <v>2.4</v>
      </c>
      <c r="I2511" s="100" t="s">
        <v>7471</v>
      </c>
      <c r="J2511" s="101" t="s">
        <v>7992</v>
      </c>
      <c r="K2511" s="101" t="s">
        <v>38</v>
      </c>
    </row>
    <row r="2512" spans="1:11">
      <c r="A2512" s="2" t="s">
        <v>12128</v>
      </c>
      <c r="B2512" s="99">
        <v>2130052</v>
      </c>
      <c r="C2512" s="100" t="s">
        <v>3670</v>
      </c>
      <c r="D2512" s="101" t="s">
        <v>3671</v>
      </c>
      <c r="E2512" s="102">
        <v>2217676</v>
      </c>
      <c r="F2512" s="101" t="s">
        <v>7506</v>
      </c>
      <c r="G2512" s="101" t="s">
        <v>5451</v>
      </c>
      <c r="H2512" s="103">
        <v>16</v>
      </c>
      <c r="I2512" s="100" t="s">
        <v>7471</v>
      </c>
      <c r="J2512" s="101" t="s">
        <v>3671</v>
      </c>
      <c r="K2512" s="101" t="s">
        <v>3890</v>
      </c>
    </row>
    <row r="2513" spans="1:11">
      <c r="A2513" s="2" t="s">
        <v>12128</v>
      </c>
      <c r="B2513" s="99">
        <v>2152933</v>
      </c>
      <c r="C2513" s="100" t="s">
        <v>3672</v>
      </c>
      <c r="D2513" s="101" t="s">
        <v>3673</v>
      </c>
      <c r="E2513" s="102">
        <v>2217676</v>
      </c>
      <c r="F2513" s="101" t="s">
        <v>7506</v>
      </c>
      <c r="G2513" s="101" t="s">
        <v>5451</v>
      </c>
      <c r="H2513" s="103">
        <v>16</v>
      </c>
      <c r="I2513" s="100" t="s">
        <v>7471</v>
      </c>
      <c r="J2513" s="101" t="s">
        <v>3673</v>
      </c>
      <c r="K2513" s="101" t="s">
        <v>3890</v>
      </c>
    </row>
    <row r="2514" spans="1:11">
      <c r="A2514" s="2" t="s">
        <v>12128</v>
      </c>
      <c r="B2514" s="99">
        <v>2177859</v>
      </c>
      <c r="C2514" s="100" t="s">
        <v>3674</v>
      </c>
      <c r="D2514" s="101" t="s">
        <v>3675</v>
      </c>
      <c r="E2514" s="102">
        <v>2217676</v>
      </c>
      <c r="F2514" s="101" t="s">
        <v>7506</v>
      </c>
      <c r="G2514" s="101" t="s">
        <v>5451</v>
      </c>
      <c r="H2514" s="103">
        <v>16</v>
      </c>
      <c r="I2514" s="100" t="s">
        <v>7471</v>
      </c>
      <c r="J2514" s="101" t="s">
        <v>3675</v>
      </c>
      <c r="K2514" s="101" t="s">
        <v>3890</v>
      </c>
    </row>
    <row r="2515" spans="1:11">
      <c r="A2515" s="2" t="s">
        <v>12128</v>
      </c>
      <c r="B2515" s="99">
        <v>2184554</v>
      </c>
      <c r="C2515" s="100" t="s">
        <v>3676</v>
      </c>
      <c r="D2515" s="101" t="s">
        <v>3677</v>
      </c>
      <c r="E2515" s="102">
        <v>2217676</v>
      </c>
      <c r="F2515" s="101" t="s">
        <v>7506</v>
      </c>
      <c r="G2515" s="101" t="s">
        <v>5451</v>
      </c>
      <c r="H2515" s="103">
        <v>16</v>
      </c>
      <c r="I2515" s="100" t="s">
        <v>7471</v>
      </c>
      <c r="J2515" s="101" t="s">
        <v>3677</v>
      </c>
      <c r="K2515" s="101" t="s">
        <v>3890</v>
      </c>
    </row>
    <row r="2516" spans="1:11">
      <c r="A2516" s="2" t="s">
        <v>12128</v>
      </c>
      <c r="B2516" s="99">
        <v>2136701</v>
      </c>
      <c r="C2516" s="100" t="s">
        <v>3678</v>
      </c>
      <c r="D2516" s="101" t="s">
        <v>3679</v>
      </c>
      <c r="E2516" s="102">
        <v>2217676</v>
      </c>
      <c r="F2516" s="101" t="s">
        <v>7506</v>
      </c>
      <c r="G2516" s="101" t="s">
        <v>5451</v>
      </c>
      <c r="H2516" s="103">
        <v>16</v>
      </c>
      <c r="I2516" s="100" t="s">
        <v>7471</v>
      </c>
      <c r="J2516" s="101" t="s">
        <v>3679</v>
      </c>
      <c r="K2516" s="101" t="s">
        <v>3890</v>
      </c>
    </row>
    <row r="2517" spans="1:11">
      <c r="A2517" s="2" t="s">
        <v>12128</v>
      </c>
      <c r="B2517" s="99">
        <v>2187625</v>
      </c>
      <c r="C2517" s="100" t="s">
        <v>3680</v>
      </c>
      <c r="D2517" s="101" t="s">
        <v>3681</v>
      </c>
      <c r="E2517" s="102">
        <v>2217676</v>
      </c>
      <c r="F2517" s="101" t="s">
        <v>7506</v>
      </c>
      <c r="G2517" s="101" t="s">
        <v>5451</v>
      </c>
      <c r="H2517" s="103">
        <v>16</v>
      </c>
      <c r="I2517" s="100" t="s">
        <v>7471</v>
      </c>
      <c r="J2517" s="101" t="s">
        <v>3681</v>
      </c>
      <c r="K2517" s="101" t="s">
        <v>3890</v>
      </c>
    </row>
    <row r="2518" spans="1:11">
      <c r="A2518" s="2" t="s">
        <v>12128</v>
      </c>
      <c r="B2518" s="99">
        <v>2153681</v>
      </c>
      <c r="C2518" s="100" t="s">
        <v>8621</v>
      </c>
      <c r="D2518" s="101" t="s">
        <v>8622</v>
      </c>
      <c r="E2518" s="102">
        <v>2217610</v>
      </c>
      <c r="F2518" s="101" t="s">
        <v>7506</v>
      </c>
      <c r="G2518" s="101" t="s">
        <v>5451</v>
      </c>
      <c r="H2518" s="103">
        <v>4</v>
      </c>
      <c r="I2518" s="100" t="s">
        <v>7471</v>
      </c>
      <c r="J2518" s="101" t="s">
        <v>8622</v>
      </c>
      <c r="K2518" s="101" t="s">
        <v>3899</v>
      </c>
    </row>
    <row r="2519" spans="1:11">
      <c r="A2519" s="2" t="s">
        <v>12128</v>
      </c>
      <c r="B2519" s="99">
        <v>2190130</v>
      </c>
      <c r="C2519" s="100" t="s">
        <v>8623</v>
      </c>
      <c r="D2519" s="101" t="s">
        <v>8624</v>
      </c>
      <c r="E2519" s="102">
        <v>2217610</v>
      </c>
      <c r="F2519" s="101" t="s">
        <v>7506</v>
      </c>
      <c r="G2519" s="101" t="s">
        <v>5451</v>
      </c>
      <c r="H2519" s="103">
        <v>4</v>
      </c>
      <c r="I2519" s="100" t="s">
        <v>7471</v>
      </c>
      <c r="J2519" s="101" t="s">
        <v>8624</v>
      </c>
      <c r="K2519" s="101" t="s">
        <v>3899</v>
      </c>
    </row>
    <row r="2520" spans="1:11">
      <c r="A2520" s="2" t="s">
        <v>12128</v>
      </c>
      <c r="B2520" s="99">
        <v>2190283</v>
      </c>
      <c r="C2520" s="100" t="s">
        <v>8625</v>
      </c>
      <c r="D2520" s="101" t="s">
        <v>8626</v>
      </c>
      <c r="E2520" s="102">
        <v>2217612</v>
      </c>
      <c r="F2520" s="101" t="s">
        <v>7506</v>
      </c>
      <c r="G2520" s="101" t="s">
        <v>5451</v>
      </c>
      <c r="H2520" s="103">
        <v>16</v>
      </c>
      <c r="I2520" s="100" t="s">
        <v>7471</v>
      </c>
      <c r="J2520" s="101" t="s">
        <v>8626</v>
      </c>
      <c r="K2520" s="101" t="s">
        <v>3899</v>
      </c>
    </row>
    <row r="2521" spans="1:11">
      <c r="A2521" s="2" t="s">
        <v>12128</v>
      </c>
      <c r="B2521" s="99">
        <v>2190539</v>
      </c>
      <c r="C2521" s="100" t="s">
        <v>8627</v>
      </c>
      <c r="D2521" s="101" t="s">
        <v>8628</v>
      </c>
      <c r="E2521" s="102">
        <v>2217612</v>
      </c>
      <c r="F2521" s="101" t="s">
        <v>7506</v>
      </c>
      <c r="G2521" s="101" t="s">
        <v>5451</v>
      </c>
      <c r="H2521" s="103">
        <v>16</v>
      </c>
      <c r="I2521" s="100" t="s">
        <v>7471</v>
      </c>
      <c r="J2521" s="101" t="s">
        <v>8628</v>
      </c>
      <c r="K2521" s="101" t="s">
        <v>3899</v>
      </c>
    </row>
    <row r="2522" spans="1:11">
      <c r="A2522" s="2" t="s">
        <v>12128</v>
      </c>
      <c r="B2522" s="99">
        <v>2133707</v>
      </c>
      <c r="C2522" s="100" t="s">
        <v>8629</v>
      </c>
      <c r="D2522" s="101" t="s">
        <v>8630</v>
      </c>
      <c r="E2522" s="102">
        <v>2217610</v>
      </c>
      <c r="F2522" s="101" t="s">
        <v>7506</v>
      </c>
      <c r="G2522" s="101" t="s">
        <v>5451</v>
      </c>
      <c r="H2522" s="103">
        <v>4</v>
      </c>
      <c r="I2522" s="100" t="s">
        <v>7471</v>
      </c>
      <c r="J2522" s="101" t="s">
        <v>8630</v>
      </c>
      <c r="K2522" s="101" t="s">
        <v>3899</v>
      </c>
    </row>
    <row r="2523" spans="1:11">
      <c r="A2523" s="2" t="s">
        <v>12128</v>
      </c>
      <c r="B2523" s="99">
        <v>2139976</v>
      </c>
      <c r="C2523" s="100" t="s">
        <v>8631</v>
      </c>
      <c r="D2523" s="101" t="s">
        <v>8632</v>
      </c>
      <c r="E2523" s="102">
        <v>2217612</v>
      </c>
      <c r="F2523" s="101" t="s">
        <v>7506</v>
      </c>
      <c r="G2523" s="101" t="s">
        <v>5451</v>
      </c>
      <c r="H2523" s="103">
        <v>16</v>
      </c>
      <c r="I2523" s="100" t="s">
        <v>7471</v>
      </c>
      <c r="J2523" s="101" t="s">
        <v>8632</v>
      </c>
      <c r="K2523" s="101" t="s">
        <v>3899</v>
      </c>
    </row>
    <row r="2524" spans="1:11">
      <c r="A2524" s="2" t="s">
        <v>12128</v>
      </c>
      <c r="B2524" s="99">
        <v>2172459</v>
      </c>
      <c r="C2524" s="100" t="s">
        <v>8633</v>
      </c>
      <c r="D2524" s="101" t="s">
        <v>8634</v>
      </c>
      <c r="E2524" s="102">
        <v>2217610</v>
      </c>
      <c r="F2524" s="101" t="s">
        <v>7506</v>
      </c>
      <c r="G2524" s="101" t="s">
        <v>5451</v>
      </c>
      <c r="H2524" s="103">
        <v>4</v>
      </c>
      <c r="I2524" s="100" t="s">
        <v>7471</v>
      </c>
      <c r="J2524" s="101" t="s">
        <v>8634</v>
      </c>
      <c r="K2524" s="101" t="s">
        <v>3899</v>
      </c>
    </row>
    <row r="2525" spans="1:11">
      <c r="A2525" s="2" t="s">
        <v>12128</v>
      </c>
      <c r="B2525" s="99">
        <v>2179460</v>
      </c>
      <c r="C2525" s="100" t="s">
        <v>8635</v>
      </c>
      <c r="D2525" s="101" t="s">
        <v>8636</v>
      </c>
      <c r="E2525" s="102">
        <v>2217612</v>
      </c>
      <c r="F2525" s="101" t="s">
        <v>7506</v>
      </c>
      <c r="G2525" s="101" t="s">
        <v>5451</v>
      </c>
      <c r="H2525" s="103">
        <v>16</v>
      </c>
      <c r="I2525" s="100" t="s">
        <v>7471</v>
      </c>
      <c r="J2525" s="101" t="s">
        <v>8636</v>
      </c>
      <c r="K2525" s="101" t="s">
        <v>3899</v>
      </c>
    </row>
    <row r="2526" spans="1:11">
      <c r="A2526" s="2" t="s">
        <v>12128</v>
      </c>
      <c r="B2526" s="99">
        <v>2183531</v>
      </c>
      <c r="C2526" s="100" t="s">
        <v>8637</v>
      </c>
      <c r="D2526" s="101" t="s">
        <v>8638</v>
      </c>
      <c r="E2526" s="102">
        <v>2217610</v>
      </c>
      <c r="F2526" s="101" t="s">
        <v>7506</v>
      </c>
      <c r="G2526" s="101" t="s">
        <v>5451</v>
      </c>
      <c r="H2526" s="103">
        <v>4</v>
      </c>
      <c r="I2526" s="100" t="s">
        <v>7471</v>
      </c>
      <c r="J2526" s="101" t="s">
        <v>8638</v>
      </c>
      <c r="K2526" s="101" t="s">
        <v>3899</v>
      </c>
    </row>
    <row r="2527" spans="1:11">
      <c r="A2527" s="2" t="s">
        <v>12128</v>
      </c>
      <c r="B2527" s="99">
        <v>2191074</v>
      </c>
      <c r="C2527" s="100" t="s">
        <v>8639</v>
      </c>
      <c r="D2527" s="101" t="s">
        <v>8640</v>
      </c>
      <c r="E2527" s="102">
        <v>2217612</v>
      </c>
      <c r="F2527" s="101" t="s">
        <v>7506</v>
      </c>
      <c r="G2527" s="101" t="s">
        <v>5451</v>
      </c>
      <c r="H2527" s="103">
        <v>16</v>
      </c>
      <c r="I2527" s="100" t="s">
        <v>7471</v>
      </c>
      <c r="J2527" s="101" t="s">
        <v>8640</v>
      </c>
      <c r="K2527" s="101" t="s">
        <v>3899</v>
      </c>
    </row>
    <row r="2528" spans="1:11">
      <c r="A2528" s="2" t="s">
        <v>12128</v>
      </c>
      <c r="B2528" s="99">
        <v>2168124</v>
      </c>
      <c r="C2528" s="100" t="s">
        <v>8641</v>
      </c>
      <c r="D2528" s="101" t="s">
        <v>8642</v>
      </c>
      <c r="E2528" s="102">
        <v>2217612</v>
      </c>
      <c r="F2528" s="101" t="s">
        <v>7506</v>
      </c>
      <c r="G2528" s="101" t="s">
        <v>5451</v>
      </c>
      <c r="H2528" s="103">
        <v>16</v>
      </c>
      <c r="I2528" s="100" t="s">
        <v>7471</v>
      </c>
      <c r="J2528" s="101" t="s">
        <v>8642</v>
      </c>
      <c r="K2528" s="101" t="s">
        <v>3899</v>
      </c>
    </row>
    <row r="2529" spans="1:11">
      <c r="A2529" s="2" t="s">
        <v>12128</v>
      </c>
      <c r="B2529" s="99">
        <v>2190360</v>
      </c>
      <c r="C2529" s="100" t="s">
        <v>8643</v>
      </c>
      <c r="D2529" s="101" t="s">
        <v>8644</v>
      </c>
      <c r="E2529" s="102">
        <v>2217612</v>
      </c>
      <c r="F2529" s="101" t="s">
        <v>7506</v>
      </c>
      <c r="G2529" s="101" t="s">
        <v>5451</v>
      </c>
      <c r="H2529" s="103">
        <v>16</v>
      </c>
      <c r="I2529" s="100" t="s">
        <v>7471</v>
      </c>
      <c r="J2529" s="101" t="s">
        <v>8644</v>
      </c>
      <c r="K2529" s="101" t="s">
        <v>3899</v>
      </c>
    </row>
    <row r="2530" spans="1:11">
      <c r="A2530" s="2" t="s">
        <v>12128</v>
      </c>
      <c r="B2530" s="99">
        <v>2161852</v>
      </c>
      <c r="C2530" s="100" t="s">
        <v>8645</v>
      </c>
      <c r="D2530" s="101" t="s">
        <v>8646</v>
      </c>
      <c r="E2530" s="102">
        <v>2215676</v>
      </c>
      <c r="F2530" s="101" t="s">
        <v>7506</v>
      </c>
      <c r="G2530" s="101" t="s">
        <v>3175</v>
      </c>
      <c r="H2530" s="103">
        <v>4</v>
      </c>
      <c r="I2530" s="100" t="s">
        <v>7471</v>
      </c>
      <c r="J2530" s="101" t="s">
        <v>8646</v>
      </c>
      <c r="K2530" s="101" t="s">
        <v>8647</v>
      </c>
    </row>
    <row r="2531" spans="1:11">
      <c r="A2531" s="2" t="s">
        <v>12128</v>
      </c>
      <c r="B2531" s="99">
        <v>2173090</v>
      </c>
      <c r="C2531" s="100" t="s">
        <v>8648</v>
      </c>
      <c r="D2531" s="101" t="s">
        <v>8649</v>
      </c>
      <c r="E2531" s="102">
        <v>2215676</v>
      </c>
      <c r="F2531" s="101" t="s">
        <v>7506</v>
      </c>
      <c r="G2531" s="101" t="s">
        <v>3175</v>
      </c>
      <c r="H2531" s="103">
        <v>4</v>
      </c>
      <c r="I2531" s="100" t="s">
        <v>7471</v>
      </c>
      <c r="J2531" s="101" t="s">
        <v>8649</v>
      </c>
      <c r="K2531" s="101" t="s">
        <v>8647</v>
      </c>
    </row>
    <row r="2532" spans="1:11">
      <c r="A2532" s="2" t="s">
        <v>12128</v>
      </c>
      <c r="B2532" s="99">
        <v>2189552</v>
      </c>
      <c r="C2532" s="100" t="s">
        <v>8650</v>
      </c>
      <c r="D2532" s="101" t="s">
        <v>8651</v>
      </c>
      <c r="E2532" s="102">
        <v>2215676</v>
      </c>
      <c r="F2532" s="101" t="s">
        <v>7506</v>
      </c>
      <c r="G2532" s="101" t="s">
        <v>3175</v>
      </c>
      <c r="H2532" s="103">
        <v>4</v>
      </c>
      <c r="I2532" s="100" t="s">
        <v>7471</v>
      </c>
      <c r="J2532" s="101" t="s">
        <v>8651</v>
      </c>
      <c r="K2532" s="101" t="s">
        <v>8647</v>
      </c>
    </row>
    <row r="2533" spans="1:11">
      <c r="A2533" s="2" t="s">
        <v>12128</v>
      </c>
      <c r="B2533" s="99">
        <v>2131726</v>
      </c>
      <c r="C2533" s="100" t="s">
        <v>8652</v>
      </c>
      <c r="D2533" s="101" t="s">
        <v>8653</v>
      </c>
      <c r="E2533" s="102">
        <v>2215676</v>
      </c>
      <c r="F2533" s="101" t="s">
        <v>7506</v>
      </c>
      <c r="G2533" s="101" t="s">
        <v>3175</v>
      </c>
      <c r="H2533" s="103">
        <v>4</v>
      </c>
      <c r="I2533" s="100" t="s">
        <v>7471</v>
      </c>
      <c r="J2533" s="101" t="s">
        <v>8653</v>
      </c>
      <c r="K2533" s="101" t="s">
        <v>8647</v>
      </c>
    </row>
    <row r="2534" spans="1:11">
      <c r="A2534" s="2" t="s">
        <v>12128</v>
      </c>
      <c r="B2534" s="99">
        <v>2187297</v>
      </c>
      <c r="C2534" s="100" t="s">
        <v>8654</v>
      </c>
      <c r="D2534" s="101" t="s">
        <v>8655</v>
      </c>
      <c r="E2534" s="102">
        <v>2215676</v>
      </c>
      <c r="F2534" s="101" t="s">
        <v>7506</v>
      </c>
      <c r="G2534" s="101" t="s">
        <v>3175</v>
      </c>
      <c r="H2534" s="103">
        <v>4</v>
      </c>
      <c r="I2534" s="100" t="s">
        <v>7471</v>
      </c>
      <c r="J2534" s="101" t="s">
        <v>8655</v>
      </c>
      <c r="K2534" s="101" t="s">
        <v>8647</v>
      </c>
    </row>
    <row r="2535" spans="1:11">
      <c r="A2535" s="2" t="s">
        <v>12128</v>
      </c>
      <c r="B2535" s="99">
        <v>2186463</v>
      </c>
      <c r="C2535" s="100" t="s">
        <v>8656</v>
      </c>
      <c r="D2535" s="101" t="s">
        <v>8657</v>
      </c>
      <c r="E2535" s="102">
        <v>2215676</v>
      </c>
      <c r="F2535" s="101" t="s">
        <v>7506</v>
      </c>
      <c r="G2535" s="101" t="s">
        <v>3175</v>
      </c>
      <c r="H2535" s="103">
        <v>4</v>
      </c>
      <c r="I2535" s="100" t="s">
        <v>7471</v>
      </c>
      <c r="J2535" s="101" t="s">
        <v>8657</v>
      </c>
      <c r="K2535" s="101" t="s">
        <v>8647</v>
      </c>
    </row>
    <row r="2536" spans="1:11">
      <c r="A2536" s="2" t="s">
        <v>12128</v>
      </c>
      <c r="B2536" s="99">
        <v>2190373</v>
      </c>
      <c r="C2536" s="100" t="s">
        <v>8658</v>
      </c>
      <c r="D2536" s="101" t="s">
        <v>8659</v>
      </c>
      <c r="E2536" s="102">
        <v>2215676</v>
      </c>
      <c r="F2536" s="101" t="s">
        <v>7506</v>
      </c>
      <c r="G2536" s="101" t="s">
        <v>3175</v>
      </c>
      <c r="H2536" s="103">
        <v>4</v>
      </c>
      <c r="I2536" s="100" t="s">
        <v>7471</v>
      </c>
      <c r="J2536" s="101" t="s">
        <v>8659</v>
      </c>
      <c r="K2536" s="101" t="s">
        <v>8647</v>
      </c>
    </row>
    <row r="2537" spans="1:11">
      <c r="A2537" s="2" t="s">
        <v>12128</v>
      </c>
      <c r="B2537" s="99">
        <v>2178421</v>
      </c>
      <c r="C2537" s="100" t="s">
        <v>4544</v>
      </c>
      <c r="D2537" s="101" t="s">
        <v>11253</v>
      </c>
      <c r="E2537" s="102">
        <v>2124703</v>
      </c>
      <c r="F2537" s="101" t="s">
        <v>7506</v>
      </c>
      <c r="G2537" s="101" t="s">
        <v>2900</v>
      </c>
      <c r="H2537" s="103">
        <v>2.4</v>
      </c>
      <c r="I2537" s="100" t="s">
        <v>7471</v>
      </c>
      <c r="J2537" s="101" t="s">
        <v>11253</v>
      </c>
      <c r="K2537" s="101" t="s">
        <v>11254</v>
      </c>
    </row>
    <row r="2538" spans="1:11">
      <c r="A2538" s="2" t="s">
        <v>12128</v>
      </c>
      <c r="B2538" s="99">
        <v>2132530</v>
      </c>
      <c r="C2538" s="100" t="s">
        <v>11255</v>
      </c>
      <c r="D2538" s="101" t="s">
        <v>11256</v>
      </c>
      <c r="E2538" s="102">
        <v>2220654</v>
      </c>
      <c r="F2538" s="101" t="s">
        <v>7506</v>
      </c>
      <c r="G2538" s="101" t="s">
        <v>2900</v>
      </c>
      <c r="H2538" s="103">
        <v>2.4</v>
      </c>
      <c r="I2538" s="100" t="s">
        <v>7471</v>
      </c>
      <c r="J2538" s="101" t="s">
        <v>11256</v>
      </c>
      <c r="K2538" s="101" t="s">
        <v>1735</v>
      </c>
    </row>
    <row r="2539" spans="1:11">
      <c r="A2539" s="2" t="s">
        <v>12128</v>
      </c>
      <c r="B2539" s="99">
        <v>2151850</v>
      </c>
      <c r="C2539" s="100" t="s">
        <v>11257</v>
      </c>
      <c r="D2539" s="101" t="s">
        <v>11258</v>
      </c>
      <c r="E2539" s="102">
        <v>2220654</v>
      </c>
      <c r="F2539" s="101" t="s">
        <v>7506</v>
      </c>
      <c r="G2539" s="101" t="s">
        <v>2900</v>
      </c>
      <c r="H2539" s="103">
        <v>2.4</v>
      </c>
      <c r="I2539" s="100" t="s">
        <v>7471</v>
      </c>
      <c r="J2539" s="101" t="s">
        <v>11258</v>
      </c>
      <c r="K2539" s="101" t="s">
        <v>1735</v>
      </c>
    </row>
    <row r="2540" spans="1:11">
      <c r="A2540" s="2" t="s">
        <v>12128</v>
      </c>
      <c r="B2540" s="99">
        <v>2190400</v>
      </c>
      <c r="C2540" s="100" t="s">
        <v>11259</v>
      </c>
      <c r="D2540" s="101" t="s">
        <v>11260</v>
      </c>
      <c r="E2540" s="102">
        <v>2220652</v>
      </c>
      <c r="F2540" s="101" t="s">
        <v>7506</v>
      </c>
      <c r="G2540" s="101" t="s">
        <v>2900</v>
      </c>
      <c r="H2540" s="103">
        <v>12</v>
      </c>
      <c r="I2540" s="100" t="s">
        <v>7471</v>
      </c>
      <c r="J2540" s="101" t="s">
        <v>11260</v>
      </c>
      <c r="K2540" s="101" t="s">
        <v>1735</v>
      </c>
    </row>
    <row r="2541" spans="1:11">
      <c r="A2541" s="2" t="s">
        <v>12128</v>
      </c>
      <c r="B2541" s="99">
        <v>2183311</v>
      </c>
      <c r="C2541" s="100" t="s">
        <v>11261</v>
      </c>
      <c r="D2541" s="101" t="s">
        <v>11262</v>
      </c>
      <c r="E2541" s="102">
        <v>2220652</v>
      </c>
      <c r="F2541" s="101" t="s">
        <v>7506</v>
      </c>
      <c r="G2541" s="101" t="s">
        <v>2900</v>
      </c>
      <c r="H2541" s="103">
        <v>12</v>
      </c>
      <c r="I2541" s="100" t="s">
        <v>7471</v>
      </c>
      <c r="J2541" s="101" t="s">
        <v>11262</v>
      </c>
      <c r="K2541" s="101" t="s">
        <v>1735</v>
      </c>
    </row>
    <row r="2542" spans="1:11">
      <c r="A2542" s="2" t="s">
        <v>12128</v>
      </c>
      <c r="B2542" s="99">
        <v>2132865</v>
      </c>
      <c r="C2542" s="100" t="s">
        <v>11484</v>
      </c>
      <c r="D2542" s="101" t="s">
        <v>11485</v>
      </c>
      <c r="E2542" s="102">
        <v>2215406</v>
      </c>
      <c r="F2542" s="101" t="s">
        <v>7506</v>
      </c>
      <c r="G2542" s="101" t="s">
        <v>5451</v>
      </c>
      <c r="H2542" s="103">
        <v>16</v>
      </c>
      <c r="I2542" s="100" t="s">
        <v>7471</v>
      </c>
      <c r="J2542" s="101" t="s">
        <v>11485</v>
      </c>
      <c r="K2542" s="101" t="s">
        <v>611</v>
      </c>
    </row>
    <row r="2543" spans="1:11">
      <c r="A2543" s="2" t="s">
        <v>12128</v>
      </c>
      <c r="B2543" s="99">
        <v>2135274</v>
      </c>
      <c r="C2543" s="100" t="s">
        <v>11486</v>
      </c>
      <c r="D2543" s="101" t="s">
        <v>11487</v>
      </c>
      <c r="E2543" s="102">
        <v>2215406</v>
      </c>
      <c r="F2543" s="101" t="s">
        <v>7506</v>
      </c>
      <c r="G2543" s="101" t="s">
        <v>5451</v>
      </c>
      <c r="H2543" s="103">
        <v>16</v>
      </c>
      <c r="I2543" s="100" t="s">
        <v>7471</v>
      </c>
      <c r="J2543" s="101" t="s">
        <v>11487</v>
      </c>
      <c r="K2543" s="101" t="s">
        <v>611</v>
      </c>
    </row>
    <row r="2544" spans="1:11">
      <c r="A2544" s="2" t="s">
        <v>12128</v>
      </c>
      <c r="B2544" s="99">
        <v>2166485</v>
      </c>
      <c r="C2544" s="100" t="s">
        <v>11488</v>
      </c>
      <c r="D2544" s="101" t="s">
        <v>11489</v>
      </c>
      <c r="E2544" s="102">
        <v>2215406</v>
      </c>
      <c r="F2544" s="101" t="s">
        <v>7506</v>
      </c>
      <c r="G2544" s="101" t="s">
        <v>5451</v>
      </c>
      <c r="H2544" s="103">
        <v>16</v>
      </c>
      <c r="I2544" s="100" t="s">
        <v>7471</v>
      </c>
      <c r="J2544" s="101" t="s">
        <v>11489</v>
      </c>
      <c r="K2544" s="101" t="s">
        <v>611</v>
      </c>
    </row>
    <row r="2545" spans="1:11">
      <c r="A2545" s="2" t="s">
        <v>12128</v>
      </c>
      <c r="B2545" s="99">
        <v>2185232</v>
      </c>
      <c r="C2545" s="100" t="s">
        <v>11490</v>
      </c>
      <c r="D2545" s="101" t="s">
        <v>11491</v>
      </c>
      <c r="E2545" s="102">
        <v>2215406</v>
      </c>
      <c r="F2545" s="101" t="s">
        <v>7506</v>
      </c>
      <c r="G2545" s="101" t="s">
        <v>5451</v>
      </c>
      <c r="H2545" s="103">
        <v>16</v>
      </c>
      <c r="I2545" s="100" t="s">
        <v>7471</v>
      </c>
      <c r="J2545" s="101" t="s">
        <v>11491</v>
      </c>
      <c r="K2545" s="101" t="s">
        <v>611</v>
      </c>
    </row>
    <row r="2546" spans="1:11">
      <c r="A2546" s="2" t="s">
        <v>12128</v>
      </c>
      <c r="B2546" s="99">
        <v>2188192</v>
      </c>
      <c r="C2546" s="100" t="s">
        <v>11492</v>
      </c>
      <c r="D2546" s="101" t="s">
        <v>11493</v>
      </c>
      <c r="E2546" s="102">
        <v>2215406</v>
      </c>
      <c r="F2546" s="101" t="s">
        <v>7506</v>
      </c>
      <c r="G2546" s="101" t="s">
        <v>5451</v>
      </c>
      <c r="H2546" s="103">
        <v>16</v>
      </c>
      <c r="I2546" s="100" t="s">
        <v>7471</v>
      </c>
      <c r="J2546" s="101" t="s">
        <v>11493</v>
      </c>
      <c r="K2546" s="101" t="s">
        <v>611</v>
      </c>
    </row>
    <row r="2547" spans="1:11">
      <c r="A2547" s="2" t="s">
        <v>12128</v>
      </c>
      <c r="B2547" s="99">
        <v>2190814</v>
      </c>
      <c r="C2547" s="100" t="s">
        <v>11494</v>
      </c>
      <c r="D2547" s="101" t="s">
        <v>11495</v>
      </c>
      <c r="E2547" s="102">
        <v>2215406</v>
      </c>
      <c r="F2547" s="101" t="s">
        <v>7506</v>
      </c>
      <c r="G2547" s="101" t="s">
        <v>5451</v>
      </c>
      <c r="H2547" s="103">
        <v>16</v>
      </c>
      <c r="I2547" s="100" t="s">
        <v>7471</v>
      </c>
      <c r="J2547" s="101" t="s">
        <v>11495</v>
      </c>
      <c r="K2547" s="101" t="s">
        <v>611</v>
      </c>
    </row>
    <row r="2548" spans="1:11">
      <c r="A2548" s="2" t="s">
        <v>12128</v>
      </c>
      <c r="B2548" s="99">
        <v>2137909</v>
      </c>
      <c r="C2548" s="100" t="s">
        <v>11496</v>
      </c>
      <c r="D2548" s="101" t="s">
        <v>11497</v>
      </c>
      <c r="E2548" s="102">
        <v>2215406</v>
      </c>
      <c r="F2548" s="101" t="s">
        <v>7506</v>
      </c>
      <c r="G2548" s="101" t="s">
        <v>5451</v>
      </c>
      <c r="H2548" s="103">
        <v>16</v>
      </c>
      <c r="I2548" s="100" t="s">
        <v>7471</v>
      </c>
      <c r="J2548" s="101" t="s">
        <v>11497</v>
      </c>
      <c r="K2548" s="101" t="s">
        <v>611</v>
      </c>
    </row>
    <row r="2549" spans="1:11">
      <c r="A2549" s="2" t="s">
        <v>12128</v>
      </c>
      <c r="B2549" s="99">
        <v>2162779</v>
      </c>
      <c r="C2549" s="100" t="s">
        <v>11498</v>
      </c>
      <c r="D2549" s="101" t="s">
        <v>11499</v>
      </c>
      <c r="E2549" s="102">
        <v>2125001</v>
      </c>
      <c r="F2549" s="101" t="s">
        <v>7506</v>
      </c>
      <c r="G2549" s="101" t="s">
        <v>5442</v>
      </c>
      <c r="H2549" s="103">
        <v>4</v>
      </c>
      <c r="I2549" s="100" t="s">
        <v>7471</v>
      </c>
      <c r="J2549" s="101" t="s">
        <v>11499</v>
      </c>
      <c r="K2549" s="101" t="s">
        <v>204</v>
      </c>
    </row>
    <row r="2550" spans="1:11">
      <c r="A2550" s="2" t="s">
        <v>12128</v>
      </c>
      <c r="B2550" s="99">
        <v>2162784</v>
      </c>
      <c r="C2550" s="100" t="s">
        <v>11500</v>
      </c>
      <c r="D2550" s="101" t="s">
        <v>11501</v>
      </c>
      <c r="E2550" s="102">
        <v>2122861</v>
      </c>
      <c r="F2550" s="101" t="s">
        <v>7506</v>
      </c>
      <c r="G2550" s="101" t="s">
        <v>5457</v>
      </c>
      <c r="H2550" s="103">
        <v>2.4</v>
      </c>
      <c r="I2550" s="100" t="s">
        <v>7471</v>
      </c>
      <c r="J2550" s="101" t="s">
        <v>11501</v>
      </c>
      <c r="K2550" s="101" t="s">
        <v>206</v>
      </c>
    </row>
    <row r="2551" spans="1:11">
      <c r="A2551" s="2" t="s">
        <v>12128</v>
      </c>
      <c r="B2551" s="99">
        <v>2162786</v>
      </c>
      <c r="C2551" s="100" t="s">
        <v>11502</v>
      </c>
      <c r="D2551" s="101" t="s">
        <v>11503</v>
      </c>
      <c r="E2551" s="102">
        <v>2124981</v>
      </c>
      <c r="F2551" s="101" t="s">
        <v>7506</v>
      </c>
      <c r="G2551" s="101" t="s">
        <v>5442</v>
      </c>
      <c r="H2551" s="103">
        <v>2.4</v>
      </c>
      <c r="I2551" s="100" t="s">
        <v>7471</v>
      </c>
      <c r="J2551" s="101" t="s">
        <v>11503</v>
      </c>
      <c r="K2551" s="101" t="s">
        <v>207</v>
      </c>
    </row>
    <row r="2552" spans="1:11">
      <c r="A2552" s="2" t="s">
        <v>12128</v>
      </c>
      <c r="B2552" s="99">
        <v>2162785</v>
      </c>
      <c r="C2552" s="100" t="s">
        <v>11504</v>
      </c>
      <c r="D2552" s="101" t="s">
        <v>11505</v>
      </c>
      <c r="E2552" s="102">
        <v>2124964</v>
      </c>
      <c r="F2552" s="101" t="s">
        <v>7506</v>
      </c>
      <c r="G2552" s="101" t="s">
        <v>3175</v>
      </c>
      <c r="H2552" s="103">
        <v>4</v>
      </c>
      <c r="I2552" s="100" t="s">
        <v>7471</v>
      </c>
      <c r="J2552" s="101" t="s">
        <v>11505</v>
      </c>
      <c r="K2552" s="101" t="s">
        <v>208</v>
      </c>
    </row>
    <row r="2553" spans="1:11">
      <c r="A2553" s="2" t="s">
        <v>12128</v>
      </c>
      <c r="B2553" s="99">
        <v>2137056</v>
      </c>
      <c r="C2553" s="100" t="s">
        <v>10149</v>
      </c>
      <c r="D2553" s="101" t="s">
        <v>10150</v>
      </c>
      <c r="E2553" s="102">
        <v>2211882</v>
      </c>
      <c r="F2553" s="101" t="s">
        <v>7506</v>
      </c>
      <c r="G2553" s="101" t="s">
        <v>5451</v>
      </c>
      <c r="H2553" s="103">
        <v>12</v>
      </c>
      <c r="I2553" s="100" t="s">
        <v>7471</v>
      </c>
      <c r="J2553" s="101" t="s">
        <v>10150</v>
      </c>
      <c r="K2553" s="101" t="s">
        <v>652</v>
      </c>
    </row>
    <row r="2554" spans="1:11">
      <c r="A2554" s="2" t="s">
        <v>12128</v>
      </c>
      <c r="B2554" s="99">
        <v>2169653</v>
      </c>
      <c r="C2554" s="100" t="s">
        <v>10151</v>
      </c>
      <c r="D2554" s="101" t="s">
        <v>10152</v>
      </c>
      <c r="E2554" s="102">
        <v>2211882</v>
      </c>
      <c r="F2554" s="101" t="s">
        <v>7506</v>
      </c>
      <c r="G2554" s="101" t="s">
        <v>5451</v>
      </c>
      <c r="H2554" s="103">
        <v>12</v>
      </c>
      <c r="I2554" s="100" t="s">
        <v>7471</v>
      </c>
      <c r="J2554" s="101" t="s">
        <v>10152</v>
      </c>
      <c r="K2554" s="101" t="s">
        <v>652</v>
      </c>
    </row>
    <row r="2555" spans="1:11">
      <c r="A2555" s="2" t="s">
        <v>12128</v>
      </c>
      <c r="B2555" s="99">
        <v>2177766</v>
      </c>
      <c r="C2555" s="100" t="s">
        <v>10153</v>
      </c>
      <c r="D2555" s="101" t="s">
        <v>10154</v>
      </c>
      <c r="E2555" s="102">
        <v>2211882</v>
      </c>
      <c r="F2555" s="101" t="s">
        <v>7506</v>
      </c>
      <c r="G2555" s="101" t="s">
        <v>5451</v>
      </c>
      <c r="H2555" s="103">
        <v>12</v>
      </c>
      <c r="I2555" s="100" t="s">
        <v>7471</v>
      </c>
      <c r="J2555" s="101" t="s">
        <v>10154</v>
      </c>
      <c r="K2555" s="101" t="s">
        <v>652</v>
      </c>
    </row>
    <row r="2556" spans="1:11">
      <c r="A2556" s="2" t="s">
        <v>12128</v>
      </c>
      <c r="B2556" s="99">
        <v>2179557</v>
      </c>
      <c r="C2556" s="100" t="s">
        <v>10155</v>
      </c>
      <c r="D2556" s="101" t="s">
        <v>10156</v>
      </c>
      <c r="E2556" s="102">
        <v>2211882</v>
      </c>
      <c r="F2556" s="101" t="s">
        <v>7506</v>
      </c>
      <c r="G2556" s="101" t="s">
        <v>5451</v>
      </c>
      <c r="H2556" s="103">
        <v>12</v>
      </c>
      <c r="I2556" s="100" t="s">
        <v>7471</v>
      </c>
      <c r="J2556" s="101" t="s">
        <v>10156</v>
      </c>
      <c r="K2556" s="101" t="s">
        <v>652</v>
      </c>
    </row>
    <row r="2557" spans="1:11">
      <c r="A2557" s="2" t="s">
        <v>12128</v>
      </c>
      <c r="B2557" s="99">
        <v>2151483</v>
      </c>
      <c r="C2557" s="100" t="s">
        <v>10157</v>
      </c>
      <c r="D2557" s="101" t="s">
        <v>10158</v>
      </c>
      <c r="E2557" s="102">
        <v>2211882</v>
      </c>
      <c r="F2557" s="101" t="s">
        <v>7506</v>
      </c>
      <c r="G2557" s="101" t="s">
        <v>5451</v>
      </c>
      <c r="H2557" s="103">
        <v>12</v>
      </c>
      <c r="I2557" s="100" t="s">
        <v>7471</v>
      </c>
      <c r="J2557" s="101" t="s">
        <v>10158</v>
      </c>
      <c r="K2557" s="101" t="s">
        <v>652</v>
      </c>
    </row>
    <row r="2558" spans="1:11">
      <c r="A2558" s="2" t="s">
        <v>12128</v>
      </c>
      <c r="B2558" s="99">
        <v>2161189</v>
      </c>
      <c r="C2558" s="100" t="s">
        <v>10159</v>
      </c>
      <c r="D2558" s="101" t="s">
        <v>10160</v>
      </c>
      <c r="E2558" s="102">
        <v>2211882</v>
      </c>
      <c r="F2558" s="101" t="s">
        <v>7506</v>
      </c>
      <c r="G2558" s="101" t="s">
        <v>5451</v>
      </c>
      <c r="H2558" s="103">
        <v>12</v>
      </c>
      <c r="I2558" s="100" t="s">
        <v>7471</v>
      </c>
      <c r="J2558" s="101" t="s">
        <v>10160</v>
      </c>
      <c r="K2558" s="101" t="s">
        <v>652</v>
      </c>
    </row>
    <row r="2559" spans="1:11">
      <c r="A2559" s="2" t="s">
        <v>12128</v>
      </c>
      <c r="B2559" s="99">
        <v>2190918</v>
      </c>
      <c r="C2559" s="100" t="s">
        <v>10161</v>
      </c>
      <c r="D2559" s="101" t="s">
        <v>10162</v>
      </c>
      <c r="E2559" s="102">
        <v>2211882</v>
      </c>
      <c r="F2559" s="101" t="s">
        <v>7506</v>
      </c>
      <c r="G2559" s="101" t="s">
        <v>5451</v>
      </c>
      <c r="H2559" s="103">
        <v>12</v>
      </c>
      <c r="I2559" s="100" t="s">
        <v>7471</v>
      </c>
      <c r="J2559" s="101" t="s">
        <v>10162</v>
      </c>
      <c r="K2559" s="101" t="s">
        <v>652</v>
      </c>
    </row>
    <row r="2560" spans="1:11">
      <c r="A2560" s="2" t="s">
        <v>12128</v>
      </c>
      <c r="B2560" s="99">
        <v>2141577</v>
      </c>
      <c r="C2560" s="100" t="s">
        <v>10236</v>
      </c>
      <c r="D2560" s="101" t="s">
        <v>9591</v>
      </c>
      <c r="E2560" s="102">
        <v>2220612</v>
      </c>
      <c r="F2560" s="101" t="s">
        <v>7506</v>
      </c>
      <c r="G2560" s="101" t="s">
        <v>5442</v>
      </c>
      <c r="H2560" s="103">
        <v>12</v>
      </c>
      <c r="I2560" s="100" t="s">
        <v>7471</v>
      </c>
      <c r="J2560" s="101" t="s">
        <v>9591</v>
      </c>
      <c r="K2560" s="101" t="s">
        <v>5150</v>
      </c>
    </row>
    <row r="2561" spans="1:11">
      <c r="A2561" s="2" t="s">
        <v>12128</v>
      </c>
      <c r="B2561" s="99">
        <v>2174967</v>
      </c>
      <c r="C2561" s="100" t="s">
        <v>10237</v>
      </c>
      <c r="D2561" s="101" t="s">
        <v>10238</v>
      </c>
      <c r="E2561" s="102">
        <v>2124178</v>
      </c>
      <c r="F2561" s="101" t="s">
        <v>7506</v>
      </c>
      <c r="G2561" s="101" t="s">
        <v>5451</v>
      </c>
      <c r="H2561" s="103">
        <v>4</v>
      </c>
      <c r="I2561" s="100" t="s">
        <v>7471</v>
      </c>
      <c r="J2561" s="101" t="s">
        <v>10238</v>
      </c>
      <c r="K2561" s="101" t="s">
        <v>296</v>
      </c>
    </row>
    <row r="2562" spans="1:11">
      <c r="A2562" s="2" t="s">
        <v>12128</v>
      </c>
      <c r="B2562" s="99">
        <v>2131169</v>
      </c>
      <c r="C2562" s="100" t="s">
        <v>10239</v>
      </c>
      <c r="D2562" s="101" t="s">
        <v>10240</v>
      </c>
      <c r="E2562" s="102">
        <v>2212664</v>
      </c>
      <c r="F2562" s="101" t="s">
        <v>7506</v>
      </c>
      <c r="G2562" s="101" t="s">
        <v>5435</v>
      </c>
      <c r="H2562" s="103">
        <v>12</v>
      </c>
      <c r="I2562" s="100" t="s">
        <v>7471</v>
      </c>
      <c r="J2562" s="101" t="s">
        <v>10240</v>
      </c>
      <c r="K2562" s="101" t="s">
        <v>656</v>
      </c>
    </row>
    <row r="2563" spans="1:11">
      <c r="A2563" s="2" t="s">
        <v>12128</v>
      </c>
      <c r="B2563" s="99">
        <v>2186954</v>
      </c>
      <c r="C2563" s="100" t="s">
        <v>10241</v>
      </c>
      <c r="D2563" s="101" t="s">
        <v>10242</v>
      </c>
      <c r="E2563" s="102">
        <v>2212664</v>
      </c>
      <c r="F2563" s="101" t="s">
        <v>7506</v>
      </c>
      <c r="G2563" s="101" t="s">
        <v>5435</v>
      </c>
      <c r="H2563" s="103">
        <v>12</v>
      </c>
      <c r="I2563" s="100" t="s">
        <v>7471</v>
      </c>
      <c r="J2563" s="101" t="s">
        <v>10242</v>
      </c>
      <c r="K2563" s="101" t="s">
        <v>656</v>
      </c>
    </row>
    <row r="2564" spans="1:11">
      <c r="A2564" s="2" t="s">
        <v>12128</v>
      </c>
      <c r="B2564" s="99">
        <v>2187113</v>
      </c>
      <c r="C2564" s="100" t="s">
        <v>10243</v>
      </c>
      <c r="D2564" s="101" t="s">
        <v>10244</v>
      </c>
      <c r="E2564" s="102">
        <v>2212664</v>
      </c>
      <c r="F2564" s="101" t="s">
        <v>7506</v>
      </c>
      <c r="G2564" s="101" t="s">
        <v>5435</v>
      </c>
      <c r="H2564" s="103">
        <v>12</v>
      </c>
      <c r="I2564" s="100" t="s">
        <v>7471</v>
      </c>
      <c r="J2564" s="101" t="s">
        <v>10244</v>
      </c>
      <c r="K2564" s="101" t="s">
        <v>656</v>
      </c>
    </row>
    <row r="2565" spans="1:11">
      <c r="A2565" s="2" t="s">
        <v>12128</v>
      </c>
      <c r="B2565" s="99">
        <v>2139630</v>
      </c>
      <c r="C2565" s="100" t="s">
        <v>10245</v>
      </c>
      <c r="D2565" s="101" t="s">
        <v>10246</v>
      </c>
      <c r="E2565" s="102">
        <v>2212664</v>
      </c>
      <c r="F2565" s="101" t="s">
        <v>7506</v>
      </c>
      <c r="G2565" s="101" t="s">
        <v>5435</v>
      </c>
      <c r="H2565" s="103">
        <v>12</v>
      </c>
      <c r="I2565" s="100" t="s">
        <v>7471</v>
      </c>
      <c r="J2565" s="101" t="s">
        <v>10246</v>
      </c>
      <c r="K2565" s="101" t="s">
        <v>656</v>
      </c>
    </row>
    <row r="2566" spans="1:11">
      <c r="A2566" s="2" t="s">
        <v>12128</v>
      </c>
      <c r="B2566" s="99">
        <v>2190583</v>
      </c>
      <c r="C2566" s="100" t="s">
        <v>10247</v>
      </c>
      <c r="D2566" s="101" t="s">
        <v>10248</v>
      </c>
      <c r="E2566" s="102">
        <v>2212664</v>
      </c>
      <c r="F2566" s="101" t="s">
        <v>7506</v>
      </c>
      <c r="G2566" s="101" t="s">
        <v>5435</v>
      </c>
      <c r="H2566" s="103">
        <v>12</v>
      </c>
      <c r="I2566" s="100" t="s">
        <v>7471</v>
      </c>
      <c r="J2566" s="101" t="s">
        <v>10248</v>
      </c>
      <c r="K2566" s="101" t="s">
        <v>656</v>
      </c>
    </row>
    <row r="2567" spans="1:11">
      <c r="A2567" s="2" t="s">
        <v>12128</v>
      </c>
      <c r="B2567" s="99">
        <v>2165396</v>
      </c>
      <c r="C2567" s="100" t="s">
        <v>10249</v>
      </c>
      <c r="D2567" s="101" t="s">
        <v>10250</v>
      </c>
      <c r="E2567" s="102">
        <v>2212664</v>
      </c>
      <c r="F2567" s="101" t="s">
        <v>7506</v>
      </c>
      <c r="G2567" s="101" t="s">
        <v>5435</v>
      </c>
      <c r="H2567" s="103">
        <v>12</v>
      </c>
      <c r="I2567" s="100" t="s">
        <v>7471</v>
      </c>
      <c r="J2567" s="101" t="s">
        <v>10250</v>
      </c>
      <c r="K2567" s="101" t="s">
        <v>656</v>
      </c>
    </row>
    <row r="2568" spans="1:11">
      <c r="A2568" s="2" t="s">
        <v>12128</v>
      </c>
      <c r="B2568" s="99">
        <v>2133568</v>
      </c>
      <c r="C2568" s="100" t="s">
        <v>5662</v>
      </c>
      <c r="D2568" s="101" t="s">
        <v>5663</v>
      </c>
      <c r="E2568" s="102">
        <v>2213126</v>
      </c>
      <c r="F2568" s="101" t="s">
        <v>7506</v>
      </c>
      <c r="G2568" s="101" t="s">
        <v>5451</v>
      </c>
      <c r="H2568" s="103">
        <v>16</v>
      </c>
      <c r="I2568" s="100" t="s">
        <v>7471</v>
      </c>
      <c r="J2568" s="101" t="s">
        <v>5663</v>
      </c>
      <c r="K2568" s="101" t="s">
        <v>721</v>
      </c>
    </row>
    <row r="2569" spans="1:11">
      <c r="A2569" s="2" t="s">
        <v>12128</v>
      </c>
      <c r="B2569" s="99">
        <v>2143267</v>
      </c>
      <c r="C2569" s="100" t="s">
        <v>5664</v>
      </c>
      <c r="D2569" s="101" t="s">
        <v>5665</v>
      </c>
      <c r="E2569" s="102">
        <v>2213126</v>
      </c>
      <c r="F2569" s="101" t="s">
        <v>7506</v>
      </c>
      <c r="G2569" s="101" t="s">
        <v>5451</v>
      </c>
      <c r="H2569" s="103">
        <v>16</v>
      </c>
      <c r="I2569" s="100" t="s">
        <v>7471</v>
      </c>
      <c r="J2569" s="101" t="s">
        <v>5665</v>
      </c>
      <c r="K2569" s="101" t="s">
        <v>721</v>
      </c>
    </row>
    <row r="2570" spans="1:11">
      <c r="A2570" s="2" t="s">
        <v>12128</v>
      </c>
      <c r="B2570" s="99">
        <v>2156739</v>
      </c>
      <c r="C2570" s="100" t="s">
        <v>5666</v>
      </c>
      <c r="D2570" s="101" t="s">
        <v>5667</v>
      </c>
      <c r="E2570" s="102">
        <v>2213126</v>
      </c>
      <c r="F2570" s="101" t="s">
        <v>7506</v>
      </c>
      <c r="G2570" s="101" t="s">
        <v>5451</v>
      </c>
      <c r="H2570" s="103">
        <v>16</v>
      </c>
      <c r="I2570" s="100" t="s">
        <v>7471</v>
      </c>
      <c r="J2570" s="101" t="s">
        <v>5667</v>
      </c>
      <c r="K2570" s="101" t="s">
        <v>721</v>
      </c>
    </row>
    <row r="2571" spans="1:11">
      <c r="A2571" s="2" t="s">
        <v>12128</v>
      </c>
      <c r="B2571" s="99">
        <v>2177498</v>
      </c>
      <c r="C2571" s="100" t="s">
        <v>5668</v>
      </c>
      <c r="D2571" s="101" t="s">
        <v>5669</v>
      </c>
      <c r="E2571" s="102">
        <v>2213126</v>
      </c>
      <c r="F2571" s="101" t="s">
        <v>7506</v>
      </c>
      <c r="G2571" s="101" t="s">
        <v>5451</v>
      </c>
      <c r="H2571" s="103">
        <v>16</v>
      </c>
      <c r="I2571" s="100" t="s">
        <v>7471</v>
      </c>
      <c r="J2571" s="101" t="s">
        <v>5669</v>
      </c>
      <c r="K2571" s="101" t="s">
        <v>721</v>
      </c>
    </row>
    <row r="2572" spans="1:11">
      <c r="A2572" s="2" t="s">
        <v>12128</v>
      </c>
      <c r="B2572" s="99">
        <v>2190393</v>
      </c>
      <c r="C2572" s="100" t="s">
        <v>5670</v>
      </c>
      <c r="D2572" s="101" t="s">
        <v>5671</v>
      </c>
      <c r="E2572" s="102">
        <v>2213126</v>
      </c>
      <c r="F2572" s="101" t="s">
        <v>7506</v>
      </c>
      <c r="G2572" s="101" t="s">
        <v>5451</v>
      </c>
      <c r="H2572" s="103">
        <v>16</v>
      </c>
      <c r="I2572" s="100" t="s">
        <v>7471</v>
      </c>
      <c r="J2572" s="101" t="s">
        <v>5671</v>
      </c>
      <c r="K2572" s="101" t="s">
        <v>721</v>
      </c>
    </row>
    <row r="2573" spans="1:11">
      <c r="A2573" s="2" t="s">
        <v>12128</v>
      </c>
      <c r="B2573" s="99">
        <v>2144968</v>
      </c>
      <c r="C2573" s="100" t="s">
        <v>5672</v>
      </c>
      <c r="D2573" s="101" t="s">
        <v>5673</v>
      </c>
      <c r="E2573" s="102">
        <v>2219816</v>
      </c>
      <c r="F2573" s="101" t="s">
        <v>7506</v>
      </c>
      <c r="G2573" s="101" t="s">
        <v>3102</v>
      </c>
      <c r="H2573" s="103">
        <v>4</v>
      </c>
      <c r="I2573" s="100" t="s">
        <v>7471</v>
      </c>
      <c r="J2573" s="101" t="s">
        <v>5673</v>
      </c>
      <c r="K2573" s="101" t="s">
        <v>2667</v>
      </c>
    </row>
    <row r="2574" spans="1:11">
      <c r="A2574" s="2" t="s">
        <v>12128</v>
      </c>
      <c r="B2574" s="99">
        <v>2187382</v>
      </c>
      <c r="C2574" s="100" t="s">
        <v>5674</v>
      </c>
      <c r="D2574" s="101" t="s">
        <v>5675</v>
      </c>
      <c r="E2574" s="102">
        <v>2219816</v>
      </c>
      <c r="F2574" s="101" t="s">
        <v>7506</v>
      </c>
      <c r="G2574" s="101" t="s">
        <v>3102</v>
      </c>
      <c r="H2574" s="103">
        <v>4</v>
      </c>
      <c r="I2574" s="100" t="s">
        <v>7471</v>
      </c>
      <c r="J2574" s="101" t="s">
        <v>5675</v>
      </c>
      <c r="K2574" s="101" t="s">
        <v>2667</v>
      </c>
    </row>
    <row r="2575" spans="1:11">
      <c r="A2575" s="2" t="s">
        <v>12128</v>
      </c>
      <c r="B2575" s="99">
        <v>2190450</v>
      </c>
      <c r="C2575" s="100" t="s">
        <v>8786</v>
      </c>
      <c r="D2575" s="101" t="s">
        <v>8787</v>
      </c>
      <c r="E2575" s="102">
        <v>2217014</v>
      </c>
      <c r="F2575" s="101" t="s">
        <v>7506</v>
      </c>
      <c r="G2575" s="101" t="s">
        <v>5451</v>
      </c>
      <c r="H2575" s="103">
        <v>12</v>
      </c>
      <c r="I2575" s="100" t="s">
        <v>7521</v>
      </c>
      <c r="J2575" s="101" t="s">
        <v>8787</v>
      </c>
      <c r="K2575" s="101" t="s">
        <v>804</v>
      </c>
    </row>
    <row r="2576" spans="1:11">
      <c r="A2576" s="2" t="s">
        <v>12128</v>
      </c>
      <c r="B2576" s="99">
        <v>2190480</v>
      </c>
      <c r="C2576" s="100" t="s">
        <v>8788</v>
      </c>
      <c r="D2576" s="101" t="s">
        <v>8789</v>
      </c>
      <c r="E2576" s="102">
        <v>2217014</v>
      </c>
      <c r="F2576" s="101" t="s">
        <v>7506</v>
      </c>
      <c r="G2576" s="101" t="s">
        <v>5451</v>
      </c>
      <c r="H2576" s="103">
        <v>12</v>
      </c>
      <c r="I2576" s="100" t="s">
        <v>7521</v>
      </c>
      <c r="J2576" s="101" t="s">
        <v>8789</v>
      </c>
      <c r="K2576" s="101" t="s">
        <v>804</v>
      </c>
    </row>
    <row r="2577" spans="1:11">
      <c r="A2577" s="2" t="s">
        <v>12128</v>
      </c>
      <c r="B2577" s="99">
        <v>2190863</v>
      </c>
      <c r="C2577" s="100" t="s">
        <v>8790</v>
      </c>
      <c r="D2577" s="101" t="s">
        <v>8791</v>
      </c>
      <c r="E2577" s="102">
        <v>2217014</v>
      </c>
      <c r="F2577" s="101" t="s">
        <v>7506</v>
      </c>
      <c r="G2577" s="101" t="s">
        <v>5451</v>
      </c>
      <c r="H2577" s="103">
        <v>12</v>
      </c>
      <c r="I2577" s="100" t="s">
        <v>7521</v>
      </c>
      <c r="J2577" s="101" t="s">
        <v>8791</v>
      </c>
      <c r="K2577" s="101" t="s">
        <v>804</v>
      </c>
    </row>
    <row r="2578" spans="1:11">
      <c r="A2578" s="2" t="s">
        <v>12128</v>
      </c>
      <c r="B2578" s="99">
        <v>2191115</v>
      </c>
      <c r="C2578" s="100" t="s">
        <v>8792</v>
      </c>
      <c r="D2578" s="101" t="s">
        <v>8793</v>
      </c>
      <c r="E2578" s="102">
        <v>2217014</v>
      </c>
      <c r="F2578" s="101" t="s">
        <v>7506</v>
      </c>
      <c r="G2578" s="101" t="s">
        <v>5451</v>
      </c>
      <c r="H2578" s="103">
        <v>12</v>
      </c>
      <c r="I2578" s="100" t="s">
        <v>7521</v>
      </c>
      <c r="J2578" s="101" t="s">
        <v>8793</v>
      </c>
      <c r="K2578" s="101" t="s">
        <v>804</v>
      </c>
    </row>
    <row r="2579" spans="1:11">
      <c r="A2579" s="2" t="s">
        <v>12128</v>
      </c>
      <c r="B2579" s="99">
        <v>2191118</v>
      </c>
      <c r="C2579" s="100" t="s">
        <v>8794</v>
      </c>
      <c r="D2579" s="101" t="s">
        <v>8795</v>
      </c>
      <c r="E2579" s="102">
        <v>2217014</v>
      </c>
      <c r="F2579" s="101" t="s">
        <v>7506</v>
      </c>
      <c r="G2579" s="101" t="s">
        <v>5451</v>
      </c>
      <c r="H2579" s="103">
        <v>12</v>
      </c>
      <c r="I2579" s="100" t="s">
        <v>7521</v>
      </c>
      <c r="J2579" s="101" t="s">
        <v>8795</v>
      </c>
      <c r="K2579" s="101" t="s">
        <v>804</v>
      </c>
    </row>
    <row r="2580" spans="1:11">
      <c r="A2580" s="2" t="s">
        <v>12128</v>
      </c>
      <c r="B2580" s="99">
        <v>2190452</v>
      </c>
      <c r="C2580" s="100" t="s">
        <v>8796</v>
      </c>
      <c r="D2580" s="101" t="s">
        <v>8797</v>
      </c>
      <c r="E2580" s="102">
        <v>2217014</v>
      </c>
      <c r="F2580" s="101" t="s">
        <v>7506</v>
      </c>
      <c r="G2580" s="101" t="s">
        <v>5451</v>
      </c>
      <c r="H2580" s="103">
        <v>12</v>
      </c>
      <c r="I2580" s="100" t="s">
        <v>7521</v>
      </c>
      <c r="J2580" s="101" t="s">
        <v>8797</v>
      </c>
      <c r="K2580" s="101" t="s">
        <v>804</v>
      </c>
    </row>
    <row r="2581" spans="1:11">
      <c r="A2581" s="2" t="s">
        <v>12128</v>
      </c>
      <c r="B2581" s="99">
        <v>2190478</v>
      </c>
      <c r="C2581" s="100" t="s">
        <v>8798</v>
      </c>
      <c r="D2581" s="101" t="s">
        <v>8799</v>
      </c>
      <c r="E2581" s="102">
        <v>2217014</v>
      </c>
      <c r="F2581" s="101" t="s">
        <v>7506</v>
      </c>
      <c r="G2581" s="101" t="s">
        <v>5451</v>
      </c>
      <c r="H2581" s="103">
        <v>12</v>
      </c>
      <c r="I2581" s="100" t="s">
        <v>7521</v>
      </c>
      <c r="J2581" s="101" t="s">
        <v>8799</v>
      </c>
      <c r="K2581" s="101" t="s">
        <v>804</v>
      </c>
    </row>
    <row r="2582" spans="1:11">
      <c r="A2582" s="2" t="s">
        <v>12128</v>
      </c>
      <c r="B2582" s="99">
        <v>2189048</v>
      </c>
      <c r="C2582" s="100" t="s">
        <v>8496</v>
      </c>
      <c r="D2582" s="101" t="s">
        <v>8497</v>
      </c>
      <c r="E2582" s="102">
        <v>2126644</v>
      </c>
      <c r="F2582" s="101" t="s">
        <v>7506</v>
      </c>
      <c r="G2582" s="101" t="s">
        <v>5442</v>
      </c>
      <c r="H2582" s="103">
        <v>12</v>
      </c>
      <c r="I2582" s="100" t="s">
        <v>7471</v>
      </c>
      <c r="J2582" s="101" t="s">
        <v>8497</v>
      </c>
      <c r="K2582" s="101" t="s">
        <v>8498</v>
      </c>
    </row>
    <row r="2583" spans="1:11">
      <c r="A2583" s="2" t="s">
        <v>12128</v>
      </c>
      <c r="B2583" s="99">
        <v>2190448</v>
      </c>
      <c r="C2583" s="100" t="s">
        <v>8499</v>
      </c>
      <c r="D2583" s="101" t="s">
        <v>8500</v>
      </c>
      <c r="E2583" s="102">
        <v>2219400</v>
      </c>
      <c r="F2583" s="101" t="s">
        <v>7506</v>
      </c>
      <c r="G2583" s="101" t="s">
        <v>5451</v>
      </c>
      <c r="H2583" s="103">
        <v>16</v>
      </c>
      <c r="I2583" s="100" t="s">
        <v>7471</v>
      </c>
      <c r="J2583" s="101" t="s">
        <v>8500</v>
      </c>
      <c r="K2583" s="101" t="s">
        <v>853</v>
      </c>
    </row>
    <row r="2584" spans="1:11">
      <c r="A2584" s="2" t="s">
        <v>12128</v>
      </c>
      <c r="B2584" s="99">
        <v>2157484</v>
      </c>
      <c r="C2584" s="100" t="s">
        <v>8541</v>
      </c>
      <c r="D2584" s="101" t="s">
        <v>8542</v>
      </c>
      <c r="E2584" s="102">
        <v>2215350</v>
      </c>
      <c r="F2584" s="101" t="s">
        <v>7506</v>
      </c>
      <c r="G2584" s="101" t="s">
        <v>5451</v>
      </c>
      <c r="H2584" s="103">
        <v>12</v>
      </c>
      <c r="I2584" s="100" t="s">
        <v>7471</v>
      </c>
      <c r="J2584" s="101" t="s">
        <v>8542</v>
      </c>
      <c r="K2584" s="101" t="s">
        <v>857</v>
      </c>
    </row>
    <row r="2585" spans="1:11">
      <c r="A2585" s="2" t="s">
        <v>12128</v>
      </c>
      <c r="B2585" s="99">
        <v>2164827</v>
      </c>
      <c r="C2585" s="100" t="s">
        <v>8543</v>
      </c>
      <c r="D2585" s="101" t="s">
        <v>8544</v>
      </c>
      <c r="E2585" s="102">
        <v>2215348</v>
      </c>
      <c r="F2585" s="101" t="s">
        <v>7506</v>
      </c>
      <c r="G2585" s="101" t="s">
        <v>5451</v>
      </c>
      <c r="H2585" s="103">
        <v>4</v>
      </c>
      <c r="I2585" s="100" t="s">
        <v>7471</v>
      </c>
      <c r="J2585" s="101" t="s">
        <v>8544</v>
      </c>
      <c r="K2585" s="101" t="s">
        <v>857</v>
      </c>
    </row>
    <row r="2586" spans="1:11">
      <c r="A2586" s="2" t="s">
        <v>12128</v>
      </c>
      <c r="B2586" s="99">
        <v>2190675</v>
      </c>
      <c r="C2586" s="100" t="s">
        <v>8545</v>
      </c>
      <c r="D2586" s="101" t="s">
        <v>8546</v>
      </c>
      <c r="E2586" s="102">
        <v>2215350</v>
      </c>
      <c r="F2586" s="101" t="s">
        <v>7506</v>
      </c>
      <c r="G2586" s="101" t="s">
        <v>5451</v>
      </c>
      <c r="H2586" s="103">
        <v>12</v>
      </c>
      <c r="I2586" s="100" t="s">
        <v>7471</v>
      </c>
      <c r="J2586" s="101" t="s">
        <v>8546</v>
      </c>
      <c r="K2586" s="101" t="s">
        <v>857</v>
      </c>
    </row>
    <row r="2587" spans="1:11">
      <c r="A2587" s="2" t="s">
        <v>12128</v>
      </c>
      <c r="B2587" s="99">
        <v>2190892</v>
      </c>
      <c r="C2587" s="100" t="s">
        <v>8547</v>
      </c>
      <c r="D2587" s="101" t="s">
        <v>8548</v>
      </c>
      <c r="E2587" s="102">
        <v>2215350</v>
      </c>
      <c r="F2587" s="101" t="s">
        <v>7506</v>
      </c>
      <c r="G2587" s="101" t="s">
        <v>5451</v>
      </c>
      <c r="H2587" s="103">
        <v>12</v>
      </c>
      <c r="I2587" s="100" t="s">
        <v>7471</v>
      </c>
      <c r="J2587" s="101" t="s">
        <v>8548</v>
      </c>
      <c r="K2587" s="101" t="s">
        <v>857</v>
      </c>
    </row>
    <row r="2588" spans="1:11">
      <c r="A2588" s="2" t="s">
        <v>12128</v>
      </c>
      <c r="B2588" s="99">
        <v>2150278</v>
      </c>
      <c r="C2588" s="100" t="s">
        <v>8549</v>
      </c>
      <c r="D2588" s="101" t="s">
        <v>8550</v>
      </c>
      <c r="E2588" s="102">
        <v>2215348</v>
      </c>
      <c r="F2588" s="101" t="s">
        <v>7506</v>
      </c>
      <c r="G2588" s="101" t="s">
        <v>5451</v>
      </c>
      <c r="H2588" s="103">
        <v>4</v>
      </c>
      <c r="I2588" s="100" t="s">
        <v>7471</v>
      </c>
      <c r="J2588" s="101" t="s">
        <v>8550</v>
      </c>
      <c r="K2588" s="101" t="s">
        <v>857</v>
      </c>
    </row>
    <row r="2589" spans="1:11">
      <c r="A2589" s="2" t="s">
        <v>12128</v>
      </c>
      <c r="B2589" s="99">
        <v>2180614</v>
      </c>
      <c r="C2589" s="100" t="s">
        <v>8551</v>
      </c>
      <c r="D2589" s="101" t="s">
        <v>8552</v>
      </c>
      <c r="E2589" s="102">
        <v>2215348</v>
      </c>
      <c r="F2589" s="101" t="s">
        <v>7506</v>
      </c>
      <c r="G2589" s="101" t="s">
        <v>5451</v>
      </c>
      <c r="H2589" s="103">
        <v>4</v>
      </c>
      <c r="I2589" s="100" t="s">
        <v>7471</v>
      </c>
      <c r="J2589" s="101" t="s">
        <v>8552</v>
      </c>
      <c r="K2589" s="101" t="s">
        <v>857</v>
      </c>
    </row>
    <row r="2590" spans="1:11">
      <c r="A2590" s="2" t="s">
        <v>12128</v>
      </c>
      <c r="B2590" s="99">
        <v>2180684</v>
      </c>
      <c r="C2590" s="100" t="s">
        <v>8553</v>
      </c>
      <c r="D2590" s="101" t="s">
        <v>8554</v>
      </c>
      <c r="E2590" s="102">
        <v>2215350</v>
      </c>
      <c r="F2590" s="101" t="s">
        <v>7506</v>
      </c>
      <c r="G2590" s="101" t="s">
        <v>5451</v>
      </c>
      <c r="H2590" s="103">
        <v>12</v>
      </c>
      <c r="I2590" s="100" t="s">
        <v>7471</v>
      </c>
      <c r="J2590" s="101" t="s">
        <v>8554</v>
      </c>
      <c r="K2590" s="101" t="s">
        <v>857</v>
      </c>
    </row>
    <row r="2591" spans="1:11">
      <c r="A2591" s="2" t="s">
        <v>12128</v>
      </c>
      <c r="B2591" s="99">
        <v>2190841</v>
      </c>
      <c r="C2591" s="100" t="s">
        <v>8555</v>
      </c>
      <c r="D2591" s="101" t="s">
        <v>8556</v>
      </c>
      <c r="E2591" s="102">
        <v>2215350</v>
      </c>
      <c r="F2591" s="101" t="s">
        <v>7506</v>
      </c>
      <c r="G2591" s="101" t="s">
        <v>5451</v>
      </c>
      <c r="H2591" s="103">
        <v>12</v>
      </c>
      <c r="I2591" s="100" t="s">
        <v>7471</v>
      </c>
      <c r="J2591" s="101" t="s">
        <v>8556</v>
      </c>
      <c r="K2591" s="101" t="s">
        <v>857</v>
      </c>
    </row>
    <row r="2592" spans="1:11">
      <c r="A2592" s="2" t="s">
        <v>12128</v>
      </c>
      <c r="B2592" s="99">
        <v>2183884</v>
      </c>
      <c r="C2592" s="100" t="s">
        <v>8557</v>
      </c>
      <c r="D2592" s="101" t="s">
        <v>8558</v>
      </c>
      <c r="E2592" s="102">
        <v>2124552</v>
      </c>
      <c r="F2592" s="101" t="s">
        <v>7506</v>
      </c>
      <c r="G2592" s="101" t="s">
        <v>5448</v>
      </c>
      <c r="H2592" s="103">
        <v>12</v>
      </c>
      <c r="I2592" s="100" t="s">
        <v>7521</v>
      </c>
      <c r="J2592" s="101" t="s">
        <v>8558</v>
      </c>
      <c r="K2592" s="101" t="s">
        <v>1392</v>
      </c>
    </row>
    <row r="2593" spans="1:11">
      <c r="A2593" s="2" t="s">
        <v>12128</v>
      </c>
      <c r="B2593" s="99">
        <v>2137057</v>
      </c>
      <c r="C2593" s="100" t="s">
        <v>8559</v>
      </c>
      <c r="D2593" s="101" t="s">
        <v>8560</v>
      </c>
      <c r="E2593" s="102">
        <v>2220726</v>
      </c>
      <c r="F2593" s="101" t="s">
        <v>7506</v>
      </c>
      <c r="G2593" s="101" t="s">
        <v>5448</v>
      </c>
      <c r="H2593" s="103">
        <v>12</v>
      </c>
      <c r="I2593" s="100" t="s">
        <v>7471</v>
      </c>
      <c r="J2593" s="101" t="s">
        <v>8560</v>
      </c>
      <c r="K2593" s="101" t="s">
        <v>2748</v>
      </c>
    </row>
    <row r="2594" spans="1:11">
      <c r="A2594" s="2" t="s">
        <v>12128</v>
      </c>
      <c r="B2594" s="99">
        <v>2144555</v>
      </c>
      <c r="C2594" s="100" t="s">
        <v>8561</v>
      </c>
      <c r="D2594" s="101" t="s">
        <v>8562</v>
      </c>
      <c r="E2594" s="102">
        <v>2220726</v>
      </c>
      <c r="F2594" s="101" t="s">
        <v>7506</v>
      </c>
      <c r="G2594" s="101" t="s">
        <v>5448</v>
      </c>
      <c r="H2594" s="103">
        <v>12</v>
      </c>
      <c r="I2594" s="100" t="s">
        <v>7471</v>
      </c>
      <c r="J2594" s="101" t="s">
        <v>8562</v>
      </c>
      <c r="K2594" s="101" t="s">
        <v>2748</v>
      </c>
    </row>
    <row r="2595" spans="1:11">
      <c r="A2595" s="2" t="s">
        <v>12128</v>
      </c>
      <c r="B2595" s="99">
        <v>2156029</v>
      </c>
      <c r="C2595" s="100" t="s">
        <v>8563</v>
      </c>
      <c r="D2595" s="101" t="s">
        <v>8564</v>
      </c>
      <c r="E2595" s="102">
        <v>2220726</v>
      </c>
      <c r="F2595" s="101" t="s">
        <v>7506</v>
      </c>
      <c r="G2595" s="101" t="s">
        <v>5448</v>
      </c>
      <c r="H2595" s="103">
        <v>12</v>
      </c>
      <c r="I2595" s="100" t="s">
        <v>7471</v>
      </c>
      <c r="J2595" s="101" t="s">
        <v>8564</v>
      </c>
      <c r="K2595" s="101" t="s">
        <v>2748</v>
      </c>
    </row>
    <row r="2596" spans="1:11">
      <c r="A2596" s="2" t="s">
        <v>12128</v>
      </c>
      <c r="B2596" s="99">
        <v>2190545</v>
      </c>
      <c r="C2596" s="100" t="s">
        <v>8565</v>
      </c>
      <c r="D2596" s="101" t="s">
        <v>8566</v>
      </c>
      <c r="E2596" s="102">
        <v>2220726</v>
      </c>
      <c r="F2596" s="101" t="s">
        <v>7506</v>
      </c>
      <c r="G2596" s="101" t="s">
        <v>5448</v>
      </c>
      <c r="H2596" s="103">
        <v>12</v>
      </c>
      <c r="I2596" s="100" t="s">
        <v>7471</v>
      </c>
      <c r="J2596" s="101" t="s">
        <v>8566</v>
      </c>
      <c r="K2596" s="101" t="s">
        <v>2748</v>
      </c>
    </row>
    <row r="2597" spans="1:11">
      <c r="A2597" s="2" t="s">
        <v>12128</v>
      </c>
      <c r="B2597" s="99">
        <v>2184151</v>
      </c>
      <c r="C2597" s="100" t="s">
        <v>8567</v>
      </c>
      <c r="D2597" s="101" t="s">
        <v>8568</v>
      </c>
      <c r="E2597" s="102">
        <v>2126590</v>
      </c>
      <c r="F2597" s="101" t="s">
        <v>7506</v>
      </c>
      <c r="G2597" s="101" t="s">
        <v>3175</v>
      </c>
      <c r="H2597" s="103">
        <v>2.4</v>
      </c>
      <c r="I2597" s="100" t="s">
        <v>7521</v>
      </c>
      <c r="J2597" s="101" t="s">
        <v>8568</v>
      </c>
      <c r="K2597" s="101" t="s">
        <v>8569</v>
      </c>
    </row>
    <row r="2598" spans="1:11">
      <c r="A2598" s="2" t="s">
        <v>12128</v>
      </c>
      <c r="B2598" s="99">
        <v>2129135</v>
      </c>
      <c r="C2598" s="100" t="s">
        <v>10835</v>
      </c>
      <c r="D2598" s="101" t="s">
        <v>10836</v>
      </c>
      <c r="E2598" s="102">
        <v>2215432</v>
      </c>
      <c r="F2598" s="101" t="s">
        <v>7506</v>
      </c>
      <c r="G2598" s="101" t="s">
        <v>5451</v>
      </c>
      <c r="H2598" s="103">
        <v>4</v>
      </c>
      <c r="I2598" s="100" t="s">
        <v>7471</v>
      </c>
      <c r="J2598" s="101" t="s">
        <v>10836</v>
      </c>
      <c r="K2598" s="101" t="s">
        <v>888</v>
      </c>
    </row>
    <row r="2599" spans="1:11">
      <c r="A2599" s="2" t="s">
        <v>12128</v>
      </c>
      <c r="B2599" s="99">
        <v>2132235</v>
      </c>
      <c r="C2599" s="100" t="s">
        <v>10837</v>
      </c>
      <c r="D2599" s="101" t="s">
        <v>10838</v>
      </c>
      <c r="E2599" s="102">
        <v>2217758</v>
      </c>
      <c r="F2599" s="101" t="s">
        <v>7506</v>
      </c>
      <c r="G2599" s="101" t="s">
        <v>5451</v>
      </c>
      <c r="H2599" s="103">
        <v>12</v>
      </c>
      <c r="I2599" s="100" t="s">
        <v>7471</v>
      </c>
      <c r="J2599" s="101" t="s">
        <v>10838</v>
      </c>
      <c r="K2599" s="101" t="s">
        <v>888</v>
      </c>
    </row>
    <row r="2600" spans="1:11">
      <c r="A2600" s="2" t="s">
        <v>12128</v>
      </c>
      <c r="B2600" s="99">
        <v>2163158</v>
      </c>
      <c r="C2600" s="100" t="s">
        <v>10839</v>
      </c>
      <c r="D2600" s="101" t="s">
        <v>10840</v>
      </c>
      <c r="E2600" s="102">
        <v>2215432</v>
      </c>
      <c r="F2600" s="101" t="s">
        <v>7506</v>
      </c>
      <c r="G2600" s="101" t="s">
        <v>5451</v>
      </c>
      <c r="H2600" s="103">
        <v>4</v>
      </c>
      <c r="I2600" s="100" t="s">
        <v>7471</v>
      </c>
      <c r="J2600" s="101" t="s">
        <v>10840</v>
      </c>
      <c r="K2600" s="101" t="s">
        <v>888</v>
      </c>
    </row>
    <row r="2601" spans="1:11">
      <c r="A2601" s="2" t="s">
        <v>12128</v>
      </c>
      <c r="B2601" s="99">
        <v>2178753</v>
      </c>
      <c r="C2601" s="100" t="s">
        <v>10841</v>
      </c>
      <c r="D2601" s="101" t="s">
        <v>10842</v>
      </c>
      <c r="E2601" s="102">
        <v>2215432</v>
      </c>
      <c r="F2601" s="101" t="s">
        <v>7506</v>
      </c>
      <c r="G2601" s="101" t="s">
        <v>5451</v>
      </c>
      <c r="H2601" s="103">
        <v>4</v>
      </c>
      <c r="I2601" s="100" t="s">
        <v>7471</v>
      </c>
      <c r="J2601" s="101" t="s">
        <v>10842</v>
      </c>
      <c r="K2601" s="101" t="s">
        <v>888</v>
      </c>
    </row>
    <row r="2602" spans="1:11">
      <c r="A2602" s="2" t="s">
        <v>12128</v>
      </c>
      <c r="B2602" s="99">
        <v>2185310</v>
      </c>
      <c r="C2602" s="100" t="s">
        <v>10843</v>
      </c>
      <c r="D2602" s="101" t="s">
        <v>10844</v>
      </c>
      <c r="E2602" s="102">
        <v>2217758</v>
      </c>
      <c r="F2602" s="101" t="s">
        <v>7506</v>
      </c>
      <c r="G2602" s="101" t="s">
        <v>5451</v>
      </c>
      <c r="H2602" s="103">
        <v>12</v>
      </c>
      <c r="I2602" s="100" t="s">
        <v>7471</v>
      </c>
      <c r="J2602" s="101" t="s">
        <v>10844</v>
      </c>
      <c r="K2602" s="101" t="s">
        <v>888</v>
      </c>
    </row>
    <row r="2603" spans="1:11">
      <c r="A2603" s="2" t="s">
        <v>12128</v>
      </c>
      <c r="B2603" s="99">
        <v>2186623</v>
      </c>
      <c r="C2603" s="100" t="s">
        <v>10845</v>
      </c>
      <c r="D2603" s="101" t="s">
        <v>10846</v>
      </c>
      <c r="E2603" s="102">
        <v>2217758</v>
      </c>
      <c r="F2603" s="101" t="s">
        <v>7506</v>
      </c>
      <c r="G2603" s="101" t="s">
        <v>5451</v>
      </c>
      <c r="H2603" s="103">
        <v>12</v>
      </c>
      <c r="I2603" s="100" t="s">
        <v>7471</v>
      </c>
      <c r="J2603" s="101" t="s">
        <v>10846</v>
      </c>
      <c r="K2603" s="101" t="s">
        <v>888</v>
      </c>
    </row>
    <row r="2604" spans="1:11">
      <c r="A2604" s="2" t="s">
        <v>12128</v>
      </c>
      <c r="B2604" s="99">
        <v>2191075</v>
      </c>
      <c r="C2604" s="100" t="s">
        <v>10847</v>
      </c>
      <c r="D2604" s="101" t="s">
        <v>10848</v>
      </c>
      <c r="E2604" s="102">
        <v>2217758</v>
      </c>
      <c r="F2604" s="101" t="s">
        <v>7506</v>
      </c>
      <c r="G2604" s="101" t="s">
        <v>5451</v>
      </c>
      <c r="H2604" s="103">
        <v>12</v>
      </c>
      <c r="I2604" s="100" t="s">
        <v>7471</v>
      </c>
      <c r="J2604" s="101" t="s">
        <v>10848</v>
      </c>
      <c r="K2604" s="101" t="s">
        <v>888</v>
      </c>
    </row>
    <row r="2605" spans="1:11">
      <c r="A2605" s="2" t="s">
        <v>12128</v>
      </c>
      <c r="B2605" s="99">
        <v>2151482</v>
      </c>
      <c r="C2605" s="100" t="s">
        <v>10849</v>
      </c>
      <c r="D2605" s="101" t="s">
        <v>10850</v>
      </c>
      <c r="E2605" s="102">
        <v>2217758</v>
      </c>
      <c r="F2605" s="101" t="s">
        <v>7506</v>
      </c>
      <c r="G2605" s="101" t="s">
        <v>5451</v>
      </c>
      <c r="H2605" s="103">
        <v>12</v>
      </c>
      <c r="I2605" s="100" t="s">
        <v>7471</v>
      </c>
      <c r="J2605" s="101" t="s">
        <v>10850</v>
      </c>
      <c r="K2605" s="101" t="s">
        <v>888</v>
      </c>
    </row>
    <row r="2606" spans="1:11">
      <c r="A2606" s="2" t="s">
        <v>12128</v>
      </c>
      <c r="B2606" s="99">
        <v>2136556</v>
      </c>
      <c r="C2606" s="100" t="s">
        <v>10851</v>
      </c>
      <c r="D2606" s="101" t="s">
        <v>10852</v>
      </c>
      <c r="E2606" s="102">
        <v>2217758</v>
      </c>
      <c r="F2606" s="101" t="s">
        <v>7506</v>
      </c>
      <c r="G2606" s="101" t="s">
        <v>5451</v>
      </c>
      <c r="H2606" s="103">
        <v>12</v>
      </c>
      <c r="I2606" s="100" t="s">
        <v>7471</v>
      </c>
      <c r="J2606" s="101" t="s">
        <v>10852</v>
      </c>
      <c r="K2606" s="101" t="s">
        <v>888</v>
      </c>
    </row>
    <row r="2607" spans="1:11">
      <c r="A2607" s="2" t="s">
        <v>12128</v>
      </c>
      <c r="B2607" s="99">
        <v>2146285</v>
      </c>
      <c r="C2607" s="100" t="s">
        <v>10853</v>
      </c>
      <c r="D2607" s="101" t="s">
        <v>10854</v>
      </c>
      <c r="E2607" s="102">
        <v>2217758</v>
      </c>
      <c r="F2607" s="101" t="s">
        <v>7506</v>
      </c>
      <c r="G2607" s="101" t="s">
        <v>5451</v>
      </c>
      <c r="H2607" s="103">
        <v>12</v>
      </c>
      <c r="I2607" s="100" t="s">
        <v>7471</v>
      </c>
      <c r="J2607" s="101" t="s">
        <v>10854</v>
      </c>
      <c r="K2607" s="101" t="s">
        <v>888</v>
      </c>
    </row>
    <row r="2608" spans="1:11">
      <c r="A2608" s="2" t="s">
        <v>12128</v>
      </c>
      <c r="B2608" s="99">
        <v>2150957</v>
      </c>
      <c r="C2608" s="100" t="s">
        <v>10855</v>
      </c>
      <c r="D2608" s="101" t="s">
        <v>10856</v>
      </c>
      <c r="E2608" s="102">
        <v>2217758</v>
      </c>
      <c r="F2608" s="101" t="s">
        <v>7506</v>
      </c>
      <c r="G2608" s="101" t="s">
        <v>5451</v>
      </c>
      <c r="H2608" s="103">
        <v>12</v>
      </c>
      <c r="I2608" s="100" t="s">
        <v>7471</v>
      </c>
      <c r="J2608" s="101" t="s">
        <v>10856</v>
      </c>
      <c r="K2608" s="101" t="s">
        <v>888</v>
      </c>
    </row>
    <row r="2609" spans="1:11">
      <c r="A2609" s="2" t="s">
        <v>12128</v>
      </c>
      <c r="B2609" s="99">
        <v>2166314</v>
      </c>
      <c r="C2609" s="100" t="s">
        <v>10857</v>
      </c>
      <c r="D2609" s="101" t="s">
        <v>10858</v>
      </c>
      <c r="E2609" s="102">
        <v>2215432</v>
      </c>
      <c r="F2609" s="101" t="s">
        <v>7506</v>
      </c>
      <c r="G2609" s="101" t="s">
        <v>5451</v>
      </c>
      <c r="H2609" s="103">
        <v>4</v>
      </c>
      <c r="I2609" s="100" t="s">
        <v>7471</v>
      </c>
      <c r="J2609" s="101" t="s">
        <v>10858</v>
      </c>
      <c r="K2609" s="101" t="s">
        <v>888</v>
      </c>
    </row>
    <row r="2610" spans="1:11">
      <c r="A2610" s="2" t="s">
        <v>12128</v>
      </c>
      <c r="B2610" s="99">
        <v>2179000</v>
      </c>
      <c r="C2610" s="100" t="s">
        <v>10859</v>
      </c>
      <c r="D2610" s="101" t="s">
        <v>10860</v>
      </c>
      <c r="E2610" s="102">
        <v>2215432</v>
      </c>
      <c r="F2610" s="101" t="s">
        <v>7506</v>
      </c>
      <c r="G2610" s="101" t="s">
        <v>5451</v>
      </c>
      <c r="H2610" s="103">
        <v>4</v>
      </c>
      <c r="I2610" s="100" t="s">
        <v>7471</v>
      </c>
      <c r="J2610" s="101" t="s">
        <v>10860</v>
      </c>
      <c r="K2610" s="101" t="s">
        <v>888</v>
      </c>
    </row>
    <row r="2611" spans="1:11">
      <c r="A2611" s="2" t="s">
        <v>12128</v>
      </c>
      <c r="B2611" s="99">
        <v>2186060</v>
      </c>
      <c r="C2611" s="100" t="s">
        <v>10861</v>
      </c>
      <c r="D2611" s="101" t="s">
        <v>10862</v>
      </c>
      <c r="E2611" s="102">
        <v>2215432</v>
      </c>
      <c r="F2611" s="101" t="s">
        <v>7506</v>
      </c>
      <c r="G2611" s="101" t="s">
        <v>5451</v>
      </c>
      <c r="H2611" s="103">
        <v>4</v>
      </c>
      <c r="I2611" s="100" t="s">
        <v>7471</v>
      </c>
      <c r="J2611" s="101" t="s">
        <v>10862</v>
      </c>
      <c r="K2611" s="101" t="s">
        <v>888</v>
      </c>
    </row>
    <row r="2612" spans="1:11">
      <c r="A2612" s="2" t="s">
        <v>12128</v>
      </c>
      <c r="B2612" s="99">
        <v>2190216</v>
      </c>
      <c r="C2612" s="100" t="s">
        <v>10863</v>
      </c>
      <c r="D2612" s="101" t="s">
        <v>10864</v>
      </c>
      <c r="E2612" s="102">
        <v>2217758</v>
      </c>
      <c r="F2612" s="101" t="s">
        <v>7506</v>
      </c>
      <c r="G2612" s="101" t="s">
        <v>5451</v>
      </c>
      <c r="H2612" s="103">
        <v>12</v>
      </c>
      <c r="I2612" s="100" t="s">
        <v>7471</v>
      </c>
      <c r="J2612" s="101" t="s">
        <v>10864</v>
      </c>
      <c r="K2612" s="101" t="s">
        <v>888</v>
      </c>
    </row>
    <row r="2613" spans="1:11">
      <c r="A2613" s="2" t="s">
        <v>12128</v>
      </c>
      <c r="B2613" s="99">
        <v>2190801</v>
      </c>
      <c r="C2613" s="100" t="s">
        <v>10865</v>
      </c>
      <c r="D2613" s="101" t="s">
        <v>10866</v>
      </c>
      <c r="E2613" s="102">
        <v>2215432</v>
      </c>
      <c r="F2613" s="101" t="s">
        <v>7506</v>
      </c>
      <c r="G2613" s="101" t="s">
        <v>5451</v>
      </c>
      <c r="H2613" s="103">
        <v>4</v>
      </c>
      <c r="I2613" s="100" t="s">
        <v>7471</v>
      </c>
      <c r="J2613" s="101" t="s">
        <v>10866</v>
      </c>
      <c r="K2613" s="101" t="s">
        <v>888</v>
      </c>
    </row>
    <row r="2614" spans="1:11">
      <c r="A2614" s="2" t="s">
        <v>12128</v>
      </c>
      <c r="B2614" s="99">
        <v>2178590</v>
      </c>
      <c r="C2614" s="100" t="s">
        <v>10867</v>
      </c>
      <c r="D2614" s="101" t="s">
        <v>10868</v>
      </c>
      <c r="E2614" s="102">
        <v>2217758</v>
      </c>
      <c r="F2614" s="101" t="s">
        <v>7506</v>
      </c>
      <c r="G2614" s="101" t="s">
        <v>5451</v>
      </c>
      <c r="H2614" s="103">
        <v>12</v>
      </c>
      <c r="I2614" s="100" t="s">
        <v>7471</v>
      </c>
      <c r="J2614" s="101" t="s">
        <v>10868</v>
      </c>
      <c r="K2614" s="101" t="s">
        <v>888</v>
      </c>
    </row>
    <row r="2615" spans="1:11">
      <c r="A2615" s="2" t="s">
        <v>12128</v>
      </c>
      <c r="B2615" s="99">
        <v>2189997</v>
      </c>
      <c r="C2615" s="100" t="s">
        <v>10869</v>
      </c>
      <c r="D2615" s="101" t="s">
        <v>10870</v>
      </c>
      <c r="E2615" s="102">
        <v>2125842</v>
      </c>
      <c r="F2615" s="101" t="s">
        <v>7506</v>
      </c>
      <c r="G2615" s="101" t="s">
        <v>3099</v>
      </c>
      <c r="H2615" s="103">
        <v>4</v>
      </c>
      <c r="I2615" s="100" t="s">
        <v>7471</v>
      </c>
      <c r="J2615" s="101" t="s">
        <v>10870</v>
      </c>
      <c r="K2615" s="101" t="s">
        <v>10871</v>
      </c>
    </row>
    <row r="2616" spans="1:11">
      <c r="A2616" s="2" t="s">
        <v>12128</v>
      </c>
      <c r="B2616" s="99">
        <v>2184969</v>
      </c>
      <c r="C2616" s="100" t="s">
        <v>10872</v>
      </c>
      <c r="D2616" s="101" t="s">
        <v>10873</v>
      </c>
      <c r="E2616" s="102">
        <v>2126668</v>
      </c>
      <c r="F2616" s="101" t="s">
        <v>7506</v>
      </c>
      <c r="G2616" s="101" t="s">
        <v>5451</v>
      </c>
      <c r="H2616" s="103">
        <v>4</v>
      </c>
      <c r="I2616" s="100" t="s">
        <v>7521</v>
      </c>
      <c r="J2616" s="101" t="s">
        <v>10873</v>
      </c>
      <c r="K2616" s="101" t="s">
        <v>1459</v>
      </c>
    </row>
    <row r="2617" spans="1:11">
      <c r="A2617" s="2" t="s">
        <v>12128</v>
      </c>
      <c r="B2617" s="99">
        <v>2163883</v>
      </c>
      <c r="C2617" s="100" t="s">
        <v>10874</v>
      </c>
      <c r="D2617" s="101" t="s">
        <v>15</v>
      </c>
      <c r="E2617" s="102">
        <v>2274093</v>
      </c>
      <c r="F2617" s="101" t="s">
        <v>7506</v>
      </c>
      <c r="G2617" s="101" t="s">
        <v>5435</v>
      </c>
      <c r="H2617" s="103">
        <v>12</v>
      </c>
      <c r="I2617" s="100" t="s">
        <v>7471</v>
      </c>
      <c r="J2617" s="101" t="s">
        <v>15</v>
      </c>
      <c r="K2617" s="101" t="s">
        <v>1460</v>
      </c>
    </row>
    <row r="2618" spans="1:11">
      <c r="A2618" s="2" t="s">
        <v>12128</v>
      </c>
      <c r="B2618" s="99">
        <v>2190299</v>
      </c>
      <c r="C2618" s="100" t="s">
        <v>11844</v>
      </c>
      <c r="D2618" s="101" t="s">
        <v>11845</v>
      </c>
      <c r="E2618" s="102">
        <v>2124029</v>
      </c>
      <c r="F2618" s="101" t="s">
        <v>7506</v>
      </c>
      <c r="G2618" s="101" t="s">
        <v>5442</v>
      </c>
      <c r="H2618" s="103">
        <v>12</v>
      </c>
      <c r="I2618" s="100" t="s">
        <v>7521</v>
      </c>
      <c r="J2618" s="101" t="s">
        <v>11845</v>
      </c>
      <c r="K2618" s="101" t="s">
        <v>1550</v>
      </c>
    </row>
    <row r="2619" spans="1:11">
      <c r="A2619" s="2" t="s">
        <v>12128</v>
      </c>
      <c r="B2619" s="99">
        <v>2188704</v>
      </c>
      <c r="C2619" s="100" t="s">
        <v>11846</v>
      </c>
      <c r="D2619" s="101" t="s">
        <v>11847</v>
      </c>
      <c r="E2619" s="102">
        <v>2127259</v>
      </c>
      <c r="F2619" s="101" t="s">
        <v>7506</v>
      </c>
      <c r="G2619" s="101" t="s">
        <v>5457</v>
      </c>
      <c r="H2619" s="103">
        <v>2.4</v>
      </c>
      <c r="I2619" s="100" t="s">
        <v>7471</v>
      </c>
      <c r="J2619" s="101" t="s">
        <v>11847</v>
      </c>
      <c r="K2619" s="101" t="s">
        <v>1551</v>
      </c>
    </row>
    <row r="2620" spans="1:11">
      <c r="A2620" s="2" t="s">
        <v>12128</v>
      </c>
      <c r="B2620" s="99">
        <v>2147047</v>
      </c>
      <c r="C2620" s="100" t="s">
        <v>11875</v>
      </c>
      <c r="D2620" s="101" t="s">
        <v>11876</v>
      </c>
      <c r="E2620" s="102">
        <v>2125922</v>
      </c>
      <c r="F2620" s="101" t="s">
        <v>7506</v>
      </c>
      <c r="G2620" s="101" t="s">
        <v>5876</v>
      </c>
      <c r="H2620" s="103">
        <v>4</v>
      </c>
      <c r="I2620" s="100" t="s">
        <v>7521</v>
      </c>
      <c r="J2620" s="101" t="s">
        <v>11876</v>
      </c>
      <c r="K2620" s="101" t="s">
        <v>11877</v>
      </c>
    </row>
    <row r="2621" spans="1:11">
      <c r="A2621" s="2" t="s">
        <v>12128</v>
      </c>
      <c r="B2621" s="99">
        <v>2188708</v>
      </c>
      <c r="C2621" s="100" t="s">
        <v>11878</v>
      </c>
      <c r="D2621" s="101" t="s">
        <v>11879</v>
      </c>
      <c r="E2621" s="102">
        <v>2125922</v>
      </c>
      <c r="F2621" s="101" t="s">
        <v>7506</v>
      </c>
      <c r="G2621" s="101" t="s">
        <v>5876</v>
      </c>
      <c r="H2621" s="103">
        <v>4</v>
      </c>
      <c r="I2621" s="100" t="s">
        <v>7471</v>
      </c>
      <c r="J2621" s="101" t="s">
        <v>11879</v>
      </c>
      <c r="K2621" s="101" t="s">
        <v>11877</v>
      </c>
    </row>
    <row r="2622" spans="1:11">
      <c r="A2622" s="2" t="s">
        <v>12128</v>
      </c>
      <c r="B2622" s="99">
        <v>2138429</v>
      </c>
      <c r="C2622" s="100" t="s">
        <v>11880</v>
      </c>
      <c r="D2622" s="101" t="s">
        <v>11881</v>
      </c>
      <c r="E2622" s="102">
        <v>2215666</v>
      </c>
      <c r="F2622" s="101" t="s">
        <v>7506</v>
      </c>
      <c r="G2622" s="101" t="s">
        <v>2931</v>
      </c>
      <c r="H2622" s="103">
        <v>4</v>
      </c>
      <c r="I2622" s="100" t="s">
        <v>7471</v>
      </c>
      <c r="J2622" s="101" t="s">
        <v>11881</v>
      </c>
      <c r="K2622" s="101" t="s">
        <v>1061</v>
      </c>
    </row>
    <row r="2623" spans="1:11">
      <c r="A2623" s="2" t="s">
        <v>12128</v>
      </c>
      <c r="B2623" s="99">
        <v>2153108</v>
      </c>
      <c r="C2623" s="100" t="s">
        <v>11882</v>
      </c>
      <c r="D2623" s="101" t="s">
        <v>11883</v>
      </c>
      <c r="E2623" s="102">
        <v>2215666</v>
      </c>
      <c r="F2623" s="101" t="s">
        <v>7506</v>
      </c>
      <c r="G2623" s="101" t="s">
        <v>2931</v>
      </c>
      <c r="H2623" s="103">
        <v>4</v>
      </c>
      <c r="I2623" s="100" t="s">
        <v>7471</v>
      </c>
      <c r="J2623" s="101" t="s">
        <v>11883</v>
      </c>
      <c r="K2623" s="101" t="s">
        <v>1061</v>
      </c>
    </row>
    <row r="2624" spans="1:11">
      <c r="A2624" s="2" t="s">
        <v>12128</v>
      </c>
      <c r="B2624" s="99">
        <v>2155851</v>
      </c>
      <c r="C2624" s="100" t="s">
        <v>11884</v>
      </c>
      <c r="D2624" s="101" t="s">
        <v>11885</v>
      </c>
      <c r="E2624" s="102">
        <v>2215666</v>
      </c>
      <c r="F2624" s="101" t="s">
        <v>7506</v>
      </c>
      <c r="G2624" s="101" t="s">
        <v>2931</v>
      </c>
      <c r="H2624" s="103">
        <v>4</v>
      </c>
      <c r="I2624" s="100" t="s">
        <v>7471</v>
      </c>
      <c r="J2624" s="101" t="s">
        <v>11885</v>
      </c>
      <c r="K2624" s="101" t="s">
        <v>1061</v>
      </c>
    </row>
    <row r="2625" spans="1:11">
      <c r="A2625" s="2" t="s">
        <v>12128</v>
      </c>
      <c r="B2625" s="99">
        <v>2169652</v>
      </c>
      <c r="C2625" s="100" t="s">
        <v>11886</v>
      </c>
      <c r="D2625" s="101" t="s">
        <v>11887</v>
      </c>
      <c r="E2625" s="102">
        <v>2215666</v>
      </c>
      <c r="F2625" s="101" t="s">
        <v>7506</v>
      </c>
      <c r="G2625" s="101" t="s">
        <v>2931</v>
      </c>
      <c r="H2625" s="103">
        <v>4</v>
      </c>
      <c r="I2625" s="100" t="s">
        <v>7471</v>
      </c>
      <c r="J2625" s="101" t="s">
        <v>11887</v>
      </c>
      <c r="K2625" s="101" t="s">
        <v>1061</v>
      </c>
    </row>
    <row r="2626" spans="1:11">
      <c r="A2626" s="2" t="s">
        <v>12161</v>
      </c>
      <c r="B2626" s="99">
        <v>2136553</v>
      </c>
      <c r="C2626" s="100" t="s">
        <v>8080</v>
      </c>
      <c r="D2626" s="101" t="s">
        <v>8081</v>
      </c>
      <c r="E2626" s="102">
        <v>2214374</v>
      </c>
      <c r="F2626" s="101" t="s">
        <v>7506</v>
      </c>
      <c r="G2626" s="101" t="s">
        <v>2931</v>
      </c>
      <c r="H2626" s="103">
        <v>16</v>
      </c>
      <c r="I2626" s="100" t="s">
        <v>7471</v>
      </c>
      <c r="J2626" s="101" t="s">
        <v>8081</v>
      </c>
      <c r="K2626" s="101" t="s">
        <v>3868</v>
      </c>
    </row>
    <row r="2627" spans="1:11">
      <c r="A2627" s="2" t="s">
        <v>12161</v>
      </c>
      <c r="B2627" s="99">
        <v>2190639</v>
      </c>
      <c r="C2627" s="100" t="s">
        <v>8082</v>
      </c>
      <c r="D2627" s="101" t="s">
        <v>4901</v>
      </c>
      <c r="E2627" s="102">
        <v>2214374</v>
      </c>
      <c r="F2627" s="101" t="s">
        <v>7506</v>
      </c>
      <c r="G2627" s="101" t="s">
        <v>2931</v>
      </c>
      <c r="H2627" s="103">
        <v>16</v>
      </c>
      <c r="I2627" s="100" t="s">
        <v>7471</v>
      </c>
      <c r="J2627" s="101" t="s">
        <v>4901</v>
      </c>
      <c r="K2627" s="101" t="s">
        <v>3868</v>
      </c>
    </row>
    <row r="2628" spans="1:11">
      <c r="A2628" s="2" t="s">
        <v>12161</v>
      </c>
      <c r="B2628" s="99">
        <v>2189778</v>
      </c>
      <c r="C2628" s="100" t="s">
        <v>8083</v>
      </c>
      <c r="D2628" s="101" t="s">
        <v>8084</v>
      </c>
      <c r="E2628" s="102">
        <v>2214374</v>
      </c>
      <c r="F2628" s="101" t="s">
        <v>7506</v>
      </c>
      <c r="G2628" s="101" t="s">
        <v>2931</v>
      </c>
      <c r="H2628" s="103">
        <v>16</v>
      </c>
      <c r="I2628" s="100" t="s">
        <v>7471</v>
      </c>
      <c r="J2628" s="101" t="s">
        <v>8084</v>
      </c>
      <c r="K2628" s="101" t="s">
        <v>3868</v>
      </c>
    </row>
    <row r="2629" spans="1:11">
      <c r="A2629" s="2" t="s">
        <v>12161</v>
      </c>
      <c r="B2629" s="99">
        <v>2163351</v>
      </c>
      <c r="C2629" s="100" t="s">
        <v>8085</v>
      </c>
      <c r="D2629" s="101" t="s">
        <v>8086</v>
      </c>
      <c r="E2629" s="102">
        <v>2214374</v>
      </c>
      <c r="F2629" s="101" t="s">
        <v>7506</v>
      </c>
      <c r="G2629" s="101" t="s">
        <v>2931</v>
      </c>
      <c r="H2629" s="103">
        <v>16</v>
      </c>
      <c r="I2629" s="100" t="s">
        <v>7471</v>
      </c>
      <c r="J2629" s="101" t="s">
        <v>8086</v>
      </c>
      <c r="K2629" s="101" t="s">
        <v>3868</v>
      </c>
    </row>
    <row r="2630" spans="1:11">
      <c r="A2630" s="2" t="s">
        <v>12161</v>
      </c>
      <c r="B2630" s="99">
        <v>2164251</v>
      </c>
      <c r="C2630" s="100" t="s">
        <v>8087</v>
      </c>
      <c r="D2630" s="101" t="s">
        <v>8088</v>
      </c>
      <c r="E2630" s="102">
        <v>2214374</v>
      </c>
      <c r="F2630" s="101" t="s">
        <v>7506</v>
      </c>
      <c r="G2630" s="101" t="s">
        <v>2931</v>
      </c>
      <c r="H2630" s="103">
        <v>16</v>
      </c>
      <c r="I2630" s="100" t="s">
        <v>7471</v>
      </c>
      <c r="J2630" s="101" t="s">
        <v>8088</v>
      </c>
      <c r="K2630" s="101" t="s">
        <v>3868</v>
      </c>
    </row>
    <row r="2631" spans="1:11">
      <c r="A2631" s="2" t="s">
        <v>12161</v>
      </c>
      <c r="B2631" s="99">
        <v>2168889</v>
      </c>
      <c r="C2631" s="100" t="s">
        <v>8089</v>
      </c>
      <c r="D2631" s="101" t="s">
        <v>8090</v>
      </c>
      <c r="E2631" s="102">
        <v>2214374</v>
      </c>
      <c r="F2631" s="101" t="s">
        <v>7506</v>
      </c>
      <c r="G2631" s="101" t="s">
        <v>2931</v>
      </c>
      <c r="H2631" s="103">
        <v>16</v>
      </c>
      <c r="I2631" s="100" t="s">
        <v>7471</v>
      </c>
      <c r="J2631" s="101" t="s">
        <v>8090</v>
      </c>
      <c r="K2631" s="101" t="s">
        <v>3868</v>
      </c>
    </row>
    <row r="2632" spans="1:11">
      <c r="A2632" s="2" t="s">
        <v>12161</v>
      </c>
      <c r="B2632" s="99">
        <v>2167232</v>
      </c>
      <c r="C2632" s="100" t="s">
        <v>8091</v>
      </c>
      <c r="D2632" s="101" t="s">
        <v>8092</v>
      </c>
      <c r="E2632" s="102">
        <v>2215968</v>
      </c>
      <c r="F2632" s="101" t="s">
        <v>7506</v>
      </c>
      <c r="G2632" s="101" t="s">
        <v>2900</v>
      </c>
      <c r="H2632" s="103">
        <v>4</v>
      </c>
      <c r="I2632" s="100" t="s">
        <v>7471</v>
      </c>
      <c r="J2632" s="101" t="s">
        <v>8092</v>
      </c>
      <c r="K2632" s="101" t="s">
        <v>5113</v>
      </c>
    </row>
    <row r="2633" spans="1:11">
      <c r="A2633" s="2" t="s">
        <v>12161</v>
      </c>
      <c r="B2633" s="99">
        <v>2162195</v>
      </c>
      <c r="C2633" s="100" t="s">
        <v>8093</v>
      </c>
      <c r="D2633" s="101" t="s">
        <v>8094</v>
      </c>
      <c r="E2633" s="102">
        <v>2217934</v>
      </c>
      <c r="F2633" s="101" t="s">
        <v>7506</v>
      </c>
      <c r="G2633" s="101" t="s">
        <v>3175</v>
      </c>
      <c r="H2633" s="103">
        <v>4</v>
      </c>
      <c r="I2633" s="100" t="s">
        <v>7471</v>
      </c>
      <c r="J2633" s="101" t="s">
        <v>8094</v>
      </c>
      <c r="K2633" s="101" t="s">
        <v>1010</v>
      </c>
    </row>
    <row r="2634" spans="1:11">
      <c r="A2634" s="2" t="s">
        <v>12161</v>
      </c>
      <c r="B2634" s="99">
        <v>2180540</v>
      </c>
      <c r="C2634" s="100" t="s">
        <v>8095</v>
      </c>
      <c r="D2634" s="101" t="s">
        <v>8096</v>
      </c>
      <c r="E2634" s="102">
        <v>2217934</v>
      </c>
      <c r="F2634" s="101" t="s">
        <v>7506</v>
      </c>
      <c r="G2634" s="101" t="s">
        <v>3175</v>
      </c>
      <c r="H2634" s="103">
        <v>4</v>
      </c>
      <c r="I2634" s="100" t="s">
        <v>7471</v>
      </c>
      <c r="J2634" s="101" t="s">
        <v>8096</v>
      </c>
      <c r="K2634" s="101" t="s">
        <v>1010</v>
      </c>
    </row>
    <row r="2635" spans="1:11">
      <c r="A2635" s="2" t="s">
        <v>12161</v>
      </c>
      <c r="B2635" s="99">
        <v>2190410</v>
      </c>
      <c r="C2635" s="100" t="s">
        <v>8097</v>
      </c>
      <c r="D2635" s="101" t="s">
        <v>8098</v>
      </c>
      <c r="E2635" s="102">
        <v>2217934</v>
      </c>
      <c r="F2635" s="101" t="s">
        <v>7506</v>
      </c>
      <c r="G2635" s="101" t="s">
        <v>3175</v>
      </c>
      <c r="H2635" s="103">
        <v>4</v>
      </c>
      <c r="I2635" s="100" t="s">
        <v>7471</v>
      </c>
      <c r="J2635" s="101" t="s">
        <v>8098</v>
      </c>
      <c r="K2635" s="101" t="s">
        <v>1010</v>
      </c>
    </row>
    <row r="2636" spans="1:11">
      <c r="A2636" s="2" t="s">
        <v>12161</v>
      </c>
      <c r="B2636" s="99">
        <v>2178751</v>
      </c>
      <c r="C2636" s="100" t="s">
        <v>8099</v>
      </c>
      <c r="D2636" s="101" t="s">
        <v>8100</v>
      </c>
      <c r="E2636" s="102">
        <v>2217934</v>
      </c>
      <c r="F2636" s="101" t="s">
        <v>7506</v>
      </c>
      <c r="G2636" s="101" t="s">
        <v>3175</v>
      </c>
      <c r="H2636" s="103">
        <v>4</v>
      </c>
      <c r="I2636" s="100" t="s">
        <v>7471</v>
      </c>
      <c r="J2636" s="101" t="s">
        <v>8100</v>
      </c>
      <c r="K2636" s="101" t="s">
        <v>1010</v>
      </c>
    </row>
    <row r="2637" spans="1:11">
      <c r="A2637" s="2" t="s">
        <v>12161</v>
      </c>
      <c r="B2637" s="99">
        <v>2129706</v>
      </c>
      <c r="C2637" s="100" t="s">
        <v>8101</v>
      </c>
      <c r="D2637" s="101" t="s">
        <v>8102</v>
      </c>
      <c r="E2637" s="102">
        <v>2220288</v>
      </c>
      <c r="F2637" s="101" t="s">
        <v>7506</v>
      </c>
      <c r="G2637" s="101" t="s">
        <v>3175</v>
      </c>
      <c r="H2637" s="103">
        <v>4</v>
      </c>
      <c r="I2637" s="100" t="s">
        <v>7471</v>
      </c>
      <c r="J2637" s="101" t="s">
        <v>8102</v>
      </c>
      <c r="K2637" s="101" t="s">
        <v>1011</v>
      </c>
    </row>
    <row r="2638" spans="1:11">
      <c r="A2638" s="2" t="s">
        <v>12161</v>
      </c>
      <c r="B2638" s="99">
        <v>2147577</v>
      </c>
      <c r="C2638" s="100" t="s">
        <v>8103</v>
      </c>
      <c r="D2638" s="101" t="s">
        <v>8104</v>
      </c>
      <c r="E2638" s="102">
        <v>2220288</v>
      </c>
      <c r="F2638" s="101" t="s">
        <v>7506</v>
      </c>
      <c r="G2638" s="101" t="s">
        <v>3175</v>
      </c>
      <c r="H2638" s="103">
        <v>4</v>
      </c>
      <c r="I2638" s="100" t="s">
        <v>7471</v>
      </c>
      <c r="J2638" s="101" t="s">
        <v>8104</v>
      </c>
      <c r="K2638" s="101" t="s">
        <v>1011</v>
      </c>
    </row>
    <row r="2639" spans="1:11">
      <c r="A2639" s="2" t="s">
        <v>12161</v>
      </c>
      <c r="B2639" s="99">
        <v>2152048</v>
      </c>
      <c r="C2639" s="100" t="s">
        <v>8105</v>
      </c>
      <c r="D2639" s="101" t="s">
        <v>8106</v>
      </c>
      <c r="E2639" s="102">
        <v>2220288</v>
      </c>
      <c r="F2639" s="101" t="s">
        <v>7506</v>
      </c>
      <c r="G2639" s="101" t="s">
        <v>3175</v>
      </c>
      <c r="H2639" s="103">
        <v>4</v>
      </c>
      <c r="I2639" s="100" t="s">
        <v>7471</v>
      </c>
      <c r="J2639" s="101" t="s">
        <v>8106</v>
      </c>
      <c r="K2639" s="101" t="s">
        <v>1011</v>
      </c>
    </row>
    <row r="2640" spans="1:11">
      <c r="A2640" s="2" t="s">
        <v>12161</v>
      </c>
      <c r="B2640" s="99">
        <v>2179301</v>
      </c>
      <c r="C2640" s="100" t="s">
        <v>8107</v>
      </c>
      <c r="D2640" s="101" t="s">
        <v>8108</v>
      </c>
      <c r="E2640" s="102">
        <v>2220288</v>
      </c>
      <c r="F2640" s="101" t="s">
        <v>7506</v>
      </c>
      <c r="G2640" s="101" t="s">
        <v>3175</v>
      </c>
      <c r="H2640" s="103">
        <v>4</v>
      </c>
      <c r="I2640" s="100" t="s">
        <v>7471</v>
      </c>
      <c r="J2640" s="101" t="s">
        <v>8108</v>
      </c>
      <c r="K2640" s="101" t="s">
        <v>1011</v>
      </c>
    </row>
    <row r="2641" spans="1:11">
      <c r="A2641" s="2" t="s">
        <v>12161</v>
      </c>
      <c r="B2641" s="99">
        <v>2171870</v>
      </c>
      <c r="C2641" s="100" t="s">
        <v>8109</v>
      </c>
      <c r="D2641" s="101" t="s">
        <v>8110</v>
      </c>
      <c r="E2641" s="102">
        <v>2220288</v>
      </c>
      <c r="F2641" s="101" t="s">
        <v>7506</v>
      </c>
      <c r="G2641" s="101" t="s">
        <v>3175</v>
      </c>
      <c r="H2641" s="103">
        <v>4</v>
      </c>
      <c r="I2641" s="100" t="s">
        <v>7471</v>
      </c>
      <c r="J2641" s="101" t="s">
        <v>8110</v>
      </c>
      <c r="K2641" s="101" t="s">
        <v>1011</v>
      </c>
    </row>
    <row r="2642" spans="1:11">
      <c r="A2642" s="2" t="s">
        <v>12161</v>
      </c>
      <c r="B2642" s="99">
        <v>2140146</v>
      </c>
      <c r="C2642" s="100" t="s">
        <v>12628</v>
      </c>
      <c r="D2642" s="101" t="s">
        <v>12629</v>
      </c>
      <c r="E2642" s="102">
        <v>2218536</v>
      </c>
      <c r="F2642" s="101" t="s">
        <v>7506</v>
      </c>
      <c r="G2642" s="101" t="s">
        <v>2931</v>
      </c>
      <c r="H2642" s="103">
        <v>16</v>
      </c>
      <c r="I2642" s="100" t="s">
        <v>7471</v>
      </c>
      <c r="J2642" s="101" t="s">
        <v>12629</v>
      </c>
      <c r="K2642" s="101" t="s">
        <v>3869</v>
      </c>
    </row>
    <row r="2643" spans="1:11">
      <c r="A2643" s="2" t="s">
        <v>12161</v>
      </c>
      <c r="B2643" s="99">
        <v>2163356</v>
      </c>
      <c r="C2643" s="100" t="s">
        <v>12630</v>
      </c>
      <c r="D2643" s="101" t="s">
        <v>12631</v>
      </c>
      <c r="E2643" s="102">
        <v>2218536</v>
      </c>
      <c r="F2643" s="101" t="s">
        <v>7506</v>
      </c>
      <c r="G2643" s="101" t="s">
        <v>2931</v>
      </c>
      <c r="H2643" s="103">
        <v>16</v>
      </c>
      <c r="I2643" s="100" t="s">
        <v>7471</v>
      </c>
      <c r="J2643" s="101" t="s">
        <v>12631</v>
      </c>
      <c r="K2643" s="101" t="s">
        <v>3869</v>
      </c>
    </row>
    <row r="2644" spans="1:11">
      <c r="A2644" s="2" t="s">
        <v>12161</v>
      </c>
      <c r="B2644" s="99">
        <v>2179243</v>
      </c>
      <c r="C2644" s="100" t="s">
        <v>12632</v>
      </c>
      <c r="D2644" s="101" t="s">
        <v>12633</v>
      </c>
      <c r="E2644" s="102">
        <v>2218536</v>
      </c>
      <c r="F2644" s="101" t="s">
        <v>7506</v>
      </c>
      <c r="G2644" s="101" t="s">
        <v>2931</v>
      </c>
      <c r="H2644" s="103">
        <v>16</v>
      </c>
      <c r="I2644" s="100" t="s">
        <v>7471</v>
      </c>
      <c r="J2644" s="101" t="s">
        <v>12633</v>
      </c>
      <c r="K2644" s="101" t="s">
        <v>3869</v>
      </c>
    </row>
    <row r="2645" spans="1:11">
      <c r="A2645" s="2" t="s">
        <v>12161</v>
      </c>
      <c r="B2645" s="99">
        <v>2132384</v>
      </c>
      <c r="C2645" s="100" t="s">
        <v>12634</v>
      </c>
      <c r="D2645" s="101" t="s">
        <v>12635</v>
      </c>
      <c r="E2645" s="102">
        <v>2218536</v>
      </c>
      <c r="F2645" s="101" t="s">
        <v>7506</v>
      </c>
      <c r="G2645" s="101" t="s">
        <v>2931</v>
      </c>
      <c r="H2645" s="103">
        <v>16</v>
      </c>
      <c r="I2645" s="100" t="s">
        <v>7471</v>
      </c>
      <c r="J2645" s="101" t="s">
        <v>12635</v>
      </c>
      <c r="K2645" s="101" t="s">
        <v>3869</v>
      </c>
    </row>
    <row r="2646" spans="1:11">
      <c r="A2646" s="2" t="s">
        <v>12161</v>
      </c>
      <c r="B2646" s="99">
        <v>2170038</v>
      </c>
      <c r="C2646" s="100" t="s">
        <v>12636</v>
      </c>
      <c r="D2646" s="101" t="s">
        <v>12637</v>
      </c>
      <c r="E2646" s="102">
        <v>2218536</v>
      </c>
      <c r="F2646" s="101" t="s">
        <v>7506</v>
      </c>
      <c r="G2646" s="101" t="s">
        <v>2931</v>
      </c>
      <c r="H2646" s="103">
        <v>16</v>
      </c>
      <c r="I2646" s="100" t="s">
        <v>7471</v>
      </c>
      <c r="J2646" s="101" t="s">
        <v>12637</v>
      </c>
      <c r="K2646" s="101" t="s">
        <v>3869</v>
      </c>
    </row>
    <row r="2647" spans="1:11">
      <c r="A2647" s="2" t="s">
        <v>12161</v>
      </c>
      <c r="B2647" s="99">
        <v>2143598</v>
      </c>
      <c r="C2647" s="100" t="s">
        <v>13148</v>
      </c>
      <c r="D2647" s="101" t="s">
        <v>13149</v>
      </c>
      <c r="E2647" s="102">
        <v>2220218</v>
      </c>
      <c r="F2647" s="101" t="s">
        <v>7506</v>
      </c>
      <c r="G2647" s="101" t="s">
        <v>2931</v>
      </c>
      <c r="H2647" s="103">
        <v>12</v>
      </c>
      <c r="I2647" s="100" t="s">
        <v>7471</v>
      </c>
      <c r="J2647" s="101" t="s">
        <v>13149</v>
      </c>
      <c r="K2647" s="101" t="s">
        <v>710</v>
      </c>
    </row>
    <row r="2648" spans="1:11">
      <c r="A2648" s="2" t="s">
        <v>12161</v>
      </c>
      <c r="B2648" s="99">
        <v>2154064</v>
      </c>
      <c r="C2648" s="100" t="s">
        <v>13150</v>
      </c>
      <c r="D2648" s="101" t="s">
        <v>13151</v>
      </c>
      <c r="E2648" s="102">
        <v>2220218</v>
      </c>
      <c r="F2648" s="101" t="s">
        <v>7506</v>
      </c>
      <c r="G2648" s="101" t="s">
        <v>2931</v>
      </c>
      <c r="H2648" s="103">
        <v>12</v>
      </c>
      <c r="I2648" s="100" t="s">
        <v>7471</v>
      </c>
      <c r="J2648" s="101" t="s">
        <v>13151</v>
      </c>
      <c r="K2648" s="101" t="s">
        <v>710</v>
      </c>
    </row>
    <row r="2649" spans="1:11">
      <c r="A2649" s="2" t="s">
        <v>12161</v>
      </c>
      <c r="B2649" s="99">
        <v>2162027</v>
      </c>
      <c r="C2649" s="100" t="s">
        <v>13152</v>
      </c>
      <c r="D2649" s="101" t="s">
        <v>13153</v>
      </c>
      <c r="E2649" s="102">
        <v>2220218</v>
      </c>
      <c r="F2649" s="101" t="s">
        <v>7506</v>
      </c>
      <c r="G2649" s="101" t="s">
        <v>2931</v>
      </c>
      <c r="H2649" s="103">
        <v>12</v>
      </c>
      <c r="I2649" s="100" t="s">
        <v>7471</v>
      </c>
      <c r="J2649" s="101" t="s">
        <v>13153</v>
      </c>
      <c r="K2649" s="101" t="s">
        <v>710</v>
      </c>
    </row>
    <row r="2650" spans="1:11">
      <c r="A2650" s="2" t="s">
        <v>12161</v>
      </c>
      <c r="B2650" s="99">
        <v>2189256</v>
      </c>
      <c r="C2650" s="100" t="s">
        <v>13154</v>
      </c>
      <c r="D2650" s="101" t="s">
        <v>13155</v>
      </c>
      <c r="E2650" s="102">
        <v>2220218</v>
      </c>
      <c r="F2650" s="101" t="s">
        <v>7506</v>
      </c>
      <c r="G2650" s="101" t="s">
        <v>2931</v>
      </c>
      <c r="H2650" s="103">
        <v>12</v>
      </c>
      <c r="I2650" s="100" t="s">
        <v>7496</v>
      </c>
      <c r="J2650" s="101" t="s">
        <v>13155</v>
      </c>
      <c r="K2650" s="101" t="s">
        <v>710</v>
      </c>
    </row>
    <row r="2651" spans="1:11">
      <c r="A2651" s="2" t="s">
        <v>12161</v>
      </c>
      <c r="B2651" s="99">
        <v>2189924</v>
      </c>
      <c r="C2651" s="100" t="s">
        <v>13156</v>
      </c>
      <c r="D2651" s="101" t="s">
        <v>13157</v>
      </c>
      <c r="E2651" s="102">
        <v>2220218</v>
      </c>
      <c r="F2651" s="101" t="s">
        <v>7506</v>
      </c>
      <c r="G2651" s="101" t="s">
        <v>2931</v>
      </c>
      <c r="H2651" s="103">
        <v>12</v>
      </c>
      <c r="I2651" s="100" t="s">
        <v>7471</v>
      </c>
      <c r="J2651" s="101" t="s">
        <v>13157</v>
      </c>
      <c r="K2651" s="101" t="s">
        <v>710</v>
      </c>
    </row>
    <row r="2652" spans="1:11">
      <c r="A2652" s="2" t="s">
        <v>12161</v>
      </c>
      <c r="B2652" s="99">
        <v>2190428</v>
      </c>
      <c r="C2652" s="100" t="s">
        <v>13158</v>
      </c>
      <c r="D2652" s="101" t="s">
        <v>13159</v>
      </c>
      <c r="E2652" s="102">
        <v>2220218</v>
      </c>
      <c r="F2652" s="101" t="s">
        <v>7506</v>
      </c>
      <c r="G2652" s="101" t="s">
        <v>2931</v>
      </c>
      <c r="H2652" s="103">
        <v>12</v>
      </c>
      <c r="I2652" s="100" t="s">
        <v>7471</v>
      </c>
      <c r="J2652" s="101" t="s">
        <v>13159</v>
      </c>
      <c r="K2652" s="101" t="s">
        <v>710</v>
      </c>
    </row>
    <row r="2653" spans="1:11">
      <c r="A2653" s="2" t="s">
        <v>12161</v>
      </c>
      <c r="B2653" s="99">
        <v>2190587</v>
      </c>
      <c r="C2653" s="100" t="s">
        <v>13160</v>
      </c>
      <c r="D2653" s="101" t="s">
        <v>13161</v>
      </c>
      <c r="E2653" s="102">
        <v>2220218</v>
      </c>
      <c r="F2653" s="101" t="s">
        <v>7506</v>
      </c>
      <c r="G2653" s="101" t="s">
        <v>2931</v>
      </c>
      <c r="H2653" s="103">
        <v>12</v>
      </c>
      <c r="I2653" s="100" t="s">
        <v>7471</v>
      </c>
      <c r="J2653" s="101" t="s">
        <v>13161</v>
      </c>
      <c r="K2653" s="101" t="s">
        <v>710</v>
      </c>
    </row>
    <row r="2654" spans="1:11">
      <c r="A2654" s="2" t="s">
        <v>12161</v>
      </c>
      <c r="B2654" s="99">
        <v>2134016</v>
      </c>
      <c r="C2654" s="100" t="s">
        <v>13162</v>
      </c>
      <c r="D2654" s="101" t="s">
        <v>13163</v>
      </c>
      <c r="E2654" s="102">
        <v>2220218</v>
      </c>
      <c r="F2654" s="101" t="s">
        <v>7506</v>
      </c>
      <c r="G2654" s="101" t="s">
        <v>2931</v>
      </c>
      <c r="H2654" s="103">
        <v>12</v>
      </c>
      <c r="I2654" s="100" t="s">
        <v>7471</v>
      </c>
      <c r="J2654" s="101" t="s">
        <v>13163</v>
      </c>
      <c r="K2654" s="101" t="s">
        <v>710</v>
      </c>
    </row>
    <row r="2655" spans="1:11">
      <c r="A2655" s="2" t="s">
        <v>12161</v>
      </c>
      <c r="B2655" s="99">
        <v>2143266</v>
      </c>
      <c r="C2655" s="100" t="s">
        <v>13164</v>
      </c>
      <c r="D2655" s="101" t="s">
        <v>13165</v>
      </c>
      <c r="E2655" s="102">
        <v>2220218</v>
      </c>
      <c r="F2655" s="101" t="s">
        <v>7506</v>
      </c>
      <c r="G2655" s="101" t="s">
        <v>2931</v>
      </c>
      <c r="H2655" s="103">
        <v>12</v>
      </c>
      <c r="I2655" s="100" t="s">
        <v>7471</v>
      </c>
      <c r="J2655" s="101" t="s">
        <v>13165</v>
      </c>
      <c r="K2655" s="101" t="s">
        <v>710</v>
      </c>
    </row>
    <row r="2656" spans="1:11">
      <c r="A2656" s="2" t="s">
        <v>12161</v>
      </c>
      <c r="B2656" s="99">
        <v>2163542</v>
      </c>
      <c r="C2656" s="100" t="s">
        <v>13166</v>
      </c>
      <c r="D2656" s="101" t="s">
        <v>13167</v>
      </c>
      <c r="E2656" s="102">
        <v>2220218</v>
      </c>
      <c r="F2656" s="101" t="s">
        <v>7506</v>
      </c>
      <c r="G2656" s="101" t="s">
        <v>2931</v>
      </c>
      <c r="H2656" s="103">
        <v>12</v>
      </c>
      <c r="I2656" s="100" t="s">
        <v>7471</v>
      </c>
      <c r="J2656" s="101" t="s">
        <v>13167</v>
      </c>
      <c r="K2656" s="101" t="s">
        <v>710</v>
      </c>
    </row>
    <row r="2657" spans="1:11">
      <c r="A2657" s="2" t="s">
        <v>12161</v>
      </c>
      <c r="B2657" s="99">
        <v>2186462</v>
      </c>
      <c r="C2657" s="100" t="s">
        <v>13168</v>
      </c>
      <c r="D2657" s="101" t="s">
        <v>13169</v>
      </c>
      <c r="E2657" s="102">
        <v>2125198</v>
      </c>
      <c r="F2657" s="101" t="s">
        <v>7506</v>
      </c>
      <c r="G2657" s="101" t="s">
        <v>3099</v>
      </c>
      <c r="H2657" s="103">
        <v>4</v>
      </c>
      <c r="I2657" s="100" t="s">
        <v>7471</v>
      </c>
      <c r="J2657" s="101" t="s">
        <v>13169</v>
      </c>
      <c r="K2657" s="101" t="s">
        <v>13170</v>
      </c>
    </row>
    <row r="2658" spans="1:11">
      <c r="A2658" s="2" t="s">
        <v>12161</v>
      </c>
      <c r="B2658" s="99">
        <v>2184400</v>
      </c>
      <c r="C2658" s="100" t="s">
        <v>13171</v>
      </c>
      <c r="D2658" s="101" t="s">
        <v>13172</v>
      </c>
      <c r="E2658" s="102">
        <v>2213034</v>
      </c>
      <c r="F2658" s="101" t="s">
        <v>7506</v>
      </c>
      <c r="G2658" s="101" t="s">
        <v>5451</v>
      </c>
      <c r="H2658" s="103">
        <v>12</v>
      </c>
      <c r="I2658" s="100" t="s">
        <v>7471</v>
      </c>
      <c r="J2658" s="101" t="s">
        <v>13172</v>
      </c>
      <c r="K2658" s="101" t="s">
        <v>1279</v>
      </c>
    </row>
    <row r="2659" spans="1:11">
      <c r="A2659" s="2" t="s">
        <v>12161</v>
      </c>
      <c r="B2659" s="99">
        <v>2132861</v>
      </c>
      <c r="C2659" s="100" t="s">
        <v>13173</v>
      </c>
      <c r="D2659" s="101" t="s">
        <v>13174</v>
      </c>
      <c r="E2659" s="102">
        <v>2213034</v>
      </c>
      <c r="F2659" s="101" t="s">
        <v>7506</v>
      </c>
      <c r="G2659" s="101" t="s">
        <v>5451</v>
      </c>
      <c r="H2659" s="103">
        <v>12</v>
      </c>
      <c r="I2659" s="100" t="s">
        <v>7471</v>
      </c>
      <c r="J2659" s="101" t="s">
        <v>13174</v>
      </c>
      <c r="K2659" s="101" t="s">
        <v>1279</v>
      </c>
    </row>
    <row r="2660" spans="1:11">
      <c r="A2660" s="2" t="s">
        <v>12161</v>
      </c>
      <c r="B2660" s="99">
        <v>2131375</v>
      </c>
      <c r="C2660" s="100" t="s">
        <v>5596</v>
      </c>
      <c r="D2660" s="101" t="s">
        <v>5597</v>
      </c>
      <c r="E2660" s="102">
        <v>2214416</v>
      </c>
      <c r="F2660" s="101" t="s">
        <v>7506</v>
      </c>
      <c r="G2660" s="101" t="s">
        <v>2931</v>
      </c>
      <c r="H2660" s="103">
        <v>16</v>
      </c>
      <c r="I2660" s="100" t="s">
        <v>7471</v>
      </c>
      <c r="J2660" s="101" t="s">
        <v>5597</v>
      </c>
      <c r="K2660" s="101" t="s">
        <v>717</v>
      </c>
    </row>
    <row r="2661" spans="1:11">
      <c r="A2661" s="2" t="s">
        <v>12161</v>
      </c>
      <c r="B2661" s="99">
        <v>2136390</v>
      </c>
      <c r="C2661" s="100" t="s">
        <v>5598</v>
      </c>
      <c r="D2661" s="101" t="s">
        <v>5599</v>
      </c>
      <c r="E2661" s="102">
        <v>2212100</v>
      </c>
      <c r="F2661" s="101" t="s">
        <v>7506</v>
      </c>
      <c r="G2661" s="101" t="s">
        <v>2931</v>
      </c>
      <c r="H2661" s="103">
        <v>4</v>
      </c>
      <c r="I2661" s="100" t="s">
        <v>7471</v>
      </c>
      <c r="J2661" s="101" t="s">
        <v>5599</v>
      </c>
      <c r="K2661" s="101" t="s">
        <v>717</v>
      </c>
    </row>
    <row r="2662" spans="1:11">
      <c r="A2662" s="2" t="s">
        <v>12161</v>
      </c>
      <c r="B2662" s="99">
        <v>2163151</v>
      </c>
      <c r="C2662" s="100" t="s">
        <v>5600</v>
      </c>
      <c r="D2662" s="101" t="s">
        <v>5601</v>
      </c>
      <c r="E2662" s="102">
        <v>2212100</v>
      </c>
      <c r="F2662" s="101" t="s">
        <v>7506</v>
      </c>
      <c r="G2662" s="101" t="s">
        <v>2931</v>
      </c>
      <c r="H2662" s="103">
        <v>4</v>
      </c>
      <c r="I2662" s="100" t="s">
        <v>7471</v>
      </c>
      <c r="J2662" s="101" t="s">
        <v>5601</v>
      </c>
      <c r="K2662" s="101" t="s">
        <v>717</v>
      </c>
    </row>
    <row r="2663" spans="1:11">
      <c r="A2663" s="2" t="s">
        <v>12161</v>
      </c>
      <c r="B2663" s="99">
        <v>2177579</v>
      </c>
      <c r="C2663" s="100" t="s">
        <v>5602</v>
      </c>
      <c r="D2663" s="101" t="s">
        <v>5603</v>
      </c>
      <c r="E2663" s="102">
        <v>2214416</v>
      </c>
      <c r="F2663" s="101" t="s">
        <v>7506</v>
      </c>
      <c r="G2663" s="101" t="s">
        <v>2931</v>
      </c>
      <c r="H2663" s="103">
        <v>16</v>
      </c>
      <c r="I2663" s="100" t="s">
        <v>7471</v>
      </c>
      <c r="J2663" s="101" t="s">
        <v>5603</v>
      </c>
      <c r="K2663" s="101" t="s">
        <v>717</v>
      </c>
    </row>
    <row r="2664" spans="1:11">
      <c r="A2664" s="2" t="s">
        <v>12161</v>
      </c>
      <c r="B2664" s="99">
        <v>2186468</v>
      </c>
      <c r="C2664" s="100" t="s">
        <v>5604</v>
      </c>
      <c r="D2664" s="101" t="s">
        <v>5605</v>
      </c>
      <c r="E2664" s="102">
        <v>2212100</v>
      </c>
      <c r="F2664" s="101" t="s">
        <v>7506</v>
      </c>
      <c r="G2664" s="101" t="s">
        <v>2931</v>
      </c>
      <c r="H2664" s="103">
        <v>4</v>
      </c>
      <c r="I2664" s="100" t="s">
        <v>7471</v>
      </c>
      <c r="J2664" s="101" t="s">
        <v>5605</v>
      </c>
      <c r="K2664" s="101" t="s">
        <v>717</v>
      </c>
    </row>
    <row r="2665" spans="1:11">
      <c r="A2665" s="2" t="s">
        <v>12161</v>
      </c>
      <c r="B2665" s="99">
        <v>2185573</v>
      </c>
      <c r="C2665" s="100" t="s">
        <v>5606</v>
      </c>
      <c r="D2665" s="101" t="s">
        <v>5607</v>
      </c>
      <c r="E2665" s="102">
        <v>2214416</v>
      </c>
      <c r="F2665" s="101" t="s">
        <v>7506</v>
      </c>
      <c r="G2665" s="101" t="s">
        <v>2931</v>
      </c>
      <c r="H2665" s="103">
        <v>16</v>
      </c>
      <c r="I2665" s="100" t="s">
        <v>7471</v>
      </c>
      <c r="J2665" s="101" t="s">
        <v>5607</v>
      </c>
      <c r="K2665" s="101" t="s">
        <v>717</v>
      </c>
    </row>
    <row r="2666" spans="1:11">
      <c r="A2666" s="2" t="s">
        <v>12161</v>
      </c>
      <c r="B2666" s="99">
        <v>2139246</v>
      </c>
      <c r="C2666" s="100" t="s">
        <v>5608</v>
      </c>
      <c r="D2666" s="101" t="s">
        <v>5609</v>
      </c>
      <c r="E2666" s="102">
        <v>2212100</v>
      </c>
      <c r="F2666" s="101" t="s">
        <v>7506</v>
      </c>
      <c r="G2666" s="101" t="s">
        <v>2931</v>
      </c>
      <c r="H2666" s="103">
        <v>4</v>
      </c>
      <c r="I2666" s="100" t="s">
        <v>7471</v>
      </c>
      <c r="J2666" s="101" t="s">
        <v>5609</v>
      </c>
      <c r="K2666" s="101" t="s">
        <v>717</v>
      </c>
    </row>
    <row r="2667" spans="1:11">
      <c r="A2667" s="2" t="s">
        <v>12161</v>
      </c>
      <c r="B2667" s="99">
        <v>2140856</v>
      </c>
      <c r="C2667" s="100" t="s">
        <v>5610</v>
      </c>
      <c r="D2667" s="101" t="s">
        <v>5611</v>
      </c>
      <c r="E2667" s="102">
        <v>2212100</v>
      </c>
      <c r="F2667" s="101" t="s">
        <v>7506</v>
      </c>
      <c r="G2667" s="101" t="s">
        <v>2931</v>
      </c>
      <c r="H2667" s="103">
        <v>4</v>
      </c>
      <c r="I2667" s="100" t="s">
        <v>7471</v>
      </c>
      <c r="J2667" s="101" t="s">
        <v>5611</v>
      </c>
      <c r="K2667" s="101" t="s">
        <v>717</v>
      </c>
    </row>
    <row r="2668" spans="1:11">
      <c r="A2668" s="2" t="s">
        <v>12161</v>
      </c>
      <c r="B2668" s="99">
        <v>2190714</v>
      </c>
      <c r="C2668" s="100" t="s">
        <v>5612</v>
      </c>
      <c r="D2668" s="101" t="s">
        <v>5613</v>
      </c>
      <c r="E2668" s="102">
        <v>2212100</v>
      </c>
      <c r="F2668" s="101" t="s">
        <v>7506</v>
      </c>
      <c r="G2668" s="101" t="s">
        <v>2931</v>
      </c>
      <c r="H2668" s="103">
        <v>4</v>
      </c>
      <c r="I2668" s="100" t="s">
        <v>7471</v>
      </c>
      <c r="J2668" s="101" t="s">
        <v>5613</v>
      </c>
      <c r="K2668" s="101" t="s">
        <v>717</v>
      </c>
    </row>
    <row r="2669" spans="1:11">
      <c r="A2669" s="2" t="s">
        <v>12161</v>
      </c>
      <c r="B2669" s="99">
        <v>2178506</v>
      </c>
      <c r="C2669" s="100" t="s">
        <v>5614</v>
      </c>
      <c r="D2669" s="101" t="s">
        <v>5615</v>
      </c>
      <c r="E2669" s="102">
        <v>2124910</v>
      </c>
      <c r="F2669" s="101" t="s">
        <v>7506</v>
      </c>
      <c r="G2669" s="101" t="s">
        <v>5876</v>
      </c>
      <c r="H2669" s="103">
        <v>2.4</v>
      </c>
      <c r="I2669" s="100" t="s">
        <v>7471</v>
      </c>
      <c r="J2669" s="101" t="s">
        <v>5615</v>
      </c>
      <c r="K2669" s="101" t="s">
        <v>1155</v>
      </c>
    </row>
    <row r="2670" spans="1:11">
      <c r="A2670" s="2" t="s">
        <v>12161</v>
      </c>
      <c r="B2670" s="99">
        <v>2187291</v>
      </c>
      <c r="C2670" s="100" t="s">
        <v>5616</v>
      </c>
      <c r="D2670" s="101" t="s">
        <v>5617</v>
      </c>
      <c r="E2670" s="102">
        <v>2124329</v>
      </c>
      <c r="F2670" s="101" t="s">
        <v>7506</v>
      </c>
      <c r="G2670" s="101" t="s">
        <v>5442</v>
      </c>
      <c r="H2670" s="103">
        <v>12</v>
      </c>
      <c r="I2670" s="100" t="s">
        <v>7521</v>
      </c>
      <c r="J2670" s="101" t="s">
        <v>5617</v>
      </c>
      <c r="K2670" s="101" t="s">
        <v>1156</v>
      </c>
    </row>
    <row r="2671" spans="1:11">
      <c r="A2671" s="2" t="s">
        <v>12161</v>
      </c>
      <c r="B2671" s="99">
        <v>2144963</v>
      </c>
      <c r="C2671" s="100" t="s">
        <v>13332</v>
      </c>
      <c r="D2671" s="101" t="s">
        <v>13333</v>
      </c>
      <c r="E2671" s="102">
        <v>2216810</v>
      </c>
      <c r="F2671" s="101" t="s">
        <v>7506</v>
      </c>
      <c r="G2671" s="101" t="s">
        <v>2931</v>
      </c>
      <c r="H2671" s="103">
        <v>16</v>
      </c>
      <c r="I2671" s="100" t="s">
        <v>7471</v>
      </c>
      <c r="J2671" s="101" t="s">
        <v>13333</v>
      </c>
      <c r="K2671" s="101" t="s">
        <v>796</v>
      </c>
    </row>
    <row r="2672" spans="1:11">
      <c r="A2672" s="2" t="s">
        <v>12161</v>
      </c>
      <c r="B2672" s="99">
        <v>2156559</v>
      </c>
      <c r="C2672" s="100" t="s">
        <v>13334</v>
      </c>
      <c r="D2672" s="101" t="s">
        <v>13335</v>
      </c>
      <c r="E2672" s="102">
        <v>2219146</v>
      </c>
      <c r="F2672" s="101" t="s">
        <v>7506</v>
      </c>
      <c r="G2672" s="101" t="s">
        <v>2931</v>
      </c>
      <c r="H2672" s="103">
        <v>4</v>
      </c>
      <c r="I2672" s="100" t="s">
        <v>7471</v>
      </c>
      <c r="J2672" s="101" t="s">
        <v>13335</v>
      </c>
      <c r="K2672" s="101" t="s">
        <v>796</v>
      </c>
    </row>
    <row r="2673" spans="1:11">
      <c r="A2673" s="2" t="s">
        <v>12161</v>
      </c>
      <c r="B2673" s="99">
        <v>2170032</v>
      </c>
      <c r="C2673" s="100" t="s">
        <v>13336</v>
      </c>
      <c r="D2673" s="101" t="s">
        <v>13337</v>
      </c>
      <c r="E2673" s="102">
        <v>2216810</v>
      </c>
      <c r="F2673" s="101" t="s">
        <v>7506</v>
      </c>
      <c r="G2673" s="101" t="s">
        <v>2931</v>
      </c>
      <c r="H2673" s="103">
        <v>16</v>
      </c>
      <c r="I2673" s="100" t="s">
        <v>7471</v>
      </c>
      <c r="J2673" s="101" t="s">
        <v>13337</v>
      </c>
      <c r="K2673" s="101" t="s">
        <v>796</v>
      </c>
    </row>
    <row r="2674" spans="1:11">
      <c r="A2674" s="2" t="s">
        <v>12161</v>
      </c>
      <c r="B2674" s="99">
        <v>2173469</v>
      </c>
      <c r="C2674" s="100" t="s">
        <v>13338</v>
      </c>
      <c r="D2674" s="101" t="s">
        <v>13339</v>
      </c>
      <c r="E2674" s="102">
        <v>2219146</v>
      </c>
      <c r="F2674" s="101" t="s">
        <v>7506</v>
      </c>
      <c r="G2674" s="101" t="s">
        <v>2931</v>
      </c>
      <c r="H2674" s="103">
        <v>4</v>
      </c>
      <c r="I2674" s="100" t="s">
        <v>7471</v>
      </c>
      <c r="J2674" s="101" t="s">
        <v>13339</v>
      </c>
      <c r="K2674" s="101" t="s">
        <v>796</v>
      </c>
    </row>
    <row r="2675" spans="1:11">
      <c r="A2675" s="2" t="s">
        <v>12161</v>
      </c>
      <c r="B2675" s="99">
        <v>2187863</v>
      </c>
      <c r="C2675" s="100" t="s">
        <v>13340</v>
      </c>
      <c r="D2675" s="101" t="s">
        <v>13341</v>
      </c>
      <c r="E2675" s="102">
        <v>2219146</v>
      </c>
      <c r="F2675" s="101" t="s">
        <v>7506</v>
      </c>
      <c r="G2675" s="101" t="s">
        <v>2931</v>
      </c>
      <c r="H2675" s="103">
        <v>4</v>
      </c>
      <c r="I2675" s="100" t="s">
        <v>7471</v>
      </c>
      <c r="J2675" s="101" t="s">
        <v>13341</v>
      </c>
      <c r="K2675" s="101" t="s">
        <v>796</v>
      </c>
    </row>
    <row r="2676" spans="1:11">
      <c r="A2676" s="2" t="s">
        <v>12161</v>
      </c>
      <c r="B2676" s="99">
        <v>2188841</v>
      </c>
      <c r="C2676" s="100" t="s">
        <v>13342</v>
      </c>
      <c r="D2676" s="101" t="s">
        <v>13343</v>
      </c>
      <c r="E2676" s="102">
        <v>2216810</v>
      </c>
      <c r="F2676" s="101" t="s">
        <v>7506</v>
      </c>
      <c r="G2676" s="101" t="s">
        <v>2931</v>
      </c>
      <c r="H2676" s="103">
        <v>16</v>
      </c>
      <c r="I2676" s="100" t="s">
        <v>7471</v>
      </c>
      <c r="J2676" s="101" t="s">
        <v>13343</v>
      </c>
      <c r="K2676" s="101" t="s">
        <v>796</v>
      </c>
    </row>
    <row r="2677" spans="1:11">
      <c r="A2677" s="2" t="s">
        <v>12161</v>
      </c>
      <c r="B2677" s="99">
        <v>2190606</v>
      </c>
      <c r="C2677" s="100" t="s">
        <v>13344</v>
      </c>
      <c r="D2677" s="101" t="s">
        <v>13345</v>
      </c>
      <c r="E2677" s="102">
        <v>2216810</v>
      </c>
      <c r="F2677" s="101" t="s">
        <v>7506</v>
      </c>
      <c r="G2677" s="101" t="s">
        <v>2931</v>
      </c>
      <c r="H2677" s="103">
        <v>16</v>
      </c>
      <c r="I2677" s="100" t="s">
        <v>7471</v>
      </c>
      <c r="J2677" s="101" t="s">
        <v>13345</v>
      </c>
      <c r="K2677" s="101" t="s">
        <v>796</v>
      </c>
    </row>
    <row r="2678" spans="1:11">
      <c r="A2678" s="2" t="s">
        <v>12161</v>
      </c>
      <c r="B2678" s="99">
        <v>2162960</v>
      </c>
      <c r="C2678" s="100" t="s">
        <v>13346</v>
      </c>
      <c r="D2678" s="101" t="s">
        <v>13347</v>
      </c>
      <c r="E2678" s="102">
        <v>2216810</v>
      </c>
      <c r="F2678" s="101" t="s">
        <v>7506</v>
      </c>
      <c r="G2678" s="101" t="s">
        <v>2931</v>
      </c>
      <c r="H2678" s="103">
        <v>16</v>
      </c>
      <c r="I2678" s="100" t="s">
        <v>7471</v>
      </c>
      <c r="J2678" s="101" t="s">
        <v>13347</v>
      </c>
      <c r="K2678" s="101" t="s">
        <v>796</v>
      </c>
    </row>
    <row r="2679" spans="1:11">
      <c r="A2679" s="2" t="s">
        <v>12161</v>
      </c>
      <c r="B2679" s="99">
        <v>2155682</v>
      </c>
      <c r="C2679" s="100" t="s">
        <v>13348</v>
      </c>
      <c r="D2679" s="101" t="s">
        <v>13349</v>
      </c>
      <c r="E2679" s="102">
        <v>2216810</v>
      </c>
      <c r="F2679" s="101" t="s">
        <v>7506</v>
      </c>
      <c r="G2679" s="101" t="s">
        <v>2931</v>
      </c>
      <c r="H2679" s="103">
        <v>16</v>
      </c>
      <c r="I2679" s="100" t="s">
        <v>7471</v>
      </c>
      <c r="J2679" s="101" t="s">
        <v>13349</v>
      </c>
      <c r="K2679" s="101" t="s">
        <v>796</v>
      </c>
    </row>
    <row r="2680" spans="1:11">
      <c r="A2680" s="2" t="s">
        <v>12161</v>
      </c>
      <c r="B2680" s="99">
        <v>2173094</v>
      </c>
      <c r="C2680" s="100" t="s">
        <v>13350</v>
      </c>
      <c r="D2680" s="101" t="s">
        <v>13351</v>
      </c>
      <c r="E2680" s="102">
        <v>2219146</v>
      </c>
      <c r="F2680" s="101" t="s">
        <v>7506</v>
      </c>
      <c r="G2680" s="101" t="s">
        <v>2931</v>
      </c>
      <c r="H2680" s="103">
        <v>4</v>
      </c>
      <c r="I2680" s="100" t="s">
        <v>7471</v>
      </c>
      <c r="J2680" s="101" t="s">
        <v>13351</v>
      </c>
      <c r="K2680" s="101" t="s">
        <v>796</v>
      </c>
    </row>
    <row r="2681" spans="1:11">
      <c r="A2681" s="2" t="s">
        <v>12161</v>
      </c>
      <c r="B2681" s="99">
        <v>2189632</v>
      </c>
      <c r="C2681" s="100" t="s">
        <v>13352</v>
      </c>
      <c r="D2681" s="101" t="s">
        <v>13353</v>
      </c>
      <c r="E2681" s="102">
        <v>2216810</v>
      </c>
      <c r="F2681" s="101" t="s">
        <v>7506</v>
      </c>
      <c r="G2681" s="101" t="s">
        <v>2931</v>
      </c>
      <c r="H2681" s="103">
        <v>16</v>
      </c>
      <c r="I2681" s="100" t="s">
        <v>7471</v>
      </c>
      <c r="J2681" s="101" t="s">
        <v>13353</v>
      </c>
      <c r="K2681" s="101" t="s">
        <v>796</v>
      </c>
    </row>
    <row r="2682" spans="1:11">
      <c r="A2682" s="2" t="s">
        <v>12161</v>
      </c>
      <c r="B2682" s="99">
        <v>2152559</v>
      </c>
      <c r="C2682" s="100" t="s">
        <v>13354</v>
      </c>
      <c r="D2682" s="101" t="s">
        <v>13355</v>
      </c>
      <c r="E2682" s="102">
        <v>2216810</v>
      </c>
      <c r="F2682" s="101" t="s">
        <v>7506</v>
      </c>
      <c r="G2682" s="101" t="s">
        <v>2931</v>
      </c>
      <c r="H2682" s="103">
        <v>16</v>
      </c>
      <c r="I2682" s="100" t="s">
        <v>7471</v>
      </c>
      <c r="J2682" s="101" t="s">
        <v>13355</v>
      </c>
      <c r="K2682" s="101" t="s">
        <v>796</v>
      </c>
    </row>
    <row r="2683" spans="1:11">
      <c r="A2683" s="2" t="s">
        <v>12161</v>
      </c>
      <c r="B2683" s="99">
        <v>2131884</v>
      </c>
      <c r="C2683" s="100" t="s">
        <v>8800</v>
      </c>
      <c r="D2683" s="101" t="s">
        <v>8801</v>
      </c>
      <c r="E2683" s="102">
        <v>2219114</v>
      </c>
      <c r="F2683" s="101" t="s">
        <v>7506</v>
      </c>
      <c r="G2683" s="101" t="s">
        <v>2931</v>
      </c>
      <c r="H2683" s="103">
        <v>16</v>
      </c>
      <c r="I2683" s="100" t="s">
        <v>7471</v>
      </c>
      <c r="J2683" s="101" t="s">
        <v>8801</v>
      </c>
      <c r="K2683" s="101" t="s">
        <v>807</v>
      </c>
    </row>
    <row r="2684" spans="1:11">
      <c r="A2684" s="2" t="s">
        <v>12161</v>
      </c>
      <c r="B2684" s="99">
        <v>2146664</v>
      </c>
      <c r="C2684" s="100" t="s">
        <v>8802</v>
      </c>
      <c r="D2684" s="101" t="s">
        <v>8803</v>
      </c>
      <c r="E2684" s="102">
        <v>2219114</v>
      </c>
      <c r="F2684" s="101" t="s">
        <v>7506</v>
      </c>
      <c r="G2684" s="101" t="s">
        <v>2931</v>
      </c>
      <c r="H2684" s="103">
        <v>16</v>
      </c>
      <c r="I2684" s="100" t="s">
        <v>7471</v>
      </c>
      <c r="J2684" s="101" t="s">
        <v>8803</v>
      </c>
      <c r="K2684" s="101" t="s">
        <v>807</v>
      </c>
    </row>
    <row r="2685" spans="1:11">
      <c r="A2685" s="2" t="s">
        <v>12161</v>
      </c>
      <c r="B2685" s="99">
        <v>2152047</v>
      </c>
      <c r="C2685" s="100" t="s">
        <v>8804</v>
      </c>
      <c r="D2685" s="101" t="s">
        <v>8805</v>
      </c>
      <c r="E2685" s="102">
        <v>2219114</v>
      </c>
      <c r="F2685" s="101" t="s">
        <v>7506</v>
      </c>
      <c r="G2685" s="101" t="s">
        <v>2931</v>
      </c>
      <c r="H2685" s="103">
        <v>16</v>
      </c>
      <c r="I2685" s="100" t="s">
        <v>7471</v>
      </c>
      <c r="J2685" s="101" t="s">
        <v>8805</v>
      </c>
      <c r="K2685" s="101" t="s">
        <v>807</v>
      </c>
    </row>
    <row r="2686" spans="1:11">
      <c r="A2686" s="2" t="s">
        <v>12161</v>
      </c>
      <c r="B2686" s="99">
        <v>2157860</v>
      </c>
      <c r="C2686" s="100" t="s">
        <v>8806</v>
      </c>
      <c r="D2686" s="101" t="s">
        <v>8807</v>
      </c>
      <c r="E2686" s="102">
        <v>2216782</v>
      </c>
      <c r="F2686" s="101" t="s">
        <v>7506</v>
      </c>
      <c r="G2686" s="101" t="s">
        <v>2931</v>
      </c>
      <c r="H2686" s="103">
        <v>4</v>
      </c>
      <c r="I2686" s="100" t="s">
        <v>7471</v>
      </c>
      <c r="J2686" s="101" t="s">
        <v>8807</v>
      </c>
      <c r="K2686" s="101" t="s">
        <v>807</v>
      </c>
    </row>
    <row r="2687" spans="1:11">
      <c r="A2687" s="2" t="s">
        <v>12161</v>
      </c>
      <c r="B2687" s="99">
        <v>2166480</v>
      </c>
      <c r="C2687" s="100" t="s">
        <v>8808</v>
      </c>
      <c r="D2687" s="101" t="s">
        <v>8809</v>
      </c>
      <c r="E2687" s="102">
        <v>2216782</v>
      </c>
      <c r="F2687" s="101" t="s">
        <v>7506</v>
      </c>
      <c r="G2687" s="101" t="s">
        <v>2931</v>
      </c>
      <c r="H2687" s="103">
        <v>4</v>
      </c>
      <c r="I2687" s="100" t="s">
        <v>7471</v>
      </c>
      <c r="J2687" s="101" t="s">
        <v>8809</v>
      </c>
      <c r="K2687" s="101" t="s">
        <v>807</v>
      </c>
    </row>
    <row r="2688" spans="1:11">
      <c r="A2688" s="2" t="s">
        <v>12161</v>
      </c>
      <c r="B2688" s="99">
        <v>2168328</v>
      </c>
      <c r="C2688" s="100" t="s">
        <v>8810</v>
      </c>
      <c r="D2688" s="101" t="s">
        <v>8811</v>
      </c>
      <c r="E2688" s="102">
        <v>2216782</v>
      </c>
      <c r="F2688" s="101" t="s">
        <v>7506</v>
      </c>
      <c r="G2688" s="101" t="s">
        <v>2931</v>
      </c>
      <c r="H2688" s="103">
        <v>4</v>
      </c>
      <c r="I2688" s="100" t="s">
        <v>7471</v>
      </c>
      <c r="J2688" s="101" t="s">
        <v>8811</v>
      </c>
      <c r="K2688" s="101" t="s">
        <v>807</v>
      </c>
    </row>
    <row r="2689" spans="1:11">
      <c r="A2689" s="2" t="s">
        <v>12161</v>
      </c>
      <c r="B2689" s="99">
        <v>2177678</v>
      </c>
      <c r="C2689" s="100" t="s">
        <v>8812</v>
      </c>
      <c r="D2689" s="101" t="s">
        <v>8813</v>
      </c>
      <c r="E2689" s="102">
        <v>2216782</v>
      </c>
      <c r="F2689" s="101" t="s">
        <v>7506</v>
      </c>
      <c r="G2689" s="101" t="s">
        <v>2931</v>
      </c>
      <c r="H2689" s="103">
        <v>4</v>
      </c>
      <c r="I2689" s="100" t="s">
        <v>7471</v>
      </c>
      <c r="J2689" s="101" t="s">
        <v>8813</v>
      </c>
      <c r="K2689" s="101" t="s">
        <v>807</v>
      </c>
    </row>
    <row r="2690" spans="1:11">
      <c r="A2690" s="2" t="s">
        <v>12161</v>
      </c>
      <c r="B2690" s="99">
        <v>2179303</v>
      </c>
      <c r="C2690" s="100" t="s">
        <v>8814</v>
      </c>
      <c r="D2690" s="101" t="s">
        <v>8815</v>
      </c>
      <c r="E2690" s="102">
        <v>2219114</v>
      </c>
      <c r="F2690" s="101" t="s">
        <v>7506</v>
      </c>
      <c r="G2690" s="101" t="s">
        <v>2931</v>
      </c>
      <c r="H2690" s="103">
        <v>16</v>
      </c>
      <c r="I2690" s="100" t="s">
        <v>7471</v>
      </c>
      <c r="J2690" s="101" t="s">
        <v>8815</v>
      </c>
      <c r="K2690" s="101" t="s">
        <v>807</v>
      </c>
    </row>
    <row r="2691" spans="1:11">
      <c r="A2691" s="2" t="s">
        <v>12161</v>
      </c>
      <c r="B2691" s="99">
        <v>2189486</v>
      </c>
      <c r="C2691" s="100" t="s">
        <v>8816</v>
      </c>
      <c r="D2691" s="101" t="s">
        <v>8817</v>
      </c>
      <c r="E2691" s="102">
        <v>2219114</v>
      </c>
      <c r="F2691" s="101" t="s">
        <v>7506</v>
      </c>
      <c r="G2691" s="101" t="s">
        <v>2931</v>
      </c>
      <c r="H2691" s="103">
        <v>16</v>
      </c>
      <c r="I2691" s="100" t="s">
        <v>7471</v>
      </c>
      <c r="J2691" s="101" t="s">
        <v>8817</v>
      </c>
      <c r="K2691" s="101" t="s">
        <v>807</v>
      </c>
    </row>
    <row r="2692" spans="1:11">
      <c r="A2692" s="2" t="s">
        <v>12161</v>
      </c>
      <c r="B2692" s="99">
        <v>2182365</v>
      </c>
      <c r="C2692" s="100" t="s">
        <v>8818</v>
      </c>
      <c r="D2692" s="101" t="s">
        <v>8819</v>
      </c>
      <c r="E2692" s="102">
        <v>2219114</v>
      </c>
      <c r="F2692" s="101" t="s">
        <v>7506</v>
      </c>
      <c r="G2692" s="101" t="s">
        <v>2931</v>
      </c>
      <c r="H2692" s="103">
        <v>16</v>
      </c>
      <c r="I2692" s="100" t="s">
        <v>7471</v>
      </c>
      <c r="J2692" s="101" t="s">
        <v>8819</v>
      </c>
      <c r="K2692" s="101" t="s">
        <v>807</v>
      </c>
    </row>
    <row r="2693" spans="1:11">
      <c r="A2693" s="2" t="s">
        <v>12161</v>
      </c>
      <c r="B2693" s="99">
        <v>2161531</v>
      </c>
      <c r="C2693" s="100" t="s">
        <v>8820</v>
      </c>
      <c r="D2693" s="101" t="s">
        <v>8821</v>
      </c>
      <c r="E2693" s="102">
        <v>2219114</v>
      </c>
      <c r="F2693" s="101" t="s">
        <v>7506</v>
      </c>
      <c r="G2693" s="101" t="s">
        <v>2931</v>
      </c>
      <c r="H2693" s="103">
        <v>16</v>
      </c>
      <c r="I2693" s="100" t="s">
        <v>7471</v>
      </c>
      <c r="J2693" s="101" t="s">
        <v>8821</v>
      </c>
      <c r="K2693" s="101" t="s">
        <v>807</v>
      </c>
    </row>
    <row r="2694" spans="1:11">
      <c r="A2694" s="2" t="s">
        <v>12161</v>
      </c>
      <c r="B2694" s="99">
        <v>2165027</v>
      </c>
      <c r="C2694" s="100" t="s">
        <v>8822</v>
      </c>
      <c r="D2694" s="101" t="s">
        <v>8823</v>
      </c>
      <c r="E2694" s="102">
        <v>2219114</v>
      </c>
      <c r="F2694" s="101" t="s">
        <v>7506</v>
      </c>
      <c r="G2694" s="101" t="s">
        <v>2931</v>
      </c>
      <c r="H2694" s="103">
        <v>16</v>
      </c>
      <c r="I2694" s="100" t="s">
        <v>7471</v>
      </c>
      <c r="J2694" s="101" t="s">
        <v>8823</v>
      </c>
      <c r="K2694" s="101" t="s">
        <v>807</v>
      </c>
    </row>
    <row r="2695" spans="1:11">
      <c r="A2695" s="2" t="s">
        <v>12161</v>
      </c>
      <c r="B2695" s="99">
        <v>2157130</v>
      </c>
      <c r="C2695" s="100" t="s">
        <v>8983</v>
      </c>
      <c r="D2695" s="101" t="s">
        <v>8984</v>
      </c>
      <c r="E2695" s="102">
        <v>2214424</v>
      </c>
      <c r="F2695" s="101" t="s">
        <v>7506</v>
      </c>
      <c r="G2695" s="101" t="s">
        <v>2931</v>
      </c>
      <c r="H2695" s="103">
        <v>16</v>
      </c>
      <c r="I2695" s="100" t="s">
        <v>7471</v>
      </c>
      <c r="J2695" s="101" t="s">
        <v>8984</v>
      </c>
      <c r="K2695" s="101" t="s">
        <v>821</v>
      </c>
    </row>
    <row r="2696" spans="1:11">
      <c r="A2696" s="2" t="s">
        <v>12161</v>
      </c>
      <c r="B2696" s="99">
        <v>2182453</v>
      </c>
      <c r="C2696" s="100" t="s">
        <v>8985</v>
      </c>
      <c r="D2696" s="101" t="s">
        <v>8986</v>
      </c>
      <c r="E2696" s="102">
        <v>2214424</v>
      </c>
      <c r="F2696" s="101" t="s">
        <v>7506</v>
      </c>
      <c r="G2696" s="101" t="s">
        <v>2931</v>
      </c>
      <c r="H2696" s="103">
        <v>16</v>
      </c>
      <c r="I2696" s="100" t="s">
        <v>7471</v>
      </c>
      <c r="J2696" s="101" t="s">
        <v>8986</v>
      </c>
      <c r="K2696" s="101" t="s">
        <v>821</v>
      </c>
    </row>
    <row r="2697" spans="1:11">
      <c r="A2697" s="2" t="s">
        <v>12161</v>
      </c>
      <c r="B2697" s="99">
        <v>2183964</v>
      </c>
      <c r="C2697" s="100" t="s">
        <v>8987</v>
      </c>
      <c r="D2697" s="101" t="s">
        <v>8988</v>
      </c>
      <c r="E2697" s="102">
        <v>2214424</v>
      </c>
      <c r="F2697" s="101" t="s">
        <v>7506</v>
      </c>
      <c r="G2697" s="101" t="s">
        <v>2931</v>
      </c>
      <c r="H2697" s="103">
        <v>16</v>
      </c>
      <c r="I2697" s="100" t="s">
        <v>7471</v>
      </c>
      <c r="J2697" s="101" t="s">
        <v>8988</v>
      </c>
      <c r="K2697" s="101" t="s">
        <v>821</v>
      </c>
    </row>
    <row r="2698" spans="1:11">
      <c r="A2698" s="2" t="s">
        <v>12161</v>
      </c>
      <c r="B2698" s="99">
        <v>2188787</v>
      </c>
      <c r="C2698" s="100" t="s">
        <v>8989</v>
      </c>
      <c r="D2698" s="101" t="s">
        <v>8990</v>
      </c>
      <c r="E2698" s="102">
        <v>2214424</v>
      </c>
      <c r="F2698" s="101" t="s">
        <v>7506</v>
      </c>
      <c r="G2698" s="101" t="s">
        <v>2931</v>
      </c>
      <c r="H2698" s="103">
        <v>16</v>
      </c>
      <c r="I2698" s="100" t="s">
        <v>7471</v>
      </c>
      <c r="J2698" s="101" t="s">
        <v>8990</v>
      </c>
      <c r="K2698" s="101" t="s">
        <v>821</v>
      </c>
    </row>
    <row r="2699" spans="1:11">
      <c r="A2699" s="2" t="s">
        <v>12161</v>
      </c>
      <c r="B2699" s="99">
        <v>2190340</v>
      </c>
      <c r="C2699" s="100" t="s">
        <v>8991</v>
      </c>
      <c r="D2699" s="101" t="s">
        <v>8992</v>
      </c>
      <c r="E2699" s="102">
        <v>2214424</v>
      </c>
      <c r="F2699" s="101" t="s">
        <v>7506</v>
      </c>
      <c r="G2699" s="101" t="s">
        <v>2931</v>
      </c>
      <c r="H2699" s="103">
        <v>16</v>
      </c>
      <c r="I2699" s="100" t="s">
        <v>7471</v>
      </c>
      <c r="J2699" s="101" t="s">
        <v>8992</v>
      </c>
      <c r="K2699" s="101" t="s">
        <v>821</v>
      </c>
    </row>
    <row r="2700" spans="1:11">
      <c r="A2700" s="2" t="s">
        <v>12161</v>
      </c>
      <c r="B2700" s="99">
        <v>2138934</v>
      </c>
      <c r="C2700" s="100" t="s">
        <v>8993</v>
      </c>
      <c r="D2700" s="101" t="s">
        <v>3226</v>
      </c>
      <c r="E2700" s="102">
        <v>2214424</v>
      </c>
      <c r="F2700" s="101" t="s">
        <v>7506</v>
      </c>
      <c r="G2700" s="101" t="s">
        <v>2931</v>
      </c>
      <c r="H2700" s="103">
        <v>16</v>
      </c>
      <c r="I2700" s="100" t="s">
        <v>7471</v>
      </c>
      <c r="J2700" s="101" t="s">
        <v>3226</v>
      </c>
      <c r="K2700" s="101" t="s">
        <v>821</v>
      </c>
    </row>
    <row r="2701" spans="1:11">
      <c r="A2701" s="2" t="s">
        <v>12161</v>
      </c>
      <c r="B2701" s="99">
        <v>2131171</v>
      </c>
      <c r="C2701" s="100" t="s">
        <v>8994</v>
      </c>
      <c r="D2701" s="101" t="s">
        <v>8995</v>
      </c>
      <c r="E2701" s="102">
        <v>2214424</v>
      </c>
      <c r="F2701" s="101" t="s">
        <v>7506</v>
      </c>
      <c r="G2701" s="101" t="s">
        <v>2931</v>
      </c>
      <c r="H2701" s="103">
        <v>16</v>
      </c>
      <c r="I2701" s="100" t="s">
        <v>7471</v>
      </c>
      <c r="J2701" s="101" t="s">
        <v>8995</v>
      </c>
      <c r="K2701" s="101" t="s">
        <v>821</v>
      </c>
    </row>
    <row r="2702" spans="1:11">
      <c r="A2702" s="2" t="s">
        <v>12161</v>
      </c>
      <c r="B2702" s="99">
        <v>2156747</v>
      </c>
      <c r="C2702" s="100" t="s">
        <v>8996</v>
      </c>
      <c r="D2702" s="101" t="s">
        <v>8997</v>
      </c>
      <c r="E2702" s="102">
        <v>2214424</v>
      </c>
      <c r="F2702" s="101" t="s">
        <v>7506</v>
      </c>
      <c r="G2702" s="101" t="s">
        <v>2931</v>
      </c>
      <c r="H2702" s="103">
        <v>16</v>
      </c>
      <c r="I2702" s="100" t="s">
        <v>7471</v>
      </c>
      <c r="J2702" s="101" t="s">
        <v>8997</v>
      </c>
      <c r="K2702" s="101" t="s">
        <v>821</v>
      </c>
    </row>
    <row r="2703" spans="1:11">
      <c r="A2703" s="2" t="s">
        <v>12161</v>
      </c>
      <c r="B2703" s="99">
        <v>2167612</v>
      </c>
      <c r="C2703" s="100" t="s">
        <v>8998</v>
      </c>
      <c r="D2703" s="101" t="s">
        <v>8999</v>
      </c>
      <c r="E2703" s="102">
        <v>2214424</v>
      </c>
      <c r="F2703" s="101" t="s">
        <v>7506</v>
      </c>
      <c r="G2703" s="101" t="s">
        <v>2931</v>
      </c>
      <c r="H2703" s="103">
        <v>16</v>
      </c>
      <c r="I2703" s="100" t="s">
        <v>7471</v>
      </c>
      <c r="J2703" s="101" t="s">
        <v>8999</v>
      </c>
      <c r="K2703" s="101" t="s">
        <v>821</v>
      </c>
    </row>
    <row r="2704" spans="1:11">
      <c r="A2704" s="2" t="s">
        <v>12161</v>
      </c>
      <c r="B2704" s="99">
        <v>2186705</v>
      </c>
      <c r="C2704" s="100" t="s">
        <v>9000</v>
      </c>
      <c r="D2704" s="101" t="s">
        <v>9001</v>
      </c>
      <c r="E2704" s="102">
        <v>2126512</v>
      </c>
      <c r="F2704" s="101" t="s">
        <v>7506</v>
      </c>
      <c r="G2704" s="101" t="s">
        <v>2931</v>
      </c>
      <c r="H2704" s="103">
        <v>2.4</v>
      </c>
      <c r="I2704" s="100" t="s">
        <v>7471</v>
      </c>
      <c r="J2704" s="101" t="s">
        <v>9001</v>
      </c>
      <c r="K2704" s="101" t="s">
        <v>9002</v>
      </c>
    </row>
    <row r="2705" spans="1:11">
      <c r="A2705" s="2" t="s">
        <v>12161</v>
      </c>
      <c r="B2705" s="99">
        <v>2133566</v>
      </c>
      <c r="C2705" s="100" t="s">
        <v>9036</v>
      </c>
      <c r="D2705" s="101" t="s">
        <v>9037</v>
      </c>
      <c r="E2705" s="102">
        <v>2212060</v>
      </c>
      <c r="F2705" s="101" t="s">
        <v>7506</v>
      </c>
      <c r="G2705" s="101" t="s">
        <v>2931</v>
      </c>
      <c r="H2705" s="103">
        <v>16</v>
      </c>
      <c r="I2705" s="100" t="s">
        <v>7471</v>
      </c>
      <c r="J2705" s="101" t="s">
        <v>9037</v>
      </c>
      <c r="K2705" s="101" t="s">
        <v>823</v>
      </c>
    </row>
    <row r="2706" spans="1:11">
      <c r="A2706" s="2" t="s">
        <v>12161</v>
      </c>
      <c r="B2706" s="99">
        <v>2134018</v>
      </c>
      <c r="C2706" s="100" t="s">
        <v>9038</v>
      </c>
      <c r="D2706" s="101" t="s">
        <v>9039</v>
      </c>
      <c r="E2706" s="102">
        <v>2212060</v>
      </c>
      <c r="F2706" s="101" t="s">
        <v>7506</v>
      </c>
      <c r="G2706" s="101" t="s">
        <v>2931</v>
      </c>
      <c r="H2706" s="103">
        <v>16</v>
      </c>
      <c r="I2706" s="100" t="s">
        <v>7471</v>
      </c>
      <c r="J2706" s="101" t="s">
        <v>9039</v>
      </c>
      <c r="K2706" s="101" t="s">
        <v>823</v>
      </c>
    </row>
    <row r="2707" spans="1:11">
      <c r="A2707" s="2" t="s">
        <v>12161</v>
      </c>
      <c r="B2707" s="99">
        <v>2155336</v>
      </c>
      <c r="C2707" s="100" t="s">
        <v>9040</v>
      </c>
      <c r="D2707" s="101" t="s">
        <v>9041</v>
      </c>
      <c r="E2707" s="102">
        <v>2212060</v>
      </c>
      <c r="F2707" s="101" t="s">
        <v>7506</v>
      </c>
      <c r="G2707" s="101" t="s">
        <v>2931</v>
      </c>
      <c r="H2707" s="103">
        <v>16</v>
      </c>
      <c r="I2707" s="100" t="s">
        <v>7471</v>
      </c>
      <c r="J2707" s="101" t="s">
        <v>9041</v>
      </c>
      <c r="K2707" s="101" t="s">
        <v>823</v>
      </c>
    </row>
    <row r="2708" spans="1:11">
      <c r="A2708" s="2" t="s">
        <v>12161</v>
      </c>
      <c r="B2708" s="99">
        <v>2179383</v>
      </c>
      <c r="C2708" s="100" t="s">
        <v>9042</v>
      </c>
      <c r="D2708" s="101" t="s">
        <v>9043</v>
      </c>
      <c r="E2708" s="102">
        <v>2212060</v>
      </c>
      <c r="F2708" s="101" t="s">
        <v>7506</v>
      </c>
      <c r="G2708" s="101" t="s">
        <v>2931</v>
      </c>
      <c r="H2708" s="103">
        <v>16</v>
      </c>
      <c r="I2708" s="100" t="s">
        <v>7471</v>
      </c>
      <c r="J2708" s="101" t="s">
        <v>9043</v>
      </c>
      <c r="K2708" s="101" t="s">
        <v>823</v>
      </c>
    </row>
    <row r="2709" spans="1:11">
      <c r="A2709" s="2" t="s">
        <v>12161</v>
      </c>
      <c r="B2709" s="99">
        <v>2182617</v>
      </c>
      <c r="C2709" s="100" t="s">
        <v>9044</v>
      </c>
      <c r="D2709" s="101" t="s">
        <v>9045</v>
      </c>
      <c r="E2709" s="102">
        <v>2212060</v>
      </c>
      <c r="F2709" s="101" t="s">
        <v>7506</v>
      </c>
      <c r="G2709" s="101" t="s">
        <v>2931</v>
      </c>
      <c r="H2709" s="103">
        <v>16</v>
      </c>
      <c r="I2709" s="100" t="s">
        <v>7471</v>
      </c>
      <c r="J2709" s="101" t="s">
        <v>9045</v>
      </c>
      <c r="K2709" s="101" t="s">
        <v>823</v>
      </c>
    </row>
    <row r="2710" spans="1:11">
      <c r="A2710" s="2" t="s">
        <v>12161</v>
      </c>
      <c r="B2710" s="99">
        <v>2152214</v>
      </c>
      <c r="C2710" s="100" t="s">
        <v>9046</v>
      </c>
      <c r="D2710" s="101" t="s">
        <v>9047</v>
      </c>
      <c r="E2710" s="102">
        <v>2212060</v>
      </c>
      <c r="F2710" s="101" t="s">
        <v>7506</v>
      </c>
      <c r="G2710" s="101" t="s">
        <v>2931</v>
      </c>
      <c r="H2710" s="103">
        <v>16</v>
      </c>
      <c r="I2710" s="100" t="s">
        <v>7471</v>
      </c>
      <c r="J2710" s="101" t="s">
        <v>9047</v>
      </c>
      <c r="K2710" s="101" t="s">
        <v>823</v>
      </c>
    </row>
    <row r="2711" spans="1:11">
      <c r="A2711" s="2" t="s">
        <v>12161</v>
      </c>
      <c r="B2711" s="99">
        <v>2177582</v>
      </c>
      <c r="C2711" s="100" t="s">
        <v>9048</v>
      </c>
      <c r="D2711" s="101" t="s">
        <v>9049</v>
      </c>
      <c r="E2711" s="102">
        <v>2212060</v>
      </c>
      <c r="F2711" s="101" t="s">
        <v>7506</v>
      </c>
      <c r="G2711" s="101" t="s">
        <v>2931</v>
      </c>
      <c r="H2711" s="103">
        <v>16</v>
      </c>
      <c r="I2711" s="100" t="s">
        <v>7471</v>
      </c>
      <c r="J2711" s="101" t="s">
        <v>9049</v>
      </c>
      <c r="K2711" s="101" t="s">
        <v>823</v>
      </c>
    </row>
    <row r="2712" spans="1:11">
      <c r="A2712" s="2" t="s">
        <v>12161</v>
      </c>
      <c r="B2712" s="99">
        <v>2187788</v>
      </c>
      <c r="C2712" s="100" t="s">
        <v>9050</v>
      </c>
      <c r="D2712" s="101" t="s">
        <v>9051</v>
      </c>
      <c r="E2712" s="102">
        <v>2212060</v>
      </c>
      <c r="F2712" s="101" t="s">
        <v>7506</v>
      </c>
      <c r="G2712" s="101" t="s">
        <v>2931</v>
      </c>
      <c r="H2712" s="103">
        <v>16</v>
      </c>
      <c r="I2712" s="100" t="s">
        <v>7471</v>
      </c>
      <c r="J2712" s="101" t="s">
        <v>9051</v>
      </c>
      <c r="K2712" s="101" t="s">
        <v>823</v>
      </c>
    </row>
    <row r="2713" spans="1:11">
      <c r="A2713" s="2" t="s">
        <v>12161</v>
      </c>
      <c r="B2713" s="99">
        <v>2176404</v>
      </c>
      <c r="C2713" s="100" t="s">
        <v>9052</v>
      </c>
      <c r="D2713" s="101" t="s">
        <v>9053</v>
      </c>
      <c r="E2713" s="102">
        <v>2212060</v>
      </c>
      <c r="F2713" s="101" t="s">
        <v>7506</v>
      </c>
      <c r="G2713" s="101" t="s">
        <v>2931</v>
      </c>
      <c r="H2713" s="103">
        <v>16</v>
      </c>
      <c r="I2713" s="100" t="s">
        <v>7471</v>
      </c>
      <c r="J2713" s="101" t="s">
        <v>9053</v>
      </c>
      <c r="K2713" s="101" t="s">
        <v>823</v>
      </c>
    </row>
    <row r="2714" spans="1:11">
      <c r="A2714" s="2" t="s">
        <v>12161</v>
      </c>
      <c r="B2714" s="99">
        <v>2189704</v>
      </c>
      <c r="C2714" s="100" t="s">
        <v>9054</v>
      </c>
      <c r="D2714" s="101" t="s">
        <v>9055</v>
      </c>
      <c r="E2714" s="102">
        <v>2212060</v>
      </c>
      <c r="F2714" s="101" t="s">
        <v>7506</v>
      </c>
      <c r="G2714" s="101" t="s">
        <v>2931</v>
      </c>
      <c r="H2714" s="103">
        <v>16</v>
      </c>
      <c r="I2714" s="100" t="s">
        <v>7471</v>
      </c>
      <c r="J2714" s="101" t="s">
        <v>9055</v>
      </c>
      <c r="K2714" s="101" t="s">
        <v>823</v>
      </c>
    </row>
    <row r="2715" spans="1:11">
      <c r="A2715" s="2" t="s">
        <v>12161</v>
      </c>
      <c r="B2715" s="99">
        <v>2149947</v>
      </c>
      <c r="C2715" s="100" t="s">
        <v>9135</v>
      </c>
      <c r="D2715" s="101" t="s">
        <v>9136</v>
      </c>
      <c r="E2715" s="102">
        <v>2214430</v>
      </c>
      <c r="F2715" s="101" t="s">
        <v>7506</v>
      </c>
      <c r="G2715" s="101" t="s">
        <v>2931</v>
      </c>
      <c r="H2715" s="103">
        <v>4</v>
      </c>
      <c r="I2715" s="100" t="s">
        <v>7471</v>
      </c>
      <c r="J2715" s="101" t="s">
        <v>9136</v>
      </c>
      <c r="K2715" s="101" t="s">
        <v>828</v>
      </c>
    </row>
    <row r="2716" spans="1:11">
      <c r="A2716" s="2" t="s">
        <v>12161</v>
      </c>
      <c r="B2716" s="99">
        <v>2166855</v>
      </c>
      <c r="C2716" s="100" t="s">
        <v>9137</v>
      </c>
      <c r="D2716" s="101" t="s">
        <v>9138</v>
      </c>
      <c r="E2716" s="102">
        <v>2214430</v>
      </c>
      <c r="F2716" s="101" t="s">
        <v>7506</v>
      </c>
      <c r="G2716" s="101" t="s">
        <v>2931</v>
      </c>
      <c r="H2716" s="103">
        <v>4</v>
      </c>
      <c r="I2716" s="100" t="s">
        <v>7471</v>
      </c>
      <c r="J2716" s="101" t="s">
        <v>9138</v>
      </c>
      <c r="K2716" s="101" t="s">
        <v>828</v>
      </c>
    </row>
    <row r="2717" spans="1:11">
      <c r="A2717" s="2" t="s">
        <v>12161</v>
      </c>
      <c r="B2717" s="99">
        <v>2190422</v>
      </c>
      <c r="C2717" s="100" t="s">
        <v>9139</v>
      </c>
      <c r="D2717" s="101" t="s">
        <v>9140</v>
      </c>
      <c r="E2717" s="102">
        <v>2214430</v>
      </c>
      <c r="F2717" s="101" t="s">
        <v>7506</v>
      </c>
      <c r="G2717" s="101" t="s">
        <v>2931</v>
      </c>
      <c r="H2717" s="103">
        <v>4</v>
      </c>
      <c r="I2717" s="100" t="s">
        <v>7471</v>
      </c>
      <c r="J2717" s="101" t="s">
        <v>9140</v>
      </c>
      <c r="K2717" s="101" t="s">
        <v>828</v>
      </c>
    </row>
    <row r="2718" spans="1:11">
      <c r="A2718" s="2" t="s">
        <v>12161</v>
      </c>
      <c r="B2718" s="99">
        <v>2173853</v>
      </c>
      <c r="C2718" s="100" t="s">
        <v>9141</v>
      </c>
      <c r="D2718" s="101" t="s">
        <v>9142</v>
      </c>
      <c r="E2718" s="102">
        <v>2214430</v>
      </c>
      <c r="F2718" s="101" t="s">
        <v>7506</v>
      </c>
      <c r="G2718" s="101" t="s">
        <v>2931</v>
      </c>
      <c r="H2718" s="103">
        <v>4</v>
      </c>
      <c r="I2718" s="100" t="s">
        <v>7471</v>
      </c>
      <c r="J2718" s="101" t="s">
        <v>9142</v>
      </c>
      <c r="K2718" s="101" t="s">
        <v>828</v>
      </c>
    </row>
    <row r="2719" spans="1:11">
      <c r="A2719" s="2" t="s">
        <v>12161</v>
      </c>
      <c r="B2719" s="99">
        <v>2136708</v>
      </c>
      <c r="C2719" s="100" t="s">
        <v>9143</v>
      </c>
      <c r="D2719" s="101" t="s">
        <v>9144</v>
      </c>
      <c r="E2719" s="102">
        <v>2214430</v>
      </c>
      <c r="F2719" s="101" t="s">
        <v>7506</v>
      </c>
      <c r="G2719" s="101" t="s">
        <v>2931</v>
      </c>
      <c r="H2719" s="103">
        <v>4</v>
      </c>
      <c r="I2719" s="100" t="s">
        <v>7471</v>
      </c>
      <c r="J2719" s="101" t="s">
        <v>9144</v>
      </c>
      <c r="K2719" s="101" t="s">
        <v>828</v>
      </c>
    </row>
    <row r="2720" spans="1:11">
      <c r="A2720" s="2" t="s">
        <v>12161</v>
      </c>
      <c r="B2720" s="99">
        <v>2144964</v>
      </c>
      <c r="C2720" s="100" t="s">
        <v>9145</v>
      </c>
      <c r="D2720" s="101" t="s">
        <v>4595</v>
      </c>
      <c r="E2720" s="102">
        <v>2214430</v>
      </c>
      <c r="F2720" s="101" t="s">
        <v>7506</v>
      </c>
      <c r="G2720" s="101" t="s">
        <v>2931</v>
      </c>
      <c r="H2720" s="103">
        <v>4</v>
      </c>
      <c r="I2720" s="100" t="s">
        <v>7471</v>
      </c>
      <c r="J2720" s="101" t="s">
        <v>4595</v>
      </c>
      <c r="K2720" s="101" t="s">
        <v>828</v>
      </c>
    </row>
    <row r="2721" spans="1:11">
      <c r="A2721" s="2" t="s">
        <v>12161</v>
      </c>
      <c r="B2721" s="99">
        <v>2168326</v>
      </c>
      <c r="C2721" s="100" t="s">
        <v>9146</v>
      </c>
      <c r="D2721" s="101" t="s">
        <v>9147</v>
      </c>
      <c r="E2721" s="102">
        <v>2214430</v>
      </c>
      <c r="F2721" s="101" t="s">
        <v>7506</v>
      </c>
      <c r="G2721" s="101" t="s">
        <v>2931</v>
      </c>
      <c r="H2721" s="103">
        <v>4</v>
      </c>
      <c r="I2721" s="100" t="s">
        <v>7471</v>
      </c>
      <c r="J2721" s="101" t="s">
        <v>9147</v>
      </c>
      <c r="K2721" s="101" t="s">
        <v>828</v>
      </c>
    </row>
    <row r="2722" spans="1:11">
      <c r="A2722" s="2" t="s">
        <v>12161</v>
      </c>
      <c r="B2722" s="99">
        <v>2184880</v>
      </c>
      <c r="C2722" s="100" t="s">
        <v>9148</v>
      </c>
      <c r="D2722" s="101" t="s">
        <v>9149</v>
      </c>
      <c r="E2722" s="102">
        <v>2214430</v>
      </c>
      <c r="F2722" s="101" t="s">
        <v>7506</v>
      </c>
      <c r="G2722" s="101" t="s">
        <v>2931</v>
      </c>
      <c r="H2722" s="103">
        <v>4</v>
      </c>
      <c r="I2722" s="100" t="s">
        <v>7471</v>
      </c>
      <c r="J2722" s="101" t="s">
        <v>9149</v>
      </c>
      <c r="K2722" s="101" t="s">
        <v>828</v>
      </c>
    </row>
    <row r="2723" spans="1:11">
      <c r="A2723" s="2" t="s">
        <v>12161</v>
      </c>
      <c r="B2723" s="99">
        <v>2148650</v>
      </c>
      <c r="C2723" s="100" t="s">
        <v>9150</v>
      </c>
      <c r="D2723" s="101" t="s">
        <v>9151</v>
      </c>
      <c r="E2723" s="102">
        <v>2216058</v>
      </c>
      <c r="F2723" s="101" t="s">
        <v>7506</v>
      </c>
      <c r="G2723" s="101" t="s">
        <v>2900</v>
      </c>
      <c r="H2723" s="103">
        <v>4.8</v>
      </c>
      <c r="I2723" s="100" t="s">
        <v>7521</v>
      </c>
      <c r="J2723" s="101" t="s">
        <v>9151</v>
      </c>
      <c r="K2723" s="101" t="s">
        <v>2734</v>
      </c>
    </row>
    <row r="2724" spans="1:11">
      <c r="A2724" s="2" t="s">
        <v>12161</v>
      </c>
      <c r="B2724" s="99">
        <v>2129869</v>
      </c>
      <c r="C2724" s="100" t="s">
        <v>9152</v>
      </c>
      <c r="D2724" s="101" t="s">
        <v>9153</v>
      </c>
      <c r="E2724" s="102">
        <v>2216058</v>
      </c>
      <c r="F2724" s="101" t="s">
        <v>7506</v>
      </c>
      <c r="G2724" s="101" t="s">
        <v>2900</v>
      </c>
      <c r="H2724" s="103">
        <v>4.8</v>
      </c>
      <c r="I2724" s="100" t="s">
        <v>7471</v>
      </c>
      <c r="J2724" s="101" t="s">
        <v>9153</v>
      </c>
      <c r="K2724" s="101" t="s">
        <v>2734</v>
      </c>
    </row>
    <row r="2725" spans="1:11">
      <c r="A2725" s="2" t="s">
        <v>12161</v>
      </c>
      <c r="B2725" s="99">
        <v>2180853</v>
      </c>
      <c r="C2725" s="100" t="s">
        <v>9154</v>
      </c>
      <c r="D2725" s="101" t="s">
        <v>9155</v>
      </c>
      <c r="E2725" s="102">
        <v>2216058</v>
      </c>
      <c r="F2725" s="101" t="s">
        <v>7506</v>
      </c>
      <c r="G2725" s="101" t="s">
        <v>2900</v>
      </c>
      <c r="H2725" s="103">
        <v>4.8</v>
      </c>
      <c r="I2725" s="100" t="s">
        <v>7471</v>
      </c>
      <c r="J2725" s="101" t="s">
        <v>9155</v>
      </c>
      <c r="K2725" s="101" t="s">
        <v>2734</v>
      </c>
    </row>
    <row r="2726" spans="1:11">
      <c r="A2726" s="2" t="s">
        <v>12161</v>
      </c>
      <c r="B2726" s="99">
        <v>2190129</v>
      </c>
      <c r="C2726" s="100" t="s">
        <v>9156</v>
      </c>
      <c r="D2726" s="101" t="s">
        <v>9157</v>
      </c>
      <c r="E2726" s="102">
        <v>2216058</v>
      </c>
      <c r="F2726" s="101" t="s">
        <v>7506</v>
      </c>
      <c r="G2726" s="101" t="s">
        <v>2900</v>
      </c>
      <c r="H2726" s="103">
        <v>4.8</v>
      </c>
      <c r="I2726" s="100" t="s">
        <v>7471</v>
      </c>
      <c r="J2726" s="101" t="s">
        <v>9157</v>
      </c>
      <c r="K2726" s="101" t="s">
        <v>2734</v>
      </c>
    </row>
    <row r="2727" spans="1:11">
      <c r="A2727" s="2" t="s">
        <v>12161</v>
      </c>
      <c r="B2727" s="99">
        <v>2165024</v>
      </c>
      <c r="C2727" s="100" t="s">
        <v>9158</v>
      </c>
      <c r="D2727" s="101" t="s">
        <v>9159</v>
      </c>
      <c r="E2727" s="102">
        <v>2216058</v>
      </c>
      <c r="F2727" s="101" t="s">
        <v>7506</v>
      </c>
      <c r="G2727" s="101" t="s">
        <v>2900</v>
      </c>
      <c r="H2727" s="103">
        <v>4.8</v>
      </c>
      <c r="I2727" s="100" t="s">
        <v>7521</v>
      </c>
      <c r="J2727" s="101" t="s">
        <v>9159</v>
      </c>
      <c r="K2727" s="101" t="s">
        <v>2734</v>
      </c>
    </row>
    <row r="2728" spans="1:11">
      <c r="A2728" s="2" t="s">
        <v>12153</v>
      </c>
      <c r="B2728" s="99">
        <v>2147755</v>
      </c>
      <c r="C2728" s="100" t="s">
        <v>2547</v>
      </c>
      <c r="D2728" s="101" t="s">
        <v>2548</v>
      </c>
      <c r="E2728" s="102">
        <v>2214206</v>
      </c>
      <c r="F2728" s="101" t="s">
        <v>7506</v>
      </c>
      <c r="G2728" s="101" t="s">
        <v>5448</v>
      </c>
      <c r="H2728" s="103">
        <v>16</v>
      </c>
      <c r="I2728" s="100" t="s">
        <v>7471</v>
      </c>
      <c r="J2728" s="101" t="s">
        <v>2548</v>
      </c>
      <c r="K2728" s="101" t="s">
        <v>442</v>
      </c>
    </row>
    <row r="2729" spans="1:11">
      <c r="A2729" s="2" t="s">
        <v>12153</v>
      </c>
      <c r="B2729" s="99">
        <v>2164824</v>
      </c>
      <c r="C2729" s="100" t="s">
        <v>2549</v>
      </c>
      <c r="D2729" s="101" t="s">
        <v>2550</v>
      </c>
      <c r="E2729" s="102">
        <v>2273993</v>
      </c>
      <c r="F2729" s="101" t="s">
        <v>7506</v>
      </c>
      <c r="G2729" s="101" t="s">
        <v>5872</v>
      </c>
      <c r="H2729" s="103">
        <v>7</v>
      </c>
      <c r="I2729" s="100" t="s">
        <v>7471</v>
      </c>
      <c r="J2729" s="101" t="s">
        <v>2550</v>
      </c>
      <c r="K2729" s="101" t="s">
        <v>2483</v>
      </c>
    </row>
    <row r="2730" spans="1:11">
      <c r="A2730" s="2" t="s">
        <v>12153</v>
      </c>
      <c r="B2730" s="99">
        <v>2136213</v>
      </c>
      <c r="C2730" s="100" t="s">
        <v>2551</v>
      </c>
      <c r="D2730" s="101" t="s">
        <v>5086</v>
      </c>
      <c r="E2730" s="102">
        <v>2122563</v>
      </c>
      <c r="F2730" s="101" t="s">
        <v>7506</v>
      </c>
      <c r="G2730" s="101" t="s">
        <v>5457</v>
      </c>
      <c r="H2730" s="103">
        <v>2.4</v>
      </c>
      <c r="I2730" s="100" t="s">
        <v>7471</v>
      </c>
      <c r="J2730" s="101" t="s">
        <v>5086</v>
      </c>
      <c r="K2730" s="101" t="s">
        <v>2552</v>
      </c>
    </row>
    <row r="2731" spans="1:11">
      <c r="A2731" s="2" t="s">
        <v>12153</v>
      </c>
      <c r="B2731" s="99">
        <v>2136214</v>
      </c>
      <c r="C2731" s="100" t="s">
        <v>2553</v>
      </c>
      <c r="D2731" s="101" t="s">
        <v>2554</v>
      </c>
      <c r="E2731" s="102">
        <v>2122072</v>
      </c>
      <c r="F2731" s="101" t="s">
        <v>7506</v>
      </c>
      <c r="G2731" s="101" t="s">
        <v>3102</v>
      </c>
      <c r="H2731" s="103">
        <v>2.4</v>
      </c>
      <c r="I2731" s="100" t="s">
        <v>7471</v>
      </c>
      <c r="J2731" s="101" t="s">
        <v>2554</v>
      </c>
      <c r="K2731" s="101" t="s">
        <v>2555</v>
      </c>
    </row>
    <row r="2732" spans="1:11">
      <c r="A2732" s="2" t="s">
        <v>12153</v>
      </c>
      <c r="B2732" s="99">
        <v>2138604</v>
      </c>
      <c r="C2732" s="100" t="s">
        <v>2559</v>
      </c>
      <c r="D2732" s="101" t="s">
        <v>2560</v>
      </c>
      <c r="E2732" s="102">
        <v>2122533</v>
      </c>
      <c r="F2732" s="101" t="s">
        <v>7506</v>
      </c>
      <c r="G2732" s="101" t="s">
        <v>5457</v>
      </c>
      <c r="H2732" s="103">
        <v>4</v>
      </c>
      <c r="I2732" s="100" t="s">
        <v>7521</v>
      </c>
      <c r="J2732" s="101" t="s">
        <v>2560</v>
      </c>
      <c r="K2732" s="101" t="s">
        <v>2561</v>
      </c>
    </row>
    <row r="2733" spans="1:11">
      <c r="A2733" s="2" t="s">
        <v>12153</v>
      </c>
      <c r="B2733" s="99">
        <v>2154251</v>
      </c>
      <c r="C2733" s="100" t="s">
        <v>2562</v>
      </c>
      <c r="D2733" s="101" t="s">
        <v>2563</v>
      </c>
      <c r="E2733" s="102">
        <v>2123403</v>
      </c>
      <c r="F2733" s="101" t="s">
        <v>7506</v>
      </c>
      <c r="G2733" s="101" t="s">
        <v>5457</v>
      </c>
      <c r="H2733" s="103">
        <v>12</v>
      </c>
      <c r="I2733" s="100" t="s">
        <v>7521</v>
      </c>
      <c r="J2733" s="101" t="s">
        <v>2563</v>
      </c>
      <c r="K2733" s="101" t="s">
        <v>2497</v>
      </c>
    </row>
    <row r="2734" spans="1:11">
      <c r="A2734" s="2" t="s">
        <v>12153</v>
      </c>
      <c r="B2734" s="99">
        <v>2186379</v>
      </c>
      <c r="C2734" s="100" t="s">
        <v>2564</v>
      </c>
      <c r="D2734" s="101" t="s">
        <v>2565</v>
      </c>
      <c r="E2734" s="102">
        <v>7090714</v>
      </c>
      <c r="F2734" s="101" t="s">
        <v>7506</v>
      </c>
      <c r="G2734" s="101" t="s">
        <v>5457</v>
      </c>
      <c r="H2734" s="103">
        <v>12</v>
      </c>
      <c r="I2734" s="100" t="s">
        <v>7471</v>
      </c>
      <c r="J2734" s="101" t="s">
        <v>2565</v>
      </c>
      <c r="K2734" s="101" t="s">
        <v>2498</v>
      </c>
    </row>
    <row r="2735" spans="1:11">
      <c r="A2735" s="2" t="s">
        <v>12153</v>
      </c>
      <c r="B2735" s="99">
        <v>2188441</v>
      </c>
      <c r="C2735" s="100" t="s">
        <v>2566</v>
      </c>
      <c r="D2735" s="101" t="s">
        <v>2567</v>
      </c>
      <c r="E2735" s="102">
        <v>7090714</v>
      </c>
      <c r="F2735" s="101" t="s">
        <v>7506</v>
      </c>
      <c r="G2735" s="101" t="s">
        <v>5457</v>
      </c>
      <c r="H2735" s="103">
        <v>12</v>
      </c>
      <c r="I2735" s="100" t="s">
        <v>7471</v>
      </c>
      <c r="J2735" s="101" t="s">
        <v>2567</v>
      </c>
      <c r="K2735" s="101" t="s">
        <v>2498</v>
      </c>
    </row>
    <row r="2736" spans="1:11">
      <c r="A2736" s="2" t="s">
        <v>12153</v>
      </c>
      <c r="B2736" s="99">
        <v>2145325</v>
      </c>
      <c r="C2736" s="100" t="s">
        <v>2568</v>
      </c>
      <c r="D2736" s="101" t="s">
        <v>2569</v>
      </c>
      <c r="E2736" s="102">
        <v>2121200</v>
      </c>
      <c r="F2736" s="101" t="s">
        <v>7506</v>
      </c>
      <c r="G2736" s="101" t="s">
        <v>2900</v>
      </c>
      <c r="H2736" s="103">
        <v>12</v>
      </c>
      <c r="I2736" s="100" t="s">
        <v>7521</v>
      </c>
      <c r="J2736" s="101" t="s">
        <v>2569</v>
      </c>
      <c r="K2736" s="101" t="s">
        <v>2500</v>
      </c>
    </row>
    <row r="2737" spans="1:11">
      <c r="A2737" s="2" t="s">
        <v>12153</v>
      </c>
      <c r="B2737" s="99">
        <v>2164064</v>
      </c>
      <c r="C2737" s="100" t="s">
        <v>2570</v>
      </c>
      <c r="D2737" s="101" t="s">
        <v>2571</v>
      </c>
      <c r="E2737" s="102">
        <v>2125976</v>
      </c>
      <c r="F2737" s="101" t="s">
        <v>7506</v>
      </c>
      <c r="G2737" s="101" t="s">
        <v>2900</v>
      </c>
      <c r="H2737" s="103">
        <v>12</v>
      </c>
      <c r="I2737" s="100" t="s">
        <v>7471</v>
      </c>
      <c r="J2737" s="101" t="s">
        <v>2571</v>
      </c>
      <c r="K2737" s="101" t="s">
        <v>2572</v>
      </c>
    </row>
    <row r="2738" spans="1:11">
      <c r="A2738" s="2" t="s">
        <v>12153</v>
      </c>
      <c r="B2738" s="99">
        <v>2181206</v>
      </c>
      <c r="C2738" s="100" t="s">
        <v>2573</v>
      </c>
      <c r="D2738" s="101" t="s">
        <v>2574</v>
      </c>
      <c r="E2738" s="102">
        <v>2125976</v>
      </c>
      <c r="F2738" s="101" t="s">
        <v>7506</v>
      </c>
      <c r="G2738" s="101" t="s">
        <v>2900</v>
      </c>
      <c r="H2738" s="103">
        <v>12</v>
      </c>
      <c r="I2738" s="100" t="s">
        <v>7471</v>
      </c>
      <c r="J2738" s="101" t="s">
        <v>2574</v>
      </c>
      <c r="K2738" s="101" t="s">
        <v>2572</v>
      </c>
    </row>
    <row r="2739" spans="1:11">
      <c r="A2739" s="2" t="s">
        <v>12153</v>
      </c>
      <c r="B2739" s="99">
        <v>2162579</v>
      </c>
      <c r="C2739" s="100" t="s">
        <v>2575</v>
      </c>
      <c r="D2739" s="101" t="s">
        <v>2576</v>
      </c>
      <c r="E2739" s="102">
        <v>2218278</v>
      </c>
      <c r="F2739" s="101" t="s">
        <v>7506</v>
      </c>
      <c r="G2739" s="101" t="s">
        <v>5442</v>
      </c>
      <c r="H2739" s="103">
        <v>12</v>
      </c>
      <c r="I2739" s="100" t="s">
        <v>7471</v>
      </c>
      <c r="J2739" s="101" t="s">
        <v>2576</v>
      </c>
      <c r="K2739" s="101" t="s">
        <v>4977</v>
      </c>
    </row>
    <row r="2740" spans="1:11">
      <c r="A2740" s="2" t="s">
        <v>12153</v>
      </c>
      <c r="B2740" s="99">
        <v>2184061</v>
      </c>
      <c r="C2740" s="100" t="s">
        <v>2577</v>
      </c>
      <c r="D2740" s="101" t="s">
        <v>2578</v>
      </c>
      <c r="E2740" s="102">
        <v>2218278</v>
      </c>
      <c r="F2740" s="101" t="s">
        <v>7506</v>
      </c>
      <c r="G2740" s="101" t="s">
        <v>5442</v>
      </c>
      <c r="H2740" s="103">
        <v>12</v>
      </c>
      <c r="I2740" s="100" t="s">
        <v>7471</v>
      </c>
      <c r="J2740" s="101" t="s">
        <v>2578</v>
      </c>
      <c r="K2740" s="101" t="s">
        <v>4977</v>
      </c>
    </row>
    <row r="2741" spans="1:11">
      <c r="A2741" s="2" t="s">
        <v>12153</v>
      </c>
      <c r="B2741" s="99">
        <v>2173091</v>
      </c>
      <c r="C2741" s="100" t="s">
        <v>7614</v>
      </c>
      <c r="D2741" s="101" t="s">
        <v>7615</v>
      </c>
      <c r="E2741" s="102">
        <v>2214634</v>
      </c>
      <c r="F2741" s="101" t="s">
        <v>7506</v>
      </c>
      <c r="G2741" s="101" t="s">
        <v>5876</v>
      </c>
      <c r="H2741" s="103">
        <v>16</v>
      </c>
      <c r="I2741" s="100" t="s">
        <v>7471</v>
      </c>
      <c r="J2741" s="101" t="s">
        <v>7615</v>
      </c>
      <c r="K2741" s="101" t="s">
        <v>3834</v>
      </c>
    </row>
    <row r="2742" spans="1:11">
      <c r="A2742" s="2" t="s">
        <v>12153</v>
      </c>
      <c r="B2742" s="99">
        <v>2179643</v>
      </c>
      <c r="C2742" s="100" t="s">
        <v>7616</v>
      </c>
      <c r="D2742" s="101" t="s">
        <v>7617</v>
      </c>
      <c r="E2742" s="102">
        <v>2214634</v>
      </c>
      <c r="F2742" s="101" t="s">
        <v>7506</v>
      </c>
      <c r="G2742" s="101" t="s">
        <v>5876</v>
      </c>
      <c r="H2742" s="103">
        <v>16</v>
      </c>
      <c r="I2742" s="100" t="s">
        <v>7471</v>
      </c>
      <c r="J2742" s="101" t="s">
        <v>7617</v>
      </c>
      <c r="K2742" s="101" t="s">
        <v>3834</v>
      </c>
    </row>
    <row r="2743" spans="1:11">
      <c r="A2743" s="2" t="s">
        <v>12153</v>
      </c>
      <c r="B2743" s="99">
        <v>2183691</v>
      </c>
      <c r="C2743" s="100" t="s">
        <v>7618</v>
      </c>
      <c r="D2743" s="101" t="s">
        <v>7619</v>
      </c>
      <c r="E2743" s="102">
        <v>2214634</v>
      </c>
      <c r="F2743" s="101" t="s">
        <v>7506</v>
      </c>
      <c r="G2743" s="101" t="s">
        <v>5876</v>
      </c>
      <c r="H2743" s="103">
        <v>16</v>
      </c>
      <c r="I2743" s="100" t="s">
        <v>7471</v>
      </c>
      <c r="J2743" s="101" t="s">
        <v>7619</v>
      </c>
      <c r="K2743" s="101" t="s">
        <v>3834</v>
      </c>
    </row>
    <row r="2744" spans="1:11">
      <c r="A2744" s="2" t="s">
        <v>12153</v>
      </c>
      <c r="B2744" s="99">
        <v>2190554</v>
      </c>
      <c r="C2744" s="100" t="s">
        <v>7620</v>
      </c>
      <c r="D2744" s="101" t="s">
        <v>7621</v>
      </c>
      <c r="E2744" s="102">
        <v>2214634</v>
      </c>
      <c r="F2744" s="101" t="s">
        <v>7506</v>
      </c>
      <c r="G2744" s="101" t="s">
        <v>5876</v>
      </c>
      <c r="H2744" s="103">
        <v>16</v>
      </c>
      <c r="I2744" s="100" t="s">
        <v>7471</v>
      </c>
      <c r="J2744" s="101" t="s">
        <v>7621</v>
      </c>
      <c r="K2744" s="101" t="s">
        <v>3834</v>
      </c>
    </row>
    <row r="2745" spans="1:11">
      <c r="A2745" s="2" t="s">
        <v>12153</v>
      </c>
      <c r="B2745" s="99">
        <v>2149025</v>
      </c>
      <c r="C2745" s="100" t="s">
        <v>7622</v>
      </c>
      <c r="D2745" s="101" t="s">
        <v>7623</v>
      </c>
      <c r="E2745" s="102">
        <v>2123502</v>
      </c>
      <c r="F2745" s="101" t="s">
        <v>7506</v>
      </c>
      <c r="G2745" s="101" t="s">
        <v>2092</v>
      </c>
      <c r="H2745" s="103">
        <v>2.4</v>
      </c>
      <c r="I2745" s="100" t="s">
        <v>7471</v>
      </c>
      <c r="J2745" s="101" t="s">
        <v>7623</v>
      </c>
      <c r="K2745" s="101" t="s">
        <v>7624</v>
      </c>
    </row>
    <row r="2746" spans="1:11">
      <c r="A2746" s="2" t="s">
        <v>12153</v>
      </c>
      <c r="B2746" s="99">
        <v>2177958</v>
      </c>
      <c r="C2746" s="100" t="s">
        <v>10015</v>
      </c>
      <c r="D2746" s="101" t="s">
        <v>10016</v>
      </c>
      <c r="E2746" s="102">
        <v>2219378</v>
      </c>
      <c r="F2746" s="101" t="s">
        <v>7506</v>
      </c>
      <c r="G2746" s="101" t="s">
        <v>5876</v>
      </c>
      <c r="H2746" s="103">
        <v>16</v>
      </c>
      <c r="I2746" s="100" t="s">
        <v>7471</v>
      </c>
      <c r="J2746" s="101" t="s">
        <v>10016</v>
      </c>
      <c r="K2746" s="101" t="s">
        <v>641</v>
      </c>
    </row>
    <row r="2747" spans="1:11">
      <c r="A2747" s="2" t="s">
        <v>12153</v>
      </c>
      <c r="B2747" s="99">
        <v>2152560</v>
      </c>
      <c r="C2747" s="100" t="s">
        <v>10017</v>
      </c>
      <c r="D2747" s="101" t="s">
        <v>10018</v>
      </c>
      <c r="E2747" s="102">
        <v>2219378</v>
      </c>
      <c r="F2747" s="101" t="s">
        <v>7506</v>
      </c>
      <c r="G2747" s="101" t="s">
        <v>5876</v>
      </c>
      <c r="H2747" s="103">
        <v>16</v>
      </c>
      <c r="I2747" s="100" t="s">
        <v>7471</v>
      </c>
      <c r="J2747" s="101" t="s">
        <v>10018</v>
      </c>
      <c r="K2747" s="101" t="s">
        <v>641</v>
      </c>
    </row>
    <row r="2748" spans="1:11">
      <c r="A2748" s="2" t="s">
        <v>12153</v>
      </c>
      <c r="B2748" s="99">
        <v>2163881</v>
      </c>
      <c r="C2748" s="100" t="s">
        <v>10019</v>
      </c>
      <c r="D2748" s="101" t="s">
        <v>10020</v>
      </c>
      <c r="E2748" s="102">
        <v>2219378</v>
      </c>
      <c r="F2748" s="101" t="s">
        <v>7506</v>
      </c>
      <c r="G2748" s="101" t="s">
        <v>5876</v>
      </c>
      <c r="H2748" s="103">
        <v>16</v>
      </c>
      <c r="I2748" s="100" t="s">
        <v>7471</v>
      </c>
      <c r="J2748" s="101" t="s">
        <v>10020</v>
      </c>
      <c r="K2748" s="101" t="s">
        <v>641</v>
      </c>
    </row>
    <row r="2749" spans="1:11">
      <c r="A2749" s="2" t="s">
        <v>12153</v>
      </c>
      <c r="B2749" s="99">
        <v>2177157</v>
      </c>
      <c r="C2749" s="100" t="s">
        <v>10021</v>
      </c>
      <c r="D2749" s="101" t="s">
        <v>10022</v>
      </c>
      <c r="E2749" s="102">
        <v>2219378</v>
      </c>
      <c r="F2749" s="101" t="s">
        <v>7506</v>
      </c>
      <c r="G2749" s="101" t="s">
        <v>5876</v>
      </c>
      <c r="H2749" s="103">
        <v>16</v>
      </c>
      <c r="I2749" s="100" t="s">
        <v>7471</v>
      </c>
      <c r="J2749" s="101" t="s">
        <v>10022</v>
      </c>
      <c r="K2749" s="101" t="s">
        <v>641</v>
      </c>
    </row>
    <row r="2750" spans="1:11">
      <c r="A2750" s="2" t="s">
        <v>12153</v>
      </c>
      <c r="B2750" s="99">
        <v>2140317</v>
      </c>
      <c r="C2750" s="100" t="s">
        <v>6850</v>
      </c>
      <c r="D2750" s="101" t="s">
        <v>6851</v>
      </c>
      <c r="E2750" s="102">
        <v>2212668</v>
      </c>
      <c r="F2750" s="101" t="s">
        <v>7506</v>
      </c>
      <c r="G2750" s="101" t="s">
        <v>5876</v>
      </c>
      <c r="H2750" s="103">
        <v>16</v>
      </c>
      <c r="I2750" s="100" t="s">
        <v>7471</v>
      </c>
      <c r="J2750" s="101" t="s">
        <v>6851</v>
      </c>
      <c r="K2750" s="101" t="s">
        <v>671</v>
      </c>
    </row>
    <row r="2751" spans="1:11">
      <c r="A2751" s="2" t="s">
        <v>12153</v>
      </c>
      <c r="B2751" s="99">
        <v>2144093</v>
      </c>
      <c r="C2751" s="100" t="s">
        <v>6852</v>
      </c>
      <c r="D2751" s="101" t="s">
        <v>6853</v>
      </c>
      <c r="E2751" s="102">
        <v>2212668</v>
      </c>
      <c r="F2751" s="101" t="s">
        <v>7506</v>
      </c>
      <c r="G2751" s="101" t="s">
        <v>5876</v>
      </c>
      <c r="H2751" s="103">
        <v>16</v>
      </c>
      <c r="I2751" s="100" t="s">
        <v>7471</v>
      </c>
      <c r="J2751" s="101" t="s">
        <v>6853</v>
      </c>
      <c r="K2751" s="101" t="s">
        <v>671</v>
      </c>
    </row>
    <row r="2752" spans="1:11">
      <c r="A2752" s="2" t="s">
        <v>12153</v>
      </c>
      <c r="B2752" s="99">
        <v>2169466</v>
      </c>
      <c r="C2752" s="100" t="s">
        <v>6854</v>
      </c>
      <c r="D2752" s="101" t="s">
        <v>6855</v>
      </c>
      <c r="E2752" s="102">
        <v>2212668</v>
      </c>
      <c r="F2752" s="101" t="s">
        <v>7506</v>
      </c>
      <c r="G2752" s="101" t="s">
        <v>5876</v>
      </c>
      <c r="H2752" s="103">
        <v>16</v>
      </c>
      <c r="I2752" s="100" t="s">
        <v>7471</v>
      </c>
      <c r="J2752" s="101" t="s">
        <v>6855</v>
      </c>
      <c r="K2752" s="101" t="s">
        <v>671</v>
      </c>
    </row>
    <row r="2753" spans="1:11">
      <c r="A2753" s="2" t="s">
        <v>12153</v>
      </c>
      <c r="B2753" s="99">
        <v>2182693</v>
      </c>
      <c r="C2753" s="100" t="s">
        <v>6856</v>
      </c>
      <c r="D2753" s="101" t="s">
        <v>6857</v>
      </c>
      <c r="E2753" s="102">
        <v>2212668</v>
      </c>
      <c r="F2753" s="101" t="s">
        <v>7506</v>
      </c>
      <c r="G2753" s="101" t="s">
        <v>5876</v>
      </c>
      <c r="H2753" s="103">
        <v>16</v>
      </c>
      <c r="I2753" s="100" t="s">
        <v>7471</v>
      </c>
      <c r="J2753" s="101" t="s">
        <v>6857</v>
      </c>
      <c r="K2753" s="101" t="s">
        <v>671</v>
      </c>
    </row>
    <row r="2754" spans="1:11">
      <c r="A2754" s="2" t="s">
        <v>12153</v>
      </c>
      <c r="B2754" s="99">
        <v>2189254</v>
      </c>
      <c r="C2754" s="100" t="s">
        <v>6858</v>
      </c>
      <c r="D2754" s="101" t="s">
        <v>6859</v>
      </c>
      <c r="E2754" s="102">
        <v>2212668</v>
      </c>
      <c r="F2754" s="101" t="s">
        <v>7506</v>
      </c>
      <c r="G2754" s="101" t="s">
        <v>5876</v>
      </c>
      <c r="H2754" s="103">
        <v>16</v>
      </c>
      <c r="I2754" s="100" t="s">
        <v>7471</v>
      </c>
      <c r="J2754" s="101" t="s">
        <v>6859</v>
      </c>
      <c r="K2754" s="101" t="s">
        <v>671</v>
      </c>
    </row>
    <row r="2755" spans="1:11">
      <c r="A2755" s="2" t="s">
        <v>12153</v>
      </c>
      <c r="B2755" s="99">
        <v>2190374</v>
      </c>
      <c r="C2755" s="100" t="s">
        <v>6860</v>
      </c>
      <c r="D2755" s="101" t="s">
        <v>6861</v>
      </c>
      <c r="E2755" s="102">
        <v>2212668</v>
      </c>
      <c r="F2755" s="101" t="s">
        <v>7506</v>
      </c>
      <c r="G2755" s="101" t="s">
        <v>5876</v>
      </c>
      <c r="H2755" s="103">
        <v>16</v>
      </c>
      <c r="I2755" s="100" t="s">
        <v>7471</v>
      </c>
      <c r="J2755" s="101" t="s">
        <v>6861</v>
      </c>
      <c r="K2755" s="101" t="s">
        <v>671</v>
      </c>
    </row>
    <row r="2756" spans="1:11">
      <c r="A2756" s="2" t="s">
        <v>12153</v>
      </c>
      <c r="B2756" s="99">
        <v>2141570</v>
      </c>
      <c r="C2756" s="100" t="s">
        <v>6862</v>
      </c>
      <c r="D2756" s="101" t="s">
        <v>5199</v>
      </c>
      <c r="E2756" s="102">
        <v>2212668</v>
      </c>
      <c r="F2756" s="101" t="s">
        <v>7506</v>
      </c>
      <c r="G2756" s="101" t="s">
        <v>5876</v>
      </c>
      <c r="H2756" s="103">
        <v>16</v>
      </c>
      <c r="I2756" s="100" t="s">
        <v>7471</v>
      </c>
      <c r="J2756" s="101" t="s">
        <v>5199</v>
      </c>
      <c r="K2756" s="101" t="s">
        <v>671</v>
      </c>
    </row>
    <row r="2757" spans="1:11">
      <c r="A2757" s="2" t="s">
        <v>12153</v>
      </c>
      <c r="B2757" s="99">
        <v>2170656</v>
      </c>
      <c r="C2757" s="100" t="s">
        <v>6863</v>
      </c>
      <c r="D2757" s="101" t="s">
        <v>6864</v>
      </c>
      <c r="E2757" s="102">
        <v>2125628</v>
      </c>
      <c r="F2757" s="101" t="s">
        <v>7506</v>
      </c>
      <c r="G2757" s="101" t="s">
        <v>5451</v>
      </c>
      <c r="H2757" s="103">
        <v>2.4</v>
      </c>
      <c r="I2757" s="100" t="s">
        <v>7521</v>
      </c>
      <c r="J2757" s="101" t="s">
        <v>6864</v>
      </c>
      <c r="K2757" s="101" t="s">
        <v>330</v>
      </c>
    </row>
    <row r="2758" spans="1:11">
      <c r="A2758" s="2" t="s">
        <v>12153</v>
      </c>
      <c r="B2758" s="99">
        <v>2133173</v>
      </c>
      <c r="C2758" s="100" t="s">
        <v>12912</v>
      </c>
      <c r="D2758" s="101" t="s">
        <v>12913</v>
      </c>
      <c r="E2758" s="102">
        <v>2211770</v>
      </c>
      <c r="F2758" s="101" t="s">
        <v>7506</v>
      </c>
      <c r="G2758" s="101" t="s">
        <v>5876</v>
      </c>
      <c r="H2758" s="103">
        <v>16</v>
      </c>
      <c r="I2758" s="100" t="s">
        <v>7471</v>
      </c>
      <c r="J2758" s="101" t="s">
        <v>12913</v>
      </c>
      <c r="K2758" s="101" t="s">
        <v>698</v>
      </c>
    </row>
    <row r="2759" spans="1:11">
      <c r="A2759" s="2" t="s">
        <v>12153</v>
      </c>
      <c r="B2759" s="99">
        <v>2133174</v>
      </c>
      <c r="C2759" s="100" t="s">
        <v>12914</v>
      </c>
      <c r="D2759" s="101" t="s">
        <v>12915</v>
      </c>
      <c r="E2759" s="102">
        <v>2211770</v>
      </c>
      <c r="F2759" s="101" t="s">
        <v>7506</v>
      </c>
      <c r="G2759" s="101" t="s">
        <v>5876</v>
      </c>
      <c r="H2759" s="103">
        <v>16</v>
      </c>
      <c r="I2759" s="100" t="s">
        <v>7471</v>
      </c>
      <c r="J2759" s="101" t="s">
        <v>12915</v>
      </c>
      <c r="K2759" s="101" t="s">
        <v>698</v>
      </c>
    </row>
    <row r="2760" spans="1:11">
      <c r="A2760" s="2" t="s">
        <v>12153</v>
      </c>
      <c r="B2760" s="99">
        <v>2142710</v>
      </c>
      <c r="C2760" s="100" t="s">
        <v>12916</v>
      </c>
      <c r="D2760" s="101" t="s">
        <v>12917</v>
      </c>
      <c r="E2760" s="102">
        <v>2211770</v>
      </c>
      <c r="F2760" s="101" t="s">
        <v>7506</v>
      </c>
      <c r="G2760" s="101" t="s">
        <v>5876</v>
      </c>
      <c r="H2760" s="103">
        <v>16</v>
      </c>
      <c r="I2760" s="100" t="s">
        <v>7471</v>
      </c>
      <c r="J2760" s="101" t="s">
        <v>12917</v>
      </c>
      <c r="K2760" s="101" t="s">
        <v>698</v>
      </c>
    </row>
    <row r="2761" spans="1:11">
      <c r="A2761" s="2" t="s">
        <v>12153</v>
      </c>
      <c r="B2761" s="99">
        <v>2162392</v>
      </c>
      <c r="C2761" s="100" t="s">
        <v>12918</v>
      </c>
      <c r="D2761" s="101" t="s">
        <v>12919</v>
      </c>
      <c r="E2761" s="102">
        <v>2211770</v>
      </c>
      <c r="F2761" s="101" t="s">
        <v>7506</v>
      </c>
      <c r="G2761" s="101" t="s">
        <v>5876</v>
      </c>
      <c r="H2761" s="103">
        <v>16</v>
      </c>
      <c r="I2761" s="100" t="s">
        <v>7471</v>
      </c>
      <c r="J2761" s="101" t="s">
        <v>12919</v>
      </c>
      <c r="K2761" s="101" t="s">
        <v>698</v>
      </c>
    </row>
    <row r="2762" spans="1:11">
      <c r="A2762" s="2" t="s">
        <v>12153</v>
      </c>
      <c r="B2762" s="99">
        <v>2189636</v>
      </c>
      <c r="C2762" s="100" t="s">
        <v>12920</v>
      </c>
      <c r="D2762" s="101" t="s">
        <v>12921</v>
      </c>
      <c r="E2762" s="102">
        <v>2211770</v>
      </c>
      <c r="F2762" s="101" t="s">
        <v>7506</v>
      </c>
      <c r="G2762" s="101" t="s">
        <v>5876</v>
      </c>
      <c r="H2762" s="103">
        <v>16</v>
      </c>
      <c r="I2762" s="100" t="s">
        <v>7471</v>
      </c>
      <c r="J2762" s="101" t="s">
        <v>12921</v>
      </c>
      <c r="K2762" s="101" t="s">
        <v>698</v>
      </c>
    </row>
    <row r="2763" spans="1:11">
      <c r="A2763" s="2" t="s">
        <v>12153</v>
      </c>
      <c r="B2763" s="99">
        <v>2190722</v>
      </c>
      <c r="C2763" s="100" t="s">
        <v>12922</v>
      </c>
      <c r="D2763" s="101" t="s">
        <v>12923</v>
      </c>
      <c r="E2763" s="102">
        <v>2211770</v>
      </c>
      <c r="F2763" s="101" t="s">
        <v>7506</v>
      </c>
      <c r="G2763" s="101" t="s">
        <v>5876</v>
      </c>
      <c r="H2763" s="103">
        <v>16</v>
      </c>
      <c r="I2763" s="100" t="s">
        <v>7471</v>
      </c>
      <c r="J2763" s="101" t="s">
        <v>12923</v>
      </c>
      <c r="K2763" s="101" t="s">
        <v>698</v>
      </c>
    </row>
    <row r="2764" spans="1:11">
      <c r="A2764" s="2" t="s">
        <v>12153</v>
      </c>
      <c r="B2764" s="99">
        <v>2175164</v>
      </c>
      <c r="C2764" s="100" t="s">
        <v>12924</v>
      </c>
      <c r="D2764" s="101" t="s">
        <v>12925</v>
      </c>
      <c r="E2764" s="102">
        <v>2211770</v>
      </c>
      <c r="F2764" s="101" t="s">
        <v>7506</v>
      </c>
      <c r="G2764" s="101" t="s">
        <v>5876</v>
      </c>
      <c r="H2764" s="103">
        <v>16</v>
      </c>
      <c r="I2764" s="100" t="s">
        <v>7471</v>
      </c>
      <c r="J2764" s="101" t="s">
        <v>12925</v>
      </c>
      <c r="K2764" s="101" t="s">
        <v>698</v>
      </c>
    </row>
    <row r="2765" spans="1:11">
      <c r="A2765" s="2" t="s">
        <v>12153</v>
      </c>
      <c r="B2765" s="99">
        <v>2134918</v>
      </c>
      <c r="C2765" s="100" t="s">
        <v>12926</v>
      </c>
      <c r="D2765" s="101" t="s">
        <v>12927</v>
      </c>
      <c r="E2765" s="102">
        <v>2211770</v>
      </c>
      <c r="F2765" s="101" t="s">
        <v>7506</v>
      </c>
      <c r="G2765" s="101" t="s">
        <v>5876</v>
      </c>
      <c r="H2765" s="103">
        <v>16</v>
      </c>
      <c r="I2765" s="100" t="s">
        <v>7471</v>
      </c>
      <c r="J2765" s="101" t="s">
        <v>12927</v>
      </c>
      <c r="K2765" s="101" t="s">
        <v>698</v>
      </c>
    </row>
    <row r="2766" spans="1:11">
      <c r="A2766" s="2" t="s">
        <v>12153</v>
      </c>
      <c r="B2766" s="99">
        <v>2171094</v>
      </c>
      <c r="C2766" s="100" t="s">
        <v>12928</v>
      </c>
      <c r="D2766" s="101" t="s">
        <v>12929</v>
      </c>
      <c r="E2766" s="102">
        <v>2211770</v>
      </c>
      <c r="F2766" s="101" t="s">
        <v>7506</v>
      </c>
      <c r="G2766" s="101" t="s">
        <v>5876</v>
      </c>
      <c r="H2766" s="103">
        <v>16</v>
      </c>
      <c r="I2766" s="100" t="s">
        <v>7471</v>
      </c>
      <c r="J2766" s="101" t="s">
        <v>12929</v>
      </c>
      <c r="K2766" s="101" t="s">
        <v>698</v>
      </c>
    </row>
    <row r="2767" spans="1:11">
      <c r="A2767" s="2" t="s">
        <v>12153</v>
      </c>
      <c r="B2767" s="99">
        <v>2146095</v>
      </c>
      <c r="C2767" s="100" t="s">
        <v>5528</v>
      </c>
      <c r="D2767" s="101" t="s">
        <v>5529</v>
      </c>
      <c r="E2767" s="102">
        <v>2215006</v>
      </c>
      <c r="F2767" s="101" t="s">
        <v>7506</v>
      </c>
      <c r="G2767" s="101" t="s">
        <v>5876</v>
      </c>
      <c r="H2767" s="103">
        <v>16</v>
      </c>
      <c r="I2767" s="100" t="s">
        <v>7471</v>
      </c>
      <c r="J2767" s="101" t="s">
        <v>5529</v>
      </c>
      <c r="K2767" s="101" t="s">
        <v>714</v>
      </c>
    </row>
    <row r="2768" spans="1:11">
      <c r="A2768" s="2" t="s">
        <v>12153</v>
      </c>
      <c r="B2768" s="99">
        <v>2185985</v>
      </c>
      <c r="C2768" s="100" t="s">
        <v>5530</v>
      </c>
      <c r="D2768" s="101" t="s">
        <v>5531</v>
      </c>
      <c r="E2768" s="102">
        <v>2215006</v>
      </c>
      <c r="F2768" s="101" t="s">
        <v>7506</v>
      </c>
      <c r="G2768" s="101" t="s">
        <v>5876</v>
      </c>
      <c r="H2768" s="103">
        <v>16</v>
      </c>
      <c r="I2768" s="100" t="s">
        <v>7471</v>
      </c>
      <c r="J2768" s="101" t="s">
        <v>5531</v>
      </c>
      <c r="K2768" s="101" t="s">
        <v>714</v>
      </c>
    </row>
    <row r="2769" spans="1:11">
      <c r="A2769" s="2" t="s">
        <v>12153</v>
      </c>
      <c r="B2769" s="99">
        <v>2140858</v>
      </c>
      <c r="C2769" s="100" t="s">
        <v>5532</v>
      </c>
      <c r="D2769" s="101" t="s">
        <v>5533</v>
      </c>
      <c r="E2769" s="102">
        <v>2215006</v>
      </c>
      <c r="F2769" s="101" t="s">
        <v>7506</v>
      </c>
      <c r="G2769" s="101" t="s">
        <v>5876</v>
      </c>
      <c r="H2769" s="103">
        <v>16</v>
      </c>
      <c r="I2769" s="100" t="s">
        <v>7471</v>
      </c>
      <c r="J2769" s="101" t="s">
        <v>5533</v>
      </c>
      <c r="K2769" s="101" t="s">
        <v>714</v>
      </c>
    </row>
    <row r="2770" spans="1:11">
      <c r="A2770" s="2" t="s">
        <v>12153</v>
      </c>
      <c r="B2770" s="99">
        <v>2136881</v>
      </c>
      <c r="C2770" s="100" t="s">
        <v>5534</v>
      </c>
      <c r="D2770" s="101" t="s">
        <v>5535</v>
      </c>
      <c r="E2770" s="102">
        <v>2215006</v>
      </c>
      <c r="F2770" s="101" t="s">
        <v>7506</v>
      </c>
      <c r="G2770" s="101" t="s">
        <v>5876</v>
      </c>
      <c r="H2770" s="103">
        <v>16</v>
      </c>
      <c r="I2770" s="100" t="s">
        <v>7471</v>
      </c>
      <c r="J2770" s="101" t="s">
        <v>5535</v>
      </c>
      <c r="K2770" s="101" t="s">
        <v>714</v>
      </c>
    </row>
    <row r="2771" spans="1:11">
      <c r="A2771" s="2" t="s">
        <v>12153</v>
      </c>
      <c r="B2771" s="99">
        <v>2167418</v>
      </c>
      <c r="C2771" s="100" t="s">
        <v>5536</v>
      </c>
      <c r="D2771" s="101" t="s">
        <v>5537</v>
      </c>
      <c r="E2771" s="102">
        <v>2215006</v>
      </c>
      <c r="F2771" s="101" t="s">
        <v>7506</v>
      </c>
      <c r="G2771" s="101" t="s">
        <v>5876</v>
      </c>
      <c r="H2771" s="103">
        <v>16</v>
      </c>
      <c r="I2771" s="100" t="s">
        <v>7471</v>
      </c>
      <c r="J2771" s="101" t="s">
        <v>5537</v>
      </c>
      <c r="K2771" s="101" t="s">
        <v>714</v>
      </c>
    </row>
    <row r="2772" spans="1:11">
      <c r="A2772" s="2" t="s">
        <v>12153</v>
      </c>
      <c r="B2772" s="99">
        <v>2162787</v>
      </c>
      <c r="C2772" s="100" t="s">
        <v>5538</v>
      </c>
      <c r="D2772" s="101" t="s">
        <v>5539</v>
      </c>
      <c r="E2772" s="102">
        <v>2215006</v>
      </c>
      <c r="F2772" s="101" t="s">
        <v>7506</v>
      </c>
      <c r="G2772" s="101" t="s">
        <v>5876</v>
      </c>
      <c r="H2772" s="103">
        <v>16</v>
      </c>
      <c r="I2772" s="100" t="s">
        <v>7471</v>
      </c>
      <c r="J2772" s="101" t="s">
        <v>5539</v>
      </c>
      <c r="K2772" s="101" t="s">
        <v>714</v>
      </c>
    </row>
    <row r="2773" spans="1:11">
      <c r="A2773" s="2" t="s">
        <v>12153</v>
      </c>
      <c r="B2773" s="99">
        <v>2167768</v>
      </c>
      <c r="C2773" s="100" t="s">
        <v>5540</v>
      </c>
      <c r="D2773" s="101" t="s">
        <v>5541</v>
      </c>
      <c r="E2773" s="102">
        <v>2215006</v>
      </c>
      <c r="F2773" s="101" t="s">
        <v>7506</v>
      </c>
      <c r="G2773" s="101" t="s">
        <v>5876</v>
      </c>
      <c r="H2773" s="103">
        <v>16</v>
      </c>
      <c r="I2773" s="100" t="s">
        <v>7471</v>
      </c>
      <c r="J2773" s="101" t="s">
        <v>5541</v>
      </c>
      <c r="K2773" s="101" t="s">
        <v>714</v>
      </c>
    </row>
    <row r="2774" spans="1:11">
      <c r="A2774" s="2" t="s">
        <v>12153</v>
      </c>
      <c r="B2774" s="99">
        <v>2174959</v>
      </c>
      <c r="C2774" s="100" t="s">
        <v>5542</v>
      </c>
      <c r="D2774" s="101" t="s">
        <v>5543</v>
      </c>
      <c r="E2774" s="102">
        <v>2215006</v>
      </c>
      <c r="F2774" s="101" t="s">
        <v>7506</v>
      </c>
      <c r="G2774" s="101" t="s">
        <v>5876</v>
      </c>
      <c r="H2774" s="103">
        <v>16</v>
      </c>
      <c r="I2774" s="100" t="s">
        <v>7471</v>
      </c>
      <c r="J2774" s="101" t="s">
        <v>5543</v>
      </c>
      <c r="K2774" s="101" t="s">
        <v>714</v>
      </c>
    </row>
    <row r="2775" spans="1:11">
      <c r="A2775" s="2" t="s">
        <v>12153</v>
      </c>
      <c r="B2775" s="99">
        <v>2179098</v>
      </c>
      <c r="C2775" s="100" t="s">
        <v>5544</v>
      </c>
      <c r="D2775" s="101" t="s">
        <v>5545</v>
      </c>
      <c r="E2775" s="102">
        <v>2215006</v>
      </c>
      <c r="F2775" s="101" t="s">
        <v>7506</v>
      </c>
      <c r="G2775" s="101" t="s">
        <v>5876</v>
      </c>
      <c r="H2775" s="103">
        <v>16</v>
      </c>
      <c r="I2775" s="100" t="s">
        <v>7471</v>
      </c>
      <c r="J2775" s="101" t="s">
        <v>5545</v>
      </c>
      <c r="K2775" s="101" t="s">
        <v>714</v>
      </c>
    </row>
    <row r="2776" spans="1:11">
      <c r="A2776" s="2" t="s">
        <v>12153</v>
      </c>
      <c r="B2776" s="99">
        <v>2141964</v>
      </c>
      <c r="C2776" s="100" t="s">
        <v>5748</v>
      </c>
      <c r="D2776" s="101" t="s">
        <v>5749</v>
      </c>
      <c r="E2776" s="102">
        <v>2217252</v>
      </c>
      <c r="F2776" s="101" t="s">
        <v>7506</v>
      </c>
      <c r="G2776" s="101" t="s">
        <v>5876</v>
      </c>
      <c r="H2776" s="103">
        <v>16</v>
      </c>
      <c r="I2776" s="100" t="s">
        <v>7471</v>
      </c>
      <c r="J2776" s="101" t="s">
        <v>5749</v>
      </c>
      <c r="K2776" s="101" t="s">
        <v>728</v>
      </c>
    </row>
    <row r="2777" spans="1:11">
      <c r="A2777" s="2" t="s">
        <v>12153</v>
      </c>
      <c r="B2777" s="99">
        <v>2142914</v>
      </c>
      <c r="C2777" s="100" t="s">
        <v>5750</v>
      </c>
      <c r="D2777" s="101" t="s">
        <v>5751</v>
      </c>
      <c r="E2777" s="102">
        <v>2217252</v>
      </c>
      <c r="F2777" s="101" t="s">
        <v>7506</v>
      </c>
      <c r="G2777" s="101" t="s">
        <v>5876</v>
      </c>
      <c r="H2777" s="103">
        <v>16</v>
      </c>
      <c r="I2777" s="100" t="s">
        <v>7471</v>
      </c>
      <c r="J2777" s="101" t="s">
        <v>5751</v>
      </c>
      <c r="K2777" s="101" t="s">
        <v>728</v>
      </c>
    </row>
    <row r="2778" spans="1:11">
      <c r="A2778" s="2" t="s">
        <v>12153</v>
      </c>
      <c r="B2778" s="99">
        <v>2149210</v>
      </c>
      <c r="C2778" s="100" t="s">
        <v>5752</v>
      </c>
      <c r="D2778" s="101" t="s">
        <v>5753</v>
      </c>
      <c r="E2778" s="102">
        <v>2217252</v>
      </c>
      <c r="F2778" s="101" t="s">
        <v>7506</v>
      </c>
      <c r="G2778" s="101" t="s">
        <v>5876</v>
      </c>
      <c r="H2778" s="103">
        <v>16</v>
      </c>
      <c r="I2778" s="100" t="s">
        <v>7471</v>
      </c>
      <c r="J2778" s="101" t="s">
        <v>5753</v>
      </c>
      <c r="K2778" s="101" t="s">
        <v>728</v>
      </c>
    </row>
    <row r="2779" spans="1:11">
      <c r="A2779" s="2" t="s">
        <v>12153</v>
      </c>
      <c r="B2779" s="99">
        <v>2137049</v>
      </c>
      <c r="C2779" s="100" t="s">
        <v>5754</v>
      </c>
      <c r="D2779" s="101" t="s">
        <v>5755</v>
      </c>
      <c r="E2779" s="102">
        <v>2217252</v>
      </c>
      <c r="F2779" s="101" t="s">
        <v>7506</v>
      </c>
      <c r="G2779" s="101" t="s">
        <v>5876</v>
      </c>
      <c r="H2779" s="103">
        <v>16</v>
      </c>
      <c r="I2779" s="100" t="s">
        <v>7471</v>
      </c>
      <c r="J2779" s="101" t="s">
        <v>5755</v>
      </c>
      <c r="K2779" s="101" t="s">
        <v>728</v>
      </c>
    </row>
    <row r="2780" spans="1:11">
      <c r="A2780" s="2" t="s">
        <v>12153</v>
      </c>
      <c r="B2780" s="99">
        <v>2188915</v>
      </c>
      <c r="C2780" s="100" t="s">
        <v>5756</v>
      </c>
      <c r="D2780" s="101" t="s">
        <v>5757</v>
      </c>
      <c r="E2780" s="102">
        <v>2217252</v>
      </c>
      <c r="F2780" s="101" t="s">
        <v>7506</v>
      </c>
      <c r="G2780" s="101" t="s">
        <v>5876</v>
      </c>
      <c r="H2780" s="103">
        <v>16</v>
      </c>
      <c r="I2780" s="100" t="s">
        <v>7471</v>
      </c>
      <c r="J2780" s="101" t="s">
        <v>5757</v>
      </c>
      <c r="K2780" s="101" t="s">
        <v>728</v>
      </c>
    </row>
    <row r="2781" spans="1:11">
      <c r="A2781" s="2" t="s">
        <v>12153</v>
      </c>
      <c r="B2781" s="99">
        <v>2140501</v>
      </c>
      <c r="C2781" s="100" t="s">
        <v>5758</v>
      </c>
      <c r="D2781" s="101" t="s">
        <v>3224</v>
      </c>
      <c r="E2781" s="102">
        <v>2125957</v>
      </c>
      <c r="F2781" s="101" t="s">
        <v>7506</v>
      </c>
      <c r="G2781" s="101" t="s">
        <v>5442</v>
      </c>
      <c r="H2781" s="103">
        <v>12</v>
      </c>
      <c r="I2781" s="100" t="s">
        <v>7471</v>
      </c>
      <c r="J2781" s="101" t="s">
        <v>3224</v>
      </c>
      <c r="K2781" s="101" t="s">
        <v>5759</v>
      </c>
    </row>
    <row r="2782" spans="1:11">
      <c r="A2782" s="2" t="s">
        <v>12153</v>
      </c>
      <c r="B2782" s="99">
        <v>2187461</v>
      </c>
      <c r="C2782" s="100" t="s">
        <v>5760</v>
      </c>
      <c r="D2782" s="101" t="s">
        <v>5761</v>
      </c>
      <c r="E2782" s="102">
        <v>2124938</v>
      </c>
      <c r="F2782" s="101" t="s">
        <v>7506</v>
      </c>
      <c r="G2782" s="101" t="s">
        <v>2931</v>
      </c>
      <c r="H2782" s="103">
        <v>2.4</v>
      </c>
      <c r="I2782" s="100" t="s">
        <v>7471</v>
      </c>
      <c r="J2782" s="101" t="s">
        <v>5761</v>
      </c>
      <c r="K2782" s="101" t="s">
        <v>1175</v>
      </c>
    </row>
    <row r="2783" spans="1:11">
      <c r="A2783" s="2" t="s">
        <v>12153</v>
      </c>
      <c r="B2783" s="99">
        <v>2130212</v>
      </c>
      <c r="C2783" s="100" t="s">
        <v>5762</v>
      </c>
      <c r="D2783" s="101" t="s">
        <v>5763</v>
      </c>
      <c r="E2783" s="102">
        <v>2214990</v>
      </c>
      <c r="F2783" s="101" t="s">
        <v>7506</v>
      </c>
      <c r="G2783" s="101" t="s">
        <v>5435</v>
      </c>
      <c r="H2783" s="103">
        <v>12</v>
      </c>
      <c r="I2783" s="100" t="s">
        <v>7471</v>
      </c>
      <c r="J2783" s="101" t="s">
        <v>5763</v>
      </c>
      <c r="K2783" s="101" t="s">
        <v>729</v>
      </c>
    </row>
    <row r="2784" spans="1:11">
      <c r="A2784" s="2" t="s">
        <v>12153</v>
      </c>
      <c r="B2784" s="99">
        <v>2151126</v>
      </c>
      <c r="C2784" s="100" t="s">
        <v>5764</v>
      </c>
      <c r="D2784" s="101" t="s">
        <v>5765</v>
      </c>
      <c r="E2784" s="102">
        <v>2214990</v>
      </c>
      <c r="F2784" s="101" t="s">
        <v>7506</v>
      </c>
      <c r="G2784" s="101" t="s">
        <v>5435</v>
      </c>
      <c r="H2784" s="103">
        <v>12</v>
      </c>
      <c r="I2784" s="100" t="s">
        <v>7471</v>
      </c>
      <c r="J2784" s="101" t="s">
        <v>5765</v>
      </c>
      <c r="K2784" s="101" t="s">
        <v>729</v>
      </c>
    </row>
    <row r="2785" spans="1:11">
      <c r="A2785" s="2" t="s">
        <v>12153</v>
      </c>
      <c r="B2785" s="99">
        <v>2153326</v>
      </c>
      <c r="C2785" s="100" t="s">
        <v>5766</v>
      </c>
      <c r="D2785" s="101" t="s">
        <v>5767</v>
      </c>
      <c r="E2785" s="102">
        <v>2214990</v>
      </c>
      <c r="F2785" s="101" t="s">
        <v>7506</v>
      </c>
      <c r="G2785" s="101" t="s">
        <v>5435</v>
      </c>
      <c r="H2785" s="103">
        <v>12</v>
      </c>
      <c r="I2785" s="100" t="s">
        <v>7471</v>
      </c>
      <c r="J2785" s="101" t="s">
        <v>5767</v>
      </c>
      <c r="K2785" s="101" t="s">
        <v>729</v>
      </c>
    </row>
    <row r="2786" spans="1:11">
      <c r="A2786" s="2" t="s">
        <v>12153</v>
      </c>
      <c r="B2786" s="99">
        <v>2186788</v>
      </c>
      <c r="C2786" s="100" t="s">
        <v>5768</v>
      </c>
      <c r="D2786" s="101" t="s">
        <v>5769</v>
      </c>
      <c r="E2786" s="102">
        <v>2214990</v>
      </c>
      <c r="F2786" s="101" t="s">
        <v>7506</v>
      </c>
      <c r="G2786" s="101" t="s">
        <v>5435</v>
      </c>
      <c r="H2786" s="103">
        <v>12</v>
      </c>
      <c r="I2786" s="100" t="s">
        <v>7471</v>
      </c>
      <c r="J2786" s="101" t="s">
        <v>5769</v>
      </c>
      <c r="K2786" s="101" t="s">
        <v>729</v>
      </c>
    </row>
    <row r="2787" spans="1:11">
      <c r="A2787" s="2" t="s">
        <v>12153</v>
      </c>
      <c r="B2787" s="99">
        <v>2190586</v>
      </c>
      <c r="C2787" s="100" t="s">
        <v>5770</v>
      </c>
      <c r="D2787" s="101" t="s">
        <v>5771</v>
      </c>
      <c r="E2787" s="102">
        <v>2214990</v>
      </c>
      <c r="F2787" s="101" t="s">
        <v>7506</v>
      </c>
      <c r="G2787" s="101" t="s">
        <v>5435</v>
      </c>
      <c r="H2787" s="103">
        <v>12</v>
      </c>
      <c r="I2787" s="100" t="s">
        <v>7496</v>
      </c>
      <c r="J2787" s="101" t="s">
        <v>5771</v>
      </c>
      <c r="K2787" s="101" t="s">
        <v>729</v>
      </c>
    </row>
    <row r="2788" spans="1:11">
      <c r="A2788" s="2" t="s">
        <v>12153</v>
      </c>
      <c r="B2788" s="99">
        <v>2144392</v>
      </c>
      <c r="C2788" s="100" t="s">
        <v>5772</v>
      </c>
      <c r="D2788" s="101" t="s">
        <v>5773</v>
      </c>
      <c r="E2788" s="102">
        <v>2214990</v>
      </c>
      <c r="F2788" s="101" t="s">
        <v>7506</v>
      </c>
      <c r="G2788" s="101" t="s">
        <v>5435</v>
      </c>
      <c r="H2788" s="103">
        <v>12</v>
      </c>
      <c r="I2788" s="100" t="s">
        <v>7471</v>
      </c>
      <c r="J2788" s="101" t="s">
        <v>5773</v>
      </c>
      <c r="K2788" s="101" t="s">
        <v>729</v>
      </c>
    </row>
    <row r="2789" spans="1:11">
      <c r="A2789" s="2" t="s">
        <v>12153</v>
      </c>
      <c r="B2789" s="99">
        <v>2190963</v>
      </c>
      <c r="C2789" s="100" t="s">
        <v>5774</v>
      </c>
      <c r="D2789" s="101" t="s">
        <v>5775</v>
      </c>
      <c r="E2789" s="102">
        <v>2214990</v>
      </c>
      <c r="F2789" s="101" t="s">
        <v>7506</v>
      </c>
      <c r="G2789" s="101" t="s">
        <v>5435</v>
      </c>
      <c r="H2789" s="103">
        <v>12</v>
      </c>
      <c r="I2789" s="100" t="s">
        <v>7496</v>
      </c>
      <c r="J2789" s="101" t="s">
        <v>5775</v>
      </c>
      <c r="K2789" s="101" t="s">
        <v>729</v>
      </c>
    </row>
    <row r="2790" spans="1:11">
      <c r="A2790" s="2" t="s">
        <v>12153</v>
      </c>
      <c r="B2790" s="99">
        <v>2182854</v>
      </c>
      <c r="C2790" s="100" t="s">
        <v>5776</v>
      </c>
      <c r="D2790" s="101" t="s">
        <v>12343</v>
      </c>
      <c r="E2790" s="102">
        <v>2214990</v>
      </c>
      <c r="F2790" s="101" t="s">
        <v>7506</v>
      </c>
      <c r="G2790" s="101" t="s">
        <v>5435</v>
      </c>
      <c r="H2790" s="103">
        <v>12</v>
      </c>
      <c r="I2790" s="100" t="s">
        <v>7471</v>
      </c>
      <c r="J2790" s="101" t="s">
        <v>12343</v>
      </c>
      <c r="K2790" s="101" t="s">
        <v>729</v>
      </c>
    </row>
    <row r="2791" spans="1:11">
      <c r="A2791" s="2" t="s">
        <v>12153</v>
      </c>
      <c r="B2791" s="99">
        <v>2177497</v>
      </c>
      <c r="C2791" s="100" t="s">
        <v>12344</v>
      </c>
      <c r="D2791" s="101" t="s">
        <v>12345</v>
      </c>
      <c r="E2791" s="102">
        <v>2214990</v>
      </c>
      <c r="F2791" s="101" t="s">
        <v>7506</v>
      </c>
      <c r="G2791" s="101" t="s">
        <v>5435</v>
      </c>
      <c r="H2791" s="103">
        <v>12</v>
      </c>
      <c r="I2791" s="100" t="s">
        <v>7471</v>
      </c>
      <c r="J2791" s="101" t="s">
        <v>12345</v>
      </c>
      <c r="K2791" s="101" t="s">
        <v>729</v>
      </c>
    </row>
    <row r="2792" spans="1:11">
      <c r="A2792" s="2" t="s">
        <v>12153</v>
      </c>
      <c r="B2792" s="99">
        <v>2190494</v>
      </c>
      <c r="C2792" s="100" t="s">
        <v>6256</v>
      </c>
      <c r="D2792" s="101" t="s">
        <v>6257</v>
      </c>
      <c r="E2792" s="102">
        <v>2216186</v>
      </c>
      <c r="F2792" s="101" t="s">
        <v>7506</v>
      </c>
      <c r="G2792" s="101" t="s">
        <v>5876</v>
      </c>
      <c r="H2792" s="103">
        <v>16</v>
      </c>
      <c r="I2792" s="100" t="s">
        <v>7471</v>
      </c>
      <c r="J2792" s="101" t="s">
        <v>6257</v>
      </c>
      <c r="K2792" s="101" t="s">
        <v>761</v>
      </c>
    </row>
    <row r="2793" spans="1:11">
      <c r="A2793" s="2" t="s">
        <v>12153</v>
      </c>
      <c r="B2793" s="99">
        <v>2190874</v>
      </c>
      <c r="C2793" s="100" t="s">
        <v>6258</v>
      </c>
      <c r="D2793" s="101" t="s">
        <v>6259</v>
      </c>
      <c r="E2793" s="102">
        <v>2216186</v>
      </c>
      <c r="F2793" s="101" t="s">
        <v>7506</v>
      </c>
      <c r="G2793" s="101" t="s">
        <v>5876</v>
      </c>
      <c r="H2793" s="103">
        <v>16</v>
      </c>
      <c r="I2793" s="100" t="s">
        <v>7471</v>
      </c>
      <c r="J2793" s="101" t="s">
        <v>6259</v>
      </c>
      <c r="K2793" s="101" t="s">
        <v>761</v>
      </c>
    </row>
    <row r="2794" spans="1:11">
      <c r="A2794" s="2" t="s">
        <v>12153</v>
      </c>
      <c r="B2794" s="99">
        <v>2191123</v>
      </c>
      <c r="C2794" s="100" t="s">
        <v>6260</v>
      </c>
      <c r="D2794" s="101" t="s">
        <v>6261</v>
      </c>
      <c r="E2794" s="102">
        <v>2216186</v>
      </c>
      <c r="F2794" s="101" t="s">
        <v>7506</v>
      </c>
      <c r="G2794" s="101" t="s">
        <v>5876</v>
      </c>
      <c r="H2794" s="103">
        <v>16</v>
      </c>
      <c r="I2794" s="100" t="s">
        <v>7471</v>
      </c>
      <c r="J2794" s="101" t="s">
        <v>6261</v>
      </c>
      <c r="K2794" s="101" t="s">
        <v>761</v>
      </c>
    </row>
    <row r="2795" spans="1:11">
      <c r="A2795" s="2" t="s">
        <v>12153</v>
      </c>
      <c r="B2795" s="99">
        <v>2190871</v>
      </c>
      <c r="C2795" s="100" t="s">
        <v>6262</v>
      </c>
      <c r="D2795" s="101" t="s">
        <v>6263</v>
      </c>
      <c r="E2795" s="102">
        <v>2216186</v>
      </c>
      <c r="F2795" s="101" t="s">
        <v>7506</v>
      </c>
      <c r="G2795" s="101" t="s">
        <v>5876</v>
      </c>
      <c r="H2795" s="103">
        <v>16</v>
      </c>
      <c r="I2795" s="100" t="s">
        <v>7471</v>
      </c>
      <c r="J2795" s="101" t="s">
        <v>6263</v>
      </c>
      <c r="K2795" s="101" t="s">
        <v>761</v>
      </c>
    </row>
    <row r="2796" spans="1:11">
      <c r="A2796" s="2" t="s">
        <v>12153</v>
      </c>
      <c r="B2796" s="99">
        <v>2179466</v>
      </c>
      <c r="C2796" s="100" t="s">
        <v>6264</v>
      </c>
      <c r="D2796" s="101" t="s">
        <v>6265</v>
      </c>
      <c r="E2796" s="102">
        <v>2125267</v>
      </c>
      <c r="F2796" s="101" t="s">
        <v>7506</v>
      </c>
      <c r="G2796" s="101" t="s">
        <v>5448</v>
      </c>
      <c r="H2796" s="103">
        <v>12</v>
      </c>
      <c r="I2796" s="100" t="s">
        <v>7471</v>
      </c>
      <c r="J2796" s="101" t="s">
        <v>6265</v>
      </c>
      <c r="K2796" s="101" t="s">
        <v>6266</v>
      </c>
    </row>
    <row r="2797" spans="1:11">
      <c r="A2797" s="2" t="s">
        <v>12153</v>
      </c>
      <c r="B2797" s="99">
        <v>2138432</v>
      </c>
      <c r="C2797" s="100" t="s">
        <v>6505</v>
      </c>
      <c r="D2797" s="101" t="s">
        <v>6506</v>
      </c>
      <c r="E2797" s="102">
        <v>2219760</v>
      </c>
      <c r="F2797" s="101" t="s">
        <v>7506</v>
      </c>
      <c r="G2797" s="101" t="s">
        <v>5876</v>
      </c>
      <c r="H2797" s="103">
        <v>16</v>
      </c>
      <c r="I2797" s="100" t="s">
        <v>7471</v>
      </c>
      <c r="J2797" s="101" t="s">
        <v>6506</v>
      </c>
      <c r="K2797" s="101" t="s">
        <v>781</v>
      </c>
    </row>
    <row r="2798" spans="1:11">
      <c r="A2798" s="2" t="s">
        <v>12153</v>
      </c>
      <c r="B2798" s="99">
        <v>2153319</v>
      </c>
      <c r="C2798" s="100" t="s">
        <v>6507</v>
      </c>
      <c r="D2798" s="101" t="s">
        <v>6508</v>
      </c>
      <c r="E2798" s="102">
        <v>2219760</v>
      </c>
      <c r="F2798" s="101" t="s">
        <v>7506</v>
      </c>
      <c r="G2798" s="101" t="s">
        <v>5876</v>
      </c>
      <c r="H2798" s="103">
        <v>16</v>
      </c>
      <c r="I2798" s="100" t="s">
        <v>7471</v>
      </c>
      <c r="J2798" s="101" t="s">
        <v>6508</v>
      </c>
      <c r="K2798" s="101" t="s">
        <v>781</v>
      </c>
    </row>
    <row r="2799" spans="1:11">
      <c r="A2799" s="2" t="s">
        <v>12153</v>
      </c>
      <c r="B2799" s="99">
        <v>2174574</v>
      </c>
      <c r="C2799" s="100" t="s">
        <v>6509</v>
      </c>
      <c r="D2799" s="101" t="s">
        <v>6510</v>
      </c>
      <c r="E2799" s="102">
        <v>2219760</v>
      </c>
      <c r="F2799" s="101" t="s">
        <v>7506</v>
      </c>
      <c r="G2799" s="101" t="s">
        <v>5876</v>
      </c>
      <c r="H2799" s="103">
        <v>16</v>
      </c>
      <c r="I2799" s="100" t="s">
        <v>7471</v>
      </c>
      <c r="J2799" s="101" t="s">
        <v>6510</v>
      </c>
      <c r="K2799" s="101" t="s">
        <v>781</v>
      </c>
    </row>
    <row r="2800" spans="1:11">
      <c r="A2800" s="2" t="s">
        <v>12153</v>
      </c>
      <c r="B2800" s="99">
        <v>2178917</v>
      </c>
      <c r="C2800" s="100" t="s">
        <v>6511</v>
      </c>
      <c r="D2800" s="101" t="s">
        <v>6512</v>
      </c>
      <c r="E2800" s="102">
        <v>2219760</v>
      </c>
      <c r="F2800" s="101" t="s">
        <v>7506</v>
      </c>
      <c r="G2800" s="101" t="s">
        <v>5876</v>
      </c>
      <c r="H2800" s="103">
        <v>16</v>
      </c>
      <c r="I2800" s="100" t="s">
        <v>7471</v>
      </c>
      <c r="J2800" s="101" t="s">
        <v>6512</v>
      </c>
      <c r="K2800" s="101" t="s">
        <v>781</v>
      </c>
    </row>
    <row r="2801" spans="1:11">
      <c r="A2801" s="2" t="s">
        <v>12153</v>
      </c>
      <c r="B2801" s="99">
        <v>2182853</v>
      </c>
      <c r="C2801" s="100" t="s">
        <v>6513</v>
      </c>
      <c r="D2801" s="101" t="s">
        <v>6514</v>
      </c>
      <c r="E2801" s="102">
        <v>2219760</v>
      </c>
      <c r="F2801" s="101" t="s">
        <v>7506</v>
      </c>
      <c r="G2801" s="101" t="s">
        <v>5876</v>
      </c>
      <c r="H2801" s="103">
        <v>16</v>
      </c>
      <c r="I2801" s="100" t="s">
        <v>7471</v>
      </c>
      <c r="J2801" s="101" t="s">
        <v>6514</v>
      </c>
      <c r="K2801" s="101" t="s">
        <v>781</v>
      </c>
    </row>
    <row r="2802" spans="1:11">
      <c r="A2802" s="2" t="s">
        <v>12153</v>
      </c>
      <c r="B2802" s="99">
        <v>2183781</v>
      </c>
      <c r="C2802" s="100" t="s">
        <v>6515</v>
      </c>
      <c r="D2802" s="101" t="s">
        <v>6516</v>
      </c>
      <c r="E2802" s="102">
        <v>2219760</v>
      </c>
      <c r="F2802" s="101" t="s">
        <v>7506</v>
      </c>
      <c r="G2802" s="101" t="s">
        <v>5876</v>
      </c>
      <c r="H2802" s="103">
        <v>16</v>
      </c>
      <c r="I2802" s="100" t="s">
        <v>7471</v>
      </c>
      <c r="J2802" s="101" t="s">
        <v>6516</v>
      </c>
      <c r="K2802" s="101" t="s">
        <v>781</v>
      </c>
    </row>
    <row r="2803" spans="1:11">
      <c r="A2803" s="2" t="s">
        <v>12153</v>
      </c>
      <c r="B2803" s="99">
        <v>2188445</v>
      </c>
      <c r="C2803" s="100" t="s">
        <v>6517</v>
      </c>
      <c r="D2803" s="101" t="s">
        <v>6518</v>
      </c>
      <c r="E2803" s="102">
        <v>2219760</v>
      </c>
      <c r="F2803" s="101" t="s">
        <v>7506</v>
      </c>
      <c r="G2803" s="101" t="s">
        <v>5876</v>
      </c>
      <c r="H2803" s="103">
        <v>16</v>
      </c>
      <c r="I2803" s="100" t="s">
        <v>7471</v>
      </c>
      <c r="J2803" s="101" t="s">
        <v>6518</v>
      </c>
      <c r="K2803" s="101" t="s">
        <v>781</v>
      </c>
    </row>
    <row r="2804" spans="1:11">
      <c r="A2804" s="2" t="s">
        <v>12153</v>
      </c>
      <c r="B2804" s="99">
        <v>2181369</v>
      </c>
      <c r="C2804" s="100" t="s">
        <v>6519</v>
      </c>
      <c r="D2804" s="101" t="s">
        <v>6520</v>
      </c>
      <c r="E2804" s="102">
        <v>2219760</v>
      </c>
      <c r="F2804" s="101" t="s">
        <v>7506</v>
      </c>
      <c r="G2804" s="101" t="s">
        <v>5876</v>
      </c>
      <c r="H2804" s="103">
        <v>16</v>
      </c>
      <c r="I2804" s="100" t="s">
        <v>7471</v>
      </c>
      <c r="J2804" s="101" t="s">
        <v>6520</v>
      </c>
      <c r="K2804" s="101" t="s">
        <v>781</v>
      </c>
    </row>
    <row r="2805" spans="1:11">
      <c r="A2805" s="2" t="s">
        <v>12153</v>
      </c>
      <c r="B2805" s="99">
        <v>2182116</v>
      </c>
      <c r="C2805" s="100" t="s">
        <v>6521</v>
      </c>
      <c r="D2805" s="101" t="s">
        <v>6522</v>
      </c>
      <c r="E2805" s="102">
        <v>2219760</v>
      </c>
      <c r="F2805" s="101" t="s">
        <v>7506</v>
      </c>
      <c r="G2805" s="101" t="s">
        <v>5876</v>
      </c>
      <c r="H2805" s="103">
        <v>16</v>
      </c>
      <c r="I2805" s="100" t="s">
        <v>7471</v>
      </c>
      <c r="J2805" s="101" t="s">
        <v>6522</v>
      </c>
      <c r="K2805" s="101" t="s">
        <v>781</v>
      </c>
    </row>
    <row r="2806" spans="1:11">
      <c r="A2806" s="2" t="s">
        <v>12153</v>
      </c>
      <c r="B2806" s="99">
        <v>2190632</v>
      </c>
      <c r="C2806" s="100" t="s">
        <v>6523</v>
      </c>
      <c r="D2806" s="101" t="s">
        <v>6524</v>
      </c>
      <c r="E2806" s="102">
        <v>2219760</v>
      </c>
      <c r="F2806" s="101" t="s">
        <v>7506</v>
      </c>
      <c r="G2806" s="101" t="s">
        <v>5876</v>
      </c>
      <c r="H2806" s="103">
        <v>16</v>
      </c>
      <c r="I2806" s="100" t="s">
        <v>7471</v>
      </c>
      <c r="J2806" s="101" t="s">
        <v>6524</v>
      </c>
      <c r="K2806" s="101" t="s">
        <v>781</v>
      </c>
    </row>
    <row r="2807" spans="1:11">
      <c r="A2807" s="2" t="s">
        <v>12153</v>
      </c>
      <c r="B2807" s="99">
        <v>2134173</v>
      </c>
      <c r="C2807" s="100" t="s">
        <v>9003</v>
      </c>
      <c r="D2807" s="101" t="s">
        <v>9004</v>
      </c>
      <c r="E2807" s="102">
        <v>2212820</v>
      </c>
      <c r="F2807" s="101" t="s">
        <v>7506</v>
      </c>
      <c r="G2807" s="101" t="s">
        <v>5876</v>
      </c>
      <c r="H2807" s="103">
        <v>16</v>
      </c>
      <c r="I2807" s="100" t="s">
        <v>7471</v>
      </c>
      <c r="J2807" s="101" t="s">
        <v>9004</v>
      </c>
      <c r="K2807" s="101" t="s">
        <v>822</v>
      </c>
    </row>
    <row r="2808" spans="1:11">
      <c r="A2808" s="2" t="s">
        <v>12153</v>
      </c>
      <c r="B2808" s="99">
        <v>2138252</v>
      </c>
      <c r="C2808" s="100" t="s">
        <v>9005</v>
      </c>
      <c r="D2808" s="101" t="s">
        <v>9006</v>
      </c>
      <c r="E2808" s="102">
        <v>2212820</v>
      </c>
      <c r="F2808" s="101" t="s">
        <v>7506</v>
      </c>
      <c r="G2808" s="101" t="s">
        <v>5876</v>
      </c>
      <c r="H2808" s="103">
        <v>16</v>
      </c>
      <c r="I2808" s="100" t="s">
        <v>7471</v>
      </c>
      <c r="J2808" s="101" t="s">
        <v>9006</v>
      </c>
      <c r="K2808" s="101" t="s">
        <v>822</v>
      </c>
    </row>
    <row r="2809" spans="1:11">
      <c r="A2809" s="2" t="s">
        <v>12153</v>
      </c>
      <c r="B2809" s="99">
        <v>2160458</v>
      </c>
      <c r="C2809" s="100" t="s">
        <v>9007</v>
      </c>
      <c r="D2809" s="101" t="s">
        <v>9008</v>
      </c>
      <c r="E2809" s="102">
        <v>2212820</v>
      </c>
      <c r="F2809" s="101" t="s">
        <v>7506</v>
      </c>
      <c r="G2809" s="101" t="s">
        <v>5876</v>
      </c>
      <c r="H2809" s="103">
        <v>16</v>
      </c>
      <c r="I2809" s="100" t="s">
        <v>7471</v>
      </c>
      <c r="J2809" s="101" t="s">
        <v>9008</v>
      </c>
      <c r="K2809" s="101" t="s">
        <v>822</v>
      </c>
    </row>
    <row r="2810" spans="1:11">
      <c r="A2810" s="2" t="s">
        <v>12153</v>
      </c>
      <c r="B2810" s="99">
        <v>2180682</v>
      </c>
      <c r="C2810" s="100" t="s">
        <v>9009</v>
      </c>
      <c r="D2810" s="101" t="s">
        <v>9010</v>
      </c>
      <c r="E2810" s="102">
        <v>2212820</v>
      </c>
      <c r="F2810" s="101" t="s">
        <v>7506</v>
      </c>
      <c r="G2810" s="101" t="s">
        <v>5876</v>
      </c>
      <c r="H2810" s="103">
        <v>16</v>
      </c>
      <c r="I2810" s="100" t="s">
        <v>7471</v>
      </c>
      <c r="J2810" s="101" t="s">
        <v>9010</v>
      </c>
      <c r="K2810" s="101" t="s">
        <v>822</v>
      </c>
    </row>
    <row r="2811" spans="1:11">
      <c r="A2811" s="2" t="s">
        <v>12153</v>
      </c>
      <c r="B2811" s="99">
        <v>2186146</v>
      </c>
      <c r="C2811" s="100" t="s">
        <v>9011</v>
      </c>
      <c r="D2811" s="101" t="s">
        <v>9012</v>
      </c>
      <c r="E2811" s="102">
        <v>2212820</v>
      </c>
      <c r="F2811" s="101" t="s">
        <v>7506</v>
      </c>
      <c r="G2811" s="101" t="s">
        <v>5876</v>
      </c>
      <c r="H2811" s="103">
        <v>16</v>
      </c>
      <c r="I2811" s="100" t="s">
        <v>7471</v>
      </c>
      <c r="J2811" s="101" t="s">
        <v>9012</v>
      </c>
      <c r="K2811" s="101" t="s">
        <v>822</v>
      </c>
    </row>
    <row r="2812" spans="1:11">
      <c r="A2812" s="2" t="s">
        <v>12153</v>
      </c>
      <c r="B2812" s="99">
        <v>2189116</v>
      </c>
      <c r="C2812" s="100" t="s">
        <v>9013</v>
      </c>
      <c r="D2812" s="101" t="s">
        <v>9014</v>
      </c>
      <c r="E2812" s="102">
        <v>2212820</v>
      </c>
      <c r="F2812" s="101" t="s">
        <v>7506</v>
      </c>
      <c r="G2812" s="101" t="s">
        <v>5876</v>
      </c>
      <c r="H2812" s="103">
        <v>16</v>
      </c>
      <c r="I2812" s="100" t="s">
        <v>7471</v>
      </c>
      <c r="J2812" s="101" t="s">
        <v>9014</v>
      </c>
      <c r="K2812" s="101" t="s">
        <v>822</v>
      </c>
    </row>
    <row r="2813" spans="1:11">
      <c r="A2813" s="2" t="s">
        <v>12153</v>
      </c>
      <c r="B2813" s="99">
        <v>2142330</v>
      </c>
      <c r="C2813" s="100" t="s">
        <v>9015</v>
      </c>
      <c r="D2813" s="101" t="s">
        <v>9016</v>
      </c>
      <c r="E2813" s="102">
        <v>2212820</v>
      </c>
      <c r="F2813" s="101" t="s">
        <v>7506</v>
      </c>
      <c r="G2813" s="101" t="s">
        <v>5876</v>
      </c>
      <c r="H2813" s="103">
        <v>16</v>
      </c>
      <c r="I2813" s="100" t="s">
        <v>7471</v>
      </c>
      <c r="J2813" s="101" t="s">
        <v>9016</v>
      </c>
      <c r="K2813" s="101" t="s">
        <v>822</v>
      </c>
    </row>
    <row r="2814" spans="1:11">
      <c r="A2814" s="2" t="s">
        <v>12153</v>
      </c>
      <c r="B2814" s="99">
        <v>2180686</v>
      </c>
      <c r="C2814" s="100" t="s">
        <v>9017</v>
      </c>
      <c r="D2814" s="101" t="s">
        <v>9018</v>
      </c>
      <c r="E2814" s="102">
        <v>2212820</v>
      </c>
      <c r="F2814" s="101" t="s">
        <v>7506</v>
      </c>
      <c r="G2814" s="101" t="s">
        <v>5876</v>
      </c>
      <c r="H2814" s="103">
        <v>16</v>
      </c>
      <c r="I2814" s="100" t="s">
        <v>7471</v>
      </c>
      <c r="J2814" s="101" t="s">
        <v>9018</v>
      </c>
      <c r="K2814" s="101" t="s">
        <v>822</v>
      </c>
    </row>
    <row r="2815" spans="1:11">
      <c r="A2815" s="2" t="s">
        <v>12153</v>
      </c>
      <c r="B2815" s="99">
        <v>2156368</v>
      </c>
      <c r="C2815" s="100" t="s">
        <v>9019</v>
      </c>
      <c r="D2815" s="101" t="s">
        <v>9020</v>
      </c>
      <c r="E2815" s="102">
        <v>2212820</v>
      </c>
      <c r="F2815" s="101" t="s">
        <v>7506</v>
      </c>
      <c r="G2815" s="101" t="s">
        <v>5876</v>
      </c>
      <c r="H2815" s="103">
        <v>16</v>
      </c>
      <c r="I2815" s="100" t="s">
        <v>7471</v>
      </c>
      <c r="J2815" s="101" t="s">
        <v>9020</v>
      </c>
      <c r="K2815" s="101" t="s">
        <v>822</v>
      </c>
    </row>
    <row r="2816" spans="1:11">
      <c r="A2816" s="2" t="s">
        <v>12153</v>
      </c>
      <c r="B2816" s="99">
        <v>2169082</v>
      </c>
      <c r="C2816" s="100" t="s">
        <v>9021</v>
      </c>
      <c r="D2816" s="101" t="s">
        <v>9022</v>
      </c>
      <c r="E2816" s="102">
        <v>2212820</v>
      </c>
      <c r="F2816" s="101" t="s">
        <v>7506</v>
      </c>
      <c r="G2816" s="101" t="s">
        <v>5876</v>
      </c>
      <c r="H2816" s="103">
        <v>16</v>
      </c>
      <c r="I2816" s="100" t="s">
        <v>7471</v>
      </c>
      <c r="J2816" s="101" t="s">
        <v>9022</v>
      </c>
      <c r="K2816" s="101" t="s">
        <v>822</v>
      </c>
    </row>
    <row r="2817" spans="1:11">
      <c r="A2817" s="2" t="s">
        <v>12153</v>
      </c>
      <c r="B2817" s="99">
        <v>2173283</v>
      </c>
      <c r="C2817" s="100" t="s">
        <v>9023</v>
      </c>
      <c r="D2817" s="101" t="s">
        <v>9024</v>
      </c>
      <c r="E2817" s="102">
        <v>2213768</v>
      </c>
      <c r="F2817" s="101" t="s">
        <v>7506</v>
      </c>
      <c r="G2817" s="101" t="s">
        <v>5457</v>
      </c>
      <c r="H2817" s="103">
        <v>12</v>
      </c>
      <c r="I2817" s="100" t="s">
        <v>7471</v>
      </c>
      <c r="J2817" s="101" t="s">
        <v>9024</v>
      </c>
      <c r="K2817" s="101" t="s">
        <v>5091</v>
      </c>
    </row>
    <row r="2818" spans="1:11">
      <c r="A2818" s="2" t="s">
        <v>12153</v>
      </c>
      <c r="B2818" s="99">
        <v>2151308</v>
      </c>
      <c r="C2818" s="100" t="s">
        <v>9025</v>
      </c>
      <c r="D2818" s="101" t="s">
        <v>9026</v>
      </c>
      <c r="E2818" s="102">
        <v>2213768</v>
      </c>
      <c r="F2818" s="101" t="s">
        <v>7506</v>
      </c>
      <c r="G2818" s="101" t="s">
        <v>5457</v>
      </c>
      <c r="H2818" s="103">
        <v>12</v>
      </c>
      <c r="I2818" s="100" t="s">
        <v>7471</v>
      </c>
      <c r="J2818" s="101" t="s">
        <v>9026</v>
      </c>
      <c r="K2818" s="101" t="s">
        <v>5091</v>
      </c>
    </row>
    <row r="2819" spans="1:11">
      <c r="A2819" s="2" t="s">
        <v>12153</v>
      </c>
      <c r="B2819" s="99">
        <v>2189040</v>
      </c>
      <c r="C2819" s="100" t="s">
        <v>9027</v>
      </c>
      <c r="D2819" s="101" t="s">
        <v>9028</v>
      </c>
      <c r="E2819" s="102">
        <v>2220716</v>
      </c>
      <c r="F2819" s="101" t="s">
        <v>7506</v>
      </c>
      <c r="G2819" s="101" t="s">
        <v>5457</v>
      </c>
      <c r="H2819" s="103">
        <v>4</v>
      </c>
      <c r="I2819" s="100" t="s">
        <v>7471</v>
      </c>
      <c r="J2819" s="101" t="s">
        <v>9028</v>
      </c>
      <c r="K2819" s="101" t="s">
        <v>5091</v>
      </c>
    </row>
    <row r="2820" spans="1:11">
      <c r="A2820" s="2" t="s">
        <v>12153</v>
      </c>
      <c r="B2820" s="99">
        <v>2186704</v>
      </c>
      <c r="C2820" s="100" t="s">
        <v>9029</v>
      </c>
      <c r="D2820" s="101" t="s">
        <v>9030</v>
      </c>
      <c r="E2820" s="102">
        <v>2217546</v>
      </c>
      <c r="F2820" s="101" t="s">
        <v>7506</v>
      </c>
      <c r="G2820" s="101" t="s">
        <v>5457</v>
      </c>
      <c r="H2820" s="103">
        <v>12</v>
      </c>
      <c r="I2820" s="100" t="s">
        <v>7471</v>
      </c>
      <c r="J2820" s="101" t="s">
        <v>9030</v>
      </c>
      <c r="K2820" s="101" t="s">
        <v>9031</v>
      </c>
    </row>
    <row r="2821" spans="1:11">
      <c r="A2821" s="2" t="s">
        <v>12153</v>
      </c>
      <c r="B2821" s="99">
        <v>2184887</v>
      </c>
      <c r="C2821" s="100" t="s">
        <v>9032</v>
      </c>
      <c r="D2821" s="101" t="s">
        <v>9033</v>
      </c>
      <c r="E2821" s="102">
        <v>2217546</v>
      </c>
      <c r="F2821" s="101" t="s">
        <v>7506</v>
      </c>
      <c r="G2821" s="101" t="s">
        <v>5457</v>
      </c>
      <c r="H2821" s="103">
        <v>12</v>
      </c>
      <c r="I2821" s="100" t="s">
        <v>7471</v>
      </c>
      <c r="J2821" s="101" t="s">
        <v>9033</v>
      </c>
      <c r="K2821" s="101" t="s">
        <v>9031</v>
      </c>
    </row>
    <row r="2822" spans="1:11">
      <c r="A2822" s="2" t="s">
        <v>12153</v>
      </c>
      <c r="B2822" s="99">
        <v>2189482</v>
      </c>
      <c r="C2822" s="100" t="s">
        <v>9034</v>
      </c>
      <c r="D2822" s="101" t="s">
        <v>9035</v>
      </c>
      <c r="E2822" s="102">
        <v>2217546</v>
      </c>
      <c r="F2822" s="101" t="s">
        <v>7506</v>
      </c>
      <c r="G2822" s="101" t="s">
        <v>5457</v>
      </c>
      <c r="H2822" s="103">
        <v>12</v>
      </c>
      <c r="I2822" s="100" t="s">
        <v>7471</v>
      </c>
      <c r="J2822" s="101" t="s">
        <v>9035</v>
      </c>
      <c r="K2822" s="101" t="s">
        <v>9031</v>
      </c>
    </row>
    <row r="2823" spans="1:11">
      <c r="A2823" s="2" t="s">
        <v>12153</v>
      </c>
      <c r="B2823" s="99">
        <v>2181817</v>
      </c>
      <c r="C2823" s="100" t="s">
        <v>10928</v>
      </c>
      <c r="D2823" s="101" t="s">
        <v>10929</v>
      </c>
      <c r="E2823" s="102">
        <v>2212436</v>
      </c>
      <c r="F2823" s="101" t="s">
        <v>7506</v>
      </c>
      <c r="G2823" s="101" t="s">
        <v>5876</v>
      </c>
      <c r="H2823" s="103">
        <v>16</v>
      </c>
      <c r="I2823" s="100" t="s">
        <v>7471</v>
      </c>
      <c r="J2823" s="101" t="s">
        <v>10929</v>
      </c>
      <c r="K2823" s="101" t="s">
        <v>894</v>
      </c>
    </row>
    <row r="2824" spans="1:11">
      <c r="A2824" s="2" t="s">
        <v>12153</v>
      </c>
      <c r="B2824" s="99">
        <v>2188118</v>
      </c>
      <c r="C2824" s="100" t="s">
        <v>10930</v>
      </c>
      <c r="D2824" s="101" t="s">
        <v>10931</v>
      </c>
      <c r="E2824" s="102">
        <v>2212436</v>
      </c>
      <c r="F2824" s="101" t="s">
        <v>7506</v>
      </c>
      <c r="G2824" s="101" t="s">
        <v>5876</v>
      </c>
      <c r="H2824" s="103">
        <v>16</v>
      </c>
      <c r="I2824" s="100" t="s">
        <v>7471</v>
      </c>
      <c r="J2824" s="101" t="s">
        <v>10931</v>
      </c>
      <c r="K2824" s="101" t="s">
        <v>894</v>
      </c>
    </row>
    <row r="2825" spans="1:11">
      <c r="A2825" s="2" t="s">
        <v>12153</v>
      </c>
      <c r="B2825" s="99">
        <v>2146282</v>
      </c>
      <c r="C2825" s="100" t="s">
        <v>10932</v>
      </c>
      <c r="D2825" s="101" t="s">
        <v>10933</v>
      </c>
      <c r="E2825" s="102">
        <v>2121174</v>
      </c>
      <c r="F2825" s="101" t="s">
        <v>7506</v>
      </c>
      <c r="G2825" s="101" t="s">
        <v>5876</v>
      </c>
      <c r="H2825" s="103">
        <v>4</v>
      </c>
      <c r="I2825" s="100" t="s">
        <v>7471</v>
      </c>
      <c r="J2825" s="101" t="s">
        <v>10933</v>
      </c>
      <c r="K2825" s="101" t="s">
        <v>1463</v>
      </c>
    </row>
    <row r="2826" spans="1:11">
      <c r="A2826" s="2" t="s">
        <v>12153</v>
      </c>
      <c r="B2826" s="99">
        <v>2149022</v>
      </c>
      <c r="C2826" s="100" t="s">
        <v>11042</v>
      </c>
      <c r="D2826" s="101" t="s">
        <v>11043</v>
      </c>
      <c r="E2826" s="102">
        <v>2212798</v>
      </c>
      <c r="F2826" s="101" t="s">
        <v>7506</v>
      </c>
      <c r="G2826" s="101" t="s">
        <v>5876</v>
      </c>
      <c r="H2826" s="103">
        <v>16</v>
      </c>
      <c r="I2826" s="100" t="s">
        <v>7471</v>
      </c>
      <c r="J2826" s="101" t="s">
        <v>11043</v>
      </c>
      <c r="K2826" s="101" t="s">
        <v>11044</v>
      </c>
    </row>
    <row r="2827" spans="1:11">
      <c r="A2827" s="2" t="s">
        <v>12153</v>
      </c>
      <c r="B2827" s="99">
        <v>2154060</v>
      </c>
      <c r="C2827" s="100" t="s">
        <v>11045</v>
      </c>
      <c r="D2827" s="101" t="s">
        <v>11046</v>
      </c>
      <c r="E2827" s="102">
        <v>2212798</v>
      </c>
      <c r="F2827" s="101" t="s">
        <v>7506</v>
      </c>
      <c r="G2827" s="101" t="s">
        <v>5876</v>
      </c>
      <c r="H2827" s="103">
        <v>16</v>
      </c>
      <c r="I2827" s="100" t="s">
        <v>7471</v>
      </c>
      <c r="J2827" s="101" t="s">
        <v>11046</v>
      </c>
      <c r="K2827" s="101" t="s">
        <v>11044</v>
      </c>
    </row>
    <row r="2828" spans="1:11">
      <c r="A2828" s="2" t="s">
        <v>12153</v>
      </c>
      <c r="B2828" s="99">
        <v>2165740</v>
      </c>
      <c r="C2828" s="100" t="s">
        <v>11047</v>
      </c>
      <c r="D2828" s="101" t="s">
        <v>11048</v>
      </c>
      <c r="E2828" s="102">
        <v>2212798</v>
      </c>
      <c r="F2828" s="101" t="s">
        <v>7506</v>
      </c>
      <c r="G2828" s="101" t="s">
        <v>5876</v>
      </c>
      <c r="H2828" s="103">
        <v>16</v>
      </c>
      <c r="I2828" s="100" t="s">
        <v>7471</v>
      </c>
      <c r="J2828" s="101" t="s">
        <v>11048</v>
      </c>
      <c r="K2828" s="101" t="s">
        <v>11044</v>
      </c>
    </row>
    <row r="2829" spans="1:11">
      <c r="A2829" s="2" t="s">
        <v>12153</v>
      </c>
      <c r="B2829" s="99">
        <v>2167415</v>
      </c>
      <c r="C2829" s="100" t="s">
        <v>11049</v>
      </c>
      <c r="D2829" s="101" t="s">
        <v>11050</v>
      </c>
      <c r="E2829" s="102">
        <v>2212798</v>
      </c>
      <c r="F2829" s="101" t="s">
        <v>7506</v>
      </c>
      <c r="G2829" s="101" t="s">
        <v>5876</v>
      </c>
      <c r="H2829" s="103">
        <v>16</v>
      </c>
      <c r="I2829" s="100" t="s">
        <v>7471</v>
      </c>
      <c r="J2829" s="101" t="s">
        <v>11050</v>
      </c>
      <c r="K2829" s="101" t="s">
        <v>11044</v>
      </c>
    </row>
    <row r="2830" spans="1:11">
      <c r="A2830" s="2" t="s">
        <v>12153</v>
      </c>
      <c r="B2830" s="99">
        <v>2190953</v>
      </c>
      <c r="C2830" s="100" t="s">
        <v>11051</v>
      </c>
      <c r="D2830" s="101" t="s">
        <v>11052</v>
      </c>
      <c r="E2830" s="102">
        <v>2212798</v>
      </c>
      <c r="F2830" s="101" t="s">
        <v>7506</v>
      </c>
      <c r="G2830" s="101" t="s">
        <v>5876</v>
      </c>
      <c r="H2830" s="103">
        <v>16</v>
      </c>
      <c r="I2830" s="100" t="s">
        <v>7471</v>
      </c>
      <c r="J2830" s="101" t="s">
        <v>11052</v>
      </c>
      <c r="K2830" s="101" t="s">
        <v>11044</v>
      </c>
    </row>
    <row r="2831" spans="1:11">
      <c r="A2831" s="2" t="s">
        <v>12153</v>
      </c>
      <c r="B2831" s="99">
        <v>2149403</v>
      </c>
      <c r="C2831" s="100" t="s">
        <v>11053</v>
      </c>
      <c r="D2831" s="101" t="s">
        <v>11054</v>
      </c>
      <c r="E2831" s="102">
        <v>2212798</v>
      </c>
      <c r="F2831" s="101" t="s">
        <v>7506</v>
      </c>
      <c r="G2831" s="101" t="s">
        <v>5876</v>
      </c>
      <c r="H2831" s="103">
        <v>16</v>
      </c>
      <c r="I2831" s="100" t="s">
        <v>7471</v>
      </c>
      <c r="J2831" s="101" t="s">
        <v>11054</v>
      </c>
      <c r="K2831" s="101" t="s">
        <v>11044</v>
      </c>
    </row>
    <row r="2832" spans="1:11">
      <c r="A2832" s="2" t="s">
        <v>12153</v>
      </c>
      <c r="B2832" s="99">
        <v>2161538</v>
      </c>
      <c r="C2832" s="100" t="s">
        <v>11055</v>
      </c>
      <c r="D2832" s="101" t="s">
        <v>11056</v>
      </c>
      <c r="E2832" s="102">
        <v>2212798</v>
      </c>
      <c r="F2832" s="101" t="s">
        <v>7506</v>
      </c>
      <c r="G2832" s="101" t="s">
        <v>5876</v>
      </c>
      <c r="H2832" s="103">
        <v>16</v>
      </c>
      <c r="I2832" s="100" t="s">
        <v>7471</v>
      </c>
      <c r="J2832" s="101" t="s">
        <v>11056</v>
      </c>
      <c r="K2832" s="101" t="s">
        <v>11044</v>
      </c>
    </row>
    <row r="2833" spans="1:11">
      <c r="A2833" s="2" t="s">
        <v>12153</v>
      </c>
      <c r="B2833" s="99">
        <v>2164253</v>
      </c>
      <c r="C2833" s="100" t="s">
        <v>11057</v>
      </c>
      <c r="D2833" s="101" t="s">
        <v>11058</v>
      </c>
      <c r="E2833" s="102">
        <v>2212798</v>
      </c>
      <c r="F2833" s="101" t="s">
        <v>7506</v>
      </c>
      <c r="G2833" s="101" t="s">
        <v>5876</v>
      </c>
      <c r="H2833" s="103">
        <v>16</v>
      </c>
      <c r="I2833" s="100" t="s">
        <v>7471</v>
      </c>
      <c r="J2833" s="101" t="s">
        <v>11058</v>
      </c>
      <c r="K2833" s="101" t="s">
        <v>11044</v>
      </c>
    </row>
    <row r="2834" spans="1:11">
      <c r="A2834" s="2" t="s">
        <v>12153</v>
      </c>
      <c r="B2834" s="99">
        <v>2190813</v>
      </c>
      <c r="C2834" s="100" t="s">
        <v>11059</v>
      </c>
      <c r="D2834" s="101" t="s">
        <v>11060</v>
      </c>
      <c r="E2834" s="102">
        <v>2212798</v>
      </c>
      <c r="F2834" s="101" t="s">
        <v>7506</v>
      </c>
      <c r="G2834" s="101" t="s">
        <v>5876</v>
      </c>
      <c r="H2834" s="103">
        <v>16</v>
      </c>
      <c r="I2834" s="100" t="s">
        <v>7471</v>
      </c>
      <c r="J2834" s="101" t="s">
        <v>11060</v>
      </c>
      <c r="K2834" s="101" t="s">
        <v>11044</v>
      </c>
    </row>
    <row r="2835" spans="1:11">
      <c r="A2835" s="2" t="s">
        <v>12153</v>
      </c>
      <c r="B2835" s="99">
        <v>2191041</v>
      </c>
      <c r="C2835" s="100" t="s">
        <v>11061</v>
      </c>
      <c r="D2835" s="101" t="s">
        <v>11062</v>
      </c>
      <c r="E2835" s="102">
        <v>2212798</v>
      </c>
      <c r="F2835" s="101" t="s">
        <v>7506</v>
      </c>
      <c r="G2835" s="101" t="s">
        <v>5876</v>
      </c>
      <c r="H2835" s="103">
        <v>16</v>
      </c>
      <c r="I2835" s="100" t="s">
        <v>7471</v>
      </c>
      <c r="J2835" s="101" t="s">
        <v>11062</v>
      </c>
      <c r="K2835" s="101" t="s">
        <v>11044</v>
      </c>
    </row>
    <row r="2836" spans="1:11">
      <c r="A2836" s="2" t="s">
        <v>12153</v>
      </c>
      <c r="B2836" s="99">
        <v>2139456</v>
      </c>
      <c r="C2836" s="100" t="s">
        <v>10475</v>
      </c>
      <c r="D2836" s="101" t="s">
        <v>5313</v>
      </c>
      <c r="E2836" s="102">
        <v>2212338</v>
      </c>
      <c r="F2836" s="101" t="s">
        <v>7506</v>
      </c>
      <c r="G2836" s="101" t="s">
        <v>5876</v>
      </c>
      <c r="H2836" s="103">
        <v>16</v>
      </c>
      <c r="I2836" s="100" t="s">
        <v>7471</v>
      </c>
      <c r="J2836" s="101" t="s">
        <v>5313</v>
      </c>
      <c r="K2836" s="101" t="s">
        <v>929</v>
      </c>
    </row>
    <row r="2837" spans="1:11">
      <c r="A2837" s="2" t="s">
        <v>12153</v>
      </c>
      <c r="B2837" s="99">
        <v>2160457</v>
      </c>
      <c r="C2837" s="100" t="s">
        <v>10476</v>
      </c>
      <c r="D2837" s="101" t="s">
        <v>10477</v>
      </c>
      <c r="E2837" s="102">
        <v>2212338</v>
      </c>
      <c r="F2837" s="101" t="s">
        <v>7506</v>
      </c>
      <c r="G2837" s="101" t="s">
        <v>5876</v>
      </c>
      <c r="H2837" s="103">
        <v>16</v>
      </c>
      <c r="I2837" s="100" t="s">
        <v>7471</v>
      </c>
      <c r="J2837" s="101" t="s">
        <v>10477</v>
      </c>
      <c r="K2837" s="101" t="s">
        <v>929</v>
      </c>
    </row>
    <row r="2838" spans="1:11">
      <c r="A2838" s="2" t="s">
        <v>12153</v>
      </c>
      <c r="B2838" s="99">
        <v>2178257</v>
      </c>
      <c r="C2838" s="100" t="s">
        <v>10478</v>
      </c>
      <c r="D2838" s="101" t="s">
        <v>10479</v>
      </c>
      <c r="E2838" s="102">
        <v>2212338</v>
      </c>
      <c r="F2838" s="101" t="s">
        <v>7506</v>
      </c>
      <c r="G2838" s="101" t="s">
        <v>5876</v>
      </c>
      <c r="H2838" s="103">
        <v>16</v>
      </c>
      <c r="I2838" s="100" t="s">
        <v>7471</v>
      </c>
      <c r="J2838" s="101" t="s">
        <v>10479</v>
      </c>
      <c r="K2838" s="101" t="s">
        <v>929</v>
      </c>
    </row>
    <row r="2839" spans="1:11">
      <c r="A2839" s="2" t="s">
        <v>12153</v>
      </c>
      <c r="B2839" s="99">
        <v>2184149</v>
      </c>
      <c r="C2839" s="100" t="s">
        <v>10480</v>
      </c>
      <c r="D2839" s="101" t="s">
        <v>10481</v>
      </c>
      <c r="E2839" s="102">
        <v>2212338</v>
      </c>
      <c r="F2839" s="101" t="s">
        <v>7506</v>
      </c>
      <c r="G2839" s="101" t="s">
        <v>5876</v>
      </c>
      <c r="H2839" s="103">
        <v>16</v>
      </c>
      <c r="I2839" s="100" t="s">
        <v>7471</v>
      </c>
      <c r="J2839" s="101" t="s">
        <v>10481</v>
      </c>
      <c r="K2839" s="101" t="s">
        <v>929</v>
      </c>
    </row>
    <row r="2840" spans="1:11">
      <c r="A2840" s="2" t="s">
        <v>12153</v>
      </c>
      <c r="B2840" s="99">
        <v>2185720</v>
      </c>
      <c r="C2840" s="100" t="s">
        <v>10482</v>
      </c>
      <c r="D2840" s="101" t="s">
        <v>10483</v>
      </c>
      <c r="E2840" s="102">
        <v>2212338</v>
      </c>
      <c r="F2840" s="101" t="s">
        <v>7506</v>
      </c>
      <c r="G2840" s="101" t="s">
        <v>5876</v>
      </c>
      <c r="H2840" s="103">
        <v>16</v>
      </c>
      <c r="I2840" s="100" t="s">
        <v>7471</v>
      </c>
      <c r="J2840" s="101" t="s">
        <v>10483</v>
      </c>
      <c r="K2840" s="101" t="s">
        <v>929</v>
      </c>
    </row>
    <row r="2841" spans="1:11">
      <c r="A2841" s="2" t="s">
        <v>12153</v>
      </c>
      <c r="B2841" s="99">
        <v>2189488</v>
      </c>
      <c r="C2841" s="100" t="s">
        <v>10484</v>
      </c>
      <c r="D2841" s="101" t="s">
        <v>10485</v>
      </c>
      <c r="E2841" s="102">
        <v>2212338</v>
      </c>
      <c r="F2841" s="101" t="s">
        <v>7506</v>
      </c>
      <c r="G2841" s="101" t="s">
        <v>5876</v>
      </c>
      <c r="H2841" s="103">
        <v>16</v>
      </c>
      <c r="I2841" s="100" t="s">
        <v>7471</v>
      </c>
      <c r="J2841" s="101" t="s">
        <v>10485</v>
      </c>
      <c r="K2841" s="101" t="s">
        <v>929</v>
      </c>
    </row>
    <row r="2842" spans="1:11">
      <c r="A2842" s="2" t="s">
        <v>12153</v>
      </c>
      <c r="B2842" s="99">
        <v>2190638</v>
      </c>
      <c r="C2842" s="100" t="s">
        <v>10486</v>
      </c>
      <c r="D2842" s="101" t="s">
        <v>10487</v>
      </c>
      <c r="E2842" s="102">
        <v>2212338</v>
      </c>
      <c r="F2842" s="101" t="s">
        <v>7506</v>
      </c>
      <c r="G2842" s="101" t="s">
        <v>5876</v>
      </c>
      <c r="H2842" s="103">
        <v>16</v>
      </c>
      <c r="I2842" s="100" t="s">
        <v>7471</v>
      </c>
      <c r="J2842" s="101" t="s">
        <v>10487</v>
      </c>
      <c r="K2842" s="101" t="s">
        <v>929</v>
      </c>
    </row>
    <row r="2843" spans="1:11">
      <c r="A2843" s="2" t="s">
        <v>12153</v>
      </c>
      <c r="B2843" s="99">
        <v>2179299</v>
      </c>
      <c r="C2843" s="100" t="s">
        <v>10488</v>
      </c>
      <c r="D2843" s="101" t="s">
        <v>10489</v>
      </c>
      <c r="E2843" s="102">
        <v>2212338</v>
      </c>
      <c r="F2843" s="101" t="s">
        <v>7506</v>
      </c>
      <c r="G2843" s="101" t="s">
        <v>5876</v>
      </c>
      <c r="H2843" s="103">
        <v>16</v>
      </c>
      <c r="I2843" s="100" t="s">
        <v>7471</v>
      </c>
      <c r="J2843" s="101" t="s">
        <v>10489</v>
      </c>
      <c r="K2843" s="101" t="s">
        <v>929</v>
      </c>
    </row>
    <row r="2844" spans="1:11">
      <c r="A2844" s="2" t="s">
        <v>12153</v>
      </c>
      <c r="B2844" s="99">
        <v>2184483</v>
      </c>
      <c r="C2844" s="100" t="s">
        <v>10490</v>
      </c>
      <c r="D2844" s="101" t="s">
        <v>10491</v>
      </c>
      <c r="E2844" s="102">
        <v>2212338</v>
      </c>
      <c r="F2844" s="101" t="s">
        <v>7506</v>
      </c>
      <c r="G2844" s="101" t="s">
        <v>5876</v>
      </c>
      <c r="H2844" s="103">
        <v>16</v>
      </c>
      <c r="I2844" s="100" t="s">
        <v>7471</v>
      </c>
      <c r="J2844" s="101" t="s">
        <v>10491</v>
      </c>
      <c r="K2844" s="101" t="s">
        <v>929</v>
      </c>
    </row>
    <row r="2845" spans="1:11">
      <c r="A2845" s="2" t="s">
        <v>12153</v>
      </c>
      <c r="B2845" s="99">
        <v>2170029</v>
      </c>
      <c r="C2845" s="100" t="s">
        <v>10492</v>
      </c>
      <c r="D2845" s="101" t="s">
        <v>10493</v>
      </c>
      <c r="E2845" s="102">
        <v>2215196</v>
      </c>
      <c r="F2845" s="101" t="s">
        <v>7506</v>
      </c>
      <c r="G2845" s="101" t="s">
        <v>5457</v>
      </c>
      <c r="H2845" s="103">
        <v>4</v>
      </c>
      <c r="I2845" s="100" t="s">
        <v>7471</v>
      </c>
      <c r="J2845" s="101" t="s">
        <v>10493</v>
      </c>
      <c r="K2845" s="101" t="s">
        <v>2792</v>
      </c>
    </row>
    <row r="2846" spans="1:11">
      <c r="A2846" s="2" t="s">
        <v>12153</v>
      </c>
      <c r="B2846" s="99">
        <v>2174777</v>
      </c>
      <c r="C2846" s="100" t="s">
        <v>10494</v>
      </c>
      <c r="D2846" s="101" t="s">
        <v>10495</v>
      </c>
      <c r="E2846" s="102">
        <v>2215196</v>
      </c>
      <c r="F2846" s="101" t="s">
        <v>7506</v>
      </c>
      <c r="G2846" s="101" t="s">
        <v>5457</v>
      </c>
      <c r="H2846" s="103">
        <v>4</v>
      </c>
      <c r="I2846" s="100" t="s">
        <v>7471</v>
      </c>
      <c r="J2846" s="101" t="s">
        <v>10495</v>
      </c>
      <c r="K2846" s="101" t="s">
        <v>2792</v>
      </c>
    </row>
    <row r="2847" spans="1:11">
      <c r="A2847" s="2" t="s">
        <v>12153</v>
      </c>
      <c r="B2847" s="99">
        <v>2191001</v>
      </c>
      <c r="C2847" s="100" t="s">
        <v>10496</v>
      </c>
      <c r="D2847" s="101" t="s">
        <v>10497</v>
      </c>
      <c r="E2847" s="102">
        <v>2126208</v>
      </c>
      <c r="F2847" s="101" t="s">
        <v>7506</v>
      </c>
      <c r="G2847" s="101" t="s">
        <v>2092</v>
      </c>
      <c r="H2847" s="103">
        <v>2.4</v>
      </c>
      <c r="I2847" s="100" t="s">
        <v>7471</v>
      </c>
      <c r="J2847" s="101" t="s">
        <v>10497</v>
      </c>
      <c r="K2847" s="101" t="s">
        <v>10498</v>
      </c>
    </row>
    <row r="2848" spans="1:11">
      <c r="A2848" s="2" t="s">
        <v>12148</v>
      </c>
      <c r="B2848" s="99">
        <v>2179831</v>
      </c>
      <c r="C2848" s="100" t="s">
        <v>2300</v>
      </c>
      <c r="D2848" s="101" t="s">
        <v>2301</v>
      </c>
      <c r="E2848" s="102">
        <v>2216194</v>
      </c>
      <c r="F2848" s="101" t="s">
        <v>7506</v>
      </c>
      <c r="G2848" s="101" t="s">
        <v>3175</v>
      </c>
      <c r="H2848" s="103">
        <v>12</v>
      </c>
      <c r="I2848" s="100" t="s">
        <v>7471</v>
      </c>
      <c r="J2848" s="101" t="s">
        <v>2301</v>
      </c>
      <c r="K2848" s="101" t="s">
        <v>414</v>
      </c>
    </row>
    <row r="2849" spans="1:11">
      <c r="A2849" s="2" t="s">
        <v>12148</v>
      </c>
      <c r="B2849" s="99">
        <v>2188271</v>
      </c>
      <c r="C2849" s="100" t="s">
        <v>2302</v>
      </c>
      <c r="D2849" s="101" t="s">
        <v>2303</v>
      </c>
      <c r="E2849" s="102">
        <v>2216194</v>
      </c>
      <c r="F2849" s="101" t="s">
        <v>7506</v>
      </c>
      <c r="G2849" s="101" t="s">
        <v>3175</v>
      </c>
      <c r="H2849" s="103">
        <v>12</v>
      </c>
      <c r="I2849" s="100" t="s">
        <v>7471</v>
      </c>
      <c r="J2849" s="101" t="s">
        <v>2303</v>
      </c>
      <c r="K2849" s="101" t="s">
        <v>414</v>
      </c>
    </row>
    <row r="2850" spans="1:11">
      <c r="A2850" s="2" t="s">
        <v>12148</v>
      </c>
      <c r="B2850" s="99">
        <v>2191071</v>
      </c>
      <c r="C2850" s="100" t="s">
        <v>2304</v>
      </c>
      <c r="D2850" s="101" t="s">
        <v>2305</v>
      </c>
      <c r="E2850" s="102">
        <v>2216194</v>
      </c>
      <c r="F2850" s="101" t="s">
        <v>7506</v>
      </c>
      <c r="G2850" s="101" t="s">
        <v>3175</v>
      </c>
      <c r="H2850" s="103">
        <v>12</v>
      </c>
      <c r="I2850" s="100" t="s">
        <v>7471</v>
      </c>
      <c r="J2850" s="101" t="s">
        <v>2305</v>
      </c>
      <c r="K2850" s="101" t="s">
        <v>414</v>
      </c>
    </row>
    <row r="2851" spans="1:11">
      <c r="A2851" s="2" t="s">
        <v>12148</v>
      </c>
      <c r="B2851" s="99">
        <v>2169286</v>
      </c>
      <c r="C2851" s="100" t="s">
        <v>2306</v>
      </c>
      <c r="D2851" s="101" t="s">
        <v>2307</v>
      </c>
      <c r="E2851" s="102">
        <v>2216194</v>
      </c>
      <c r="F2851" s="101" t="s">
        <v>7506</v>
      </c>
      <c r="G2851" s="101" t="s">
        <v>3175</v>
      </c>
      <c r="H2851" s="103">
        <v>12</v>
      </c>
      <c r="I2851" s="100" t="s">
        <v>7471</v>
      </c>
      <c r="J2851" s="101" t="s">
        <v>2307</v>
      </c>
      <c r="K2851" s="101" t="s">
        <v>414</v>
      </c>
    </row>
    <row r="2852" spans="1:11">
      <c r="A2852" s="2" t="s">
        <v>12148</v>
      </c>
      <c r="B2852" s="99">
        <v>2129132</v>
      </c>
      <c r="C2852" s="100" t="s">
        <v>2308</v>
      </c>
      <c r="D2852" s="101" t="s">
        <v>2309</v>
      </c>
      <c r="E2852" s="102">
        <v>2216194</v>
      </c>
      <c r="F2852" s="101" t="s">
        <v>7506</v>
      </c>
      <c r="G2852" s="101" t="s">
        <v>3175</v>
      </c>
      <c r="H2852" s="103">
        <v>12</v>
      </c>
      <c r="I2852" s="100" t="s">
        <v>7471</v>
      </c>
      <c r="J2852" s="101" t="s">
        <v>2309</v>
      </c>
      <c r="K2852" s="101" t="s">
        <v>414</v>
      </c>
    </row>
    <row r="2853" spans="1:11">
      <c r="A2853" s="2" t="s">
        <v>12148</v>
      </c>
      <c r="B2853" s="99">
        <v>2136049</v>
      </c>
      <c r="C2853" s="100" t="s">
        <v>2310</v>
      </c>
      <c r="D2853" s="101" t="s">
        <v>2311</v>
      </c>
      <c r="E2853" s="102">
        <v>2216194</v>
      </c>
      <c r="F2853" s="101" t="s">
        <v>7506</v>
      </c>
      <c r="G2853" s="101" t="s">
        <v>3175</v>
      </c>
      <c r="H2853" s="103">
        <v>12</v>
      </c>
      <c r="I2853" s="100" t="s">
        <v>7471</v>
      </c>
      <c r="J2853" s="101" t="s">
        <v>2311</v>
      </c>
      <c r="K2853" s="101" t="s">
        <v>414</v>
      </c>
    </row>
    <row r="2854" spans="1:11">
      <c r="A2854" s="2" t="s">
        <v>12148</v>
      </c>
      <c r="B2854" s="99">
        <v>2190822</v>
      </c>
      <c r="C2854" s="100" t="s">
        <v>2312</v>
      </c>
      <c r="D2854" s="101" t="s">
        <v>2313</v>
      </c>
      <c r="E2854" s="102">
        <v>2219542</v>
      </c>
      <c r="F2854" s="101" t="s">
        <v>7506</v>
      </c>
      <c r="G2854" s="101" t="s">
        <v>5435</v>
      </c>
      <c r="H2854" s="103">
        <v>12</v>
      </c>
      <c r="I2854" s="100" t="s">
        <v>7471</v>
      </c>
      <c r="J2854" s="101" t="s">
        <v>2313</v>
      </c>
      <c r="K2854" s="101" t="s">
        <v>416</v>
      </c>
    </row>
    <row r="2855" spans="1:11">
      <c r="A2855" s="2" t="s">
        <v>12148</v>
      </c>
      <c r="B2855" s="99">
        <v>2184235</v>
      </c>
      <c r="C2855" s="100" t="s">
        <v>2314</v>
      </c>
      <c r="D2855" s="101" t="s">
        <v>2315</v>
      </c>
      <c r="E2855" s="102">
        <v>2219542</v>
      </c>
      <c r="F2855" s="101" t="s">
        <v>7506</v>
      </c>
      <c r="G2855" s="101" t="s">
        <v>5435</v>
      </c>
      <c r="H2855" s="103">
        <v>12</v>
      </c>
      <c r="I2855" s="100" t="s">
        <v>7471</v>
      </c>
      <c r="J2855" s="101" t="s">
        <v>2315</v>
      </c>
      <c r="K2855" s="101" t="s">
        <v>416</v>
      </c>
    </row>
    <row r="2856" spans="1:11">
      <c r="A2856" s="2" t="s">
        <v>12148</v>
      </c>
      <c r="B2856" s="99">
        <v>2157307</v>
      </c>
      <c r="C2856" s="100" t="s">
        <v>2316</v>
      </c>
      <c r="D2856" s="101" t="s">
        <v>2317</v>
      </c>
      <c r="E2856" s="102">
        <v>2219542</v>
      </c>
      <c r="F2856" s="101" t="s">
        <v>7506</v>
      </c>
      <c r="G2856" s="101" t="s">
        <v>5435</v>
      </c>
      <c r="H2856" s="103">
        <v>12</v>
      </c>
      <c r="I2856" s="100" t="s">
        <v>7471</v>
      </c>
      <c r="J2856" s="101" t="s">
        <v>2317</v>
      </c>
      <c r="K2856" s="101" t="s">
        <v>416</v>
      </c>
    </row>
    <row r="2857" spans="1:11">
      <c r="A2857" s="2" t="s">
        <v>12148</v>
      </c>
      <c r="B2857" s="99">
        <v>2184158</v>
      </c>
      <c r="C2857" s="100" t="s">
        <v>2318</v>
      </c>
      <c r="D2857" s="101" t="s">
        <v>2319</v>
      </c>
      <c r="E2857" s="102">
        <v>2219542</v>
      </c>
      <c r="F2857" s="101" t="s">
        <v>7506</v>
      </c>
      <c r="G2857" s="101" t="s">
        <v>5435</v>
      </c>
      <c r="H2857" s="103">
        <v>12</v>
      </c>
      <c r="I2857" s="100" t="s">
        <v>7471</v>
      </c>
      <c r="J2857" s="101" t="s">
        <v>2319</v>
      </c>
      <c r="K2857" s="101" t="s">
        <v>416</v>
      </c>
    </row>
    <row r="2858" spans="1:11">
      <c r="A2858" s="2" t="s">
        <v>12148</v>
      </c>
      <c r="B2858" s="99">
        <v>2144745</v>
      </c>
      <c r="C2858" s="100" t="s">
        <v>7009</v>
      </c>
      <c r="D2858" s="101" t="s">
        <v>7010</v>
      </c>
      <c r="E2858" s="102">
        <v>2217814</v>
      </c>
      <c r="F2858" s="101" t="s">
        <v>7506</v>
      </c>
      <c r="G2858" s="101" t="s">
        <v>3175</v>
      </c>
      <c r="H2858" s="103">
        <v>12</v>
      </c>
      <c r="I2858" s="100" t="s">
        <v>7471</v>
      </c>
      <c r="J2858" s="101" t="s">
        <v>7010</v>
      </c>
      <c r="K2858" s="101" t="s">
        <v>3785</v>
      </c>
    </row>
    <row r="2859" spans="1:11">
      <c r="A2859" s="2" t="s">
        <v>12148</v>
      </c>
      <c r="B2859" s="99">
        <v>2163154</v>
      </c>
      <c r="C2859" s="100" t="s">
        <v>7011</v>
      </c>
      <c r="D2859" s="101" t="s">
        <v>7012</v>
      </c>
      <c r="E2859" s="102">
        <v>2217814</v>
      </c>
      <c r="F2859" s="101" t="s">
        <v>7506</v>
      </c>
      <c r="G2859" s="101" t="s">
        <v>3175</v>
      </c>
      <c r="H2859" s="103">
        <v>12</v>
      </c>
      <c r="I2859" s="100" t="s">
        <v>7471</v>
      </c>
      <c r="J2859" s="101" t="s">
        <v>7012</v>
      </c>
      <c r="K2859" s="101" t="s">
        <v>3785</v>
      </c>
    </row>
    <row r="2860" spans="1:11">
      <c r="A2860" s="2" t="s">
        <v>12148</v>
      </c>
      <c r="B2860" s="99">
        <v>2178182</v>
      </c>
      <c r="C2860" s="100" t="s">
        <v>7013</v>
      </c>
      <c r="D2860" s="101" t="s">
        <v>7014</v>
      </c>
      <c r="E2860" s="102">
        <v>2217814</v>
      </c>
      <c r="F2860" s="101" t="s">
        <v>7506</v>
      </c>
      <c r="G2860" s="101" t="s">
        <v>3175</v>
      </c>
      <c r="H2860" s="103">
        <v>12</v>
      </c>
      <c r="I2860" s="100" t="s">
        <v>7471</v>
      </c>
      <c r="J2860" s="101" t="s">
        <v>7014</v>
      </c>
      <c r="K2860" s="101" t="s">
        <v>3785</v>
      </c>
    </row>
    <row r="2861" spans="1:11">
      <c r="A2861" s="2" t="s">
        <v>12148</v>
      </c>
      <c r="B2861" s="99">
        <v>2190555</v>
      </c>
      <c r="C2861" s="100" t="s">
        <v>7015</v>
      </c>
      <c r="D2861" s="101" t="s">
        <v>7016</v>
      </c>
      <c r="E2861" s="102">
        <v>2217814</v>
      </c>
      <c r="F2861" s="101" t="s">
        <v>7506</v>
      </c>
      <c r="G2861" s="101" t="s">
        <v>3175</v>
      </c>
      <c r="H2861" s="103">
        <v>12</v>
      </c>
      <c r="I2861" s="100" t="s">
        <v>7471</v>
      </c>
      <c r="J2861" s="101" t="s">
        <v>7016</v>
      </c>
      <c r="K2861" s="101" t="s">
        <v>3785</v>
      </c>
    </row>
    <row r="2862" spans="1:11">
      <c r="A2862" s="2" t="s">
        <v>12148</v>
      </c>
      <c r="B2862" s="99">
        <v>2190710</v>
      </c>
      <c r="C2862" s="100" t="s">
        <v>7017</v>
      </c>
      <c r="D2862" s="101" t="s">
        <v>7018</v>
      </c>
      <c r="E2862" s="102">
        <v>2217814</v>
      </c>
      <c r="F2862" s="101" t="s">
        <v>7506</v>
      </c>
      <c r="G2862" s="101" t="s">
        <v>3175</v>
      </c>
      <c r="H2862" s="103">
        <v>12</v>
      </c>
      <c r="I2862" s="100" t="s">
        <v>7471</v>
      </c>
      <c r="J2862" s="101" t="s">
        <v>7018</v>
      </c>
      <c r="K2862" s="101" t="s">
        <v>3785</v>
      </c>
    </row>
    <row r="2863" spans="1:11">
      <c r="A2863" s="2" t="s">
        <v>12148</v>
      </c>
      <c r="B2863" s="99">
        <v>2171679</v>
      </c>
      <c r="C2863" s="100" t="s">
        <v>7019</v>
      </c>
      <c r="D2863" s="101" t="s">
        <v>7020</v>
      </c>
      <c r="E2863" s="102">
        <v>2217814</v>
      </c>
      <c r="F2863" s="101" t="s">
        <v>7506</v>
      </c>
      <c r="G2863" s="101" t="s">
        <v>3175</v>
      </c>
      <c r="H2863" s="103">
        <v>12</v>
      </c>
      <c r="I2863" s="100" t="s">
        <v>7471</v>
      </c>
      <c r="J2863" s="101" t="s">
        <v>7020</v>
      </c>
      <c r="K2863" s="101" t="s">
        <v>3785</v>
      </c>
    </row>
    <row r="2864" spans="1:11">
      <c r="A2864" s="2" t="s">
        <v>12148</v>
      </c>
      <c r="B2864" s="99">
        <v>2187467</v>
      </c>
      <c r="C2864" s="100" t="s">
        <v>7021</v>
      </c>
      <c r="D2864" s="101" t="s">
        <v>7022</v>
      </c>
      <c r="E2864" s="102">
        <v>2217814</v>
      </c>
      <c r="F2864" s="101" t="s">
        <v>7506</v>
      </c>
      <c r="G2864" s="101" t="s">
        <v>3175</v>
      </c>
      <c r="H2864" s="103">
        <v>12</v>
      </c>
      <c r="I2864" s="100" t="s">
        <v>7471</v>
      </c>
      <c r="J2864" s="101" t="s">
        <v>7022</v>
      </c>
      <c r="K2864" s="101" t="s">
        <v>3785</v>
      </c>
    </row>
    <row r="2865" spans="1:11">
      <c r="A2865" s="2" t="s">
        <v>12148</v>
      </c>
      <c r="B2865" s="99">
        <v>2190134</v>
      </c>
      <c r="C2865" s="100" t="s">
        <v>7023</v>
      </c>
      <c r="D2865" s="101" t="s">
        <v>7024</v>
      </c>
      <c r="E2865" s="102">
        <v>2217814</v>
      </c>
      <c r="F2865" s="101" t="s">
        <v>7506</v>
      </c>
      <c r="G2865" s="101" t="s">
        <v>3175</v>
      </c>
      <c r="H2865" s="103">
        <v>12</v>
      </c>
      <c r="I2865" s="100" t="s">
        <v>7471</v>
      </c>
      <c r="J2865" s="101" t="s">
        <v>7024</v>
      </c>
      <c r="K2865" s="101" t="s">
        <v>3785</v>
      </c>
    </row>
    <row r="2866" spans="1:11">
      <c r="A2866" s="2" t="s">
        <v>12148</v>
      </c>
      <c r="B2866" s="99">
        <v>2191057</v>
      </c>
      <c r="C2866" s="100" t="s">
        <v>7025</v>
      </c>
      <c r="D2866" s="101" t="s">
        <v>7026</v>
      </c>
      <c r="E2866" s="102">
        <v>2217814</v>
      </c>
      <c r="F2866" s="101" t="s">
        <v>7506</v>
      </c>
      <c r="G2866" s="101" t="s">
        <v>3175</v>
      </c>
      <c r="H2866" s="103">
        <v>12</v>
      </c>
      <c r="I2866" s="100" t="s">
        <v>7471</v>
      </c>
      <c r="J2866" s="101" t="s">
        <v>7026</v>
      </c>
      <c r="K2866" s="101" t="s">
        <v>3785</v>
      </c>
    </row>
    <row r="2867" spans="1:11">
      <c r="A2867" s="2" t="s">
        <v>12148</v>
      </c>
      <c r="B2867" s="99">
        <v>2185143</v>
      </c>
      <c r="C2867" s="100" t="s">
        <v>7027</v>
      </c>
      <c r="D2867" s="101" t="s">
        <v>7028</v>
      </c>
      <c r="E2867" s="102">
        <v>2217814</v>
      </c>
      <c r="F2867" s="101" t="s">
        <v>7506</v>
      </c>
      <c r="G2867" s="101" t="s">
        <v>3175</v>
      </c>
      <c r="H2867" s="103">
        <v>12</v>
      </c>
      <c r="I2867" s="100" t="s">
        <v>7471</v>
      </c>
      <c r="J2867" s="101" t="s">
        <v>7028</v>
      </c>
      <c r="K2867" s="101" t="s">
        <v>3785</v>
      </c>
    </row>
    <row r="2868" spans="1:11">
      <c r="A2868" s="2" t="s">
        <v>12148</v>
      </c>
      <c r="B2868" s="99">
        <v>2185723</v>
      </c>
      <c r="C2868" s="100" t="s">
        <v>7029</v>
      </c>
      <c r="D2868" s="101" t="s">
        <v>7030</v>
      </c>
      <c r="E2868" s="102">
        <v>2217814</v>
      </c>
      <c r="F2868" s="101" t="s">
        <v>7506</v>
      </c>
      <c r="G2868" s="101" t="s">
        <v>3175</v>
      </c>
      <c r="H2868" s="103">
        <v>12</v>
      </c>
      <c r="I2868" s="100" t="s">
        <v>7471</v>
      </c>
      <c r="J2868" s="101" t="s">
        <v>7030</v>
      </c>
      <c r="K2868" s="101" t="s">
        <v>3785</v>
      </c>
    </row>
    <row r="2869" spans="1:11">
      <c r="A2869" s="2" t="s">
        <v>12148</v>
      </c>
      <c r="B2869" s="99">
        <v>2142915</v>
      </c>
      <c r="C2869" s="100" t="s">
        <v>7031</v>
      </c>
      <c r="D2869" s="101" t="s">
        <v>7032</v>
      </c>
      <c r="E2869" s="102">
        <v>2217814</v>
      </c>
      <c r="F2869" s="101" t="s">
        <v>7506</v>
      </c>
      <c r="G2869" s="101" t="s">
        <v>3175</v>
      </c>
      <c r="H2869" s="103">
        <v>12</v>
      </c>
      <c r="I2869" s="100" t="s">
        <v>7471</v>
      </c>
      <c r="J2869" s="101" t="s">
        <v>7032</v>
      </c>
      <c r="K2869" s="101" t="s">
        <v>3785</v>
      </c>
    </row>
    <row r="2870" spans="1:11">
      <c r="A2870" s="2" t="s">
        <v>12148</v>
      </c>
      <c r="B2870" s="99">
        <v>2139826</v>
      </c>
      <c r="C2870" s="100" t="s">
        <v>7033</v>
      </c>
      <c r="D2870" s="101" t="s">
        <v>7034</v>
      </c>
      <c r="E2870" s="102">
        <v>2214876</v>
      </c>
      <c r="F2870" s="101" t="s">
        <v>7506</v>
      </c>
      <c r="G2870" s="101" t="s">
        <v>5876</v>
      </c>
      <c r="H2870" s="103">
        <v>16</v>
      </c>
      <c r="I2870" s="100" t="s">
        <v>7471</v>
      </c>
      <c r="J2870" s="101" t="s">
        <v>7034</v>
      </c>
      <c r="K2870" s="101" t="s">
        <v>3786</v>
      </c>
    </row>
    <row r="2871" spans="1:11">
      <c r="A2871" s="2" t="s">
        <v>12148</v>
      </c>
      <c r="B2871" s="99">
        <v>2183779</v>
      </c>
      <c r="C2871" s="100" t="s">
        <v>7035</v>
      </c>
      <c r="D2871" s="101" t="s">
        <v>7036</v>
      </c>
      <c r="E2871" s="102">
        <v>2214876</v>
      </c>
      <c r="F2871" s="101" t="s">
        <v>7506</v>
      </c>
      <c r="G2871" s="101" t="s">
        <v>5876</v>
      </c>
      <c r="H2871" s="103">
        <v>16</v>
      </c>
      <c r="I2871" s="100" t="s">
        <v>7471</v>
      </c>
      <c r="J2871" s="101" t="s">
        <v>7036</v>
      </c>
      <c r="K2871" s="101" t="s">
        <v>3786</v>
      </c>
    </row>
    <row r="2872" spans="1:11">
      <c r="A2872" s="2" t="s">
        <v>12148</v>
      </c>
      <c r="B2872" s="99">
        <v>2190780</v>
      </c>
      <c r="C2872" s="100" t="s">
        <v>7037</v>
      </c>
      <c r="D2872" s="101" t="s">
        <v>7038</v>
      </c>
      <c r="E2872" s="102">
        <v>2214876</v>
      </c>
      <c r="F2872" s="101" t="s">
        <v>7506</v>
      </c>
      <c r="G2872" s="101" t="s">
        <v>5876</v>
      </c>
      <c r="H2872" s="103">
        <v>16</v>
      </c>
      <c r="I2872" s="100" t="s">
        <v>7471</v>
      </c>
      <c r="J2872" s="101" t="s">
        <v>7038</v>
      </c>
      <c r="K2872" s="101" t="s">
        <v>3786</v>
      </c>
    </row>
    <row r="2873" spans="1:11">
      <c r="A2873" s="2" t="s">
        <v>12148</v>
      </c>
      <c r="B2873" s="99">
        <v>2191005</v>
      </c>
      <c r="C2873" s="100" t="s">
        <v>7039</v>
      </c>
      <c r="D2873" s="101" t="s">
        <v>7040</v>
      </c>
      <c r="E2873" s="102">
        <v>2214876</v>
      </c>
      <c r="F2873" s="101" t="s">
        <v>7506</v>
      </c>
      <c r="G2873" s="101" t="s">
        <v>5876</v>
      </c>
      <c r="H2873" s="103">
        <v>16</v>
      </c>
      <c r="I2873" s="100" t="s">
        <v>7471</v>
      </c>
      <c r="J2873" s="101" t="s">
        <v>7040</v>
      </c>
      <c r="K2873" s="101" t="s">
        <v>3786</v>
      </c>
    </row>
    <row r="2874" spans="1:11">
      <c r="A2874" s="2" t="s">
        <v>12148</v>
      </c>
      <c r="B2874" s="99">
        <v>2143925</v>
      </c>
      <c r="C2874" s="100" t="s">
        <v>7041</v>
      </c>
      <c r="D2874" s="101" t="s">
        <v>7042</v>
      </c>
      <c r="E2874" s="102">
        <v>2214872</v>
      </c>
      <c r="F2874" s="101" t="s">
        <v>7506</v>
      </c>
      <c r="G2874" s="101" t="s">
        <v>5876</v>
      </c>
      <c r="H2874" s="103">
        <v>4</v>
      </c>
      <c r="I2874" s="100" t="s">
        <v>7521</v>
      </c>
      <c r="J2874" s="101" t="s">
        <v>7042</v>
      </c>
      <c r="K2874" s="101" t="s">
        <v>3786</v>
      </c>
    </row>
    <row r="2875" spans="1:11">
      <c r="A2875" s="2" t="s">
        <v>12148</v>
      </c>
      <c r="B2875" s="99">
        <v>2167036</v>
      </c>
      <c r="C2875" s="100" t="s">
        <v>7043</v>
      </c>
      <c r="D2875" s="101" t="s">
        <v>7044</v>
      </c>
      <c r="E2875" s="102">
        <v>2214872</v>
      </c>
      <c r="F2875" s="101" t="s">
        <v>7506</v>
      </c>
      <c r="G2875" s="101" t="s">
        <v>5876</v>
      </c>
      <c r="H2875" s="103">
        <v>4</v>
      </c>
      <c r="I2875" s="100" t="s">
        <v>7471</v>
      </c>
      <c r="J2875" s="101" t="s">
        <v>7044</v>
      </c>
      <c r="K2875" s="101" t="s">
        <v>3786</v>
      </c>
    </row>
    <row r="2876" spans="1:11">
      <c r="A2876" s="2" t="s">
        <v>12148</v>
      </c>
      <c r="B2876" s="99">
        <v>2138071</v>
      </c>
      <c r="C2876" s="100" t="s">
        <v>9796</v>
      </c>
      <c r="D2876" s="101" t="s">
        <v>9797</v>
      </c>
      <c r="E2876" s="102">
        <v>2215550</v>
      </c>
      <c r="F2876" s="101" t="s">
        <v>7506</v>
      </c>
      <c r="G2876" s="101" t="s">
        <v>3175</v>
      </c>
      <c r="H2876" s="103">
        <v>12</v>
      </c>
      <c r="I2876" s="100" t="s">
        <v>7471</v>
      </c>
      <c r="J2876" s="101" t="s">
        <v>9797</v>
      </c>
      <c r="K2876" s="101" t="s">
        <v>626</v>
      </c>
    </row>
    <row r="2877" spans="1:11">
      <c r="A2877" s="2" t="s">
        <v>12148</v>
      </c>
      <c r="B2877" s="99">
        <v>2150275</v>
      </c>
      <c r="C2877" s="100" t="s">
        <v>9798</v>
      </c>
      <c r="D2877" s="101" t="s">
        <v>9799</v>
      </c>
      <c r="E2877" s="102">
        <v>2215550</v>
      </c>
      <c r="F2877" s="101" t="s">
        <v>7506</v>
      </c>
      <c r="G2877" s="101" t="s">
        <v>3175</v>
      </c>
      <c r="H2877" s="103">
        <v>12</v>
      </c>
      <c r="I2877" s="100" t="s">
        <v>7471</v>
      </c>
      <c r="J2877" s="101" t="s">
        <v>9799</v>
      </c>
      <c r="K2877" s="101" t="s">
        <v>626</v>
      </c>
    </row>
    <row r="2878" spans="1:11">
      <c r="A2878" s="2" t="s">
        <v>12148</v>
      </c>
      <c r="B2878" s="99">
        <v>2156741</v>
      </c>
      <c r="C2878" s="100" t="s">
        <v>9800</v>
      </c>
      <c r="D2878" s="101" t="s">
        <v>9801</v>
      </c>
      <c r="E2878" s="102">
        <v>2215550</v>
      </c>
      <c r="F2878" s="101" t="s">
        <v>7506</v>
      </c>
      <c r="G2878" s="101" t="s">
        <v>3175</v>
      </c>
      <c r="H2878" s="103">
        <v>12</v>
      </c>
      <c r="I2878" s="100" t="s">
        <v>7471</v>
      </c>
      <c r="J2878" s="101" t="s">
        <v>9801</v>
      </c>
      <c r="K2878" s="101" t="s">
        <v>626</v>
      </c>
    </row>
    <row r="2879" spans="1:11">
      <c r="A2879" s="2" t="s">
        <v>12148</v>
      </c>
      <c r="B2879" s="99">
        <v>2161686</v>
      </c>
      <c r="C2879" s="100" t="s">
        <v>9802</v>
      </c>
      <c r="D2879" s="101" t="s">
        <v>9803</v>
      </c>
      <c r="E2879" s="102">
        <v>2215550</v>
      </c>
      <c r="F2879" s="101" t="s">
        <v>7506</v>
      </c>
      <c r="G2879" s="101" t="s">
        <v>3175</v>
      </c>
      <c r="H2879" s="103">
        <v>12</v>
      </c>
      <c r="I2879" s="100" t="s">
        <v>7471</v>
      </c>
      <c r="J2879" s="101" t="s">
        <v>9803</v>
      </c>
      <c r="K2879" s="101" t="s">
        <v>626</v>
      </c>
    </row>
    <row r="2880" spans="1:11">
      <c r="A2880" s="2" t="s">
        <v>12148</v>
      </c>
      <c r="B2880" s="99">
        <v>2177155</v>
      </c>
      <c r="C2880" s="100" t="s">
        <v>9804</v>
      </c>
      <c r="D2880" s="101" t="s">
        <v>9805</v>
      </c>
      <c r="E2880" s="102">
        <v>2215550</v>
      </c>
      <c r="F2880" s="101" t="s">
        <v>7506</v>
      </c>
      <c r="G2880" s="101" t="s">
        <v>3175</v>
      </c>
      <c r="H2880" s="103">
        <v>12</v>
      </c>
      <c r="I2880" s="100" t="s">
        <v>7471</v>
      </c>
      <c r="J2880" s="101" t="s">
        <v>9805</v>
      </c>
      <c r="K2880" s="101" t="s">
        <v>626</v>
      </c>
    </row>
    <row r="2881" spans="1:11">
      <c r="A2881" s="2" t="s">
        <v>12148</v>
      </c>
      <c r="B2881" s="99">
        <v>2190325</v>
      </c>
      <c r="C2881" s="100" t="s">
        <v>9806</v>
      </c>
      <c r="D2881" s="101" t="s">
        <v>9807</v>
      </c>
      <c r="E2881" s="102">
        <v>2215550</v>
      </c>
      <c r="F2881" s="101" t="s">
        <v>7506</v>
      </c>
      <c r="G2881" s="101" t="s">
        <v>3175</v>
      </c>
      <c r="H2881" s="103">
        <v>12</v>
      </c>
      <c r="I2881" s="100" t="s">
        <v>7471</v>
      </c>
      <c r="J2881" s="101" t="s">
        <v>9807</v>
      </c>
      <c r="K2881" s="101" t="s">
        <v>626</v>
      </c>
    </row>
    <row r="2882" spans="1:11">
      <c r="A2882" s="2" t="s">
        <v>12148</v>
      </c>
      <c r="B2882" s="99">
        <v>2190974</v>
      </c>
      <c r="C2882" s="100" t="s">
        <v>9808</v>
      </c>
      <c r="D2882" s="101" t="s">
        <v>9809</v>
      </c>
      <c r="E2882" s="102">
        <v>2215550</v>
      </c>
      <c r="F2882" s="101" t="s">
        <v>7506</v>
      </c>
      <c r="G2882" s="101" t="s">
        <v>3175</v>
      </c>
      <c r="H2882" s="103">
        <v>12</v>
      </c>
      <c r="I2882" s="100" t="s">
        <v>7471</v>
      </c>
      <c r="J2882" s="101" t="s">
        <v>9809</v>
      </c>
      <c r="K2882" s="101" t="s">
        <v>626</v>
      </c>
    </row>
    <row r="2883" spans="1:11">
      <c r="A2883" s="2" t="s">
        <v>12148</v>
      </c>
      <c r="B2883" s="99">
        <v>2152211</v>
      </c>
      <c r="C2883" s="100" t="s">
        <v>9810</v>
      </c>
      <c r="D2883" s="101" t="s">
        <v>9811</v>
      </c>
      <c r="E2883" s="102">
        <v>2215550</v>
      </c>
      <c r="F2883" s="101" t="s">
        <v>7506</v>
      </c>
      <c r="G2883" s="101" t="s">
        <v>3175</v>
      </c>
      <c r="H2883" s="103">
        <v>12</v>
      </c>
      <c r="I2883" s="100" t="s">
        <v>7471</v>
      </c>
      <c r="J2883" s="101" t="s">
        <v>9811</v>
      </c>
      <c r="K2883" s="101" t="s">
        <v>626</v>
      </c>
    </row>
    <row r="2884" spans="1:11">
      <c r="A2884" s="2" t="s">
        <v>12148</v>
      </c>
      <c r="B2884" s="99">
        <v>2190991</v>
      </c>
      <c r="C2884" s="100" t="s">
        <v>9812</v>
      </c>
      <c r="D2884" s="101" t="s">
        <v>9813</v>
      </c>
      <c r="E2884" s="102">
        <v>2215550</v>
      </c>
      <c r="F2884" s="101" t="s">
        <v>7506</v>
      </c>
      <c r="G2884" s="101" t="s">
        <v>3175</v>
      </c>
      <c r="H2884" s="103">
        <v>12</v>
      </c>
      <c r="I2884" s="100" t="s">
        <v>7471</v>
      </c>
      <c r="J2884" s="101" t="s">
        <v>9813</v>
      </c>
      <c r="K2884" s="101" t="s">
        <v>626</v>
      </c>
    </row>
    <row r="2885" spans="1:11">
      <c r="A2885" s="2" t="s">
        <v>12148</v>
      </c>
      <c r="B2885" s="99">
        <v>2142525</v>
      </c>
      <c r="C2885" s="100" t="s">
        <v>9814</v>
      </c>
      <c r="D2885" s="101" t="s">
        <v>9815</v>
      </c>
      <c r="E2885" s="102">
        <v>2215550</v>
      </c>
      <c r="F2885" s="101" t="s">
        <v>7506</v>
      </c>
      <c r="G2885" s="101" t="s">
        <v>3175</v>
      </c>
      <c r="H2885" s="103">
        <v>12</v>
      </c>
      <c r="I2885" s="100" t="s">
        <v>7471</v>
      </c>
      <c r="J2885" s="101" t="s">
        <v>9815</v>
      </c>
      <c r="K2885" s="101" t="s">
        <v>626</v>
      </c>
    </row>
    <row r="2886" spans="1:11">
      <c r="A2886" s="2" t="s">
        <v>12148</v>
      </c>
      <c r="B2886" s="99">
        <v>2166852</v>
      </c>
      <c r="C2886" s="100" t="s">
        <v>9816</v>
      </c>
      <c r="D2886" s="101" t="s">
        <v>9817</v>
      </c>
      <c r="E2886" s="102">
        <v>2215550</v>
      </c>
      <c r="F2886" s="101" t="s">
        <v>7506</v>
      </c>
      <c r="G2886" s="101" t="s">
        <v>3175</v>
      </c>
      <c r="H2886" s="103">
        <v>12</v>
      </c>
      <c r="I2886" s="100" t="s">
        <v>7471</v>
      </c>
      <c r="J2886" s="101" t="s">
        <v>9817</v>
      </c>
      <c r="K2886" s="101" t="s">
        <v>626</v>
      </c>
    </row>
    <row r="2887" spans="1:11">
      <c r="A2887" s="2" t="s">
        <v>12148</v>
      </c>
      <c r="B2887" s="99">
        <v>2186619</v>
      </c>
      <c r="C2887" s="100" t="s">
        <v>9818</v>
      </c>
      <c r="D2887" s="101" t="s">
        <v>9819</v>
      </c>
      <c r="E2887" s="102">
        <v>2215550</v>
      </c>
      <c r="F2887" s="101" t="s">
        <v>7506</v>
      </c>
      <c r="G2887" s="101" t="s">
        <v>3175</v>
      </c>
      <c r="H2887" s="103">
        <v>12</v>
      </c>
      <c r="I2887" s="100" t="s">
        <v>7471</v>
      </c>
      <c r="J2887" s="101" t="s">
        <v>9819</v>
      </c>
      <c r="K2887" s="101" t="s">
        <v>626</v>
      </c>
    </row>
    <row r="2888" spans="1:11">
      <c r="A2888" s="2" t="s">
        <v>12148</v>
      </c>
      <c r="B2888" s="99">
        <v>2150112</v>
      </c>
      <c r="C2888" s="100" t="s">
        <v>12415</v>
      </c>
      <c r="D2888" s="101" t="s">
        <v>12416</v>
      </c>
      <c r="E2888" s="102">
        <v>2220680</v>
      </c>
      <c r="F2888" s="101" t="s">
        <v>7506</v>
      </c>
      <c r="G2888" s="101" t="s">
        <v>5448</v>
      </c>
      <c r="H2888" s="103">
        <v>12</v>
      </c>
      <c r="I2888" s="100" t="s">
        <v>7471</v>
      </c>
      <c r="J2888" s="101" t="s">
        <v>12416</v>
      </c>
      <c r="K2888" s="101" t="s">
        <v>2680</v>
      </c>
    </row>
    <row r="2889" spans="1:11">
      <c r="A2889" s="2" t="s">
        <v>12148</v>
      </c>
      <c r="B2889" s="99">
        <v>2180935</v>
      </c>
      <c r="C2889" s="100" t="s">
        <v>12417</v>
      </c>
      <c r="D2889" s="101" t="s">
        <v>12418</v>
      </c>
      <c r="E2889" s="102">
        <v>2220680</v>
      </c>
      <c r="F2889" s="101" t="s">
        <v>7506</v>
      </c>
      <c r="G2889" s="101" t="s">
        <v>5448</v>
      </c>
      <c r="H2889" s="103">
        <v>12</v>
      </c>
      <c r="I2889" s="100" t="s">
        <v>7471</v>
      </c>
      <c r="J2889" s="101" t="s">
        <v>12418</v>
      </c>
      <c r="K2889" s="101" t="s">
        <v>2680</v>
      </c>
    </row>
    <row r="2890" spans="1:11">
      <c r="A2890" s="2" t="s">
        <v>12148</v>
      </c>
      <c r="B2890" s="99">
        <v>2168323</v>
      </c>
      <c r="C2890" s="100" t="s">
        <v>12419</v>
      </c>
      <c r="D2890" s="101" t="s">
        <v>12420</v>
      </c>
      <c r="E2890" s="102">
        <v>2216906</v>
      </c>
      <c r="F2890" s="101" t="s">
        <v>7506</v>
      </c>
      <c r="G2890" s="101" t="s">
        <v>3099</v>
      </c>
      <c r="H2890" s="103">
        <v>4</v>
      </c>
      <c r="I2890" s="100" t="s">
        <v>7471</v>
      </c>
      <c r="J2890" s="101" t="s">
        <v>12420</v>
      </c>
      <c r="K2890" s="101" t="s">
        <v>382</v>
      </c>
    </row>
    <row r="2891" spans="1:11">
      <c r="A2891" s="2" t="s">
        <v>12148</v>
      </c>
      <c r="B2891" s="99">
        <v>2178758</v>
      </c>
      <c r="C2891" s="100" t="s">
        <v>12421</v>
      </c>
      <c r="D2891" s="101" t="s">
        <v>12422</v>
      </c>
      <c r="E2891" s="102">
        <v>2216906</v>
      </c>
      <c r="F2891" s="101" t="s">
        <v>7506</v>
      </c>
      <c r="G2891" s="101" t="s">
        <v>3099</v>
      </c>
      <c r="H2891" s="103">
        <v>4</v>
      </c>
      <c r="I2891" s="100" t="s">
        <v>7471</v>
      </c>
      <c r="J2891" s="101" t="s">
        <v>12422</v>
      </c>
      <c r="K2891" s="101" t="s">
        <v>382</v>
      </c>
    </row>
    <row r="2892" spans="1:11">
      <c r="A2892" s="2" t="s">
        <v>12148</v>
      </c>
      <c r="B2892" s="99">
        <v>2184237</v>
      </c>
      <c r="C2892" s="100" t="s">
        <v>12423</v>
      </c>
      <c r="D2892" s="101" t="s">
        <v>12424</v>
      </c>
      <c r="E2892" s="102">
        <v>2216906</v>
      </c>
      <c r="F2892" s="101" t="s">
        <v>7506</v>
      </c>
      <c r="G2892" s="101" t="s">
        <v>3099</v>
      </c>
      <c r="H2892" s="103">
        <v>4</v>
      </c>
      <c r="I2892" s="100" t="s">
        <v>7471</v>
      </c>
      <c r="J2892" s="101" t="s">
        <v>12424</v>
      </c>
      <c r="K2892" s="101" t="s">
        <v>382</v>
      </c>
    </row>
    <row r="2893" spans="1:11">
      <c r="A2893" s="2" t="s">
        <v>12148</v>
      </c>
      <c r="B2893" s="99">
        <v>2147230</v>
      </c>
      <c r="C2893" s="100" t="s">
        <v>12425</v>
      </c>
      <c r="D2893" s="101" t="s">
        <v>12426</v>
      </c>
      <c r="E2893" s="102">
        <v>2216906</v>
      </c>
      <c r="F2893" s="101" t="s">
        <v>7506</v>
      </c>
      <c r="G2893" s="101" t="s">
        <v>3099</v>
      </c>
      <c r="H2893" s="103">
        <v>4</v>
      </c>
      <c r="I2893" s="100" t="s">
        <v>7471</v>
      </c>
      <c r="J2893" s="101" t="s">
        <v>12426</v>
      </c>
      <c r="K2893" s="101" t="s">
        <v>382</v>
      </c>
    </row>
    <row r="2894" spans="1:11">
      <c r="A2894" s="2" t="s">
        <v>12148</v>
      </c>
      <c r="B2894" s="99">
        <v>2181020</v>
      </c>
      <c r="C2894" s="100" t="s">
        <v>12427</v>
      </c>
      <c r="D2894" s="101" t="s">
        <v>12428</v>
      </c>
      <c r="E2894" s="102">
        <v>2216906</v>
      </c>
      <c r="F2894" s="101" t="s">
        <v>7506</v>
      </c>
      <c r="G2894" s="101" t="s">
        <v>3099</v>
      </c>
      <c r="H2894" s="103">
        <v>4</v>
      </c>
      <c r="I2894" s="100" t="s">
        <v>7471</v>
      </c>
      <c r="J2894" s="101" t="s">
        <v>12428</v>
      </c>
      <c r="K2894" s="101" t="s">
        <v>382</v>
      </c>
    </row>
    <row r="2895" spans="1:11">
      <c r="A2895" s="2" t="s">
        <v>12148</v>
      </c>
      <c r="B2895" s="99">
        <v>2190367</v>
      </c>
      <c r="C2895" s="100" t="s">
        <v>12429</v>
      </c>
      <c r="D2895" s="101" t="s">
        <v>12430</v>
      </c>
      <c r="E2895" s="102">
        <v>2216906</v>
      </c>
      <c r="F2895" s="101" t="s">
        <v>7506</v>
      </c>
      <c r="G2895" s="101" t="s">
        <v>3099</v>
      </c>
      <c r="H2895" s="103">
        <v>4</v>
      </c>
      <c r="I2895" s="100" t="s">
        <v>7471</v>
      </c>
      <c r="J2895" s="101" t="s">
        <v>12430</v>
      </c>
      <c r="K2895" s="101" t="s">
        <v>382</v>
      </c>
    </row>
    <row r="2896" spans="1:11">
      <c r="A2896" s="2" t="s">
        <v>12148</v>
      </c>
      <c r="B2896" s="99">
        <v>2178749</v>
      </c>
      <c r="C2896" s="100" t="s">
        <v>12431</v>
      </c>
      <c r="D2896" s="101" t="s">
        <v>733</v>
      </c>
      <c r="E2896" s="102">
        <v>2124334</v>
      </c>
      <c r="F2896" s="101" t="s">
        <v>7506</v>
      </c>
      <c r="G2896" s="101" t="s">
        <v>5451</v>
      </c>
      <c r="H2896" s="103">
        <v>2.4</v>
      </c>
      <c r="I2896" s="100" t="s">
        <v>7521</v>
      </c>
      <c r="J2896" s="101" t="s">
        <v>733</v>
      </c>
      <c r="K2896" s="101" t="s">
        <v>1183</v>
      </c>
    </row>
    <row r="2897" spans="1:11">
      <c r="A2897" s="2" t="s">
        <v>12148</v>
      </c>
      <c r="B2897" s="99">
        <v>2178683</v>
      </c>
      <c r="C2897" s="100" t="s">
        <v>12432</v>
      </c>
      <c r="D2897" s="101" t="s">
        <v>12433</v>
      </c>
      <c r="E2897" s="102">
        <v>2125243</v>
      </c>
      <c r="F2897" s="101" t="s">
        <v>7506</v>
      </c>
      <c r="G2897" s="101" t="s">
        <v>5876</v>
      </c>
      <c r="H2897" s="103">
        <v>4</v>
      </c>
      <c r="I2897" s="100" t="s">
        <v>7521</v>
      </c>
      <c r="J2897" s="101" t="s">
        <v>12433</v>
      </c>
      <c r="K2897" s="101" t="s">
        <v>12434</v>
      </c>
    </row>
    <row r="2898" spans="1:11">
      <c r="A2898" s="2" t="s">
        <v>12148</v>
      </c>
      <c r="B2898" s="99">
        <v>2136395</v>
      </c>
      <c r="C2898" s="100" t="s">
        <v>6083</v>
      </c>
      <c r="D2898" s="101" t="s">
        <v>6084</v>
      </c>
      <c r="E2898" s="102">
        <v>2215504</v>
      </c>
      <c r="F2898" s="101" t="s">
        <v>7506</v>
      </c>
      <c r="G2898" s="101" t="s">
        <v>3175</v>
      </c>
      <c r="H2898" s="103">
        <v>12</v>
      </c>
      <c r="I2898" s="100" t="s">
        <v>7471</v>
      </c>
      <c r="J2898" s="101" t="s">
        <v>6084</v>
      </c>
      <c r="K2898" s="101" t="s">
        <v>751</v>
      </c>
    </row>
    <row r="2899" spans="1:11">
      <c r="A2899" s="2" t="s">
        <v>12148</v>
      </c>
      <c r="B2899" s="99">
        <v>2153320</v>
      </c>
      <c r="C2899" s="100" t="s">
        <v>6085</v>
      </c>
      <c r="D2899" s="101" t="s">
        <v>6086</v>
      </c>
      <c r="E2899" s="102">
        <v>2215504</v>
      </c>
      <c r="F2899" s="101" t="s">
        <v>7506</v>
      </c>
      <c r="G2899" s="101" t="s">
        <v>3175</v>
      </c>
      <c r="H2899" s="103">
        <v>12</v>
      </c>
      <c r="I2899" s="100" t="s">
        <v>7471</v>
      </c>
      <c r="J2899" s="101" t="s">
        <v>6086</v>
      </c>
      <c r="K2899" s="101" t="s">
        <v>751</v>
      </c>
    </row>
    <row r="2900" spans="1:11">
      <c r="A2900" s="2" t="s">
        <v>12148</v>
      </c>
      <c r="B2900" s="99">
        <v>2158781</v>
      </c>
      <c r="C2900" s="100" t="s">
        <v>6087</v>
      </c>
      <c r="D2900" s="101" t="s">
        <v>6088</v>
      </c>
      <c r="E2900" s="102">
        <v>2215504</v>
      </c>
      <c r="F2900" s="101" t="s">
        <v>7506</v>
      </c>
      <c r="G2900" s="101" t="s">
        <v>3175</v>
      </c>
      <c r="H2900" s="103">
        <v>12</v>
      </c>
      <c r="I2900" s="100" t="s">
        <v>7471</v>
      </c>
      <c r="J2900" s="101" t="s">
        <v>6088</v>
      </c>
      <c r="K2900" s="101" t="s">
        <v>751</v>
      </c>
    </row>
    <row r="2901" spans="1:11">
      <c r="A2901" s="2" t="s">
        <v>12148</v>
      </c>
      <c r="B2901" s="99">
        <v>2181963</v>
      </c>
      <c r="C2901" s="100" t="s">
        <v>6089</v>
      </c>
      <c r="D2901" s="101" t="s">
        <v>6090</v>
      </c>
      <c r="E2901" s="102">
        <v>2215504</v>
      </c>
      <c r="F2901" s="101" t="s">
        <v>7506</v>
      </c>
      <c r="G2901" s="101" t="s">
        <v>3175</v>
      </c>
      <c r="H2901" s="103">
        <v>12</v>
      </c>
      <c r="I2901" s="100" t="s">
        <v>7471</v>
      </c>
      <c r="J2901" s="101" t="s">
        <v>6090</v>
      </c>
      <c r="K2901" s="101" t="s">
        <v>751</v>
      </c>
    </row>
    <row r="2902" spans="1:11">
      <c r="A2902" s="2" t="s">
        <v>12148</v>
      </c>
      <c r="B2902" s="99">
        <v>2190314</v>
      </c>
      <c r="C2902" s="100" t="s">
        <v>6091</v>
      </c>
      <c r="D2902" s="101" t="s">
        <v>6092</v>
      </c>
      <c r="E2902" s="102">
        <v>2215504</v>
      </c>
      <c r="F2902" s="101" t="s">
        <v>7506</v>
      </c>
      <c r="G2902" s="101" t="s">
        <v>3175</v>
      </c>
      <c r="H2902" s="103">
        <v>12</v>
      </c>
      <c r="I2902" s="100" t="s">
        <v>7471</v>
      </c>
      <c r="J2902" s="101" t="s">
        <v>6092</v>
      </c>
      <c r="K2902" s="101" t="s">
        <v>751</v>
      </c>
    </row>
    <row r="2903" spans="1:11">
      <c r="A2903" s="2" t="s">
        <v>12148</v>
      </c>
      <c r="B2903" s="99">
        <v>2190332</v>
      </c>
      <c r="C2903" s="100" t="s">
        <v>6093</v>
      </c>
      <c r="D2903" s="101" t="s">
        <v>6094</v>
      </c>
      <c r="E2903" s="102">
        <v>2215504</v>
      </c>
      <c r="F2903" s="101" t="s">
        <v>7506</v>
      </c>
      <c r="G2903" s="101" t="s">
        <v>3175</v>
      </c>
      <c r="H2903" s="103">
        <v>12</v>
      </c>
      <c r="I2903" s="100" t="s">
        <v>7471</v>
      </c>
      <c r="J2903" s="101" t="s">
        <v>6094</v>
      </c>
      <c r="K2903" s="101" t="s">
        <v>751</v>
      </c>
    </row>
    <row r="2904" spans="1:11">
      <c r="A2904" s="2" t="s">
        <v>12148</v>
      </c>
      <c r="B2904" s="99">
        <v>2158061</v>
      </c>
      <c r="C2904" s="100" t="s">
        <v>6095</v>
      </c>
      <c r="D2904" s="101" t="s">
        <v>6096</v>
      </c>
      <c r="E2904" s="102">
        <v>2215504</v>
      </c>
      <c r="F2904" s="101" t="s">
        <v>7506</v>
      </c>
      <c r="G2904" s="101" t="s">
        <v>3175</v>
      </c>
      <c r="H2904" s="103">
        <v>12</v>
      </c>
      <c r="I2904" s="100" t="s">
        <v>7471</v>
      </c>
      <c r="J2904" s="101" t="s">
        <v>6096</v>
      </c>
      <c r="K2904" s="101" t="s">
        <v>751</v>
      </c>
    </row>
    <row r="2905" spans="1:11">
      <c r="A2905" s="2" t="s">
        <v>12148</v>
      </c>
      <c r="B2905" s="99">
        <v>2181959</v>
      </c>
      <c r="C2905" s="100" t="s">
        <v>6097</v>
      </c>
      <c r="D2905" s="101" t="s">
        <v>6098</v>
      </c>
      <c r="E2905" s="102">
        <v>2215504</v>
      </c>
      <c r="F2905" s="101" t="s">
        <v>7506</v>
      </c>
      <c r="G2905" s="101" t="s">
        <v>3175</v>
      </c>
      <c r="H2905" s="103">
        <v>12</v>
      </c>
      <c r="I2905" s="100" t="s">
        <v>7471</v>
      </c>
      <c r="J2905" s="101" t="s">
        <v>6098</v>
      </c>
      <c r="K2905" s="101" t="s">
        <v>751</v>
      </c>
    </row>
    <row r="2906" spans="1:11">
      <c r="A2906" s="2" t="s">
        <v>12148</v>
      </c>
      <c r="B2906" s="99">
        <v>2185408</v>
      </c>
      <c r="C2906" s="100" t="s">
        <v>6099</v>
      </c>
      <c r="D2906" s="101" t="s">
        <v>6100</v>
      </c>
      <c r="E2906" s="102">
        <v>2215504</v>
      </c>
      <c r="F2906" s="101" t="s">
        <v>7506</v>
      </c>
      <c r="G2906" s="101" t="s">
        <v>3175</v>
      </c>
      <c r="H2906" s="103">
        <v>12</v>
      </c>
      <c r="I2906" s="100" t="s">
        <v>7471</v>
      </c>
      <c r="J2906" s="101" t="s">
        <v>6100</v>
      </c>
      <c r="K2906" s="101" t="s">
        <v>751</v>
      </c>
    </row>
    <row r="2907" spans="1:11">
      <c r="A2907" s="2" t="s">
        <v>12148</v>
      </c>
      <c r="B2907" s="99">
        <v>2179097</v>
      </c>
      <c r="C2907" s="100" t="s">
        <v>6101</v>
      </c>
      <c r="D2907" s="101" t="s">
        <v>6102</v>
      </c>
      <c r="E2907" s="102">
        <v>2126344</v>
      </c>
      <c r="F2907" s="101" t="s">
        <v>7506</v>
      </c>
      <c r="G2907" s="101" t="s">
        <v>5457</v>
      </c>
      <c r="H2907" s="103">
        <v>12</v>
      </c>
      <c r="I2907" s="100" t="s">
        <v>7521</v>
      </c>
      <c r="J2907" s="101" t="s">
        <v>6102</v>
      </c>
      <c r="K2907" s="101" t="s">
        <v>1216</v>
      </c>
    </row>
    <row r="2908" spans="1:11">
      <c r="A2908" s="2" t="s">
        <v>12148</v>
      </c>
      <c r="B2908" s="99">
        <v>2129699</v>
      </c>
      <c r="C2908" s="100" t="s">
        <v>10951</v>
      </c>
      <c r="D2908" s="101" t="s">
        <v>10952</v>
      </c>
      <c r="E2908" s="102">
        <v>2213396</v>
      </c>
      <c r="F2908" s="101" t="s">
        <v>7506</v>
      </c>
      <c r="G2908" s="101" t="s">
        <v>3175</v>
      </c>
      <c r="H2908" s="103">
        <v>12</v>
      </c>
      <c r="I2908" s="100" t="s">
        <v>7471</v>
      </c>
      <c r="J2908" s="101" t="s">
        <v>10952</v>
      </c>
      <c r="K2908" s="101" t="s">
        <v>897</v>
      </c>
    </row>
    <row r="2909" spans="1:11">
      <c r="A2909" s="2" t="s">
        <v>12148</v>
      </c>
      <c r="B2909" s="99">
        <v>2130056</v>
      </c>
      <c r="C2909" s="100" t="s">
        <v>10953</v>
      </c>
      <c r="D2909" s="101" t="s">
        <v>10954</v>
      </c>
      <c r="E2909" s="102">
        <v>2213396</v>
      </c>
      <c r="F2909" s="101" t="s">
        <v>7506</v>
      </c>
      <c r="G2909" s="101" t="s">
        <v>3175</v>
      </c>
      <c r="H2909" s="103">
        <v>12</v>
      </c>
      <c r="I2909" s="100" t="s">
        <v>7471</v>
      </c>
      <c r="J2909" s="101" t="s">
        <v>10954</v>
      </c>
      <c r="K2909" s="101" t="s">
        <v>897</v>
      </c>
    </row>
    <row r="2910" spans="1:11">
      <c r="A2910" s="2" t="s">
        <v>12148</v>
      </c>
      <c r="B2910" s="99">
        <v>2130993</v>
      </c>
      <c r="C2910" s="100" t="s">
        <v>10955</v>
      </c>
      <c r="D2910" s="101" t="s">
        <v>10956</v>
      </c>
      <c r="E2910" s="102">
        <v>2213396</v>
      </c>
      <c r="F2910" s="101" t="s">
        <v>7506</v>
      </c>
      <c r="G2910" s="101" t="s">
        <v>3175</v>
      </c>
      <c r="H2910" s="103">
        <v>12</v>
      </c>
      <c r="I2910" s="100" t="s">
        <v>7471</v>
      </c>
      <c r="J2910" s="101" t="s">
        <v>10956</v>
      </c>
      <c r="K2910" s="101" t="s">
        <v>897</v>
      </c>
    </row>
    <row r="2911" spans="1:11">
      <c r="A2911" s="2" t="s">
        <v>12148</v>
      </c>
      <c r="B2911" s="99">
        <v>2131176</v>
      </c>
      <c r="C2911" s="100" t="s">
        <v>10957</v>
      </c>
      <c r="D2911" s="101" t="s">
        <v>10958</v>
      </c>
      <c r="E2911" s="102">
        <v>2213396</v>
      </c>
      <c r="F2911" s="101" t="s">
        <v>7506</v>
      </c>
      <c r="G2911" s="101" t="s">
        <v>3175</v>
      </c>
      <c r="H2911" s="103">
        <v>12</v>
      </c>
      <c r="I2911" s="100" t="s">
        <v>7471</v>
      </c>
      <c r="J2911" s="101" t="s">
        <v>10958</v>
      </c>
      <c r="K2911" s="101" t="s">
        <v>897</v>
      </c>
    </row>
    <row r="2912" spans="1:11">
      <c r="A2912" s="2" t="s">
        <v>12148</v>
      </c>
      <c r="B2912" s="99">
        <v>2149766</v>
      </c>
      <c r="C2912" s="100" t="s">
        <v>10959</v>
      </c>
      <c r="D2912" s="101" t="s">
        <v>10960</v>
      </c>
      <c r="E2912" s="102">
        <v>2213396</v>
      </c>
      <c r="F2912" s="101" t="s">
        <v>7506</v>
      </c>
      <c r="G2912" s="101" t="s">
        <v>3175</v>
      </c>
      <c r="H2912" s="103">
        <v>12</v>
      </c>
      <c r="I2912" s="100" t="s">
        <v>7471</v>
      </c>
      <c r="J2912" s="101" t="s">
        <v>10960</v>
      </c>
      <c r="K2912" s="101" t="s">
        <v>897</v>
      </c>
    </row>
    <row r="2913" spans="1:11">
      <c r="A2913" s="2" t="s">
        <v>12148</v>
      </c>
      <c r="B2913" s="99">
        <v>2161192</v>
      </c>
      <c r="C2913" s="100" t="s">
        <v>10961</v>
      </c>
      <c r="D2913" s="101" t="s">
        <v>10962</v>
      </c>
      <c r="E2913" s="102">
        <v>2213396</v>
      </c>
      <c r="F2913" s="101" t="s">
        <v>7506</v>
      </c>
      <c r="G2913" s="101" t="s">
        <v>3175</v>
      </c>
      <c r="H2913" s="103">
        <v>12</v>
      </c>
      <c r="I2913" s="100" t="s">
        <v>7471</v>
      </c>
      <c r="J2913" s="101" t="s">
        <v>10962</v>
      </c>
      <c r="K2913" s="101" t="s">
        <v>897</v>
      </c>
    </row>
    <row r="2914" spans="1:11">
      <c r="A2914" s="2" t="s">
        <v>12148</v>
      </c>
      <c r="B2914" s="99">
        <v>2177156</v>
      </c>
      <c r="C2914" s="100" t="s">
        <v>10963</v>
      </c>
      <c r="D2914" s="101" t="s">
        <v>10964</v>
      </c>
      <c r="E2914" s="102">
        <v>2213396</v>
      </c>
      <c r="F2914" s="101" t="s">
        <v>7506</v>
      </c>
      <c r="G2914" s="101" t="s">
        <v>3175</v>
      </c>
      <c r="H2914" s="103">
        <v>12</v>
      </c>
      <c r="I2914" s="100" t="s">
        <v>7471</v>
      </c>
      <c r="J2914" s="101" t="s">
        <v>10964</v>
      </c>
      <c r="K2914" s="101" t="s">
        <v>897</v>
      </c>
    </row>
    <row r="2915" spans="1:11">
      <c r="A2915" s="2" t="s">
        <v>12148</v>
      </c>
      <c r="B2915" s="99">
        <v>2182456</v>
      </c>
      <c r="C2915" s="100" t="s">
        <v>10965</v>
      </c>
      <c r="D2915" s="101" t="s">
        <v>10966</v>
      </c>
      <c r="E2915" s="102">
        <v>2213396</v>
      </c>
      <c r="F2915" s="101" t="s">
        <v>7506</v>
      </c>
      <c r="G2915" s="101" t="s">
        <v>3175</v>
      </c>
      <c r="H2915" s="103">
        <v>12</v>
      </c>
      <c r="I2915" s="100" t="s">
        <v>7471</v>
      </c>
      <c r="J2915" s="101" t="s">
        <v>10966</v>
      </c>
      <c r="K2915" s="101" t="s">
        <v>897</v>
      </c>
    </row>
    <row r="2916" spans="1:11">
      <c r="A2916" s="2" t="s">
        <v>12148</v>
      </c>
      <c r="B2916" s="99">
        <v>2187541</v>
      </c>
      <c r="C2916" s="100" t="s">
        <v>10967</v>
      </c>
      <c r="D2916" s="101" t="s">
        <v>10968</v>
      </c>
      <c r="E2916" s="102">
        <v>2213396</v>
      </c>
      <c r="F2916" s="101" t="s">
        <v>7506</v>
      </c>
      <c r="G2916" s="101" t="s">
        <v>3175</v>
      </c>
      <c r="H2916" s="103">
        <v>12</v>
      </c>
      <c r="I2916" s="100" t="s">
        <v>7471</v>
      </c>
      <c r="J2916" s="101" t="s">
        <v>10968</v>
      </c>
      <c r="K2916" s="101" t="s">
        <v>897</v>
      </c>
    </row>
    <row r="2917" spans="1:11">
      <c r="A2917" s="2" t="s">
        <v>12148</v>
      </c>
      <c r="B2917" s="99">
        <v>2189484</v>
      </c>
      <c r="C2917" s="100" t="s">
        <v>10969</v>
      </c>
      <c r="D2917" s="101" t="s">
        <v>10970</v>
      </c>
      <c r="E2917" s="102">
        <v>2213396</v>
      </c>
      <c r="F2917" s="101" t="s">
        <v>7506</v>
      </c>
      <c r="G2917" s="101" t="s">
        <v>3175</v>
      </c>
      <c r="H2917" s="103">
        <v>12</v>
      </c>
      <c r="I2917" s="100" t="s">
        <v>7471</v>
      </c>
      <c r="J2917" s="101" t="s">
        <v>10970</v>
      </c>
      <c r="K2917" s="101" t="s">
        <v>897</v>
      </c>
    </row>
    <row r="2918" spans="1:11">
      <c r="A2918" s="2" t="s">
        <v>12148</v>
      </c>
      <c r="B2918" s="99">
        <v>2190330</v>
      </c>
      <c r="C2918" s="100" t="s">
        <v>10971</v>
      </c>
      <c r="D2918" s="101" t="s">
        <v>10972</v>
      </c>
      <c r="E2918" s="102">
        <v>2213396</v>
      </c>
      <c r="F2918" s="101" t="s">
        <v>7506</v>
      </c>
      <c r="G2918" s="101" t="s">
        <v>3175</v>
      </c>
      <c r="H2918" s="103">
        <v>12</v>
      </c>
      <c r="I2918" s="100" t="s">
        <v>7471</v>
      </c>
      <c r="J2918" s="101" t="s">
        <v>10972</v>
      </c>
      <c r="K2918" s="101" t="s">
        <v>897</v>
      </c>
    </row>
    <row r="2919" spans="1:11">
      <c r="A2919" s="2" t="s">
        <v>12148</v>
      </c>
      <c r="B2919" s="99">
        <v>2166311</v>
      </c>
      <c r="C2919" s="100" t="s">
        <v>10973</v>
      </c>
      <c r="D2919" s="101" t="s">
        <v>10974</v>
      </c>
      <c r="E2919" s="102">
        <v>2213396</v>
      </c>
      <c r="F2919" s="101" t="s">
        <v>7506</v>
      </c>
      <c r="G2919" s="101" t="s">
        <v>3175</v>
      </c>
      <c r="H2919" s="103">
        <v>12</v>
      </c>
      <c r="I2919" s="100" t="s">
        <v>7471</v>
      </c>
      <c r="J2919" s="101" t="s">
        <v>10974</v>
      </c>
      <c r="K2919" s="101" t="s">
        <v>897</v>
      </c>
    </row>
    <row r="2920" spans="1:11">
      <c r="A2920" s="2" t="s">
        <v>12148</v>
      </c>
      <c r="B2920" s="99">
        <v>2190413</v>
      </c>
      <c r="C2920" s="100" t="s">
        <v>10975</v>
      </c>
      <c r="D2920" s="101" t="s">
        <v>10976</v>
      </c>
      <c r="E2920" s="102">
        <v>2273819</v>
      </c>
      <c r="F2920" s="101" t="s">
        <v>7506</v>
      </c>
      <c r="G2920" s="101" t="s">
        <v>3102</v>
      </c>
      <c r="H2920" s="103">
        <v>12</v>
      </c>
      <c r="I2920" s="100" t="s">
        <v>7471</v>
      </c>
      <c r="J2920" s="101" t="s">
        <v>10976</v>
      </c>
      <c r="K2920" s="101" t="s">
        <v>10977</v>
      </c>
    </row>
    <row r="2921" spans="1:11">
      <c r="A2921" s="2" t="s">
        <v>12148</v>
      </c>
      <c r="B2921" s="99">
        <v>2140144</v>
      </c>
      <c r="C2921" s="100" t="s">
        <v>10978</v>
      </c>
      <c r="D2921" s="101" t="s">
        <v>10979</v>
      </c>
      <c r="E2921" s="102">
        <v>2273820</v>
      </c>
      <c r="F2921" s="101" t="s">
        <v>7506</v>
      </c>
      <c r="G2921" s="101" t="s">
        <v>3102</v>
      </c>
      <c r="H2921" s="103">
        <v>4</v>
      </c>
      <c r="I2921" s="100" t="s">
        <v>7471</v>
      </c>
      <c r="J2921" s="101" t="s">
        <v>10979</v>
      </c>
      <c r="K2921" s="101" t="s">
        <v>10977</v>
      </c>
    </row>
    <row r="2922" spans="1:11">
      <c r="A2922" s="2" t="s">
        <v>12148</v>
      </c>
      <c r="B2922" s="99">
        <v>2179735</v>
      </c>
      <c r="C2922" s="100" t="s">
        <v>10980</v>
      </c>
      <c r="D2922" s="101" t="s">
        <v>10981</v>
      </c>
      <c r="E2922" s="102">
        <v>2273820</v>
      </c>
      <c r="F2922" s="101" t="s">
        <v>7506</v>
      </c>
      <c r="G2922" s="101" t="s">
        <v>3102</v>
      </c>
      <c r="H2922" s="103">
        <v>4</v>
      </c>
      <c r="I2922" s="100" t="s">
        <v>7471</v>
      </c>
      <c r="J2922" s="101" t="s">
        <v>10981</v>
      </c>
      <c r="K2922" s="101" t="s">
        <v>10977</v>
      </c>
    </row>
    <row r="2923" spans="1:11">
      <c r="A2923" s="2" t="s">
        <v>12148</v>
      </c>
      <c r="B2923" s="99">
        <v>2130994</v>
      </c>
      <c r="C2923" s="100" t="s">
        <v>10982</v>
      </c>
      <c r="D2923" s="101" t="s">
        <v>10983</v>
      </c>
      <c r="E2923" s="102">
        <v>2214476</v>
      </c>
      <c r="F2923" s="101" t="s">
        <v>7506</v>
      </c>
      <c r="G2923" s="101" t="s">
        <v>2931</v>
      </c>
      <c r="H2923" s="103">
        <v>4</v>
      </c>
      <c r="I2923" s="100" t="s">
        <v>7471</v>
      </c>
      <c r="J2923" s="101" t="s">
        <v>10983</v>
      </c>
      <c r="K2923" s="101" t="s">
        <v>1055</v>
      </c>
    </row>
    <row r="2924" spans="1:11">
      <c r="A2924" s="2" t="s">
        <v>12148</v>
      </c>
      <c r="B2924" s="99">
        <v>2158962</v>
      </c>
      <c r="C2924" s="100" t="s">
        <v>10984</v>
      </c>
      <c r="D2924" s="101" t="s">
        <v>10985</v>
      </c>
      <c r="E2924" s="102">
        <v>2214476</v>
      </c>
      <c r="F2924" s="101" t="s">
        <v>7506</v>
      </c>
      <c r="G2924" s="101" t="s">
        <v>2931</v>
      </c>
      <c r="H2924" s="103">
        <v>4</v>
      </c>
      <c r="I2924" s="100" t="s">
        <v>7471</v>
      </c>
      <c r="J2924" s="101" t="s">
        <v>10985</v>
      </c>
      <c r="K2924" s="101" t="s">
        <v>1055</v>
      </c>
    </row>
    <row r="2925" spans="1:11">
      <c r="A2925" s="2" t="s">
        <v>12148</v>
      </c>
      <c r="B2925" s="99">
        <v>2181735</v>
      </c>
      <c r="C2925" s="100" t="s">
        <v>10986</v>
      </c>
      <c r="D2925" s="101" t="s">
        <v>10987</v>
      </c>
      <c r="E2925" s="102">
        <v>2214476</v>
      </c>
      <c r="F2925" s="101" t="s">
        <v>7506</v>
      </c>
      <c r="G2925" s="101" t="s">
        <v>2931</v>
      </c>
      <c r="H2925" s="103">
        <v>4</v>
      </c>
      <c r="I2925" s="100" t="s">
        <v>7471</v>
      </c>
      <c r="J2925" s="101" t="s">
        <v>10987</v>
      </c>
      <c r="K2925" s="101" t="s">
        <v>1055</v>
      </c>
    </row>
    <row r="2926" spans="1:11">
      <c r="A2926" s="2" t="s">
        <v>12148</v>
      </c>
      <c r="B2926" s="99">
        <v>2135462</v>
      </c>
      <c r="C2926" s="100" t="s">
        <v>10988</v>
      </c>
      <c r="D2926" s="101" t="s">
        <v>10989</v>
      </c>
      <c r="E2926" s="102">
        <v>2273862</v>
      </c>
      <c r="F2926" s="101" t="s">
        <v>7506</v>
      </c>
      <c r="G2926" s="101" t="s">
        <v>2900</v>
      </c>
      <c r="H2926" s="103">
        <v>12</v>
      </c>
      <c r="I2926" s="100" t="s">
        <v>7471</v>
      </c>
      <c r="J2926" s="101" t="s">
        <v>10989</v>
      </c>
      <c r="K2926" s="101" t="s">
        <v>898</v>
      </c>
    </row>
    <row r="2927" spans="1:11">
      <c r="A2927" s="2" t="s">
        <v>12148</v>
      </c>
      <c r="B2927" s="99">
        <v>2145911</v>
      </c>
      <c r="C2927" s="100" t="s">
        <v>10990</v>
      </c>
      <c r="D2927" s="101" t="s">
        <v>10991</v>
      </c>
      <c r="E2927" s="102">
        <v>2273862</v>
      </c>
      <c r="F2927" s="101" t="s">
        <v>7506</v>
      </c>
      <c r="G2927" s="101" t="s">
        <v>2900</v>
      </c>
      <c r="H2927" s="103">
        <v>12</v>
      </c>
      <c r="I2927" s="100" t="s">
        <v>7471</v>
      </c>
      <c r="J2927" s="101" t="s">
        <v>10991</v>
      </c>
      <c r="K2927" s="101" t="s">
        <v>898</v>
      </c>
    </row>
    <row r="2928" spans="1:11">
      <c r="A2928" s="2" t="s">
        <v>12148</v>
      </c>
      <c r="B2928" s="99">
        <v>2148843</v>
      </c>
      <c r="C2928" s="100" t="s">
        <v>10992</v>
      </c>
      <c r="D2928" s="101" t="s">
        <v>10993</v>
      </c>
      <c r="E2928" s="102">
        <v>2273862</v>
      </c>
      <c r="F2928" s="101" t="s">
        <v>7506</v>
      </c>
      <c r="G2928" s="101" t="s">
        <v>2900</v>
      </c>
      <c r="H2928" s="103">
        <v>12</v>
      </c>
      <c r="I2928" s="100" t="s">
        <v>7471</v>
      </c>
      <c r="J2928" s="101" t="s">
        <v>10993</v>
      </c>
      <c r="K2928" s="101" t="s">
        <v>898</v>
      </c>
    </row>
    <row r="2929" spans="1:11">
      <c r="A2929" s="2" t="s">
        <v>12148</v>
      </c>
      <c r="B2929" s="99">
        <v>2165748</v>
      </c>
      <c r="C2929" s="100" t="s">
        <v>10994</v>
      </c>
      <c r="D2929" s="101" t="s">
        <v>10995</v>
      </c>
      <c r="E2929" s="102">
        <v>2273862</v>
      </c>
      <c r="F2929" s="101" t="s">
        <v>7506</v>
      </c>
      <c r="G2929" s="101" t="s">
        <v>2900</v>
      </c>
      <c r="H2929" s="103">
        <v>12</v>
      </c>
      <c r="I2929" s="100" t="s">
        <v>7471</v>
      </c>
      <c r="J2929" s="101" t="s">
        <v>10995</v>
      </c>
      <c r="K2929" s="101" t="s">
        <v>898</v>
      </c>
    </row>
    <row r="2930" spans="1:11">
      <c r="A2930" s="2" t="s">
        <v>12148</v>
      </c>
      <c r="B2930" s="99">
        <v>2178594</v>
      </c>
      <c r="C2930" s="100" t="s">
        <v>10996</v>
      </c>
      <c r="D2930" s="101" t="s">
        <v>10997</v>
      </c>
      <c r="E2930" s="102">
        <v>2273862</v>
      </c>
      <c r="F2930" s="101" t="s">
        <v>7506</v>
      </c>
      <c r="G2930" s="101" t="s">
        <v>2900</v>
      </c>
      <c r="H2930" s="103">
        <v>12</v>
      </c>
      <c r="I2930" s="100" t="s">
        <v>7471</v>
      </c>
      <c r="J2930" s="101" t="s">
        <v>10997</v>
      </c>
      <c r="K2930" s="101" t="s">
        <v>898</v>
      </c>
    </row>
    <row r="2931" spans="1:11">
      <c r="A2931" s="2" t="s">
        <v>12148</v>
      </c>
      <c r="B2931" s="99">
        <v>2132716</v>
      </c>
      <c r="C2931" s="100" t="s">
        <v>10998</v>
      </c>
      <c r="D2931" s="101" t="s">
        <v>10999</v>
      </c>
      <c r="E2931" s="102">
        <v>2273862</v>
      </c>
      <c r="F2931" s="101" t="s">
        <v>7506</v>
      </c>
      <c r="G2931" s="101" t="s">
        <v>2900</v>
      </c>
      <c r="H2931" s="103">
        <v>12</v>
      </c>
      <c r="I2931" s="100" t="s">
        <v>7471</v>
      </c>
      <c r="J2931" s="101" t="s">
        <v>10999</v>
      </c>
      <c r="K2931" s="101" t="s">
        <v>898</v>
      </c>
    </row>
    <row r="2932" spans="1:11">
      <c r="A2932" s="2" t="s">
        <v>12148</v>
      </c>
      <c r="B2932" s="99">
        <v>2190343</v>
      </c>
      <c r="C2932" s="100" t="s">
        <v>11000</v>
      </c>
      <c r="D2932" s="101" t="s">
        <v>11001</v>
      </c>
      <c r="E2932" s="102">
        <v>2126661</v>
      </c>
      <c r="F2932" s="101" t="s">
        <v>7506</v>
      </c>
      <c r="G2932" s="101" t="s">
        <v>5442</v>
      </c>
      <c r="H2932" s="103">
        <v>12</v>
      </c>
      <c r="I2932" s="100" t="s">
        <v>7471</v>
      </c>
      <c r="J2932" s="101" t="s">
        <v>11001</v>
      </c>
      <c r="K2932" s="101" t="s">
        <v>11002</v>
      </c>
    </row>
    <row r="2933" spans="1:11">
      <c r="A2933" s="2" t="s">
        <v>12159</v>
      </c>
      <c r="B2933" s="99">
        <v>2181644</v>
      </c>
      <c r="C2933" s="100" t="s">
        <v>7347</v>
      </c>
      <c r="D2933" s="101" t="s">
        <v>7348</v>
      </c>
      <c r="E2933" s="102">
        <v>2213022</v>
      </c>
      <c r="F2933" s="101" t="s">
        <v>7506</v>
      </c>
      <c r="G2933" s="101" t="s">
        <v>3102</v>
      </c>
      <c r="H2933" s="103">
        <v>4</v>
      </c>
      <c r="I2933" s="100" t="s">
        <v>7471</v>
      </c>
      <c r="J2933" s="101" t="s">
        <v>7348</v>
      </c>
      <c r="K2933" s="101" t="s">
        <v>3809</v>
      </c>
    </row>
    <row r="2934" spans="1:11">
      <c r="A2934" s="2" t="s">
        <v>12159</v>
      </c>
      <c r="B2934" s="99">
        <v>2132380</v>
      </c>
      <c r="C2934" s="100" t="s">
        <v>7669</v>
      </c>
      <c r="D2934" s="101" t="s">
        <v>7670</v>
      </c>
      <c r="E2934" s="102">
        <v>2219902</v>
      </c>
      <c r="F2934" s="101" t="s">
        <v>7506</v>
      </c>
      <c r="G2934" s="101" t="s">
        <v>3102</v>
      </c>
      <c r="H2934" s="103">
        <v>12</v>
      </c>
      <c r="I2934" s="100" t="s">
        <v>7471</v>
      </c>
      <c r="J2934" s="101" t="s">
        <v>7670</v>
      </c>
      <c r="K2934" s="101" t="s">
        <v>3840</v>
      </c>
    </row>
    <row r="2935" spans="1:11">
      <c r="A2935" s="2" t="s">
        <v>12159</v>
      </c>
      <c r="B2935" s="99">
        <v>2142140</v>
      </c>
      <c r="C2935" s="100" t="s">
        <v>7671</v>
      </c>
      <c r="D2935" s="101" t="s">
        <v>7672</v>
      </c>
      <c r="E2935" s="102">
        <v>2219902</v>
      </c>
      <c r="F2935" s="101" t="s">
        <v>7506</v>
      </c>
      <c r="G2935" s="101" t="s">
        <v>3102</v>
      </c>
      <c r="H2935" s="103">
        <v>12</v>
      </c>
      <c r="I2935" s="100" t="s">
        <v>7471</v>
      </c>
      <c r="J2935" s="101" t="s">
        <v>7672</v>
      </c>
      <c r="K2935" s="101" t="s">
        <v>3840</v>
      </c>
    </row>
    <row r="2936" spans="1:11">
      <c r="A2936" s="2" t="s">
        <v>12159</v>
      </c>
      <c r="B2936" s="99">
        <v>2156035</v>
      </c>
      <c r="C2936" s="100" t="s">
        <v>7673</v>
      </c>
      <c r="D2936" s="101" t="s">
        <v>7674</v>
      </c>
      <c r="E2936" s="102">
        <v>2219902</v>
      </c>
      <c r="F2936" s="101" t="s">
        <v>7506</v>
      </c>
      <c r="G2936" s="101" t="s">
        <v>3102</v>
      </c>
      <c r="H2936" s="103">
        <v>12</v>
      </c>
      <c r="I2936" s="100" t="s">
        <v>7471</v>
      </c>
      <c r="J2936" s="101" t="s">
        <v>7674</v>
      </c>
      <c r="K2936" s="101" t="s">
        <v>3840</v>
      </c>
    </row>
    <row r="2937" spans="1:11">
      <c r="A2937" s="2" t="s">
        <v>12159</v>
      </c>
      <c r="B2937" s="99">
        <v>2158260</v>
      </c>
      <c r="C2937" s="100" t="s">
        <v>7675</v>
      </c>
      <c r="D2937" s="101" t="s">
        <v>7676</v>
      </c>
      <c r="E2937" s="102">
        <v>2219902</v>
      </c>
      <c r="F2937" s="101" t="s">
        <v>7506</v>
      </c>
      <c r="G2937" s="101" t="s">
        <v>3102</v>
      </c>
      <c r="H2937" s="103">
        <v>12</v>
      </c>
      <c r="I2937" s="100" t="s">
        <v>7471</v>
      </c>
      <c r="J2937" s="101" t="s">
        <v>7676</v>
      </c>
      <c r="K2937" s="101" t="s">
        <v>3840</v>
      </c>
    </row>
    <row r="2938" spans="1:11">
      <c r="A2938" s="2" t="s">
        <v>12159</v>
      </c>
      <c r="B2938" s="99">
        <v>2167035</v>
      </c>
      <c r="C2938" s="100" t="s">
        <v>7677</v>
      </c>
      <c r="D2938" s="101" t="s">
        <v>7678</v>
      </c>
      <c r="E2938" s="102">
        <v>2219902</v>
      </c>
      <c r="F2938" s="101" t="s">
        <v>7506</v>
      </c>
      <c r="G2938" s="101" t="s">
        <v>3102</v>
      </c>
      <c r="H2938" s="103">
        <v>12</v>
      </c>
      <c r="I2938" s="100" t="s">
        <v>7471</v>
      </c>
      <c r="J2938" s="101" t="s">
        <v>7678</v>
      </c>
      <c r="K2938" s="101" t="s">
        <v>3840</v>
      </c>
    </row>
    <row r="2939" spans="1:11">
      <c r="A2939" s="2" t="s">
        <v>12159</v>
      </c>
      <c r="B2939" s="99">
        <v>2182932</v>
      </c>
      <c r="C2939" s="100" t="s">
        <v>7679</v>
      </c>
      <c r="D2939" s="101" t="s">
        <v>7680</v>
      </c>
      <c r="E2939" s="102">
        <v>2219902</v>
      </c>
      <c r="F2939" s="101" t="s">
        <v>7506</v>
      </c>
      <c r="G2939" s="101" t="s">
        <v>3102</v>
      </c>
      <c r="H2939" s="103">
        <v>12</v>
      </c>
      <c r="I2939" s="100" t="s">
        <v>7471</v>
      </c>
      <c r="J2939" s="101" t="s">
        <v>7680</v>
      </c>
      <c r="K2939" s="101" t="s">
        <v>3840</v>
      </c>
    </row>
    <row r="2940" spans="1:11">
      <c r="A2940" s="2" t="s">
        <v>12159</v>
      </c>
      <c r="B2940" s="99">
        <v>2189336</v>
      </c>
      <c r="C2940" s="100" t="s">
        <v>7681</v>
      </c>
      <c r="D2940" s="101" t="s">
        <v>7682</v>
      </c>
      <c r="E2940" s="102">
        <v>2219902</v>
      </c>
      <c r="F2940" s="101" t="s">
        <v>7506</v>
      </c>
      <c r="G2940" s="101" t="s">
        <v>3102</v>
      </c>
      <c r="H2940" s="103">
        <v>12</v>
      </c>
      <c r="I2940" s="100" t="s">
        <v>7471</v>
      </c>
      <c r="J2940" s="101" t="s">
        <v>7682</v>
      </c>
      <c r="K2940" s="101" t="s">
        <v>3840</v>
      </c>
    </row>
    <row r="2941" spans="1:11">
      <c r="A2941" s="2" t="s">
        <v>12159</v>
      </c>
      <c r="B2941" s="99">
        <v>2152564</v>
      </c>
      <c r="C2941" s="100" t="s">
        <v>7683</v>
      </c>
      <c r="D2941" s="101" t="s">
        <v>7684</v>
      </c>
      <c r="E2941" s="102">
        <v>2219902</v>
      </c>
      <c r="F2941" s="101" t="s">
        <v>7506</v>
      </c>
      <c r="G2941" s="101" t="s">
        <v>3102</v>
      </c>
      <c r="H2941" s="103">
        <v>12</v>
      </c>
      <c r="I2941" s="100" t="s">
        <v>7471</v>
      </c>
      <c r="J2941" s="101" t="s">
        <v>7684</v>
      </c>
      <c r="K2941" s="101" t="s">
        <v>3840</v>
      </c>
    </row>
    <row r="2942" spans="1:11">
      <c r="A2942" s="2" t="s">
        <v>12159</v>
      </c>
      <c r="B2942" s="99">
        <v>2153327</v>
      </c>
      <c r="C2942" s="100" t="s">
        <v>7685</v>
      </c>
      <c r="D2942" s="101" t="s">
        <v>7686</v>
      </c>
      <c r="E2942" s="102">
        <v>2219902</v>
      </c>
      <c r="F2942" s="101" t="s">
        <v>7506</v>
      </c>
      <c r="G2942" s="101" t="s">
        <v>3102</v>
      </c>
      <c r="H2942" s="103">
        <v>12</v>
      </c>
      <c r="I2942" s="100" t="s">
        <v>7471</v>
      </c>
      <c r="J2942" s="101" t="s">
        <v>7686</v>
      </c>
      <c r="K2942" s="101" t="s">
        <v>3840</v>
      </c>
    </row>
    <row r="2943" spans="1:11">
      <c r="A2943" s="2" t="s">
        <v>12159</v>
      </c>
      <c r="B2943" s="99">
        <v>2159683</v>
      </c>
      <c r="C2943" s="100" t="s">
        <v>7687</v>
      </c>
      <c r="D2943" s="101" t="s">
        <v>7688</v>
      </c>
      <c r="E2943" s="102">
        <v>2219902</v>
      </c>
      <c r="F2943" s="101" t="s">
        <v>7506</v>
      </c>
      <c r="G2943" s="101" t="s">
        <v>3102</v>
      </c>
      <c r="H2943" s="103">
        <v>12</v>
      </c>
      <c r="I2943" s="100" t="s">
        <v>7471</v>
      </c>
      <c r="J2943" s="101" t="s">
        <v>7688</v>
      </c>
      <c r="K2943" s="101" t="s">
        <v>3840</v>
      </c>
    </row>
    <row r="2944" spans="1:11">
      <c r="A2944" s="2" t="s">
        <v>12159</v>
      </c>
      <c r="B2944" s="99">
        <v>2190739</v>
      </c>
      <c r="C2944" s="100" t="s">
        <v>7689</v>
      </c>
      <c r="D2944" s="101" t="s">
        <v>7690</v>
      </c>
      <c r="E2944" s="102">
        <v>2219902</v>
      </c>
      <c r="F2944" s="101" t="s">
        <v>7506</v>
      </c>
      <c r="G2944" s="101" t="s">
        <v>3102</v>
      </c>
      <c r="H2944" s="103">
        <v>12</v>
      </c>
      <c r="I2944" s="100" t="s">
        <v>7471</v>
      </c>
      <c r="J2944" s="101" t="s">
        <v>7690</v>
      </c>
      <c r="K2944" s="101" t="s">
        <v>3840</v>
      </c>
    </row>
    <row r="2945" spans="1:11">
      <c r="A2945" s="2" t="s">
        <v>12159</v>
      </c>
      <c r="B2945" s="99">
        <v>2165019</v>
      </c>
      <c r="C2945" s="100" t="s">
        <v>7691</v>
      </c>
      <c r="D2945" s="101" t="s">
        <v>7692</v>
      </c>
      <c r="E2945" s="102">
        <v>2219902</v>
      </c>
      <c r="F2945" s="101" t="s">
        <v>7506</v>
      </c>
      <c r="G2945" s="101" t="s">
        <v>3102</v>
      </c>
      <c r="H2945" s="103">
        <v>12</v>
      </c>
      <c r="I2945" s="100" t="s">
        <v>7471</v>
      </c>
      <c r="J2945" s="101" t="s">
        <v>7692</v>
      </c>
      <c r="K2945" s="101" t="s">
        <v>3840</v>
      </c>
    </row>
    <row r="2946" spans="1:11">
      <c r="A2946" s="2" t="s">
        <v>12159</v>
      </c>
      <c r="B2946" s="99">
        <v>2185570</v>
      </c>
      <c r="C2946" s="100" t="s">
        <v>7693</v>
      </c>
      <c r="D2946" s="101" t="s">
        <v>7694</v>
      </c>
      <c r="E2946" s="102">
        <v>2219902</v>
      </c>
      <c r="F2946" s="101" t="s">
        <v>7506</v>
      </c>
      <c r="G2946" s="101" t="s">
        <v>3102</v>
      </c>
      <c r="H2946" s="103">
        <v>12</v>
      </c>
      <c r="I2946" s="100" t="s">
        <v>7471</v>
      </c>
      <c r="J2946" s="101" t="s">
        <v>7694</v>
      </c>
      <c r="K2946" s="101" t="s">
        <v>3840</v>
      </c>
    </row>
    <row r="2947" spans="1:11">
      <c r="A2947" s="2" t="s">
        <v>12159</v>
      </c>
      <c r="B2947" s="99">
        <v>2190741</v>
      </c>
      <c r="C2947" s="100" t="s">
        <v>7695</v>
      </c>
      <c r="D2947" s="101" t="s">
        <v>7696</v>
      </c>
      <c r="E2947" s="102">
        <v>2219902</v>
      </c>
      <c r="F2947" s="101" t="s">
        <v>7506</v>
      </c>
      <c r="G2947" s="101" t="s">
        <v>3102</v>
      </c>
      <c r="H2947" s="103">
        <v>12</v>
      </c>
      <c r="I2947" s="100" t="s">
        <v>7471</v>
      </c>
      <c r="J2947" s="101" t="s">
        <v>7696</v>
      </c>
      <c r="K2947" s="101" t="s">
        <v>3840</v>
      </c>
    </row>
    <row r="2948" spans="1:11">
      <c r="A2948" s="2" t="s">
        <v>12159</v>
      </c>
      <c r="B2948" s="99">
        <v>2185804</v>
      </c>
      <c r="C2948" s="100" t="s">
        <v>7697</v>
      </c>
      <c r="D2948" s="101" t="s">
        <v>7698</v>
      </c>
      <c r="E2948" s="102">
        <v>2219902</v>
      </c>
      <c r="F2948" s="101" t="s">
        <v>7506</v>
      </c>
      <c r="G2948" s="101" t="s">
        <v>3102</v>
      </c>
      <c r="H2948" s="103">
        <v>12</v>
      </c>
      <c r="I2948" s="100" t="s">
        <v>7471</v>
      </c>
      <c r="J2948" s="101" t="s">
        <v>7698</v>
      </c>
      <c r="K2948" s="101" t="s">
        <v>3840</v>
      </c>
    </row>
    <row r="2949" spans="1:11">
      <c r="A2949" s="2" t="s">
        <v>12159</v>
      </c>
      <c r="B2949" s="99">
        <v>2190384</v>
      </c>
      <c r="C2949" s="100" t="s">
        <v>7699</v>
      </c>
      <c r="D2949" s="101" t="s">
        <v>7700</v>
      </c>
      <c r="E2949" s="102">
        <v>2219902</v>
      </c>
      <c r="F2949" s="101" t="s">
        <v>7506</v>
      </c>
      <c r="G2949" s="101" t="s">
        <v>3102</v>
      </c>
      <c r="H2949" s="103">
        <v>12</v>
      </c>
      <c r="I2949" s="100" t="s">
        <v>7471</v>
      </c>
      <c r="J2949" s="101" t="s">
        <v>7700</v>
      </c>
      <c r="K2949" s="101" t="s">
        <v>3840</v>
      </c>
    </row>
    <row r="2950" spans="1:11">
      <c r="A2950" s="2" t="s">
        <v>12159</v>
      </c>
      <c r="B2950" s="99">
        <v>2133855</v>
      </c>
      <c r="C2950" s="100" t="s">
        <v>10040</v>
      </c>
      <c r="D2950" s="101" t="s">
        <v>10041</v>
      </c>
      <c r="E2950" s="102">
        <v>2217522</v>
      </c>
      <c r="F2950" s="101" t="s">
        <v>7506</v>
      </c>
      <c r="G2950" s="101" t="s">
        <v>3102</v>
      </c>
      <c r="H2950" s="103">
        <v>12</v>
      </c>
      <c r="I2950" s="100" t="s">
        <v>7471</v>
      </c>
      <c r="J2950" s="101" t="s">
        <v>10041</v>
      </c>
      <c r="K2950" s="101" t="s">
        <v>643</v>
      </c>
    </row>
    <row r="2951" spans="1:11">
      <c r="A2951" s="2" t="s">
        <v>12159</v>
      </c>
      <c r="B2951" s="99">
        <v>2139635</v>
      </c>
      <c r="C2951" s="100" t="s">
        <v>10042</v>
      </c>
      <c r="D2951" s="101" t="s">
        <v>10043</v>
      </c>
      <c r="E2951" s="102">
        <v>2217522</v>
      </c>
      <c r="F2951" s="101" t="s">
        <v>7506</v>
      </c>
      <c r="G2951" s="101" t="s">
        <v>3102</v>
      </c>
      <c r="H2951" s="103">
        <v>12</v>
      </c>
      <c r="I2951" s="100" t="s">
        <v>7471</v>
      </c>
      <c r="J2951" s="101" t="s">
        <v>10043</v>
      </c>
      <c r="K2951" s="101" t="s">
        <v>643</v>
      </c>
    </row>
    <row r="2952" spans="1:11">
      <c r="A2952" s="2" t="s">
        <v>12159</v>
      </c>
      <c r="B2952" s="99">
        <v>2143777</v>
      </c>
      <c r="C2952" s="100" t="s">
        <v>10044</v>
      </c>
      <c r="D2952" s="101" t="s">
        <v>10045</v>
      </c>
      <c r="E2952" s="102">
        <v>2215192</v>
      </c>
      <c r="F2952" s="101" t="s">
        <v>7506</v>
      </c>
      <c r="G2952" s="101" t="s">
        <v>3102</v>
      </c>
      <c r="H2952" s="103">
        <v>4</v>
      </c>
      <c r="I2952" s="100" t="s">
        <v>7521</v>
      </c>
      <c r="J2952" s="101" t="s">
        <v>10045</v>
      </c>
      <c r="K2952" s="101" t="s">
        <v>643</v>
      </c>
    </row>
    <row r="2953" spans="1:11">
      <c r="A2953" s="2" t="s">
        <v>12159</v>
      </c>
      <c r="B2953" s="99">
        <v>2150437</v>
      </c>
      <c r="C2953" s="100" t="s">
        <v>10046</v>
      </c>
      <c r="D2953" s="101" t="s">
        <v>10047</v>
      </c>
      <c r="E2953" s="102">
        <v>2217522</v>
      </c>
      <c r="F2953" s="101" t="s">
        <v>7506</v>
      </c>
      <c r="G2953" s="101" t="s">
        <v>3102</v>
      </c>
      <c r="H2953" s="103">
        <v>12</v>
      </c>
      <c r="I2953" s="100" t="s">
        <v>7471</v>
      </c>
      <c r="J2953" s="101" t="s">
        <v>10047</v>
      </c>
      <c r="K2953" s="101" t="s">
        <v>643</v>
      </c>
    </row>
    <row r="2954" spans="1:11">
      <c r="A2954" s="2" t="s">
        <v>12159</v>
      </c>
      <c r="B2954" s="99">
        <v>2163546</v>
      </c>
      <c r="C2954" s="100" t="s">
        <v>10048</v>
      </c>
      <c r="D2954" s="101" t="s">
        <v>10049</v>
      </c>
      <c r="E2954" s="102">
        <v>2215192</v>
      </c>
      <c r="F2954" s="101" t="s">
        <v>7506</v>
      </c>
      <c r="G2954" s="101" t="s">
        <v>3102</v>
      </c>
      <c r="H2954" s="103">
        <v>4</v>
      </c>
      <c r="I2954" s="100" t="s">
        <v>7521</v>
      </c>
      <c r="J2954" s="101" t="s">
        <v>10049</v>
      </c>
      <c r="K2954" s="101" t="s">
        <v>643</v>
      </c>
    </row>
    <row r="2955" spans="1:11">
      <c r="A2955" s="2" t="s">
        <v>12159</v>
      </c>
      <c r="B2955" s="99">
        <v>2171292</v>
      </c>
      <c r="C2955" s="100" t="s">
        <v>10050</v>
      </c>
      <c r="D2955" s="101" t="s">
        <v>10051</v>
      </c>
      <c r="E2955" s="102">
        <v>2217522</v>
      </c>
      <c r="F2955" s="101" t="s">
        <v>7506</v>
      </c>
      <c r="G2955" s="101" t="s">
        <v>3102</v>
      </c>
      <c r="H2955" s="103">
        <v>12</v>
      </c>
      <c r="I2955" s="100" t="s">
        <v>7471</v>
      </c>
      <c r="J2955" s="101" t="s">
        <v>10051</v>
      </c>
      <c r="K2955" s="101" t="s">
        <v>643</v>
      </c>
    </row>
    <row r="2956" spans="1:11">
      <c r="A2956" s="2" t="s">
        <v>12159</v>
      </c>
      <c r="B2956" s="99">
        <v>2180762</v>
      </c>
      <c r="C2956" s="100" t="s">
        <v>10052</v>
      </c>
      <c r="D2956" s="101" t="s">
        <v>10053</v>
      </c>
      <c r="E2956" s="102">
        <v>2217522</v>
      </c>
      <c r="F2956" s="101" t="s">
        <v>7506</v>
      </c>
      <c r="G2956" s="101" t="s">
        <v>3102</v>
      </c>
      <c r="H2956" s="103">
        <v>12</v>
      </c>
      <c r="I2956" s="100" t="s">
        <v>7471</v>
      </c>
      <c r="J2956" s="101" t="s">
        <v>10053</v>
      </c>
      <c r="K2956" s="101" t="s">
        <v>643</v>
      </c>
    </row>
    <row r="2957" spans="1:11">
      <c r="A2957" s="2" t="s">
        <v>12159</v>
      </c>
      <c r="B2957" s="99">
        <v>2181813</v>
      </c>
      <c r="C2957" s="100" t="s">
        <v>10054</v>
      </c>
      <c r="D2957" s="101" t="s">
        <v>10055</v>
      </c>
      <c r="E2957" s="102">
        <v>2215192</v>
      </c>
      <c r="F2957" s="101" t="s">
        <v>7506</v>
      </c>
      <c r="G2957" s="101" t="s">
        <v>3102</v>
      </c>
      <c r="H2957" s="103">
        <v>4</v>
      </c>
      <c r="I2957" s="100" t="s">
        <v>7471</v>
      </c>
      <c r="J2957" s="101" t="s">
        <v>10055</v>
      </c>
      <c r="K2957" s="101" t="s">
        <v>643</v>
      </c>
    </row>
    <row r="2958" spans="1:11">
      <c r="A2958" s="2" t="s">
        <v>12159</v>
      </c>
      <c r="B2958" s="99">
        <v>2183530</v>
      </c>
      <c r="C2958" s="100" t="s">
        <v>10056</v>
      </c>
      <c r="D2958" s="101" t="s">
        <v>10057</v>
      </c>
      <c r="E2958" s="102">
        <v>2217522</v>
      </c>
      <c r="F2958" s="101" t="s">
        <v>7506</v>
      </c>
      <c r="G2958" s="101" t="s">
        <v>3102</v>
      </c>
      <c r="H2958" s="103">
        <v>12</v>
      </c>
      <c r="I2958" s="100" t="s">
        <v>7471</v>
      </c>
      <c r="J2958" s="101" t="s">
        <v>10057</v>
      </c>
      <c r="K2958" s="101" t="s">
        <v>643</v>
      </c>
    </row>
    <row r="2959" spans="1:11">
      <c r="A2959" s="2" t="s">
        <v>12159</v>
      </c>
      <c r="B2959" s="99">
        <v>2185479</v>
      </c>
      <c r="C2959" s="100" t="s">
        <v>10058</v>
      </c>
      <c r="D2959" s="101" t="s">
        <v>10059</v>
      </c>
      <c r="E2959" s="102">
        <v>2215192</v>
      </c>
      <c r="F2959" s="101" t="s">
        <v>7506</v>
      </c>
      <c r="G2959" s="101" t="s">
        <v>3102</v>
      </c>
      <c r="H2959" s="103">
        <v>4</v>
      </c>
      <c r="I2959" s="100" t="s">
        <v>7471</v>
      </c>
      <c r="J2959" s="101" t="s">
        <v>10059</v>
      </c>
      <c r="K2959" s="101" t="s">
        <v>643</v>
      </c>
    </row>
    <row r="2960" spans="1:11">
      <c r="A2960" s="2" t="s">
        <v>12159</v>
      </c>
      <c r="B2960" s="99">
        <v>2163547</v>
      </c>
      <c r="C2960" s="100" t="s">
        <v>10060</v>
      </c>
      <c r="D2960" s="101" t="s">
        <v>10061</v>
      </c>
      <c r="E2960" s="102">
        <v>2215192</v>
      </c>
      <c r="F2960" s="101" t="s">
        <v>7506</v>
      </c>
      <c r="G2960" s="101" t="s">
        <v>3102</v>
      </c>
      <c r="H2960" s="103">
        <v>4</v>
      </c>
      <c r="I2960" s="100" t="s">
        <v>7471</v>
      </c>
      <c r="J2960" s="101" t="s">
        <v>10061</v>
      </c>
      <c r="K2960" s="101" t="s">
        <v>643</v>
      </c>
    </row>
    <row r="2961" spans="1:11">
      <c r="A2961" s="2" t="s">
        <v>12159</v>
      </c>
      <c r="B2961" s="99">
        <v>2146287</v>
      </c>
      <c r="C2961" s="100" t="s">
        <v>10062</v>
      </c>
      <c r="D2961" s="101" t="s">
        <v>10063</v>
      </c>
      <c r="E2961" s="102">
        <v>2217522</v>
      </c>
      <c r="F2961" s="101" t="s">
        <v>7506</v>
      </c>
      <c r="G2961" s="101" t="s">
        <v>3102</v>
      </c>
      <c r="H2961" s="103">
        <v>12</v>
      </c>
      <c r="I2961" s="100" t="s">
        <v>7471</v>
      </c>
      <c r="J2961" s="101" t="s">
        <v>10063</v>
      </c>
      <c r="K2961" s="101" t="s">
        <v>643</v>
      </c>
    </row>
    <row r="2962" spans="1:11">
      <c r="A2962" s="2" t="s">
        <v>12159</v>
      </c>
      <c r="B2962" s="99">
        <v>2163545</v>
      </c>
      <c r="C2962" s="100" t="s">
        <v>10064</v>
      </c>
      <c r="D2962" s="101" t="s">
        <v>10065</v>
      </c>
      <c r="E2962" s="102">
        <v>2215192</v>
      </c>
      <c r="F2962" s="101" t="s">
        <v>7506</v>
      </c>
      <c r="G2962" s="101" t="s">
        <v>3102</v>
      </c>
      <c r="H2962" s="103">
        <v>4</v>
      </c>
      <c r="I2962" s="100" t="s">
        <v>7471</v>
      </c>
      <c r="J2962" s="101" t="s">
        <v>10065</v>
      </c>
      <c r="K2962" s="101" t="s">
        <v>643</v>
      </c>
    </row>
    <row r="2963" spans="1:11">
      <c r="A2963" s="2" t="s">
        <v>12159</v>
      </c>
      <c r="B2963" s="99">
        <v>2143776</v>
      </c>
      <c r="C2963" s="100" t="s">
        <v>10066</v>
      </c>
      <c r="D2963" s="101" t="s">
        <v>10067</v>
      </c>
      <c r="E2963" s="102">
        <v>2215192</v>
      </c>
      <c r="F2963" s="101" t="s">
        <v>7506</v>
      </c>
      <c r="G2963" s="101" t="s">
        <v>3102</v>
      </c>
      <c r="H2963" s="103">
        <v>4</v>
      </c>
      <c r="I2963" s="100" t="s">
        <v>7521</v>
      </c>
      <c r="J2963" s="101" t="s">
        <v>10067</v>
      </c>
      <c r="K2963" s="101" t="s">
        <v>643</v>
      </c>
    </row>
    <row r="2964" spans="1:11">
      <c r="A2964" s="2" t="s">
        <v>12159</v>
      </c>
      <c r="B2964" s="99">
        <v>2187624</v>
      </c>
      <c r="C2964" s="100" t="s">
        <v>10068</v>
      </c>
      <c r="D2964" s="101" t="s">
        <v>10069</v>
      </c>
      <c r="E2964" s="102">
        <v>2217522</v>
      </c>
      <c r="F2964" s="101" t="s">
        <v>7506</v>
      </c>
      <c r="G2964" s="101" t="s">
        <v>3102</v>
      </c>
      <c r="H2964" s="103">
        <v>12</v>
      </c>
      <c r="I2964" s="100" t="s">
        <v>7471</v>
      </c>
      <c r="J2964" s="101" t="s">
        <v>10069</v>
      </c>
      <c r="K2964" s="101" t="s">
        <v>643</v>
      </c>
    </row>
    <row r="2965" spans="1:11">
      <c r="A2965" s="2" t="s">
        <v>12159</v>
      </c>
      <c r="B2965" s="99">
        <v>2133438</v>
      </c>
      <c r="C2965" s="100" t="s">
        <v>10070</v>
      </c>
      <c r="D2965" s="101" t="s">
        <v>10071</v>
      </c>
      <c r="E2965" s="102">
        <v>2217522</v>
      </c>
      <c r="F2965" s="101" t="s">
        <v>7506</v>
      </c>
      <c r="G2965" s="101" t="s">
        <v>3102</v>
      </c>
      <c r="H2965" s="103">
        <v>12</v>
      </c>
      <c r="I2965" s="100" t="s">
        <v>7471</v>
      </c>
      <c r="J2965" s="101" t="s">
        <v>10071</v>
      </c>
      <c r="K2965" s="101" t="s">
        <v>643</v>
      </c>
    </row>
    <row r="2966" spans="1:11">
      <c r="A2966" s="2" t="s">
        <v>12159</v>
      </c>
      <c r="B2966" s="99">
        <v>2185403</v>
      </c>
      <c r="C2966" s="100" t="s">
        <v>10072</v>
      </c>
      <c r="D2966" s="101" t="s">
        <v>10073</v>
      </c>
      <c r="E2966" s="102">
        <v>2217522</v>
      </c>
      <c r="F2966" s="101" t="s">
        <v>7506</v>
      </c>
      <c r="G2966" s="101" t="s">
        <v>3102</v>
      </c>
      <c r="H2966" s="103">
        <v>12</v>
      </c>
      <c r="I2966" s="100" t="s">
        <v>7471</v>
      </c>
      <c r="J2966" s="101" t="s">
        <v>10073</v>
      </c>
      <c r="K2966" s="101" t="s">
        <v>643</v>
      </c>
    </row>
    <row r="2967" spans="1:11">
      <c r="A2967" s="2" t="s">
        <v>12159</v>
      </c>
      <c r="B2967" s="99">
        <v>2170456</v>
      </c>
      <c r="C2967" s="100" t="s">
        <v>10074</v>
      </c>
      <c r="D2967" s="101" t="s">
        <v>10075</v>
      </c>
      <c r="E2967" s="102">
        <v>2207576</v>
      </c>
      <c r="F2967" s="101" t="s">
        <v>7506</v>
      </c>
      <c r="G2967" s="101" t="s">
        <v>5451</v>
      </c>
      <c r="H2967" s="103">
        <v>12</v>
      </c>
      <c r="I2967" s="100" t="s">
        <v>7521</v>
      </c>
      <c r="J2967" s="101" t="s">
        <v>10075</v>
      </c>
      <c r="K2967" s="101" t="s">
        <v>275</v>
      </c>
    </row>
    <row r="2968" spans="1:11">
      <c r="A2968" s="2" t="s">
        <v>12159</v>
      </c>
      <c r="B2968" s="99">
        <v>2176592</v>
      </c>
      <c r="C2968" s="100" t="s">
        <v>10076</v>
      </c>
      <c r="D2968" s="101" t="s">
        <v>10077</v>
      </c>
      <c r="E2968" s="102">
        <v>2207576</v>
      </c>
      <c r="F2968" s="101" t="s">
        <v>7506</v>
      </c>
      <c r="G2968" s="101" t="s">
        <v>5451</v>
      </c>
      <c r="H2968" s="103">
        <v>4</v>
      </c>
      <c r="I2968" s="100" t="s">
        <v>7521</v>
      </c>
      <c r="J2968" s="101" t="s">
        <v>10077</v>
      </c>
      <c r="K2968" s="101" t="s">
        <v>275</v>
      </c>
    </row>
    <row r="2969" spans="1:11">
      <c r="A2969" s="2" t="s">
        <v>12159</v>
      </c>
      <c r="B2969" s="99">
        <v>2133434</v>
      </c>
      <c r="C2969" s="100" t="s">
        <v>10254</v>
      </c>
      <c r="D2969" s="101" t="s">
        <v>10255</v>
      </c>
      <c r="E2969" s="102">
        <v>2217432</v>
      </c>
      <c r="F2969" s="101" t="s">
        <v>7506</v>
      </c>
      <c r="G2969" s="101" t="s">
        <v>3102</v>
      </c>
      <c r="H2969" s="103">
        <v>12</v>
      </c>
      <c r="I2969" s="100" t="s">
        <v>7471</v>
      </c>
      <c r="J2969" s="101" t="s">
        <v>10255</v>
      </c>
      <c r="K2969" s="101" t="s">
        <v>657</v>
      </c>
    </row>
    <row r="2970" spans="1:11">
      <c r="A2970" s="2" t="s">
        <v>12159</v>
      </c>
      <c r="B2970" s="99">
        <v>2146091</v>
      </c>
      <c r="C2970" s="100" t="s">
        <v>10256</v>
      </c>
      <c r="D2970" s="101" t="s">
        <v>10257</v>
      </c>
      <c r="E2970" s="102">
        <v>2217432</v>
      </c>
      <c r="F2970" s="101" t="s">
        <v>7506</v>
      </c>
      <c r="G2970" s="101" t="s">
        <v>3102</v>
      </c>
      <c r="H2970" s="103">
        <v>12</v>
      </c>
      <c r="I2970" s="100" t="s">
        <v>7471</v>
      </c>
      <c r="J2970" s="101" t="s">
        <v>10257</v>
      </c>
      <c r="K2970" s="101" t="s">
        <v>657</v>
      </c>
    </row>
    <row r="2971" spans="1:11">
      <c r="A2971" s="2" t="s">
        <v>12159</v>
      </c>
      <c r="B2971" s="99">
        <v>2159514</v>
      </c>
      <c r="C2971" s="100" t="s">
        <v>10258</v>
      </c>
      <c r="D2971" s="101" t="s">
        <v>10259</v>
      </c>
      <c r="E2971" s="102">
        <v>2217432</v>
      </c>
      <c r="F2971" s="101" t="s">
        <v>7506</v>
      </c>
      <c r="G2971" s="101" t="s">
        <v>3102</v>
      </c>
      <c r="H2971" s="103">
        <v>12</v>
      </c>
      <c r="I2971" s="100" t="s">
        <v>7471</v>
      </c>
      <c r="J2971" s="101" t="s">
        <v>10259</v>
      </c>
      <c r="K2971" s="101" t="s">
        <v>657</v>
      </c>
    </row>
    <row r="2972" spans="1:11">
      <c r="A2972" s="2" t="s">
        <v>12159</v>
      </c>
      <c r="B2972" s="99">
        <v>2177954</v>
      </c>
      <c r="C2972" s="100" t="s">
        <v>10260</v>
      </c>
      <c r="D2972" s="101" t="s">
        <v>10261</v>
      </c>
      <c r="E2972" s="102">
        <v>2217432</v>
      </c>
      <c r="F2972" s="101" t="s">
        <v>7506</v>
      </c>
      <c r="G2972" s="101" t="s">
        <v>3102</v>
      </c>
      <c r="H2972" s="103">
        <v>12</v>
      </c>
      <c r="I2972" s="100" t="s">
        <v>7471</v>
      </c>
      <c r="J2972" s="101" t="s">
        <v>10261</v>
      </c>
      <c r="K2972" s="101" t="s">
        <v>657</v>
      </c>
    </row>
    <row r="2973" spans="1:11">
      <c r="A2973" s="2" t="s">
        <v>12159</v>
      </c>
      <c r="B2973" s="99">
        <v>2182613</v>
      </c>
      <c r="C2973" s="100" t="s">
        <v>10262</v>
      </c>
      <c r="D2973" s="101" t="s">
        <v>10263</v>
      </c>
      <c r="E2973" s="102">
        <v>2217432</v>
      </c>
      <c r="F2973" s="101" t="s">
        <v>7506</v>
      </c>
      <c r="G2973" s="101" t="s">
        <v>3102</v>
      </c>
      <c r="H2973" s="103">
        <v>12</v>
      </c>
      <c r="I2973" s="100" t="s">
        <v>7471</v>
      </c>
      <c r="J2973" s="101" t="s">
        <v>10263</v>
      </c>
      <c r="K2973" s="101" t="s">
        <v>657</v>
      </c>
    </row>
    <row r="2974" spans="1:11">
      <c r="A2974" s="2" t="s">
        <v>12159</v>
      </c>
      <c r="B2974" s="99">
        <v>2131541</v>
      </c>
      <c r="C2974" s="100" t="s">
        <v>10264</v>
      </c>
      <c r="D2974" s="101" t="s">
        <v>10265</v>
      </c>
      <c r="E2974" s="102">
        <v>2217432</v>
      </c>
      <c r="F2974" s="101" t="s">
        <v>7506</v>
      </c>
      <c r="G2974" s="101" t="s">
        <v>3102</v>
      </c>
      <c r="H2974" s="103">
        <v>12</v>
      </c>
      <c r="I2974" s="100" t="s">
        <v>7471</v>
      </c>
      <c r="J2974" s="101" t="s">
        <v>10265</v>
      </c>
      <c r="K2974" s="101" t="s">
        <v>657</v>
      </c>
    </row>
    <row r="2975" spans="1:11">
      <c r="A2975" s="2" t="s">
        <v>12159</v>
      </c>
      <c r="B2975" s="99">
        <v>2174962</v>
      </c>
      <c r="C2975" s="100" t="s">
        <v>10266</v>
      </c>
      <c r="D2975" s="101" t="s">
        <v>10267</v>
      </c>
      <c r="E2975" s="102">
        <v>2217432</v>
      </c>
      <c r="F2975" s="101" t="s">
        <v>7506</v>
      </c>
      <c r="G2975" s="101" t="s">
        <v>3102</v>
      </c>
      <c r="H2975" s="103">
        <v>12</v>
      </c>
      <c r="I2975" s="100" t="s">
        <v>7471</v>
      </c>
      <c r="J2975" s="101" t="s">
        <v>10267</v>
      </c>
      <c r="K2975" s="101" t="s">
        <v>657</v>
      </c>
    </row>
    <row r="2976" spans="1:11">
      <c r="A2976" s="2" t="s">
        <v>12159</v>
      </c>
      <c r="B2976" s="99">
        <v>2179090</v>
      </c>
      <c r="C2976" s="100" t="s">
        <v>10268</v>
      </c>
      <c r="D2976" s="101" t="s">
        <v>10269</v>
      </c>
      <c r="E2976" s="102">
        <v>2217432</v>
      </c>
      <c r="F2976" s="101" t="s">
        <v>7506</v>
      </c>
      <c r="G2976" s="101" t="s">
        <v>3102</v>
      </c>
      <c r="H2976" s="103">
        <v>12</v>
      </c>
      <c r="I2976" s="100" t="s">
        <v>7471</v>
      </c>
      <c r="J2976" s="101" t="s">
        <v>10269</v>
      </c>
      <c r="K2976" s="101" t="s">
        <v>657</v>
      </c>
    </row>
    <row r="2977" spans="1:11">
      <c r="A2977" s="2" t="s">
        <v>12159</v>
      </c>
      <c r="B2977" s="99">
        <v>2188910</v>
      </c>
      <c r="C2977" s="100" t="s">
        <v>10270</v>
      </c>
      <c r="D2977" s="101" t="s">
        <v>10271</v>
      </c>
      <c r="E2977" s="102">
        <v>2217432</v>
      </c>
      <c r="F2977" s="101" t="s">
        <v>7506</v>
      </c>
      <c r="G2977" s="101" t="s">
        <v>3102</v>
      </c>
      <c r="H2977" s="103">
        <v>12</v>
      </c>
      <c r="I2977" s="100" t="s">
        <v>7471</v>
      </c>
      <c r="J2977" s="101" t="s">
        <v>10271</v>
      </c>
      <c r="K2977" s="101" t="s">
        <v>657</v>
      </c>
    </row>
    <row r="2978" spans="1:11">
      <c r="A2978" s="2" t="s">
        <v>12159</v>
      </c>
      <c r="B2978" s="99">
        <v>2139638</v>
      </c>
      <c r="C2978" s="100" t="s">
        <v>10272</v>
      </c>
      <c r="D2978" s="101" t="s">
        <v>10273</v>
      </c>
      <c r="E2978" s="102">
        <v>2217432</v>
      </c>
      <c r="F2978" s="101" t="s">
        <v>7506</v>
      </c>
      <c r="G2978" s="101" t="s">
        <v>3102</v>
      </c>
      <c r="H2978" s="103">
        <v>12</v>
      </c>
      <c r="I2978" s="100" t="s">
        <v>7471</v>
      </c>
      <c r="J2978" s="101" t="s">
        <v>10273</v>
      </c>
      <c r="K2978" s="101" t="s">
        <v>657</v>
      </c>
    </row>
    <row r="2979" spans="1:11">
      <c r="A2979" s="2" t="s">
        <v>12159</v>
      </c>
      <c r="B2979" s="99">
        <v>2176401</v>
      </c>
      <c r="C2979" s="100" t="s">
        <v>10274</v>
      </c>
      <c r="D2979" s="101" t="s">
        <v>10275</v>
      </c>
      <c r="E2979" s="102">
        <v>2124761</v>
      </c>
      <c r="F2979" s="101" t="s">
        <v>7506</v>
      </c>
      <c r="G2979" s="101" t="s">
        <v>5448</v>
      </c>
      <c r="H2979" s="103">
        <v>4.8</v>
      </c>
      <c r="I2979" s="100" t="s">
        <v>7471</v>
      </c>
      <c r="J2979" s="101" t="s">
        <v>10275</v>
      </c>
      <c r="K2979" s="101" t="s">
        <v>298</v>
      </c>
    </row>
    <row r="2980" spans="1:11">
      <c r="A2980" s="2" t="s">
        <v>12159</v>
      </c>
      <c r="B2980" s="99">
        <v>2176407</v>
      </c>
      <c r="C2980" s="100" t="s">
        <v>10276</v>
      </c>
      <c r="D2980" s="101" t="s">
        <v>10277</v>
      </c>
      <c r="E2980" s="102">
        <v>2124198</v>
      </c>
      <c r="F2980" s="101" t="s">
        <v>7506</v>
      </c>
      <c r="G2980" s="101" t="s">
        <v>3099</v>
      </c>
      <c r="H2980" s="103">
        <v>2.4</v>
      </c>
      <c r="I2980" s="100" t="s">
        <v>7471</v>
      </c>
      <c r="J2980" s="101" t="s">
        <v>10277</v>
      </c>
      <c r="K2980" s="101" t="s">
        <v>300</v>
      </c>
    </row>
    <row r="2981" spans="1:11">
      <c r="A2981" s="2" t="s">
        <v>12159</v>
      </c>
      <c r="B2981" s="99">
        <v>2158059</v>
      </c>
      <c r="C2981" s="100" t="s">
        <v>5957</v>
      </c>
      <c r="D2981" s="101" t="s">
        <v>5958</v>
      </c>
      <c r="E2981" s="102">
        <v>2216446</v>
      </c>
      <c r="F2981" s="101" t="s">
        <v>7506</v>
      </c>
      <c r="G2981" s="101" t="s">
        <v>3102</v>
      </c>
      <c r="H2981" s="103">
        <v>12</v>
      </c>
      <c r="I2981" s="100" t="s">
        <v>7471</v>
      </c>
      <c r="J2981" s="101" t="s">
        <v>5958</v>
      </c>
      <c r="K2981" s="101" t="s">
        <v>3810</v>
      </c>
    </row>
    <row r="2982" spans="1:11">
      <c r="A2982" s="2" t="s">
        <v>12159</v>
      </c>
      <c r="B2982" s="99">
        <v>2178032</v>
      </c>
      <c r="C2982" s="100" t="s">
        <v>5959</v>
      </c>
      <c r="D2982" s="101" t="s">
        <v>5960</v>
      </c>
      <c r="E2982" s="102">
        <v>2216446</v>
      </c>
      <c r="F2982" s="101" t="s">
        <v>7506</v>
      </c>
      <c r="G2982" s="101" t="s">
        <v>3102</v>
      </c>
      <c r="H2982" s="103">
        <v>12</v>
      </c>
      <c r="I2982" s="100" t="s">
        <v>7471</v>
      </c>
      <c r="J2982" s="101" t="s">
        <v>5960</v>
      </c>
      <c r="K2982" s="101" t="s">
        <v>3810</v>
      </c>
    </row>
    <row r="2983" spans="1:11">
      <c r="A2983" s="2" t="s">
        <v>12159</v>
      </c>
      <c r="B2983" s="99">
        <v>2184556</v>
      </c>
      <c r="C2983" s="100" t="s">
        <v>5961</v>
      </c>
      <c r="D2983" s="101" t="s">
        <v>5962</v>
      </c>
      <c r="E2983" s="102">
        <v>2216446</v>
      </c>
      <c r="F2983" s="101" t="s">
        <v>7506</v>
      </c>
      <c r="G2983" s="101" t="s">
        <v>3102</v>
      </c>
      <c r="H2983" s="103">
        <v>12</v>
      </c>
      <c r="I2983" s="100" t="s">
        <v>7471</v>
      </c>
      <c r="J2983" s="101" t="s">
        <v>5962</v>
      </c>
      <c r="K2983" s="101" t="s">
        <v>3810</v>
      </c>
    </row>
    <row r="2984" spans="1:11">
      <c r="A2984" s="2" t="s">
        <v>12159</v>
      </c>
      <c r="B2984" s="99">
        <v>2185054</v>
      </c>
      <c r="C2984" s="100" t="s">
        <v>5963</v>
      </c>
      <c r="D2984" s="101" t="s">
        <v>5964</v>
      </c>
      <c r="E2984" s="102">
        <v>2216446</v>
      </c>
      <c r="F2984" s="101" t="s">
        <v>7506</v>
      </c>
      <c r="G2984" s="101" t="s">
        <v>3102</v>
      </c>
      <c r="H2984" s="103">
        <v>12</v>
      </c>
      <c r="I2984" s="100" t="s">
        <v>7471</v>
      </c>
      <c r="J2984" s="101" t="s">
        <v>5964</v>
      </c>
      <c r="K2984" s="101" t="s">
        <v>3810</v>
      </c>
    </row>
    <row r="2985" spans="1:11">
      <c r="A2985" s="2" t="s">
        <v>12159</v>
      </c>
      <c r="B2985" s="99">
        <v>2186700</v>
      </c>
      <c r="C2985" s="100" t="s">
        <v>5965</v>
      </c>
      <c r="D2985" s="101" t="s">
        <v>5966</v>
      </c>
      <c r="E2985" s="102">
        <v>2216446</v>
      </c>
      <c r="F2985" s="101" t="s">
        <v>7506</v>
      </c>
      <c r="G2985" s="101" t="s">
        <v>3102</v>
      </c>
      <c r="H2985" s="103">
        <v>12</v>
      </c>
      <c r="I2985" s="100" t="s">
        <v>7471</v>
      </c>
      <c r="J2985" s="101" t="s">
        <v>5966</v>
      </c>
      <c r="K2985" s="101" t="s">
        <v>3810</v>
      </c>
    </row>
    <row r="2986" spans="1:11">
      <c r="A2986" s="2" t="s">
        <v>12159</v>
      </c>
      <c r="B2986" s="99">
        <v>2191007</v>
      </c>
      <c r="C2986" s="100" t="s">
        <v>5967</v>
      </c>
      <c r="D2986" s="101" t="s">
        <v>5968</v>
      </c>
      <c r="E2986" s="102">
        <v>2216446</v>
      </c>
      <c r="F2986" s="101" t="s">
        <v>7506</v>
      </c>
      <c r="G2986" s="101" t="s">
        <v>3102</v>
      </c>
      <c r="H2986" s="103">
        <v>12</v>
      </c>
      <c r="I2986" s="100" t="s">
        <v>7471</v>
      </c>
      <c r="J2986" s="101" t="s">
        <v>5968</v>
      </c>
      <c r="K2986" s="101" t="s">
        <v>3810</v>
      </c>
    </row>
    <row r="2987" spans="1:11">
      <c r="A2987" s="2" t="s">
        <v>12159</v>
      </c>
      <c r="B2987" s="99">
        <v>2139248</v>
      </c>
      <c r="C2987" s="100" t="s">
        <v>5969</v>
      </c>
      <c r="D2987" s="101" t="s">
        <v>5970</v>
      </c>
      <c r="E2987" s="102">
        <v>2216446</v>
      </c>
      <c r="F2987" s="101" t="s">
        <v>7506</v>
      </c>
      <c r="G2987" s="101" t="s">
        <v>3102</v>
      </c>
      <c r="H2987" s="103">
        <v>12</v>
      </c>
      <c r="I2987" s="100" t="s">
        <v>7471</v>
      </c>
      <c r="J2987" s="101" t="s">
        <v>5970</v>
      </c>
      <c r="K2987" s="101" t="s">
        <v>3810</v>
      </c>
    </row>
    <row r="2988" spans="1:11">
      <c r="A2988" s="2" t="s">
        <v>12159</v>
      </c>
      <c r="B2988" s="99">
        <v>2151122</v>
      </c>
      <c r="C2988" s="100" t="s">
        <v>5971</v>
      </c>
      <c r="D2988" s="101" t="s">
        <v>5972</v>
      </c>
      <c r="E2988" s="102">
        <v>2216446</v>
      </c>
      <c r="F2988" s="101" t="s">
        <v>7506</v>
      </c>
      <c r="G2988" s="101" t="s">
        <v>3102</v>
      </c>
      <c r="H2988" s="103">
        <v>12</v>
      </c>
      <c r="I2988" s="100" t="s">
        <v>7471</v>
      </c>
      <c r="J2988" s="101" t="s">
        <v>5972</v>
      </c>
      <c r="K2988" s="101" t="s">
        <v>3810</v>
      </c>
    </row>
    <row r="2989" spans="1:11">
      <c r="A2989" s="2" t="s">
        <v>12159</v>
      </c>
      <c r="B2989" s="99">
        <v>2188116</v>
      </c>
      <c r="C2989" s="100" t="s">
        <v>5973</v>
      </c>
      <c r="D2989" s="101" t="s">
        <v>5974</v>
      </c>
      <c r="E2989" s="102">
        <v>2216446</v>
      </c>
      <c r="F2989" s="101" t="s">
        <v>7506</v>
      </c>
      <c r="G2989" s="101" t="s">
        <v>3102</v>
      </c>
      <c r="H2989" s="103">
        <v>12</v>
      </c>
      <c r="I2989" s="100" t="s">
        <v>7471</v>
      </c>
      <c r="J2989" s="101" t="s">
        <v>5974</v>
      </c>
      <c r="K2989" s="101" t="s">
        <v>3810</v>
      </c>
    </row>
    <row r="2990" spans="1:11">
      <c r="A2990" s="2" t="s">
        <v>12159</v>
      </c>
      <c r="B2990" s="99">
        <v>2134172</v>
      </c>
      <c r="C2990" s="100" t="s">
        <v>5975</v>
      </c>
      <c r="D2990" s="101" t="s">
        <v>5976</v>
      </c>
      <c r="E2990" s="102">
        <v>2216446</v>
      </c>
      <c r="F2990" s="101" t="s">
        <v>7506</v>
      </c>
      <c r="G2990" s="101" t="s">
        <v>3102</v>
      </c>
      <c r="H2990" s="103">
        <v>12</v>
      </c>
      <c r="I2990" s="100" t="s">
        <v>7471</v>
      </c>
      <c r="J2990" s="101" t="s">
        <v>5976</v>
      </c>
      <c r="K2990" s="101" t="s">
        <v>3810</v>
      </c>
    </row>
    <row r="2991" spans="1:11">
      <c r="A2991" s="2" t="s">
        <v>12159</v>
      </c>
      <c r="B2991" s="99">
        <v>2142141</v>
      </c>
      <c r="C2991" s="100" t="s">
        <v>5977</v>
      </c>
      <c r="D2991" s="101" t="s">
        <v>5978</v>
      </c>
      <c r="E2991" s="102">
        <v>2216446</v>
      </c>
      <c r="F2991" s="101" t="s">
        <v>7506</v>
      </c>
      <c r="G2991" s="101" t="s">
        <v>3102</v>
      </c>
      <c r="H2991" s="103">
        <v>12</v>
      </c>
      <c r="I2991" s="100" t="s">
        <v>7471</v>
      </c>
      <c r="J2991" s="101" t="s">
        <v>5978</v>
      </c>
      <c r="K2991" s="101" t="s">
        <v>3810</v>
      </c>
    </row>
    <row r="2992" spans="1:11">
      <c r="A2992" s="2" t="s">
        <v>12159</v>
      </c>
      <c r="B2992" s="99">
        <v>2145321</v>
      </c>
      <c r="C2992" s="100" t="s">
        <v>5979</v>
      </c>
      <c r="D2992" s="101" t="s">
        <v>5980</v>
      </c>
      <c r="E2992" s="102">
        <v>2216446</v>
      </c>
      <c r="F2992" s="101" t="s">
        <v>7506</v>
      </c>
      <c r="G2992" s="101" t="s">
        <v>3102</v>
      </c>
      <c r="H2992" s="103">
        <v>12</v>
      </c>
      <c r="I2992" s="100" t="s">
        <v>7471</v>
      </c>
      <c r="J2992" s="101" t="s">
        <v>5980</v>
      </c>
      <c r="K2992" s="101" t="s">
        <v>3810</v>
      </c>
    </row>
    <row r="2993" spans="1:11">
      <c r="A2993" s="2" t="s">
        <v>12159</v>
      </c>
      <c r="B2993" s="99">
        <v>2133432</v>
      </c>
      <c r="C2993" s="100" t="s">
        <v>5981</v>
      </c>
      <c r="D2993" s="101" t="s">
        <v>5982</v>
      </c>
      <c r="E2993" s="102">
        <v>2216446</v>
      </c>
      <c r="F2993" s="101" t="s">
        <v>7506</v>
      </c>
      <c r="G2993" s="101" t="s">
        <v>3102</v>
      </c>
      <c r="H2993" s="103">
        <v>12</v>
      </c>
      <c r="I2993" s="100" t="s">
        <v>7471</v>
      </c>
      <c r="J2993" s="101" t="s">
        <v>5982</v>
      </c>
      <c r="K2993" s="101" t="s">
        <v>3810</v>
      </c>
    </row>
    <row r="2994" spans="1:11">
      <c r="A2994" s="2" t="s">
        <v>12159</v>
      </c>
      <c r="B2994" s="99">
        <v>2189921</v>
      </c>
      <c r="C2994" s="100" t="s">
        <v>5983</v>
      </c>
      <c r="D2994" s="101" t="s">
        <v>5984</v>
      </c>
      <c r="E2994" s="102">
        <v>2216446</v>
      </c>
      <c r="F2994" s="101" t="s">
        <v>7506</v>
      </c>
      <c r="G2994" s="101" t="s">
        <v>3102</v>
      </c>
      <c r="H2994" s="103">
        <v>12</v>
      </c>
      <c r="I2994" s="100" t="s">
        <v>7471</v>
      </c>
      <c r="J2994" s="101" t="s">
        <v>5984</v>
      </c>
      <c r="K2994" s="101" t="s">
        <v>3810</v>
      </c>
    </row>
    <row r="2995" spans="1:11">
      <c r="A2995" s="2" t="s">
        <v>12159</v>
      </c>
      <c r="B2995" s="99">
        <v>2185316</v>
      </c>
      <c r="C2995" s="100" t="s">
        <v>5985</v>
      </c>
      <c r="D2995" s="101" t="s">
        <v>5986</v>
      </c>
      <c r="E2995" s="102">
        <v>2216446</v>
      </c>
      <c r="F2995" s="101" t="s">
        <v>7506</v>
      </c>
      <c r="G2995" s="101" t="s">
        <v>3102</v>
      </c>
      <c r="H2995" s="103">
        <v>12</v>
      </c>
      <c r="I2995" s="100" t="s">
        <v>7471</v>
      </c>
      <c r="J2995" s="101" t="s">
        <v>5986</v>
      </c>
      <c r="K2995" s="101" t="s">
        <v>3810</v>
      </c>
    </row>
    <row r="2996" spans="1:11">
      <c r="A2996" s="2" t="s">
        <v>12159</v>
      </c>
      <c r="B2996" s="99">
        <v>2189773</v>
      </c>
      <c r="C2996" s="100" t="s">
        <v>5987</v>
      </c>
      <c r="D2996" s="101" t="s">
        <v>5988</v>
      </c>
      <c r="E2996" s="102">
        <v>2125260</v>
      </c>
      <c r="F2996" s="101" t="s">
        <v>7506</v>
      </c>
      <c r="G2996" s="101" t="s">
        <v>5876</v>
      </c>
      <c r="H2996" s="103">
        <v>2.4</v>
      </c>
      <c r="I2996" s="100" t="s">
        <v>7471</v>
      </c>
      <c r="J2996" s="101" t="s">
        <v>5988</v>
      </c>
      <c r="K2996" s="101" t="s">
        <v>5989</v>
      </c>
    </row>
    <row r="2997" spans="1:11">
      <c r="A2997" s="2" t="s">
        <v>12159</v>
      </c>
      <c r="B2997" s="99">
        <v>2139828</v>
      </c>
      <c r="C2997" s="100" t="s">
        <v>5990</v>
      </c>
      <c r="D2997" s="101" t="s">
        <v>5991</v>
      </c>
      <c r="E2997" s="102">
        <v>2218356</v>
      </c>
      <c r="F2997" s="101" t="s">
        <v>7506</v>
      </c>
      <c r="G2997" s="101" t="s">
        <v>5448</v>
      </c>
      <c r="H2997" s="103">
        <v>12</v>
      </c>
      <c r="I2997" s="100" t="s">
        <v>7471</v>
      </c>
      <c r="J2997" s="101" t="s">
        <v>5991</v>
      </c>
      <c r="K2997" s="101" t="s">
        <v>2688</v>
      </c>
    </row>
    <row r="2998" spans="1:11">
      <c r="A2998" s="2" t="s">
        <v>12159</v>
      </c>
      <c r="B2998" s="99">
        <v>2154252</v>
      </c>
      <c r="C2998" s="100" t="s">
        <v>5992</v>
      </c>
      <c r="D2998" s="101" t="s">
        <v>5993</v>
      </c>
      <c r="E2998" s="102">
        <v>2218356</v>
      </c>
      <c r="F2998" s="101" t="s">
        <v>7506</v>
      </c>
      <c r="G2998" s="101" t="s">
        <v>5448</v>
      </c>
      <c r="H2998" s="103">
        <v>12</v>
      </c>
      <c r="I2998" s="100" t="s">
        <v>7471</v>
      </c>
      <c r="J2998" s="101" t="s">
        <v>5993</v>
      </c>
      <c r="K2998" s="101" t="s">
        <v>2688</v>
      </c>
    </row>
    <row r="2999" spans="1:11">
      <c r="A2999" s="2" t="s">
        <v>12159</v>
      </c>
      <c r="B2999" s="99">
        <v>2156203</v>
      </c>
      <c r="C2999" s="100" t="s">
        <v>5994</v>
      </c>
      <c r="D2999" s="101" t="s">
        <v>5995</v>
      </c>
      <c r="E2999" s="102">
        <v>2216032</v>
      </c>
      <c r="F2999" s="101" t="s">
        <v>7506</v>
      </c>
      <c r="G2999" s="101" t="s">
        <v>5448</v>
      </c>
      <c r="H2999" s="103">
        <v>4</v>
      </c>
      <c r="I2999" s="100" t="s">
        <v>7471</v>
      </c>
      <c r="J2999" s="101" t="s">
        <v>5995</v>
      </c>
      <c r="K2999" s="101" t="s">
        <v>2688</v>
      </c>
    </row>
    <row r="3000" spans="1:11">
      <c r="A3000" s="2" t="s">
        <v>12159</v>
      </c>
      <c r="B3000" s="99">
        <v>2177862</v>
      </c>
      <c r="C3000" s="100" t="s">
        <v>5996</v>
      </c>
      <c r="D3000" s="101" t="s">
        <v>5997</v>
      </c>
      <c r="E3000" s="102">
        <v>2218356</v>
      </c>
      <c r="F3000" s="101" t="s">
        <v>7506</v>
      </c>
      <c r="G3000" s="101" t="s">
        <v>5448</v>
      </c>
      <c r="H3000" s="103">
        <v>12</v>
      </c>
      <c r="I3000" s="100" t="s">
        <v>7471</v>
      </c>
      <c r="J3000" s="101" t="s">
        <v>5997</v>
      </c>
      <c r="K3000" s="101" t="s">
        <v>2688</v>
      </c>
    </row>
    <row r="3001" spans="1:11">
      <c r="A3001" s="2" t="s">
        <v>12159</v>
      </c>
      <c r="B3001" s="99">
        <v>2182538</v>
      </c>
      <c r="C3001" s="100" t="s">
        <v>5998</v>
      </c>
      <c r="D3001" s="101" t="s">
        <v>5999</v>
      </c>
      <c r="E3001" s="102">
        <v>2216032</v>
      </c>
      <c r="F3001" s="101" t="s">
        <v>7506</v>
      </c>
      <c r="G3001" s="101" t="s">
        <v>5448</v>
      </c>
      <c r="H3001" s="103">
        <v>4</v>
      </c>
      <c r="I3001" s="100" t="s">
        <v>7471</v>
      </c>
      <c r="J3001" s="101" t="s">
        <v>5999</v>
      </c>
      <c r="K3001" s="101" t="s">
        <v>2688</v>
      </c>
    </row>
    <row r="3002" spans="1:11">
      <c r="A3002" s="2" t="s">
        <v>12159</v>
      </c>
      <c r="B3002" s="99">
        <v>2184403</v>
      </c>
      <c r="C3002" s="100" t="s">
        <v>6000</v>
      </c>
      <c r="D3002" s="101" t="s">
        <v>6001</v>
      </c>
      <c r="E3002" s="102">
        <v>2218356</v>
      </c>
      <c r="F3002" s="101" t="s">
        <v>7506</v>
      </c>
      <c r="G3002" s="101" t="s">
        <v>5448</v>
      </c>
      <c r="H3002" s="103">
        <v>12</v>
      </c>
      <c r="I3002" s="100" t="s">
        <v>7471</v>
      </c>
      <c r="J3002" s="101" t="s">
        <v>6001</v>
      </c>
      <c r="K3002" s="101" t="s">
        <v>2688</v>
      </c>
    </row>
    <row r="3003" spans="1:11">
      <c r="A3003" s="2" t="s">
        <v>12159</v>
      </c>
      <c r="B3003" s="99">
        <v>2130055</v>
      </c>
      <c r="C3003" s="100" t="s">
        <v>6002</v>
      </c>
      <c r="D3003" s="101" t="s">
        <v>6003</v>
      </c>
      <c r="E3003" s="102">
        <v>2218288</v>
      </c>
      <c r="F3003" s="101" t="s">
        <v>7506</v>
      </c>
      <c r="G3003" s="101" t="s">
        <v>5448</v>
      </c>
      <c r="H3003" s="103">
        <v>4</v>
      </c>
      <c r="I3003" s="100" t="s">
        <v>7471</v>
      </c>
      <c r="J3003" s="101" t="s">
        <v>6003</v>
      </c>
      <c r="K3003" s="101" t="s">
        <v>5021</v>
      </c>
    </row>
    <row r="3004" spans="1:11">
      <c r="A3004" s="2" t="s">
        <v>12159</v>
      </c>
      <c r="B3004" s="99">
        <v>2130798</v>
      </c>
      <c r="C3004" s="100" t="s">
        <v>6004</v>
      </c>
      <c r="D3004" s="101" t="s">
        <v>6005</v>
      </c>
      <c r="E3004" s="102">
        <v>2218288</v>
      </c>
      <c r="F3004" s="101" t="s">
        <v>7506</v>
      </c>
      <c r="G3004" s="101" t="s">
        <v>5448</v>
      </c>
      <c r="H3004" s="103">
        <v>4</v>
      </c>
      <c r="I3004" s="100" t="s">
        <v>7471</v>
      </c>
      <c r="J3004" s="101" t="s">
        <v>6005</v>
      </c>
      <c r="K3004" s="101" t="s">
        <v>5021</v>
      </c>
    </row>
    <row r="3005" spans="1:11">
      <c r="A3005" s="2" t="s">
        <v>12159</v>
      </c>
      <c r="B3005" s="99">
        <v>2141017</v>
      </c>
      <c r="C3005" s="100" t="s">
        <v>6006</v>
      </c>
      <c r="D3005" s="101" t="s">
        <v>6007</v>
      </c>
      <c r="E3005" s="102">
        <v>2218288</v>
      </c>
      <c r="F3005" s="101" t="s">
        <v>7506</v>
      </c>
      <c r="G3005" s="101" t="s">
        <v>5448</v>
      </c>
      <c r="H3005" s="103">
        <v>4</v>
      </c>
      <c r="I3005" s="100" t="s">
        <v>7471</v>
      </c>
      <c r="J3005" s="101" t="s">
        <v>6007</v>
      </c>
      <c r="K3005" s="101" t="s">
        <v>5021</v>
      </c>
    </row>
    <row r="3006" spans="1:11">
      <c r="A3006" s="2" t="s">
        <v>12159</v>
      </c>
      <c r="B3006" s="99">
        <v>2183165</v>
      </c>
      <c r="C3006" s="100" t="s">
        <v>6008</v>
      </c>
      <c r="D3006" s="101" t="s">
        <v>6009</v>
      </c>
      <c r="E3006" s="102">
        <v>2218288</v>
      </c>
      <c r="F3006" s="101" t="s">
        <v>7506</v>
      </c>
      <c r="G3006" s="101" t="s">
        <v>5448</v>
      </c>
      <c r="H3006" s="103">
        <v>4</v>
      </c>
      <c r="I3006" s="100" t="s">
        <v>7471</v>
      </c>
      <c r="J3006" s="101" t="s">
        <v>6009</v>
      </c>
      <c r="K3006" s="101" t="s">
        <v>5021</v>
      </c>
    </row>
    <row r="3007" spans="1:11">
      <c r="A3007" s="2" t="s">
        <v>12159</v>
      </c>
      <c r="B3007" s="99">
        <v>2157665</v>
      </c>
      <c r="C3007" s="100" t="s">
        <v>6010</v>
      </c>
      <c r="D3007" s="101" t="s">
        <v>6011</v>
      </c>
      <c r="E3007" s="102">
        <v>2213750</v>
      </c>
      <c r="F3007" s="101" t="s">
        <v>7506</v>
      </c>
      <c r="G3007" s="101" t="s">
        <v>5448</v>
      </c>
      <c r="H3007" s="103">
        <v>12</v>
      </c>
      <c r="I3007" s="100" t="s">
        <v>7521</v>
      </c>
      <c r="J3007" s="101" t="s">
        <v>6011</v>
      </c>
      <c r="K3007" s="101" t="s">
        <v>2691</v>
      </c>
    </row>
    <row r="3008" spans="1:11">
      <c r="A3008" s="2" t="s">
        <v>12159</v>
      </c>
      <c r="B3008" s="99">
        <v>2178831</v>
      </c>
      <c r="C3008" s="100" t="s">
        <v>6012</v>
      </c>
      <c r="D3008" s="101" t="s">
        <v>6013</v>
      </c>
      <c r="E3008" s="102">
        <v>2213750</v>
      </c>
      <c r="F3008" s="101" t="s">
        <v>7506</v>
      </c>
      <c r="G3008" s="101" t="s">
        <v>5448</v>
      </c>
      <c r="H3008" s="103">
        <v>12</v>
      </c>
      <c r="I3008" s="100" t="s">
        <v>7471</v>
      </c>
      <c r="J3008" s="101" t="s">
        <v>6013</v>
      </c>
      <c r="K3008" s="101" t="s">
        <v>2691</v>
      </c>
    </row>
    <row r="3009" spans="1:11">
      <c r="A3009" s="2" t="s">
        <v>12159</v>
      </c>
      <c r="B3009" s="99">
        <v>2180028</v>
      </c>
      <c r="C3009" s="100" t="s">
        <v>6014</v>
      </c>
      <c r="D3009" s="101" t="s">
        <v>6015</v>
      </c>
      <c r="E3009" s="102">
        <v>2213750</v>
      </c>
      <c r="F3009" s="101" t="s">
        <v>7506</v>
      </c>
      <c r="G3009" s="101" t="s">
        <v>5448</v>
      </c>
      <c r="H3009" s="103">
        <v>12</v>
      </c>
      <c r="I3009" s="100" t="s">
        <v>7471</v>
      </c>
      <c r="J3009" s="101" t="s">
        <v>6015</v>
      </c>
      <c r="K3009" s="101" t="s">
        <v>2691</v>
      </c>
    </row>
    <row r="3010" spans="1:11">
      <c r="A3010" s="2" t="s">
        <v>12159</v>
      </c>
      <c r="B3010" s="99">
        <v>2187202</v>
      </c>
      <c r="C3010" s="100" t="s">
        <v>6016</v>
      </c>
      <c r="D3010" s="101" t="s">
        <v>6017</v>
      </c>
      <c r="E3010" s="102">
        <v>2213750</v>
      </c>
      <c r="F3010" s="101" t="s">
        <v>7506</v>
      </c>
      <c r="G3010" s="101" t="s">
        <v>5448</v>
      </c>
      <c r="H3010" s="103">
        <v>12</v>
      </c>
      <c r="I3010" s="100" t="s">
        <v>7471</v>
      </c>
      <c r="J3010" s="101" t="s">
        <v>6017</v>
      </c>
      <c r="K3010" s="101" t="s">
        <v>2691</v>
      </c>
    </row>
    <row r="3011" spans="1:11">
      <c r="A3011" s="2" t="s">
        <v>12159</v>
      </c>
      <c r="B3011" s="99">
        <v>2188538</v>
      </c>
      <c r="C3011" s="100" t="s">
        <v>6018</v>
      </c>
      <c r="D3011" s="101" t="s">
        <v>6019</v>
      </c>
      <c r="E3011" s="102">
        <v>2213750</v>
      </c>
      <c r="F3011" s="101" t="s">
        <v>7506</v>
      </c>
      <c r="G3011" s="101" t="s">
        <v>5448</v>
      </c>
      <c r="H3011" s="103">
        <v>12</v>
      </c>
      <c r="I3011" s="100" t="s">
        <v>7521</v>
      </c>
      <c r="J3011" s="101" t="s">
        <v>6019</v>
      </c>
      <c r="K3011" s="101" t="s">
        <v>2691</v>
      </c>
    </row>
    <row r="3012" spans="1:11">
      <c r="A3012" s="2" t="s">
        <v>12159</v>
      </c>
      <c r="B3012" s="99">
        <v>2188706</v>
      </c>
      <c r="C3012" s="100" t="s">
        <v>6020</v>
      </c>
      <c r="D3012" s="101" t="s">
        <v>6021</v>
      </c>
      <c r="E3012" s="102">
        <v>2218360</v>
      </c>
      <c r="F3012" s="101" t="s">
        <v>7506</v>
      </c>
      <c r="G3012" s="101" t="s">
        <v>5448</v>
      </c>
      <c r="H3012" s="103">
        <v>4.8</v>
      </c>
      <c r="I3012" s="100" t="s">
        <v>7471</v>
      </c>
      <c r="J3012" s="101" t="s">
        <v>6021</v>
      </c>
      <c r="K3012" s="101" t="s">
        <v>2691</v>
      </c>
    </row>
    <row r="3013" spans="1:11">
      <c r="A3013" s="2" t="s">
        <v>12159</v>
      </c>
      <c r="B3013" s="99">
        <v>2190425</v>
      </c>
      <c r="C3013" s="100" t="s">
        <v>6022</v>
      </c>
      <c r="D3013" s="101" t="s">
        <v>6023</v>
      </c>
      <c r="E3013" s="102">
        <v>2213750</v>
      </c>
      <c r="F3013" s="101" t="s">
        <v>7506</v>
      </c>
      <c r="G3013" s="101" t="s">
        <v>5448</v>
      </c>
      <c r="H3013" s="103">
        <v>12</v>
      </c>
      <c r="I3013" s="100" t="s">
        <v>7471</v>
      </c>
      <c r="J3013" s="101" t="s">
        <v>6023</v>
      </c>
      <c r="K3013" s="101" t="s">
        <v>2691</v>
      </c>
    </row>
    <row r="3014" spans="1:11">
      <c r="A3014" s="2" t="s">
        <v>12159</v>
      </c>
      <c r="B3014" s="99">
        <v>2175168</v>
      </c>
      <c r="C3014" s="100" t="s">
        <v>6024</v>
      </c>
      <c r="D3014" s="101" t="s">
        <v>6025</v>
      </c>
      <c r="E3014" s="102">
        <v>2213750</v>
      </c>
      <c r="F3014" s="101" t="s">
        <v>7506</v>
      </c>
      <c r="G3014" s="101" t="s">
        <v>5448</v>
      </c>
      <c r="H3014" s="103">
        <v>12</v>
      </c>
      <c r="I3014" s="100" t="s">
        <v>7471</v>
      </c>
      <c r="J3014" s="101" t="s">
        <v>6025</v>
      </c>
      <c r="K3014" s="101" t="s">
        <v>2691</v>
      </c>
    </row>
    <row r="3015" spans="1:11">
      <c r="A3015" s="2" t="s">
        <v>12159</v>
      </c>
      <c r="B3015" s="99">
        <v>2180369</v>
      </c>
      <c r="C3015" s="100" t="s">
        <v>6026</v>
      </c>
      <c r="D3015" s="101" t="s">
        <v>6027</v>
      </c>
      <c r="E3015" s="102">
        <v>2213750</v>
      </c>
      <c r="F3015" s="101" t="s">
        <v>7506</v>
      </c>
      <c r="G3015" s="101" t="s">
        <v>5448</v>
      </c>
      <c r="H3015" s="103">
        <v>12</v>
      </c>
      <c r="I3015" s="100" t="s">
        <v>7471</v>
      </c>
      <c r="J3015" s="101" t="s">
        <v>6027</v>
      </c>
      <c r="K3015" s="101" t="s">
        <v>2691</v>
      </c>
    </row>
    <row r="3016" spans="1:11">
      <c r="A3016" s="2" t="s">
        <v>12159</v>
      </c>
      <c r="B3016" s="99">
        <v>2181282</v>
      </c>
      <c r="C3016" s="100" t="s">
        <v>6028</v>
      </c>
      <c r="D3016" s="101" t="s">
        <v>6029</v>
      </c>
      <c r="E3016" s="102">
        <v>2218360</v>
      </c>
      <c r="F3016" s="101" t="s">
        <v>7506</v>
      </c>
      <c r="G3016" s="101" t="s">
        <v>5448</v>
      </c>
      <c r="H3016" s="103">
        <v>4.8</v>
      </c>
      <c r="I3016" s="100" t="s">
        <v>7471</v>
      </c>
      <c r="J3016" s="101" t="s">
        <v>6029</v>
      </c>
      <c r="K3016" s="101" t="s">
        <v>2691</v>
      </c>
    </row>
    <row r="3017" spans="1:11">
      <c r="A3017" s="2" t="s">
        <v>12159</v>
      </c>
      <c r="B3017" s="99">
        <v>2156743</v>
      </c>
      <c r="C3017" s="100" t="s">
        <v>9062</v>
      </c>
      <c r="D3017" s="101" t="s">
        <v>9063</v>
      </c>
      <c r="E3017" s="102">
        <v>2219828</v>
      </c>
      <c r="F3017" s="101" t="s">
        <v>7506</v>
      </c>
      <c r="G3017" s="101" t="s">
        <v>3102</v>
      </c>
      <c r="H3017" s="103">
        <v>12</v>
      </c>
      <c r="I3017" s="100" t="s">
        <v>7471</v>
      </c>
      <c r="J3017" s="101" t="s">
        <v>9063</v>
      </c>
      <c r="K3017" s="101" t="s">
        <v>825</v>
      </c>
    </row>
    <row r="3018" spans="1:11">
      <c r="A3018" s="2" t="s">
        <v>12159</v>
      </c>
      <c r="B3018" s="99">
        <v>2173473</v>
      </c>
      <c r="C3018" s="100" t="s">
        <v>9064</v>
      </c>
      <c r="D3018" s="101" t="s">
        <v>9065</v>
      </c>
      <c r="E3018" s="102">
        <v>2219828</v>
      </c>
      <c r="F3018" s="101" t="s">
        <v>7506</v>
      </c>
      <c r="G3018" s="101" t="s">
        <v>3102</v>
      </c>
      <c r="H3018" s="103">
        <v>12</v>
      </c>
      <c r="I3018" s="100" t="s">
        <v>7471</v>
      </c>
      <c r="J3018" s="101" t="s">
        <v>9065</v>
      </c>
      <c r="K3018" s="101" t="s">
        <v>825</v>
      </c>
    </row>
    <row r="3019" spans="1:11">
      <c r="A3019" s="2" t="s">
        <v>12159</v>
      </c>
      <c r="B3019" s="99">
        <v>2180685</v>
      </c>
      <c r="C3019" s="100" t="s">
        <v>9066</v>
      </c>
      <c r="D3019" s="101" t="s">
        <v>2732</v>
      </c>
      <c r="E3019" s="102">
        <v>2219828</v>
      </c>
      <c r="F3019" s="101" t="s">
        <v>7506</v>
      </c>
      <c r="G3019" s="101" t="s">
        <v>3102</v>
      </c>
      <c r="H3019" s="103">
        <v>12</v>
      </c>
      <c r="I3019" s="100" t="s">
        <v>7471</v>
      </c>
      <c r="J3019" s="101" t="s">
        <v>2732</v>
      </c>
      <c r="K3019" s="101" t="s">
        <v>825</v>
      </c>
    </row>
    <row r="3020" spans="1:11">
      <c r="A3020" s="2" t="s">
        <v>12159</v>
      </c>
      <c r="B3020" s="99">
        <v>2183310</v>
      </c>
      <c r="C3020" s="100" t="s">
        <v>9067</v>
      </c>
      <c r="D3020" s="101" t="s">
        <v>9068</v>
      </c>
      <c r="E3020" s="102">
        <v>2219828</v>
      </c>
      <c r="F3020" s="101" t="s">
        <v>7506</v>
      </c>
      <c r="G3020" s="101" t="s">
        <v>3102</v>
      </c>
      <c r="H3020" s="103">
        <v>12</v>
      </c>
      <c r="I3020" s="100" t="s">
        <v>7471</v>
      </c>
      <c r="J3020" s="101" t="s">
        <v>9068</v>
      </c>
      <c r="K3020" s="101" t="s">
        <v>825</v>
      </c>
    </row>
    <row r="3021" spans="1:11">
      <c r="A3021" s="2" t="s">
        <v>12159</v>
      </c>
      <c r="B3021" s="99">
        <v>2189994</v>
      </c>
      <c r="C3021" s="100" t="s">
        <v>9069</v>
      </c>
      <c r="D3021" s="101" t="s">
        <v>9070</v>
      </c>
      <c r="E3021" s="102">
        <v>2219828</v>
      </c>
      <c r="F3021" s="101" t="s">
        <v>7506</v>
      </c>
      <c r="G3021" s="101" t="s">
        <v>3102</v>
      </c>
      <c r="H3021" s="103">
        <v>12</v>
      </c>
      <c r="I3021" s="100" t="s">
        <v>7471</v>
      </c>
      <c r="J3021" s="101" t="s">
        <v>9070</v>
      </c>
      <c r="K3021" s="101" t="s">
        <v>825</v>
      </c>
    </row>
    <row r="3022" spans="1:11">
      <c r="A3022" s="2" t="s">
        <v>12159</v>
      </c>
      <c r="B3022" s="99">
        <v>2190568</v>
      </c>
      <c r="C3022" s="100" t="s">
        <v>9071</v>
      </c>
      <c r="D3022" s="101" t="s">
        <v>9072</v>
      </c>
      <c r="E3022" s="102">
        <v>2219828</v>
      </c>
      <c r="F3022" s="101" t="s">
        <v>7506</v>
      </c>
      <c r="G3022" s="101" t="s">
        <v>3102</v>
      </c>
      <c r="H3022" s="103">
        <v>12</v>
      </c>
      <c r="I3022" s="100" t="s">
        <v>7471</v>
      </c>
      <c r="J3022" s="101" t="s">
        <v>9072</v>
      </c>
      <c r="K3022" s="101" t="s">
        <v>825</v>
      </c>
    </row>
    <row r="3023" spans="1:11">
      <c r="A3023" s="2" t="s">
        <v>12159</v>
      </c>
      <c r="B3023" s="99">
        <v>2190757</v>
      </c>
      <c r="C3023" s="100" t="s">
        <v>9073</v>
      </c>
      <c r="D3023" s="101" t="s">
        <v>9074</v>
      </c>
      <c r="E3023" s="102">
        <v>2219828</v>
      </c>
      <c r="F3023" s="101" t="s">
        <v>7506</v>
      </c>
      <c r="G3023" s="101" t="s">
        <v>3102</v>
      </c>
      <c r="H3023" s="103">
        <v>12</v>
      </c>
      <c r="I3023" s="100" t="s">
        <v>7471</v>
      </c>
      <c r="J3023" s="101" t="s">
        <v>9074</v>
      </c>
      <c r="K3023" s="101" t="s">
        <v>825</v>
      </c>
    </row>
    <row r="3024" spans="1:11">
      <c r="A3024" s="2" t="s">
        <v>12159</v>
      </c>
      <c r="B3024" s="99">
        <v>2142526</v>
      </c>
      <c r="C3024" s="100" t="s">
        <v>9075</v>
      </c>
      <c r="D3024" s="101" t="s">
        <v>9076</v>
      </c>
      <c r="E3024" s="102">
        <v>2219828</v>
      </c>
      <c r="F3024" s="101" t="s">
        <v>7506</v>
      </c>
      <c r="G3024" s="101" t="s">
        <v>3102</v>
      </c>
      <c r="H3024" s="103">
        <v>12</v>
      </c>
      <c r="I3024" s="100" t="s">
        <v>7521</v>
      </c>
      <c r="J3024" s="101" t="s">
        <v>9076</v>
      </c>
      <c r="K3024" s="101" t="s">
        <v>825</v>
      </c>
    </row>
    <row r="3025" spans="1:11">
      <c r="A3025" s="2" t="s">
        <v>12159</v>
      </c>
      <c r="B3025" s="99">
        <v>2174775</v>
      </c>
      <c r="C3025" s="100" t="s">
        <v>9077</v>
      </c>
      <c r="D3025" s="101" t="s">
        <v>9078</v>
      </c>
      <c r="E3025" s="102">
        <v>2219828</v>
      </c>
      <c r="F3025" s="101" t="s">
        <v>7506</v>
      </c>
      <c r="G3025" s="101" t="s">
        <v>3102</v>
      </c>
      <c r="H3025" s="103">
        <v>12</v>
      </c>
      <c r="I3025" s="100" t="s">
        <v>7471</v>
      </c>
      <c r="J3025" s="101" t="s">
        <v>9078</v>
      </c>
      <c r="K3025" s="101" t="s">
        <v>825</v>
      </c>
    </row>
    <row r="3026" spans="1:11">
      <c r="A3026" s="2" t="s">
        <v>12159</v>
      </c>
      <c r="B3026" s="99">
        <v>2129707</v>
      </c>
      <c r="C3026" s="100" t="s">
        <v>9079</v>
      </c>
      <c r="D3026" s="101" t="s">
        <v>9080</v>
      </c>
      <c r="E3026" s="102">
        <v>2219828</v>
      </c>
      <c r="F3026" s="101" t="s">
        <v>7506</v>
      </c>
      <c r="G3026" s="101" t="s">
        <v>3102</v>
      </c>
      <c r="H3026" s="103">
        <v>12</v>
      </c>
      <c r="I3026" s="100" t="s">
        <v>7471</v>
      </c>
      <c r="J3026" s="101" t="s">
        <v>9080</v>
      </c>
      <c r="K3026" s="101" t="s">
        <v>825</v>
      </c>
    </row>
    <row r="3027" spans="1:11">
      <c r="A3027" s="2" t="s">
        <v>12159</v>
      </c>
      <c r="B3027" s="99">
        <v>2133171</v>
      </c>
      <c r="C3027" s="100" t="s">
        <v>9081</v>
      </c>
      <c r="D3027" s="101" t="s">
        <v>9082</v>
      </c>
      <c r="E3027" s="102">
        <v>2219828</v>
      </c>
      <c r="F3027" s="101" t="s">
        <v>7506</v>
      </c>
      <c r="G3027" s="101" t="s">
        <v>3102</v>
      </c>
      <c r="H3027" s="103">
        <v>12</v>
      </c>
      <c r="I3027" s="100" t="s">
        <v>7471</v>
      </c>
      <c r="J3027" s="101" t="s">
        <v>9082</v>
      </c>
      <c r="K3027" s="101" t="s">
        <v>825</v>
      </c>
    </row>
    <row r="3028" spans="1:11">
      <c r="A3028" s="2" t="s">
        <v>12159</v>
      </c>
      <c r="B3028" s="99">
        <v>2145147</v>
      </c>
      <c r="C3028" s="100" t="s">
        <v>9083</v>
      </c>
      <c r="D3028" s="101" t="s">
        <v>9084</v>
      </c>
      <c r="E3028" s="102">
        <v>2219828</v>
      </c>
      <c r="F3028" s="101" t="s">
        <v>7506</v>
      </c>
      <c r="G3028" s="101" t="s">
        <v>3102</v>
      </c>
      <c r="H3028" s="103">
        <v>12</v>
      </c>
      <c r="I3028" s="100" t="s">
        <v>7471</v>
      </c>
      <c r="J3028" s="101" t="s">
        <v>9084</v>
      </c>
      <c r="K3028" s="101" t="s">
        <v>825</v>
      </c>
    </row>
    <row r="3029" spans="1:11">
      <c r="A3029" s="2" t="s">
        <v>12159</v>
      </c>
      <c r="B3029" s="99">
        <v>2184709</v>
      </c>
      <c r="C3029" s="100" t="s">
        <v>9085</v>
      </c>
      <c r="D3029" s="101" t="s">
        <v>9086</v>
      </c>
      <c r="E3029" s="102">
        <v>2219828</v>
      </c>
      <c r="F3029" s="101" t="s">
        <v>7506</v>
      </c>
      <c r="G3029" s="101" t="s">
        <v>3102</v>
      </c>
      <c r="H3029" s="103">
        <v>12</v>
      </c>
      <c r="I3029" s="100" t="s">
        <v>7471</v>
      </c>
      <c r="J3029" s="101" t="s">
        <v>9086</v>
      </c>
      <c r="K3029" s="101" t="s">
        <v>825</v>
      </c>
    </row>
    <row r="3030" spans="1:11">
      <c r="A3030" s="2" t="s">
        <v>12159</v>
      </c>
      <c r="B3030" s="99">
        <v>2154062</v>
      </c>
      <c r="C3030" s="100" t="s">
        <v>9087</v>
      </c>
      <c r="D3030" s="101" t="s">
        <v>9088</v>
      </c>
      <c r="E3030" s="102">
        <v>2219828</v>
      </c>
      <c r="F3030" s="101" t="s">
        <v>7506</v>
      </c>
      <c r="G3030" s="101" t="s">
        <v>3102</v>
      </c>
      <c r="H3030" s="103">
        <v>12</v>
      </c>
      <c r="I3030" s="100" t="s">
        <v>7471</v>
      </c>
      <c r="J3030" s="101" t="s">
        <v>9088</v>
      </c>
      <c r="K3030" s="101" t="s">
        <v>825</v>
      </c>
    </row>
    <row r="3031" spans="1:11">
      <c r="A3031" s="2" t="s">
        <v>12159</v>
      </c>
      <c r="B3031" s="99">
        <v>2139824</v>
      </c>
      <c r="C3031" s="100" t="s">
        <v>9104</v>
      </c>
      <c r="D3031" s="101" t="s">
        <v>9105</v>
      </c>
      <c r="E3031" s="102">
        <v>2212932</v>
      </c>
      <c r="F3031" s="101" t="s">
        <v>7506</v>
      </c>
      <c r="G3031" s="101" t="s">
        <v>3102</v>
      </c>
      <c r="H3031" s="103">
        <v>12</v>
      </c>
      <c r="I3031" s="100" t="s">
        <v>7471</v>
      </c>
      <c r="J3031" s="101" t="s">
        <v>9105</v>
      </c>
      <c r="K3031" s="101" t="s">
        <v>826</v>
      </c>
    </row>
    <row r="3032" spans="1:11">
      <c r="A3032" s="2" t="s">
        <v>12159</v>
      </c>
      <c r="B3032" s="99">
        <v>2143088</v>
      </c>
      <c r="C3032" s="100" t="s">
        <v>9106</v>
      </c>
      <c r="D3032" s="101" t="s">
        <v>9107</v>
      </c>
      <c r="E3032" s="102">
        <v>2212932</v>
      </c>
      <c r="F3032" s="101" t="s">
        <v>7506</v>
      </c>
      <c r="G3032" s="101" t="s">
        <v>3102</v>
      </c>
      <c r="H3032" s="103">
        <v>12</v>
      </c>
      <c r="I3032" s="100" t="s">
        <v>7471</v>
      </c>
      <c r="J3032" s="101" t="s">
        <v>9107</v>
      </c>
      <c r="K3032" s="101" t="s">
        <v>826</v>
      </c>
    </row>
    <row r="3033" spans="1:11">
      <c r="A3033" s="2" t="s">
        <v>12159</v>
      </c>
      <c r="B3033" s="99">
        <v>2153861</v>
      </c>
      <c r="C3033" s="100" t="s">
        <v>9108</v>
      </c>
      <c r="D3033" s="101" t="s">
        <v>9109</v>
      </c>
      <c r="E3033" s="102">
        <v>2212932</v>
      </c>
      <c r="F3033" s="101" t="s">
        <v>7506</v>
      </c>
      <c r="G3033" s="101" t="s">
        <v>3102</v>
      </c>
      <c r="H3033" s="103">
        <v>12</v>
      </c>
      <c r="I3033" s="100" t="s">
        <v>7471</v>
      </c>
      <c r="J3033" s="101" t="s">
        <v>9109</v>
      </c>
      <c r="K3033" s="101" t="s">
        <v>826</v>
      </c>
    </row>
    <row r="3034" spans="1:11">
      <c r="A3034" s="2" t="s">
        <v>12159</v>
      </c>
      <c r="B3034" s="99">
        <v>2161387</v>
      </c>
      <c r="C3034" s="100" t="s">
        <v>9110</v>
      </c>
      <c r="D3034" s="101" t="s">
        <v>9111</v>
      </c>
      <c r="E3034" s="102">
        <v>2212932</v>
      </c>
      <c r="F3034" s="101" t="s">
        <v>7506</v>
      </c>
      <c r="G3034" s="101" t="s">
        <v>3102</v>
      </c>
      <c r="H3034" s="103">
        <v>12</v>
      </c>
      <c r="I3034" s="100" t="s">
        <v>7471</v>
      </c>
      <c r="J3034" s="101" t="s">
        <v>9111</v>
      </c>
      <c r="K3034" s="101" t="s">
        <v>826</v>
      </c>
    </row>
    <row r="3035" spans="1:11">
      <c r="A3035" s="2" t="s">
        <v>12159</v>
      </c>
      <c r="B3035" s="99">
        <v>2173652</v>
      </c>
      <c r="C3035" s="100" t="s">
        <v>9112</v>
      </c>
      <c r="D3035" s="101" t="s">
        <v>9113</v>
      </c>
      <c r="E3035" s="102">
        <v>2212932</v>
      </c>
      <c r="F3035" s="101" t="s">
        <v>7506</v>
      </c>
      <c r="G3035" s="101" t="s">
        <v>3102</v>
      </c>
      <c r="H3035" s="103">
        <v>12</v>
      </c>
      <c r="I3035" s="100" t="s">
        <v>7471</v>
      </c>
      <c r="J3035" s="101" t="s">
        <v>9113</v>
      </c>
      <c r="K3035" s="101" t="s">
        <v>826</v>
      </c>
    </row>
    <row r="3036" spans="1:11">
      <c r="A3036" s="2" t="s">
        <v>12159</v>
      </c>
      <c r="B3036" s="99">
        <v>2174213</v>
      </c>
      <c r="C3036" s="100" t="s">
        <v>9114</v>
      </c>
      <c r="D3036" s="101" t="s">
        <v>9115</v>
      </c>
      <c r="E3036" s="102">
        <v>2212932</v>
      </c>
      <c r="F3036" s="101" t="s">
        <v>7506</v>
      </c>
      <c r="G3036" s="101" t="s">
        <v>3102</v>
      </c>
      <c r="H3036" s="103">
        <v>12</v>
      </c>
      <c r="I3036" s="100" t="s">
        <v>7471</v>
      </c>
      <c r="J3036" s="101" t="s">
        <v>9115</v>
      </c>
      <c r="K3036" s="101" t="s">
        <v>826</v>
      </c>
    </row>
    <row r="3037" spans="1:11">
      <c r="A3037" s="2" t="s">
        <v>12159</v>
      </c>
      <c r="B3037" s="99">
        <v>2139636</v>
      </c>
      <c r="C3037" s="100" t="s">
        <v>9116</v>
      </c>
      <c r="D3037" s="101" t="s">
        <v>9117</v>
      </c>
      <c r="E3037" s="102">
        <v>2212932</v>
      </c>
      <c r="F3037" s="101" t="s">
        <v>7506</v>
      </c>
      <c r="G3037" s="101" t="s">
        <v>3102</v>
      </c>
      <c r="H3037" s="103">
        <v>12</v>
      </c>
      <c r="I3037" s="100" t="s">
        <v>7471</v>
      </c>
      <c r="J3037" s="101" t="s">
        <v>9117</v>
      </c>
      <c r="K3037" s="101" t="s">
        <v>826</v>
      </c>
    </row>
    <row r="3038" spans="1:11">
      <c r="A3038" s="2" t="s">
        <v>12159</v>
      </c>
      <c r="B3038" s="99">
        <v>2146090</v>
      </c>
      <c r="C3038" s="100" t="s">
        <v>9118</v>
      </c>
      <c r="D3038" s="101" t="s">
        <v>9119</v>
      </c>
      <c r="E3038" s="102">
        <v>2212932</v>
      </c>
      <c r="F3038" s="101" t="s">
        <v>7506</v>
      </c>
      <c r="G3038" s="101" t="s">
        <v>3102</v>
      </c>
      <c r="H3038" s="103">
        <v>12</v>
      </c>
      <c r="I3038" s="100" t="s">
        <v>7471</v>
      </c>
      <c r="J3038" s="101" t="s">
        <v>9119</v>
      </c>
      <c r="K3038" s="101" t="s">
        <v>826</v>
      </c>
    </row>
    <row r="3039" spans="1:11">
      <c r="A3039" s="2" t="s">
        <v>12159</v>
      </c>
      <c r="B3039" s="99">
        <v>2180857</v>
      </c>
      <c r="C3039" s="100" t="s">
        <v>9120</v>
      </c>
      <c r="D3039" s="101" t="s">
        <v>9121</v>
      </c>
      <c r="E3039" s="102">
        <v>2212932</v>
      </c>
      <c r="F3039" s="101" t="s">
        <v>7506</v>
      </c>
      <c r="G3039" s="101" t="s">
        <v>3102</v>
      </c>
      <c r="H3039" s="103">
        <v>12</v>
      </c>
      <c r="I3039" s="100" t="s">
        <v>7471</v>
      </c>
      <c r="J3039" s="101" t="s">
        <v>9121</v>
      </c>
      <c r="K3039" s="101" t="s">
        <v>826</v>
      </c>
    </row>
    <row r="3040" spans="1:11">
      <c r="A3040" s="2" t="s">
        <v>12159</v>
      </c>
      <c r="B3040" s="99">
        <v>2154997</v>
      </c>
      <c r="C3040" s="100" t="s">
        <v>9122</v>
      </c>
      <c r="D3040" s="101" t="s">
        <v>9123</v>
      </c>
      <c r="E3040" s="102">
        <v>2212932</v>
      </c>
      <c r="F3040" s="101" t="s">
        <v>7506</v>
      </c>
      <c r="G3040" s="101" t="s">
        <v>3102</v>
      </c>
      <c r="H3040" s="103">
        <v>12</v>
      </c>
      <c r="I3040" s="100" t="s">
        <v>7471</v>
      </c>
      <c r="J3040" s="101" t="s">
        <v>9123</v>
      </c>
      <c r="K3040" s="101" t="s">
        <v>826</v>
      </c>
    </row>
    <row r="3041" spans="1:11">
      <c r="A3041" s="2" t="s">
        <v>12159</v>
      </c>
      <c r="B3041" s="99">
        <v>2159513</v>
      </c>
      <c r="C3041" s="100" t="s">
        <v>9124</v>
      </c>
      <c r="D3041" s="101" t="s">
        <v>9125</v>
      </c>
      <c r="E3041" s="102">
        <v>2212932</v>
      </c>
      <c r="F3041" s="101" t="s">
        <v>7506</v>
      </c>
      <c r="G3041" s="101" t="s">
        <v>3102</v>
      </c>
      <c r="H3041" s="103">
        <v>12</v>
      </c>
      <c r="I3041" s="100" t="s">
        <v>7471</v>
      </c>
      <c r="J3041" s="101" t="s">
        <v>9125</v>
      </c>
      <c r="K3041" s="101" t="s">
        <v>826</v>
      </c>
    </row>
    <row r="3042" spans="1:11">
      <c r="A3042" s="2" t="s">
        <v>12159</v>
      </c>
      <c r="B3042" s="99">
        <v>2183245</v>
      </c>
      <c r="C3042" s="100" t="s">
        <v>9126</v>
      </c>
      <c r="D3042" s="101" t="s">
        <v>826</v>
      </c>
      <c r="E3042" s="102">
        <v>2126927</v>
      </c>
      <c r="F3042" s="101" t="s">
        <v>7506</v>
      </c>
      <c r="G3042" s="101" t="s">
        <v>3102</v>
      </c>
      <c r="H3042" s="103">
        <v>2.4</v>
      </c>
      <c r="I3042" s="100" t="s">
        <v>7521</v>
      </c>
      <c r="J3042" s="101" t="s">
        <v>826</v>
      </c>
      <c r="K3042" s="101" t="s">
        <v>9127</v>
      </c>
    </row>
    <row r="3043" spans="1:11">
      <c r="A3043" s="2" t="s">
        <v>12159</v>
      </c>
      <c r="B3043" s="99">
        <v>2133013</v>
      </c>
      <c r="C3043" s="100" t="s">
        <v>10423</v>
      </c>
      <c r="D3043" s="101" t="s">
        <v>10424</v>
      </c>
      <c r="E3043" s="102">
        <v>2215168</v>
      </c>
      <c r="F3043" s="101" t="s">
        <v>7506</v>
      </c>
      <c r="G3043" s="101" t="s">
        <v>3102</v>
      </c>
      <c r="H3043" s="103">
        <v>4</v>
      </c>
      <c r="I3043" s="100" t="s">
        <v>7471</v>
      </c>
      <c r="J3043" s="101" t="s">
        <v>10424</v>
      </c>
      <c r="K3043" s="101" t="s">
        <v>927</v>
      </c>
    </row>
    <row r="3044" spans="1:11">
      <c r="A3044" s="2" t="s">
        <v>12159</v>
      </c>
      <c r="B3044" s="99">
        <v>2137236</v>
      </c>
      <c r="C3044" s="100" t="s">
        <v>10425</v>
      </c>
      <c r="D3044" s="101" t="s">
        <v>10426</v>
      </c>
      <c r="E3044" s="102">
        <v>2217504</v>
      </c>
      <c r="F3044" s="101" t="s">
        <v>7506</v>
      </c>
      <c r="G3044" s="101" t="s">
        <v>3102</v>
      </c>
      <c r="H3044" s="103">
        <v>12</v>
      </c>
      <c r="I3044" s="100" t="s">
        <v>7471</v>
      </c>
      <c r="J3044" s="101" t="s">
        <v>10426</v>
      </c>
      <c r="K3044" s="101" t="s">
        <v>927</v>
      </c>
    </row>
    <row r="3045" spans="1:11">
      <c r="A3045" s="2" t="s">
        <v>12159</v>
      </c>
      <c r="B3045" s="99">
        <v>2139819</v>
      </c>
      <c r="C3045" s="100" t="s">
        <v>10427</v>
      </c>
      <c r="D3045" s="101" t="s">
        <v>10428</v>
      </c>
      <c r="E3045" s="102">
        <v>2217504</v>
      </c>
      <c r="F3045" s="101" t="s">
        <v>7506</v>
      </c>
      <c r="G3045" s="101" t="s">
        <v>3102</v>
      </c>
      <c r="H3045" s="103">
        <v>12</v>
      </c>
      <c r="I3045" s="100" t="s">
        <v>7471</v>
      </c>
      <c r="J3045" s="101" t="s">
        <v>10428</v>
      </c>
      <c r="K3045" s="101" t="s">
        <v>927</v>
      </c>
    </row>
    <row r="3046" spans="1:11">
      <c r="A3046" s="2" t="s">
        <v>12159</v>
      </c>
      <c r="B3046" s="99">
        <v>2143264</v>
      </c>
      <c r="C3046" s="100" t="s">
        <v>10429</v>
      </c>
      <c r="D3046" s="101" t="s">
        <v>10430</v>
      </c>
      <c r="E3046" s="102">
        <v>2215168</v>
      </c>
      <c r="F3046" s="101" t="s">
        <v>7506</v>
      </c>
      <c r="G3046" s="101" t="s">
        <v>3102</v>
      </c>
      <c r="H3046" s="103">
        <v>4</v>
      </c>
      <c r="I3046" s="100" t="s">
        <v>7471</v>
      </c>
      <c r="J3046" s="101" t="s">
        <v>10430</v>
      </c>
      <c r="K3046" s="101" t="s">
        <v>927</v>
      </c>
    </row>
    <row r="3047" spans="1:11">
      <c r="A3047" s="2" t="s">
        <v>12159</v>
      </c>
      <c r="B3047" s="99">
        <v>2147576</v>
      </c>
      <c r="C3047" s="100" t="s">
        <v>10431</v>
      </c>
      <c r="D3047" s="101" t="s">
        <v>10432</v>
      </c>
      <c r="E3047" s="102">
        <v>2217504</v>
      </c>
      <c r="F3047" s="101" t="s">
        <v>7506</v>
      </c>
      <c r="G3047" s="101" t="s">
        <v>3102</v>
      </c>
      <c r="H3047" s="103">
        <v>12</v>
      </c>
      <c r="I3047" s="100" t="s">
        <v>7471</v>
      </c>
      <c r="J3047" s="101" t="s">
        <v>10432</v>
      </c>
      <c r="K3047" s="101" t="s">
        <v>927</v>
      </c>
    </row>
    <row r="3048" spans="1:11">
      <c r="A3048" s="2" t="s">
        <v>12159</v>
      </c>
      <c r="B3048" s="99">
        <v>2158614</v>
      </c>
      <c r="C3048" s="100" t="s">
        <v>10433</v>
      </c>
      <c r="D3048" s="101" t="s">
        <v>10434</v>
      </c>
      <c r="E3048" s="102">
        <v>2217504</v>
      </c>
      <c r="F3048" s="101" t="s">
        <v>7506</v>
      </c>
      <c r="G3048" s="101" t="s">
        <v>3102</v>
      </c>
      <c r="H3048" s="103">
        <v>12</v>
      </c>
      <c r="I3048" s="100" t="s">
        <v>7471</v>
      </c>
      <c r="J3048" s="101" t="s">
        <v>10434</v>
      </c>
      <c r="K3048" s="101" t="s">
        <v>927</v>
      </c>
    </row>
    <row r="3049" spans="1:11">
      <c r="A3049" s="2" t="s">
        <v>12159</v>
      </c>
      <c r="B3049" s="99">
        <v>2163354</v>
      </c>
      <c r="C3049" s="100" t="s">
        <v>10435</v>
      </c>
      <c r="D3049" s="101" t="s">
        <v>10436</v>
      </c>
      <c r="E3049" s="102">
        <v>2215168</v>
      </c>
      <c r="F3049" s="101" t="s">
        <v>7506</v>
      </c>
      <c r="G3049" s="101" t="s">
        <v>3102</v>
      </c>
      <c r="H3049" s="103">
        <v>4</v>
      </c>
      <c r="I3049" s="100" t="s">
        <v>7471</v>
      </c>
      <c r="J3049" s="101" t="s">
        <v>10436</v>
      </c>
      <c r="K3049" s="101" t="s">
        <v>927</v>
      </c>
    </row>
    <row r="3050" spans="1:11">
      <c r="A3050" s="2" t="s">
        <v>12159</v>
      </c>
      <c r="B3050" s="99">
        <v>2183243</v>
      </c>
      <c r="C3050" s="100" t="s">
        <v>10437</v>
      </c>
      <c r="D3050" s="101" t="s">
        <v>10438</v>
      </c>
      <c r="E3050" s="102">
        <v>2215168</v>
      </c>
      <c r="F3050" s="101" t="s">
        <v>7506</v>
      </c>
      <c r="G3050" s="101" t="s">
        <v>3102</v>
      </c>
      <c r="H3050" s="103">
        <v>4</v>
      </c>
      <c r="I3050" s="100" t="s">
        <v>7471</v>
      </c>
      <c r="J3050" s="101" t="s">
        <v>10438</v>
      </c>
      <c r="K3050" s="101" t="s">
        <v>927</v>
      </c>
    </row>
    <row r="3051" spans="1:11">
      <c r="A3051" s="2" t="s">
        <v>12159</v>
      </c>
      <c r="B3051" s="99">
        <v>2185640</v>
      </c>
      <c r="C3051" s="100" t="s">
        <v>10439</v>
      </c>
      <c r="D3051" s="101" t="s">
        <v>10440</v>
      </c>
      <c r="E3051" s="102">
        <v>2217504</v>
      </c>
      <c r="F3051" s="101" t="s">
        <v>7506</v>
      </c>
      <c r="G3051" s="101" t="s">
        <v>3102</v>
      </c>
      <c r="H3051" s="103">
        <v>12</v>
      </c>
      <c r="I3051" s="100" t="s">
        <v>7471</v>
      </c>
      <c r="J3051" s="101" t="s">
        <v>10440</v>
      </c>
      <c r="K3051" s="101" t="s">
        <v>927</v>
      </c>
    </row>
    <row r="3052" spans="1:11">
      <c r="A3052" s="2" t="s">
        <v>12159</v>
      </c>
      <c r="B3052" s="99">
        <v>2190762</v>
      </c>
      <c r="C3052" s="100" t="s">
        <v>10441</v>
      </c>
      <c r="D3052" s="101" t="s">
        <v>10442</v>
      </c>
      <c r="E3052" s="102">
        <v>2217504</v>
      </c>
      <c r="F3052" s="101" t="s">
        <v>7506</v>
      </c>
      <c r="G3052" s="101" t="s">
        <v>3102</v>
      </c>
      <c r="H3052" s="103">
        <v>12</v>
      </c>
      <c r="I3052" s="100" t="s">
        <v>7471</v>
      </c>
      <c r="J3052" s="101" t="s">
        <v>10442</v>
      </c>
      <c r="K3052" s="101" t="s">
        <v>927</v>
      </c>
    </row>
    <row r="3053" spans="1:11">
      <c r="A3053" s="2" t="s">
        <v>12159</v>
      </c>
      <c r="B3053" s="99">
        <v>2147418</v>
      </c>
      <c r="C3053" s="100" t="s">
        <v>10443</v>
      </c>
      <c r="D3053" s="101" t="s">
        <v>10444</v>
      </c>
      <c r="E3053" s="102">
        <v>2215168</v>
      </c>
      <c r="F3053" s="101" t="s">
        <v>7506</v>
      </c>
      <c r="G3053" s="101" t="s">
        <v>3102</v>
      </c>
      <c r="H3053" s="103">
        <v>4</v>
      </c>
      <c r="I3053" s="100" t="s">
        <v>7471</v>
      </c>
      <c r="J3053" s="101" t="s">
        <v>10444</v>
      </c>
      <c r="K3053" s="101" t="s">
        <v>927</v>
      </c>
    </row>
    <row r="3054" spans="1:11">
      <c r="A3054" s="2" t="s">
        <v>12159</v>
      </c>
      <c r="B3054" s="99">
        <v>2160621</v>
      </c>
      <c r="C3054" s="100" t="s">
        <v>10445</v>
      </c>
      <c r="D3054" s="101" t="s">
        <v>10446</v>
      </c>
      <c r="E3054" s="102">
        <v>2217504</v>
      </c>
      <c r="F3054" s="101" t="s">
        <v>7506</v>
      </c>
      <c r="G3054" s="101" t="s">
        <v>3102</v>
      </c>
      <c r="H3054" s="103">
        <v>12</v>
      </c>
      <c r="I3054" s="100" t="s">
        <v>7471</v>
      </c>
      <c r="J3054" s="101" t="s">
        <v>10446</v>
      </c>
      <c r="K3054" s="101" t="s">
        <v>927</v>
      </c>
    </row>
    <row r="3055" spans="1:11">
      <c r="A3055" s="2" t="s">
        <v>12159</v>
      </c>
      <c r="B3055" s="99">
        <v>2165905</v>
      </c>
      <c r="C3055" s="100" t="s">
        <v>10447</v>
      </c>
      <c r="D3055" s="101" t="s">
        <v>10448</v>
      </c>
      <c r="E3055" s="102">
        <v>2217504</v>
      </c>
      <c r="F3055" s="101" t="s">
        <v>7506</v>
      </c>
      <c r="G3055" s="101" t="s">
        <v>3102</v>
      </c>
      <c r="H3055" s="103">
        <v>12</v>
      </c>
      <c r="I3055" s="100" t="s">
        <v>7471</v>
      </c>
      <c r="J3055" s="101" t="s">
        <v>10448</v>
      </c>
      <c r="K3055" s="101" t="s">
        <v>927</v>
      </c>
    </row>
    <row r="3056" spans="1:11">
      <c r="A3056" s="2" t="s">
        <v>12159</v>
      </c>
      <c r="B3056" s="99">
        <v>2158967</v>
      </c>
      <c r="C3056" s="100" t="s">
        <v>10449</v>
      </c>
      <c r="D3056" s="101" t="s">
        <v>10450</v>
      </c>
      <c r="E3056" s="102">
        <v>2215168</v>
      </c>
      <c r="F3056" s="101" t="s">
        <v>7506</v>
      </c>
      <c r="G3056" s="101" t="s">
        <v>3102</v>
      </c>
      <c r="H3056" s="103">
        <v>4</v>
      </c>
      <c r="I3056" s="100" t="s">
        <v>7471</v>
      </c>
      <c r="J3056" s="101" t="s">
        <v>10450</v>
      </c>
      <c r="K3056" s="101" t="s">
        <v>927</v>
      </c>
    </row>
    <row r="3057" spans="1:11">
      <c r="A3057" s="2" t="s">
        <v>12159</v>
      </c>
      <c r="B3057" s="99">
        <v>2188844</v>
      </c>
      <c r="C3057" s="100" t="s">
        <v>10451</v>
      </c>
      <c r="D3057" s="101" t="s">
        <v>10452</v>
      </c>
      <c r="E3057" s="102">
        <v>2217504</v>
      </c>
      <c r="F3057" s="101" t="s">
        <v>7506</v>
      </c>
      <c r="G3057" s="101" t="s">
        <v>3102</v>
      </c>
      <c r="H3057" s="103">
        <v>12</v>
      </c>
      <c r="I3057" s="100" t="s">
        <v>7471</v>
      </c>
      <c r="J3057" s="101" t="s">
        <v>10452</v>
      </c>
      <c r="K3057" s="101" t="s">
        <v>927</v>
      </c>
    </row>
    <row r="3058" spans="1:11">
      <c r="A3058" s="2" t="s">
        <v>12159</v>
      </c>
      <c r="B3058" s="99">
        <v>2177152</v>
      </c>
      <c r="C3058" s="100" t="s">
        <v>10453</v>
      </c>
      <c r="D3058" s="101" t="s">
        <v>10454</v>
      </c>
      <c r="E3058" s="102">
        <v>2217504</v>
      </c>
      <c r="F3058" s="101" t="s">
        <v>7506</v>
      </c>
      <c r="G3058" s="101" t="s">
        <v>3102</v>
      </c>
      <c r="H3058" s="103">
        <v>12</v>
      </c>
      <c r="I3058" s="100" t="s">
        <v>7471</v>
      </c>
      <c r="J3058" s="101" t="s">
        <v>10454</v>
      </c>
      <c r="K3058" s="101" t="s">
        <v>927</v>
      </c>
    </row>
    <row r="3059" spans="1:11">
      <c r="A3059" s="2" t="s">
        <v>12157</v>
      </c>
      <c r="B3059" s="99">
        <v>2190668</v>
      </c>
      <c r="C3059" s="100" t="s">
        <v>7195</v>
      </c>
      <c r="D3059" s="101" t="s">
        <v>7196</v>
      </c>
      <c r="E3059" s="102">
        <v>2212566</v>
      </c>
      <c r="F3059" s="101" t="s">
        <v>7506</v>
      </c>
      <c r="G3059" s="101" t="s">
        <v>5872</v>
      </c>
      <c r="H3059" s="103">
        <v>12</v>
      </c>
      <c r="I3059" s="100" t="s">
        <v>7471</v>
      </c>
      <c r="J3059" s="101" t="s">
        <v>7196</v>
      </c>
      <c r="K3059" s="101" t="s">
        <v>3794</v>
      </c>
    </row>
    <row r="3060" spans="1:11">
      <c r="A3060" s="2" t="s">
        <v>12157</v>
      </c>
      <c r="B3060" s="99">
        <v>2190790</v>
      </c>
      <c r="C3060" s="100" t="s">
        <v>7197</v>
      </c>
      <c r="D3060" s="101" t="s">
        <v>7198</v>
      </c>
      <c r="E3060" s="102">
        <v>2212566</v>
      </c>
      <c r="F3060" s="101" t="s">
        <v>7506</v>
      </c>
      <c r="G3060" s="101" t="s">
        <v>5872</v>
      </c>
      <c r="H3060" s="103">
        <v>12</v>
      </c>
      <c r="I3060" s="100" t="s">
        <v>7471</v>
      </c>
      <c r="J3060" s="101" t="s">
        <v>7198</v>
      </c>
      <c r="K3060" s="101" t="s">
        <v>3794</v>
      </c>
    </row>
    <row r="3061" spans="1:11">
      <c r="A3061" s="2" t="s">
        <v>12157</v>
      </c>
      <c r="B3061" s="99">
        <v>2140145</v>
      </c>
      <c r="C3061" s="100" t="s">
        <v>13423</v>
      </c>
      <c r="D3061" s="101" t="s">
        <v>13424</v>
      </c>
      <c r="E3061" s="102">
        <v>2213148</v>
      </c>
      <c r="F3061" s="101" t="s">
        <v>7506</v>
      </c>
      <c r="G3061" s="101" t="s">
        <v>5451</v>
      </c>
      <c r="H3061" s="103">
        <v>4</v>
      </c>
      <c r="I3061" s="100" t="s">
        <v>7471</v>
      </c>
      <c r="J3061" s="101" t="s">
        <v>13424</v>
      </c>
      <c r="K3061" s="101" t="s">
        <v>1004</v>
      </c>
    </row>
    <row r="3062" spans="1:11">
      <c r="A3062" s="2" t="s">
        <v>12157</v>
      </c>
      <c r="B3062" s="99">
        <v>2167038</v>
      </c>
      <c r="C3062" s="100" t="s">
        <v>13425</v>
      </c>
      <c r="D3062" s="101" t="s">
        <v>13426</v>
      </c>
      <c r="E3062" s="102">
        <v>2213148</v>
      </c>
      <c r="F3062" s="101" t="s">
        <v>7506</v>
      </c>
      <c r="G3062" s="101" t="s">
        <v>5451</v>
      </c>
      <c r="H3062" s="103">
        <v>4</v>
      </c>
      <c r="I3062" s="100" t="s">
        <v>7471</v>
      </c>
      <c r="J3062" s="101" t="s">
        <v>13426</v>
      </c>
      <c r="K3062" s="101" t="s">
        <v>1004</v>
      </c>
    </row>
    <row r="3063" spans="1:11">
      <c r="A3063" s="2" t="s">
        <v>12157</v>
      </c>
      <c r="B3063" s="99">
        <v>2173096</v>
      </c>
      <c r="C3063" s="100" t="s">
        <v>13427</v>
      </c>
      <c r="D3063" s="101" t="s">
        <v>13428</v>
      </c>
      <c r="E3063" s="102">
        <v>2213148</v>
      </c>
      <c r="F3063" s="101" t="s">
        <v>7506</v>
      </c>
      <c r="G3063" s="101" t="s">
        <v>5451</v>
      </c>
      <c r="H3063" s="103">
        <v>4</v>
      </c>
      <c r="I3063" s="100" t="s">
        <v>7471</v>
      </c>
      <c r="J3063" s="101" t="s">
        <v>13428</v>
      </c>
      <c r="K3063" s="101" t="s">
        <v>1004</v>
      </c>
    </row>
    <row r="3064" spans="1:11">
      <c r="A3064" s="2" t="s">
        <v>12157</v>
      </c>
      <c r="B3064" s="99">
        <v>2182691</v>
      </c>
      <c r="C3064" s="100" t="s">
        <v>13429</v>
      </c>
      <c r="D3064" s="101" t="s">
        <v>13430</v>
      </c>
      <c r="E3064" s="102">
        <v>2213148</v>
      </c>
      <c r="F3064" s="101" t="s">
        <v>7506</v>
      </c>
      <c r="G3064" s="101" t="s">
        <v>5451</v>
      </c>
      <c r="H3064" s="103">
        <v>4</v>
      </c>
      <c r="I3064" s="100" t="s">
        <v>7471</v>
      </c>
      <c r="J3064" s="101" t="s">
        <v>13430</v>
      </c>
      <c r="K3064" s="101" t="s">
        <v>1004</v>
      </c>
    </row>
    <row r="3065" spans="1:11">
      <c r="A3065" s="2" t="s">
        <v>12157</v>
      </c>
      <c r="B3065" s="99">
        <v>2165211</v>
      </c>
      <c r="C3065" s="100" t="s">
        <v>13431</v>
      </c>
      <c r="D3065" s="101" t="s">
        <v>13432</v>
      </c>
      <c r="E3065" s="102">
        <v>2123895</v>
      </c>
      <c r="F3065" s="101" t="s">
        <v>7506</v>
      </c>
      <c r="G3065" s="101" t="s">
        <v>5457</v>
      </c>
      <c r="H3065" s="103">
        <v>2.4</v>
      </c>
      <c r="I3065" s="100" t="s">
        <v>7471</v>
      </c>
      <c r="J3065" s="101" t="s">
        <v>13432</v>
      </c>
      <c r="K3065" s="101" t="s">
        <v>16</v>
      </c>
    </row>
    <row r="3066" spans="1:11">
      <c r="A3066" s="2" t="s">
        <v>12157</v>
      </c>
      <c r="B3066" s="99">
        <v>2153494</v>
      </c>
      <c r="C3066" s="100" t="s">
        <v>4110</v>
      </c>
      <c r="D3066" s="101" t="s">
        <v>4111</v>
      </c>
      <c r="E3066" s="102">
        <v>2219424</v>
      </c>
      <c r="F3066" s="101" t="s">
        <v>7506</v>
      </c>
      <c r="G3066" s="101" t="s">
        <v>5872</v>
      </c>
      <c r="H3066" s="103">
        <v>12</v>
      </c>
      <c r="I3066" s="100" t="s">
        <v>7471</v>
      </c>
      <c r="J3066" s="101" t="s">
        <v>4111</v>
      </c>
      <c r="K3066" s="101" t="s">
        <v>3921</v>
      </c>
    </row>
    <row r="3067" spans="1:11">
      <c r="A3067" s="2" t="s">
        <v>12157</v>
      </c>
      <c r="B3067" s="99">
        <v>2172055</v>
      </c>
      <c r="C3067" s="100" t="s">
        <v>4112</v>
      </c>
      <c r="D3067" s="101" t="s">
        <v>4113</v>
      </c>
      <c r="E3067" s="102">
        <v>2219424</v>
      </c>
      <c r="F3067" s="101" t="s">
        <v>7506</v>
      </c>
      <c r="G3067" s="101" t="s">
        <v>5872</v>
      </c>
      <c r="H3067" s="103">
        <v>12</v>
      </c>
      <c r="I3067" s="100" t="s">
        <v>7471</v>
      </c>
      <c r="J3067" s="101" t="s">
        <v>4113</v>
      </c>
      <c r="K3067" s="101" t="s">
        <v>3921</v>
      </c>
    </row>
    <row r="3068" spans="1:11">
      <c r="A3068" s="2" t="s">
        <v>12157</v>
      </c>
      <c r="B3068" s="99">
        <v>2144096</v>
      </c>
      <c r="C3068" s="100" t="s">
        <v>4114</v>
      </c>
      <c r="D3068" s="101" t="s">
        <v>4115</v>
      </c>
      <c r="E3068" s="102">
        <v>2219424</v>
      </c>
      <c r="F3068" s="101" t="s">
        <v>7506</v>
      </c>
      <c r="G3068" s="101" t="s">
        <v>5872</v>
      </c>
      <c r="H3068" s="103">
        <v>12</v>
      </c>
      <c r="I3068" s="100" t="s">
        <v>7471</v>
      </c>
      <c r="J3068" s="101" t="s">
        <v>4115</v>
      </c>
      <c r="K3068" s="101" t="s">
        <v>3921</v>
      </c>
    </row>
    <row r="3069" spans="1:11">
      <c r="A3069" s="2" t="s">
        <v>12157</v>
      </c>
      <c r="B3069" s="99">
        <v>2190073</v>
      </c>
      <c r="C3069" s="100" t="s">
        <v>4116</v>
      </c>
      <c r="D3069" s="101" t="s">
        <v>4117</v>
      </c>
      <c r="E3069" s="102">
        <v>2219424</v>
      </c>
      <c r="F3069" s="101" t="s">
        <v>7506</v>
      </c>
      <c r="G3069" s="101" t="s">
        <v>5872</v>
      </c>
      <c r="H3069" s="103">
        <v>12</v>
      </c>
      <c r="I3069" s="100" t="s">
        <v>7471</v>
      </c>
      <c r="J3069" s="101" t="s">
        <v>4117</v>
      </c>
      <c r="K3069" s="101" t="s">
        <v>3921</v>
      </c>
    </row>
    <row r="3070" spans="1:11">
      <c r="A3070" s="2" t="s">
        <v>12157</v>
      </c>
      <c r="B3070" s="99">
        <v>2191113</v>
      </c>
      <c r="C3070" s="100" t="s">
        <v>4198</v>
      </c>
      <c r="D3070" s="101" t="s">
        <v>4199</v>
      </c>
      <c r="E3070" s="102">
        <v>2213894</v>
      </c>
      <c r="F3070" s="101" t="s">
        <v>7506</v>
      </c>
      <c r="G3070" s="101" t="s">
        <v>5872</v>
      </c>
      <c r="H3070" s="103">
        <v>4</v>
      </c>
      <c r="I3070" s="100" t="s">
        <v>7471</v>
      </c>
      <c r="J3070" s="101" t="s">
        <v>4199</v>
      </c>
      <c r="K3070" s="101" t="s">
        <v>3925</v>
      </c>
    </row>
    <row r="3071" spans="1:11">
      <c r="A3071" s="2" t="s">
        <v>12157</v>
      </c>
      <c r="B3071" s="99">
        <v>2161850</v>
      </c>
      <c r="C3071" s="100" t="s">
        <v>4217</v>
      </c>
      <c r="D3071" s="101" t="s">
        <v>4218</v>
      </c>
      <c r="E3071" s="102">
        <v>2219430</v>
      </c>
      <c r="F3071" s="101" t="s">
        <v>7506</v>
      </c>
      <c r="G3071" s="101" t="s">
        <v>5872</v>
      </c>
      <c r="H3071" s="103">
        <v>12</v>
      </c>
      <c r="I3071" s="100" t="s">
        <v>7471</v>
      </c>
      <c r="J3071" s="101" t="s">
        <v>4218</v>
      </c>
      <c r="K3071" s="101" t="s">
        <v>576</v>
      </c>
    </row>
    <row r="3072" spans="1:11">
      <c r="A3072" s="2" t="s">
        <v>12157</v>
      </c>
      <c r="B3072" s="99">
        <v>2171680</v>
      </c>
      <c r="C3072" s="100" t="s">
        <v>4219</v>
      </c>
      <c r="D3072" s="101" t="s">
        <v>4220</v>
      </c>
      <c r="E3072" s="102">
        <v>2219430</v>
      </c>
      <c r="F3072" s="101" t="s">
        <v>7506</v>
      </c>
      <c r="G3072" s="101" t="s">
        <v>5872</v>
      </c>
      <c r="H3072" s="103">
        <v>12</v>
      </c>
      <c r="I3072" s="100" t="s">
        <v>7471</v>
      </c>
      <c r="J3072" s="101" t="s">
        <v>4220</v>
      </c>
      <c r="K3072" s="101" t="s">
        <v>576</v>
      </c>
    </row>
    <row r="3073" spans="1:11">
      <c r="A3073" s="2" t="s">
        <v>12157</v>
      </c>
      <c r="B3073" s="99">
        <v>2173282</v>
      </c>
      <c r="C3073" s="100" t="s">
        <v>4221</v>
      </c>
      <c r="D3073" s="101" t="s">
        <v>4222</v>
      </c>
      <c r="E3073" s="102">
        <v>2219430</v>
      </c>
      <c r="F3073" s="101" t="s">
        <v>7506</v>
      </c>
      <c r="G3073" s="101" t="s">
        <v>5872</v>
      </c>
      <c r="H3073" s="103">
        <v>12</v>
      </c>
      <c r="I3073" s="100" t="s">
        <v>7471</v>
      </c>
      <c r="J3073" s="101" t="s">
        <v>4222</v>
      </c>
      <c r="K3073" s="101" t="s">
        <v>576</v>
      </c>
    </row>
    <row r="3074" spans="1:11">
      <c r="A3074" s="2" t="s">
        <v>12157</v>
      </c>
      <c r="B3074" s="99">
        <v>2177866</v>
      </c>
      <c r="C3074" s="100" t="s">
        <v>4223</v>
      </c>
      <c r="D3074" s="101" t="s">
        <v>4224</v>
      </c>
      <c r="E3074" s="102">
        <v>2219430</v>
      </c>
      <c r="F3074" s="101" t="s">
        <v>7506</v>
      </c>
      <c r="G3074" s="101" t="s">
        <v>5872</v>
      </c>
      <c r="H3074" s="103">
        <v>12</v>
      </c>
      <c r="I3074" s="100" t="s">
        <v>7471</v>
      </c>
      <c r="J3074" s="101" t="s">
        <v>4224</v>
      </c>
      <c r="K3074" s="101" t="s">
        <v>576</v>
      </c>
    </row>
    <row r="3075" spans="1:11">
      <c r="A3075" s="2" t="s">
        <v>12157</v>
      </c>
      <c r="B3075" s="99">
        <v>2179171</v>
      </c>
      <c r="C3075" s="100" t="s">
        <v>4225</v>
      </c>
      <c r="D3075" s="101" t="s">
        <v>4226</v>
      </c>
      <c r="E3075" s="102">
        <v>2219430</v>
      </c>
      <c r="F3075" s="101" t="s">
        <v>7506</v>
      </c>
      <c r="G3075" s="101" t="s">
        <v>5872</v>
      </c>
      <c r="H3075" s="103">
        <v>12</v>
      </c>
      <c r="I3075" s="100" t="s">
        <v>7471</v>
      </c>
      <c r="J3075" s="101" t="s">
        <v>4226</v>
      </c>
      <c r="K3075" s="101" t="s">
        <v>576</v>
      </c>
    </row>
    <row r="3076" spans="1:11">
      <c r="A3076" s="2" t="s">
        <v>12157</v>
      </c>
      <c r="B3076" s="99">
        <v>2181563</v>
      </c>
      <c r="C3076" s="100" t="s">
        <v>4227</v>
      </c>
      <c r="D3076" s="101" t="s">
        <v>4228</v>
      </c>
      <c r="E3076" s="102">
        <v>2212498</v>
      </c>
      <c r="F3076" s="101" t="s">
        <v>7506</v>
      </c>
      <c r="G3076" s="101" t="s">
        <v>5872</v>
      </c>
      <c r="H3076" s="103">
        <v>4</v>
      </c>
      <c r="I3076" s="100" t="s">
        <v>7471</v>
      </c>
      <c r="J3076" s="101" t="s">
        <v>4228</v>
      </c>
      <c r="K3076" s="101" t="s">
        <v>576</v>
      </c>
    </row>
    <row r="3077" spans="1:11">
      <c r="A3077" s="2" t="s">
        <v>12157</v>
      </c>
      <c r="B3077" s="99">
        <v>2181567</v>
      </c>
      <c r="C3077" s="100" t="s">
        <v>4229</v>
      </c>
      <c r="D3077" s="101" t="s">
        <v>4230</v>
      </c>
      <c r="E3077" s="102">
        <v>2212498</v>
      </c>
      <c r="F3077" s="101" t="s">
        <v>7506</v>
      </c>
      <c r="G3077" s="101" t="s">
        <v>5872</v>
      </c>
      <c r="H3077" s="103">
        <v>4</v>
      </c>
      <c r="I3077" s="100" t="s">
        <v>7521</v>
      </c>
      <c r="J3077" s="101" t="s">
        <v>4230</v>
      </c>
      <c r="K3077" s="101" t="s">
        <v>576</v>
      </c>
    </row>
    <row r="3078" spans="1:11">
      <c r="A3078" s="2" t="s">
        <v>12157</v>
      </c>
      <c r="B3078" s="99">
        <v>2189557</v>
      </c>
      <c r="C3078" s="100" t="s">
        <v>4231</v>
      </c>
      <c r="D3078" s="101" t="s">
        <v>4232</v>
      </c>
      <c r="E3078" s="102">
        <v>2219430</v>
      </c>
      <c r="F3078" s="101" t="s">
        <v>7506</v>
      </c>
      <c r="G3078" s="101" t="s">
        <v>5872</v>
      </c>
      <c r="H3078" s="103">
        <v>12</v>
      </c>
      <c r="I3078" s="100" t="s">
        <v>7471</v>
      </c>
      <c r="J3078" s="101" t="s">
        <v>4232</v>
      </c>
      <c r="K3078" s="101" t="s">
        <v>576</v>
      </c>
    </row>
    <row r="3079" spans="1:11">
      <c r="A3079" s="2" t="s">
        <v>12157</v>
      </c>
      <c r="B3079" s="99">
        <v>2190681</v>
      </c>
      <c r="C3079" s="100" t="s">
        <v>4233</v>
      </c>
      <c r="D3079" s="101" t="s">
        <v>4234</v>
      </c>
      <c r="E3079" s="102">
        <v>2212498</v>
      </c>
      <c r="F3079" s="101" t="s">
        <v>7506</v>
      </c>
      <c r="G3079" s="101" t="s">
        <v>5872</v>
      </c>
      <c r="H3079" s="103">
        <v>4</v>
      </c>
      <c r="I3079" s="100" t="s">
        <v>7471</v>
      </c>
      <c r="J3079" s="101" t="s">
        <v>4234</v>
      </c>
      <c r="K3079" s="101" t="s">
        <v>576</v>
      </c>
    </row>
    <row r="3080" spans="1:11">
      <c r="A3080" s="2" t="s">
        <v>12157</v>
      </c>
      <c r="B3080" s="99">
        <v>2190920</v>
      </c>
      <c r="C3080" s="100" t="s">
        <v>4235</v>
      </c>
      <c r="D3080" s="101" t="s">
        <v>4236</v>
      </c>
      <c r="E3080" s="102">
        <v>2219430</v>
      </c>
      <c r="F3080" s="101" t="s">
        <v>7506</v>
      </c>
      <c r="G3080" s="101" t="s">
        <v>5872</v>
      </c>
      <c r="H3080" s="103">
        <v>12</v>
      </c>
      <c r="I3080" s="100" t="s">
        <v>7471</v>
      </c>
      <c r="J3080" s="101" t="s">
        <v>4236</v>
      </c>
      <c r="K3080" s="101" t="s">
        <v>576</v>
      </c>
    </row>
    <row r="3081" spans="1:11">
      <c r="A3081" s="2" t="s">
        <v>12157</v>
      </c>
      <c r="B3081" s="99">
        <v>2173470</v>
      </c>
      <c r="C3081" s="100" t="s">
        <v>4237</v>
      </c>
      <c r="D3081" s="101" t="s">
        <v>4238</v>
      </c>
      <c r="E3081" s="102">
        <v>2212498</v>
      </c>
      <c r="F3081" s="101" t="s">
        <v>7506</v>
      </c>
      <c r="G3081" s="101" t="s">
        <v>5872</v>
      </c>
      <c r="H3081" s="103">
        <v>4</v>
      </c>
      <c r="I3081" s="100" t="s">
        <v>7471</v>
      </c>
      <c r="J3081" s="101" t="s">
        <v>4238</v>
      </c>
      <c r="K3081" s="101" t="s">
        <v>576</v>
      </c>
    </row>
    <row r="3082" spans="1:11">
      <c r="A3082" s="2" t="s">
        <v>12157</v>
      </c>
      <c r="B3082" s="99">
        <v>2186066</v>
      </c>
      <c r="C3082" s="100" t="s">
        <v>4239</v>
      </c>
      <c r="D3082" s="101" t="s">
        <v>4240</v>
      </c>
      <c r="E3082" s="102">
        <v>2219430</v>
      </c>
      <c r="F3082" s="101" t="s">
        <v>7506</v>
      </c>
      <c r="G3082" s="101" t="s">
        <v>5872</v>
      </c>
      <c r="H3082" s="103">
        <v>12</v>
      </c>
      <c r="I3082" s="100" t="s">
        <v>7471</v>
      </c>
      <c r="J3082" s="101" t="s">
        <v>4240</v>
      </c>
      <c r="K3082" s="101" t="s">
        <v>576</v>
      </c>
    </row>
    <row r="3083" spans="1:11">
      <c r="A3083" s="2" t="s">
        <v>12157</v>
      </c>
      <c r="B3083" s="99">
        <v>2156745</v>
      </c>
      <c r="C3083" s="100" t="s">
        <v>4241</v>
      </c>
      <c r="D3083" s="101" t="s">
        <v>4242</v>
      </c>
      <c r="E3083" s="102">
        <v>2219430</v>
      </c>
      <c r="F3083" s="101" t="s">
        <v>7506</v>
      </c>
      <c r="G3083" s="101" t="s">
        <v>5872</v>
      </c>
      <c r="H3083" s="103">
        <v>12</v>
      </c>
      <c r="I3083" s="100" t="s">
        <v>7471</v>
      </c>
      <c r="J3083" s="101" t="s">
        <v>4242</v>
      </c>
      <c r="K3083" s="101" t="s">
        <v>576</v>
      </c>
    </row>
    <row r="3084" spans="1:11">
      <c r="A3084" s="2" t="s">
        <v>12157</v>
      </c>
      <c r="B3084" s="99">
        <v>2169658</v>
      </c>
      <c r="C3084" s="100" t="s">
        <v>4243</v>
      </c>
      <c r="D3084" s="101" t="s">
        <v>4244</v>
      </c>
      <c r="E3084" s="102">
        <v>2219430</v>
      </c>
      <c r="F3084" s="101" t="s">
        <v>7506</v>
      </c>
      <c r="G3084" s="101" t="s">
        <v>5872</v>
      </c>
      <c r="H3084" s="103">
        <v>12</v>
      </c>
      <c r="I3084" s="100" t="s">
        <v>7471</v>
      </c>
      <c r="J3084" s="101" t="s">
        <v>4244</v>
      </c>
      <c r="K3084" s="101" t="s">
        <v>576</v>
      </c>
    </row>
    <row r="3085" spans="1:11">
      <c r="A3085" s="2" t="s">
        <v>12157</v>
      </c>
      <c r="B3085" s="99">
        <v>2189998</v>
      </c>
      <c r="C3085" s="100" t="s">
        <v>4245</v>
      </c>
      <c r="D3085" s="101" t="s">
        <v>4246</v>
      </c>
      <c r="E3085" s="102">
        <v>2219430</v>
      </c>
      <c r="F3085" s="101" t="s">
        <v>7506</v>
      </c>
      <c r="G3085" s="101" t="s">
        <v>5872</v>
      </c>
      <c r="H3085" s="103">
        <v>12</v>
      </c>
      <c r="I3085" s="100" t="s">
        <v>7471</v>
      </c>
      <c r="J3085" s="101" t="s">
        <v>4246</v>
      </c>
      <c r="K3085" s="101" t="s">
        <v>576</v>
      </c>
    </row>
    <row r="3086" spans="1:11">
      <c r="A3086" s="2" t="s">
        <v>12157</v>
      </c>
      <c r="B3086" s="99">
        <v>2190744</v>
      </c>
      <c r="C3086" s="100" t="s">
        <v>4247</v>
      </c>
      <c r="D3086" s="101" t="s">
        <v>4248</v>
      </c>
      <c r="E3086" s="102">
        <v>2219430</v>
      </c>
      <c r="F3086" s="101" t="s">
        <v>7506</v>
      </c>
      <c r="G3086" s="101" t="s">
        <v>5872</v>
      </c>
      <c r="H3086" s="103">
        <v>12</v>
      </c>
      <c r="I3086" s="100" t="s">
        <v>7471</v>
      </c>
      <c r="J3086" s="101" t="s">
        <v>4248</v>
      </c>
      <c r="K3086" s="101" t="s">
        <v>576</v>
      </c>
    </row>
    <row r="3087" spans="1:11">
      <c r="A3087" s="2" t="s">
        <v>12157</v>
      </c>
      <c r="B3087" s="99">
        <v>2135276</v>
      </c>
      <c r="C3087" s="100" t="s">
        <v>4249</v>
      </c>
      <c r="D3087" s="101" t="s">
        <v>4250</v>
      </c>
      <c r="E3087" s="102">
        <v>2219430</v>
      </c>
      <c r="F3087" s="101" t="s">
        <v>7506</v>
      </c>
      <c r="G3087" s="101" t="s">
        <v>5872</v>
      </c>
      <c r="H3087" s="103">
        <v>12</v>
      </c>
      <c r="I3087" s="100" t="s">
        <v>7471</v>
      </c>
      <c r="J3087" s="101" t="s">
        <v>4250</v>
      </c>
      <c r="K3087" s="101" t="s">
        <v>576</v>
      </c>
    </row>
    <row r="3088" spans="1:11">
      <c r="A3088" s="2" t="s">
        <v>12157</v>
      </c>
      <c r="B3088" s="99">
        <v>2148842</v>
      </c>
      <c r="C3088" s="100" t="s">
        <v>4251</v>
      </c>
      <c r="D3088" s="101" t="s">
        <v>4252</v>
      </c>
      <c r="E3088" s="102">
        <v>2219430</v>
      </c>
      <c r="F3088" s="101" t="s">
        <v>7506</v>
      </c>
      <c r="G3088" s="101" t="s">
        <v>5872</v>
      </c>
      <c r="H3088" s="103">
        <v>12</v>
      </c>
      <c r="I3088" s="100" t="s">
        <v>7471</v>
      </c>
      <c r="J3088" s="101" t="s">
        <v>4252</v>
      </c>
      <c r="K3088" s="101" t="s">
        <v>576</v>
      </c>
    </row>
    <row r="3089" spans="1:11">
      <c r="A3089" s="2" t="s">
        <v>12157</v>
      </c>
      <c r="B3089" s="99">
        <v>2162194</v>
      </c>
      <c r="C3089" s="100" t="s">
        <v>4253</v>
      </c>
      <c r="D3089" s="101" t="s">
        <v>4254</v>
      </c>
      <c r="E3089" s="102">
        <v>2212498</v>
      </c>
      <c r="F3089" s="101" t="s">
        <v>7506</v>
      </c>
      <c r="G3089" s="101" t="s">
        <v>5872</v>
      </c>
      <c r="H3089" s="103">
        <v>4</v>
      </c>
      <c r="I3089" s="100" t="s">
        <v>7471</v>
      </c>
      <c r="J3089" s="101" t="s">
        <v>4254</v>
      </c>
      <c r="K3089" s="101" t="s">
        <v>576</v>
      </c>
    </row>
    <row r="3090" spans="1:11">
      <c r="A3090" s="2" t="s">
        <v>12157</v>
      </c>
      <c r="B3090" s="99">
        <v>2167230</v>
      </c>
      <c r="C3090" s="100" t="s">
        <v>4255</v>
      </c>
      <c r="D3090" s="101" t="s">
        <v>4256</v>
      </c>
      <c r="E3090" s="102">
        <v>2212498</v>
      </c>
      <c r="F3090" s="101" t="s">
        <v>7506</v>
      </c>
      <c r="G3090" s="101" t="s">
        <v>5872</v>
      </c>
      <c r="H3090" s="103">
        <v>4</v>
      </c>
      <c r="I3090" s="100" t="s">
        <v>7471</v>
      </c>
      <c r="J3090" s="101" t="s">
        <v>4256</v>
      </c>
      <c r="K3090" s="101" t="s">
        <v>576</v>
      </c>
    </row>
    <row r="3091" spans="1:11">
      <c r="A3091" s="2" t="s">
        <v>12157</v>
      </c>
      <c r="B3091" s="99">
        <v>2174572</v>
      </c>
      <c r="C3091" s="100" t="s">
        <v>4257</v>
      </c>
      <c r="D3091" s="101" t="s">
        <v>4258</v>
      </c>
      <c r="E3091" s="102">
        <v>2219430</v>
      </c>
      <c r="F3091" s="101" t="s">
        <v>7506</v>
      </c>
      <c r="G3091" s="101" t="s">
        <v>5872</v>
      </c>
      <c r="H3091" s="103">
        <v>12</v>
      </c>
      <c r="I3091" s="100" t="s">
        <v>7471</v>
      </c>
      <c r="J3091" s="101" t="s">
        <v>4258</v>
      </c>
      <c r="K3091" s="101" t="s">
        <v>576</v>
      </c>
    </row>
    <row r="3092" spans="1:11">
      <c r="A3092" s="2" t="s">
        <v>12157</v>
      </c>
      <c r="B3092" s="99">
        <v>2190864</v>
      </c>
      <c r="C3092" s="100" t="s">
        <v>4259</v>
      </c>
      <c r="D3092" s="101" t="s">
        <v>4260</v>
      </c>
      <c r="E3092" s="102">
        <v>2214716</v>
      </c>
      <c r="F3092" s="101" t="s">
        <v>7506</v>
      </c>
      <c r="G3092" s="101" t="s">
        <v>5451</v>
      </c>
      <c r="H3092" s="103">
        <v>12</v>
      </c>
      <c r="I3092" s="100" t="s">
        <v>7471</v>
      </c>
      <c r="J3092" s="101" t="s">
        <v>4260</v>
      </c>
      <c r="K3092" s="101" t="s">
        <v>577</v>
      </c>
    </row>
    <row r="3093" spans="1:11">
      <c r="A3093" s="2" t="s">
        <v>12157</v>
      </c>
      <c r="B3093" s="99">
        <v>2190865</v>
      </c>
      <c r="C3093" s="100" t="s">
        <v>4261</v>
      </c>
      <c r="D3093" s="101" t="s">
        <v>4262</v>
      </c>
      <c r="E3093" s="102">
        <v>2214716</v>
      </c>
      <c r="F3093" s="101" t="s">
        <v>7506</v>
      </c>
      <c r="G3093" s="101" t="s">
        <v>5451</v>
      </c>
      <c r="H3093" s="103">
        <v>12</v>
      </c>
      <c r="I3093" s="100" t="s">
        <v>7471</v>
      </c>
      <c r="J3093" s="101" t="s">
        <v>4262</v>
      </c>
      <c r="K3093" s="101" t="s">
        <v>577</v>
      </c>
    </row>
    <row r="3094" spans="1:11">
      <c r="A3094" s="2" t="s">
        <v>12157</v>
      </c>
      <c r="B3094" s="99">
        <v>2166312</v>
      </c>
      <c r="C3094" s="100" t="s">
        <v>4263</v>
      </c>
      <c r="D3094" s="101" t="s">
        <v>4264</v>
      </c>
      <c r="E3094" s="102">
        <v>2219122</v>
      </c>
      <c r="F3094" s="101" t="s">
        <v>7506</v>
      </c>
      <c r="G3094" s="101" t="s">
        <v>5451</v>
      </c>
      <c r="H3094" s="103">
        <v>4</v>
      </c>
      <c r="I3094" s="100" t="s">
        <v>7471</v>
      </c>
      <c r="J3094" s="101" t="s">
        <v>4264</v>
      </c>
      <c r="K3094" s="101" t="s">
        <v>7814</v>
      </c>
    </row>
    <row r="3095" spans="1:11">
      <c r="A3095" s="2" t="s">
        <v>12157</v>
      </c>
      <c r="B3095" s="99">
        <v>2185144</v>
      </c>
      <c r="C3095" s="100" t="s">
        <v>4265</v>
      </c>
      <c r="D3095" s="101" t="s">
        <v>4266</v>
      </c>
      <c r="E3095" s="102">
        <v>2219122</v>
      </c>
      <c r="F3095" s="101" t="s">
        <v>7506</v>
      </c>
      <c r="G3095" s="101" t="s">
        <v>5451</v>
      </c>
      <c r="H3095" s="103">
        <v>4</v>
      </c>
      <c r="I3095" s="100" t="s">
        <v>7471</v>
      </c>
      <c r="J3095" s="101" t="s">
        <v>4266</v>
      </c>
      <c r="K3095" s="101" t="s">
        <v>7814</v>
      </c>
    </row>
    <row r="3096" spans="1:11">
      <c r="A3096" s="2" t="s">
        <v>12157</v>
      </c>
      <c r="B3096" s="99">
        <v>2165747</v>
      </c>
      <c r="C3096" s="100" t="s">
        <v>4267</v>
      </c>
      <c r="D3096" s="101" t="s">
        <v>4268</v>
      </c>
      <c r="E3096" s="102">
        <v>2124638</v>
      </c>
      <c r="F3096" s="101" t="s">
        <v>7506</v>
      </c>
      <c r="G3096" s="101" t="s">
        <v>2092</v>
      </c>
      <c r="H3096" s="103">
        <v>2.4</v>
      </c>
      <c r="I3096" s="100" t="s">
        <v>7521</v>
      </c>
      <c r="J3096" s="101" t="s">
        <v>4268</v>
      </c>
      <c r="K3096" s="101" t="s">
        <v>143</v>
      </c>
    </row>
    <row r="3097" spans="1:11">
      <c r="A3097" s="2" t="s">
        <v>12157</v>
      </c>
      <c r="B3097" s="99">
        <v>2177765</v>
      </c>
      <c r="C3097" s="100" t="s">
        <v>4269</v>
      </c>
      <c r="D3097" s="101" t="s">
        <v>4270</v>
      </c>
      <c r="E3097" s="102">
        <v>2213696</v>
      </c>
      <c r="F3097" s="101" t="s">
        <v>7506</v>
      </c>
      <c r="G3097" s="101" t="s">
        <v>5442</v>
      </c>
      <c r="H3097" s="103">
        <v>4.8</v>
      </c>
      <c r="I3097" s="100" t="s">
        <v>7471</v>
      </c>
      <c r="J3097" s="101" t="s">
        <v>4270</v>
      </c>
      <c r="K3097" s="101" t="s">
        <v>10351</v>
      </c>
    </row>
    <row r="3098" spans="1:11">
      <c r="A3098" s="2" t="s">
        <v>12157</v>
      </c>
      <c r="B3098" s="99">
        <v>2188611</v>
      </c>
      <c r="C3098" s="100" t="s">
        <v>4271</v>
      </c>
      <c r="D3098" s="101" t="s">
        <v>4272</v>
      </c>
      <c r="E3098" s="102">
        <v>2213696</v>
      </c>
      <c r="F3098" s="101" t="s">
        <v>7506</v>
      </c>
      <c r="G3098" s="101" t="s">
        <v>5442</v>
      </c>
      <c r="H3098" s="103">
        <v>4.8</v>
      </c>
      <c r="I3098" s="100" t="s">
        <v>7471</v>
      </c>
      <c r="J3098" s="101" t="s">
        <v>4272</v>
      </c>
      <c r="K3098" s="101" t="s">
        <v>10351</v>
      </c>
    </row>
    <row r="3099" spans="1:11">
      <c r="A3099" s="2" t="s">
        <v>12157</v>
      </c>
      <c r="B3099" s="99">
        <v>2133857</v>
      </c>
      <c r="C3099" s="100" t="s">
        <v>4273</v>
      </c>
      <c r="D3099" s="101" t="s">
        <v>4274</v>
      </c>
      <c r="E3099" s="102">
        <v>2213698</v>
      </c>
      <c r="F3099" s="101" t="s">
        <v>7506</v>
      </c>
      <c r="G3099" s="101" t="s">
        <v>1776</v>
      </c>
      <c r="H3099" s="103">
        <v>12</v>
      </c>
      <c r="I3099" s="100" t="s">
        <v>7471</v>
      </c>
      <c r="J3099" s="101" t="s">
        <v>4274</v>
      </c>
      <c r="K3099" s="101" t="s">
        <v>10354</v>
      </c>
    </row>
    <row r="3100" spans="1:11">
      <c r="A3100" s="2" t="s">
        <v>12157</v>
      </c>
      <c r="B3100" s="99">
        <v>2162964</v>
      </c>
      <c r="C3100" s="100" t="s">
        <v>4710</v>
      </c>
      <c r="D3100" s="101" t="s">
        <v>4711</v>
      </c>
      <c r="E3100" s="102">
        <v>2125459</v>
      </c>
      <c r="F3100" s="101" t="s">
        <v>7506</v>
      </c>
      <c r="G3100" s="101" t="s">
        <v>3099</v>
      </c>
      <c r="H3100" s="103">
        <v>2.4</v>
      </c>
      <c r="I3100" s="100" t="s">
        <v>7471</v>
      </c>
      <c r="J3100" s="101" t="s">
        <v>4711</v>
      </c>
      <c r="K3100" s="101" t="s">
        <v>227</v>
      </c>
    </row>
    <row r="3101" spans="1:11">
      <c r="A3101" s="2" t="s">
        <v>12157</v>
      </c>
      <c r="B3101" s="99">
        <v>2188447</v>
      </c>
      <c r="C3101" s="100" t="s">
        <v>4712</v>
      </c>
      <c r="D3101" s="101" t="s">
        <v>4713</v>
      </c>
      <c r="E3101" s="102">
        <v>2122896</v>
      </c>
      <c r="F3101" s="101" t="s">
        <v>7506</v>
      </c>
      <c r="G3101" s="101" t="s">
        <v>2092</v>
      </c>
      <c r="H3101" s="103">
        <v>2.4</v>
      </c>
      <c r="I3101" s="100" t="s">
        <v>7471</v>
      </c>
      <c r="J3101" s="101" t="s">
        <v>4713</v>
      </c>
      <c r="K3101" s="101" t="s">
        <v>229</v>
      </c>
    </row>
    <row r="3102" spans="1:11">
      <c r="A3102" s="2" t="s">
        <v>12157</v>
      </c>
      <c r="B3102" s="99">
        <v>2166316</v>
      </c>
      <c r="C3102" s="100" t="s">
        <v>4714</v>
      </c>
      <c r="D3102" s="101" t="s">
        <v>4715</v>
      </c>
      <c r="E3102" s="102">
        <v>2125009</v>
      </c>
      <c r="F3102" s="101" t="s">
        <v>7506</v>
      </c>
      <c r="G3102" s="101" t="s">
        <v>5457</v>
      </c>
      <c r="H3102" s="103">
        <v>4</v>
      </c>
      <c r="I3102" s="100" t="s">
        <v>7521</v>
      </c>
      <c r="J3102" s="101" t="s">
        <v>4715</v>
      </c>
      <c r="K3102" s="101" t="s">
        <v>4716</v>
      </c>
    </row>
    <row r="3103" spans="1:11">
      <c r="A3103" s="2" t="s">
        <v>12157</v>
      </c>
      <c r="B3103" s="99">
        <v>2190416</v>
      </c>
      <c r="C3103" s="100" t="s">
        <v>4717</v>
      </c>
      <c r="D3103" s="101" t="s">
        <v>4718</v>
      </c>
      <c r="E3103" s="102">
        <v>2213720</v>
      </c>
      <c r="F3103" s="101" t="s">
        <v>7506</v>
      </c>
      <c r="G3103" s="101" t="s">
        <v>5457</v>
      </c>
      <c r="H3103" s="103">
        <v>4</v>
      </c>
      <c r="I3103" s="100" t="s">
        <v>7471</v>
      </c>
      <c r="J3103" s="101" t="s">
        <v>4718</v>
      </c>
      <c r="K3103" s="101" t="s">
        <v>1754</v>
      </c>
    </row>
    <row r="3104" spans="1:11">
      <c r="A3104" s="2" t="s">
        <v>12157</v>
      </c>
      <c r="B3104" s="99">
        <v>2160258</v>
      </c>
      <c r="C3104" s="100" t="s">
        <v>4719</v>
      </c>
      <c r="D3104" s="101" t="s">
        <v>4720</v>
      </c>
      <c r="E3104" s="102">
        <v>2213720</v>
      </c>
      <c r="F3104" s="101" t="s">
        <v>7506</v>
      </c>
      <c r="G3104" s="101" t="s">
        <v>5457</v>
      </c>
      <c r="H3104" s="103">
        <v>4</v>
      </c>
      <c r="I3104" s="100" t="s">
        <v>7471</v>
      </c>
      <c r="J3104" s="101" t="s">
        <v>4720</v>
      </c>
      <c r="K3104" s="101" t="s">
        <v>1754</v>
      </c>
    </row>
    <row r="3105" spans="1:11">
      <c r="A3105" s="2" t="s">
        <v>12157</v>
      </c>
      <c r="B3105" s="99">
        <v>2190567</v>
      </c>
      <c r="C3105" s="100" t="s">
        <v>4721</v>
      </c>
      <c r="D3105" s="101" t="s">
        <v>4722</v>
      </c>
      <c r="E3105" s="102">
        <v>2213720</v>
      </c>
      <c r="F3105" s="101" t="s">
        <v>7506</v>
      </c>
      <c r="G3105" s="101" t="s">
        <v>5457</v>
      </c>
      <c r="H3105" s="103">
        <v>4</v>
      </c>
      <c r="I3105" s="100" t="s">
        <v>7471</v>
      </c>
      <c r="J3105" s="101" t="s">
        <v>4722</v>
      </c>
      <c r="K3105" s="101" t="s">
        <v>1754</v>
      </c>
    </row>
    <row r="3106" spans="1:11">
      <c r="A3106" s="2" t="s">
        <v>12157</v>
      </c>
      <c r="B3106" s="99">
        <v>2143265</v>
      </c>
      <c r="C3106" s="100" t="s">
        <v>10023</v>
      </c>
      <c r="D3106" s="101" t="s">
        <v>10024</v>
      </c>
      <c r="E3106" s="102">
        <v>2212502</v>
      </c>
      <c r="F3106" s="101" t="s">
        <v>7506</v>
      </c>
      <c r="G3106" s="101" t="s">
        <v>5872</v>
      </c>
      <c r="H3106" s="103">
        <v>12</v>
      </c>
      <c r="I3106" s="100" t="s">
        <v>7471</v>
      </c>
      <c r="J3106" s="101" t="s">
        <v>10024</v>
      </c>
      <c r="K3106" s="101" t="s">
        <v>642</v>
      </c>
    </row>
    <row r="3107" spans="1:11">
      <c r="A3107" s="2" t="s">
        <v>12157</v>
      </c>
      <c r="B3107" s="99">
        <v>2164454</v>
      </c>
      <c r="C3107" s="100" t="s">
        <v>10025</v>
      </c>
      <c r="D3107" s="101" t="s">
        <v>10026</v>
      </c>
      <c r="E3107" s="102">
        <v>2212502</v>
      </c>
      <c r="F3107" s="101" t="s">
        <v>7506</v>
      </c>
      <c r="G3107" s="101" t="s">
        <v>5872</v>
      </c>
      <c r="H3107" s="103">
        <v>12</v>
      </c>
      <c r="I3107" s="100" t="s">
        <v>7471</v>
      </c>
      <c r="J3107" s="101" t="s">
        <v>10026</v>
      </c>
      <c r="K3107" s="101" t="s">
        <v>642</v>
      </c>
    </row>
    <row r="3108" spans="1:11">
      <c r="A3108" s="2" t="s">
        <v>12157</v>
      </c>
      <c r="B3108" s="99">
        <v>2190375</v>
      </c>
      <c r="C3108" s="100" t="s">
        <v>10027</v>
      </c>
      <c r="D3108" s="101" t="s">
        <v>10028</v>
      </c>
      <c r="E3108" s="102">
        <v>2212502</v>
      </c>
      <c r="F3108" s="101" t="s">
        <v>7506</v>
      </c>
      <c r="G3108" s="101" t="s">
        <v>5872</v>
      </c>
      <c r="H3108" s="103">
        <v>12</v>
      </c>
      <c r="I3108" s="100" t="s">
        <v>7471</v>
      </c>
      <c r="J3108" s="101" t="s">
        <v>10028</v>
      </c>
      <c r="K3108" s="101" t="s">
        <v>642</v>
      </c>
    </row>
    <row r="3109" spans="1:11">
      <c r="A3109" s="2" t="s">
        <v>12157</v>
      </c>
      <c r="B3109" s="99">
        <v>2190702</v>
      </c>
      <c r="C3109" s="100" t="s">
        <v>10029</v>
      </c>
      <c r="D3109" s="101" t="s">
        <v>10030</v>
      </c>
      <c r="E3109" s="102">
        <v>2212502</v>
      </c>
      <c r="F3109" s="101" t="s">
        <v>7506</v>
      </c>
      <c r="G3109" s="101" t="s">
        <v>5872</v>
      </c>
      <c r="H3109" s="103">
        <v>12</v>
      </c>
      <c r="I3109" s="100" t="s">
        <v>7471</v>
      </c>
      <c r="J3109" s="101" t="s">
        <v>10030</v>
      </c>
      <c r="K3109" s="101" t="s">
        <v>642</v>
      </c>
    </row>
    <row r="3110" spans="1:11">
      <c r="A3110" s="2" t="s">
        <v>12157</v>
      </c>
      <c r="B3110" s="99">
        <v>2182279</v>
      </c>
      <c r="C3110" s="100" t="s">
        <v>10031</v>
      </c>
      <c r="D3110" s="101" t="s">
        <v>10032</v>
      </c>
      <c r="E3110" s="102">
        <v>2124768</v>
      </c>
      <c r="F3110" s="101" t="s">
        <v>7506</v>
      </c>
      <c r="G3110" s="101" t="s">
        <v>2900</v>
      </c>
      <c r="H3110" s="103">
        <v>4</v>
      </c>
      <c r="I3110" s="100" t="s">
        <v>7521</v>
      </c>
      <c r="J3110" s="101" t="s">
        <v>10032</v>
      </c>
      <c r="K3110" s="101" t="s">
        <v>274</v>
      </c>
    </row>
    <row r="3111" spans="1:11">
      <c r="A3111" s="2" t="s">
        <v>12157</v>
      </c>
      <c r="B3111" s="99">
        <v>2159685</v>
      </c>
      <c r="C3111" s="100" t="s">
        <v>10033</v>
      </c>
      <c r="D3111" s="101" t="s">
        <v>109</v>
      </c>
      <c r="E3111" s="102">
        <v>2219292</v>
      </c>
      <c r="F3111" s="101" t="s">
        <v>7506</v>
      </c>
      <c r="G3111" s="101" t="s">
        <v>3099</v>
      </c>
      <c r="H3111" s="103">
        <v>4</v>
      </c>
      <c r="I3111" s="100" t="s">
        <v>7471</v>
      </c>
      <c r="J3111" s="101" t="s">
        <v>109</v>
      </c>
      <c r="K3111" s="101" t="s">
        <v>4668</v>
      </c>
    </row>
    <row r="3112" spans="1:11">
      <c r="A3112" s="2" t="s">
        <v>12157</v>
      </c>
      <c r="B3112" s="99">
        <v>2186957</v>
      </c>
      <c r="C3112" s="100" t="s">
        <v>10034</v>
      </c>
      <c r="D3112" s="101" t="s">
        <v>10035</v>
      </c>
      <c r="E3112" s="102">
        <v>2219292</v>
      </c>
      <c r="F3112" s="101" t="s">
        <v>7506</v>
      </c>
      <c r="G3112" s="101" t="s">
        <v>3099</v>
      </c>
      <c r="H3112" s="103">
        <v>4</v>
      </c>
      <c r="I3112" s="100" t="s">
        <v>7471</v>
      </c>
      <c r="J3112" s="101" t="s">
        <v>10035</v>
      </c>
      <c r="K3112" s="101" t="s">
        <v>4668</v>
      </c>
    </row>
    <row r="3113" spans="1:11">
      <c r="A3113" s="2" t="s">
        <v>12157</v>
      </c>
      <c r="B3113" s="99">
        <v>2190816</v>
      </c>
      <c r="C3113" s="100" t="s">
        <v>10036</v>
      </c>
      <c r="D3113" s="101" t="s">
        <v>10037</v>
      </c>
      <c r="E3113" s="102">
        <v>2219292</v>
      </c>
      <c r="F3113" s="101" t="s">
        <v>7506</v>
      </c>
      <c r="G3113" s="101" t="s">
        <v>3099</v>
      </c>
      <c r="H3113" s="103">
        <v>4</v>
      </c>
      <c r="I3113" s="100" t="s">
        <v>7471</v>
      </c>
      <c r="J3113" s="101" t="s">
        <v>10037</v>
      </c>
      <c r="K3113" s="101" t="s">
        <v>4668</v>
      </c>
    </row>
    <row r="3114" spans="1:11">
      <c r="A3114" s="2" t="s">
        <v>12157</v>
      </c>
      <c r="B3114" s="99">
        <v>2173650</v>
      </c>
      <c r="C3114" s="100" t="s">
        <v>10038</v>
      </c>
      <c r="D3114" s="101" t="s">
        <v>10039</v>
      </c>
      <c r="E3114" s="102">
        <v>2219292</v>
      </c>
      <c r="F3114" s="101" t="s">
        <v>7506</v>
      </c>
      <c r="G3114" s="101" t="s">
        <v>3099</v>
      </c>
      <c r="H3114" s="103">
        <v>4</v>
      </c>
      <c r="I3114" s="100" t="s">
        <v>7471</v>
      </c>
      <c r="J3114" s="101" t="s">
        <v>10039</v>
      </c>
      <c r="K3114" s="101" t="s">
        <v>4668</v>
      </c>
    </row>
    <row r="3115" spans="1:11">
      <c r="A3115" s="2" t="s">
        <v>12157</v>
      </c>
      <c r="B3115" s="99">
        <v>2172940</v>
      </c>
      <c r="C3115" s="100" t="s">
        <v>10080</v>
      </c>
      <c r="D3115" s="101" t="s">
        <v>10081</v>
      </c>
      <c r="E3115" s="102">
        <v>2214756</v>
      </c>
      <c r="F3115" s="101" t="s">
        <v>7506</v>
      </c>
      <c r="G3115" s="101" t="s">
        <v>5872</v>
      </c>
      <c r="H3115" s="103">
        <v>12</v>
      </c>
      <c r="I3115" s="100" t="s">
        <v>7471</v>
      </c>
      <c r="J3115" s="101" t="s">
        <v>10081</v>
      </c>
      <c r="K3115" s="101" t="s">
        <v>647</v>
      </c>
    </row>
    <row r="3116" spans="1:11">
      <c r="A3116" s="2" t="s">
        <v>12157</v>
      </c>
      <c r="B3116" s="99">
        <v>2178253</v>
      </c>
      <c r="C3116" s="100" t="s">
        <v>10082</v>
      </c>
      <c r="D3116" s="101" t="s">
        <v>10083</v>
      </c>
      <c r="E3116" s="102">
        <v>2214756</v>
      </c>
      <c r="F3116" s="101" t="s">
        <v>7506</v>
      </c>
      <c r="G3116" s="101" t="s">
        <v>5872</v>
      </c>
      <c r="H3116" s="103">
        <v>12</v>
      </c>
      <c r="I3116" s="100" t="s">
        <v>7471</v>
      </c>
      <c r="J3116" s="101" t="s">
        <v>10083</v>
      </c>
      <c r="K3116" s="101" t="s">
        <v>647</v>
      </c>
    </row>
    <row r="3117" spans="1:11">
      <c r="A3117" s="2" t="s">
        <v>12157</v>
      </c>
      <c r="B3117" s="99">
        <v>2188019</v>
      </c>
      <c r="C3117" s="100" t="s">
        <v>10084</v>
      </c>
      <c r="D3117" s="101" t="s">
        <v>10085</v>
      </c>
      <c r="E3117" s="102">
        <v>2214756</v>
      </c>
      <c r="F3117" s="101" t="s">
        <v>7506</v>
      </c>
      <c r="G3117" s="101" t="s">
        <v>5872</v>
      </c>
      <c r="H3117" s="103">
        <v>12</v>
      </c>
      <c r="I3117" s="100" t="s">
        <v>7471</v>
      </c>
      <c r="J3117" s="101" t="s">
        <v>10085</v>
      </c>
      <c r="K3117" s="101" t="s">
        <v>647</v>
      </c>
    </row>
    <row r="3118" spans="1:11">
      <c r="A3118" s="2" t="s">
        <v>12157</v>
      </c>
      <c r="B3118" s="99">
        <v>2168513</v>
      </c>
      <c r="C3118" s="100" t="s">
        <v>10086</v>
      </c>
      <c r="D3118" s="101" t="s">
        <v>10087</v>
      </c>
      <c r="E3118" s="102">
        <v>2125511</v>
      </c>
      <c r="F3118" s="101" t="s">
        <v>7506</v>
      </c>
      <c r="G3118" s="101" t="s">
        <v>3175</v>
      </c>
      <c r="H3118" s="103">
        <v>2.4</v>
      </c>
      <c r="I3118" s="100" t="s">
        <v>7521</v>
      </c>
      <c r="J3118" s="101" t="s">
        <v>10087</v>
      </c>
      <c r="K3118" s="101" t="s">
        <v>10088</v>
      </c>
    </row>
    <row r="3119" spans="1:11">
      <c r="A3119" s="2" t="s">
        <v>12157</v>
      </c>
      <c r="B3119" s="99">
        <v>2137583</v>
      </c>
      <c r="C3119" s="100" t="s">
        <v>10122</v>
      </c>
      <c r="D3119" s="101" t="s">
        <v>10123</v>
      </c>
      <c r="E3119" s="102">
        <v>2212500</v>
      </c>
      <c r="F3119" s="101" t="s">
        <v>7506</v>
      </c>
      <c r="G3119" s="101" t="s">
        <v>5872</v>
      </c>
      <c r="H3119" s="103">
        <v>12</v>
      </c>
      <c r="I3119" s="100" t="s">
        <v>7471</v>
      </c>
      <c r="J3119" s="101" t="s">
        <v>10123</v>
      </c>
      <c r="K3119" s="101" t="s">
        <v>651</v>
      </c>
    </row>
    <row r="3120" spans="1:11">
      <c r="A3120" s="2" t="s">
        <v>12157</v>
      </c>
      <c r="B3120" s="99">
        <v>2152043</v>
      </c>
      <c r="C3120" s="100" t="s">
        <v>10124</v>
      </c>
      <c r="D3120" s="101" t="s">
        <v>107</v>
      </c>
      <c r="E3120" s="102">
        <v>2212500</v>
      </c>
      <c r="F3120" s="101" t="s">
        <v>7506</v>
      </c>
      <c r="G3120" s="101" t="s">
        <v>5872</v>
      </c>
      <c r="H3120" s="103">
        <v>12</v>
      </c>
      <c r="I3120" s="100" t="s">
        <v>7471</v>
      </c>
      <c r="J3120" s="101" t="s">
        <v>107</v>
      </c>
      <c r="K3120" s="101" t="s">
        <v>651</v>
      </c>
    </row>
    <row r="3121" spans="1:11">
      <c r="A3121" s="2" t="s">
        <v>12157</v>
      </c>
      <c r="B3121" s="99">
        <v>2160450</v>
      </c>
      <c r="C3121" s="100" t="s">
        <v>10125</v>
      </c>
      <c r="D3121" s="101" t="s">
        <v>10126</v>
      </c>
      <c r="E3121" s="102">
        <v>2212500</v>
      </c>
      <c r="F3121" s="101" t="s">
        <v>7506</v>
      </c>
      <c r="G3121" s="101" t="s">
        <v>5872</v>
      </c>
      <c r="H3121" s="103">
        <v>12</v>
      </c>
      <c r="I3121" s="100" t="s">
        <v>7471</v>
      </c>
      <c r="J3121" s="101" t="s">
        <v>10126</v>
      </c>
      <c r="K3121" s="101" t="s">
        <v>651</v>
      </c>
    </row>
    <row r="3122" spans="1:11">
      <c r="A3122" s="2" t="s">
        <v>12157</v>
      </c>
      <c r="B3122" s="99">
        <v>2161687</v>
      </c>
      <c r="C3122" s="100" t="s">
        <v>10127</v>
      </c>
      <c r="D3122" s="101" t="s">
        <v>10128</v>
      </c>
      <c r="E3122" s="102">
        <v>2212500</v>
      </c>
      <c r="F3122" s="101" t="s">
        <v>7506</v>
      </c>
      <c r="G3122" s="101" t="s">
        <v>5872</v>
      </c>
      <c r="H3122" s="103">
        <v>12</v>
      </c>
      <c r="I3122" s="100" t="s">
        <v>7471</v>
      </c>
      <c r="J3122" s="101" t="s">
        <v>10128</v>
      </c>
      <c r="K3122" s="101" t="s">
        <v>651</v>
      </c>
    </row>
    <row r="3123" spans="1:11">
      <c r="A3123" s="2" t="s">
        <v>12157</v>
      </c>
      <c r="B3123" s="99">
        <v>2172773</v>
      </c>
      <c r="C3123" s="100" t="s">
        <v>10129</v>
      </c>
      <c r="D3123" s="101" t="s">
        <v>10130</v>
      </c>
      <c r="E3123" s="102">
        <v>2212500</v>
      </c>
      <c r="F3123" s="101" t="s">
        <v>7506</v>
      </c>
      <c r="G3123" s="101" t="s">
        <v>5872</v>
      </c>
      <c r="H3123" s="103">
        <v>12</v>
      </c>
      <c r="I3123" s="100" t="s">
        <v>7496</v>
      </c>
      <c r="J3123" s="101" t="s">
        <v>10130</v>
      </c>
      <c r="K3123" s="101" t="s">
        <v>651</v>
      </c>
    </row>
    <row r="3124" spans="1:11">
      <c r="A3124" s="2" t="s">
        <v>12157</v>
      </c>
      <c r="B3124" s="99">
        <v>2182048</v>
      </c>
      <c r="C3124" s="100" t="s">
        <v>10131</v>
      </c>
      <c r="D3124" s="101" t="s">
        <v>10132</v>
      </c>
      <c r="E3124" s="102">
        <v>2212500</v>
      </c>
      <c r="F3124" s="101" t="s">
        <v>7506</v>
      </c>
      <c r="G3124" s="101" t="s">
        <v>5872</v>
      </c>
      <c r="H3124" s="103">
        <v>12</v>
      </c>
      <c r="I3124" s="100" t="s">
        <v>7471</v>
      </c>
      <c r="J3124" s="101" t="s">
        <v>10132</v>
      </c>
      <c r="K3124" s="101" t="s">
        <v>651</v>
      </c>
    </row>
    <row r="3125" spans="1:11">
      <c r="A3125" s="2" t="s">
        <v>12157</v>
      </c>
      <c r="B3125" s="99">
        <v>2186870</v>
      </c>
      <c r="C3125" s="100" t="s">
        <v>10133</v>
      </c>
      <c r="D3125" s="101" t="s">
        <v>10134</v>
      </c>
      <c r="E3125" s="102">
        <v>2212500</v>
      </c>
      <c r="F3125" s="101" t="s">
        <v>7506</v>
      </c>
      <c r="G3125" s="101" t="s">
        <v>5872</v>
      </c>
      <c r="H3125" s="103">
        <v>12</v>
      </c>
      <c r="I3125" s="100" t="s">
        <v>7471</v>
      </c>
      <c r="J3125" s="101" t="s">
        <v>10134</v>
      </c>
      <c r="K3125" s="101" t="s">
        <v>651</v>
      </c>
    </row>
    <row r="3126" spans="1:11">
      <c r="A3126" s="2" t="s">
        <v>12157</v>
      </c>
      <c r="B3126" s="99">
        <v>2188914</v>
      </c>
      <c r="C3126" s="100" t="s">
        <v>10135</v>
      </c>
      <c r="D3126" s="101" t="s">
        <v>10136</v>
      </c>
      <c r="E3126" s="102">
        <v>2212500</v>
      </c>
      <c r="F3126" s="101" t="s">
        <v>7506</v>
      </c>
      <c r="G3126" s="101" t="s">
        <v>5872</v>
      </c>
      <c r="H3126" s="103">
        <v>12</v>
      </c>
      <c r="I3126" s="100" t="s">
        <v>7471</v>
      </c>
      <c r="J3126" s="101" t="s">
        <v>10136</v>
      </c>
      <c r="K3126" s="101" t="s">
        <v>651</v>
      </c>
    </row>
    <row r="3127" spans="1:11">
      <c r="A3127" s="2" t="s">
        <v>12157</v>
      </c>
      <c r="B3127" s="99">
        <v>2141210</v>
      </c>
      <c r="C3127" s="100" t="s">
        <v>10137</v>
      </c>
      <c r="D3127" s="101" t="s">
        <v>10138</v>
      </c>
      <c r="E3127" s="102">
        <v>2212500</v>
      </c>
      <c r="F3127" s="101" t="s">
        <v>7506</v>
      </c>
      <c r="G3127" s="101" t="s">
        <v>5872</v>
      </c>
      <c r="H3127" s="103">
        <v>12</v>
      </c>
      <c r="I3127" s="100" t="s">
        <v>7471</v>
      </c>
      <c r="J3127" s="101" t="s">
        <v>10138</v>
      </c>
      <c r="K3127" s="101" t="s">
        <v>651</v>
      </c>
    </row>
    <row r="3128" spans="1:11">
      <c r="A3128" s="2" t="s">
        <v>12157</v>
      </c>
      <c r="B3128" s="99">
        <v>2141959</v>
      </c>
      <c r="C3128" s="100" t="s">
        <v>10139</v>
      </c>
      <c r="D3128" s="101" t="s">
        <v>10140</v>
      </c>
      <c r="E3128" s="102">
        <v>2212500</v>
      </c>
      <c r="F3128" s="101" t="s">
        <v>7506</v>
      </c>
      <c r="G3128" s="101" t="s">
        <v>5872</v>
      </c>
      <c r="H3128" s="103">
        <v>12</v>
      </c>
      <c r="I3128" s="100" t="s">
        <v>7471</v>
      </c>
      <c r="J3128" s="101" t="s">
        <v>10140</v>
      </c>
      <c r="K3128" s="101" t="s">
        <v>651</v>
      </c>
    </row>
    <row r="3129" spans="1:11">
      <c r="A3129" s="2" t="s">
        <v>12157</v>
      </c>
      <c r="B3129" s="99">
        <v>2154423</v>
      </c>
      <c r="C3129" s="100" t="s">
        <v>10141</v>
      </c>
      <c r="D3129" s="101" t="s">
        <v>10142</v>
      </c>
      <c r="E3129" s="102">
        <v>2212500</v>
      </c>
      <c r="F3129" s="101" t="s">
        <v>7506</v>
      </c>
      <c r="G3129" s="101" t="s">
        <v>5872</v>
      </c>
      <c r="H3129" s="103">
        <v>12</v>
      </c>
      <c r="I3129" s="100" t="s">
        <v>7496</v>
      </c>
      <c r="J3129" s="101" t="s">
        <v>10142</v>
      </c>
      <c r="K3129" s="101" t="s">
        <v>651</v>
      </c>
    </row>
    <row r="3130" spans="1:11">
      <c r="A3130" s="2" t="s">
        <v>12157</v>
      </c>
      <c r="B3130" s="99">
        <v>2185645</v>
      </c>
      <c r="C3130" s="100" t="s">
        <v>10143</v>
      </c>
      <c r="D3130" s="101" t="s">
        <v>10144</v>
      </c>
      <c r="E3130" s="102">
        <v>2212500</v>
      </c>
      <c r="F3130" s="101" t="s">
        <v>7506</v>
      </c>
      <c r="G3130" s="101" t="s">
        <v>5872</v>
      </c>
      <c r="H3130" s="103">
        <v>12</v>
      </c>
      <c r="I3130" s="100" t="s">
        <v>7471</v>
      </c>
      <c r="J3130" s="101" t="s">
        <v>10144</v>
      </c>
      <c r="K3130" s="101" t="s">
        <v>651</v>
      </c>
    </row>
    <row r="3131" spans="1:11">
      <c r="A3131" s="2" t="s">
        <v>12157</v>
      </c>
      <c r="B3131" s="99">
        <v>2137052</v>
      </c>
      <c r="C3131" s="100" t="s">
        <v>10145</v>
      </c>
      <c r="D3131" s="101" t="s">
        <v>10146</v>
      </c>
      <c r="E3131" s="102">
        <v>2212500</v>
      </c>
      <c r="F3131" s="101" t="s">
        <v>7506</v>
      </c>
      <c r="G3131" s="101" t="s">
        <v>5872</v>
      </c>
      <c r="H3131" s="103">
        <v>12</v>
      </c>
      <c r="I3131" s="100" t="s">
        <v>7471</v>
      </c>
      <c r="J3131" s="101" t="s">
        <v>10146</v>
      </c>
      <c r="K3131" s="101" t="s">
        <v>651</v>
      </c>
    </row>
    <row r="3132" spans="1:11">
      <c r="A3132" s="2" t="s">
        <v>12157</v>
      </c>
      <c r="B3132" s="99">
        <v>2190670</v>
      </c>
      <c r="C3132" s="100" t="s">
        <v>10147</v>
      </c>
      <c r="D3132" s="101" t="s">
        <v>10148</v>
      </c>
      <c r="E3132" s="102">
        <v>2212500</v>
      </c>
      <c r="F3132" s="101" t="s">
        <v>7506</v>
      </c>
      <c r="G3132" s="101" t="s">
        <v>5872</v>
      </c>
      <c r="H3132" s="103">
        <v>12</v>
      </c>
      <c r="I3132" s="100" t="s">
        <v>7471</v>
      </c>
      <c r="J3132" s="101" t="s">
        <v>10148</v>
      </c>
      <c r="K3132" s="101" t="s">
        <v>651</v>
      </c>
    </row>
    <row r="3133" spans="1:11">
      <c r="A3133" s="2" t="s">
        <v>12157</v>
      </c>
      <c r="B3133" s="99">
        <v>2170450</v>
      </c>
      <c r="C3133" s="100" t="s">
        <v>10251</v>
      </c>
      <c r="D3133" s="101" t="s">
        <v>10252</v>
      </c>
      <c r="E3133" s="102">
        <v>2125520</v>
      </c>
      <c r="F3133" s="101" t="s">
        <v>7506</v>
      </c>
      <c r="G3133" s="101" t="s">
        <v>5435</v>
      </c>
      <c r="H3133" s="103">
        <v>4</v>
      </c>
      <c r="I3133" s="100" t="s">
        <v>7471</v>
      </c>
      <c r="J3133" s="101" t="s">
        <v>10252</v>
      </c>
      <c r="K3133" s="101" t="s">
        <v>10253</v>
      </c>
    </row>
    <row r="3134" spans="1:11">
      <c r="A3134" s="2" t="s">
        <v>12157</v>
      </c>
      <c r="B3134" s="99">
        <v>2138932</v>
      </c>
      <c r="C3134" s="100" t="s">
        <v>5721</v>
      </c>
      <c r="D3134" s="101" t="s">
        <v>5722</v>
      </c>
      <c r="E3134" s="102">
        <v>2217124</v>
      </c>
      <c r="F3134" s="101" t="s">
        <v>7506</v>
      </c>
      <c r="G3134" s="101" t="s">
        <v>5872</v>
      </c>
      <c r="H3134" s="103">
        <v>12</v>
      </c>
      <c r="I3134" s="100" t="s">
        <v>7471</v>
      </c>
      <c r="J3134" s="101" t="s">
        <v>5722</v>
      </c>
      <c r="K3134" s="101" t="s">
        <v>727</v>
      </c>
    </row>
    <row r="3135" spans="1:11">
      <c r="A3135" s="2" t="s">
        <v>12157</v>
      </c>
      <c r="B3135" s="99">
        <v>2150785</v>
      </c>
      <c r="C3135" s="100" t="s">
        <v>5723</v>
      </c>
      <c r="D3135" s="101" t="s">
        <v>5724</v>
      </c>
      <c r="E3135" s="102">
        <v>2217124</v>
      </c>
      <c r="F3135" s="101" t="s">
        <v>7506</v>
      </c>
      <c r="G3135" s="101" t="s">
        <v>5872</v>
      </c>
      <c r="H3135" s="103">
        <v>12</v>
      </c>
      <c r="I3135" s="100" t="s">
        <v>7471</v>
      </c>
      <c r="J3135" s="101" t="s">
        <v>5724</v>
      </c>
      <c r="K3135" s="101" t="s">
        <v>727</v>
      </c>
    </row>
    <row r="3136" spans="1:11">
      <c r="A3136" s="2" t="s">
        <v>12157</v>
      </c>
      <c r="B3136" s="99">
        <v>2172945</v>
      </c>
      <c r="C3136" s="100" t="s">
        <v>5725</v>
      </c>
      <c r="D3136" s="101" t="s">
        <v>5726</v>
      </c>
      <c r="E3136" s="102">
        <v>2217124</v>
      </c>
      <c r="F3136" s="101" t="s">
        <v>7506</v>
      </c>
      <c r="G3136" s="101" t="s">
        <v>5872</v>
      </c>
      <c r="H3136" s="103">
        <v>12</v>
      </c>
      <c r="I3136" s="100" t="s">
        <v>7471</v>
      </c>
      <c r="J3136" s="101" t="s">
        <v>5726</v>
      </c>
      <c r="K3136" s="101" t="s">
        <v>727</v>
      </c>
    </row>
    <row r="3137" spans="1:11">
      <c r="A3137" s="2" t="s">
        <v>12157</v>
      </c>
      <c r="B3137" s="99">
        <v>2190286</v>
      </c>
      <c r="C3137" s="100" t="s">
        <v>5727</v>
      </c>
      <c r="D3137" s="101" t="s">
        <v>5728</v>
      </c>
      <c r="E3137" s="102">
        <v>2217124</v>
      </c>
      <c r="F3137" s="101" t="s">
        <v>7506</v>
      </c>
      <c r="G3137" s="101" t="s">
        <v>5872</v>
      </c>
      <c r="H3137" s="103">
        <v>12</v>
      </c>
      <c r="I3137" s="100" t="s">
        <v>7471</v>
      </c>
      <c r="J3137" s="101" t="s">
        <v>5728</v>
      </c>
      <c r="K3137" s="101" t="s">
        <v>727</v>
      </c>
    </row>
    <row r="3138" spans="1:11">
      <c r="A3138" s="2" t="s">
        <v>12157</v>
      </c>
      <c r="B3138" s="99">
        <v>2190811</v>
      </c>
      <c r="C3138" s="100" t="s">
        <v>5729</v>
      </c>
      <c r="D3138" s="101" t="s">
        <v>5730</v>
      </c>
      <c r="E3138" s="102">
        <v>2217124</v>
      </c>
      <c r="F3138" s="101" t="s">
        <v>7506</v>
      </c>
      <c r="G3138" s="101" t="s">
        <v>5872</v>
      </c>
      <c r="H3138" s="103">
        <v>12</v>
      </c>
      <c r="I3138" s="100" t="s">
        <v>7471</v>
      </c>
      <c r="J3138" s="101" t="s">
        <v>5730</v>
      </c>
      <c r="K3138" s="101" t="s">
        <v>727</v>
      </c>
    </row>
    <row r="3139" spans="1:11">
      <c r="A3139" s="2" t="s">
        <v>12157</v>
      </c>
      <c r="B3139" s="99">
        <v>2180196</v>
      </c>
      <c r="C3139" s="100" t="s">
        <v>5731</v>
      </c>
      <c r="D3139" s="101" t="s">
        <v>5732</v>
      </c>
      <c r="E3139" s="102">
        <v>2217124</v>
      </c>
      <c r="F3139" s="101" t="s">
        <v>7506</v>
      </c>
      <c r="G3139" s="101" t="s">
        <v>5872</v>
      </c>
      <c r="H3139" s="103">
        <v>12</v>
      </c>
      <c r="I3139" s="100" t="s">
        <v>7471</v>
      </c>
      <c r="J3139" s="101" t="s">
        <v>5732</v>
      </c>
      <c r="K3139" s="101" t="s">
        <v>727</v>
      </c>
    </row>
    <row r="3140" spans="1:11">
      <c r="A3140" s="2" t="s">
        <v>12157</v>
      </c>
      <c r="B3140" s="99">
        <v>2147937</v>
      </c>
      <c r="C3140" s="100" t="s">
        <v>5733</v>
      </c>
      <c r="D3140" s="101" t="s">
        <v>5734</v>
      </c>
      <c r="E3140" s="102">
        <v>2217124</v>
      </c>
      <c r="F3140" s="101" t="s">
        <v>7506</v>
      </c>
      <c r="G3140" s="101" t="s">
        <v>5872</v>
      </c>
      <c r="H3140" s="103">
        <v>12</v>
      </c>
      <c r="I3140" s="100" t="s">
        <v>7471</v>
      </c>
      <c r="J3140" s="101" t="s">
        <v>5734</v>
      </c>
      <c r="K3140" s="101" t="s">
        <v>727</v>
      </c>
    </row>
    <row r="3141" spans="1:11">
      <c r="A3141" s="2" t="s">
        <v>12157</v>
      </c>
      <c r="B3141" s="99">
        <v>2148116</v>
      </c>
      <c r="C3141" s="100" t="s">
        <v>5735</v>
      </c>
      <c r="D3141" s="101" t="s">
        <v>5736</v>
      </c>
      <c r="E3141" s="102">
        <v>2217124</v>
      </c>
      <c r="F3141" s="101" t="s">
        <v>7506</v>
      </c>
      <c r="G3141" s="101" t="s">
        <v>5872</v>
      </c>
      <c r="H3141" s="103">
        <v>12</v>
      </c>
      <c r="I3141" s="100" t="s">
        <v>7471</v>
      </c>
      <c r="J3141" s="101" t="s">
        <v>5736</v>
      </c>
      <c r="K3141" s="101" t="s">
        <v>727</v>
      </c>
    </row>
    <row r="3142" spans="1:11">
      <c r="A3142" s="2" t="s">
        <v>12157</v>
      </c>
      <c r="B3142" s="99">
        <v>2149026</v>
      </c>
      <c r="C3142" s="100" t="s">
        <v>5737</v>
      </c>
      <c r="D3142" s="101" t="s">
        <v>5738</v>
      </c>
      <c r="E3142" s="102">
        <v>2217124</v>
      </c>
      <c r="F3142" s="101" t="s">
        <v>7506</v>
      </c>
      <c r="G3142" s="101" t="s">
        <v>5872</v>
      </c>
      <c r="H3142" s="103">
        <v>12</v>
      </c>
      <c r="I3142" s="100" t="s">
        <v>7471</v>
      </c>
      <c r="J3142" s="101" t="s">
        <v>5738</v>
      </c>
      <c r="K3142" s="101" t="s">
        <v>727</v>
      </c>
    </row>
    <row r="3143" spans="1:11">
      <c r="A3143" s="2" t="s">
        <v>12157</v>
      </c>
      <c r="B3143" s="99">
        <v>2191040</v>
      </c>
      <c r="C3143" s="100" t="s">
        <v>5739</v>
      </c>
      <c r="D3143" s="101" t="s">
        <v>5740</v>
      </c>
      <c r="E3143" s="102">
        <v>2217124</v>
      </c>
      <c r="F3143" s="101" t="s">
        <v>7506</v>
      </c>
      <c r="G3143" s="101" t="s">
        <v>5872</v>
      </c>
      <c r="H3143" s="103">
        <v>12</v>
      </c>
      <c r="I3143" s="100" t="s">
        <v>7471</v>
      </c>
      <c r="J3143" s="101" t="s">
        <v>5740</v>
      </c>
      <c r="K3143" s="101" t="s">
        <v>727</v>
      </c>
    </row>
    <row r="3144" spans="1:11">
      <c r="A3144" s="2" t="s">
        <v>12157</v>
      </c>
      <c r="B3144" s="99">
        <v>2149400</v>
      </c>
      <c r="C3144" s="100" t="s">
        <v>5741</v>
      </c>
      <c r="D3144" s="101" t="s">
        <v>5742</v>
      </c>
      <c r="E3144" s="102">
        <v>2217124</v>
      </c>
      <c r="F3144" s="101" t="s">
        <v>7506</v>
      </c>
      <c r="G3144" s="101" t="s">
        <v>5872</v>
      </c>
      <c r="H3144" s="103">
        <v>12</v>
      </c>
      <c r="I3144" s="100" t="s">
        <v>7471</v>
      </c>
      <c r="J3144" s="101" t="s">
        <v>5742</v>
      </c>
      <c r="K3144" s="101" t="s">
        <v>727</v>
      </c>
    </row>
    <row r="3145" spans="1:11">
      <c r="A3145" s="2" t="s">
        <v>12157</v>
      </c>
      <c r="B3145" s="99">
        <v>2170244</v>
      </c>
      <c r="C3145" s="100" t="s">
        <v>5743</v>
      </c>
      <c r="D3145" s="101" t="s">
        <v>5744</v>
      </c>
      <c r="E3145" s="102">
        <v>2217124</v>
      </c>
      <c r="F3145" s="101" t="s">
        <v>7506</v>
      </c>
      <c r="G3145" s="101" t="s">
        <v>5872</v>
      </c>
      <c r="H3145" s="103">
        <v>12</v>
      </c>
      <c r="I3145" s="100" t="s">
        <v>7471</v>
      </c>
      <c r="J3145" s="101" t="s">
        <v>5744</v>
      </c>
      <c r="K3145" s="101" t="s">
        <v>727</v>
      </c>
    </row>
    <row r="3146" spans="1:11">
      <c r="A3146" s="2" t="s">
        <v>12157</v>
      </c>
      <c r="B3146" s="99">
        <v>2182449</v>
      </c>
      <c r="C3146" s="100" t="s">
        <v>5745</v>
      </c>
      <c r="D3146" s="101" t="s">
        <v>5746</v>
      </c>
      <c r="E3146" s="102">
        <v>2126761</v>
      </c>
      <c r="F3146" s="101" t="s">
        <v>7506</v>
      </c>
      <c r="G3146" s="101" t="s">
        <v>5457</v>
      </c>
      <c r="H3146" s="103">
        <v>2.4</v>
      </c>
      <c r="I3146" s="100" t="s">
        <v>7471</v>
      </c>
      <c r="J3146" s="101" t="s">
        <v>5746</v>
      </c>
      <c r="K3146" s="101" t="s">
        <v>5747</v>
      </c>
    </row>
    <row r="3147" spans="1:11">
      <c r="A3147" s="2" t="s">
        <v>12157</v>
      </c>
      <c r="B3147" s="99">
        <v>2158267</v>
      </c>
      <c r="C3147" s="100" t="s">
        <v>12377</v>
      </c>
      <c r="D3147" s="101" t="s">
        <v>12378</v>
      </c>
      <c r="E3147" s="102">
        <v>2214766</v>
      </c>
      <c r="F3147" s="101" t="s">
        <v>7506</v>
      </c>
      <c r="G3147" s="101" t="s">
        <v>5872</v>
      </c>
      <c r="H3147" s="103">
        <v>12</v>
      </c>
      <c r="I3147" s="100" t="s">
        <v>7471</v>
      </c>
      <c r="J3147" s="101" t="s">
        <v>12378</v>
      </c>
      <c r="K3147" s="101" t="s">
        <v>731</v>
      </c>
    </row>
    <row r="3148" spans="1:11">
      <c r="A3148" s="2" t="s">
        <v>12157</v>
      </c>
      <c r="B3148" s="99">
        <v>2168708</v>
      </c>
      <c r="C3148" s="100" t="s">
        <v>12379</v>
      </c>
      <c r="D3148" s="101" t="s">
        <v>12380</v>
      </c>
      <c r="E3148" s="102">
        <v>2214766</v>
      </c>
      <c r="F3148" s="101" t="s">
        <v>7506</v>
      </c>
      <c r="G3148" s="101" t="s">
        <v>5872</v>
      </c>
      <c r="H3148" s="103">
        <v>12</v>
      </c>
      <c r="I3148" s="100" t="s">
        <v>7471</v>
      </c>
      <c r="J3148" s="101" t="s">
        <v>12380</v>
      </c>
      <c r="K3148" s="101" t="s">
        <v>731</v>
      </c>
    </row>
    <row r="3149" spans="1:11">
      <c r="A3149" s="2" t="s">
        <v>12157</v>
      </c>
      <c r="B3149" s="99">
        <v>2186466</v>
      </c>
      <c r="C3149" s="100" t="s">
        <v>12381</v>
      </c>
      <c r="D3149" s="101" t="s">
        <v>12382</v>
      </c>
      <c r="E3149" s="102">
        <v>2214766</v>
      </c>
      <c r="F3149" s="101" t="s">
        <v>7506</v>
      </c>
      <c r="G3149" s="101" t="s">
        <v>5872</v>
      </c>
      <c r="H3149" s="103">
        <v>12</v>
      </c>
      <c r="I3149" s="100" t="s">
        <v>7471</v>
      </c>
      <c r="J3149" s="101" t="s">
        <v>12382</v>
      </c>
      <c r="K3149" s="101" t="s">
        <v>731</v>
      </c>
    </row>
    <row r="3150" spans="1:11">
      <c r="A3150" s="2" t="s">
        <v>12157</v>
      </c>
      <c r="B3150" s="99">
        <v>2183309</v>
      </c>
      <c r="C3150" s="100" t="s">
        <v>12383</v>
      </c>
      <c r="D3150" s="101" t="s">
        <v>12384</v>
      </c>
      <c r="E3150" s="102">
        <v>2214766</v>
      </c>
      <c r="F3150" s="101" t="s">
        <v>7506</v>
      </c>
      <c r="G3150" s="101" t="s">
        <v>5872</v>
      </c>
      <c r="H3150" s="103">
        <v>12</v>
      </c>
      <c r="I3150" s="100" t="s">
        <v>7471</v>
      </c>
      <c r="J3150" s="101" t="s">
        <v>12384</v>
      </c>
      <c r="K3150" s="101" t="s">
        <v>731</v>
      </c>
    </row>
    <row r="3151" spans="1:11">
      <c r="A3151" s="2" t="s">
        <v>12157</v>
      </c>
      <c r="B3151" s="99">
        <v>2174216</v>
      </c>
      <c r="C3151" s="100" t="s">
        <v>12385</v>
      </c>
      <c r="D3151" s="101" t="s">
        <v>12386</v>
      </c>
      <c r="E3151" s="102">
        <v>2214766</v>
      </c>
      <c r="F3151" s="101" t="s">
        <v>7506</v>
      </c>
      <c r="G3151" s="101" t="s">
        <v>5872</v>
      </c>
      <c r="H3151" s="103">
        <v>12</v>
      </c>
      <c r="I3151" s="100" t="s">
        <v>7471</v>
      </c>
      <c r="J3151" s="101" t="s">
        <v>12386</v>
      </c>
      <c r="K3151" s="101" t="s">
        <v>731</v>
      </c>
    </row>
    <row r="3152" spans="1:11">
      <c r="A3152" s="2" t="s">
        <v>12157</v>
      </c>
      <c r="B3152" s="99">
        <v>2190543</v>
      </c>
      <c r="C3152" s="100" t="s">
        <v>13379</v>
      </c>
      <c r="D3152" s="101" t="s">
        <v>13380</v>
      </c>
      <c r="E3152" s="102">
        <v>2125340</v>
      </c>
      <c r="F3152" s="101" t="s">
        <v>7506</v>
      </c>
      <c r="G3152" s="101" t="s">
        <v>2931</v>
      </c>
      <c r="H3152" s="103">
        <v>16</v>
      </c>
      <c r="I3152" s="100" t="s">
        <v>7471</v>
      </c>
      <c r="J3152" s="101" t="s">
        <v>13380</v>
      </c>
      <c r="K3152" s="101" t="s">
        <v>13381</v>
      </c>
    </row>
    <row r="3153" spans="1:11">
      <c r="A3153" s="2" t="s">
        <v>12157</v>
      </c>
      <c r="B3153" s="99">
        <v>2183010</v>
      </c>
      <c r="C3153" s="100" t="s">
        <v>13382</v>
      </c>
      <c r="D3153" s="101" t="s">
        <v>13383</v>
      </c>
      <c r="E3153" s="102">
        <v>2125346</v>
      </c>
      <c r="F3153" s="101" t="s">
        <v>7506</v>
      </c>
      <c r="G3153" s="101" t="s">
        <v>2900</v>
      </c>
      <c r="H3153" s="103">
        <v>12</v>
      </c>
      <c r="I3153" s="100" t="s">
        <v>7521</v>
      </c>
      <c r="J3153" s="101" t="s">
        <v>13383</v>
      </c>
      <c r="K3153" s="101" t="s">
        <v>1305</v>
      </c>
    </row>
    <row r="3154" spans="1:11">
      <c r="A3154" s="2" t="s">
        <v>12157</v>
      </c>
      <c r="B3154" s="99">
        <v>2184552</v>
      </c>
      <c r="C3154" s="100" t="s">
        <v>11063</v>
      </c>
      <c r="D3154" s="101" t="s">
        <v>11064</v>
      </c>
      <c r="E3154" s="102">
        <v>2214830</v>
      </c>
      <c r="F3154" s="101" t="s">
        <v>7506</v>
      </c>
      <c r="G3154" s="101" t="s">
        <v>5872</v>
      </c>
      <c r="H3154" s="103">
        <v>12</v>
      </c>
      <c r="I3154" s="100" t="s">
        <v>7471</v>
      </c>
      <c r="J3154" s="101" t="s">
        <v>11064</v>
      </c>
      <c r="K3154" s="101" t="s">
        <v>904</v>
      </c>
    </row>
    <row r="3155" spans="1:11">
      <c r="A3155" s="2" t="s">
        <v>12157</v>
      </c>
      <c r="B3155" s="99">
        <v>2187623</v>
      </c>
      <c r="C3155" s="100" t="s">
        <v>11065</v>
      </c>
      <c r="D3155" s="101" t="s">
        <v>11066</v>
      </c>
      <c r="E3155" s="102">
        <v>2214830</v>
      </c>
      <c r="F3155" s="101" t="s">
        <v>7506</v>
      </c>
      <c r="G3155" s="101" t="s">
        <v>5872</v>
      </c>
      <c r="H3155" s="103">
        <v>12</v>
      </c>
      <c r="I3155" s="100" t="s">
        <v>7471</v>
      </c>
      <c r="J3155" s="101" t="s">
        <v>11066</v>
      </c>
      <c r="K3155" s="101" t="s">
        <v>904</v>
      </c>
    </row>
    <row r="3156" spans="1:11">
      <c r="A3156" s="2" t="s">
        <v>12157</v>
      </c>
      <c r="B3156" s="99">
        <v>2130218</v>
      </c>
      <c r="C3156" s="100" t="s">
        <v>10365</v>
      </c>
      <c r="D3156" s="101" t="s">
        <v>10366</v>
      </c>
      <c r="E3156" s="102">
        <v>2212542</v>
      </c>
      <c r="F3156" s="101" t="s">
        <v>7506</v>
      </c>
      <c r="G3156" s="101" t="s">
        <v>5872</v>
      </c>
      <c r="H3156" s="103">
        <v>12</v>
      </c>
      <c r="I3156" s="100" t="s">
        <v>7471</v>
      </c>
      <c r="J3156" s="101" t="s">
        <v>10366</v>
      </c>
      <c r="K3156" s="101" t="s">
        <v>920</v>
      </c>
    </row>
    <row r="3157" spans="1:11">
      <c r="A3157" s="2" t="s">
        <v>12157</v>
      </c>
      <c r="B3157" s="99">
        <v>2136216</v>
      </c>
      <c r="C3157" s="100" t="s">
        <v>10367</v>
      </c>
      <c r="D3157" s="101" t="s">
        <v>10368</v>
      </c>
      <c r="E3157" s="102">
        <v>2212542</v>
      </c>
      <c r="F3157" s="101" t="s">
        <v>7506</v>
      </c>
      <c r="G3157" s="101" t="s">
        <v>5872</v>
      </c>
      <c r="H3157" s="103">
        <v>12</v>
      </c>
      <c r="I3157" s="100" t="s">
        <v>7471</v>
      </c>
      <c r="J3157" s="101" t="s">
        <v>10368</v>
      </c>
      <c r="K3157" s="101" t="s">
        <v>920</v>
      </c>
    </row>
    <row r="3158" spans="1:11">
      <c r="A3158" s="2" t="s">
        <v>12157</v>
      </c>
      <c r="B3158" s="99">
        <v>2139972</v>
      </c>
      <c r="C3158" s="100" t="s">
        <v>10369</v>
      </c>
      <c r="D3158" s="101" t="s">
        <v>10370</v>
      </c>
      <c r="E3158" s="102">
        <v>2212542</v>
      </c>
      <c r="F3158" s="101" t="s">
        <v>7506</v>
      </c>
      <c r="G3158" s="101" t="s">
        <v>5872</v>
      </c>
      <c r="H3158" s="103">
        <v>12</v>
      </c>
      <c r="I3158" s="100" t="s">
        <v>7471</v>
      </c>
      <c r="J3158" s="101" t="s">
        <v>10370</v>
      </c>
      <c r="K3158" s="101" t="s">
        <v>920</v>
      </c>
    </row>
    <row r="3159" spans="1:11">
      <c r="A3159" s="2" t="s">
        <v>12157</v>
      </c>
      <c r="B3159" s="99">
        <v>2147045</v>
      </c>
      <c r="C3159" s="100" t="s">
        <v>10371</v>
      </c>
      <c r="D3159" s="101" t="s">
        <v>10372</v>
      </c>
      <c r="E3159" s="102">
        <v>2212542</v>
      </c>
      <c r="F3159" s="101" t="s">
        <v>7506</v>
      </c>
      <c r="G3159" s="101" t="s">
        <v>5872</v>
      </c>
      <c r="H3159" s="103">
        <v>12</v>
      </c>
      <c r="I3159" s="100" t="s">
        <v>7471</v>
      </c>
      <c r="J3159" s="101" t="s">
        <v>10372</v>
      </c>
      <c r="K3159" s="101" t="s">
        <v>920</v>
      </c>
    </row>
    <row r="3160" spans="1:11">
      <c r="A3160" s="2" t="s">
        <v>12157</v>
      </c>
      <c r="B3160" s="99">
        <v>2152210</v>
      </c>
      <c r="C3160" s="100" t="s">
        <v>10373</v>
      </c>
      <c r="D3160" s="101" t="s">
        <v>10374</v>
      </c>
      <c r="E3160" s="102">
        <v>2212542</v>
      </c>
      <c r="F3160" s="101" t="s">
        <v>7506</v>
      </c>
      <c r="G3160" s="101" t="s">
        <v>5872</v>
      </c>
      <c r="H3160" s="103">
        <v>12</v>
      </c>
      <c r="I3160" s="100" t="s">
        <v>7471</v>
      </c>
      <c r="J3160" s="101" t="s">
        <v>10374</v>
      </c>
      <c r="K3160" s="101" t="s">
        <v>920</v>
      </c>
    </row>
    <row r="3161" spans="1:11">
      <c r="A3161" s="2" t="s">
        <v>12157</v>
      </c>
      <c r="B3161" s="99">
        <v>2158616</v>
      </c>
      <c r="C3161" s="100" t="s">
        <v>10375</v>
      </c>
      <c r="D3161" s="101" t="s">
        <v>10376</v>
      </c>
      <c r="E3161" s="102">
        <v>2212542</v>
      </c>
      <c r="F3161" s="101" t="s">
        <v>7506</v>
      </c>
      <c r="G3161" s="101" t="s">
        <v>5872</v>
      </c>
      <c r="H3161" s="103">
        <v>12</v>
      </c>
      <c r="I3161" s="100" t="s">
        <v>7471</v>
      </c>
      <c r="J3161" s="101" t="s">
        <v>10376</v>
      </c>
      <c r="K3161" s="101" t="s">
        <v>920</v>
      </c>
    </row>
    <row r="3162" spans="1:11">
      <c r="A3162" s="2" t="s">
        <v>12157</v>
      </c>
      <c r="B3162" s="99">
        <v>2180931</v>
      </c>
      <c r="C3162" s="100" t="s">
        <v>10377</v>
      </c>
      <c r="D3162" s="101" t="s">
        <v>10378</v>
      </c>
      <c r="E3162" s="102">
        <v>2212542</v>
      </c>
      <c r="F3162" s="101" t="s">
        <v>7506</v>
      </c>
      <c r="G3162" s="101" t="s">
        <v>5872</v>
      </c>
      <c r="H3162" s="103">
        <v>12</v>
      </c>
      <c r="I3162" s="100" t="s">
        <v>7471</v>
      </c>
      <c r="J3162" s="101" t="s">
        <v>10378</v>
      </c>
      <c r="K3162" s="101" t="s">
        <v>920</v>
      </c>
    </row>
    <row r="3163" spans="1:11">
      <c r="A3163" s="2" t="s">
        <v>12157</v>
      </c>
      <c r="B3163" s="99">
        <v>2184323</v>
      </c>
      <c r="C3163" s="100" t="s">
        <v>10379</v>
      </c>
      <c r="D3163" s="101" t="s">
        <v>10380</v>
      </c>
      <c r="E3163" s="102">
        <v>2219490</v>
      </c>
      <c r="F3163" s="101" t="s">
        <v>7506</v>
      </c>
      <c r="G3163" s="101" t="s">
        <v>5872</v>
      </c>
      <c r="H3163" s="103">
        <v>4</v>
      </c>
      <c r="I3163" s="100" t="s">
        <v>7521</v>
      </c>
      <c r="J3163" s="101" t="s">
        <v>10380</v>
      </c>
      <c r="K3163" s="101" t="s">
        <v>920</v>
      </c>
    </row>
    <row r="3164" spans="1:11">
      <c r="A3164" s="2" t="s">
        <v>12157</v>
      </c>
      <c r="B3164" s="99">
        <v>2185647</v>
      </c>
      <c r="C3164" s="100" t="s">
        <v>10381</v>
      </c>
      <c r="D3164" s="101" t="s">
        <v>10382</v>
      </c>
      <c r="E3164" s="102">
        <v>2212542</v>
      </c>
      <c r="F3164" s="101" t="s">
        <v>7506</v>
      </c>
      <c r="G3164" s="101" t="s">
        <v>5872</v>
      </c>
      <c r="H3164" s="103">
        <v>12</v>
      </c>
      <c r="I3164" s="100" t="s">
        <v>7471</v>
      </c>
      <c r="J3164" s="101" t="s">
        <v>10382</v>
      </c>
      <c r="K3164" s="101" t="s">
        <v>920</v>
      </c>
    </row>
    <row r="3165" spans="1:11">
      <c r="A3165" s="2" t="s">
        <v>12157</v>
      </c>
      <c r="B3165" s="99">
        <v>2188780</v>
      </c>
      <c r="C3165" s="100" t="s">
        <v>10383</v>
      </c>
      <c r="D3165" s="101" t="s">
        <v>10384</v>
      </c>
      <c r="E3165" s="102">
        <v>2212542</v>
      </c>
      <c r="F3165" s="101" t="s">
        <v>7506</v>
      </c>
      <c r="G3165" s="101" t="s">
        <v>5872</v>
      </c>
      <c r="H3165" s="103">
        <v>12</v>
      </c>
      <c r="I3165" s="100" t="s">
        <v>7471</v>
      </c>
      <c r="J3165" s="101" t="s">
        <v>10384</v>
      </c>
      <c r="K3165" s="101" t="s">
        <v>920</v>
      </c>
    </row>
    <row r="3166" spans="1:11">
      <c r="A3166" s="2" t="s">
        <v>12157</v>
      </c>
      <c r="B3166" s="99">
        <v>2190946</v>
      </c>
      <c r="C3166" s="100" t="s">
        <v>10385</v>
      </c>
      <c r="D3166" s="101" t="s">
        <v>10386</v>
      </c>
      <c r="E3166" s="102">
        <v>2212542</v>
      </c>
      <c r="F3166" s="101" t="s">
        <v>7506</v>
      </c>
      <c r="G3166" s="101" t="s">
        <v>5872</v>
      </c>
      <c r="H3166" s="103">
        <v>12</v>
      </c>
      <c r="I3166" s="100" t="s">
        <v>7471</v>
      </c>
      <c r="J3166" s="101" t="s">
        <v>10386</v>
      </c>
      <c r="K3166" s="101" t="s">
        <v>920</v>
      </c>
    </row>
    <row r="3167" spans="1:11">
      <c r="A3167" s="2" t="s">
        <v>12157</v>
      </c>
      <c r="B3167" s="99">
        <v>2191091</v>
      </c>
      <c r="C3167" s="100" t="s">
        <v>10387</v>
      </c>
      <c r="D3167" s="101" t="s">
        <v>10388</v>
      </c>
      <c r="E3167" s="102">
        <v>2219490</v>
      </c>
      <c r="F3167" s="101" t="s">
        <v>7506</v>
      </c>
      <c r="G3167" s="101" t="s">
        <v>5872</v>
      </c>
      <c r="H3167" s="103">
        <v>4</v>
      </c>
      <c r="I3167" s="100" t="s">
        <v>7521</v>
      </c>
      <c r="J3167" s="101" t="s">
        <v>10388</v>
      </c>
      <c r="K3167" s="101" t="s">
        <v>920</v>
      </c>
    </row>
    <row r="3168" spans="1:11">
      <c r="A3168" s="2" t="s">
        <v>12157</v>
      </c>
      <c r="B3168" s="99">
        <v>2157300</v>
      </c>
      <c r="C3168" s="100" t="s">
        <v>10389</v>
      </c>
      <c r="D3168" s="101" t="s">
        <v>10390</v>
      </c>
      <c r="E3168" s="102">
        <v>2212542</v>
      </c>
      <c r="F3168" s="101" t="s">
        <v>7506</v>
      </c>
      <c r="G3168" s="101" t="s">
        <v>5872</v>
      </c>
      <c r="H3168" s="103">
        <v>12</v>
      </c>
      <c r="I3168" s="100" t="s">
        <v>7471</v>
      </c>
      <c r="J3168" s="101" t="s">
        <v>10390</v>
      </c>
      <c r="K3168" s="101" t="s">
        <v>920</v>
      </c>
    </row>
    <row r="3169" spans="1:11">
      <c r="A3169" s="2" t="s">
        <v>12157</v>
      </c>
      <c r="B3169" s="99">
        <v>2159869</v>
      </c>
      <c r="C3169" s="100" t="s">
        <v>10391</v>
      </c>
      <c r="D3169" s="101" t="s">
        <v>10392</v>
      </c>
      <c r="E3169" s="102">
        <v>2219490</v>
      </c>
      <c r="F3169" s="101" t="s">
        <v>7506</v>
      </c>
      <c r="G3169" s="101" t="s">
        <v>5872</v>
      </c>
      <c r="H3169" s="103">
        <v>4</v>
      </c>
      <c r="I3169" s="100" t="s">
        <v>7521</v>
      </c>
      <c r="J3169" s="101" t="s">
        <v>10392</v>
      </c>
      <c r="K3169" s="101" t="s">
        <v>920</v>
      </c>
    </row>
    <row r="3170" spans="1:11">
      <c r="A3170" s="2" t="s">
        <v>12157</v>
      </c>
      <c r="B3170" s="99">
        <v>2178914</v>
      </c>
      <c r="C3170" s="100" t="s">
        <v>10393</v>
      </c>
      <c r="D3170" s="101" t="s">
        <v>10394</v>
      </c>
      <c r="E3170" s="102">
        <v>2212542</v>
      </c>
      <c r="F3170" s="101" t="s">
        <v>7506</v>
      </c>
      <c r="G3170" s="101" t="s">
        <v>5872</v>
      </c>
      <c r="H3170" s="103">
        <v>12</v>
      </c>
      <c r="I3170" s="100" t="s">
        <v>7471</v>
      </c>
      <c r="J3170" s="101" t="s">
        <v>10394</v>
      </c>
      <c r="K3170" s="101" t="s">
        <v>920</v>
      </c>
    </row>
    <row r="3171" spans="1:11">
      <c r="A3171" s="2" t="s">
        <v>12157</v>
      </c>
      <c r="B3171" s="99">
        <v>2188114</v>
      </c>
      <c r="C3171" s="100" t="s">
        <v>10395</v>
      </c>
      <c r="D3171" s="101" t="s">
        <v>10396</v>
      </c>
      <c r="E3171" s="102">
        <v>2212542</v>
      </c>
      <c r="F3171" s="101" t="s">
        <v>7506</v>
      </c>
      <c r="G3171" s="101" t="s">
        <v>5872</v>
      </c>
      <c r="H3171" s="103">
        <v>12</v>
      </c>
      <c r="I3171" s="100" t="s">
        <v>7471</v>
      </c>
      <c r="J3171" s="101" t="s">
        <v>10396</v>
      </c>
      <c r="K3171" s="101" t="s">
        <v>920</v>
      </c>
    </row>
    <row r="3172" spans="1:11">
      <c r="A3172" s="2" t="s">
        <v>12157</v>
      </c>
      <c r="B3172" s="99">
        <v>2190369</v>
      </c>
      <c r="C3172" s="100" t="s">
        <v>10397</v>
      </c>
      <c r="D3172" s="101" t="s">
        <v>10398</v>
      </c>
      <c r="E3172" s="102">
        <v>2219490</v>
      </c>
      <c r="F3172" s="101" t="s">
        <v>7506</v>
      </c>
      <c r="G3172" s="101" t="s">
        <v>5872</v>
      </c>
      <c r="H3172" s="103">
        <v>4</v>
      </c>
      <c r="I3172" s="100" t="s">
        <v>7521</v>
      </c>
      <c r="J3172" s="101" t="s">
        <v>10398</v>
      </c>
      <c r="K3172" s="101" t="s">
        <v>920</v>
      </c>
    </row>
    <row r="3173" spans="1:11">
      <c r="A3173" s="2" t="s">
        <v>12157</v>
      </c>
      <c r="B3173" s="99">
        <v>2190614</v>
      </c>
      <c r="C3173" s="100" t="s">
        <v>10399</v>
      </c>
      <c r="D3173" s="101" t="s">
        <v>1502</v>
      </c>
      <c r="E3173" s="102">
        <v>2212542</v>
      </c>
      <c r="F3173" s="101" t="s">
        <v>7506</v>
      </c>
      <c r="G3173" s="101" t="s">
        <v>5872</v>
      </c>
      <c r="H3173" s="103">
        <v>12</v>
      </c>
      <c r="I3173" s="100" t="s">
        <v>7471</v>
      </c>
      <c r="J3173" s="101" t="s">
        <v>1502</v>
      </c>
      <c r="K3173" s="101" t="s">
        <v>920</v>
      </c>
    </row>
    <row r="3174" spans="1:11">
      <c r="A3174" s="2" t="s">
        <v>12157</v>
      </c>
      <c r="B3174" s="99">
        <v>2191048</v>
      </c>
      <c r="C3174" s="100" t="s">
        <v>10400</v>
      </c>
      <c r="D3174" s="101" t="s">
        <v>10401</v>
      </c>
      <c r="E3174" s="102">
        <v>2219490</v>
      </c>
      <c r="F3174" s="101" t="s">
        <v>7506</v>
      </c>
      <c r="G3174" s="101" t="s">
        <v>5872</v>
      </c>
      <c r="H3174" s="103">
        <v>4</v>
      </c>
      <c r="I3174" s="100" t="s">
        <v>7521</v>
      </c>
      <c r="J3174" s="101" t="s">
        <v>10401</v>
      </c>
      <c r="K3174" s="101" t="s">
        <v>920</v>
      </c>
    </row>
    <row r="3175" spans="1:11">
      <c r="A3175" s="2" t="s">
        <v>12157</v>
      </c>
      <c r="B3175" s="99">
        <v>2180272</v>
      </c>
      <c r="C3175" s="100" t="s">
        <v>10544</v>
      </c>
      <c r="D3175" s="101" t="s">
        <v>10545</v>
      </c>
      <c r="E3175" s="102">
        <v>2217114</v>
      </c>
      <c r="F3175" s="101" t="s">
        <v>7506</v>
      </c>
      <c r="G3175" s="101" t="s">
        <v>5872</v>
      </c>
      <c r="H3175" s="103">
        <v>12</v>
      </c>
      <c r="I3175" s="100" t="s">
        <v>7471</v>
      </c>
      <c r="J3175" s="101" t="s">
        <v>10545</v>
      </c>
      <c r="K3175" s="101" t="s">
        <v>933</v>
      </c>
    </row>
    <row r="3176" spans="1:11">
      <c r="A3176" s="2" t="s">
        <v>12157</v>
      </c>
      <c r="B3176" s="99">
        <v>2183968</v>
      </c>
      <c r="C3176" s="100" t="s">
        <v>10546</v>
      </c>
      <c r="D3176" s="101" t="s">
        <v>10547</v>
      </c>
      <c r="E3176" s="102">
        <v>2217114</v>
      </c>
      <c r="F3176" s="101" t="s">
        <v>7506</v>
      </c>
      <c r="G3176" s="101" t="s">
        <v>5872</v>
      </c>
      <c r="H3176" s="103">
        <v>12</v>
      </c>
      <c r="I3176" s="100" t="s">
        <v>7471</v>
      </c>
      <c r="J3176" s="101" t="s">
        <v>10547</v>
      </c>
      <c r="K3176" s="101" t="s">
        <v>933</v>
      </c>
    </row>
    <row r="3177" spans="1:11">
      <c r="A3177" s="2" t="s">
        <v>12157</v>
      </c>
      <c r="B3177" s="99">
        <v>2187042</v>
      </c>
      <c r="C3177" s="100" t="s">
        <v>10548</v>
      </c>
      <c r="D3177" s="101" t="s">
        <v>10549</v>
      </c>
      <c r="E3177" s="102">
        <v>2217114</v>
      </c>
      <c r="F3177" s="101" t="s">
        <v>7506</v>
      </c>
      <c r="G3177" s="101" t="s">
        <v>5872</v>
      </c>
      <c r="H3177" s="103">
        <v>12</v>
      </c>
      <c r="I3177" s="100" t="s">
        <v>7471</v>
      </c>
      <c r="J3177" s="101" t="s">
        <v>10549</v>
      </c>
      <c r="K3177" s="101" t="s">
        <v>933</v>
      </c>
    </row>
    <row r="3178" spans="1:11">
      <c r="A3178" s="2" t="s">
        <v>12157</v>
      </c>
      <c r="B3178" s="99">
        <v>2188194</v>
      </c>
      <c r="C3178" s="100" t="s">
        <v>10550</v>
      </c>
      <c r="D3178" s="101" t="s">
        <v>10551</v>
      </c>
      <c r="E3178" s="102">
        <v>2217114</v>
      </c>
      <c r="F3178" s="101" t="s">
        <v>7506</v>
      </c>
      <c r="G3178" s="101" t="s">
        <v>5872</v>
      </c>
      <c r="H3178" s="103">
        <v>12</v>
      </c>
      <c r="I3178" s="100" t="s">
        <v>7471</v>
      </c>
      <c r="J3178" s="101" t="s">
        <v>10551</v>
      </c>
      <c r="K3178" s="101" t="s">
        <v>933</v>
      </c>
    </row>
    <row r="3179" spans="1:11">
      <c r="A3179" s="2" t="s">
        <v>12157</v>
      </c>
      <c r="B3179" s="99">
        <v>2184717</v>
      </c>
      <c r="C3179" s="100" t="s">
        <v>10552</v>
      </c>
      <c r="D3179" s="101" t="s">
        <v>10553</v>
      </c>
      <c r="E3179" s="102">
        <v>2217114</v>
      </c>
      <c r="F3179" s="101" t="s">
        <v>7506</v>
      </c>
      <c r="G3179" s="101" t="s">
        <v>5872</v>
      </c>
      <c r="H3179" s="103">
        <v>12</v>
      </c>
      <c r="I3179" s="100" t="s">
        <v>7471</v>
      </c>
      <c r="J3179" s="101" t="s">
        <v>10553</v>
      </c>
      <c r="K3179" s="101" t="s">
        <v>933</v>
      </c>
    </row>
    <row r="3180" spans="1:11">
      <c r="A3180" s="2" t="s">
        <v>12157</v>
      </c>
      <c r="B3180" s="99">
        <v>2153680</v>
      </c>
      <c r="C3180" s="100" t="s">
        <v>10554</v>
      </c>
      <c r="D3180" s="101" t="s">
        <v>10555</v>
      </c>
      <c r="E3180" s="102">
        <v>2217116</v>
      </c>
      <c r="F3180" s="101" t="s">
        <v>7506</v>
      </c>
      <c r="G3180" s="101" t="s">
        <v>5872</v>
      </c>
      <c r="H3180" s="103">
        <v>12</v>
      </c>
      <c r="I3180" s="100" t="s">
        <v>7471</v>
      </c>
      <c r="J3180" s="101" t="s">
        <v>10555</v>
      </c>
      <c r="K3180" s="101" t="s">
        <v>934</v>
      </c>
    </row>
    <row r="3181" spans="1:11">
      <c r="A3181" s="2" t="s">
        <v>12157</v>
      </c>
      <c r="B3181" s="99">
        <v>2156934</v>
      </c>
      <c r="C3181" s="100" t="s">
        <v>10556</v>
      </c>
      <c r="D3181" s="101" t="s">
        <v>10557</v>
      </c>
      <c r="E3181" s="102">
        <v>2217116</v>
      </c>
      <c r="F3181" s="101" t="s">
        <v>7506</v>
      </c>
      <c r="G3181" s="101" t="s">
        <v>5872</v>
      </c>
      <c r="H3181" s="103">
        <v>12</v>
      </c>
      <c r="I3181" s="100" t="s">
        <v>7471</v>
      </c>
      <c r="J3181" s="101" t="s">
        <v>10557</v>
      </c>
      <c r="K3181" s="101" t="s">
        <v>934</v>
      </c>
    </row>
    <row r="3182" spans="1:11">
      <c r="A3182" s="2" t="s">
        <v>12157</v>
      </c>
      <c r="B3182" s="99">
        <v>2189705</v>
      </c>
      <c r="C3182" s="100" t="s">
        <v>10558</v>
      </c>
      <c r="D3182" s="101" t="s">
        <v>10559</v>
      </c>
      <c r="E3182" s="102">
        <v>2217116</v>
      </c>
      <c r="F3182" s="101" t="s">
        <v>7506</v>
      </c>
      <c r="G3182" s="101" t="s">
        <v>5872</v>
      </c>
      <c r="H3182" s="103">
        <v>12</v>
      </c>
      <c r="I3182" s="100" t="s">
        <v>7471</v>
      </c>
      <c r="J3182" s="101" t="s">
        <v>10559</v>
      </c>
      <c r="K3182" s="101" t="s">
        <v>934</v>
      </c>
    </row>
    <row r="3183" spans="1:11">
      <c r="A3183" s="2" t="s">
        <v>12157</v>
      </c>
      <c r="B3183" s="99">
        <v>2150272</v>
      </c>
      <c r="C3183" s="100" t="s">
        <v>11515</v>
      </c>
      <c r="D3183" s="101" t="s">
        <v>11516</v>
      </c>
      <c r="E3183" s="102">
        <v>2217116</v>
      </c>
      <c r="F3183" s="101" t="s">
        <v>7506</v>
      </c>
      <c r="G3183" s="101" t="s">
        <v>5872</v>
      </c>
      <c r="H3183" s="103">
        <v>12</v>
      </c>
      <c r="I3183" s="100" t="s">
        <v>7471</v>
      </c>
      <c r="J3183" s="101" t="s">
        <v>11516</v>
      </c>
      <c r="K3183" s="101" t="s">
        <v>934</v>
      </c>
    </row>
    <row r="3184" spans="1:11">
      <c r="A3184" s="2" t="s">
        <v>12157</v>
      </c>
      <c r="B3184" s="99">
        <v>2185577</v>
      </c>
      <c r="C3184" s="100" t="s">
        <v>11517</v>
      </c>
      <c r="D3184" s="101" t="s">
        <v>11518</v>
      </c>
      <c r="E3184" s="102">
        <v>2217116</v>
      </c>
      <c r="F3184" s="101" t="s">
        <v>7506</v>
      </c>
      <c r="G3184" s="101" t="s">
        <v>5872</v>
      </c>
      <c r="H3184" s="103">
        <v>12</v>
      </c>
      <c r="I3184" s="100" t="s">
        <v>7471</v>
      </c>
      <c r="J3184" s="101" t="s">
        <v>11518</v>
      </c>
      <c r="K3184" s="101" t="s">
        <v>934</v>
      </c>
    </row>
    <row r="3185" spans="1:11">
      <c r="A3185" s="2" t="s">
        <v>12157</v>
      </c>
      <c r="B3185" s="99">
        <v>2154815</v>
      </c>
      <c r="C3185" s="100" t="s">
        <v>11519</v>
      </c>
      <c r="D3185" s="101" t="s">
        <v>11520</v>
      </c>
      <c r="E3185" s="102">
        <v>2217116</v>
      </c>
      <c r="F3185" s="101" t="s">
        <v>7506</v>
      </c>
      <c r="G3185" s="101" t="s">
        <v>5872</v>
      </c>
      <c r="H3185" s="103">
        <v>12</v>
      </c>
      <c r="I3185" s="100" t="s">
        <v>7471</v>
      </c>
      <c r="J3185" s="101" t="s">
        <v>11520</v>
      </c>
      <c r="K3185" s="101" t="s">
        <v>934</v>
      </c>
    </row>
    <row r="3186" spans="1:11">
      <c r="A3186" s="2" t="s">
        <v>12157</v>
      </c>
      <c r="B3186" s="99">
        <v>2190574</v>
      </c>
      <c r="C3186" s="100" t="s">
        <v>11521</v>
      </c>
      <c r="D3186" s="101" t="s">
        <v>11522</v>
      </c>
      <c r="E3186" s="102">
        <v>2217116</v>
      </c>
      <c r="F3186" s="101" t="s">
        <v>7506</v>
      </c>
      <c r="G3186" s="101" t="s">
        <v>5872</v>
      </c>
      <c r="H3186" s="103">
        <v>12</v>
      </c>
      <c r="I3186" s="100" t="s">
        <v>7471</v>
      </c>
      <c r="J3186" s="101" t="s">
        <v>11522</v>
      </c>
      <c r="K3186" s="101" t="s">
        <v>934</v>
      </c>
    </row>
    <row r="3187" spans="1:11">
      <c r="A3187" s="2" t="s">
        <v>12157</v>
      </c>
      <c r="B3187" s="99">
        <v>2191033</v>
      </c>
      <c r="C3187" s="100" t="s">
        <v>11523</v>
      </c>
      <c r="D3187" s="101" t="s">
        <v>11524</v>
      </c>
      <c r="E3187" s="102">
        <v>2217116</v>
      </c>
      <c r="F3187" s="101" t="s">
        <v>7506</v>
      </c>
      <c r="G3187" s="101" t="s">
        <v>5872</v>
      </c>
      <c r="H3187" s="103">
        <v>12</v>
      </c>
      <c r="I3187" s="100" t="s">
        <v>7471</v>
      </c>
      <c r="J3187" s="101" t="s">
        <v>11524</v>
      </c>
      <c r="K3187" s="101" t="s">
        <v>934</v>
      </c>
    </row>
    <row r="3188" spans="1:11">
      <c r="A3188" s="2" t="s">
        <v>12157</v>
      </c>
      <c r="B3188" s="99">
        <v>2152393</v>
      </c>
      <c r="C3188" s="100" t="s">
        <v>11525</v>
      </c>
      <c r="D3188" s="101" t="s">
        <v>11526</v>
      </c>
      <c r="E3188" s="102">
        <v>2219656</v>
      </c>
      <c r="F3188" s="101" t="s">
        <v>7506</v>
      </c>
      <c r="G3188" s="101" t="s">
        <v>5876</v>
      </c>
      <c r="H3188" s="103">
        <v>4</v>
      </c>
      <c r="I3188" s="100" t="s">
        <v>7521</v>
      </c>
      <c r="J3188" s="101" t="s">
        <v>11526</v>
      </c>
      <c r="K3188" s="101" t="s">
        <v>935</v>
      </c>
    </row>
    <row r="3189" spans="1:11">
      <c r="A3189" s="2" t="s">
        <v>12157</v>
      </c>
      <c r="B3189" s="99">
        <v>2190962</v>
      </c>
      <c r="C3189" s="100" t="s">
        <v>11527</v>
      </c>
      <c r="D3189" s="101" t="s">
        <v>11528</v>
      </c>
      <c r="E3189" s="102">
        <v>2219656</v>
      </c>
      <c r="F3189" s="101" t="s">
        <v>7506</v>
      </c>
      <c r="G3189" s="101" t="s">
        <v>5876</v>
      </c>
      <c r="H3189" s="103">
        <v>4</v>
      </c>
      <c r="I3189" s="100" t="s">
        <v>7521</v>
      </c>
      <c r="J3189" s="101" t="s">
        <v>11528</v>
      </c>
      <c r="K3189" s="101" t="s">
        <v>935</v>
      </c>
    </row>
    <row r="3190" spans="1:11">
      <c r="A3190" s="2" t="s">
        <v>12157</v>
      </c>
      <c r="B3190" s="99">
        <v>2159518</v>
      </c>
      <c r="C3190" s="100" t="s">
        <v>11529</v>
      </c>
      <c r="D3190" s="101" t="s">
        <v>11530</v>
      </c>
      <c r="E3190" s="102">
        <v>2219656</v>
      </c>
      <c r="F3190" s="101" t="s">
        <v>7506</v>
      </c>
      <c r="G3190" s="101" t="s">
        <v>5876</v>
      </c>
      <c r="H3190" s="103">
        <v>4</v>
      </c>
      <c r="I3190" s="100" t="s">
        <v>7471</v>
      </c>
      <c r="J3190" s="101" t="s">
        <v>11530</v>
      </c>
      <c r="K3190" s="101" t="s">
        <v>935</v>
      </c>
    </row>
    <row r="3191" spans="1:11">
      <c r="A3191" s="2" t="s">
        <v>12157</v>
      </c>
      <c r="B3191" s="99">
        <v>2174773</v>
      </c>
      <c r="C3191" s="100" t="s">
        <v>11531</v>
      </c>
      <c r="D3191" s="101" t="s">
        <v>11532</v>
      </c>
      <c r="E3191" s="102">
        <v>2219656</v>
      </c>
      <c r="F3191" s="101" t="s">
        <v>7506</v>
      </c>
      <c r="G3191" s="101" t="s">
        <v>5876</v>
      </c>
      <c r="H3191" s="103">
        <v>4</v>
      </c>
      <c r="I3191" s="100" t="s">
        <v>7471</v>
      </c>
      <c r="J3191" s="101" t="s">
        <v>11532</v>
      </c>
      <c r="K3191" s="101" t="s">
        <v>935</v>
      </c>
    </row>
    <row r="3192" spans="1:11">
      <c r="A3192" s="2" t="s">
        <v>12157</v>
      </c>
      <c r="B3192" s="99">
        <v>2190509</v>
      </c>
      <c r="C3192" s="100" t="s">
        <v>11533</v>
      </c>
      <c r="D3192" s="101" t="s">
        <v>11534</v>
      </c>
      <c r="E3192" s="102">
        <v>2216116</v>
      </c>
      <c r="F3192" s="101" t="s">
        <v>7506</v>
      </c>
      <c r="G3192" s="101" t="s">
        <v>5448</v>
      </c>
      <c r="H3192" s="103">
        <v>12</v>
      </c>
      <c r="I3192" s="100" t="s">
        <v>7471</v>
      </c>
      <c r="J3192" s="101" t="s">
        <v>11534</v>
      </c>
      <c r="K3192" s="101" t="s">
        <v>936</v>
      </c>
    </row>
    <row r="3193" spans="1:11">
      <c r="A3193" s="2" t="s">
        <v>12157</v>
      </c>
      <c r="B3193" s="99">
        <v>2190882</v>
      </c>
      <c r="C3193" s="100" t="s">
        <v>11535</v>
      </c>
      <c r="D3193" s="101" t="s">
        <v>11536</v>
      </c>
      <c r="E3193" s="102">
        <v>2216116</v>
      </c>
      <c r="F3193" s="101" t="s">
        <v>7506</v>
      </c>
      <c r="G3193" s="101" t="s">
        <v>5448</v>
      </c>
      <c r="H3193" s="103">
        <v>12</v>
      </c>
      <c r="I3193" s="100" t="s">
        <v>7471</v>
      </c>
      <c r="J3193" s="101" t="s">
        <v>11536</v>
      </c>
      <c r="K3193" s="101" t="s">
        <v>936</v>
      </c>
    </row>
    <row r="3194" spans="1:11">
      <c r="A3194" s="2" t="s">
        <v>12157</v>
      </c>
      <c r="B3194" s="99">
        <v>2190883</v>
      </c>
      <c r="C3194" s="100" t="s">
        <v>11537</v>
      </c>
      <c r="D3194" s="101" t="s">
        <v>11538</v>
      </c>
      <c r="E3194" s="102">
        <v>2216116</v>
      </c>
      <c r="F3194" s="101" t="s">
        <v>7506</v>
      </c>
      <c r="G3194" s="101" t="s">
        <v>5448</v>
      </c>
      <c r="H3194" s="103">
        <v>12</v>
      </c>
      <c r="I3194" s="100" t="s">
        <v>7471</v>
      </c>
      <c r="J3194" s="101" t="s">
        <v>11538</v>
      </c>
      <c r="K3194" s="101" t="s">
        <v>936</v>
      </c>
    </row>
    <row r="3195" spans="1:11">
      <c r="A3195" s="2" t="s">
        <v>12157</v>
      </c>
      <c r="B3195" s="99">
        <v>2190649</v>
      </c>
      <c r="C3195" s="100" t="s">
        <v>11539</v>
      </c>
      <c r="D3195" s="101" t="s">
        <v>11540</v>
      </c>
      <c r="E3195" s="102">
        <v>2216116</v>
      </c>
      <c r="F3195" s="101" t="s">
        <v>7506</v>
      </c>
      <c r="G3195" s="101" t="s">
        <v>5448</v>
      </c>
      <c r="H3195" s="103">
        <v>12</v>
      </c>
      <c r="I3195" s="100" t="s">
        <v>7471</v>
      </c>
      <c r="J3195" s="101" t="s">
        <v>11540</v>
      </c>
      <c r="K3195" s="101" t="s">
        <v>936</v>
      </c>
    </row>
    <row r="3196" spans="1:11">
      <c r="A3196" s="2" t="s">
        <v>12157</v>
      </c>
      <c r="B3196" s="99">
        <v>2138435</v>
      </c>
      <c r="C3196" s="100" t="s">
        <v>11689</v>
      </c>
      <c r="D3196" s="101" t="s">
        <v>433</v>
      </c>
      <c r="E3196" s="102">
        <v>2212548</v>
      </c>
      <c r="F3196" s="101" t="s">
        <v>7506</v>
      </c>
      <c r="G3196" s="101" t="s">
        <v>5872</v>
      </c>
      <c r="H3196" s="103">
        <v>12</v>
      </c>
      <c r="I3196" s="100" t="s">
        <v>7471</v>
      </c>
      <c r="J3196" s="101" t="s">
        <v>433</v>
      </c>
      <c r="K3196" s="101" t="s">
        <v>941</v>
      </c>
    </row>
    <row r="3197" spans="1:11">
      <c r="A3197" s="2" t="s">
        <v>12157</v>
      </c>
      <c r="B3197" s="99">
        <v>2163882</v>
      </c>
      <c r="C3197" s="100" t="s">
        <v>11690</v>
      </c>
      <c r="D3197" s="101" t="s">
        <v>11691</v>
      </c>
      <c r="E3197" s="102">
        <v>2212548</v>
      </c>
      <c r="F3197" s="101" t="s">
        <v>7506</v>
      </c>
      <c r="G3197" s="101" t="s">
        <v>5872</v>
      </c>
      <c r="H3197" s="103">
        <v>12</v>
      </c>
      <c r="I3197" s="100" t="s">
        <v>7471</v>
      </c>
      <c r="J3197" s="101" t="s">
        <v>11691</v>
      </c>
      <c r="K3197" s="101" t="s">
        <v>941</v>
      </c>
    </row>
    <row r="3198" spans="1:11">
      <c r="A3198" s="2" t="s">
        <v>12157</v>
      </c>
      <c r="B3198" s="99">
        <v>2172608</v>
      </c>
      <c r="C3198" s="100" t="s">
        <v>11692</v>
      </c>
      <c r="D3198" s="101" t="s">
        <v>11693</v>
      </c>
      <c r="E3198" s="102">
        <v>2212548</v>
      </c>
      <c r="F3198" s="101" t="s">
        <v>7506</v>
      </c>
      <c r="G3198" s="101" t="s">
        <v>5872</v>
      </c>
      <c r="H3198" s="103">
        <v>12</v>
      </c>
      <c r="I3198" s="100" t="s">
        <v>7471</v>
      </c>
      <c r="J3198" s="101" t="s">
        <v>11693</v>
      </c>
      <c r="K3198" s="101" t="s">
        <v>941</v>
      </c>
    </row>
    <row r="3199" spans="1:11">
      <c r="A3199" s="2" t="s">
        <v>12157</v>
      </c>
      <c r="B3199" s="99">
        <v>2174964</v>
      </c>
      <c r="C3199" s="100" t="s">
        <v>11694</v>
      </c>
      <c r="D3199" s="101" t="s">
        <v>289</v>
      </c>
      <c r="E3199" s="102">
        <v>2219502</v>
      </c>
      <c r="F3199" s="101" t="s">
        <v>7506</v>
      </c>
      <c r="G3199" s="101" t="s">
        <v>5872</v>
      </c>
      <c r="H3199" s="103">
        <v>4</v>
      </c>
      <c r="I3199" s="100" t="s">
        <v>7471</v>
      </c>
      <c r="J3199" s="101" t="s">
        <v>289</v>
      </c>
      <c r="K3199" s="101" t="s">
        <v>941</v>
      </c>
    </row>
    <row r="3200" spans="1:11">
      <c r="A3200" s="2" t="s">
        <v>12157</v>
      </c>
      <c r="B3200" s="99">
        <v>2175353</v>
      </c>
      <c r="C3200" s="100" t="s">
        <v>11695</v>
      </c>
      <c r="D3200" s="101" t="s">
        <v>11696</v>
      </c>
      <c r="E3200" s="102">
        <v>2212548</v>
      </c>
      <c r="F3200" s="101" t="s">
        <v>7506</v>
      </c>
      <c r="G3200" s="101" t="s">
        <v>5872</v>
      </c>
      <c r="H3200" s="103">
        <v>12</v>
      </c>
      <c r="I3200" s="100" t="s">
        <v>7471</v>
      </c>
      <c r="J3200" s="101" t="s">
        <v>11696</v>
      </c>
      <c r="K3200" s="101" t="s">
        <v>941</v>
      </c>
    </row>
    <row r="3201" spans="1:11">
      <c r="A3201" s="2" t="s">
        <v>12157</v>
      </c>
      <c r="B3201" s="99">
        <v>2178830</v>
      </c>
      <c r="C3201" s="100" t="s">
        <v>11697</v>
      </c>
      <c r="D3201" s="101" t="s">
        <v>11698</v>
      </c>
      <c r="E3201" s="102">
        <v>2219502</v>
      </c>
      <c r="F3201" s="101" t="s">
        <v>7506</v>
      </c>
      <c r="G3201" s="101" t="s">
        <v>5872</v>
      </c>
      <c r="H3201" s="103">
        <v>4</v>
      </c>
      <c r="I3201" s="100" t="s">
        <v>7471</v>
      </c>
      <c r="J3201" s="101" t="s">
        <v>11698</v>
      </c>
      <c r="K3201" s="101" t="s">
        <v>941</v>
      </c>
    </row>
    <row r="3202" spans="1:11">
      <c r="A3202" s="2" t="s">
        <v>12157</v>
      </c>
      <c r="B3202" s="99">
        <v>2190069</v>
      </c>
      <c r="C3202" s="100" t="s">
        <v>11699</v>
      </c>
      <c r="D3202" s="101" t="s">
        <v>11700</v>
      </c>
      <c r="E3202" s="102">
        <v>2212548</v>
      </c>
      <c r="F3202" s="101" t="s">
        <v>7506</v>
      </c>
      <c r="G3202" s="101" t="s">
        <v>5872</v>
      </c>
      <c r="H3202" s="103">
        <v>12</v>
      </c>
      <c r="I3202" s="100" t="s">
        <v>7471</v>
      </c>
      <c r="J3202" s="101" t="s">
        <v>11700</v>
      </c>
      <c r="K3202" s="101" t="s">
        <v>941</v>
      </c>
    </row>
    <row r="3203" spans="1:11">
      <c r="A3203" s="2" t="s">
        <v>12157</v>
      </c>
      <c r="B3203" s="99">
        <v>2190336</v>
      </c>
      <c r="C3203" s="100" t="s">
        <v>11701</v>
      </c>
      <c r="D3203" s="101" t="s">
        <v>11702</v>
      </c>
      <c r="E3203" s="102">
        <v>2212548</v>
      </c>
      <c r="F3203" s="101" t="s">
        <v>7506</v>
      </c>
      <c r="G3203" s="101" t="s">
        <v>5872</v>
      </c>
      <c r="H3203" s="103">
        <v>12</v>
      </c>
      <c r="I3203" s="100" t="s">
        <v>7471</v>
      </c>
      <c r="J3203" s="101" t="s">
        <v>11702</v>
      </c>
      <c r="K3203" s="101" t="s">
        <v>941</v>
      </c>
    </row>
    <row r="3204" spans="1:11">
      <c r="A3204" s="2" t="s">
        <v>12157</v>
      </c>
      <c r="B3204" s="99">
        <v>2190775</v>
      </c>
      <c r="C3204" s="100" t="s">
        <v>11703</v>
      </c>
      <c r="D3204" s="101" t="s">
        <v>11704</v>
      </c>
      <c r="E3204" s="102">
        <v>2219502</v>
      </c>
      <c r="F3204" s="101" t="s">
        <v>7506</v>
      </c>
      <c r="G3204" s="101" t="s">
        <v>5872</v>
      </c>
      <c r="H3204" s="103">
        <v>4</v>
      </c>
      <c r="I3204" s="100" t="s">
        <v>7471</v>
      </c>
      <c r="J3204" s="101" t="s">
        <v>11704</v>
      </c>
      <c r="K3204" s="101" t="s">
        <v>941</v>
      </c>
    </row>
    <row r="3205" spans="1:11">
      <c r="A3205" s="2" t="s">
        <v>12157</v>
      </c>
      <c r="B3205" s="99">
        <v>2141573</v>
      </c>
      <c r="C3205" s="100" t="s">
        <v>11705</v>
      </c>
      <c r="D3205" s="101" t="s">
        <v>11706</v>
      </c>
      <c r="E3205" s="102">
        <v>2219502</v>
      </c>
      <c r="F3205" s="101" t="s">
        <v>7506</v>
      </c>
      <c r="G3205" s="101" t="s">
        <v>5872</v>
      </c>
      <c r="H3205" s="103">
        <v>4</v>
      </c>
      <c r="I3205" s="100" t="s">
        <v>7471</v>
      </c>
      <c r="J3205" s="101" t="s">
        <v>11706</v>
      </c>
      <c r="K3205" s="101" t="s">
        <v>941</v>
      </c>
    </row>
    <row r="3206" spans="1:11">
      <c r="A3206" s="2" t="s">
        <v>12157</v>
      </c>
      <c r="B3206" s="99">
        <v>2156932</v>
      </c>
      <c r="C3206" s="100" t="s">
        <v>11707</v>
      </c>
      <c r="D3206" s="101" t="s">
        <v>11708</v>
      </c>
      <c r="E3206" s="102">
        <v>2212548</v>
      </c>
      <c r="F3206" s="101" t="s">
        <v>7506</v>
      </c>
      <c r="G3206" s="101" t="s">
        <v>5872</v>
      </c>
      <c r="H3206" s="103">
        <v>12</v>
      </c>
      <c r="I3206" s="100" t="s">
        <v>7471</v>
      </c>
      <c r="J3206" s="101" t="s">
        <v>11708</v>
      </c>
      <c r="K3206" s="101" t="s">
        <v>941</v>
      </c>
    </row>
    <row r="3207" spans="1:11">
      <c r="A3207" s="2" t="s">
        <v>12157</v>
      </c>
      <c r="B3207" s="99">
        <v>2169280</v>
      </c>
      <c r="C3207" s="100" t="s">
        <v>11709</v>
      </c>
      <c r="D3207" s="101" t="s">
        <v>11710</v>
      </c>
      <c r="E3207" s="102">
        <v>2219502</v>
      </c>
      <c r="F3207" s="101" t="s">
        <v>7506</v>
      </c>
      <c r="G3207" s="101" t="s">
        <v>5872</v>
      </c>
      <c r="H3207" s="103">
        <v>4</v>
      </c>
      <c r="I3207" s="100" t="s">
        <v>7521</v>
      </c>
      <c r="J3207" s="101" t="s">
        <v>11710</v>
      </c>
      <c r="K3207" s="101" t="s">
        <v>941</v>
      </c>
    </row>
    <row r="3208" spans="1:11">
      <c r="A3208" s="2" t="s">
        <v>12123</v>
      </c>
      <c r="B3208" s="99">
        <v>2190870</v>
      </c>
      <c r="C3208" s="100" t="s">
        <v>5440</v>
      </c>
      <c r="D3208" s="101" t="s">
        <v>5441</v>
      </c>
      <c r="E3208" s="102">
        <v>2220800</v>
      </c>
      <c r="F3208" s="101" t="s">
        <v>7506</v>
      </c>
      <c r="G3208" s="101" t="s">
        <v>5442</v>
      </c>
      <c r="H3208" s="103">
        <v>12</v>
      </c>
      <c r="I3208" s="100" t="s">
        <v>7471</v>
      </c>
      <c r="J3208" s="101" t="s">
        <v>5441</v>
      </c>
      <c r="K3208" s="101" t="s">
        <v>4922</v>
      </c>
    </row>
    <row r="3209" spans="1:11">
      <c r="A3209" s="2" t="s">
        <v>12123</v>
      </c>
      <c r="B3209" s="99">
        <v>2134561</v>
      </c>
      <c r="C3209" s="100" t="s">
        <v>5443</v>
      </c>
      <c r="D3209" s="101" t="s">
        <v>5444</v>
      </c>
      <c r="E3209" s="102">
        <v>2122417</v>
      </c>
      <c r="F3209" s="101" t="s">
        <v>7506</v>
      </c>
      <c r="G3209" s="101" t="s">
        <v>5435</v>
      </c>
      <c r="H3209" s="103">
        <v>12</v>
      </c>
      <c r="I3209" s="100" t="s">
        <v>7521</v>
      </c>
      <c r="J3209" s="101" t="s">
        <v>5444</v>
      </c>
      <c r="K3209" s="101" t="s">
        <v>5445</v>
      </c>
    </row>
    <row r="3210" spans="1:11">
      <c r="A3210" s="2" t="s">
        <v>12123</v>
      </c>
      <c r="B3210" s="99">
        <v>2129331</v>
      </c>
      <c r="C3210" s="100" t="s">
        <v>5446</v>
      </c>
      <c r="D3210" s="101" t="s">
        <v>5447</v>
      </c>
      <c r="E3210" s="102">
        <v>2121478</v>
      </c>
      <c r="F3210" s="101" t="s">
        <v>7506</v>
      </c>
      <c r="G3210" s="101" t="s">
        <v>5448</v>
      </c>
      <c r="H3210" s="103">
        <v>12</v>
      </c>
      <c r="I3210" s="100" t="s">
        <v>7471</v>
      </c>
      <c r="J3210" s="101" t="s">
        <v>5447</v>
      </c>
      <c r="K3210" s="101" t="s">
        <v>5405</v>
      </c>
    </row>
    <row r="3211" spans="1:11">
      <c r="A3211" s="2" t="s">
        <v>12123</v>
      </c>
      <c r="B3211" s="99">
        <v>2132385</v>
      </c>
      <c r="C3211" s="100" t="s">
        <v>2996</v>
      </c>
      <c r="D3211" s="101" t="s">
        <v>2997</v>
      </c>
      <c r="E3211" s="102">
        <v>2214462</v>
      </c>
      <c r="F3211" s="101" t="s">
        <v>7506</v>
      </c>
      <c r="G3211" s="101" t="s">
        <v>2931</v>
      </c>
      <c r="H3211" s="103">
        <v>4</v>
      </c>
      <c r="I3211" s="100" t="s">
        <v>7471</v>
      </c>
      <c r="J3211" s="101" t="s">
        <v>2997</v>
      </c>
      <c r="K3211" s="101" t="s">
        <v>351</v>
      </c>
    </row>
    <row r="3212" spans="1:11">
      <c r="A3212" s="2" t="s">
        <v>12123</v>
      </c>
      <c r="B3212" s="99">
        <v>2143437</v>
      </c>
      <c r="C3212" s="100" t="s">
        <v>3000</v>
      </c>
      <c r="D3212" s="101" t="s">
        <v>3001</v>
      </c>
      <c r="E3212" s="102">
        <v>2214462</v>
      </c>
      <c r="F3212" s="101" t="s">
        <v>7506</v>
      </c>
      <c r="G3212" s="101" t="s">
        <v>2931</v>
      </c>
      <c r="H3212" s="103">
        <v>4</v>
      </c>
      <c r="I3212" s="100" t="s">
        <v>7471</v>
      </c>
      <c r="J3212" s="101" t="s">
        <v>3001</v>
      </c>
      <c r="K3212" s="101" t="s">
        <v>351</v>
      </c>
    </row>
    <row r="3213" spans="1:11">
      <c r="A3213" s="2" t="s">
        <v>12123</v>
      </c>
      <c r="B3213" s="99">
        <v>2179384</v>
      </c>
      <c r="C3213" s="100" t="s">
        <v>3020</v>
      </c>
      <c r="D3213" s="101" t="s">
        <v>3021</v>
      </c>
      <c r="E3213" s="102">
        <v>2214462</v>
      </c>
      <c r="F3213" s="101" t="s">
        <v>7506</v>
      </c>
      <c r="G3213" s="101" t="s">
        <v>2931</v>
      </c>
      <c r="H3213" s="103">
        <v>4</v>
      </c>
      <c r="I3213" s="100" t="s">
        <v>7471</v>
      </c>
      <c r="J3213" s="101" t="s">
        <v>3021</v>
      </c>
      <c r="K3213" s="101" t="s">
        <v>351</v>
      </c>
    </row>
    <row r="3214" spans="1:11">
      <c r="A3214" s="2" t="s">
        <v>12123</v>
      </c>
      <c r="B3214" s="99">
        <v>2153860</v>
      </c>
      <c r="C3214" s="100" t="s">
        <v>3002</v>
      </c>
      <c r="D3214" s="101" t="s">
        <v>3003</v>
      </c>
      <c r="E3214" s="102">
        <v>2212150</v>
      </c>
      <c r="F3214" s="101" t="s">
        <v>7506</v>
      </c>
      <c r="G3214" s="101" t="s">
        <v>2931</v>
      </c>
      <c r="H3214" s="103">
        <v>16</v>
      </c>
      <c r="I3214" s="100" t="s">
        <v>7471</v>
      </c>
      <c r="J3214" s="101" t="s">
        <v>3003</v>
      </c>
      <c r="K3214" s="101" t="s">
        <v>351</v>
      </c>
    </row>
    <row r="3215" spans="1:11">
      <c r="A3215" s="2" t="s">
        <v>12123</v>
      </c>
      <c r="B3215" s="99">
        <v>2140675</v>
      </c>
      <c r="C3215" s="100" t="s">
        <v>2998</v>
      </c>
      <c r="D3215" s="101" t="s">
        <v>2999</v>
      </c>
      <c r="E3215" s="102">
        <v>2214462</v>
      </c>
      <c r="F3215" s="101" t="s">
        <v>7506</v>
      </c>
      <c r="G3215" s="101" t="s">
        <v>2931</v>
      </c>
      <c r="H3215" s="103">
        <v>4</v>
      </c>
      <c r="I3215" s="100" t="s">
        <v>7471</v>
      </c>
      <c r="J3215" s="101" t="s">
        <v>2999</v>
      </c>
      <c r="K3215" s="101" t="s">
        <v>351</v>
      </c>
    </row>
    <row r="3216" spans="1:11">
      <c r="A3216" s="2" t="s">
        <v>12123</v>
      </c>
      <c r="B3216" s="99">
        <v>2159129</v>
      </c>
      <c r="C3216" s="100" t="s">
        <v>3016</v>
      </c>
      <c r="D3216" s="101" t="s">
        <v>3017</v>
      </c>
      <c r="E3216" s="102">
        <v>2214462</v>
      </c>
      <c r="F3216" s="101" t="s">
        <v>7506</v>
      </c>
      <c r="G3216" s="101" t="s">
        <v>2931</v>
      </c>
      <c r="H3216" s="103">
        <v>4</v>
      </c>
      <c r="I3216" s="100" t="s">
        <v>7471</v>
      </c>
      <c r="J3216" s="101" t="s">
        <v>3017</v>
      </c>
      <c r="K3216" s="101" t="s">
        <v>351</v>
      </c>
    </row>
    <row r="3217" spans="1:11">
      <c r="A3217" s="2" t="s">
        <v>12123</v>
      </c>
      <c r="B3217" s="99">
        <v>2150109</v>
      </c>
      <c r="C3217" s="100" t="s">
        <v>3014</v>
      </c>
      <c r="D3217" s="101" t="s">
        <v>3015</v>
      </c>
      <c r="E3217" s="102">
        <v>2212150</v>
      </c>
      <c r="F3217" s="101" t="s">
        <v>7506</v>
      </c>
      <c r="G3217" s="101" t="s">
        <v>2931</v>
      </c>
      <c r="H3217" s="103">
        <v>16</v>
      </c>
      <c r="I3217" s="100" t="s">
        <v>7471</v>
      </c>
      <c r="J3217" s="101" t="s">
        <v>3015</v>
      </c>
      <c r="K3217" s="101" t="s">
        <v>351</v>
      </c>
    </row>
    <row r="3218" spans="1:11">
      <c r="A3218" s="2" t="s">
        <v>12123</v>
      </c>
      <c r="B3218" s="99">
        <v>2156365</v>
      </c>
      <c r="C3218" s="100" t="s">
        <v>3022</v>
      </c>
      <c r="D3218" s="101" t="s">
        <v>7547</v>
      </c>
      <c r="E3218" s="102">
        <v>2214462</v>
      </c>
      <c r="F3218" s="101" t="s">
        <v>7506</v>
      </c>
      <c r="G3218" s="101" t="s">
        <v>2931</v>
      </c>
      <c r="H3218" s="103">
        <v>4</v>
      </c>
      <c r="I3218" s="100" t="s">
        <v>7471</v>
      </c>
      <c r="J3218" s="101" t="s">
        <v>7547</v>
      </c>
      <c r="K3218" s="101" t="s">
        <v>351</v>
      </c>
    </row>
    <row r="3219" spans="1:11">
      <c r="A3219" s="2" t="s">
        <v>12123</v>
      </c>
      <c r="B3219" s="99">
        <v>2156562</v>
      </c>
      <c r="C3219" s="100" t="s">
        <v>3004</v>
      </c>
      <c r="D3219" s="101" t="s">
        <v>3005</v>
      </c>
      <c r="E3219" s="102">
        <v>2212150</v>
      </c>
      <c r="F3219" s="101" t="s">
        <v>7506</v>
      </c>
      <c r="G3219" s="101" t="s">
        <v>2931</v>
      </c>
      <c r="H3219" s="103">
        <v>16</v>
      </c>
      <c r="I3219" s="100" t="s">
        <v>7471</v>
      </c>
      <c r="J3219" s="101" t="s">
        <v>3005</v>
      </c>
      <c r="K3219" s="101" t="s">
        <v>351</v>
      </c>
    </row>
    <row r="3220" spans="1:11">
      <c r="A3220" s="2" t="s">
        <v>12123</v>
      </c>
      <c r="B3220" s="99">
        <v>2171097</v>
      </c>
      <c r="C3220" s="100" t="s">
        <v>3006</v>
      </c>
      <c r="D3220" s="101" t="s">
        <v>3007</v>
      </c>
      <c r="E3220" s="102">
        <v>2212150</v>
      </c>
      <c r="F3220" s="101" t="s">
        <v>7506</v>
      </c>
      <c r="G3220" s="101" t="s">
        <v>2931</v>
      </c>
      <c r="H3220" s="103">
        <v>16</v>
      </c>
      <c r="I3220" s="100" t="s">
        <v>7471</v>
      </c>
      <c r="J3220" s="101" t="s">
        <v>3007</v>
      </c>
      <c r="K3220" s="101" t="s">
        <v>351</v>
      </c>
    </row>
    <row r="3221" spans="1:11">
      <c r="A3221" s="2" t="s">
        <v>12123</v>
      </c>
      <c r="B3221" s="99">
        <v>2175354</v>
      </c>
      <c r="C3221" s="100" t="s">
        <v>3018</v>
      </c>
      <c r="D3221" s="101" t="s">
        <v>3019</v>
      </c>
      <c r="E3221" s="102">
        <v>2212150</v>
      </c>
      <c r="F3221" s="101" t="s">
        <v>7506</v>
      </c>
      <c r="G3221" s="101" t="s">
        <v>2931</v>
      </c>
      <c r="H3221" s="103">
        <v>16</v>
      </c>
      <c r="I3221" s="100" t="s">
        <v>7471</v>
      </c>
      <c r="J3221" s="101" t="s">
        <v>3019</v>
      </c>
      <c r="K3221" s="101" t="s">
        <v>351</v>
      </c>
    </row>
    <row r="3222" spans="1:11">
      <c r="A3222" s="2" t="s">
        <v>12123</v>
      </c>
      <c r="B3222" s="99">
        <v>2177309</v>
      </c>
      <c r="C3222" s="100" t="s">
        <v>3008</v>
      </c>
      <c r="D3222" s="101" t="s">
        <v>3009</v>
      </c>
      <c r="E3222" s="102">
        <v>2214462</v>
      </c>
      <c r="F3222" s="101" t="s">
        <v>7506</v>
      </c>
      <c r="G3222" s="101" t="s">
        <v>2931</v>
      </c>
      <c r="H3222" s="103">
        <v>4</v>
      </c>
      <c r="I3222" s="100" t="s">
        <v>7471</v>
      </c>
      <c r="J3222" s="101" t="s">
        <v>3009</v>
      </c>
      <c r="K3222" s="101" t="s">
        <v>351</v>
      </c>
    </row>
    <row r="3223" spans="1:11">
      <c r="A3223" s="2" t="s">
        <v>12123</v>
      </c>
      <c r="B3223" s="99">
        <v>2183441</v>
      </c>
      <c r="C3223" s="100" t="s">
        <v>3010</v>
      </c>
      <c r="D3223" s="101" t="s">
        <v>3011</v>
      </c>
      <c r="E3223" s="102">
        <v>2212150</v>
      </c>
      <c r="F3223" s="101" t="s">
        <v>7506</v>
      </c>
      <c r="G3223" s="101" t="s">
        <v>2931</v>
      </c>
      <c r="H3223" s="103">
        <v>16</v>
      </c>
      <c r="I3223" s="100" t="s">
        <v>7471</v>
      </c>
      <c r="J3223" s="101" t="s">
        <v>3011</v>
      </c>
      <c r="K3223" s="101" t="s">
        <v>351</v>
      </c>
    </row>
    <row r="3224" spans="1:11">
      <c r="A3224" s="2" t="s">
        <v>12123</v>
      </c>
      <c r="B3224" s="99">
        <v>2190994</v>
      </c>
      <c r="C3224" s="100" t="s">
        <v>3012</v>
      </c>
      <c r="D3224" s="101" t="s">
        <v>3013</v>
      </c>
      <c r="E3224" s="102">
        <v>2214462</v>
      </c>
      <c r="F3224" s="101" t="s">
        <v>7506</v>
      </c>
      <c r="G3224" s="101" t="s">
        <v>2931</v>
      </c>
      <c r="H3224" s="103">
        <v>4</v>
      </c>
      <c r="I3224" s="100" t="s">
        <v>7471</v>
      </c>
      <c r="J3224" s="101" t="s">
        <v>3013</v>
      </c>
      <c r="K3224" s="101" t="s">
        <v>351</v>
      </c>
    </row>
    <row r="3225" spans="1:11">
      <c r="A3225" s="2" t="s">
        <v>12123</v>
      </c>
      <c r="B3225" s="99">
        <v>2189398</v>
      </c>
      <c r="C3225" s="100" t="s">
        <v>3023</v>
      </c>
      <c r="D3225" s="101" t="s">
        <v>3024</v>
      </c>
      <c r="E3225" s="102">
        <v>2212150</v>
      </c>
      <c r="F3225" s="101" t="s">
        <v>7506</v>
      </c>
      <c r="G3225" s="101" t="s">
        <v>2931</v>
      </c>
      <c r="H3225" s="103">
        <v>16</v>
      </c>
      <c r="I3225" s="100" t="s">
        <v>7471</v>
      </c>
      <c r="J3225" s="101" t="s">
        <v>3024</v>
      </c>
      <c r="K3225" s="101" t="s">
        <v>351</v>
      </c>
    </row>
    <row r="3226" spans="1:11">
      <c r="A3226" s="2" t="s">
        <v>12123</v>
      </c>
      <c r="B3226" s="99">
        <v>2130989</v>
      </c>
      <c r="C3226" s="100" t="s">
        <v>3025</v>
      </c>
      <c r="D3226" s="101" t="s">
        <v>3026</v>
      </c>
      <c r="E3226" s="102">
        <v>2212032</v>
      </c>
      <c r="F3226" s="101" t="s">
        <v>7506</v>
      </c>
      <c r="G3226" s="101" t="s">
        <v>2931</v>
      </c>
      <c r="H3226" s="103">
        <v>4</v>
      </c>
      <c r="I3226" s="100" t="s">
        <v>7471</v>
      </c>
      <c r="J3226" s="101" t="s">
        <v>3026</v>
      </c>
      <c r="K3226" s="101" t="s">
        <v>987</v>
      </c>
    </row>
    <row r="3227" spans="1:11">
      <c r="A3227" s="2" t="s">
        <v>12123</v>
      </c>
      <c r="B3227" s="99">
        <v>2155684</v>
      </c>
      <c r="C3227" s="100" t="s">
        <v>3027</v>
      </c>
      <c r="D3227" s="101" t="s">
        <v>3028</v>
      </c>
      <c r="E3227" s="102">
        <v>2212032</v>
      </c>
      <c r="F3227" s="101" t="s">
        <v>7506</v>
      </c>
      <c r="G3227" s="101" t="s">
        <v>2931</v>
      </c>
      <c r="H3227" s="103">
        <v>4</v>
      </c>
      <c r="I3227" s="100" t="s">
        <v>7471</v>
      </c>
      <c r="J3227" s="101" t="s">
        <v>3028</v>
      </c>
      <c r="K3227" s="101" t="s">
        <v>987</v>
      </c>
    </row>
    <row r="3228" spans="1:11">
      <c r="A3228" s="2" t="s">
        <v>12123</v>
      </c>
      <c r="B3228" s="99">
        <v>2165217</v>
      </c>
      <c r="C3228" s="100" t="s">
        <v>3029</v>
      </c>
      <c r="D3228" s="101" t="s">
        <v>3030</v>
      </c>
      <c r="E3228" s="102">
        <v>2212032</v>
      </c>
      <c r="F3228" s="101" t="s">
        <v>7506</v>
      </c>
      <c r="G3228" s="101" t="s">
        <v>2931</v>
      </c>
      <c r="H3228" s="103">
        <v>4</v>
      </c>
      <c r="I3228" s="100" t="s">
        <v>7471</v>
      </c>
      <c r="J3228" s="101" t="s">
        <v>3030</v>
      </c>
      <c r="K3228" s="101" t="s">
        <v>987</v>
      </c>
    </row>
    <row r="3229" spans="1:11">
      <c r="A3229" s="2" t="s">
        <v>12123</v>
      </c>
      <c r="B3229" s="99">
        <v>2190135</v>
      </c>
      <c r="C3229" s="100" t="s">
        <v>3031</v>
      </c>
      <c r="D3229" s="101" t="s">
        <v>3032</v>
      </c>
      <c r="E3229" s="102">
        <v>2212032</v>
      </c>
      <c r="F3229" s="101" t="s">
        <v>7506</v>
      </c>
      <c r="G3229" s="101" t="s">
        <v>2931</v>
      </c>
      <c r="H3229" s="103">
        <v>4</v>
      </c>
      <c r="I3229" s="100" t="s">
        <v>7471</v>
      </c>
      <c r="J3229" s="101" t="s">
        <v>3032</v>
      </c>
      <c r="K3229" s="101" t="s">
        <v>987</v>
      </c>
    </row>
    <row r="3230" spans="1:11">
      <c r="A3230" s="2" t="s">
        <v>12123</v>
      </c>
      <c r="B3230" s="99">
        <v>2190629</v>
      </c>
      <c r="C3230" s="100" t="s">
        <v>3033</v>
      </c>
      <c r="D3230" s="101" t="s">
        <v>3034</v>
      </c>
      <c r="E3230" s="102">
        <v>2212032</v>
      </c>
      <c r="F3230" s="101" t="s">
        <v>7506</v>
      </c>
      <c r="G3230" s="101" t="s">
        <v>2931</v>
      </c>
      <c r="H3230" s="103">
        <v>4</v>
      </c>
      <c r="I3230" s="100" t="s">
        <v>7471</v>
      </c>
      <c r="J3230" s="101" t="s">
        <v>3034</v>
      </c>
      <c r="K3230" s="101" t="s">
        <v>987</v>
      </c>
    </row>
    <row r="3231" spans="1:11">
      <c r="A3231" s="2" t="s">
        <v>12123</v>
      </c>
      <c r="B3231" s="99">
        <v>2169819</v>
      </c>
      <c r="C3231" s="100" t="s">
        <v>3035</v>
      </c>
      <c r="D3231" s="101" t="s">
        <v>3036</v>
      </c>
      <c r="E3231" s="102">
        <v>2212032</v>
      </c>
      <c r="F3231" s="101" t="s">
        <v>7506</v>
      </c>
      <c r="G3231" s="101" t="s">
        <v>2931</v>
      </c>
      <c r="H3231" s="103">
        <v>4</v>
      </c>
      <c r="I3231" s="100" t="s">
        <v>7471</v>
      </c>
      <c r="J3231" s="101" t="s">
        <v>3036</v>
      </c>
      <c r="K3231" s="101" t="s">
        <v>987</v>
      </c>
    </row>
    <row r="3232" spans="1:11">
      <c r="A3232" s="2" t="s">
        <v>12123</v>
      </c>
      <c r="B3232" s="99">
        <v>2184153</v>
      </c>
      <c r="C3232" s="100" t="s">
        <v>3037</v>
      </c>
      <c r="D3232" s="101" t="s">
        <v>3038</v>
      </c>
      <c r="E3232" s="102">
        <v>2212032</v>
      </c>
      <c r="F3232" s="101" t="s">
        <v>7506</v>
      </c>
      <c r="G3232" s="101" t="s">
        <v>2931</v>
      </c>
      <c r="H3232" s="103">
        <v>4</v>
      </c>
      <c r="I3232" s="100" t="s">
        <v>7471</v>
      </c>
      <c r="J3232" s="101" t="s">
        <v>3038</v>
      </c>
      <c r="K3232" s="101" t="s">
        <v>987</v>
      </c>
    </row>
    <row r="3233" spans="1:11">
      <c r="A3233" s="2" t="s">
        <v>12123</v>
      </c>
      <c r="B3233" s="99">
        <v>2151128</v>
      </c>
      <c r="C3233" s="100" t="s">
        <v>3039</v>
      </c>
      <c r="D3233" s="101" t="s">
        <v>3040</v>
      </c>
      <c r="E3233" s="102">
        <v>2212032</v>
      </c>
      <c r="F3233" s="101" t="s">
        <v>7506</v>
      </c>
      <c r="G3233" s="101" t="s">
        <v>2931</v>
      </c>
      <c r="H3233" s="103">
        <v>4</v>
      </c>
      <c r="I3233" s="100" t="s">
        <v>7471</v>
      </c>
      <c r="J3233" s="101" t="s">
        <v>3040</v>
      </c>
      <c r="K3233" s="101" t="s">
        <v>987</v>
      </c>
    </row>
    <row r="3234" spans="1:11">
      <c r="A3234" s="2" t="s">
        <v>12123</v>
      </c>
      <c r="B3234" s="99">
        <v>2179838</v>
      </c>
      <c r="C3234" s="100" t="s">
        <v>3041</v>
      </c>
      <c r="D3234" s="101" t="s">
        <v>3042</v>
      </c>
      <c r="E3234" s="102">
        <v>2215930</v>
      </c>
      <c r="F3234" s="101" t="s">
        <v>7506</v>
      </c>
      <c r="G3234" s="101" t="s">
        <v>5442</v>
      </c>
      <c r="H3234" s="103">
        <v>4</v>
      </c>
      <c r="I3234" s="100" t="s">
        <v>7471</v>
      </c>
      <c r="J3234" s="101" t="s">
        <v>3042</v>
      </c>
      <c r="K3234" s="101" t="s">
        <v>4925</v>
      </c>
    </row>
    <row r="3235" spans="1:11">
      <c r="A3235" s="2" t="s">
        <v>12123</v>
      </c>
      <c r="B3235" s="99">
        <v>2179308</v>
      </c>
      <c r="C3235" s="100" t="s">
        <v>3043</v>
      </c>
      <c r="D3235" s="101" t="s">
        <v>3044</v>
      </c>
      <c r="E3235" s="102">
        <v>2215930</v>
      </c>
      <c r="F3235" s="101" t="s">
        <v>7506</v>
      </c>
      <c r="G3235" s="101" t="s">
        <v>5442</v>
      </c>
      <c r="H3235" s="103">
        <v>4</v>
      </c>
      <c r="I3235" s="100" t="s">
        <v>7471</v>
      </c>
      <c r="J3235" s="101" t="s">
        <v>3044</v>
      </c>
      <c r="K3235" s="101" t="s">
        <v>4925</v>
      </c>
    </row>
    <row r="3236" spans="1:11">
      <c r="A3236" s="2" t="s">
        <v>12123</v>
      </c>
      <c r="B3236" s="99">
        <v>2174573</v>
      </c>
      <c r="C3236" s="100" t="s">
        <v>3045</v>
      </c>
      <c r="D3236" s="101" t="s">
        <v>3046</v>
      </c>
      <c r="E3236" s="102">
        <v>2213652</v>
      </c>
      <c r="F3236" s="101" t="s">
        <v>7506</v>
      </c>
      <c r="G3236" s="101" t="s">
        <v>5448</v>
      </c>
      <c r="H3236" s="103">
        <v>12</v>
      </c>
      <c r="I3236" s="100" t="s">
        <v>7471</v>
      </c>
      <c r="J3236" s="101" t="s">
        <v>3046</v>
      </c>
      <c r="K3236" s="101" t="s">
        <v>4929</v>
      </c>
    </row>
    <row r="3237" spans="1:11">
      <c r="A3237" s="2" t="s">
        <v>12123</v>
      </c>
      <c r="B3237" s="99">
        <v>2136215</v>
      </c>
      <c r="C3237" s="100" t="s">
        <v>3069</v>
      </c>
      <c r="D3237" s="101" t="s">
        <v>3070</v>
      </c>
      <c r="E3237" s="102">
        <v>2216680</v>
      </c>
      <c r="F3237" s="101" t="s">
        <v>7506</v>
      </c>
      <c r="G3237" s="101" t="s">
        <v>2931</v>
      </c>
      <c r="H3237" s="103">
        <v>16</v>
      </c>
      <c r="I3237" s="100" t="s">
        <v>7471</v>
      </c>
      <c r="J3237" s="101" t="s">
        <v>3070</v>
      </c>
      <c r="K3237" s="101" t="s">
        <v>356</v>
      </c>
    </row>
    <row r="3238" spans="1:11">
      <c r="A3238" s="2" t="s">
        <v>12123</v>
      </c>
      <c r="B3238" s="99">
        <v>2152565</v>
      </c>
      <c r="C3238" s="100" t="s">
        <v>3071</v>
      </c>
      <c r="D3238" s="101" t="s">
        <v>3072</v>
      </c>
      <c r="E3238" s="102">
        <v>2216680</v>
      </c>
      <c r="F3238" s="101" t="s">
        <v>7506</v>
      </c>
      <c r="G3238" s="101" t="s">
        <v>2931</v>
      </c>
      <c r="H3238" s="103">
        <v>16</v>
      </c>
      <c r="I3238" s="100" t="s">
        <v>7471</v>
      </c>
      <c r="J3238" s="101" t="s">
        <v>3072</v>
      </c>
      <c r="K3238" s="101" t="s">
        <v>356</v>
      </c>
    </row>
    <row r="3239" spans="1:11">
      <c r="A3239" s="2" t="s">
        <v>12123</v>
      </c>
      <c r="B3239" s="99">
        <v>2158064</v>
      </c>
      <c r="C3239" s="100" t="s">
        <v>3073</v>
      </c>
      <c r="D3239" s="101" t="s">
        <v>3074</v>
      </c>
      <c r="E3239" s="102">
        <v>2218988</v>
      </c>
      <c r="F3239" s="101" t="s">
        <v>7506</v>
      </c>
      <c r="G3239" s="101" t="s">
        <v>2931</v>
      </c>
      <c r="H3239" s="103">
        <v>4</v>
      </c>
      <c r="I3239" s="100" t="s">
        <v>7471</v>
      </c>
      <c r="J3239" s="101" t="s">
        <v>3074</v>
      </c>
      <c r="K3239" s="101" t="s">
        <v>356</v>
      </c>
    </row>
    <row r="3240" spans="1:11">
      <c r="A3240" s="2" t="s">
        <v>12123</v>
      </c>
      <c r="B3240" s="99">
        <v>2162962</v>
      </c>
      <c r="C3240" s="100" t="s">
        <v>3075</v>
      </c>
      <c r="D3240" s="101" t="s">
        <v>3076</v>
      </c>
      <c r="E3240" s="102">
        <v>2218988</v>
      </c>
      <c r="F3240" s="101" t="s">
        <v>7506</v>
      </c>
      <c r="G3240" s="101" t="s">
        <v>2931</v>
      </c>
      <c r="H3240" s="103">
        <v>4</v>
      </c>
      <c r="I3240" s="100" t="s">
        <v>7471</v>
      </c>
      <c r="J3240" s="101" t="s">
        <v>3076</v>
      </c>
      <c r="K3240" s="101" t="s">
        <v>356</v>
      </c>
    </row>
    <row r="3241" spans="1:11">
      <c r="A3241" s="2" t="s">
        <v>12123</v>
      </c>
      <c r="B3241" s="99">
        <v>2172050</v>
      </c>
      <c r="C3241" s="100" t="s">
        <v>3077</v>
      </c>
      <c r="D3241" s="101" t="s">
        <v>3078</v>
      </c>
      <c r="E3241" s="102">
        <v>2218988</v>
      </c>
      <c r="F3241" s="101" t="s">
        <v>7506</v>
      </c>
      <c r="G3241" s="101" t="s">
        <v>2931</v>
      </c>
      <c r="H3241" s="103">
        <v>4</v>
      </c>
      <c r="I3241" s="100" t="s">
        <v>7471</v>
      </c>
      <c r="J3241" s="101" t="s">
        <v>3078</v>
      </c>
      <c r="K3241" s="101" t="s">
        <v>356</v>
      </c>
    </row>
    <row r="3242" spans="1:11">
      <c r="A3242" s="2" t="s">
        <v>12123</v>
      </c>
      <c r="B3242" s="99">
        <v>2173852</v>
      </c>
      <c r="C3242" s="100" t="s">
        <v>3079</v>
      </c>
      <c r="D3242" s="101" t="s">
        <v>3080</v>
      </c>
      <c r="E3242" s="102">
        <v>2216680</v>
      </c>
      <c r="F3242" s="101" t="s">
        <v>7506</v>
      </c>
      <c r="G3242" s="101" t="s">
        <v>2931</v>
      </c>
      <c r="H3242" s="103">
        <v>16</v>
      </c>
      <c r="I3242" s="100" t="s">
        <v>7471</v>
      </c>
      <c r="J3242" s="101" t="s">
        <v>3080</v>
      </c>
      <c r="K3242" s="101" t="s">
        <v>356</v>
      </c>
    </row>
    <row r="3243" spans="1:11">
      <c r="A3243" s="2" t="s">
        <v>12123</v>
      </c>
      <c r="B3243" s="99">
        <v>2178188</v>
      </c>
      <c r="C3243" s="100" t="s">
        <v>3081</v>
      </c>
      <c r="D3243" s="101" t="s">
        <v>3082</v>
      </c>
      <c r="E3243" s="102">
        <v>2218988</v>
      </c>
      <c r="F3243" s="101" t="s">
        <v>7506</v>
      </c>
      <c r="G3243" s="101" t="s">
        <v>2931</v>
      </c>
      <c r="H3243" s="103">
        <v>4</v>
      </c>
      <c r="I3243" s="100" t="s">
        <v>7471</v>
      </c>
      <c r="J3243" s="101" t="s">
        <v>3082</v>
      </c>
      <c r="K3243" s="101" t="s">
        <v>356</v>
      </c>
    </row>
    <row r="3244" spans="1:11">
      <c r="A3244" s="2" t="s">
        <v>12123</v>
      </c>
      <c r="B3244" s="99">
        <v>2183786</v>
      </c>
      <c r="C3244" s="100" t="s">
        <v>3083</v>
      </c>
      <c r="D3244" s="101" t="s">
        <v>3084</v>
      </c>
      <c r="E3244" s="102">
        <v>2218988</v>
      </c>
      <c r="F3244" s="101" t="s">
        <v>7506</v>
      </c>
      <c r="G3244" s="101" t="s">
        <v>2931</v>
      </c>
      <c r="H3244" s="103">
        <v>4</v>
      </c>
      <c r="I3244" s="100" t="s">
        <v>7471</v>
      </c>
      <c r="J3244" s="101" t="s">
        <v>3084</v>
      </c>
      <c r="K3244" s="101" t="s">
        <v>356</v>
      </c>
    </row>
    <row r="3245" spans="1:11">
      <c r="A3245" s="2" t="s">
        <v>12123</v>
      </c>
      <c r="B3245" s="99">
        <v>2185574</v>
      </c>
      <c r="C3245" s="100" t="s">
        <v>3085</v>
      </c>
      <c r="D3245" s="101" t="s">
        <v>3086</v>
      </c>
      <c r="E3245" s="102">
        <v>2216680</v>
      </c>
      <c r="F3245" s="101" t="s">
        <v>7506</v>
      </c>
      <c r="G3245" s="101" t="s">
        <v>2931</v>
      </c>
      <c r="H3245" s="103">
        <v>16</v>
      </c>
      <c r="I3245" s="100" t="s">
        <v>7471</v>
      </c>
      <c r="J3245" s="101" t="s">
        <v>3086</v>
      </c>
      <c r="K3245" s="101" t="s">
        <v>356</v>
      </c>
    </row>
    <row r="3246" spans="1:11">
      <c r="A3246" s="2" t="s">
        <v>12123</v>
      </c>
      <c r="B3246" s="99">
        <v>2190625</v>
      </c>
      <c r="C3246" s="100" t="s">
        <v>3087</v>
      </c>
      <c r="D3246" s="101" t="s">
        <v>3088</v>
      </c>
      <c r="E3246" s="102">
        <v>2218988</v>
      </c>
      <c r="F3246" s="101" t="s">
        <v>7506</v>
      </c>
      <c r="G3246" s="101" t="s">
        <v>2931</v>
      </c>
      <c r="H3246" s="103">
        <v>4</v>
      </c>
      <c r="I3246" s="100" t="s">
        <v>7471</v>
      </c>
      <c r="J3246" s="101" t="s">
        <v>3088</v>
      </c>
      <c r="K3246" s="101" t="s">
        <v>356</v>
      </c>
    </row>
    <row r="3247" spans="1:11">
      <c r="A3247" s="2" t="s">
        <v>12123</v>
      </c>
      <c r="B3247" s="99">
        <v>2191058</v>
      </c>
      <c r="C3247" s="100" t="s">
        <v>3089</v>
      </c>
      <c r="D3247" s="101" t="s">
        <v>3090</v>
      </c>
      <c r="E3247" s="102">
        <v>2218988</v>
      </c>
      <c r="F3247" s="101" t="s">
        <v>7506</v>
      </c>
      <c r="G3247" s="101" t="s">
        <v>2931</v>
      </c>
      <c r="H3247" s="103">
        <v>4</v>
      </c>
      <c r="I3247" s="100" t="s">
        <v>7471</v>
      </c>
      <c r="J3247" s="101" t="s">
        <v>3090</v>
      </c>
      <c r="K3247" s="101" t="s">
        <v>356</v>
      </c>
    </row>
    <row r="3248" spans="1:11">
      <c r="A3248" s="2" t="s">
        <v>12123</v>
      </c>
      <c r="B3248" s="99">
        <v>2175761</v>
      </c>
      <c r="C3248" s="100" t="s">
        <v>3091</v>
      </c>
      <c r="D3248" s="101" t="s">
        <v>3092</v>
      </c>
      <c r="E3248" s="102">
        <v>2216680</v>
      </c>
      <c r="F3248" s="101" t="s">
        <v>7506</v>
      </c>
      <c r="G3248" s="101" t="s">
        <v>2931</v>
      </c>
      <c r="H3248" s="103">
        <v>16</v>
      </c>
      <c r="I3248" s="100" t="s">
        <v>7471</v>
      </c>
      <c r="J3248" s="101" t="s">
        <v>3092</v>
      </c>
      <c r="K3248" s="101" t="s">
        <v>356</v>
      </c>
    </row>
    <row r="3249" spans="1:11">
      <c r="A3249" s="2" t="s">
        <v>12123</v>
      </c>
      <c r="B3249" s="99">
        <v>2175767</v>
      </c>
      <c r="C3249" s="100" t="s">
        <v>3093</v>
      </c>
      <c r="D3249" s="101" t="s">
        <v>130</v>
      </c>
      <c r="E3249" s="102">
        <v>2216680</v>
      </c>
      <c r="F3249" s="101" t="s">
        <v>7506</v>
      </c>
      <c r="G3249" s="101" t="s">
        <v>2931</v>
      </c>
      <c r="H3249" s="103">
        <v>16</v>
      </c>
      <c r="I3249" s="100" t="s">
        <v>7471</v>
      </c>
      <c r="J3249" s="101" t="s">
        <v>130</v>
      </c>
      <c r="K3249" s="101" t="s">
        <v>356</v>
      </c>
    </row>
    <row r="3250" spans="1:11">
      <c r="A3250" s="2" t="s">
        <v>12123</v>
      </c>
      <c r="B3250" s="99">
        <v>2178909</v>
      </c>
      <c r="C3250" s="100" t="s">
        <v>3094</v>
      </c>
      <c r="D3250" s="101" t="s">
        <v>3095</v>
      </c>
      <c r="E3250" s="102">
        <v>2216680</v>
      </c>
      <c r="F3250" s="101" t="s">
        <v>7506</v>
      </c>
      <c r="G3250" s="101" t="s">
        <v>2931</v>
      </c>
      <c r="H3250" s="103">
        <v>16</v>
      </c>
      <c r="I3250" s="100" t="s">
        <v>7471</v>
      </c>
      <c r="J3250" s="101" t="s">
        <v>3095</v>
      </c>
      <c r="K3250" s="101" t="s">
        <v>356</v>
      </c>
    </row>
    <row r="3251" spans="1:11">
      <c r="A3251" s="2" t="s">
        <v>12123</v>
      </c>
      <c r="B3251" s="99">
        <v>2190579</v>
      </c>
      <c r="C3251" s="100" t="s">
        <v>3096</v>
      </c>
      <c r="D3251" s="101" t="s">
        <v>1337</v>
      </c>
      <c r="E3251" s="102">
        <v>2218988</v>
      </c>
      <c r="F3251" s="101" t="s">
        <v>7506</v>
      </c>
      <c r="G3251" s="101" t="s">
        <v>2931</v>
      </c>
      <c r="H3251" s="103">
        <v>4</v>
      </c>
      <c r="I3251" s="100" t="s">
        <v>7471</v>
      </c>
      <c r="J3251" s="101" t="s">
        <v>1337</v>
      </c>
      <c r="K3251" s="101" t="s">
        <v>356</v>
      </c>
    </row>
    <row r="3252" spans="1:11">
      <c r="A3252" s="2" t="s">
        <v>12123</v>
      </c>
      <c r="B3252" s="99">
        <v>2134745</v>
      </c>
      <c r="C3252" s="100" t="s">
        <v>3097</v>
      </c>
      <c r="D3252" s="101" t="s">
        <v>3098</v>
      </c>
      <c r="E3252" s="102">
        <v>2121497</v>
      </c>
      <c r="F3252" s="101" t="s">
        <v>7506</v>
      </c>
      <c r="G3252" s="101" t="s">
        <v>3099</v>
      </c>
      <c r="H3252" s="103">
        <v>2.4</v>
      </c>
      <c r="I3252" s="100" t="s">
        <v>7521</v>
      </c>
      <c r="J3252" s="101" t="s">
        <v>3098</v>
      </c>
      <c r="K3252" s="101" t="s">
        <v>2846</v>
      </c>
    </row>
    <row r="3253" spans="1:11">
      <c r="A3253" s="2" t="s">
        <v>12123</v>
      </c>
      <c r="B3253" s="99">
        <v>2186467</v>
      </c>
      <c r="C3253" s="100" t="s">
        <v>3100</v>
      </c>
      <c r="D3253" s="101" t="s">
        <v>3101</v>
      </c>
      <c r="E3253" s="102">
        <v>2121941</v>
      </c>
      <c r="F3253" s="101" t="s">
        <v>7506</v>
      </c>
      <c r="G3253" s="101" t="s">
        <v>3102</v>
      </c>
      <c r="H3253" s="103">
        <v>12</v>
      </c>
      <c r="I3253" s="100" t="s">
        <v>7521</v>
      </c>
      <c r="J3253" s="101" t="s">
        <v>3101</v>
      </c>
      <c r="K3253" s="101" t="s">
        <v>2848</v>
      </c>
    </row>
    <row r="3254" spans="1:11">
      <c r="A3254" s="2" t="s">
        <v>12123</v>
      </c>
      <c r="B3254" s="99">
        <v>2186465</v>
      </c>
      <c r="C3254" s="100" t="s">
        <v>3103</v>
      </c>
      <c r="D3254" s="101" t="s">
        <v>3104</v>
      </c>
      <c r="E3254" s="102">
        <v>2121941</v>
      </c>
      <c r="F3254" s="101" t="s">
        <v>7506</v>
      </c>
      <c r="G3254" s="101" t="s">
        <v>3102</v>
      </c>
      <c r="H3254" s="103">
        <v>12</v>
      </c>
      <c r="I3254" s="100" t="s">
        <v>7521</v>
      </c>
      <c r="J3254" s="101" t="s">
        <v>3104</v>
      </c>
      <c r="K3254" s="101" t="s">
        <v>2848</v>
      </c>
    </row>
    <row r="3255" spans="1:11">
      <c r="A3255" s="2" t="s">
        <v>12123</v>
      </c>
      <c r="B3255" s="99">
        <v>2134747</v>
      </c>
      <c r="C3255" s="100" t="s">
        <v>3143</v>
      </c>
      <c r="D3255" s="101" t="s">
        <v>3144</v>
      </c>
      <c r="E3255" s="102">
        <v>2218994</v>
      </c>
      <c r="F3255" s="101" t="s">
        <v>7506</v>
      </c>
      <c r="G3255" s="101" t="s">
        <v>2931</v>
      </c>
      <c r="H3255" s="103">
        <v>16</v>
      </c>
      <c r="I3255" s="100" t="s">
        <v>7471</v>
      </c>
      <c r="J3255" s="101" t="s">
        <v>3144</v>
      </c>
      <c r="K3255" s="101" t="s">
        <v>368</v>
      </c>
    </row>
    <row r="3256" spans="1:11">
      <c r="A3256" s="2" t="s">
        <v>12123</v>
      </c>
      <c r="B3256" s="99">
        <v>2154421</v>
      </c>
      <c r="C3256" s="100" t="s">
        <v>3145</v>
      </c>
      <c r="D3256" s="101" t="s">
        <v>3146</v>
      </c>
      <c r="E3256" s="102">
        <v>2216688</v>
      </c>
      <c r="F3256" s="101" t="s">
        <v>7506</v>
      </c>
      <c r="G3256" s="101" t="s">
        <v>2931</v>
      </c>
      <c r="H3256" s="103">
        <v>4</v>
      </c>
      <c r="I3256" s="100" t="s">
        <v>7471</v>
      </c>
      <c r="J3256" s="101" t="s">
        <v>3146</v>
      </c>
      <c r="K3256" s="101" t="s">
        <v>368</v>
      </c>
    </row>
    <row r="3257" spans="1:11">
      <c r="A3257" s="2" t="s">
        <v>12123</v>
      </c>
      <c r="B3257" s="99">
        <v>2161535</v>
      </c>
      <c r="C3257" s="100" t="s">
        <v>3147</v>
      </c>
      <c r="D3257" s="101" t="s">
        <v>3148</v>
      </c>
      <c r="E3257" s="102">
        <v>2218994</v>
      </c>
      <c r="F3257" s="101" t="s">
        <v>7506</v>
      </c>
      <c r="G3257" s="101" t="s">
        <v>2931</v>
      </c>
      <c r="H3257" s="103">
        <v>16</v>
      </c>
      <c r="I3257" s="100" t="s">
        <v>7471</v>
      </c>
      <c r="J3257" s="101" t="s">
        <v>3148</v>
      </c>
      <c r="K3257" s="101" t="s">
        <v>368</v>
      </c>
    </row>
    <row r="3258" spans="1:11">
      <c r="A3258" s="2" t="s">
        <v>12123</v>
      </c>
      <c r="B3258" s="99">
        <v>2162025</v>
      </c>
      <c r="C3258" s="100" t="s">
        <v>3149</v>
      </c>
      <c r="D3258" s="101" t="s">
        <v>3150</v>
      </c>
      <c r="E3258" s="102">
        <v>2216688</v>
      </c>
      <c r="F3258" s="101" t="s">
        <v>7506</v>
      </c>
      <c r="G3258" s="101" t="s">
        <v>2931</v>
      </c>
      <c r="H3258" s="103">
        <v>4</v>
      </c>
      <c r="I3258" s="100" t="s">
        <v>7471</v>
      </c>
      <c r="J3258" s="101" t="s">
        <v>3150</v>
      </c>
      <c r="K3258" s="101" t="s">
        <v>368</v>
      </c>
    </row>
    <row r="3259" spans="1:11">
      <c r="A3259" s="2" t="s">
        <v>12123</v>
      </c>
      <c r="B3259" s="99">
        <v>2174217</v>
      </c>
      <c r="C3259" s="100" t="s">
        <v>3151</v>
      </c>
      <c r="D3259" s="101" t="s">
        <v>3152</v>
      </c>
      <c r="E3259" s="102">
        <v>2216688</v>
      </c>
      <c r="F3259" s="101" t="s">
        <v>7506</v>
      </c>
      <c r="G3259" s="101" t="s">
        <v>2931</v>
      </c>
      <c r="H3259" s="103">
        <v>4</v>
      </c>
      <c r="I3259" s="100" t="s">
        <v>7471</v>
      </c>
      <c r="J3259" s="101" t="s">
        <v>3152</v>
      </c>
      <c r="K3259" s="101" t="s">
        <v>368</v>
      </c>
    </row>
    <row r="3260" spans="1:11">
      <c r="A3260" s="2" t="s">
        <v>12123</v>
      </c>
      <c r="B3260" s="99">
        <v>2177491</v>
      </c>
      <c r="C3260" s="100" t="s">
        <v>3153</v>
      </c>
      <c r="D3260" s="101" t="s">
        <v>3154</v>
      </c>
      <c r="E3260" s="102">
        <v>2216688</v>
      </c>
      <c r="F3260" s="101" t="s">
        <v>7506</v>
      </c>
      <c r="G3260" s="101" t="s">
        <v>2931</v>
      </c>
      <c r="H3260" s="103">
        <v>4</v>
      </c>
      <c r="I3260" s="100" t="s">
        <v>7471</v>
      </c>
      <c r="J3260" s="101" t="s">
        <v>3154</v>
      </c>
      <c r="K3260" s="101" t="s">
        <v>368</v>
      </c>
    </row>
    <row r="3261" spans="1:11">
      <c r="A3261" s="2" t="s">
        <v>12123</v>
      </c>
      <c r="B3261" s="99">
        <v>2180938</v>
      </c>
      <c r="C3261" s="100" t="s">
        <v>3155</v>
      </c>
      <c r="D3261" s="101" t="s">
        <v>3156</v>
      </c>
      <c r="E3261" s="102">
        <v>2218994</v>
      </c>
      <c r="F3261" s="101" t="s">
        <v>7506</v>
      </c>
      <c r="G3261" s="101" t="s">
        <v>2931</v>
      </c>
      <c r="H3261" s="103">
        <v>16</v>
      </c>
      <c r="I3261" s="100" t="s">
        <v>7471</v>
      </c>
      <c r="J3261" s="101" t="s">
        <v>3156</v>
      </c>
      <c r="K3261" s="101" t="s">
        <v>368</v>
      </c>
    </row>
    <row r="3262" spans="1:11">
      <c r="A3262" s="2" t="s">
        <v>12123</v>
      </c>
      <c r="B3262" s="99">
        <v>2181459</v>
      </c>
      <c r="C3262" s="100" t="s">
        <v>3157</v>
      </c>
      <c r="D3262" s="101" t="s">
        <v>3158</v>
      </c>
      <c r="E3262" s="102">
        <v>2218994</v>
      </c>
      <c r="F3262" s="101" t="s">
        <v>7506</v>
      </c>
      <c r="G3262" s="101" t="s">
        <v>2931</v>
      </c>
      <c r="H3262" s="103">
        <v>16</v>
      </c>
      <c r="I3262" s="100" t="s">
        <v>7471</v>
      </c>
      <c r="J3262" s="101" t="s">
        <v>3158</v>
      </c>
      <c r="K3262" s="101" t="s">
        <v>368</v>
      </c>
    </row>
    <row r="3263" spans="1:11">
      <c r="A3263" s="2" t="s">
        <v>12123</v>
      </c>
      <c r="B3263" s="99">
        <v>2187620</v>
      </c>
      <c r="C3263" s="100" t="s">
        <v>3159</v>
      </c>
      <c r="D3263" s="101" t="s">
        <v>3160</v>
      </c>
      <c r="E3263" s="102">
        <v>2218994</v>
      </c>
      <c r="F3263" s="101" t="s">
        <v>7506</v>
      </c>
      <c r="G3263" s="101" t="s">
        <v>2931</v>
      </c>
      <c r="H3263" s="103">
        <v>16</v>
      </c>
      <c r="I3263" s="100" t="s">
        <v>7471</v>
      </c>
      <c r="J3263" s="101" t="s">
        <v>3160</v>
      </c>
      <c r="K3263" s="101" t="s">
        <v>368</v>
      </c>
    </row>
    <row r="3264" spans="1:11">
      <c r="A3264" s="2" t="s">
        <v>12123</v>
      </c>
      <c r="B3264" s="99">
        <v>2190334</v>
      </c>
      <c r="C3264" s="100" t="s">
        <v>3161</v>
      </c>
      <c r="D3264" s="101" t="s">
        <v>3162</v>
      </c>
      <c r="E3264" s="102">
        <v>2218994</v>
      </c>
      <c r="F3264" s="101" t="s">
        <v>7506</v>
      </c>
      <c r="G3264" s="101" t="s">
        <v>2931</v>
      </c>
      <c r="H3264" s="103">
        <v>16</v>
      </c>
      <c r="I3264" s="100" t="s">
        <v>7471</v>
      </c>
      <c r="J3264" s="101" t="s">
        <v>3162</v>
      </c>
      <c r="K3264" s="101" t="s">
        <v>368</v>
      </c>
    </row>
    <row r="3265" spans="1:11">
      <c r="A3265" s="2" t="s">
        <v>12123</v>
      </c>
      <c r="B3265" s="99">
        <v>2190612</v>
      </c>
      <c r="C3265" s="100" t="s">
        <v>3163</v>
      </c>
      <c r="D3265" s="101" t="s">
        <v>3164</v>
      </c>
      <c r="E3265" s="102">
        <v>2216688</v>
      </c>
      <c r="F3265" s="101" t="s">
        <v>7506</v>
      </c>
      <c r="G3265" s="101" t="s">
        <v>2931</v>
      </c>
      <c r="H3265" s="103">
        <v>4</v>
      </c>
      <c r="I3265" s="100" t="s">
        <v>7471</v>
      </c>
      <c r="J3265" s="101" t="s">
        <v>3164</v>
      </c>
      <c r="K3265" s="101" t="s">
        <v>368</v>
      </c>
    </row>
    <row r="3266" spans="1:11">
      <c r="A3266" s="2" t="s">
        <v>12123</v>
      </c>
      <c r="B3266" s="99">
        <v>2137410</v>
      </c>
      <c r="C3266" s="100" t="s">
        <v>3165</v>
      </c>
      <c r="D3266" s="101" t="s">
        <v>3166</v>
      </c>
      <c r="E3266" s="102">
        <v>2218994</v>
      </c>
      <c r="F3266" s="101" t="s">
        <v>7506</v>
      </c>
      <c r="G3266" s="101" t="s">
        <v>2931</v>
      </c>
      <c r="H3266" s="103">
        <v>16</v>
      </c>
      <c r="I3266" s="100" t="s">
        <v>7471</v>
      </c>
      <c r="J3266" s="101" t="s">
        <v>3166</v>
      </c>
      <c r="K3266" s="101" t="s">
        <v>368</v>
      </c>
    </row>
    <row r="3267" spans="1:11">
      <c r="A3267" s="2" t="s">
        <v>12123</v>
      </c>
      <c r="B3267" s="99">
        <v>2184065</v>
      </c>
      <c r="C3267" s="100" t="s">
        <v>3167</v>
      </c>
      <c r="D3267" s="101" t="s">
        <v>3168</v>
      </c>
      <c r="E3267" s="102">
        <v>2218994</v>
      </c>
      <c r="F3267" s="101" t="s">
        <v>7506</v>
      </c>
      <c r="G3267" s="101" t="s">
        <v>2931</v>
      </c>
      <c r="H3267" s="103">
        <v>16</v>
      </c>
      <c r="I3267" s="100" t="s">
        <v>7471</v>
      </c>
      <c r="J3267" s="101" t="s">
        <v>3168</v>
      </c>
      <c r="K3267" s="101" t="s">
        <v>368</v>
      </c>
    </row>
    <row r="3268" spans="1:11">
      <c r="A3268" s="2" t="s">
        <v>12123</v>
      </c>
      <c r="B3268" s="99">
        <v>2134373</v>
      </c>
      <c r="C3268" s="100" t="s">
        <v>3169</v>
      </c>
      <c r="D3268" s="101" t="s">
        <v>3170</v>
      </c>
      <c r="E3268" s="102">
        <v>2216688</v>
      </c>
      <c r="F3268" s="101" t="s">
        <v>7506</v>
      </c>
      <c r="G3268" s="101" t="s">
        <v>2931</v>
      </c>
      <c r="H3268" s="103">
        <v>4</v>
      </c>
      <c r="I3268" s="100" t="s">
        <v>7471</v>
      </c>
      <c r="J3268" s="101" t="s">
        <v>3170</v>
      </c>
      <c r="K3268" s="101" t="s">
        <v>368</v>
      </c>
    </row>
    <row r="3269" spans="1:11">
      <c r="A3269" s="2" t="s">
        <v>12123</v>
      </c>
      <c r="B3269" s="99">
        <v>2185055</v>
      </c>
      <c r="C3269" s="100" t="s">
        <v>3171</v>
      </c>
      <c r="D3269" s="101" t="s">
        <v>3172</v>
      </c>
      <c r="E3269" s="102">
        <v>2218994</v>
      </c>
      <c r="F3269" s="101" t="s">
        <v>7506</v>
      </c>
      <c r="G3269" s="101" t="s">
        <v>2931</v>
      </c>
      <c r="H3269" s="103">
        <v>16</v>
      </c>
      <c r="I3269" s="100" t="s">
        <v>7471</v>
      </c>
      <c r="J3269" s="101" t="s">
        <v>3172</v>
      </c>
      <c r="K3269" s="101" t="s">
        <v>368</v>
      </c>
    </row>
    <row r="3270" spans="1:11">
      <c r="A3270" s="2" t="s">
        <v>12123</v>
      </c>
      <c r="B3270" s="99">
        <v>2179006</v>
      </c>
      <c r="C3270" s="100" t="s">
        <v>3173</v>
      </c>
      <c r="D3270" s="101" t="s">
        <v>3174</v>
      </c>
      <c r="E3270" s="102">
        <v>2220268</v>
      </c>
      <c r="F3270" s="101" t="s">
        <v>7506</v>
      </c>
      <c r="G3270" s="101" t="s">
        <v>3175</v>
      </c>
      <c r="H3270" s="103">
        <v>4</v>
      </c>
      <c r="I3270" s="100" t="s">
        <v>7471</v>
      </c>
      <c r="J3270" s="101" t="s">
        <v>3174</v>
      </c>
      <c r="K3270" s="101" t="s">
        <v>988</v>
      </c>
    </row>
    <row r="3271" spans="1:11">
      <c r="A3271" s="2" t="s">
        <v>12123</v>
      </c>
      <c r="B3271" s="99">
        <v>2161016</v>
      </c>
      <c r="C3271" s="100" t="s">
        <v>3176</v>
      </c>
      <c r="D3271" s="101" t="s">
        <v>3177</v>
      </c>
      <c r="E3271" s="102">
        <v>2220268</v>
      </c>
      <c r="F3271" s="101" t="s">
        <v>7506</v>
      </c>
      <c r="G3271" s="101" t="s">
        <v>3175</v>
      </c>
      <c r="H3271" s="103">
        <v>4</v>
      </c>
      <c r="I3271" s="100" t="s">
        <v>7471</v>
      </c>
      <c r="J3271" s="101" t="s">
        <v>3177</v>
      </c>
      <c r="K3271" s="101" t="s">
        <v>988</v>
      </c>
    </row>
    <row r="3272" spans="1:11">
      <c r="A3272" s="2" t="s">
        <v>12123</v>
      </c>
      <c r="B3272" s="99">
        <v>2132534</v>
      </c>
      <c r="C3272" s="100" t="s">
        <v>1766</v>
      </c>
      <c r="D3272" s="101" t="s">
        <v>1767</v>
      </c>
      <c r="E3272" s="102">
        <v>2127233</v>
      </c>
      <c r="F3272" s="101" t="s">
        <v>7506</v>
      </c>
      <c r="G3272" s="101" t="s">
        <v>5442</v>
      </c>
      <c r="H3272" s="103">
        <v>12</v>
      </c>
      <c r="I3272" s="100" t="s">
        <v>7521</v>
      </c>
      <c r="J3272" s="101" t="s">
        <v>1767</v>
      </c>
      <c r="K3272" s="101" t="s">
        <v>2873</v>
      </c>
    </row>
    <row r="3273" spans="1:11">
      <c r="A3273" s="2" t="s">
        <v>12123</v>
      </c>
      <c r="B3273" s="99">
        <v>2159680</v>
      </c>
      <c r="C3273" s="100" t="s">
        <v>1768</v>
      </c>
      <c r="D3273" s="101" t="s">
        <v>1769</v>
      </c>
      <c r="E3273" s="102">
        <v>2212190</v>
      </c>
      <c r="F3273" s="101" t="s">
        <v>7506</v>
      </c>
      <c r="G3273" s="101" t="s">
        <v>2931</v>
      </c>
      <c r="H3273" s="103">
        <v>4</v>
      </c>
      <c r="I3273" s="100" t="s">
        <v>7471</v>
      </c>
      <c r="J3273" s="101" t="s">
        <v>1769</v>
      </c>
      <c r="K3273" s="101" t="s">
        <v>992</v>
      </c>
    </row>
    <row r="3274" spans="1:11">
      <c r="A3274" s="2" t="s">
        <v>12123</v>
      </c>
      <c r="B3274" s="99">
        <v>2167417</v>
      </c>
      <c r="C3274" s="100" t="s">
        <v>1770</v>
      </c>
      <c r="D3274" s="101" t="s">
        <v>1771</v>
      </c>
      <c r="E3274" s="102">
        <v>2212190</v>
      </c>
      <c r="F3274" s="101" t="s">
        <v>7506</v>
      </c>
      <c r="G3274" s="101" t="s">
        <v>2931</v>
      </c>
      <c r="H3274" s="103">
        <v>4</v>
      </c>
      <c r="I3274" s="100" t="s">
        <v>7471</v>
      </c>
      <c r="J3274" s="101" t="s">
        <v>1771</v>
      </c>
      <c r="K3274" s="101" t="s">
        <v>992</v>
      </c>
    </row>
    <row r="3275" spans="1:11">
      <c r="A3275" s="2" t="s">
        <v>12123</v>
      </c>
      <c r="B3275" s="99">
        <v>2191062</v>
      </c>
      <c r="C3275" s="100" t="s">
        <v>1772</v>
      </c>
      <c r="D3275" s="101" t="s">
        <v>1773</v>
      </c>
      <c r="E3275" s="102">
        <v>2212190</v>
      </c>
      <c r="F3275" s="101" t="s">
        <v>7506</v>
      </c>
      <c r="G3275" s="101" t="s">
        <v>2931</v>
      </c>
      <c r="H3275" s="103">
        <v>4</v>
      </c>
      <c r="I3275" s="100" t="s">
        <v>7471</v>
      </c>
      <c r="J3275" s="101" t="s">
        <v>1773</v>
      </c>
      <c r="K3275" s="101" t="s">
        <v>992</v>
      </c>
    </row>
    <row r="3276" spans="1:11">
      <c r="A3276" s="2" t="s">
        <v>12123</v>
      </c>
      <c r="B3276" s="99">
        <v>2132860</v>
      </c>
      <c r="C3276" s="100" t="s">
        <v>1774</v>
      </c>
      <c r="D3276" s="101" t="s">
        <v>1775</v>
      </c>
      <c r="E3276" s="102">
        <v>2122461</v>
      </c>
      <c r="F3276" s="101" t="s">
        <v>7506</v>
      </c>
      <c r="G3276" s="101" t="s">
        <v>1776</v>
      </c>
      <c r="H3276" s="103">
        <v>12</v>
      </c>
      <c r="I3276" s="100" t="s">
        <v>7471</v>
      </c>
      <c r="J3276" s="101" t="s">
        <v>1775</v>
      </c>
      <c r="K3276" s="101" t="s">
        <v>1777</v>
      </c>
    </row>
    <row r="3277" spans="1:11">
      <c r="A3277" s="2" t="s">
        <v>12123</v>
      </c>
      <c r="B3277" s="99">
        <v>2151303</v>
      </c>
      <c r="C3277" s="100" t="s">
        <v>2284</v>
      </c>
      <c r="D3277" s="101" t="s">
        <v>2285</v>
      </c>
      <c r="E3277" s="102">
        <v>2219128</v>
      </c>
      <c r="F3277" s="101" t="s">
        <v>7506</v>
      </c>
      <c r="G3277" s="101" t="s">
        <v>2931</v>
      </c>
      <c r="H3277" s="103">
        <v>16</v>
      </c>
      <c r="I3277" s="100" t="s">
        <v>7471</v>
      </c>
      <c r="J3277" s="101" t="s">
        <v>2285</v>
      </c>
      <c r="K3277" s="101" t="s">
        <v>413</v>
      </c>
    </row>
    <row r="3278" spans="1:11">
      <c r="A3278" s="2" t="s">
        <v>12123</v>
      </c>
      <c r="B3278" s="99">
        <v>2154627</v>
      </c>
      <c r="C3278" s="100" t="s">
        <v>2286</v>
      </c>
      <c r="D3278" s="101" t="s">
        <v>2287</v>
      </c>
      <c r="E3278" s="102">
        <v>2219128</v>
      </c>
      <c r="F3278" s="101" t="s">
        <v>7506</v>
      </c>
      <c r="G3278" s="101" t="s">
        <v>2931</v>
      </c>
      <c r="H3278" s="103">
        <v>16</v>
      </c>
      <c r="I3278" s="100" t="s">
        <v>7471</v>
      </c>
      <c r="J3278" s="101" t="s">
        <v>2287</v>
      </c>
      <c r="K3278" s="101" t="s">
        <v>413</v>
      </c>
    </row>
    <row r="3279" spans="1:11">
      <c r="A3279" s="2" t="s">
        <v>12123</v>
      </c>
      <c r="B3279" s="99">
        <v>2167763</v>
      </c>
      <c r="C3279" s="100" t="s">
        <v>2288</v>
      </c>
      <c r="D3279" s="101" t="s">
        <v>2289</v>
      </c>
      <c r="E3279" s="102">
        <v>2219128</v>
      </c>
      <c r="F3279" s="101" t="s">
        <v>7506</v>
      </c>
      <c r="G3279" s="101" t="s">
        <v>2931</v>
      </c>
      <c r="H3279" s="103">
        <v>16</v>
      </c>
      <c r="I3279" s="100" t="s">
        <v>7471</v>
      </c>
      <c r="J3279" s="101" t="s">
        <v>2289</v>
      </c>
      <c r="K3279" s="101" t="s">
        <v>413</v>
      </c>
    </row>
    <row r="3280" spans="1:11">
      <c r="A3280" s="2" t="s">
        <v>12123</v>
      </c>
      <c r="B3280" s="99">
        <v>2179169</v>
      </c>
      <c r="C3280" s="100" t="s">
        <v>2290</v>
      </c>
      <c r="D3280" s="101" t="s">
        <v>2291</v>
      </c>
      <c r="E3280" s="102">
        <v>2219128</v>
      </c>
      <c r="F3280" s="101" t="s">
        <v>7506</v>
      </c>
      <c r="G3280" s="101" t="s">
        <v>2931</v>
      </c>
      <c r="H3280" s="103">
        <v>16</v>
      </c>
      <c r="I3280" s="100" t="s">
        <v>7471</v>
      </c>
      <c r="J3280" s="101" t="s">
        <v>2291</v>
      </c>
      <c r="K3280" s="101" t="s">
        <v>413</v>
      </c>
    </row>
    <row r="3281" spans="1:11">
      <c r="A3281" s="2" t="s">
        <v>12123</v>
      </c>
      <c r="B3281" s="99">
        <v>2181897</v>
      </c>
      <c r="C3281" s="100" t="s">
        <v>2292</v>
      </c>
      <c r="D3281" s="101" t="s">
        <v>2293</v>
      </c>
      <c r="E3281" s="102">
        <v>2219128</v>
      </c>
      <c r="F3281" s="101" t="s">
        <v>7506</v>
      </c>
      <c r="G3281" s="101" t="s">
        <v>2931</v>
      </c>
      <c r="H3281" s="103">
        <v>16</v>
      </c>
      <c r="I3281" s="100" t="s">
        <v>7471</v>
      </c>
      <c r="J3281" s="101" t="s">
        <v>2293</v>
      </c>
      <c r="K3281" s="101" t="s">
        <v>413</v>
      </c>
    </row>
    <row r="3282" spans="1:11">
      <c r="A3282" s="2" t="s">
        <v>12123</v>
      </c>
      <c r="B3282" s="99">
        <v>2165390</v>
      </c>
      <c r="C3282" s="100" t="s">
        <v>2294</v>
      </c>
      <c r="D3282" s="101" t="s">
        <v>2295</v>
      </c>
      <c r="E3282" s="102">
        <v>2219128</v>
      </c>
      <c r="F3282" s="101" t="s">
        <v>7506</v>
      </c>
      <c r="G3282" s="101" t="s">
        <v>2931</v>
      </c>
      <c r="H3282" s="103">
        <v>16</v>
      </c>
      <c r="I3282" s="100" t="s">
        <v>7471</v>
      </c>
      <c r="J3282" s="101" t="s">
        <v>2295</v>
      </c>
      <c r="K3282" s="101" t="s">
        <v>413</v>
      </c>
    </row>
    <row r="3283" spans="1:11">
      <c r="A3283" s="2" t="s">
        <v>12123</v>
      </c>
      <c r="B3283" s="99">
        <v>2167611</v>
      </c>
      <c r="C3283" s="100" t="s">
        <v>2296</v>
      </c>
      <c r="D3283" s="101" t="s">
        <v>2297</v>
      </c>
      <c r="E3283" s="102">
        <v>2219128</v>
      </c>
      <c r="F3283" s="101" t="s">
        <v>7506</v>
      </c>
      <c r="G3283" s="101" t="s">
        <v>2931</v>
      </c>
      <c r="H3283" s="103">
        <v>16</v>
      </c>
      <c r="I3283" s="100" t="s">
        <v>7471</v>
      </c>
      <c r="J3283" s="101" t="s">
        <v>2297</v>
      </c>
      <c r="K3283" s="101" t="s">
        <v>413</v>
      </c>
    </row>
    <row r="3284" spans="1:11">
      <c r="A3284" s="2" t="s">
        <v>12123</v>
      </c>
      <c r="B3284" s="99">
        <v>2130606</v>
      </c>
      <c r="C3284" s="100" t="s">
        <v>2298</v>
      </c>
      <c r="D3284" s="101" t="s">
        <v>2299</v>
      </c>
      <c r="E3284" s="102">
        <v>2219128</v>
      </c>
      <c r="F3284" s="101" t="s">
        <v>7506</v>
      </c>
      <c r="G3284" s="101" t="s">
        <v>2931</v>
      </c>
      <c r="H3284" s="103">
        <v>16</v>
      </c>
      <c r="I3284" s="100" t="s">
        <v>7471</v>
      </c>
      <c r="J3284" s="101" t="s">
        <v>2299</v>
      </c>
      <c r="K3284" s="101" t="s">
        <v>413</v>
      </c>
    </row>
    <row r="3285" spans="1:11">
      <c r="A3285" s="2" t="s">
        <v>12123</v>
      </c>
      <c r="B3285" s="99">
        <v>2131548</v>
      </c>
      <c r="C3285" s="100" t="s">
        <v>2320</v>
      </c>
      <c r="D3285" s="101" t="s">
        <v>2321</v>
      </c>
      <c r="E3285" s="102">
        <v>2213044</v>
      </c>
      <c r="F3285" s="101" t="s">
        <v>7506</v>
      </c>
      <c r="G3285" s="101" t="s">
        <v>5451</v>
      </c>
      <c r="H3285" s="103">
        <v>4</v>
      </c>
      <c r="I3285" s="100" t="s">
        <v>7471</v>
      </c>
      <c r="J3285" s="101" t="s">
        <v>2321</v>
      </c>
      <c r="K3285" s="101" t="s">
        <v>1647</v>
      </c>
    </row>
    <row r="3286" spans="1:11">
      <c r="A3286" s="2" t="s">
        <v>12123</v>
      </c>
      <c r="B3286" s="99">
        <v>2181114</v>
      </c>
      <c r="C3286" s="100" t="s">
        <v>2322</v>
      </c>
      <c r="D3286" s="101" t="s">
        <v>2323</v>
      </c>
      <c r="E3286" s="102">
        <v>2213044</v>
      </c>
      <c r="F3286" s="101" t="s">
        <v>7506</v>
      </c>
      <c r="G3286" s="101" t="s">
        <v>5451</v>
      </c>
      <c r="H3286" s="103">
        <v>4</v>
      </c>
      <c r="I3286" s="100" t="s">
        <v>7471</v>
      </c>
      <c r="J3286" s="101" t="s">
        <v>2323</v>
      </c>
      <c r="K3286" s="101" t="s">
        <v>1647</v>
      </c>
    </row>
    <row r="3287" spans="1:11">
      <c r="A3287" s="2" t="s">
        <v>12123</v>
      </c>
      <c r="B3287" s="99">
        <v>2179640</v>
      </c>
      <c r="C3287" s="100" t="s">
        <v>2324</v>
      </c>
      <c r="D3287" s="101" t="s">
        <v>2325</v>
      </c>
      <c r="E3287" s="102">
        <v>2213044</v>
      </c>
      <c r="F3287" s="101" t="s">
        <v>7506</v>
      </c>
      <c r="G3287" s="101" t="s">
        <v>5451</v>
      </c>
      <c r="H3287" s="103">
        <v>4</v>
      </c>
      <c r="I3287" s="100" t="s">
        <v>7471</v>
      </c>
      <c r="J3287" s="101" t="s">
        <v>2325</v>
      </c>
      <c r="K3287" s="101" t="s">
        <v>1647</v>
      </c>
    </row>
    <row r="3288" spans="1:11">
      <c r="A3288" s="2" t="s">
        <v>12123</v>
      </c>
      <c r="B3288" s="99">
        <v>2188612</v>
      </c>
      <c r="C3288" s="100" t="s">
        <v>2326</v>
      </c>
      <c r="D3288" s="101" t="s">
        <v>2327</v>
      </c>
      <c r="E3288" s="102">
        <v>2213044</v>
      </c>
      <c r="F3288" s="101" t="s">
        <v>7506</v>
      </c>
      <c r="G3288" s="101" t="s">
        <v>5451</v>
      </c>
      <c r="H3288" s="103">
        <v>4</v>
      </c>
      <c r="I3288" s="100" t="s">
        <v>7471</v>
      </c>
      <c r="J3288" s="101" t="s">
        <v>2327</v>
      </c>
      <c r="K3288" s="101" t="s">
        <v>1647</v>
      </c>
    </row>
    <row r="3289" spans="1:11">
      <c r="A3289" s="2" t="s">
        <v>12123</v>
      </c>
      <c r="B3289" s="99">
        <v>2130051</v>
      </c>
      <c r="C3289" s="100" t="s">
        <v>7323</v>
      </c>
      <c r="D3289" s="101" t="s">
        <v>7324</v>
      </c>
      <c r="E3289" s="102">
        <v>2212194</v>
      </c>
      <c r="F3289" s="101" t="s">
        <v>7506</v>
      </c>
      <c r="G3289" s="101" t="s">
        <v>2931</v>
      </c>
      <c r="H3289" s="103">
        <v>12</v>
      </c>
      <c r="I3289" s="100" t="s">
        <v>7471</v>
      </c>
      <c r="J3289" s="101" t="s">
        <v>7324</v>
      </c>
      <c r="K3289" s="101" t="s">
        <v>3808</v>
      </c>
    </row>
    <row r="3290" spans="1:11">
      <c r="A3290" s="2" t="s">
        <v>12123</v>
      </c>
      <c r="B3290" s="99">
        <v>2132864</v>
      </c>
      <c r="C3290" s="100" t="s">
        <v>7325</v>
      </c>
      <c r="D3290" s="101" t="s">
        <v>7326</v>
      </c>
      <c r="E3290" s="102">
        <v>2212194</v>
      </c>
      <c r="F3290" s="101" t="s">
        <v>7506</v>
      </c>
      <c r="G3290" s="101" t="s">
        <v>2931</v>
      </c>
      <c r="H3290" s="103">
        <v>12</v>
      </c>
      <c r="I3290" s="100" t="s">
        <v>7471</v>
      </c>
      <c r="J3290" s="101" t="s">
        <v>7326</v>
      </c>
      <c r="K3290" s="101" t="s">
        <v>3808</v>
      </c>
    </row>
    <row r="3291" spans="1:11">
      <c r="A3291" s="2" t="s">
        <v>12123</v>
      </c>
      <c r="B3291" s="99">
        <v>2179380</v>
      </c>
      <c r="C3291" s="100" t="s">
        <v>7327</v>
      </c>
      <c r="D3291" s="101" t="s">
        <v>7328</v>
      </c>
      <c r="E3291" s="102">
        <v>2212194</v>
      </c>
      <c r="F3291" s="101" t="s">
        <v>7506</v>
      </c>
      <c r="G3291" s="101" t="s">
        <v>2931</v>
      </c>
      <c r="H3291" s="103">
        <v>12</v>
      </c>
      <c r="I3291" s="100" t="s">
        <v>7471</v>
      </c>
      <c r="J3291" s="101" t="s">
        <v>7328</v>
      </c>
      <c r="K3291" s="101" t="s">
        <v>3808</v>
      </c>
    </row>
    <row r="3292" spans="1:11">
      <c r="A3292" s="2" t="s">
        <v>12123</v>
      </c>
      <c r="B3292" s="99">
        <v>2184879</v>
      </c>
      <c r="C3292" s="100" t="s">
        <v>7329</v>
      </c>
      <c r="D3292" s="101" t="s">
        <v>7330</v>
      </c>
      <c r="E3292" s="102">
        <v>2212194</v>
      </c>
      <c r="F3292" s="101" t="s">
        <v>7506</v>
      </c>
      <c r="G3292" s="101" t="s">
        <v>2931</v>
      </c>
      <c r="H3292" s="103">
        <v>12</v>
      </c>
      <c r="I3292" s="100" t="s">
        <v>7471</v>
      </c>
      <c r="J3292" s="101" t="s">
        <v>7330</v>
      </c>
      <c r="K3292" s="101" t="s">
        <v>3808</v>
      </c>
    </row>
    <row r="3293" spans="1:11">
      <c r="A3293" s="2" t="s">
        <v>12123</v>
      </c>
      <c r="B3293" s="99">
        <v>2184978</v>
      </c>
      <c r="C3293" s="100" t="s">
        <v>7331</v>
      </c>
      <c r="D3293" s="101" t="s">
        <v>7332</v>
      </c>
      <c r="E3293" s="102">
        <v>2212194</v>
      </c>
      <c r="F3293" s="101" t="s">
        <v>7506</v>
      </c>
      <c r="G3293" s="101" t="s">
        <v>2931</v>
      </c>
      <c r="H3293" s="103">
        <v>12</v>
      </c>
      <c r="I3293" s="100" t="s">
        <v>7471</v>
      </c>
      <c r="J3293" s="101" t="s">
        <v>7332</v>
      </c>
      <c r="K3293" s="101" t="s">
        <v>3808</v>
      </c>
    </row>
    <row r="3294" spans="1:11">
      <c r="A3294" s="2" t="s">
        <v>12123</v>
      </c>
      <c r="B3294" s="99">
        <v>2190399</v>
      </c>
      <c r="C3294" s="100" t="s">
        <v>7333</v>
      </c>
      <c r="D3294" s="101" t="s">
        <v>7334</v>
      </c>
      <c r="E3294" s="102">
        <v>2212194</v>
      </c>
      <c r="F3294" s="101" t="s">
        <v>7506</v>
      </c>
      <c r="G3294" s="101" t="s">
        <v>2931</v>
      </c>
      <c r="H3294" s="103">
        <v>12</v>
      </c>
      <c r="I3294" s="100" t="s">
        <v>7471</v>
      </c>
      <c r="J3294" s="101" t="s">
        <v>7334</v>
      </c>
      <c r="K3294" s="101" t="s">
        <v>3808</v>
      </c>
    </row>
    <row r="3295" spans="1:11">
      <c r="A3295" s="2" t="s">
        <v>12123</v>
      </c>
      <c r="B3295" s="99">
        <v>2145917</v>
      </c>
      <c r="C3295" s="100" t="s">
        <v>7335</v>
      </c>
      <c r="D3295" s="101" t="s">
        <v>7336</v>
      </c>
      <c r="E3295" s="102">
        <v>2212194</v>
      </c>
      <c r="F3295" s="101" t="s">
        <v>7506</v>
      </c>
      <c r="G3295" s="101" t="s">
        <v>2931</v>
      </c>
      <c r="H3295" s="103">
        <v>12</v>
      </c>
      <c r="I3295" s="100" t="s">
        <v>7471</v>
      </c>
      <c r="J3295" s="101" t="s">
        <v>7336</v>
      </c>
      <c r="K3295" s="101" t="s">
        <v>3808</v>
      </c>
    </row>
    <row r="3296" spans="1:11">
      <c r="A3296" s="2" t="s">
        <v>12123</v>
      </c>
      <c r="B3296" s="99">
        <v>2167935</v>
      </c>
      <c r="C3296" s="100" t="s">
        <v>7337</v>
      </c>
      <c r="D3296" s="101" t="s">
        <v>7338</v>
      </c>
      <c r="E3296" s="102">
        <v>2212194</v>
      </c>
      <c r="F3296" s="101" t="s">
        <v>7506</v>
      </c>
      <c r="G3296" s="101" t="s">
        <v>2931</v>
      </c>
      <c r="H3296" s="103">
        <v>12</v>
      </c>
      <c r="I3296" s="100" t="s">
        <v>7471</v>
      </c>
      <c r="J3296" s="101" t="s">
        <v>7338</v>
      </c>
      <c r="K3296" s="101" t="s">
        <v>3808</v>
      </c>
    </row>
    <row r="3297" spans="1:11">
      <c r="A3297" s="2" t="s">
        <v>12123</v>
      </c>
      <c r="B3297" s="99">
        <v>2190078</v>
      </c>
      <c r="C3297" s="100" t="s">
        <v>7339</v>
      </c>
      <c r="D3297" s="101" t="s">
        <v>7340</v>
      </c>
      <c r="E3297" s="102">
        <v>2212194</v>
      </c>
      <c r="F3297" s="101" t="s">
        <v>7506</v>
      </c>
      <c r="G3297" s="101" t="s">
        <v>2931</v>
      </c>
      <c r="H3297" s="103">
        <v>12</v>
      </c>
      <c r="I3297" s="100" t="s">
        <v>7471</v>
      </c>
      <c r="J3297" s="101" t="s">
        <v>7340</v>
      </c>
      <c r="K3297" s="101" t="s">
        <v>3808</v>
      </c>
    </row>
    <row r="3298" spans="1:11">
      <c r="A3298" s="2" t="s">
        <v>12123</v>
      </c>
      <c r="B3298" s="99">
        <v>2168512</v>
      </c>
      <c r="C3298" s="100" t="s">
        <v>7341</v>
      </c>
      <c r="D3298" s="101" t="s">
        <v>7342</v>
      </c>
      <c r="E3298" s="102">
        <v>2212194</v>
      </c>
      <c r="F3298" s="101" t="s">
        <v>7506</v>
      </c>
      <c r="G3298" s="101" t="s">
        <v>2931</v>
      </c>
      <c r="H3298" s="103">
        <v>12</v>
      </c>
      <c r="I3298" s="100" t="s">
        <v>7471</v>
      </c>
      <c r="J3298" s="101" t="s">
        <v>7342</v>
      </c>
      <c r="K3298" s="101" t="s">
        <v>3808</v>
      </c>
    </row>
    <row r="3299" spans="1:11">
      <c r="A3299" s="2" t="s">
        <v>12123</v>
      </c>
      <c r="B3299" s="99">
        <v>2190830</v>
      </c>
      <c r="C3299" s="100" t="s">
        <v>7343</v>
      </c>
      <c r="D3299" s="101" t="s">
        <v>7344</v>
      </c>
      <c r="E3299" s="102">
        <v>2212194</v>
      </c>
      <c r="F3299" s="101" t="s">
        <v>7506</v>
      </c>
      <c r="G3299" s="101" t="s">
        <v>2931</v>
      </c>
      <c r="H3299" s="103">
        <v>12</v>
      </c>
      <c r="I3299" s="100" t="s">
        <v>7471</v>
      </c>
      <c r="J3299" s="101" t="s">
        <v>7344</v>
      </c>
      <c r="K3299" s="101" t="s">
        <v>3808</v>
      </c>
    </row>
    <row r="3300" spans="1:11">
      <c r="A3300" s="2" t="s">
        <v>12123</v>
      </c>
      <c r="B3300" s="99">
        <v>2152934</v>
      </c>
      <c r="C3300" s="100" t="s">
        <v>7345</v>
      </c>
      <c r="D3300" s="101" t="s">
        <v>7346</v>
      </c>
      <c r="E3300" s="102">
        <v>2212194</v>
      </c>
      <c r="F3300" s="101" t="s">
        <v>7506</v>
      </c>
      <c r="G3300" s="101" t="s">
        <v>2931</v>
      </c>
      <c r="H3300" s="103">
        <v>12</v>
      </c>
      <c r="I3300" s="100" t="s">
        <v>7471</v>
      </c>
      <c r="J3300" s="101" t="s">
        <v>7346</v>
      </c>
      <c r="K3300" s="101" t="s">
        <v>3808</v>
      </c>
    </row>
    <row r="3301" spans="1:11">
      <c r="A3301" s="2" t="s">
        <v>12123</v>
      </c>
      <c r="B3301" s="99">
        <v>2142717</v>
      </c>
      <c r="C3301" s="100" t="s">
        <v>13433</v>
      </c>
      <c r="D3301" s="101" t="s">
        <v>13434</v>
      </c>
      <c r="E3301" s="102">
        <v>2216828</v>
      </c>
      <c r="F3301" s="101" t="s">
        <v>7506</v>
      </c>
      <c r="G3301" s="101" t="s">
        <v>2931</v>
      </c>
      <c r="H3301" s="103">
        <v>12</v>
      </c>
      <c r="I3301" s="100" t="s">
        <v>7471</v>
      </c>
      <c r="J3301" s="101" t="s">
        <v>13434</v>
      </c>
      <c r="K3301" s="101" t="s">
        <v>3846</v>
      </c>
    </row>
    <row r="3302" spans="1:11">
      <c r="A3302" s="2" t="s">
        <v>12123</v>
      </c>
      <c r="B3302" s="99">
        <v>2149944</v>
      </c>
      <c r="C3302" s="100" t="s">
        <v>13435</v>
      </c>
      <c r="D3302" s="101" t="s">
        <v>13436</v>
      </c>
      <c r="E3302" s="102">
        <v>2216828</v>
      </c>
      <c r="F3302" s="101" t="s">
        <v>7506</v>
      </c>
      <c r="G3302" s="101" t="s">
        <v>2931</v>
      </c>
      <c r="H3302" s="103">
        <v>12</v>
      </c>
      <c r="I3302" s="100" t="s">
        <v>7471</v>
      </c>
      <c r="J3302" s="101" t="s">
        <v>13436</v>
      </c>
      <c r="K3302" s="101" t="s">
        <v>3846</v>
      </c>
    </row>
    <row r="3303" spans="1:11">
      <c r="A3303" s="2" t="s">
        <v>12123</v>
      </c>
      <c r="B3303" s="99">
        <v>2150950</v>
      </c>
      <c r="C3303" s="100" t="s">
        <v>13437</v>
      </c>
      <c r="D3303" s="101" t="s">
        <v>13438</v>
      </c>
      <c r="E3303" s="102">
        <v>2216828</v>
      </c>
      <c r="F3303" s="101" t="s">
        <v>7506</v>
      </c>
      <c r="G3303" s="101" t="s">
        <v>2931</v>
      </c>
      <c r="H3303" s="103">
        <v>12</v>
      </c>
      <c r="I3303" s="100" t="s">
        <v>7471</v>
      </c>
      <c r="J3303" s="101" t="s">
        <v>13438</v>
      </c>
      <c r="K3303" s="101" t="s">
        <v>3846</v>
      </c>
    </row>
    <row r="3304" spans="1:11">
      <c r="A3304" s="2" t="s">
        <v>12123</v>
      </c>
      <c r="B3304" s="99">
        <v>2162395</v>
      </c>
      <c r="C3304" s="100" t="s">
        <v>13439</v>
      </c>
      <c r="D3304" s="101" t="s">
        <v>13440</v>
      </c>
      <c r="E3304" s="102">
        <v>2216828</v>
      </c>
      <c r="F3304" s="101" t="s">
        <v>7506</v>
      </c>
      <c r="G3304" s="101" t="s">
        <v>2931</v>
      </c>
      <c r="H3304" s="103">
        <v>12</v>
      </c>
      <c r="I3304" s="100" t="s">
        <v>7471</v>
      </c>
      <c r="J3304" s="101" t="s">
        <v>13440</v>
      </c>
      <c r="K3304" s="101" t="s">
        <v>3846</v>
      </c>
    </row>
    <row r="3305" spans="1:11">
      <c r="A3305" s="2" t="s">
        <v>12123</v>
      </c>
      <c r="B3305" s="99">
        <v>2175763</v>
      </c>
      <c r="C3305" s="100" t="s">
        <v>13441</v>
      </c>
      <c r="D3305" s="101" t="s">
        <v>122</v>
      </c>
      <c r="E3305" s="102">
        <v>2216828</v>
      </c>
      <c r="F3305" s="101" t="s">
        <v>7506</v>
      </c>
      <c r="G3305" s="101" t="s">
        <v>2931</v>
      </c>
      <c r="H3305" s="103">
        <v>12</v>
      </c>
      <c r="I3305" s="100" t="s">
        <v>7471</v>
      </c>
      <c r="J3305" s="101" t="s">
        <v>122</v>
      </c>
      <c r="K3305" s="101" t="s">
        <v>3846</v>
      </c>
    </row>
    <row r="3306" spans="1:11">
      <c r="A3306" s="2" t="s">
        <v>12123</v>
      </c>
      <c r="B3306" s="99">
        <v>2182200</v>
      </c>
      <c r="C3306" s="100" t="s">
        <v>13442</v>
      </c>
      <c r="D3306" s="101" t="s">
        <v>13443</v>
      </c>
      <c r="E3306" s="102">
        <v>2216828</v>
      </c>
      <c r="F3306" s="101" t="s">
        <v>7506</v>
      </c>
      <c r="G3306" s="101" t="s">
        <v>2931</v>
      </c>
      <c r="H3306" s="103">
        <v>12</v>
      </c>
      <c r="I3306" s="100" t="s">
        <v>7471</v>
      </c>
      <c r="J3306" s="101" t="s">
        <v>13443</v>
      </c>
      <c r="K3306" s="101" t="s">
        <v>3846</v>
      </c>
    </row>
    <row r="3307" spans="1:11">
      <c r="A3307" s="2" t="s">
        <v>12123</v>
      </c>
      <c r="B3307" s="99">
        <v>2180767</v>
      </c>
      <c r="C3307" s="100" t="s">
        <v>13444</v>
      </c>
      <c r="D3307" s="101" t="s">
        <v>13445</v>
      </c>
      <c r="E3307" s="102">
        <v>2216828</v>
      </c>
      <c r="F3307" s="101" t="s">
        <v>7506</v>
      </c>
      <c r="G3307" s="101" t="s">
        <v>2931</v>
      </c>
      <c r="H3307" s="103">
        <v>12</v>
      </c>
      <c r="I3307" s="100" t="s">
        <v>7471</v>
      </c>
      <c r="J3307" s="101" t="s">
        <v>13445</v>
      </c>
      <c r="K3307" s="101" t="s">
        <v>3846</v>
      </c>
    </row>
    <row r="3308" spans="1:11">
      <c r="A3308" s="2" t="s">
        <v>12123</v>
      </c>
      <c r="B3308" s="99">
        <v>2188614</v>
      </c>
      <c r="C3308" s="100" t="s">
        <v>13446</v>
      </c>
      <c r="D3308" s="101" t="s">
        <v>13447</v>
      </c>
      <c r="E3308" s="102">
        <v>2216828</v>
      </c>
      <c r="F3308" s="101" t="s">
        <v>7506</v>
      </c>
      <c r="G3308" s="101" t="s">
        <v>2931</v>
      </c>
      <c r="H3308" s="103">
        <v>12</v>
      </c>
      <c r="I3308" s="100" t="s">
        <v>7471</v>
      </c>
      <c r="J3308" s="101" t="s">
        <v>13447</v>
      </c>
      <c r="K3308" s="101" t="s">
        <v>3846</v>
      </c>
    </row>
    <row r="3309" spans="1:11">
      <c r="A3309" s="2" t="s">
        <v>12123</v>
      </c>
      <c r="B3309" s="99">
        <v>2164068</v>
      </c>
      <c r="C3309" s="100" t="s">
        <v>13448</v>
      </c>
      <c r="D3309" s="101" t="s">
        <v>13449</v>
      </c>
      <c r="E3309" s="102">
        <v>2216828</v>
      </c>
      <c r="F3309" s="101" t="s">
        <v>7506</v>
      </c>
      <c r="G3309" s="101" t="s">
        <v>2931</v>
      </c>
      <c r="H3309" s="103">
        <v>12</v>
      </c>
      <c r="I3309" s="100" t="s">
        <v>7471</v>
      </c>
      <c r="J3309" s="101" t="s">
        <v>13449</v>
      </c>
      <c r="K3309" s="101" t="s">
        <v>3846</v>
      </c>
    </row>
    <row r="3310" spans="1:11">
      <c r="A3310" s="2" t="s">
        <v>12123</v>
      </c>
      <c r="B3310" s="99">
        <v>2191050</v>
      </c>
      <c r="C3310" s="100" t="s">
        <v>13450</v>
      </c>
      <c r="D3310" s="101" t="s">
        <v>13451</v>
      </c>
      <c r="E3310" s="102">
        <v>2216828</v>
      </c>
      <c r="F3310" s="101" t="s">
        <v>7506</v>
      </c>
      <c r="G3310" s="101" t="s">
        <v>2931</v>
      </c>
      <c r="H3310" s="103">
        <v>12</v>
      </c>
      <c r="I3310" s="100" t="s">
        <v>7471</v>
      </c>
      <c r="J3310" s="101" t="s">
        <v>13451</v>
      </c>
      <c r="K3310" s="101" t="s">
        <v>3846</v>
      </c>
    </row>
    <row r="3311" spans="1:11">
      <c r="A3311" s="2" t="s">
        <v>12123</v>
      </c>
      <c r="B3311" s="99">
        <v>2136884</v>
      </c>
      <c r="C3311" s="100" t="s">
        <v>13452</v>
      </c>
      <c r="D3311" s="101" t="s">
        <v>13453</v>
      </c>
      <c r="E3311" s="102">
        <v>2216828</v>
      </c>
      <c r="F3311" s="101" t="s">
        <v>7506</v>
      </c>
      <c r="G3311" s="101" t="s">
        <v>2931</v>
      </c>
      <c r="H3311" s="103">
        <v>12</v>
      </c>
      <c r="I3311" s="100" t="s">
        <v>7471</v>
      </c>
      <c r="J3311" s="101" t="s">
        <v>13453</v>
      </c>
      <c r="K3311" s="101" t="s">
        <v>3846</v>
      </c>
    </row>
    <row r="3312" spans="1:11">
      <c r="A3312" s="2" t="s">
        <v>12123</v>
      </c>
      <c r="B3312" s="99">
        <v>2190862</v>
      </c>
      <c r="C3312" s="100" t="s">
        <v>8041</v>
      </c>
      <c r="D3312" s="101" t="s">
        <v>8042</v>
      </c>
      <c r="E3312" s="102">
        <v>2216210</v>
      </c>
      <c r="F3312" s="101" t="s">
        <v>7506</v>
      </c>
      <c r="G3312" s="101" t="s">
        <v>2931</v>
      </c>
      <c r="H3312" s="103">
        <v>16</v>
      </c>
      <c r="I3312" s="100" t="s">
        <v>7471</v>
      </c>
      <c r="J3312" s="101" t="s">
        <v>8042</v>
      </c>
      <c r="K3312" s="101" t="s">
        <v>3862</v>
      </c>
    </row>
    <row r="3313" spans="1:11">
      <c r="A3313" s="2" t="s">
        <v>12123</v>
      </c>
      <c r="B3313" s="99">
        <v>2146820</v>
      </c>
      <c r="C3313" s="100" t="s">
        <v>8043</v>
      </c>
      <c r="D3313" s="101" t="s">
        <v>8044</v>
      </c>
      <c r="E3313" s="102">
        <v>2122659</v>
      </c>
      <c r="F3313" s="101" t="s">
        <v>7506</v>
      </c>
      <c r="G3313" s="101" t="s">
        <v>3099</v>
      </c>
      <c r="H3313" s="103">
        <v>4</v>
      </c>
      <c r="I3313" s="100" t="s">
        <v>7471</v>
      </c>
      <c r="J3313" s="101" t="s">
        <v>8044</v>
      </c>
      <c r="K3313" s="101" t="s">
        <v>48</v>
      </c>
    </row>
    <row r="3314" spans="1:11">
      <c r="A3314" s="2" t="s">
        <v>12123</v>
      </c>
      <c r="B3314" s="99">
        <v>2174772</v>
      </c>
      <c r="C3314" s="100" t="s">
        <v>8045</v>
      </c>
      <c r="D3314" s="101" t="s">
        <v>8046</v>
      </c>
      <c r="E3314" s="102">
        <v>2213680</v>
      </c>
      <c r="F3314" s="101" t="s">
        <v>7506</v>
      </c>
      <c r="G3314" s="101" t="s">
        <v>5448</v>
      </c>
      <c r="H3314" s="103">
        <v>12</v>
      </c>
      <c r="I3314" s="100" t="s">
        <v>7471</v>
      </c>
      <c r="J3314" s="101" t="s">
        <v>8046</v>
      </c>
      <c r="K3314" s="101" t="s">
        <v>5107</v>
      </c>
    </row>
    <row r="3315" spans="1:11">
      <c r="A3315" s="2" t="s">
        <v>12123</v>
      </c>
      <c r="B3315" s="99">
        <v>2190706</v>
      </c>
      <c r="C3315" s="100" t="s">
        <v>8047</v>
      </c>
      <c r="D3315" s="101" t="s">
        <v>8048</v>
      </c>
      <c r="E3315" s="102">
        <v>2213680</v>
      </c>
      <c r="F3315" s="101" t="s">
        <v>7506</v>
      </c>
      <c r="G3315" s="101" t="s">
        <v>5448</v>
      </c>
      <c r="H3315" s="103">
        <v>12</v>
      </c>
      <c r="I3315" s="100" t="s">
        <v>7471</v>
      </c>
      <c r="J3315" s="101" t="s">
        <v>8048</v>
      </c>
      <c r="K3315" s="101" t="s">
        <v>5107</v>
      </c>
    </row>
    <row r="3316" spans="1:11">
      <c r="A3316" s="2" t="s">
        <v>12123</v>
      </c>
      <c r="B3316" s="99">
        <v>2187786</v>
      </c>
      <c r="C3316" s="100" t="s">
        <v>8049</v>
      </c>
      <c r="D3316" s="101" t="s">
        <v>8050</v>
      </c>
      <c r="E3316" s="102">
        <v>2215916</v>
      </c>
      <c r="F3316" s="101" t="s">
        <v>7506</v>
      </c>
      <c r="G3316" s="101" t="s">
        <v>1776</v>
      </c>
      <c r="H3316" s="103">
        <v>12</v>
      </c>
      <c r="I3316" s="100" t="s">
        <v>7471</v>
      </c>
      <c r="J3316" s="101" t="s">
        <v>8050</v>
      </c>
      <c r="K3316" s="101" t="s">
        <v>3863</v>
      </c>
    </row>
    <row r="3317" spans="1:11">
      <c r="A3317" s="2" t="s">
        <v>12123</v>
      </c>
      <c r="B3317" s="99">
        <v>2160620</v>
      </c>
      <c r="C3317" s="100" t="s">
        <v>4473</v>
      </c>
      <c r="D3317" s="101" t="s">
        <v>4474</v>
      </c>
      <c r="E3317" s="102">
        <v>2124068</v>
      </c>
      <c r="F3317" s="101" t="s">
        <v>7506</v>
      </c>
      <c r="G3317" s="101" t="s">
        <v>5872</v>
      </c>
      <c r="H3317" s="103">
        <v>2.4</v>
      </c>
      <c r="I3317" s="100" t="s">
        <v>7471</v>
      </c>
      <c r="J3317" s="101" t="s">
        <v>4474</v>
      </c>
      <c r="K3317" s="101" t="s">
        <v>170</v>
      </c>
    </row>
    <row r="3318" spans="1:11">
      <c r="A3318" s="2" t="s">
        <v>12123</v>
      </c>
      <c r="B3318" s="99">
        <v>2160623</v>
      </c>
      <c r="C3318" s="100" t="s">
        <v>4475</v>
      </c>
      <c r="D3318" s="101" t="s">
        <v>4476</v>
      </c>
      <c r="E3318" s="102">
        <v>2124612</v>
      </c>
      <c r="F3318" s="101" t="s">
        <v>7506</v>
      </c>
      <c r="G3318" s="101" t="s">
        <v>1776</v>
      </c>
      <c r="H3318" s="103">
        <v>12</v>
      </c>
      <c r="I3318" s="100" t="s">
        <v>7471</v>
      </c>
      <c r="J3318" s="101" t="s">
        <v>4476</v>
      </c>
      <c r="K3318" s="101" t="s">
        <v>4477</v>
      </c>
    </row>
    <row r="3319" spans="1:11">
      <c r="A3319" s="2" t="s">
        <v>12123</v>
      </c>
      <c r="B3319" s="99">
        <v>2178320</v>
      </c>
      <c r="C3319" s="100" t="s">
        <v>4478</v>
      </c>
      <c r="D3319" s="101" t="s">
        <v>4479</v>
      </c>
      <c r="E3319" s="102">
        <v>2124085</v>
      </c>
      <c r="F3319" s="101" t="s">
        <v>7506</v>
      </c>
      <c r="G3319" s="101" t="s">
        <v>5457</v>
      </c>
      <c r="H3319" s="103">
        <v>2.4</v>
      </c>
      <c r="I3319" s="100" t="s">
        <v>7521</v>
      </c>
      <c r="J3319" s="101" t="s">
        <v>4479</v>
      </c>
      <c r="K3319" s="101" t="s">
        <v>172</v>
      </c>
    </row>
    <row r="3320" spans="1:11">
      <c r="A3320" s="2" t="s">
        <v>12123</v>
      </c>
      <c r="B3320" s="99">
        <v>2177675</v>
      </c>
      <c r="C3320" s="100" t="s">
        <v>4693</v>
      </c>
      <c r="D3320" s="101" t="s">
        <v>4694</v>
      </c>
      <c r="E3320" s="102">
        <v>2218330</v>
      </c>
      <c r="F3320" s="101" t="s">
        <v>7506</v>
      </c>
      <c r="G3320" s="101" t="s">
        <v>5448</v>
      </c>
      <c r="H3320" s="103">
        <v>12</v>
      </c>
      <c r="I3320" s="100" t="s">
        <v>7471</v>
      </c>
      <c r="J3320" s="101" t="s">
        <v>4694</v>
      </c>
      <c r="K3320" s="101" t="s">
        <v>1748</v>
      </c>
    </row>
    <row r="3321" spans="1:11">
      <c r="A3321" s="2" t="s">
        <v>12123</v>
      </c>
      <c r="B3321" s="99">
        <v>2190693</v>
      </c>
      <c r="C3321" s="100" t="s">
        <v>4695</v>
      </c>
      <c r="D3321" s="101" t="s">
        <v>4696</v>
      </c>
      <c r="E3321" s="102">
        <v>2218330</v>
      </c>
      <c r="F3321" s="101" t="s">
        <v>7506</v>
      </c>
      <c r="G3321" s="101" t="s">
        <v>5448</v>
      </c>
      <c r="H3321" s="103">
        <v>12</v>
      </c>
      <c r="I3321" s="100" t="s">
        <v>7471</v>
      </c>
      <c r="J3321" s="101" t="s">
        <v>4696</v>
      </c>
      <c r="K3321" s="101" t="s">
        <v>1748</v>
      </c>
    </row>
    <row r="3322" spans="1:11">
      <c r="A3322" s="2" t="s">
        <v>12123</v>
      </c>
      <c r="B3322" s="99">
        <v>2180545</v>
      </c>
      <c r="C3322" s="100" t="s">
        <v>4697</v>
      </c>
      <c r="D3322" s="101" t="s">
        <v>4698</v>
      </c>
      <c r="E3322" s="102">
        <v>2125414</v>
      </c>
      <c r="F3322" s="101" t="s">
        <v>7506</v>
      </c>
      <c r="G3322" s="101" t="s">
        <v>2900</v>
      </c>
      <c r="H3322" s="103">
        <v>4.8</v>
      </c>
      <c r="I3322" s="100" t="s">
        <v>7471</v>
      </c>
      <c r="J3322" s="101" t="s">
        <v>4698</v>
      </c>
      <c r="K3322" s="101" t="s">
        <v>215</v>
      </c>
    </row>
    <row r="3323" spans="1:11">
      <c r="A3323" s="2" t="s">
        <v>12123</v>
      </c>
      <c r="B3323" s="99">
        <v>2175163</v>
      </c>
      <c r="C3323" s="100" t="s">
        <v>4699</v>
      </c>
      <c r="D3323" s="101" t="s">
        <v>7525</v>
      </c>
      <c r="E3323" s="102">
        <v>2273847</v>
      </c>
      <c r="F3323" s="101" t="s">
        <v>7506</v>
      </c>
      <c r="G3323" s="101" t="s">
        <v>1776</v>
      </c>
      <c r="H3323" s="103">
        <v>33</v>
      </c>
      <c r="I3323" s="100" t="s">
        <v>7471</v>
      </c>
      <c r="J3323" s="101" t="s">
        <v>7525</v>
      </c>
      <c r="K3323" s="101" t="s">
        <v>7504</v>
      </c>
    </row>
    <row r="3324" spans="1:11">
      <c r="A3324" s="2" t="s">
        <v>12123</v>
      </c>
      <c r="B3324" s="99">
        <v>2190815</v>
      </c>
      <c r="C3324" s="100" t="s">
        <v>4700</v>
      </c>
      <c r="D3324" s="101" t="s">
        <v>7510</v>
      </c>
      <c r="E3324" s="102">
        <v>2273847</v>
      </c>
      <c r="F3324" s="101" t="s">
        <v>7506</v>
      </c>
      <c r="G3324" s="101" t="s">
        <v>1776</v>
      </c>
      <c r="H3324" s="103">
        <v>33</v>
      </c>
      <c r="I3324" s="100" t="s">
        <v>7471</v>
      </c>
      <c r="J3324" s="101" t="s">
        <v>7510</v>
      </c>
      <c r="K3324" s="101" t="s">
        <v>7504</v>
      </c>
    </row>
    <row r="3325" spans="1:11">
      <c r="A3325" s="2" t="s">
        <v>12123</v>
      </c>
      <c r="B3325" s="99">
        <v>2158782</v>
      </c>
      <c r="C3325" s="100" t="s">
        <v>4701</v>
      </c>
      <c r="D3325" s="101" t="s">
        <v>4702</v>
      </c>
      <c r="E3325" s="102">
        <v>2274024</v>
      </c>
      <c r="F3325" s="101" t="s">
        <v>7506</v>
      </c>
      <c r="G3325" s="101" t="s">
        <v>2092</v>
      </c>
      <c r="H3325" s="103">
        <v>12</v>
      </c>
      <c r="I3325" s="100" t="s">
        <v>7471</v>
      </c>
      <c r="J3325" s="101" t="s">
        <v>4702</v>
      </c>
      <c r="K3325" s="101" t="s">
        <v>614</v>
      </c>
    </row>
    <row r="3326" spans="1:11">
      <c r="A3326" s="2" t="s">
        <v>12123</v>
      </c>
      <c r="B3326" s="99">
        <v>2190550</v>
      </c>
      <c r="C3326" s="100" t="s">
        <v>4703</v>
      </c>
      <c r="D3326" s="101" t="s">
        <v>4704</v>
      </c>
      <c r="E3326" s="102">
        <v>2274024</v>
      </c>
      <c r="F3326" s="101" t="s">
        <v>7506</v>
      </c>
      <c r="G3326" s="101" t="s">
        <v>2092</v>
      </c>
      <c r="H3326" s="103">
        <v>12</v>
      </c>
      <c r="I3326" s="100" t="s">
        <v>7471</v>
      </c>
      <c r="J3326" s="101" t="s">
        <v>4704</v>
      </c>
      <c r="K3326" s="101" t="s">
        <v>614</v>
      </c>
    </row>
    <row r="3327" spans="1:11">
      <c r="A3327" s="2" t="s">
        <v>12123</v>
      </c>
      <c r="B3327" s="99">
        <v>2165394</v>
      </c>
      <c r="C3327" s="100" t="s">
        <v>4705</v>
      </c>
      <c r="D3327" s="101" t="s">
        <v>4706</v>
      </c>
      <c r="E3327" s="102">
        <v>2122887</v>
      </c>
      <c r="F3327" s="101" t="s">
        <v>7506</v>
      </c>
      <c r="G3327" s="101" t="s">
        <v>5435</v>
      </c>
      <c r="H3327" s="103">
        <v>4</v>
      </c>
      <c r="I3327" s="100" t="s">
        <v>7471</v>
      </c>
      <c r="J3327" s="101" t="s">
        <v>4706</v>
      </c>
      <c r="K3327" s="101" t="s">
        <v>4707</v>
      </c>
    </row>
    <row r="3328" spans="1:11">
      <c r="A3328" s="2" t="s">
        <v>12123</v>
      </c>
      <c r="B3328" s="99">
        <v>2175542</v>
      </c>
      <c r="C3328" s="100" t="s">
        <v>4708</v>
      </c>
      <c r="D3328" s="101" t="s">
        <v>4709</v>
      </c>
      <c r="E3328" s="102">
        <v>2122887</v>
      </c>
      <c r="F3328" s="101" t="s">
        <v>7506</v>
      </c>
      <c r="G3328" s="101" t="s">
        <v>5435</v>
      </c>
      <c r="H3328" s="103">
        <v>4</v>
      </c>
      <c r="I3328" s="100" t="s">
        <v>7521</v>
      </c>
      <c r="J3328" s="101" t="s">
        <v>4709</v>
      </c>
      <c r="K3328" s="101" t="s">
        <v>4707</v>
      </c>
    </row>
    <row r="3329" spans="1:11">
      <c r="A3329" s="2" t="s">
        <v>12123</v>
      </c>
      <c r="B3329" s="99">
        <v>2143431</v>
      </c>
      <c r="C3329" s="100" t="s">
        <v>9991</v>
      </c>
      <c r="D3329" s="101" t="s">
        <v>9992</v>
      </c>
      <c r="E3329" s="102">
        <v>2219172</v>
      </c>
      <c r="F3329" s="101" t="s">
        <v>7506</v>
      </c>
      <c r="G3329" s="101" t="s">
        <v>2931</v>
      </c>
      <c r="H3329" s="103">
        <v>12</v>
      </c>
      <c r="I3329" s="100" t="s">
        <v>7471</v>
      </c>
      <c r="J3329" s="101" t="s">
        <v>9992</v>
      </c>
      <c r="K3329" s="101" t="s">
        <v>640</v>
      </c>
    </row>
    <row r="3330" spans="1:11">
      <c r="A3330" s="2" t="s">
        <v>12123</v>
      </c>
      <c r="B3330" s="99">
        <v>2149401</v>
      </c>
      <c r="C3330" s="100" t="s">
        <v>9993</v>
      </c>
      <c r="D3330" s="101" t="s">
        <v>9994</v>
      </c>
      <c r="E3330" s="102">
        <v>2219172</v>
      </c>
      <c r="F3330" s="101" t="s">
        <v>7506</v>
      </c>
      <c r="G3330" s="101" t="s">
        <v>2931</v>
      </c>
      <c r="H3330" s="103">
        <v>12</v>
      </c>
      <c r="I3330" s="100" t="s">
        <v>7471</v>
      </c>
      <c r="J3330" s="101" t="s">
        <v>9994</v>
      </c>
      <c r="K3330" s="101" t="s">
        <v>640</v>
      </c>
    </row>
    <row r="3331" spans="1:11">
      <c r="A3331" s="2" t="s">
        <v>12123</v>
      </c>
      <c r="B3331" s="99">
        <v>2156748</v>
      </c>
      <c r="C3331" s="100" t="s">
        <v>9995</v>
      </c>
      <c r="D3331" s="101" t="s">
        <v>9996</v>
      </c>
      <c r="E3331" s="102">
        <v>2219172</v>
      </c>
      <c r="F3331" s="101" t="s">
        <v>7506</v>
      </c>
      <c r="G3331" s="101" t="s">
        <v>2931</v>
      </c>
      <c r="H3331" s="103">
        <v>12</v>
      </c>
      <c r="I3331" s="100" t="s">
        <v>7471</v>
      </c>
      <c r="J3331" s="101" t="s">
        <v>9996</v>
      </c>
      <c r="K3331" s="101" t="s">
        <v>640</v>
      </c>
    </row>
    <row r="3332" spans="1:11">
      <c r="A3332" s="2" t="s">
        <v>12123</v>
      </c>
      <c r="B3332" s="99">
        <v>2161018</v>
      </c>
      <c r="C3332" s="100" t="s">
        <v>9997</v>
      </c>
      <c r="D3332" s="101" t="s">
        <v>9998</v>
      </c>
      <c r="E3332" s="102">
        <v>2219172</v>
      </c>
      <c r="F3332" s="101" t="s">
        <v>7506</v>
      </c>
      <c r="G3332" s="101" t="s">
        <v>2931</v>
      </c>
      <c r="H3332" s="103">
        <v>12</v>
      </c>
      <c r="I3332" s="100" t="s">
        <v>7471</v>
      </c>
      <c r="J3332" s="101" t="s">
        <v>9998</v>
      </c>
      <c r="K3332" s="101" t="s">
        <v>640</v>
      </c>
    </row>
    <row r="3333" spans="1:11">
      <c r="A3333" s="2" t="s">
        <v>12123</v>
      </c>
      <c r="B3333" s="99">
        <v>2138762</v>
      </c>
      <c r="C3333" s="100" t="s">
        <v>9999</v>
      </c>
      <c r="D3333" s="101" t="s">
        <v>10000</v>
      </c>
      <c r="E3333" s="102">
        <v>2219172</v>
      </c>
      <c r="F3333" s="101" t="s">
        <v>7506</v>
      </c>
      <c r="G3333" s="101" t="s">
        <v>2931</v>
      </c>
      <c r="H3333" s="103">
        <v>12</v>
      </c>
      <c r="I3333" s="100" t="s">
        <v>7471</v>
      </c>
      <c r="J3333" s="101" t="s">
        <v>10000</v>
      </c>
      <c r="K3333" s="101" t="s">
        <v>640</v>
      </c>
    </row>
    <row r="3334" spans="1:11">
      <c r="A3334" s="2" t="s">
        <v>12123</v>
      </c>
      <c r="B3334" s="99">
        <v>2150115</v>
      </c>
      <c r="C3334" s="100" t="s">
        <v>10001</v>
      </c>
      <c r="D3334" s="101" t="s">
        <v>10002</v>
      </c>
      <c r="E3334" s="102">
        <v>2219172</v>
      </c>
      <c r="F3334" s="101" t="s">
        <v>7506</v>
      </c>
      <c r="G3334" s="101" t="s">
        <v>2931</v>
      </c>
      <c r="H3334" s="103">
        <v>12</v>
      </c>
      <c r="I3334" s="100" t="s">
        <v>7471</v>
      </c>
      <c r="J3334" s="101" t="s">
        <v>10002</v>
      </c>
      <c r="K3334" s="101" t="s">
        <v>640</v>
      </c>
    </row>
    <row r="3335" spans="1:11">
      <c r="A3335" s="2" t="s">
        <v>12123</v>
      </c>
      <c r="B3335" s="99">
        <v>2148300</v>
      </c>
      <c r="C3335" s="100" t="s">
        <v>10003</v>
      </c>
      <c r="D3335" s="101" t="s">
        <v>10004</v>
      </c>
      <c r="E3335" s="102">
        <v>2219172</v>
      </c>
      <c r="F3335" s="101" t="s">
        <v>7506</v>
      </c>
      <c r="G3335" s="101" t="s">
        <v>2931</v>
      </c>
      <c r="H3335" s="103">
        <v>12</v>
      </c>
      <c r="I3335" s="100" t="s">
        <v>7471</v>
      </c>
      <c r="J3335" s="101" t="s">
        <v>10004</v>
      </c>
      <c r="K3335" s="101" t="s">
        <v>640</v>
      </c>
    </row>
    <row r="3336" spans="1:11">
      <c r="A3336" s="2" t="s">
        <v>12123</v>
      </c>
      <c r="B3336" s="99">
        <v>2176598</v>
      </c>
      <c r="C3336" s="100" t="s">
        <v>10005</v>
      </c>
      <c r="D3336" s="101" t="s">
        <v>10006</v>
      </c>
      <c r="E3336" s="102">
        <v>2219172</v>
      </c>
      <c r="F3336" s="101" t="s">
        <v>7506</v>
      </c>
      <c r="G3336" s="101" t="s">
        <v>2931</v>
      </c>
      <c r="H3336" s="103">
        <v>12</v>
      </c>
      <c r="I3336" s="100" t="s">
        <v>7471</v>
      </c>
      <c r="J3336" s="101" t="s">
        <v>10006</v>
      </c>
      <c r="K3336" s="101" t="s">
        <v>640</v>
      </c>
    </row>
    <row r="3337" spans="1:11">
      <c r="A3337" s="2" t="s">
        <v>12123</v>
      </c>
      <c r="B3337" s="99">
        <v>2174398</v>
      </c>
      <c r="C3337" s="100" t="s">
        <v>10007</v>
      </c>
      <c r="D3337" s="101" t="s">
        <v>10008</v>
      </c>
      <c r="E3337" s="102">
        <v>2125061</v>
      </c>
      <c r="F3337" s="101" t="s">
        <v>7506</v>
      </c>
      <c r="G3337" s="101" t="s">
        <v>5876</v>
      </c>
      <c r="H3337" s="103">
        <v>4</v>
      </c>
      <c r="I3337" s="100" t="s">
        <v>7521</v>
      </c>
      <c r="J3337" s="101" t="s">
        <v>10008</v>
      </c>
      <c r="K3337" s="101" t="s">
        <v>10009</v>
      </c>
    </row>
    <row r="3338" spans="1:11">
      <c r="A3338" s="2" t="s">
        <v>12123</v>
      </c>
      <c r="B3338" s="99">
        <v>2182204</v>
      </c>
      <c r="C3338" s="100" t="s">
        <v>10010</v>
      </c>
      <c r="D3338" s="101" t="s">
        <v>10011</v>
      </c>
      <c r="E3338" s="102">
        <v>2124754</v>
      </c>
      <c r="F3338" s="101" t="s">
        <v>7506</v>
      </c>
      <c r="G3338" s="101" t="s">
        <v>5876</v>
      </c>
      <c r="H3338" s="103">
        <v>4</v>
      </c>
      <c r="I3338" s="100" t="s">
        <v>7521</v>
      </c>
      <c r="J3338" s="101" t="s">
        <v>10011</v>
      </c>
      <c r="K3338" s="101" t="s">
        <v>271</v>
      </c>
    </row>
    <row r="3339" spans="1:11">
      <c r="A3339" s="2" t="s">
        <v>12123</v>
      </c>
      <c r="B3339" s="99">
        <v>2185312</v>
      </c>
      <c r="C3339" s="100" t="s">
        <v>10012</v>
      </c>
      <c r="D3339" s="101" t="s">
        <v>10013</v>
      </c>
      <c r="E3339" s="102">
        <v>2125477</v>
      </c>
      <c r="F3339" s="101" t="s">
        <v>7506</v>
      </c>
      <c r="G3339" s="101" t="s">
        <v>1776</v>
      </c>
      <c r="H3339" s="103">
        <v>25</v>
      </c>
      <c r="I3339" s="100" t="s">
        <v>7471</v>
      </c>
      <c r="J3339" s="101" t="s">
        <v>10013</v>
      </c>
      <c r="K3339" s="101" t="s">
        <v>10014</v>
      </c>
    </row>
    <row r="3340" spans="1:11">
      <c r="A3340" s="2" t="s">
        <v>12123</v>
      </c>
      <c r="B3340" s="99">
        <v>2134566</v>
      </c>
      <c r="C3340" s="100" t="s">
        <v>8864</v>
      </c>
      <c r="D3340" s="101" t="s">
        <v>8865</v>
      </c>
      <c r="E3340" s="102">
        <v>2218550</v>
      </c>
      <c r="F3340" s="101" t="s">
        <v>7506</v>
      </c>
      <c r="G3340" s="101" t="s">
        <v>2931</v>
      </c>
      <c r="H3340" s="103">
        <v>12</v>
      </c>
      <c r="I3340" s="100" t="s">
        <v>7471</v>
      </c>
      <c r="J3340" s="101" t="s">
        <v>8865</v>
      </c>
      <c r="K3340" s="101" t="s">
        <v>812</v>
      </c>
    </row>
    <row r="3341" spans="1:11">
      <c r="A3341" s="2" t="s">
        <v>12123</v>
      </c>
      <c r="B3341" s="99">
        <v>2147756</v>
      </c>
      <c r="C3341" s="100" t="s">
        <v>8866</v>
      </c>
      <c r="D3341" s="101" t="s">
        <v>8867</v>
      </c>
      <c r="E3341" s="102">
        <v>2218550</v>
      </c>
      <c r="F3341" s="101" t="s">
        <v>7506</v>
      </c>
      <c r="G3341" s="101" t="s">
        <v>2931</v>
      </c>
      <c r="H3341" s="103">
        <v>12</v>
      </c>
      <c r="I3341" s="100" t="s">
        <v>7471</v>
      </c>
      <c r="J3341" s="101" t="s">
        <v>8867</v>
      </c>
      <c r="K3341" s="101" t="s">
        <v>812</v>
      </c>
    </row>
    <row r="3342" spans="1:11">
      <c r="A3342" s="2" t="s">
        <v>12123</v>
      </c>
      <c r="B3342" s="99">
        <v>2180856</v>
      </c>
      <c r="C3342" s="100" t="s">
        <v>8868</v>
      </c>
      <c r="D3342" s="101" t="s">
        <v>8869</v>
      </c>
      <c r="E3342" s="102">
        <v>2218550</v>
      </c>
      <c r="F3342" s="101" t="s">
        <v>7506</v>
      </c>
      <c r="G3342" s="101" t="s">
        <v>2931</v>
      </c>
      <c r="H3342" s="103">
        <v>12</v>
      </c>
      <c r="I3342" s="100" t="s">
        <v>7471</v>
      </c>
      <c r="J3342" s="101" t="s">
        <v>8869</v>
      </c>
      <c r="K3342" s="101" t="s">
        <v>812</v>
      </c>
    </row>
    <row r="3343" spans="1:11">
      <c r="A3343" s="2" t="s">
        <v>12123</v>
      </c>
      <c r="B3343" s="99">
        <v>2182531</v>
      </c>
      <c r="C3343" s="100" t="s">
        <v>8870</v>
      </c>
      <c r="D3343" s="101" t="s">
        <v>8871</v>
      </c>
      <c r="E3343" s="102">
        <v>2218550</v>
      </c>
      <c r="F3343" s="101" t="s">
        <v>7506</v>
      </c>
      <c r="G3343" s="101" t="s">
        <v>2931</v>
      </c>
      <c r="H3343" s="103">
        <v>12</v>
      </c>
      <c r="I3343" s="100" t="s">
        <v>7471</v>
      </c>
      <c r="J3343" s="101" t="s">
        <v>8871</v>
      </c>
      <c r="K3343" s="101" t="s">
        <v>812</v>
      </c>
    </row>
    <row r="3344" spans="1:11">
      <c r="A3344" s="2" t="s">
        <v>12123</v>
      </c>
      <c r="B3344" s="99">
        <v>2185314</v>
      </c>
      <c r="C3344" s="100" t="s">
        <v>8872</v>
      </c>
      <c r="D3344" s="101" t="s">
        <v>8873</v>
      </c>
      <c r="E3344" s="102">
        <v>2213964</v>
      </c>
      <c r="F3344" s="101" t="s">
        <v>7506</v>
      </c>
      <c r="G3344" s="101" t="s">
        <v>2931</v>
      </c>
      <c r="H3344" s="103">
        <v>16</v>
      </c>
      <c r="I3344" s="100" t="s">
        <v>7471</v>
      </c>
      <c r="J3344" s="101" t="s">
        <v>8873</v>
      </c>
      <c r="K3344" s="101" t="s">
        <v>812</v>
      </c>
    </row>
    <row r="3345" spans="1:11">
      <c r="A3345" s="2" t="s">
        <v>12123</v>
      </c>
      <c r="B3345" s="99">
        <v>2187293</v>
      </c>
      <c r="C3345" s="100" t="s">
        <v>8874</v>
      </c>
      <c r="D3345" s="101" t="s">
        <v>8875</v>
      </c>
      <c r="E3345" s="102">
        <v>2218550</v>
      </c>
      <c r="F3345" s="101" t="s">
        <v>7506</v>
      </c>
      <c r="G3345" s="101" t="s">
        <v>2931</v>
      </c>
      <c r="H3345" s="103">
        <v>12</v>
      </c>
      <c r="I3345" s="100" t="s">
        <v>7471</v>
      </c>
      <c r="J3345" s="101" t="s">
        <v>8875</v>
      </c>
      <c r="K3345" s="101" t="s">
        <v>812</v>
      </c>
    </row>
    <row r="3346" spans="1:11">
      <c r="A3346" s="2" t="s">
        <v>12123</v>
      </c>
      <c r="B3346" s="99">
        <v>2190319</v>
      </c>
      <c r="C3346" s="100" t="s">
        <v>8876</v>
      </c>
      <c r="D3346" s="101" t="s">
        <v>8877</v>
      </c>
      <c r="E3346" s="102">
        <v>2218550</v>
      </c>
      <c r="F3346" s="101" t="s">
        <v>7506</v>
      </c>
      <c r="G3346" s="101" t="s">
        <v>2931</v>
      </c>
      <c r="H3346" s="103">
        <v>12</v>
      </c>
      <c r="I3346" s="100" t="s">
        <v>7471</v>
      </c>
      <c r="J3346" s="101" t="s">
        <v>8877</v>
      </c>
      <c r="K3346" s="101" t="s">
        <v>812</v>
      </c>
    </row>
    <row r="3347" spans="1:11">
      <c r="A3347" s="2" t="s">
        <v>12123</v>
      </c>
      <c r="B3347" s="99">
        <v>2190362</v>
      </c>
      <c r="C3347" s="100" t="s">
        <v>8878</v>
      </c>
      <c r="D3347" s="101" t="s">
        <v>8879</v>
      </c>
      <c r="E3347" s="102">
        <v>2218550</v>
      </c>
      <c r="F3347" s="101" t="s">
        <v>7506</v>
      </c>
      <c r="G3347" s="101" t="s">
        <v>2931</v>
      </c>
      <c r="H3347" s="103">
        <v>12</v>
      </c>
      <c r="I3347" s="100" t="s">
        <v>7496</v>
      </c>
      <c r="J3347" s="101" t="s">
        <v>8879</v>
      </c>
      <c r="K3347" s="101" t="s">
        <v>812</v>
      </c>
    </row>
    <row r="3348" spans="1:11">
      <c r="A3348" s="2" t="s">
        <v>12123</v>
      </c>
      <c r="B3348" s="99">
        <v>2190402</v>
      </c>
      <c r="C3348" s="100" t="s">
        <v>8880</v>
      </c>
      <c r="D3348" s="101" t="s">
        <v>8881</v>
      </c>
      <c r="E3348" s="102">
        <v>2213964</v>
      </c>
      <c r="F3348" s="101" t="s">
        <v>7506</v>
      </c>
      <c r="G3348" s="101" t="s">
        <v>2931</v>
      </c>
      <c r="H3348" s="103">
        <v>16</v>
      </c>
      <c r="I3348" s="100" t="s">
        <v>7471</v>
      </c>
      <c r="J3348" s="101" t="s">
        <v>8881</v>
      </c>
      <c r="K3348" s="101" t="s">
        <v>812</v>
      </c>
    </row>
    <row r="3349" spans="1:11">
      <c r="A3349" s="2" t="s">
        <v>12123</v>
      </c>
      <c r="B3349" s="99">
        <v>2190837</v>
      </c>
      <c r="C3349" s="100" t="s">
        <v>8882</v>
      </c>
      <c r="D3349" s="101" t="s">
        <v>8883</v>
      </c>
      <c r="E3349" s="102">
        <v>2213964</v>
      </c>
      <c r="F3349" s="101" t="s">
        <v>7506</v>
      </c>
      <c r="G3349" s="101" t="s">
        <v>2931</v>
      </c>
      <c r="H3349" s="103">
        <v>16</v>
      </c>
      <c r="I3349" s="100" t="s">
        <v>7471</v>
      </c>
      <c r="J3349" s="101" t="s">
        <v>8883</v>
      </c>
      <c r="K3349" s="101" t="s">
        <v>812</v>
      </c>
    </row>
    <row r="3350" spans="1:11">
      <c r="A3350" s="2" t="s">
        <v>12123</v>
      </c>
      <c r="B3350" s="99">
        <v>2150438</v>
      </c>
      <c r="C3350" s="100" t="s">
        <v>8884</v>
      </c>
      <c r="D3350" s="101" t="s">
        <v>8885</v>
      </c>
      <c r="E3350" s="102">
        <v>2213964</v>
      </c>
      <c r="F3350" s="101" t="s">
        <v>7506</v>
      </c>
      <c r="G3350" s="101" t="s">
        <v>2931</v>
      </c>
      <c r="H3350" s="103">
        <v>16</v>
      </c>
      <c r="I3350" s="100" t="s">
        <v>7471</v>
      </c>
      <c r="J3350" s="101" t="s">
        <v>8885</v>
      </c>
      <c r="K3350" s="101" t="s">
        <v>812</v>
      </c>
    </row>
    <row r="3351" spans="1:11">
      <c r="A3351" s="2" t="s">
        <v>12123</v>
      </c>
      <c r="B3351" s="99">
        <v>2188276</v>
      </c>
      <c r="C3351" s="100" t="s">
        <v>8886</v>
      </c>
      <c r="D3351" s="101" t="s">
        <v>8887</v>
      </c>
      <c r="E3351" s="102">
        <v>2218550</v>
      </c>
      <c r="F3351" s="101" t="s">
        <v>7506</v>
      </c>
      <c r="G3351" s="101" t="s">
        <v>2931</v>
      </c>
      <c r="H3351" s="103">
        <v>12</v>
      </c>
      <c r="I3351" s="100" t="s">
        <v>7471</v>
      </c>
      <c r="J3351" s="101" t="s">
        <v>8887</v>
      </c>
      <c r="K3351" s="101" t="s">
        <v>812</v>
      </c>
    </row>
    <row r="3352" spans="1:11">
      <c r="A3352" s="2" t="s">
        <v>12123</v>
      </c>
      <c r="B3352" s="99">
        <v>2191027</v>
      </c>
      <c r="C3352" s="100" t="s">
        <v>8888</v>
      </c>
      <c r="D3352" s="101" t="s">
        <v>8889</v>
      </c>
      <c r="E3352" s="102">
        <v>2213964</v>
      </c>
      <c r="F3352" s="101" t="s">
        <v>7506</v>
      </c>
      <c r="G3352" s="101" t="s">
        <v>2931</v>
      </c>
      <c r="H3352" s="103">
        <v>16</v>
      </c>
      <c r="I3352" s="100" t="s">
        <v>7471</v>
      </c>
      <c r="J3352" s="101" t="s">
        <v>8889</v>
      </c>
      <c r="K3352" s="101" t="s">
        <v>812</v>
      </c>
    </row>
    <row r="3353" spans="1:11">
      <c r="A3353" s="2" t="s">
        <v>12123</v>
      </c>
      <c r="B3353" s="99">
        <v>2172468</v>
      </c>
      <c r="C3353" s="100" t="s">
        <v>8890</v>
      </c>
      <c r="D3353" s="101" t="s">
        <v>8891</v>
      </c>
      <c r="E3353" s="102">
        <v>2122348</v>
      </c>
      <c r="F3353" s="101" t="s">
        <v>7506</v>
      </c>
      <c r="G3353" s="101" t="s">
        <v>5448</v>
      </c>
      <c r="H3353" s="103">
        <v>4</v>
      </c>
      <c r="I3353" s="100" t="s">
        <v>7521</v>
      </c>
      <c r="J3353" s="101" t="s">
        <v>8891</v>
      </c>
      <c r="K3353" s="101" t="s">
        <v>1317</v>
      </c>
    </row>
    <row r="3354" spans="1:11">
      <c r="A3354" s="2" t="s">
        <v>12123</v>
      </c>
      <c r="B3354" s="99">
        <v>2150783</v>
      </c>
      <c r="C3354" s="100" t="s">
        <v>8892</v>
      </c>
      <c r="D3354" s="101" t="s">
        <v>8893</v>
      </c>
      <c r="E3354" s="102">
        <v>2216056</v>
      </c>
      <c r="F3354" s="101" t="s">
        <v>7506</v>
      </c>
      <c r="G3354" s="101" t="s">
        <v>5448</v>
      </c>
      <c r="H3354" s="103">
        <v>12</v>
      </c>
      <c r="I3354" s="100" t="s">
        <v>7471</v>
      </c>
      <c r="J3354" s="101" t="s">
        <v>8893</v>
      </c>
      <c r="K3354" s="101" t="s">
        <v>2722</v>
      </c>
    </row>
    <row r="3355" spans="1:11">
      <c r="A3355" s="2" t="s">
        <v>12123</v>
      </c>
      <c r="B3355" s="99">
        <v>2173653</v>
      </c>
      <c r="C3355" s="100" t="s">
        <v>8894</v>
      </c>
      <c r="D3355" s="101" t="s">
        <v>8895</v>
      </c>
      <c r="E3355" s="102">
        <v>2216056</v>
      </c>
      <c r="F3355" s="101" t="s">
        <v>7506</v>
      </c>
      <c r="G3355" s="101" t="s">
        <v>5448</v>
      </c>
      <c r="H3355" s="103">
        <v>12</v>
      </c>
      <c r="I3355" s="100" t="s">
        <v>7471</v>
      </c>
      <c r="J3355" s="101" t="s">
        <v>8895</v>
      </c>
      <c r="K3355" s="101" t="s">
        <v>2722</v>
      </c>
    </row>
    <row r="3356" spans="1:11">
      <c r="A3356" s="2" t="s">
        <v>12123</v>
      </c>
      <c r="B3356" s="99">
        <v>2190666</v>
      </c>
      <c r="C3356" s="100" t="s">
        <v>8896</v>
      </c>
      <c r="D3356" s="101" t="s">
        <v>8897</v>
      </c>
      <c r="E3356" s="102">
        <v>2217188</v>
      </c>
      <c r="F3356" s="101" t="s">
        <v>7506</v>
      </c>
      <c r="G3356" s="101" t="s">
        <v>5435</v>
      </c>
      <c r="H3356" s="103">
        <v>12</v>
      </c>
      <c r="I3356" s="100" t="s">
        <v>7471</v>
      </c>
      <c r="J3356" s="101" t="s">
        <v>8897</v>
      </c>
      <c r="K3356" s="101" t="s">
        <v>813</v>
      </c>
    </row>
    <row r="3357" spans="1:11">
      <c r="A3357" s="2" t="s">
        <v>12123</v>
      </c>
      <c r="B3357" s="99">
        <v>2160626</v>
      </c>
      <c r="C3357" s="100" t="s">
        <v>8898</v>
      </c>
      <c r="D3357" s="101" t="s">
        <v>8899</v>
      </c>
      <c r="E3357" s="102">
        <v>2216182</v>
      </c>
      <c r="F3357" s="101" t="s">
        <v>7506</v>
      </c>
      <c r="G3357" s="101" t="s">
        <v>5435</v>
      </c>
      <c r="H3357" s="103">
        <v>12</v>
      </c>
      <c r="I3357" s="100" t="s">
        <v>7496</v>
      </c>
      <c r="J3357" s="101" t="s">
        <v>8899</v>
      </c>
      <c r="K3357" s="101" t="s">
        <v>814</v>
      </c>
    </row>
    <row r="3358" spans="1:11">
      <c r="A3358" s="2" t="s">
        <v>12123</v>
      </c>
      <c r="B3358" s="99">
        <v>2183880</v>
      </c>
      <c r="C3358" s="100" t="s">
        <v>8900</v>
      </c>
      <c r="D3358" s="101" t="s">
        <v>8901</v>
      </c>
      <c r="E3358" s="102">
        <v>2216182</v>
      </c>
      <c r="F3358" s="101" t="s">
        <v>7506</v>
      </c>
      <c r="G3358" s="101" t="s">
        <v>5435</v>
      </c>
      <c r="H3358" s="103">
        <v>12</v>
      </c>
      <c r="I3358" s="100" t="s">
        <v>7471</v>
      </c>
      <c r="J3358" s="101" t="s">
        <v>8901</v>
      </c>
      <c r="K3358" s="101" t="s">
        <v>814</v>
      </c>
    </row>
    <row r="3359" spans="1:11">
      <c r="A3359" s="2" t="s">
        <v>12123</v>
      </c>
      <c r="B3359" s="99">
        <v>2183163</v>
      </c>
      <c r="C3359" s="100" t="s">
        <v>8902</v>
      </c>
      <c r="D3359" s="101" t="s">
        <v>8903</v>
      </c>
      <c r="E3359" s="102">
        <v>2216182</v>
      </c>
      <c r="F3359" s="101" t="s">
        <v>7506</v>
      </c>
      <c r="G3359" s="101" t="s">
        <v>5435</v>
      </c>
      <c r="H3359" s="103">
        <v>12</v>
      </c>
      <c r="I3359" s="100" t="s">
        <v>7496</v>
      </c>
      <c r="J3359" s="101" t="s">
        <v>8903</v>
      </c>
      <c r="K3359" s="101" t="s">
        <v>814</v>
      </c>
    </row>
    <row r="3360" spans="1:11">
      <c r="A3360" s="2" t="s">
        <v>12123</v>
      </c>
      <c r="B3360" s="99">
        <v>2187201</v>
      </c>
      <c r="C3360" s="100" t="s">
        <v>8904</v>
      </c>
      <c r="D3360" s="101" t="s">
        <v>8905</v>
      </c>
      <c r="E3360" s="102">
        <v>2216182</v>
      </c>
      <c r="F3360" s="101" t="s">
        <v>7506</v>
      </c>
      <c r="G3360" s="101" t="s">
        <v>5435</v>
      </c>
      <c r="H3360" s="103">
        <v>12</v>
      </c>
      <c r="I3360" s="100" t="s">
        <v>7496</v>
      </c>
      <c r="J3360" s="101" t="s">
        <v>8905</v>
      </c>
      <c r="K3360" s="101" t="s">
        <v>814</v>
      </c>
    </row>
    <row r="3361" spans="1:11">
      <c r="A3361" s="2" t="s">
        <v>12123</v>
      </c>
      <c r="B3361" s="99">
        <v>2176973</v>
      </c>
      <c r="C3361" s="100" t="s">
        <v>8906</v>
      </c>
      <c r="D3361" s="101" t="s">
        <v>8907</v>
      </c>
      <c r="E3361" s="102">
        <v>2220230</v>
      </c>
      <c r="F3361" s="101" t="s">
        <v>7506</v>
      </c>
      <c r="G3361" s="101" t="s">
        <v>5451</v>
      </c>
      <c r="H3361" s="103">
        <v>4</v>
      </c>
      <c r="I3361" s="100" t="s">
        <v>7471</v>
      </c>
      <c r="J3361" s="101" t="s">
        <v>8907</v>
      </c>
      <c r="K3361" s="101" t="s">
        <v>4834</v>
      </c>
    </row>
    <row r="3362" spans="1:11">
      <c r="A3362" s="2" t="s">
        <v>12123</v>
      </c>
      <c r="B3362" s="99">
        <v>2190932</v>
      </c>
      <c r="C3362" s="100" t="s">
        <v>8908</v>
      </c>
      <c r="D3362" s="101" t="s">
        <v>8909</v>
      </c>
      <c r="E3362" s="102">
        <v>2220230</v>
      </c>
      <c r="F3362" s="101" t="s">
        <v>7506</v>
      </c>
      <c r="G3362" s="101" t="s">
        <v>5451</v>
      </c>
      <c r="H3362" s="103">
        <v>4</v>
      </c>
      <c r="I3362" s="100" t="s">
        <v>7471</v>
      </c>
      <c r="J3362" s="101" t="s">
        <v>8909</v>
      </c>
      <c r="K3362" s="101" t="s">
        <v>4834</v>
      </c>
    </row>
    <row r="3363" spans="1:11">
      <c r="A3363" s="2" t="s">
        <v>12123</v>
      </c>
      <c r="B3363" s="99">
        <v>2189335</v>
      </c>
      <c r="C3363" s="100" t="s">
        <v>8910</v>
      </c>
      <c r="D3363" s="101" t="s">
        <v>8911</v>
      </c>
      <c r="E3363" s="102">
        <v>2220230</v>
      </c>
      <c r="F3363" s="101" t="s">
        <v>7506</v>
      </c>
      <c r="G3363" s="101" t="s">
        <v>5451</v>
      </c>
      <c r="H3363" s="103">
        <v>4</v>
      </c>
      <c r="I3363" s="100" t="s">
        <v>7471</v>
      </c>
      <c r="J3363" s="101" t="s">
        <v>8911</v>
      </c>
      <c r="K3363" s="101" t="s">
        <v>4834</v>
      </c>
    </row>
    <row r="3364" spans="1:11">
      <c r="A3364" s="2" t="s">
        <v>12123</v>
      </c>
      <c r="B3364" s="99">
        <v>2190972</v>
      </c>
      <c r="C3364" s="100" t="s">
        <v>8912</v>
      </c>
      <c r="D3364" s="101" t="s">
        <v>8913</v>
      </c>
      <c r="E3364" s="102">
        <v>2220230</v>
      </c>
      <c r="F3364" s="101" t="s">
        <v>7506</v>
      </c>
      <c r="G3364" s="101" t="s">
        <v>5451</v>
      </c>
      <c r="H3364" s="103">
        <v>4</v>
      </c>
      <c r="I3364" s="100" t="s">
        <v>7471</v>
      </c>
      <c r="J3364" s="101" t="s">
        <v>8913</v>
      </c>
      <c r="K3364" s="101" t="s">
        <v>4834</v>
      </c>
    </row>
    <row r="3365" spans="1:11">
      <c r="A3365" s="2" t="s">
        <v>12123</v>
      </c>
      <c r="B3365" s="99">
        <v>2190308</v>
      </c>
      <c r="C3365" s="100" t="s">
        <v>8914</v>
      </c>
      <c r="D3365" s="101" t="s">
        <v>8915</v>
      </c>
      <c r="E3365" s="102">
        <v>2220230</v>
      </c>
      <c r="F3365" s="101" t="s">
        <v>7506</v>
      </c>
      <c r="G3365" s="101" t="s">
        <v>5451</v>
      </c>
      <c r="H3365" s="103">
        <v>4</v>
      </c>
      <c r="I3365" s="100" t="s">
        <v>7471</v>
      </c>
      <c r="J3365" s="101" t="s">
        <v>8915</v>
      </c>
      <c r="K3365" s="101" t="s">
        <v>4834</v>
      </c>
    </row>
    <row r="3366" spans="1:11">
      <c r="A3366" s="2" t="s">
        <v>12123</v>
      </c>
      <c r="B3366" s="99">
        <v>2190544</v>
      </c>
      <c r="C3366" s="100" t="s">
        <v>8916</v>
      </c>
      <c r="D3366" s="101" t="s">
        <v>8917</v>
      </c>
      <c r="E3366" s="102">
        <v>2220230</v>
      </c>
      <c r="F3366" s="101" t="s">
        <v>7506</v>
      </c>
      <c r="G3366" s="101" t="s">
        <v>5451</v>
      </c>
      <c r="H3366" s="103">
        <v>4</v>
      </c>
      <c r="I3366" s="100" t="s">
        <v>7471</v>
      </c>
      <c r="J3366" s="101" t="s">
        <v>8917</v>
      </c>
      <c r="K3366" s="101" t="s">
        <v>4834</v>
      </c>
    </row>
    <row r="3367" spans="1:11">
      <c r="A3367" s="2" t="s">
        <v>12123</v>
      </c>
      <c r="B3367" s="99">
        <v>2189187</v>
      </c>
      <c r="C3367" s="100" t="s">
        <v>8918</v>
      </c>
      <c r="D3367" s="101" t="s">
        <v>8919</v>
      </c>
      <c r="E3367" s="102">
        <v>2215706</v>
      </c>
      <c r="F3367" s="101" t="s">
        <v>7506</v>
      </c>
      <c r="G3367" s="101" t="s">
        <v>5442</v>
      </c>
      <c r="H3367" s="103">
        <v>12</v>
      </c>
      <c r="I3367" s="100" t="s">
        <v>7471</v>
      </c>
      <c r="J3367" s="101" t="s">
        <v>8919</v>
      </c>
      <c r="K3367" s="101" t="s">
        <v>8920</v>
      </c>
    </row>
    <row r="3368" spans="1:11">
      <c r="A3368" s="2" t="s">
        <v>12123</v>
      </c>
      <c r="B3368" s="99">
        <v>2129704</v>
      </c>
      <c r="C3368" s="100" t="s">
        <v>8921</v>
      </c>
      <c r="D3368" s="101" t="s">
        <v>8922</v>
      </c>
      <c r="E3368" s="102">
        <v>2214854</v>
      </c>
      <c r="F3368" s="101" t="s">
        <v>7506</v>
      </c>
      <c r="G3368" s="101" t="s">
        <v>5872</v>
      </c>
      <c r="H3368" s="103">
        <v>12</v>
      </c>
      <c r="I3368" s="100" t="s">
        <v>7496</v>
      </c>
      <c r="J3368" s="101" t="s">
        <v>8922</v>
      </c>
      <c r="K3368" s="101" t="s">
        <v>815</v>
      </c>
    </row>
    <row r="3369" spans="1:11">
      <c r="A3369" s="2" t="s">
        <v>12123</v>
      </c>
      <c r="B3369" s="99">
        <v>2152929</v>
      </c>
      <c r="C3369" s="100" t="s">
        <v>8923</v>
      </c>
      <c r="D3369" s="101" t="s">
        <v>118</v>
      </c>
      <c r="E3369" s="102">
        <v>2214854</v>
      </c>
      <c r="F3369" s="101" t="s">
        <v>7506</v>
      </c>
      <c r="G3369" s="101" t="s">
        <v>5872</v>
      </c>
      <c r="H3369" s="103">
        <v>12</v>
      </c>
      <c r="I3369" s="100" t="s">
        <v>7496</v>
      </c>
      <c r="J3369" s="101" t="s">
        <v>118</v>
      </c>
      <c r="K3369" s="101" t="s">
        <v>815</v>
      </c>
    </row>
    <row r="3370" spans="1:11">
      <c r="A3370" s="2" t="s">
        <v>12123</v>
      </c>
      <c r="B3370" s="99">
        <v>2180932</v>
      </c>
      <c r="C3370" s="100" t="s">
        <v>8924</v>
      </c>
      <c r="D3370" s="101" t="s">
        <v>8925</v>
      </c>
      <c r="E3370" s="102">
        <v>2214854</v>
      </c>
      <c r="F3370" s="101" t="s">
        <v>7506</v>
      </c>
      <c r="G3370" s="101" t="s">
        <v>5872</v>
      </c>
      <c r="H3370" s="103">
        <v>12</v>
      </c>
      <c r="I3370" s="100" t="s">
        <v>7471</v>
      </c>
      <c r="J3370" s="101" t="s">
        <v>8925</v>
      </c>
      <c r="K3370" s="101" t="s">
        <v>815</v>
      </c>
    </row>
    <row r="3371" spans="1:11">
      <c r="A3371" s="2" t="s">
        <v>12123</v>
      </c>
      <c r="B3371" s="99">
        <v>2190944</v>
      </c>
      <c r="C3371" s="100" t="s">
        <v>8926</v>
      </c>
      <c r="D3371" s="101" t="s">
        <v>8927</v>
      </c>
      <c r="E3371" s="102">
        <v>2214854</v>
      </c>
      <c r="F3371" s="101" t="s">
        <v>7506</v>
      </c>
      <c r="G3371" s="101" t="s">
        <v>5872</v>
      </c>
      <c r="H3371" s="103">
        <v>12</v>
      </c>
      <c r="I3371" s="100" t="s">
        <v>7471</v>
      </c>
      <c r="J3371" s="101" t="s">
        <v>8927</v>
      </c>
      <c r="K3371" s="101" t="s">
        <v>815</v>
      </c>
    </row>
    <row r="3372" spans="1:11">
      <c r="A3372" s="2" t="s">
        <v>12123</v>
      </c>
      <c r="B3372" s="99">
        <v>2188973</v>
      </c>
      <c r="C3372" s="100" t="s">
        <v>8928</v>
      </c>
      <c r="D3372" s="101" t="s">
        <v>8929</v>
      </c>
      <c r="E3372" s="102">
        <v>2214854</v>
      </c>
      <c r="F3372" s="101" t="s">
        <v>7506</v>
      </c>
      <c r="G3372" s="101" t="s">
        <v>5872</v>
      </c>
      <c r="H3372" s="103">
        <v>12</v>
      </c>
      <c r="I3372" s="100" t="s">
        <v>7471</v>
      </c>
      <c r="J3372" s="101" t="s">
        <v>8929</v>
      </c>
      <c r="K3372" s="101" t="s">
        <v>815</v>
      </c>
    </row>
    <row r="3373" spans="1:11">
      <c r="A3373" s="2" t="s">
        <v>12123</v>
      </c>
      <c r="B3373" s="99">
        <v>2186300</v>
      </c>
      <c r="C3373" s="100" t="s">
        <v>8930</v>
      </c>
      <c r="D3373" s="101" t="s">
        <v>8931</v>
      </c>
      <c r="E3373" s="102">
        <v>2214854</v>
      </c>
      <c r="F3373" s="101" t="s">
        <v>7506</v>
      </c>
      <c r="G3373" s="101" t="s">
        <v>5872</v>
      </c>
      <c r="H3373" s="103">
        <v>12</v>
      </c>
      <c r="I3373" s="100" t="s">
        <v>7471</v>
      </c>
      <c r="J3373" s="101" t="s">
        <v>8931</v>
      </c>
      <c r="K3373" s="101" t="s">
        <v>815</v>
      </c>
    </row>
    <row r="3374" spans="1:11">
      <c r="A3374" s="2" t="s">
        <v>12155</v>
      </c>
      <c r="B3374" s="99">
        <v>2147411</v>
      </c>
      <c r="C3374" s="100" t="s">
        <v>2618</v>
      </c>
      <c r="D3374" s="101" t="s">
        <v>2619</v>
      </c>
      <c r="E3374" s="102">
        <v>2219782</v>
      </c>
      <c r="F3374" s="101" t="s">
        <v>7506</v>
      </c>
      <c r="G3374" s="101" t="s">
        <v>5457</v>
      </c>
      <c r="H3374" s="103">
        <v>33</v>
      </c>
      <c r="I3374" s="100" t="s">
        <v>7471</v>
      </c>
      <c r="J3374" s="101" t="s">
        <v>2619</v>
      </c>
      <c r="K3374" s="101" t="s">
        <v>3782</v>
      </c>
    </row>
    <row r="3375" spans="1:11">
      <c r="A3375" s="2" t="s">
        <v>12155</v>
      </c>
      <c r="B3375" s="99">
        <v>2177150</v>
      </c>
      <c r="C3375" s="100" t="s">
        <v>2620</v>
      </c>
      <c r="D3375" s="101" t="s">
        <v>2621</v>
      </c>
      <c r="E3375" s="102">
        <v>2217428</v>
      </c>
      <c r="F3375" s="101" t="s">
        <v>7506</v>
      </c>
      <c r="G3375" s="101" t="s">
        <v>5457</v>
      </c>
      <c r="H3375" s="103">
        <v>12</v>
      </c>
      <c r="I3375" s="100" t="s">
        <v>7471</v>
      </c>
      <c r="J3375" s="101" t="s">
        <v>2621</v>
      </c>
      <c r="K3375" s="101" t="s">
        <v>3782</v>
      </c>
    </row>
    <row r="3376" spans="1:11">
      <c r="A3376" s="2" t="s">
        <v>12155</v>
      </c>
      <c r="B3376" s="99">
        <v>2182359</v>
      </c>
      <c r="C3376" s="100" t="s">
        <v>2622</v>
      </c>
      <c r="D3376" s="101" t="s">
        <v>2623</v>
      </c>
      <c r="E3376" s="102">
        <v>2217428</v>
      </c>
      <c r="F3376" s="101" t="s">
        <v>7506</v>
      </c>
      <c r="G3376" s="101" t="s">
        <v>5457</v>
      </c>
      <c r="H3376" s="103">
        <v>12</v>
      </c>
      <c r="I3376" s="100" t="s">
        <v>7471</v>
      </c>
      <c r="J3376" s="101" t="s">
        <v>2623</v>
      </c>
      <c r="K3376" s="101" t="s">
        <v>3782</v>
      </c>
    </row>
    <row r="3377" spans="1:11">
      <c r="A3377" s="2" t="s">
        <v>12155</v>
      </c>
      <c r="B3377" s="99">
        <v>2183788</v>
      </c>
      <c r="C3377" s="100" t="s">
        <v>2624</v>
      </c>
      <c r="D3377" s="101" t="s">
        <v>2625</v>
      </c>
      <c r="E3377" s="102">
        <v>2217428</v>
      </c>
      <c r="F3377" s="101" t="s">
        <v>7506</v>
      </c>
      <c r="G3377" s="101" t="s">
        <v>5457</v>
      </c>
      <c r="H3377" s="103">
        <v>12</v>
      </c>
      <c r="I3377" s="100" t="s">
        <v>7471</v>
      </c>
      <c r="J3377" s="101" t="s">
        <v>2625</v>
      </c>
      <c r="K3377" s="101" t="s">
        <v>3782</v>
      </c>
    </row>
    <row r="3378" spans="1:11">
      <c r="A3378" s="2" t="s">
        <v>12155</v>
      </c>
      <c r="B3378" s="99">
        <v>2186539</v>
      </c>
      <c r="C3378" s="100" t="s">
        <v>2626</v>
      </c>
      <c r="D3378" s="101" t="s">
        <v>2627</v>
      </c>
      <c r="E3378" s="102">
        <v>2217428</v>
      </c>
      <c r="F3378" s="101" t="s">
        <v>7506</v>
      </c>
      <c r="G3378" s="101" t="s">
        <v>5457</v>
      </c>
      <c r="H3378" s="103">
        <v>12</v>
      </c>
      <c r="I3378" s="100" t="s">
        <v>7471</v>
      </c>
      <c r="J3378" s="101" t="s">
        <v>2627</v>
      </c>
      <c r="K3378" s="101" t="s">
        <v>3782</v>
      </c>
    </row>
    <row r="3379" spans="1:11">
      <c r="A3379" s="2" t="s">
        <v>12155</v>
      </c>
      <c r="B3379" s="99">
        <v>2188700</v>
      </c>
      <c r="C3379" s="100" t="s">
        <v>2628</v>
      </c>
      <c r="D3379" s="101" t="s">
        <v>2629</v>
      </c>
      <c r="E3379" s="102">
        <v>2217428</v>
      </c>
      <c r="F3379" s="101" t="s">
        <v>7506</v>
      </c>
      <c r="G3379" s="101" t="s">
        <v>5457</v>
      </c>
      <c r="H3379" s="103">
        <v>12</v>
      </c>
      <c r="I3379" s="100" t="s">
        <v>7471</v>
      </c>
      <c r="J3379" s="101" t="s">
        <v>2629</v>
      </c>
      <c r="K3379" s="101" t="s">
        <v>3782</v>
      </c>
    </row>
    <row r="3380" spans="1:11">
      <c r="A3380" s="2" t="s">
        <v>12155</v>
      </c>
      <c r="B3380" s="99">
        <v>2188703</v>
      </c>
      <c r="C3380" s="100" t="s">
        <v>6964</v>
      </c>
      <c r="D3380" s="101" t="s">
        <v>6965</v>
      </c>
      <c r="E3380" s="102">
        <v>2217428</v>
      </c>
      <c r="F3380" s="101" t="s">
        <v>7506</v>
      </c>
      <c r="G3380" s="101" t="s">
        <v>5457</v>
      </c>
      <c r="H3380" s="103">
        <v>12</v>
      </c>
      <c r="I3380" s="100" t="s">
        <v>7471</v>
      </c>
      <c r="J3380" s="101" t="s">
        <v>6965</v>
      </c>
      <c r="K3380" s="101" t="s">
        <v>3782</v>
      </c>
    </row>
    <row r="3381" spans="1:11">
      <c r="A3381" s="2" t="s">
        <v>12155</v>
      </c>
      <c r="B3381" s="99">
        <v>2160066</v>
      </c>
      <c r="C3381" s="100" t="s">
        <v>6966</v>
      </c>
      <c r="D3381" s="101" t="s">
        <v>6967</v>
      </c>
      <c r="E3381" s="102">
        <v>2217428</v>
      </c>
      <c r="F3381" s="101" t="s">
        <v>7506</v>
      </c>
      <c r="G3381" s="101" t="s">
        <v>5457</v>
      </c>
      <c r="H3381" s="103">
        <v>12</v>
      </c>
      <c r="I3381" s="100" t="s">
        <v>7471</v>
      </c>
      <c r="J3381" s="101" t="s">
        <v>6967</v>
      </c>
      <c r="K3381" s="101" t="s">
        <v>3782</v>
      </c>
    </row>
    <row r="3382" spans="1:11">
      <c r="A3382" s="2" t="s">
        <v>12155</v>
      </c>
      <c r="B3382" s="99">
        <v>2154816</v>
      </c>
      <c r="C3382" s="100" t="s">
        <v>6968</v>
      </c>
      <c r="D3382" s="101" t="s">
        <v>6969</v>
      </c>
      <c r="E3382" s="102">
        <v>2217428</v>
      </c>
      <c r="F3382" s="101" t="s">
        <v>7506</v>
      </c>
      <c r="G3382" s="101" t="s">
        <v>5457</v>
      </c>
      <c r="H3382" s="103">
        <v>12</v>
      </c>
      <c r="I3382" s="100" t="s">
        <v>7471</v>
      </c>
      <c r="J3382" s="101" t="s">
        <v>6969</v>
      </c>
      <c r="K3382" s="101" t="s">
        <v>3782</v>
      </c>
    </row>
    <row r="3383" spans="1:11">
      <c r="A3383" s="2" t="s">
        <v>12155</v>
      </c>
      <c r="B3383" s="99">
        <v>2169462</v>
      </c>
      <c r="C3383" s="100" t="s">
        <v>6970</v>
      </c>
      <c r="D3383" s="101" t="s">
        <v>6971</v>
      </c>
      <c r="E3383" s="102">
        <v>2217428</v>
      </c>
      <c r="F3383" s="101" t="s">
        <v>7506</v>
      </c>
      <c r="G3383" s="101" t="s">
        <v>5457</v>
      </c>
      <c r="H3383" s="103">
        <v>12</v>
      </c>
      <c r="I3383" s="100" t="s">
        <v>7471</v>
      </c>
      <c r="J3383" s="101" t="s">
        <v>6971</v>
      </c>
      <c r="K3383" s="101" t="s">
        <v>3782</v>
      </c>
    </row>
    <row r="3384" spans="1:11">
      <c r="A3384" s="2" t="s">
        <v>12155</v>
      </c>
      <c r="B3384" s="99">
        <v>2180687</v>
      </c>
      <c r="C3384" s="100" t="s">
        <v>6972</v>
      </c>
      <c r="D3384" s="101" t="s">
        <v>6973</v>
      </c>
      <c r="E3384" s="102">
        <v>2217428</v>
      </c>
      <c r="F3384" s="101" t="s">
        <v>7506</v>
      </c>
      <c r="G3384" s="101" t="s">
        <v>5457</v>
      </c>
      <c r="H3384" s="103">
        <v>12</v>
      </c>
      <c r="I3384" s="100" t="s">
        <v>7471</v>
      </c>
      <c r="J3384" s="101" t="s">
        <v>6973</v>
      </c>
      <c r="K3384" s="101" t="s">
        <v>3782</v>
      </c>
    </row>
    <row r="3385" spans="1:11">
      <c r="A3385" s="2" t="s">
        <v>12155</v>
      </c>
      <c r="B3385" s="99">
        <v>2187860</v>
      </c>
      <c r="C3385" s="100" t="s">
        <v>6974</v>
      </c>
      <c r="D3385" s="101" t="s">
        <v>6975</v>
      </c>
      <c r="E3385" s="102">
        <v>2217428</v>
      </c>
      <c r="F3385" s="101" t="s">
        <v>7506</v>
      </c>
      <c r="G3385" s="101" t="s">
        <v>5457</v>
      </c>
      <c r="H3385" s="103">
        <v>12</v>
      </c>
      <c r="I3385" s="100" t="s">
        <v>7471</v>
      </c>
      <c r="J3385" s="101" t="s">
        <v>6975</v>
      </c>
      <c r="K3385" s="101" t="s">
        <v>3782</v>
      </c>
    </row>
    <row r="3386" spans="1:11">
      <c r="A3386" s="2" t="s">
        <v>12155</v>
      </c>
      <c r="B3386" s="99">
        <v>2191077</v>
      </c>
      <c r="C3386" s="100" t="s">
        <v>6976</v>
      </c>
      <c r="D3386" s="101" t="s">
        <v>6977</v>
      </c>
      <c r="E3386" s="102">
        <v>2217428</v>
      </c>
      <c r="F3386" s="101" t="s">
        <v>7506</v>
      </c>
      <c r="G3386" s="101" t="s">
        <v>5457</v>
      </c>
      <c r="H3386" s="103">
        <v>12</v>
      </c>
      <c r="I3386" s="100" t="s">
        <v>7471</v>
      </c>
      <c r="J3386" s="101" t="s">
        <v>6977</v>
      </c>
      <c r="K3386" s="101" t="s">
        <v>3782</v>
      </c>
    </row>
    <row r="3387" spans="1:11">
      <c r="A3387" s="2" t="s">
        <v>12155</v>
      </c>
      <c r="B3387" s="99">
        <v>2160256</v>
      </c>
      <c r="C3387" s="100" t="s">
        <v>6978</v>
      </c>
      <c r="D3387" s="101" t="s">
        <v>6979</v>
      </c>
      <c r="E3387" s="102">
        <v>2217428</v>
      </c>
      <c r="F3387" s="101" t="s">
        <v>7506</v>
      </c>
      <c r="G3387" s="101" t="s">
        <v>5457</v>
      </c>
      <c r="H3387" s="103">
        <v>12</v>
      </c>
      <c r="I3387" s="100" t="s">
        <v>7471</v>
      </c>
      <c r="J3387" s="101" t="s">
        <v>6979</v>
      </c>
      <c r="K3387" s="101" t="s">
        <v>3782</v>
      </c>
    </row>
    <row r="3388" spans="1:11">
      <c r="A3388" s="2" t="s">
        <v>12155</v>
      </c>
      <c r="B3388" s="99">
        <v>2136398</v>
      </c>
      <c r="C3388" s="100" t="s">
        <v>6980</v>
      </c>
      <c r="D3388" s="101" t="s">
        <v>6981</v>
      </c>
      <c r="E3388" s="102">
        <v>2123427</v>
      </c>
      <c r="F3388" s="101" t="s">
        <v>7506</v>
      </c>
      <c r="G3388" s="101" t="s">
        <v>5442</v>
      </c>
      <c r="H3388" s="103">
        <v>2.4</v>
      </c>
      <c r="I3388" s="100" t="s">
        <v>7471</v>
      </c>
      <c r="J3388" s="101" t="s">
        <v>6981</v>
      </c>
      <c r="K3388" s="101" t="s">
        <v>6982</v>
      </c>
    </row>
    <row r="3389" spans="1:11">
      <c r="A3389" s="2" t="s">
        <v>12155</v>
      </c>
      <c r="B3389" s="99">
        <v>2165020</v>
      </c>
      <c r="C3389" s="100" t="s">
        <v>13515</v>
      </c>
      <c r="D3389" s="101" t="s">
        <v>13516</v>
      </c>
      <c r="E3389" s="102">
        <v>2219894</v>
      </c>
      <c r="F3389" s="101" t="s">
        <v>7506</v>
      </c>
      <c r="G3389" s="101" t="s">
        <v>5457</v>
      </c>
      <c r="H3389" s="103">
        <v>12</v>
      </c>
      <c r="I3389" s="100" t="s">
        <v>7471</v>
      </c>
      <c r="J3389" s="101" t="s">
        <v>13516</v>
      </c>
      <c r="K3389" s="101" t="s">
        <v>3850</v>
      </c>
    </row>
    <row r="3390" spans="1:11">
      <c r="A3390" s="2" t="s">
        <v>12155</v>
      </c>
      <c r="B3390" s="99">
        <v>2178250</v>
      </c>
      <c r="C3390" s="100" t="s">
        <v>13517</v>
      </c>
      <c r="D3390" s="101" t="s">
        <v>13518</v>
      </c>
      <c r="E3390" s="102">
        <v>2219894</v>
      </c>
      <c r="F3390" s="101" t="s">
        <v>7506</v>
      </c>
      <c r="G3390" s="101" t="s">
        <v>5457</v>
      </c>
      <c r="H3390" s="103">
        <v>12</v>
      </c>
      <c r="I3390" s="100" t="s">
        <v>7471</v>
      </c>
      <c r="J3390" s="101" t="s">
        <v>13518</v>
      </c>
      <c r="K3390" s="101" t="s">
        <v>3850</v>
      </c>
    </row>
    <row r="3391" spans="1:11">
      <c r="A3391" s="2" t="s">
        <v>12155</v>
      </c>
      <c r="B3391" s="99">
        <v>2178322</v>
      </c>
      <c r="C3391" s="100" t="s">
        <v>13519</v>
      </c>
      <c r="D3391" s="101" t="s">
        <v>13520</v>
      </c>
      <c r="E3391" s="102">
        <v>2219894</v>
      </c>
      <c r="F3391" s="101" t="s">
        <v>7506</v>
      </c>
      <c r="G3391" s="101" t="s">
        <v>5457</v>
      </c>
      <c r="H3391" s="103">
        <v>12</v>
      </c>
      <c r="I3391" s="100" t="s">
        <v>7471</v>
      </c>
      <c r="J3391" s="101" t="s">
        <v>13520</v>
      </c>
      <c r="K3391" s="101" t="s">
        <v>3850</v>
      </c>
    </row>
    <row r="3392" spans="1:11">
      <c r="A3392" s="2" t="s">
        <v>12155</v>
      </c>
      <c r="B3392" s="99">
        <v>2179300</v>
      </c>
      <c r="C3392" s="100" t="s">
        <v>13521</v>
      </c>
      <c r="D3392" s="101" t="s">
        <v>13522</v>
      </c>
      <c r="E3392" s="102">
        <v>2219894</v>
      </c>
      <c r="F3392" s="101" t="s">
        <v>7506</v>
      </c>
      <c r="G3392" s="101" t="s">
        <v>5457</v>
      </c>
      <c r="H3392" s="103">
        <v>12</v>
      </c>
      <c r="I3392" s="100" t="s">
        <v>7471</v>
      </c>
      <c r="J3392" s="101" t="s">
        <v>13522</v>
      </c>
      <c r="K3392" s="101" t="s">
        <v>3850</v>
      </c>
    </row>
    <row r="3393" spans="1:11">
      <c r="A3393" s="2" t="s">
        <v>12155</v>
      </c>
      <c r="B3393" s="99">
        <v>2181648</v>
      </c>
      <c r="C3393" s="100" t="s">
        <v>13523</v>
      </c>
      <c r="D3393" s="101" t="s">
        <v>13524</v>
      </c>
      <c r="E3393" s="102">
        <v>2219894</v>
      </c>
      <c r="F3393" s="101" t="s">
        <v>7506</v>
      </c>
      <c r="G3393" s="101" t="s">
        <v>5457</v>
      </c>
      <c r="H3393" s="103">
        <v>12</v>
      </c>
      <c r="I3393" s="100" t="s">
        <v>7471</v>
      </c>
      <c r="J3393" s="101" t="s">
        <v>13524</v>
      </c>
      <c r="K3393" s="101" t="s">
        <v>3850</v>
      </c>
    </row>
    <row r="3394" spans="1:11">
      <c r="A3394" s="2" t="s">
        <v>12155</v>
      </c>
      <c r="B3394" s="99">
        <v>2185406</v>
      </c>
      <c r="C3394" s="100" t="s">
        <v>13525</v>
      </c>
      <c r="D3394" s="101" t="s">
        <v>13526</v>
      </c>
      <c r="E3394" s="102">
        <v>2219894</v>
      </c>
      <c r="F3394" s="101" t="s">
        <v>7506</v>
      </c>
      <c r="G3394" s="101" t="s">
        <v>5457</v>
      </c>
      <c r="H3394" s="103">
        <v>12</v>
      </c>
      <c r="I3394" s="100" t="s">
        <v>7471</v>
      </c>
      <c r="J3394" s="101" t="s">
        <v>13526</v>
      </c>
      <c r="K3394" s="101" t="s">
        <v>3850</v>
      </c>
    </row>
    <row r="3395" spans="1:11">
      <c r="A3395" s="2" t="s">
        <v>12155</v>
      </c>
      <c r="B3395" s="99">
        <v>2186958</v>
      </c>
      <c r="C3395" s="100" t="s">
        <v>13527</v>
      </c>
      <c r="D3395" s="101" t="s">
        <v>13528</v>
      </c>
      <c r="E3395" s="102">
        <v>2219894</v>
      </c>
      <c r="F3395" s="101" t="s">
        <v>7506</v>
      </c>
      <c r="G3395" s="101" t="s">
        <v>5457</v>
      </c>
      <c r="H3395" s="103">
        <v>12</v>
      </c>
      <c r="I3395" s="100" t="s">
        <v>7471</v>
      </c>
      <c r="J3395" s="101" t="s">
        <v>13528</v>
      </c>
      <c r="K3395" s="101" t="s">
        <v>3850</v>
      </c>
    </row>
    <row r="3396" spans="1:11">
      <c r="A3396" s="2" t="s">
        <v>12155</v>
      </c>
      <c r="B3396" s="99">
        <v>2190912</v>
      </c>
      <c r="C3396" s="100" t="s">
        <v>7856</v>
      </c>
      <c r="D3396" s="101" t="s">
        <v>7857</v>
      </c>
      <c r="E3396" s="102">
        <v>2219894</v>
      </c>
      <c r="F3396" s="101" t="s">
        <v>7506</v>
      </c>
      <c r="G3396" s="101" t="s">
        <v>5457</v>
      </c>
      <c r="H3396" s="103">
        <v>12</v>
      </c>
      <c r="I3396" s="100" t="s">
        <v>7471</v>
      </c>
      <c r="J3396" s="101" t="s">
        <v>7857</v>
      </c>
      <c r="K3396" s="101" t="s">
        <v>3850</v>
      </c>
    </row>
    <row r="3397" spans="1:11">
      <c r="A3397" s="2" t="s">
        <v>12155</v>
      </c>
      <c r="B3397" s="99">
        <v>2146488</v>
      </c>
      <c r="C3397" s="100" t="s">
        <v>7858</v>
      </c>
      <c r="D3397" s="101" t="s">
        <v>7859</v>
      </c>
      <c r="E3397" s="102">
        <v>2219894</v>
      </c>
      <c r="F3397" s="101" t="s">
        <v>7506</v>
      </c>
      <c r="G3397" s="101" t="s">
        <v>5457</v>
      </c>
      <c r="H3397" s="103">
        <v>12</v>
      </c>
      <c r="I3397" s="100" t="s">
        <v>7471</v>
      </c>
      <c r="J3397" s="101" t="s">
        <v>7859</v>
      </c>
      <c r="K3397" s="101" t="s">
        <v>3850</v>
      </c>
    </row>
    <row r="3398" spans="1:11">
      <c r="A3398" s="2" t="s">
        <v>12155</v>
      </c>
      <c r="B3398" s="99">
        <v>2156031</v>
      </c>
      <c r="C3398" s="100" t="s">
        <v>7860</v>
      </c>
      <c r="D3398" s="101" t="s">
        <v>7861</v>
      </c>
      <c r="E3398" s="102">
        <v>2219894</v>
      </c>
      <c r="F3398" s="101" t="s">
        <v>7506</v>
      </c>
      <c r="G3398" s="101" t="s">
        <v>5457</v>
      </c>
      <c r="H3398" s="103">
        <v>12</v>
      </c>
      <c r="I3398" s="100" t="s">
        <v>7471</v>
      </c>
      <c r="J3398" s="101" t="s">
        <v>7861</v>
      </c>
      <c r="K3398" s="101" t="s">
        <v>3850</v>
      </c>
    </row>
    <row r="3399" spans="1:11">
      <c r="A3399" s="2" t="s">
        <v>12155</v>
      </c>
      <c r="B3399" s="99">
        <v>2168699</v>
      </c>
      <c r="C3399" s="100" t="s">
        <v>7862</v>
      </c>
      <c r="D3399" s="101" t="s">
        <v>7863</v>
      </c>
      <c r="E3399" s="102">
        <v>2219894</v>
      </c>
      <c r="F3399" s="101" t="s">
        <v>7506</v>
      </c>
      <c r="G3399" s="101" t="s">
        <v>5457</v>
      </c>
      <c r="H3399" s="103">
        <v>12</v>
      </c>
      <c r="I3399" s="100" t="s">
        <v>7471</v>
      </c>
      <c r="J3399" s="101" t="s">
        <v>7863</v>
      </c>
      <c r="K3399" s="101" t="s">
        <v>3850</v>
      </c>
    </row>
    <row r="3400" spans="1:11">
      <c r="A3400" s="2" t="s">
        <v>12155</v>
      </c>
      <c r="B3400" s="99">
        <v>2150958</v>
      </c>
      <c r="C3400" s="100" t="s">
        <v>7864</v>
      </c>
      <c r="D3400" s="101" t="s">
        <v>84</v>
      </c>
      <c r="E3400" s="102">
        <v>2219586</v>
      </c>
      <c r="F3400" s="101" t="s">
        <v>7506</v>
      </c>
      <c r="G3400" s="101" t="s">
        <v>5435</v>
      </c>
      <c r="H3400" s="103">
        <v>12</v>
      </c>
      <c r="I3400" s="100" t="s">
        <v>7471</v>
      </c>
      <c r="J3400" s="101" t="s">
        <v>84</v>
      </c>
      <c r="K3400" s="101" t="s">
        <v>1005</v>
      </c>
    </row>
    <row r="3401" spans="1:11">
      <c r="A3401" s="2" t="s">
        <v>12155</v>
      </c>
      <c r="B3401" s="99">
        <v>2176403</v>
      </c>
      <c r="C3401" s="100" t="s">
        <v>7865</v>
      </c>
      <c r="D3401" s="101" t="s">
        <v>7866</v>
      </c>
      <c r="E3401" s="102">
        <v>2219586</v>
      </c>
      <c r="F3401" s="101" t="s">
        <v>7506</v>
      </c>
      <c r="G3401" s="101" t="s">
        <v>5435</v>
      </c>
      <c r="H3401" s="103">
        <v>12</v>
      </c>
      <c r="I3401" s="100" t="s">
        <v>7471</v>
      </c>
      <c r="J3401" s="101" t="s">
        <v>7866</v>
      </c>
      <c r="K3401" s="101" t="s">
        <v>1005</v>
      </c>
    </row>
    <row r="3402" spans="1:11">
      <c r="A3402" s="2" t="s">
        <v>12155</v>
      </c>
      <c r="B3402" s="99">
        <v>2184319</v>
      </c>
      <c r="C3402" s="100" t="s">
        <v>7867</v>
      </c>
      <c r="D3402" s="101" t="s">
        <v>7868</v>
      </c>
      <c r="E3402" s="102">
        <v>2219586</v>
      </c>
      <c r="F3402" s="101" t="s">
        <v>7506</v>
      </c>
      <c r="G3402" s="101" t="s">
        <v>5435</v>
      </c>
      <c r="H3402" s="103">
        <v>12</v>
      </c>
      <c r="I3402" s="100" t="s">
        <v>7471</v>
      </c>
      <c r="J3402" s="101" t="s">
        <v>7868</v>
      </c>
      <c r="K3402" s="101" t="s">
        <v>1005</v>
      </c>
    </row>
    <row r="3403" spans="1:11">
      <c r="A3403" s="2" t="s">
        <v>12155</v>
      </c>
      <c r="B3403" s="99">
        <v>2178324</v>
      </c>
      <c r="C3403" s="100" t="s">
        <v>7869</v>
      </c>
      <c r="D3403" s="101" t="s">
        <v>7870</v>
      </c>
      <c r="E3403" s="102">
        <v>2219586</v>
      </c>
      <c r="F3403" s="101" t="s">
        <v>7506</v>
      </c>
      <c r="G3403" s="101" t="s">
        <v>5435</v>
      </c>
      <c r="H3403" s="103">
        <v>12</v>
      </c>
      <c r="I3403" s="100" t="s">
        <v>7471</v>
      </c>
      <c r="J3403" s="101" t="s">
        <v>7870</v>
      </c>
      <c r="K3403" s="101" t="s">
        <v>1005</v>
      </c>
    </row>
    <row r="3404" spans="1:11">
      <c r="A3404" s="2" t="s">
        <v>12155</v>
      </c>
      <c r="B3404" s="99">
        <v>2180117</v>
      </c>
      <c r="C3404" s="100" t="s">
        <v>7871</v>
      </c>
      <c r="D3404" s="101" t="s">
        <v>7872</v>
      </c>
      <c r="E3404" s="102">
        <v>2219586</v>
      </c>
      <c r="F3404" s="101" t="s">
        <v>7506</v>
      </c>
      <c r="G3404" s="101" t="s">
        <v>5435</v>
      </c>
      <c r="H3404" s="103">
        <v>12</v>
      </c>
      <c r="I3404" s="100" t="s">
        <v>7471</v>
      </c>
      <c r="J3404" s="101" t="s">
        <v>7872</v>
      </c>
      <c r="K3404" s="101" t="s">
        <v>1005</v>
      </c>
    </row>
    <row r="3405" spans="1:11">
      <c r="A3405" s="2" t="s">
        <v>12155</v>
      </c>
      <c r="B3405" s="99">
        <v>2131371</v>
      </c>
      <c r="C3405" s="100" t="s">
        <v>4403</v>
      </c>
      <c r="D3405" s="101" t="s">
        <v>4404</v>
      </c>
      <c r="E3405" s="102">
        <v>2219808</v>
      </c>
      <c r="F3405" s="101" t="s">
        <v>7506</v>
      </c>
      <c r="G3405" s="101" t="s">
        <v>5457</v>
      </c>
      <c r="H3405" s="103">
        <v>12</v>
      </c>
      <c r="I3405" s="100" t="s">
        <v>7471</v>
      </c>
      <c r="J3405" s="101" t="s">
        <v>4404</v>
      </c>
      <c r="K3405" s="101" t="s">
        <v>588</v>
      </c>
    </row>
    <row r="3406" spans="1:11">
      <c r="A3406" s="2" t="s">
        <v>12155</v>
      </c>
      <c r="B3406" s="99">
        <v>2146280</v>
      </c>
      <c r="C3406" s="100" t="s">
        <v>4405</v>
      </c>
      <c r="D3406" s="101" t="s">
        <v>4406</v>
      </c>
      <c r="E3406" s="102">
        <v>2219808</v>
      </c>
      <c r="F3406" s="101" t="s">
        <v>7506</v>
      </c>
      <c r="G3406" s="101" t="s">
        <v>5457</v>
      </c>
      <c r="H3406" s="103">
        <v>12</v>
      </c>
      <c r="I3406" s="100" t="s">
        <v>7471</v>
      </c>
      <c r="J3406" s="101" t="s">
        <v>4406</v>
      </c>
      <c r="K3406" s="101" t="s">
        <v>588</v>
      </c>
    </row>
    <row r="3407" spans="1:11">
      <c r="A3407" s="2" t="s">
        <v>12155</v>
      </c>
      <c r="B3407" s="99">
        <v>2149024</v>
      </c>
      <c r="C3407" s="100" t="s">
        <v>4407</v>
      </c>
      <c r="D3407" s="101" t="s">
        <v>4408</v>
      </c>
      <c r="E3407" s="102">
        <v>2219808</v>
      </c>
      <c r="F3407" s="101" t="s">
        <v>7506</v>
      </c>
      <c r="G3407" s="101" t="s">
        <v>5457</v>
      </c>
      <c r="H3407" s="103">
        <v>12</v>
      </c>
      <c r="I3407" s="100" t="s">
        <v>7471</v>
      </c>
      <c r="J3407" s="101" t="s">
        <v>4408</v>
      </c>
      <c r="K3407" s="101" t="s">
        <v>588</v>
      </c>
    </row>
    <row r="3408" spans="1:11">
      <c r="A3408" s="2" t="s">
        <v>12155</v>
      </c>
      <c r="B3408" s="99">
        <v>2157485</v>
      </c>
      <c r="C3408" s="100" t="s">
        <v>4409</v>
      </c>
      <c r="D3408" s="101" t="s">
        <v>4410</v>
      </c>
      <c r="E3408" s="102">
        <v>2219808</v>
      </c>
      <c r="F3408" s="101" t="s">
        <v>7506</v>
      </c>
      <c r="G3408" s="101" t="s">
        <v>5457</v>
      </c>
      <c r="H3408" s="103">
        <v>12</v>
      </c>
      <c r="I3408" s="100" t="s">
        <v>7471</v>
      </c>
      <c r="J3408" s="101" t="s">
        <v>4410</v>
      </c>
      <c r="K3408" s="101" t="s">
        <v>588</v>
      </c>
    </row>
    <row r="3409" spans="1:11">
      <c r="A3409" s="2" t="s">
        <v>12155</v>
      </c>
      <c r="B3409" s="99">
        <v>2174021</v>
      </c>
      <c r="C3409" s="100" t="s">
        <v>4411</v>
      </c>
      <c r="D3409" s="101" t="s">
        <v>4412</v>
      </c>
      <c r="E3409" s="102">
        <v>2219808</v>
      </c>
      <c r="F3409" s="101" t="s">
        <v>7506</v>
      </c>
      <c r="G3409" s="101" t="s">
        <v>5457</v>
      </c>
      <c r="H3409" s="103">
        <v>12</v>
      </c>
      <c r="I3409" s="100" t="s">
        <v>7471</v>
      </c>
      <c r="J3409" s="101" t="s">
        <v>4412</v>
      </c>
      <c r="K3409" s="101" t="s">
        <v>588</v>
      </c>
    </row>
    <row r="3410" spans="1:11">
      <c r="A3410" s="2" t="s">
        <v>12155</v>
      </c>
      <c r="B3410" s="99">
        <v>2175544</v>
      </c>
      <c r="C3410" s="100" t="s">
        <v>4413</v>
      </c>
      <c r="D3410" s="101" t="s">
        <v>4414</v>
      </c>
      <c r="E3410" s="102">
        <v>2219808</v>
      </c>
      <c r="F3410" s="101" t="s">
        <v>7506</v>
      </c>
      <c r="G3410" s="101" t="s">
        <v>5457</v>
      </c>
      <c r="H3410" s="103">
        <v>12</v>
      </c>
      <c r="I3410" s="100" t="s">
        <v>7471</v>
      </c>
      <c r="J3410" s="101" t="s">
        <v>4414</v>
      </c>
      <c r="K3410" s="101" t="s">
        <v>588</v>
      </c>
    </row>
    <row r="3411" spans="1:11">
      <c r="A3411" s="2" t="s">
        <v>12155</v>
      </c>
      <c r="B3411" s="99">
        <v>2184325</v>
      </c>
      <c r="C3411" s="100" t="s">
        <v>4415</v>
      </c>
      <c r="D3411" s="101" t="s">
        <v>4416</v>
      </c>
      <c r="E3411" s="102">
        <v>2219808</v>
      </c>
      <c r="F3411" s="101" t="s">
        <v>7506</v>
      </c>
      <c r="G3411" s="101" t="s">
        <v>5457</v>
      </c>
      <c r="H3411" s="103">
        <v>12</v>
      </c>
      <c r="I3411" s="100" t="s">
        <v>7471</v>
      </c>
      <c r="J3411" s="101" t="s">
        <v>4416</v>
      </c>
      <c r="K3411" s="101" t="s">
        <v>588</v>
      </c>
    </row>
    <row r="3412" spans="1:11">
      <c r="A3412" s="2" t="s">
        <v>12155</v>
      </c>
      <c r="B3412" s="99">
        <v>2184558</v>
      </c>
      <c r="C3412" s="100" t="s">
        <v>4417</v>
      </c>
      <c r="D3412" s="101" t="s">
        <v>4418</v>
      </c>
      <c r="E3412" s="102">
        <v>2219808</v>
      </c>
      <c r="F3412" s="101" t="s">
        <v>7506</v>
      </c>
      <c r="G3412" s="101" t="s">
        <v>5457</v>
      </c>
      <c r="H3412" s="103">
        <v>12</v>
      </c>
      <c r="I3412" s="100" t="s">
        <v>7471</v>
      </c>
      <c r="J3412" s="101" t="s">
        <v>4418</v>
      </c>
      <c r="K3412" s="101" t="s">
        <v>588</v>
      </c>
    </row>
    <row r="3413" spans="1:11">
      <c r="A3413" s="2" t="s">
        <v>12155</v>
      </c>
      <c r="B3413" s="99">
        <v>2186707</v>
      </c>
      <c r="C3413" s="100" t="s">
        <v>4419</v>
      </c>
      <c r="D3413" s="101" t="s">
        <v>4420</v>
      </c>
      <c r="E3413" s="102">
        <v>2219808</v>
      </c>
      <c r="F3413" s="101" t="s">
        <v>7506</v>
      </c>
      <c r="G3413" s="101" t="s">
        <v>5457</v>
      </c>
      <c r="H3413" s="103">
        <v>12</v>
      </c>
      <c r="I3413" s="100" t="s">
        <v>7471</v>
      </c>
      <c r="J3413" s="101" t="s">
        <v>4420</v>
      </c>
      <c r="K3413" s="101" t="s">
        <v>588</v>
      </c>
    </row>
    <row r="3414" spans="1:11">
      <c r="A3414" s="2" t="s">
        <v>12155</v>
      </c>
      <c r="B3414" s="99">
        <v>2188277</v>
      </c>
      <c r="C3414" s="100" t="s">
        <v>4421</v>
      </c>
      <c r="D3414" s="101" t="s">
        <v>4422</v>
      </c>
      <c r="E3414" s="102">
        <v>2219808</v>
      </c>
      <c r="F3414" s="101" t="s">
        <v>7506</v>
      </c>
      <c r="G3414" s="101" t="s">
        <v>5457</v>
      </c>
      <c r="H3414" s="103">
        <v>12</v>
      </c>
      <c r="I3414" s="100" t="s">
        <v>7471</v>
      </c>
      <c r="J3414" s="101" t="s">
        <v>4422</v>
      </c>
      <c r="K3414" s="101" t="s">
        <v>588</v>
      </c>
    </row>
    <row r="3415" spans="1:11">
      <c r="A3415" s="2" t="s">
        <v>12155</v>
      </c>
      <c r="B3415" s="99">
        <v>2161684</v>
      </c>
      <c r="C3415" s="100" t="s">
        <v>4423</v>
      </c>
      <c r="D3415" s="101" t="s">
        <v>4424</v>
      </c>
      <c r="E3415" s="102">
        <v>2219808</v>
      </c>
      <c r="F3415" s="101" t="s">
        <v>7506</v>
      </c>
      <c r="G3415" s="101" t="s">
        <v>5457</v>
      </c>
      <c r="H3415" s="103">
        <v>12</v>
      </c>
      <c r="I3415" s="100" t="s">
        <v>7471</v>
      </c>
      <c r="J3415" s="101" t="s">
        <v>4424</v>
      </c>
      <c r="K3415" s="101" t="s">
        <v>588</v>
      </c>
    </row>
    <row r="3416" spans="1:11">
      <c r="A3416" s="2" t="s">
        <v>12155</v>
      </c>
      <c r="B3416" s="99">
        <v>2182368</v>
      </c>
      <c r="C3416" s="100" t="s">
        <v>4425</v>
      </c>
      <c r="D3416" s="101" t="s">
        <v>4426</v>
      </c>
      <c r="E3416" s="102">
        <v>2219808</v>
      </c>
      <c r="F3416" s="101" t="s">
        <v>7506</v>
      </c>
      <c r="G3416" s="101" t="s">
        <v>5457</v>
      </c>
      <c r="H3416" s="103">
        <v>12</v>
      </c>
      <c r="I3416" s="100" t="s">
        <v>7471</v>
      </c>
      <c r="J3416" s="101" t="s">
        <v>4426</v>
      </c>
      <c r="K3416" s="101" t="s">
        <v>588</v>
      </c>
    </row>
    <row r="3417" spans="1:11">
      <c r="A3417" s="2" t="s">
        <v>12155</v>
      </c>
      <c r="B3417" s="99">
        <v>2163349</v>
      </c>
      <c r="C3417" s="100" t="s">
        <v>4427</v>
      </c>
      <c r="D3417" s="101" t="s">
        <v>4428</v>
      </c>
      <c r="E3417" s="102">
        <v>2219808</v>
      </c>
      <c r="F3417" s="101" t="s">
        <v>7506</v>
      </c>
      <c r="G3417" s="101" t="s">
        <v>5457</v>
      </c>
      <c r="H3417" s="103">
        <v>12</v>
      </c>
      <c r="I3417" s="100" t="s">
        <v>7471</v>
      </c>
      <c r="J3417" s="101" t="s">
        <v>4428</v>
      </c>
      <c r="K3417" s="101" t="s">
        <v>588</v>
      </c>
    </row>
    <row r="3418" spans="1:11">
      <c r="A3418" s="2" t="s">
        <v>12155</v>
      </c>
      <c r="B3418" s="99">
        <v>2141015</v>
      </c>
      <c r="C3418" s="100" t="s">
        <v>13384</v>
      </c>
      <c r="D3418" s="101" t="s">
        <v>13385</v>
      </c>
      <c r="E3418" s="102">
        <v>2215146</v>
      </c>
      <c r="F3418" s="101" t="s">
        <v>7506</v>
      </c>
      <c r="G3418" s="101" t="s">
        <v>5457</v>
      </c>
      <c r="H3418" s="103">
        <v>12</v>
      </c>
      <c r="I3418" s="100" t="s">
        <v>7471</v>
      </c>
      <c r="J3418" s="101" t="s">
        <v>13385</v>
      </c>
      <c r="K3418" s="101" t="s">
        <v>799</v>
      </c>
    </row>
    <row r="3419" spans="1:11">
      <c r="A3419" s="2" t="s">
        <v>12155</v>
      </c>
      <c r="B3419" s="99">
        <v>2168128</v>
      </c>
      <c r="C3419" s="100" t="s">
        <v>13386</v>
      </c>
      <c r="D3419" s="101" t="s">
        <v>13387</v>
      </c>
      <c r="E3419" s="102">
        <v>2217488</v>
      </c>
      <c r="F3419" s="101" t="s">
        <v>7506</v>
      </c>
      <c r="G3419" s="101" t="s">
        <v>5457</v>
      </c>
      <c r="H3419" s="103">
        <v>4</v>
      </c>
      <c r="I3419" s="100" t="s">
        <v>7471</v>
      </c>
      <c r="J3419" s="101" t="s">
        <v>13387</v>
      </c>
      <c r="K3419" s="101" t="s">
        <v>799</v>
      </c>
    </row>
    <row r="3420" spans="1:11">
      <c r="A3420" s="2" t="s">
        <v>12155</v>
      </c>
      <c r="B3420" s="99">
        <v>2180543</v>
      </c>
      <c r="C3420" s="100" t="s">
        <v>13388</v>
      </c>
      <c r="D3420" s="101" t="s">
        <v>13389</v>
      </c>
      <c r="E3420" s="102">
        <v>2215146</v>
      </c>
      <c r="F3420" s="101" t="s">
        <v>7506</v>
      </c>
      <c r="G3420" s="101" t="s">
        <v>5457</v>
      </c>
      <c r="H3420" s="103">
        <v>12</v>
      </c>
      <c r="I3420" s="100" t="s">
        <v>7471</v>
      </c>
      <c r="J3420" s="101" t="s">
        <v>13389</v>
      </c>
      <c r="K3420" s="101" t="s">
        <v>799</v>
      </c>
    </row>
    <row r="3421" spans="1:11">
      <c r="A3421" s="2" t="s">
        <v>12155</v>
      </c>
      <c r="B3421" s="99">
        <v>2182851</v>
      </c>
      <c r="C3421" s="100" t="s">
        <v>13390</v>
      </c>
      <c r="D3421" s="101" t="s">
        <v>13391</v>
      </c>
      <c r="E3421" s="102">
        <v>2215146</v>
      </c>
      <c r="F3421" s="101" t="s">
        <v>7506</v>
      </c>
      <c r="G3421" s="101" t="s">
        <v>5457</v>
      </c>
      <c r="H3421" s="103">
        <v>12</v>
      </c>
      <c r="I3421" s="100" t="s">
        <v>7471</v>
      </c>
      <c r="J3421" s="101" t="s">
        <v>13391</v>
      </c>
      <c r="K3421" s="101" t="s">
        <v>799</v>
      </c>
    </row>
    <row r="3422" spans="1:11">
      <c r="A3422" s="2" t="s">
        <v>12155</v>
      </c>
      <c r="B3422" s="99">
        <v>2186385</v>
      </c>
      <c r="C3422" s="100" t="s">
        <v>13392</v>
      </c>
      <c r="D3422" s="101" t="s">
        <v>13393</v>
      </c>
      <c r="E3422" s="102">
        <v>2215146</v>
      </c>
      <c r="F3422" s="101" t="s">
        <v>7506</v>
      </c>
      <c r="G3422" s="101" t="s">
        <v>5457</v>
      </c>
      <c r="H3422" s="103">
        <v>12</v>
      </c>
      <c r="I3422" s="100" t="s">
        <v>7471</v>
      </c>
      <c r="J3422" s="101" t="s">
        <v>13393</v>
      </c>
      <c r="K3422" s="101" t="s">
        <v>799</v>
      </c>
    </row>
    <row r="3423" spans="1:11">
      <c r="A3423" s="2" t="s">
        <v>12155</v>
      </c>
      <c r="B3423" s="99">
        <v>2150116</v>
      </c>
      <c r="C3423" s="100" t="s">
        <v>13394</v>
      </c>
      <c r="D3423" s="101" t="s">
        <v>13395</v>
      </c>
      <c r="E3423" s="102">
        <v>2215146</v>
      </c>
      <c r="F3423" s="101" t="s">
        <v>7506</v>
      </c>
      <c r="G3423" s="101" t="s">
        <v>5457</v>
      </c>
      <c r="H3423" s="103">
        <v>12</v>
      </c>
      <c r="I3423" s="100" t="s">
        <v>7471</v>
      </c>
      <c r="J3423" s="101" t="s">
        <v>13395</v>
      </c>
      <c r="K3423" s="101" t="s">
        <v>799</v>
      </c>
    </row>
    <row r="3424" spans="1:11">
      <c r="A3424" s="2" t="s">
        <v>12155</v>
      </c>
      <c r="B3424" s="99">
        <v>2155335</v>
      </c>
      <c r="C3424" s="100" t="s">
        <v>13396</v>
      </c>
      <c r="D3424" s="101" t="s">
        <v>13397</v>
      </c>
      <c r="E3424" s="102">
        <v>2217488</v>
      </c>
      <c r="F3424" s="101" t="s">
        <v>7506</v>
      </c>
      <c r="G3424" s="101" t="s">
        <v>5457</v>
      </c>
      <c r="H3424" s="103">
        <v>4</v>
      </c>
      <c r="I3424" s="100" t="s">
        <v>7471</v>
      </c>
      <c r="J3424" s="101" t="s">
        <v>13397</v>
      </c>
      <c r="K3424" s="101" t="s">
        <v>799</v>
      </c>
    </row>
    <row r="3425" spans="1:11">
      <c r="A3425" s="2" t="s">
        <v>12155</v>
      </c>
      <c r="B3425" s="99">
        <v>2165899</v>
      </c>
      <c r="C3425" s="100" t="s">
        <v>13398</v>
      </c>
      <c r="D3425" s="101" t="s">
        <v>13399</v>
      </c>
      <c r="E3425" s="102">
        <v>2217488</v>
      </c>
      <c r="F3425" s="101" t="s">
        <v>7506</v>
      </c>
      <c r="G3425" s="101" t="s">
        <v>5457</v>
      </c>
      <c r="H3425" s="103">
        <v>4</v>
      </c>
      <c r="I3425" s="100" t="s">
        <v>7471</v>
      </c>
      <c r="J3425" s="101" t="s">
        <v>13399</v>
      </c>
      <c r="K3425" s="101" t="s">
        <v>799</v>
      </c>
    </row>
    <row r="3426" spans="1:11">
      <c r="A3426" s="2" t="s">
        <v>12155</v>
      </c>
      <c r="B3426" s="99">
        <v>2153862</v>
      </c>
      <c r="C3426" s="100" t="s">
        <v>13400</v>
      </c>
      <c r="D3426" s="101" t="s">
        <v>13401</v>
      </c>
      <c r="E3426" s="102">
        <v>2215146</v>
      </c>
      <c r="F3426" s="101" t="s">
        <v>7506</v>
      </c>
      <c r="G3426" s="101" t="s">
        <v>5457</v>
      </c>
      <c r="H3426" s="103">
        <v>12</v>
      </c>
      <c r="I3426" s="100" t="s">
        <v>7471</v>
      </c>
      <c r="J3426" s="101" t="s">
        <v>13401</v>
      </c>
      <c r="K3426" s="101" t="s">
        <v>799</v>
      </c>
    </row>
    <row r="3427" spans="1:11">
      <c r="A3427" s="2" t="s">
        <v>12155</v>
      </c>
      <c r="B3427" s="99">
        <v>2139088</v>
      </c>
      <c r="C3427" s="100" t="s">
        <v>13402</v>
      </c>
      <c r="D3427" s="101" t="s">
        <v>13403</v>
      </c>
      <c r="E3427" s="102">
        <v>2217488</v>
      </c>
      <c r="F3427" s="101" t="s">
        <v>7506</v>
      </c>
      <c r="G3427" s="101" t="s">
        <v>5457</v>
      </c>
      <c r="H3427" s="103">
        <v>4</v>
      </c>
      <c r="I3427" s="100" t="s">
        <v>7471</v>
      </c>
      <c r="J3427" s="101" t="s">
        <v>13403</v>
      </c>
      <c r="K3427" s="101" t="s">
        <v>799</v>
      </c>
    </row>
    <row r="3428" spans="1:11">
      <c r="A3428" s="2" t="s">
        <v>12155</v>
      </c>
      <c r="B3428" s="99">
        <v>2145516</v>
      </c>
      <c r="C3428" s="100" t="s">
        <v>13404</v>
      </c>
      <c r="D3428" s="101" t="s">
        <v>13405</v>
      </c>
      <c r="E3428" s="102">
        <v>2217488</v>
      </c>
      <c r="F3428" s="101" t="s">
        <v>7506</v>
      </c>
      <c r="G3428" s="101" t="s">
        <v>5457</v>
      </c>
      <c r="H3428" s="103">
        <v>4</v>
      </c>
      <c r="I3428" s="100" t="s">
        <v>7471</v>
      </c>
      <c r="J3428" s="101" t="s">
        <v>13405</v>
      </c>
      <c r="K3428" s="101" t="s">
        <v>799</v>
      </c>
    </row>
    <row r="3429" spans="1:11">
      <c r="A3429" s="2" t="s">
        <v>12155</v>
      </c>
      <c r="B3429" s="99">
        <v>2159873</v>
      </c>
      <c r="C3429" s="100" t="s">
        <v>13406</v>
      </c>
      <c r="D3429" s="101" t="s">
        <v>13407</v>
      </c>
      <c r="E3429" s="102">
        <v>2215146</v>
      </c>
      <c r="F3429" s="101" t="s">
        <v>7506</v>
      </c>
      <c r="G3429" s="101" t="s">
        <v>5457</v>
      </c>
      <c r="H3429" s="103">
        <v>12</v>
      </c>
      <c r="I3429" s="100" t="s">
        <v>7471</v>
      </c>
      <c r="J3429" s="101" t="s">
        <v>13407</v>
      </c>
      <c r="K3429" s="101" t="s">
        <v>799</v>
      </c>
    </row>
    <row r="3430" spans="1:11">
      <c r="A3430" s="2" t="s">
        <v>12155</v>
      </c>
      <c r="B3430" s="99">
        <v>2162396</v>
      </c>
      <c r="C3430" s="100" t="s">
        <v>13408</v>
      </c>
      <c r="D3430" s="101" t="s">
        <v>13409</v>
      </c>
      <c r="E3430" s="102">
        <v>2215146</v>
      </c>
      <c r="F3430" s="101" t="s">
        <v>7506</v>
      </c>
      <c r="G3430" s="101" t="s">
        <v>5457</v>
      </c>
      <c r="H3430" s="103">
        <v>12</v>
      </c>
      <c r="I3430" s="100" t="s">
        <v>7471</v>
      </c>
      <c r="J3430" s="101" t="s">
        <v>13409</v>
      </c>
      <c r="K3430" s="101" t="s">
        <v>799</v>
      </c>
    </row>
    <row r="3431" spans="1:11">
      <c r="A3431" s="2" t="s">
        <v>12155</v>
      </c>
      <c r="B3431" s="99">
        <v>2187784</v>
      </c>
      <c r="C3431" s="100" t="s">
        <v>13410</v>
      </c>
      <c r="D3431" s="101" t="s">
        <v>13411</v>
      </c>
      <c r="E3431" s="102">
        <v>2217488</v>
      </c>
      <c r="F3431" s="101" t="s">
        <v>7506</v>
      </c>
      <c r="G3431" s="101" t="s">
        <v>5457</v>
      </c>
      <c r="H3431" s="103">
        <v>4</v>
      </c>
      <c r="I3431" s="100" t="s">
        <v>7471</v>
      </c>
      <c r="J3431" s="101" t="s">
        <v>13411</v>
      </c>
      <c r="K3431" s="101" t="s">
        <v>799</v>
      </c>
    </row>
    <row r="3432" spans="1:11">
      <c r="A3432" s="2" t="s">
        <v>12155</v>
      </c>
      <c r="B3432" s="99">
        <v>2154065</v>
      </c>
      <c r="C3432" s="100" t="s">
        <v>13412</v>
      </c>
      <c r="D3432" s="101" t="s">
        <v>13413</v>
      </c>
      <c r="E3432" s="102">
        <v>2217488</v>
      </c>
      <c r="F3432" s="101" t="s">
        <v>7506</v>
      </c>
      <c r="G3432" s="101" t="s">
        <v>5457</v>
      </c>
      <c r="H3432" s="103">
        <v>4</v>
      </c>
      <c r="I3432" s="100" t="s">
        <v>7471</v>
      </c>
      <c r="J3432" s="101" t="s">
        <v>13413</v>
      </c>
      <c r="K3432" s="101" t="s">
        <v>799</v>
      </c>
    </row>
    <row r="3433" spans="1:11">
      <c r="A3433" s="2" t="s">
        <v>12155</v>
      </c>
      <c r="B3433" s="99">
        <v>2180021</v>
      </c>
      <c r="C3433" s="100" t="s">
        <v>9089</v>
      </c>
      <c r="D3433" s="101" t="s">
        <v>9090</v>
      </c>
      <c r="E3433" s="102">
        <v>2215864</v>
      </c>
      <c r="F3433" s="101" t="s">
        <v>7506</v>
      </c>
      <c r="G3433" s="101" t="s">
        <v>5457</v>
      </c>
      <c r="H3433" s="103">
        <v>12</v>
      </c>
      <c r="I3433" s="100" t="s">
        <v>7471</v>
      </c>
      <c r="J3433" s="101" t="s">
        <v>9090</v>
      </c>
      <c r="K3433" s="101" t="s">
        <v>9091</v>
      </c>
    </row>
    <row r="3434" spans="1:11">
      <c r="A3434" s="2" t="s">
        <v>12155</v>
      </c>
      <c r="B3434" s="99">
        <v>2186227</v>
      </c>
      <c r="C3434" s="100" t="s">
        <v>9092</v>
      </c>
      <c r="D3434" s="101" t="s">
        <v>9093</v>
      </c>
      <c r="E3434" s="102">
        <v>2215864</v>
      </c>
      <c r="F3434" s="101" t="s">
        <v>7506</v>
      </c>
      <c r="G3434" s="101" t="s">
        <v>5457</v>
      </c>
      <c r="H3434" s="103">
        <v>12</v>
      </c>
      <c r="I3434" s="100" t="s">
        <v>7471</v>
      </c>
      <c r="J3434" s="101" t="s">
        <v>9093</v>
      </c>
      <c r="K3434" s="101" t="s">
        <v>9091</v>
      </c>
    </row>
    <row r="3435" spans="1:11">
      <c r="A3435" s="2" t="s">
        <v>12155</v>
      </c>
      <c r="B3435" s="99">
        <v>2189334</v>
      </c>
      <c r="C3435" s="100" t="s">
        <v>9094</v>
      </c>
      <c r="D3435" s="101" t="s">
        <v>9095</v>
      </c>
      <c r="E3435" s="102">
        <v>2215864</v>
      </c>
      <c r="F3435" s="101" t="s">
        <v>7506</v>
      </c>
      <c r="G3435" s="101" t="s">
        <v>5457</v>
      </c>
      <c r="H3435" s="103">
        <v>12</v>
      </c>
      <c r="I3435" s="100" t="s">
        <v>7471</v>
      </c>
      <c r="J3435" s="101" t="s">
        <v>9095</v>
      </c>
      <c r="K3435" s="101" t="s">
        <v>9091</v>
      </c>
    </row>
    <row r="3436" spans="1:11">
      <c r="A3436" s="2" t="s">
        <v>12155</v>
      </c>
      <c r="B3436" s="99">
        <v>2140142</v>
      </c>
      <c r="C3436" s="100" t="s">
        <v>9096</v>
      </c>
      <c r="D3436" s="101" t="s">
        <v>9097</v>
      </c>
      <c r="E3436" s="102">
        <v>2215864</v>
      </c>
      <c r="F3436" s="101" t="s">
        <v>7506</v>
      </c>
      <c r="G3436" s="101" t="s">
        <v>5457</v>
      </c>
      <c r="H3436" s="103">
        <v>12</v>
      </c>
      <c r="I3436" s="100" t="s">
        <v>7471</v>
      </c>
      <c r="J3436" s="101" t="s">
        <v>9097</v>
      </c>
      <c r="K3436" s="101" t="s">
        <v>9091</v>
      </c>
    </row>
    <row r="3437" spans="1:11">
      <c r="A3437" s="2" t="s">
        <v>12155</v>
      </c>
      <c r="B3437" s="99">
        <v>2187292</v>
      </c>
      <c r="C3437" s="100" t="s">
        <v>9098</v>
      </c>
      <c r="D3437" s="101" t="s">
        <v>9099</v>
      </c>
      <c r="E3437" s="102">
        <v>2215864</v>
      </c>
      <c r="F3437" s="101" t="s">
        <v>7506</v>
      </c>
      <c r="G3437" s="101" t="s">
        <v>5457</v>
      </c>
      <c r="H3437" s="103">
        <v>12</v>
      </c>
      <c r="I3437" s="100" t="s">
        <v>7496</v>
      </c>
      <c r="J3437" s="101" t="s">
        <v>9099</v>
      </c>
      <c r="K3437" s="101" t="s">
        <v>9091</v>
      </c>
    </row>
    <row r="3438" spans="1:11">
      <c r="A3438" s="2" t="s">
        <v>12155</v>
      </c>
      <c r="B3438" s="99">
        <v>2189554</v>
      </c>
      <c r="C3438" s="100" t="s">
        <v>9100</v>
      </c>
      <c r="D3438" s="101" t="s">
        <v>9101</v>
      </c>
      <c r="E3438" s="102">
        <v>2215864</v>
      </c>
      <c r="F3438" s="101" t="s">
        <v>7506</v>
      </c>
      <c r="G3438" s="101" t="s">
        <v>5457</v>
      </c>
      <c r="H3438" s="103">
        <v>12</v>
      </c>
      <c r="I3438" s="100" t="s">
        <v>7471</v>
      </c>
      <c r="J3438" s="101" t="s">
        <v>9101</v>
      </c>
      <c r="K3438" s="101" t="s">
        <v>9091</v>
      </c>
    </row>
    <row r="3439" spans="1:11">
      <c r="A3439" s="2" t="s">
        <v>12155</v>
      </c>
      <c r="B3439" s="99">
        <v>2149588</v>
      </c>
      <c r="C3439" s="100" t="s">
        <v>9102</v>
      </c>
      <c r="D3439" s="101" t="s">
        <v>9103</v>
      </c>
      <c r="E3439" s="102">
        <v>2215864</v>
      </c>
      <c r="F3439" s="101" t="s">
        <v>7506</v>
      </c>
      <c r="G3439" s="101" t="s">
        <v>5457</v>
      </c>
      <c r="H3439" s="103">
        <v>12</v>
      </c>
      <c r="I3439" s="100" t="s">
        <v>7471</v>
      </c>
      <c r="J3439" s="101" t="s">
        <v>9103</v>
      </c>
      <c r="K3439" s="101" t="s">
        <v>9091</v>
      </c>
    </row>
    <row r="3440" spans="1:11">
      <c r="A3440" s="2" t="s">
        <v>12155</v>
      </c>
      <c r="B3440" s="99">
        <v>2137413</v>
      </c>
      <c r="C3440" s="100" t="s">
        <v>11003</v>
      </c>
      <c r="D3440" s="101" t="s">
        <v>11004</v>
      </c>
      <c r="E3440" s="102">
        <v>2219824</v>
      </c>
      <c r="F3440" s="101" t="s">
        <v>7506</v>
      </c>
      <c r="G3440" s="101" t="s">
        <v>5457</v>
      </c>
      <c r="H3440" s="103">
        <v>12</v>
      </c>
      <c r="I3440" s="100" t="s">
        <v>7471</v>
      </c>
      <c r="J3440" s="101" t="s">
        <v>11004</v>
      </c>
      <c r="K3440" s="101" t="s">
        <v>1056</v>
      </c>
    </row>
    <row r="3441" spans="1:11">
      <c r="A3441" s="2" t="s">
        <v>12155</v>
      </c>
      <c r="B3441" s="99">
        <v>2181023</v>
      </c>
      <c r="C3441" s="100" t="s">
        <v>11005</v>
      </c>
      <c r="D3441" s="101" t="s">
        <v>11006</v>
      </c>
      <c r="E3441" s="102">
        <v>2219824</v>
      </c>
      <c r="F3441" s="101" t="s">
        <v>7506</v>
      </c>
      <c r="G3441" s="101" t="s">
        <v>5457</v>
      </c>
      <c r="H3441" s="103">
        <v>12</v>
      </c>
      <c r="I3441" s="100" t="s">
        <v>7471</v>
      </c>
      <c r="J3441" s="101" t="s">
        <v>11006</v>
      </c>
      <c r="K3441" s="101" t="s">
        <v>1056</v>
      </c>
    </row>
    <row r="3442" spans="1:11">
      <c r="A3442" s="2" t="s">
        <v>12155</v>
      </c>
      <c r="B3442" s="99">
        <v>2190802</v>
      </c>
      <c r="C3442" s="100" t="s">
        <v>11007</v>
      </c>
      <c r="D3442" s="101" t="s">
        <v>11008</v>
      </c>
      <c r="E3442" s="102">
        <v>2219824</v>
      </c>
      <c r="F3442" s="101" t="s">
        <v>7506</v>
      </c>
      <c r="G3442" s="101" t="s">
        <v>5457</v>
      </c>
      <c r="H3442" s="103">
        <v>12</v>
      </c>
      <c r="I3442" s="100" t="s">
        <v>7471</v>
      </c>
      <c r="J3442" s="101" t="s">
        <v>11008</v>
      </c>
      <c r="K3442" s="101" t="s">
        <v>1056</v>
      </c>
    </row>
    <row r="3443" spans="1:11">
      <c r="A3443" s="2" t="s">
        <v>12155</v>
      </c>
      <c r="B3443" s="99">
        <v>2190832</v>
      </c>
      <c r="C3443" s="100" t="s">
        <v>11009</v>
      </c>
      <c r="D3443" s="101" t="s">
        <v>11010</v>
      </c>
      <c r="E3443" s="102">
        <v>2219824</v>
      </c>
      <c r="F3443" s="101" t="s">
        <v>7506</v>
      </c>
      <c r="G3443" s="101" t="s">
        <v>5457</v>
      </c>
      <c r="H3443" s="103">
        <v>12</v>
      </c>
      <c r="I3443" s="100" t="s">
        <v>7471</v>
      </c>
      <c r="J3443" s="101" t="s">
        <v>11010</v>
      </c>
      <c r="K3443" s="101" t="s">
        <v>1056</v>
      </c>
    </row>
    <row r="3444" spans="1:11">
      <c r="A3444" s="2" t="s">
        <v>12155</v>
      </c>
      <c r="B3444" s="99">
        <v>2188270</v>
      </c>
      <c r="C3444" s="100" t="s">
        <v>11011</v>
      </c>
      <c r="D3444" s="101" t="s">
        <v>11012</v>
      </c>
      <c r="E3444" s="102">
        <v>2219824</v>
      </c>
      <c r="F3444" s="101" t="s">
        <v>7506</v>
      </c>
      <c r="G3444" s="101" t="s">
        <v>5457</v>
      </c>
      <c r="H3444" s="103">
        <v>12</v>
      </c>
      <c r="I3444" s="100" t="s">
        <v>7471</v>
      </c>
      <c r="J3444" s="101" t="s">
        <v>11012</v>
      </c>
      <c r="K3444" s="101" t="s">
        <v>1056</v>
      </c>
    </row>
    <row r="3445" spans="1:11">
      <c r="A3445" s="2" t="s">
        <v>12155</v>
      </c>
      <c r="B3445" s="99">
        <v>2173098</v>
      </c>
      <c r="C3445" s="100" t="s">
        <v>11013</v>
      </c>
      <c r="D3445" s="101" t="s">
        <v>11014</v>
      </c>
      <c r="E3445" s="102">
        <v>2219824</v>
      </c>
      <c r="F3445" s="101" t="s">
        <v>7506</v>
      </c>
      <c r="G3445" s="101" t="s">
        <v>5457</v>
      </c>
      <c r="H3445" s="103">
        <v>12</v>
      </c>
      <c r="I3445" s="100" t="s">
        <v>7471</v>
      </c>
      <c r="J3445" s="101" t="s">
        <v>11014</v>
      </c>
      <c r="K3445" s="101" t="s">
        <v>1056</v>
      </c>
    </row>
    <row r="3446" spans="1:11">
      <c r="A3446" s="2" t="s">
        <v>12155</v>
      </c>
      <c r="B3446" s="99">
        <v>2156033</v>
      </c>
      <c r="C3446" s="100" t="s">
        <v>11086</v>
      </c>
      <c r="D3446" s="101" t="s">
        <v>11087</v>
      </c>
      <c r="E3446" s="102">
        <v>2217420</v>
      </c>
      <c r="F3446" s="101" t="s">
        <v>7506</v>
      </c>
      <c r="G3446" s="101" t="s">
        <v>5457</v>
      </c>
      <c r="H3446" s="103">
        <v>12</v>
      </c>
      <c r="I3446" s="100" t="s">
        <v>7471</v>
      </c>
      <c r="J3446" s="101" t="s">
        <v>11087</v>
      </c>
      <c r="K3446" s="101" t="s">
        <v>908</v>
      </c>
    </row>
    <row r="3447" spans="1:11">
      <c r="A3447" s="2" t="s">
        <v>12155</v>
      </c>
      <c r="B3447" s="99">
        <v>2187387</v>
      </c>
      <c r="C3447" s="100" t="s">
        <v>11088</v>
      </c>
      <c r="D3447" s="101" t="s">
        <v>11089</v>
      </c>
      <c r="E3447" s="102">
        <v>2217420</v>
      </c>
      <c r="F3447" s="101" t="s">
        <v>7506</v>
      </c>
      <c r="G3447" s="101" t="s">
        <v>5457</v>
      </c>
      <c r="H3447" s="103">
        <v>12</v>
      </c>
      <c r="I3447" s="100" t="s">
        <v>7471</v>
      </c>
      <c r="J3447" s="101" t="s">
        <v>11089</v>
      </c>
      <c r="K3447" s="101" t="s">
        <v>908</v>
      </c>
    </row>
    <row r="3448" spans="1:11">
      <c r="A3448" s="2" t="s">
        <v>12155</v>
      </c>
      <c r="B3448" s="99">
        <v>2190669</v>
      </c>
      <c r="C3448" s="100" t="s">
        <v>11090</v>
      </c>
      <c r="D3448" s="101" t="s">
        <v>11091</v>
      </c>
      <c r="E3448" s="102">
        <v>2217420</v>
      </c>
      <c r="F3448" s="101" t="s">
        <v>7506</v>
      </c>
      <c r="G3448" s="101" t="s">
        <v>5457</v>
      </c>
      <c r="H3448" s="103">
        <v>12</v>
      </c>
      <c r="I3448" s="100" t="s">
        <v>7471</v>
      </c>
      <c r="J3448" s="101" t="s">
        <v>11091</v>
      </c>
      <c r="K3448" s="101" t="s">
        <v>908</v>
      </c>
    </row>
    <row r="3449" spans="1:11">
      <c r="A3449" s="2" t="s">
        <v>12155</v>
      </c>
      <c r="B3449" s="99">
        <v>2190941</v>
      </c>
      <c r="C3449" s="100" t="s">
        <v>11092</v>
      </c>
      <c r="D3449" s="101" t="s">
        <v>11093</v>
      </c>
      <c r="E3449" s="102">
        <v>2217420</v>
      </c>
      <c r="F3449" s="101" t="s">
        <v>7506</v>
      </c>
      <c r="G3449" s="101" t="s">
        <v>5457</v>
      </c>
      <c r="H3449" s="103">
        <v>12</v>
      </c>
      <c r="I3449" s="100" t="s">
        <v>7471</v>
      </c>
      <c r="J3449" s="101" t="s">
        <v>11093</v>
      </c>
      <c r="K3449" s="101" t="s">
        <v>908</v>
      </c>
    </row>
    <row r="3450" spans="1:11">
      <c r="A3450" s="2" t="s">
        <v>12155</v>
      </c>
      <c r="B3450" s="99">
        <v>2135464</v>
      </c>
      <c r="C3450" s="100" t="s">
        <v>11094</v>
      </c>
      <c r="D3450" s="101" t="s">
        <v>11095</v>
      </c>
      <c r="E3450" s="102">
        <v>2217420</v>
      </c>
      <c r="F3450" s="101" t="s">
        <v>7506</v>
      </c>
      <c r="G3450" s="101" t="s">
        <v>5457</v>
      </c>
      <c r="H3450" s="103">
        <v>12</v>
      </c>
      <c r="I3450" s="100" t="s">
        <v>7471</v>
      </c>
      <c r="J3450" s="101" t="s">
        <v>11095</v>
      </c>
      <c r="K3450" s="101" t="s">
        <v>908</v>
      </c>
    </row>
    <row r="3451" spans="1:11">
      <c r="A3451" s="2" t="s">
        <v>12155</v>
      </c>
      <c r="B3451" s="99">
        <v>2145148</v>
      </c>
      <c r="C3451" s="100" t="s">
        <v>11096</v>
      </c>
      <c r="D3451" s="101" t="s">
        <v>11097</v>
      </c>
      <c r="E3451" s="102">
        <v>2217420</v>
      </c>
      <c r="F3451" s="101" t="s">
        <v>7506</v>
      </c>
      <c r="G3451" s="101" t="s">
        <v>5457</v>
      </c>
      <c r="H3451" s="103">
        <v>12</v>
      </c>
      <c r="I3451" s="100" t="s">
        <v>7471</v>
      </c>
      <c r="J3451" s="101" t="s">
        <v>11097</v>
      </c>
      <c r="K3451" s="101" t="s">
        <v>908</v>
      </c>
    </row>
    <row r="3452" spans="1:11">
      <c r="A3452" s="2" t="s">
        <v>12155</v>
      </c>
      <c r="B3452" s="99">
        <v>2165397</v>
      </c>
      <c r="C3452" s="100" t="s">
        <v>11098</v>
      </c>
      <c r="D3452" s="101" t="s">
        <v>11099</v>
      </c>
      <c r="E3452" s="102">
        <v>2217420</v>
      </c>
      <c r="F3452" s="101" t="s">
        <v>7506</v>
      </c>
      <c r="G3452" s="101" t="s">
        <v>5457</v>
      </c>
      <c r="H3452" s="103">
        <v>12</v>
      </c>
      <c r="I3452" s="100" t="s">
        <v>7471</v>
      </c>
      <c r="J3452" s="101" t="s">
        <v>11099</v>
      </c>
      <c r="K3452" s="101" t="s">
        <v>908</v>
      </c>
    </row>
    <row r="3453" spans="1:11">
      <c r="A3453" s="2" t="s">
        <v>12155</v>
      </c>
      <c r="B3453" s="99">
        <v>2184641</v>
      </c>
      <c r="C3453" s="100" t="s">
        <v>11100</v>
      </c>
      <c r="D3453" s="101" t="s">
        <v>11101</v>
      </c>
      <c r="E3453" s="102">
        <v>2217420</v>
      </c>
      <c r="F3453" s="101" t="s">
        <v>7506</v>
      </c>
      <c r="G3453" s="101" t="s">
        <v>5457</v>
      </c>
      <c r="H3453" s="103">
        <v>12</v>
      </c>
      <c r="I3453" s="100" t="s">
        <v>7471</v>
      </c>
      <c r="J3453" s="101" t="s">
        <v>11101</v>
      </c>
      <c r="K3453" s="101" t="s">
        <v>908</v>
      </c>
    </row>
    <row r="3454" spans="1:11">
      <c r="A3454" s="2" t="s">
        <v>12155</v>
      </c>
      <c r="B3454" s="99">
        <v>2132383</v>
      </c>
      <c r="C3454" s="100" t="s">
        <v>11102</v>
      </c>
      <c r="D3454" s="101" t="s">
        <v>11103</v>
      </c>
      <c r="E3454" s="102">
        <v>2217420</v>
      </c>
      <c r="F3454" s="101" t="s">
        <v>7506</v>
      </c>
      <c r="G3454" s="101" t="s">
        <v>5457</v>
      </c>
      <c r="H3454" s="103">
        <v>12</v>
      </c>
      <c r="I3454" s="100" t="s">
        <v>7471</v>
      </c>
      <c r="J3454" s="101" t="s">
        <v>11103</v>
      </c>
      <c r="K3454" s="101" t="s">
        <v>908</v>
      </c>
    </row>
    <row r="3455" spans="1:11">
      <c r="A3455" s="2" t="s">
        <v>12155</v>
      </c>
      <c r="B3455" s="99">
        <v>2158788</v>
      </c>
      <c r="C3455" s="100" t="s">
        <v>11104</v>
      </c>
      <c r="D3455" s="101" t="s">
        <v>11105</v>
      </c>
      <c r="E3455" s="102">
        <v>2217420</v>
      </c>
      <c r="F3455" s="101" t="s">
        <v>7506</v>
      </c>
      <c r="G3455" s="101" t="s">
        <v>5457</v>
      </c>
      <c r="H3455" s="103">
        <v>12</v>
      </c>
      <c r="I3455" s="100" t="s">
        <v>7471</v>
      </c>
      <c r="J3455" s="101" t="s">
        <v>11105</v>
      </c>
      <c r="K3455" s="101" t="s">
        <v>908</v>
      </c>
    </row>
    <row r="3456" spans="1:11">
      <c r="A3456" s="2" t="s">
        <v>12155</v>
      </c>
      <c r="B3456" s="99">
        <v>2180373</v>
      </c>
      <c r="C3456" s="100" t="s">
        <v>11106</v>
      </c>
      <c r="D3456" s="101" t="s">
        <v>11107</v>
      </c>
      <c r="E3456" s="102">
        <v>2217420</v>
      </c>
      <c r="F3456" s="101" t="s">
        <v>7506</v>
      </c>
      <c r="G3456" s="101" t="s">
        <v>5457</v>
      </c>
      <c r="H3456" s="103">
        <v>12</v>
      </c>
      <c r="I3456" s="100" t="s">
        <v>7471</v>
      </c>
      <c r="J3456" s="101" t="s">
        <v>11107</v>
      </c>
      <c r="K3456" s="101" t="s">
        <v>908</v>
      </c>
    </row>
    <row r="3457" spans="1:11">
      <c r="A3457" s="2" t="s">
        <v>12155</v>
      </c>
      <c r="B3457" s="99">
        <v>2181730</v>
      </c>
      <c r="C3457" s="100" t="s">
        <v>11108</v>
      </c>
      <c r="D3457" s="101" t="s">
        <v>11109</v>
      </c>
      <c r="E3457" s="102">
        <v>2217420</v>
      </c>
      <c r="F3457" s="101" t="s">
        <v>7506</v>
      </c>
      <c r="G3457" s="101" t="s">
        <v>5457</v>
      </c>
      <c r="H3457" s="103">
        <v>12</v>
      </c>
      <c r="I3457" s="100" t="s">
        <v>7471</v>
      </c>
      <c r="J3457" s="101" t="s">
        <v>11109</v>
      </c>
      <c r="K3457" s="101" t="s">
        <v>908</v>
      </c>
    </row>
    <row r="3458" spans="1:11">
      <c r="A3458" s="2" t="s">
        <v>12155</v>
      </c>
      <c r="B3458" s="99">
        <v>2190406</v>
      </c>
      <c r="C3458" s="100" t="s">
        <v>11110</v>
      </c>
      <c r="D3458" s="101" t="s">
        <v>11111</v>
      </c>
      <c r="E3458" s="102">
        <v>2217420</v>
      </c>
      <c r="F3458" s="101" t="s">
        <v>7506</v>
      </c>
      <c r="G3458" s="101" t="s">
        <v>5457</v>
      </c>
      <c r="H3458" s="103">
        <v>12</v>
      </c>
      <c r="I3458" s="100" t="s">
        <v>7471</v>
      </c>
      <c r="J3458" s="101" t="s">
        <v>11111</v>
      </c>
      <c r="K3458" s="101" t="s">
        <v>908</v>
      </c>
    </row>
    <row r="3459" spans="1:11">
      <c r="A3459" s="2" t="s">
        <v>12155</v>
      </c>
      <c r="B3459" s="99">
        <v>2133169</v>
      </c>
      <c r="C3459" s="100" t="s">
        <v>11112</v>
      </c>
      <c r="D3459" s="101" t="s">
        <v>11113</v>
      </c>
      <c r="E3459" s="102">
        <v>2215174</v>
      </c>
      <c r="F3459" s="101" t="s">
        <v>7506</v>
      </c>
      <c r="G3459" s="101" t="s">
        <v>5457</v>
      </c>
      <c r="H3459" s="103">
        <v>4</v>
      </c>
      <c r="I3459" s="100" t="s">
        <v>7471</v>
      </c>
      <c r="J3459" s="101" t="s">
        <v>11113</v>
      </c>
      <c r="K3459" s="101" t="s">
        <v>2783</v>
      </c>
    </row>
    <row r="3460" spans="1:11">
      <c r="A3460" s="2" t="s">
        <v>12155</v>
      </c>
      <c r="B3460" s="99">
        <v>2188786</v>
      </c>
      <c r="C3460" s="100" t="s">
        <v>11114</v>
      </c>
      <c r="D3460" s="101" t="s">
        <v>11115</v>
      </c>
      <c r="E3460" s="102">
        <v>2215174</v>
      </c>
      <c r="F3460" s="101" t="s">
        <v>7506</v>
      </c>
      <c r="G3460" s="101" t="s">
        <v>5457</v>
      </c>
      <c r="H3460" s="103">
        <v>4</v>
      </c>
      <c r="I3460" s="100" t="s">
        <v>7471</v>
      </c>
      <c r="J3460" s="101" t="s">
        <v>11115</v>
      </c>
      <c r="K3460" s="101" t="s">
        <v>2783</v>
      </c>
    </row>
    <row r="3461" spans="1:11">
      <c r="A3461" s="2" t="s">
        <v>12155</v>
      </c>
      <c r="B3461" s="99">
        <v>2190913</v>
      </c>
      <c r="C3461" s="100" t="s">
        <v>11116</v>
      </c>
      <c r="D3461" s="101" t="s">
        <v>11117</v>
      </c>
      <c r="E3461" s="102">
        <v>2215174</v>
      </c>
      <c r="F3461" s="101" t="s">
        <v>7506</v>
      </c>
      <c r="G3461" s="101" t="s">
        <v>5457</v>
      </c>
      <c r="H3461" s="103">
        <v>4</v>
      </c>
      <c r="I3461" s="100" t="s">
        <v>7471</v>
      </c>
      <c r="J3461" s="101" t="s">
        <v>11117</v>
      </c>
      <c r="K3461" s="101" t="s">
        <v>2783</v>
      </c>
    </row>
    <row r="3462" spans="1:11">
      <c r="A3462" s="2" t="s">
        <v>12155</v>
      </c>
      <c r="B3462" s="99">
        <v>2178252</v>
      </c>
      <c r="C3462" s="100" t="s">
        <v>11118</v>
      </c>
      <c r="D3462" s="101" t="s">
        <v>11119</v>
      </c>
      <c r="E3462" s="102">
        <v>2215174</v>
      </c>
      <c r="F3462" s="101" t="s">
        <v>7506</v>
      </c>
      <c r="G3462" s="101" t="s">
        <v>5457</v>
      </c>
      <c r="H3462" s="103">
        <v>4</v>
      </c>
      <c r="I3462" s="100" t="s">
        <v>7471</v>
      </c>
      <c r="J3462" s="101" t="s">
        <v>11119</v>
      </c>
      <c r="K3462" s="101" t="s">
        <v>2783</v>
      </c>
    </row>
    <row r="3463" spans="1:11">
      <c r="A3463" s="2" t="s">
        <v>12155</v>
      </c>
      <c r="B3463" s="99">
        <v>2153867</v>
      </c>
      <c r="C3463" s="100" t="s">
        <v>12046</v>
      </c>
      <c r="D3463" s="101" t="s">
        <v>12047</v>
      </c>
      <c r="E3463" s="102">
        <v>2219838</v>
      </c>
      <c r="F3463" s="101" t="s">
        <v>7506</v>
      </c>
      <c r="G3463" s="101" t="s">
        <v>5457</v>
      </c>
      <c r="H3463" s="103">
        <v>12</v>
      </c>
      <c r="I3463" s="100" t="s">
        <v>7471</v>
      </c>
      <c r="J3463" s="101" t="s">
        <v>12047</v>
      </c>
      <c r="K3463" s="101" t="s">
        <v>967</v>
      </c>
    </row>
    <row r="3464" spans="1:11">
      <c r="A3464" s="2" t="s">
        <v>12155</v>
      </c>
      <c r="B3464" s="99">
        <v>2154067</v>
      </c>
      <c r="C3464" s="100" t="s">
        <v>12048</v>
      </c>
      <c r="D3464" s="101" t="s">
        <v>12049</v>
      </c>
      <c r="E3464" s="102">
        <v>2219838</v>
      </c>
      <c r="F3464" s="101" t="s">
        <v>7506</v>
      </c>
      <c r="G3464" s="101" t="s">
        <v>5457</v>
      </c>
      <c r="H3464" s="103">
        <v>12</v>
      </c>
      <c r="I3464" s="100" t="s">
        <v>7471</v>
      </c>
      <c r="J3464" s="101" t="s">
        <v>12049</v>
      </c>
      <c r="K3464" s="101" t="s">
        <v>967</v>
      </c>
    </row>
    <row r="3465" spans="1:11">
      <c r="A3465" s="2" t="s">
        <v>12155</v>
      </c>
      <c r="B3465" s="99">
        <v>2178595</v>
      </c>
      <c r="C3465" s="100" t="s">
        <v>12050</v>
      </c>
      <c r="D3465" s="101" t="s">
        <v>12051</v>
      </c>
      <c r="E3465" s="102">
        <v>2219838</v>
      </c>
      <c r="F3465" s="101" t="s">
        <v>7506</v>
      </c>
      <c r="G3465" s="101" t="s">
        <v>5457</v>
      </c>
      <c r="H3465" s="103">
        <v>12</v>
      </c>
      <c r="I3465" s="100" t="s">
        <v>7471</v>
      </c>
      <c r="J3465" s="101" t="s">
        <v>12051</v>
      </c>
      <c r="K3465" s="101" t="s">
        <v>967</v>
      </c>
    </row>
    <row r="3466" spans="1:11">
      <c r="A3466" s="2" t="s">
        <v>12155</v>
      </c>
      <c r="B3466" s="99">
        <v>2179736</v>
      </c>
      <c r="C3466" s="100" t="s">
        <v>12052</v>
      </c>
      <c r="D3466" s="101" t="s">
        <v>12053</v>
      </c>
      <c r="E3466" s="102">
        <v>2219838</v>
      </c>
      <c r="F3466" s="101" t="s">
        <v>7506</v>
      </c>
      <c r="G3466" s="101" t="s">
        <v>5457</v>
      </c>
      <c r="H3466" s="103">
        <v>12</v>
      </c>
      <c r="I3466" s="100" t="s">
        <v>7471</v>
      </c>
      <c r="J3466" s="101" t="s">
        <v>12053</v>
      </c>
      <c r="K3466" s="101" t="s">
        <v>967</v>
      </c>
    </row>
    <row r="3467" spans="1:11">
      <c r="A3467" s="2" t="s">
        <v>12155</v>
      </c>
      <c r="B3467" s="99">
        <v>2185578</v>
      </c>
      <c r="C3467" s="100" t="s">
        <v>12054</v>
      </c>
      <c r="D3467" s="101" t="s">
        <v>12055</v>
      </c>
      <c r="E3467" s="102">
        <v>2219838</v>
      </c>
      <c r="F3467" s="101" t="s">
        <v>7506</v>
      </c>
      <c r="G3467" s="101" t="s">
        <v>5457</v>
      </c>
      <c r="H3467" s="103">
        <v>12</v>
      </c>
      <c r="I3467" s="100" t="s">
        <v>7471</v>
      </c>
      <c r="J3467" s="101" t="s">
        <v>12055</v>
      </c>
      <c r="K3467" s="101" t="s">
        <v>967</v>
      </c>
    </row>
    <row r="3468" spans="1:11">
      <c r="A3468" s="2" t="s">
        <v>12155</v>
      </c>
      <c r="B3468" s="99">
        <v>2191049</v>
      </c>
      <c r="C3468" s="100" t="s">
        <v>12056</v>
      </c>
      <c r="D3468" s="101" t="s">
        <v>12057</v>
      </c>
      <c r="E3468" s="102">
        <v>2219838</v>
      </c>
      <c r="F3468" s="101" t="s">
        <v>7506</v>
      </c>
      <c r="G3468" s="101" t="s">
        <v>5457</v>
      </c>
      <c r="H3468" s="103">
        <v>12</v>
      </c>
      <c r="I3468" s="100" t="s">
        <v>7471</v>
      </c>
      <c r="J3468" s="101" t="s">
        <v>12057</v>
      </c>
      <c r="K3468" s="101" t="s">
        <v>967</v>
      </c>
    </row>
    <row r="3469" spans="1:11">
      <c r="A3469" s="2" t="s">
        <v>12155</v>
      </c>
      <c r="B3469" s="99">
        <v>2144232</v>
      </c>
      <c r="C3469" s="100" t="s">
        <v>12058</v>
      </c>
      <c r="D3469" s="101" t="s">
        <v>12059</v>
      </c>
      <c r="E3469" s="102">
        <v>2219838</v>
      </c>
      <c r="F3469" s="101" t="s">
        <v>7506</v>
      </c>
      <c r="G3469" s="101" t="s">
        <v>5457</v>
      </c>
      <c r="H3469" s="103">
        <v>12</v>
      </c>
      <c r="I3469" s="100" t="s">
        <v>7471</v>
      </c>
      <c r="J3469" s="101" t="s">
        <v>12059</v>
      </c>
      <c r="K3469" s="101" t="s">
        <v>967</v>
      </c>
    </row>
    <row r="3470" spans="1:11">
      <c r="A3470" s="2" t="s">
        <v>12155</v>
      </c>
      <c r="B3470" s="99">
        <v>2148658</v>
      </c>
      <c r="C3470" s="100" t="s">
        <v>12060</v>
      </c>
      <c r="D3470" s="101" t="s">
        <v>12061</v>
      </c>
      <c r="E3470" s="102">
        <v>2219838</v>
      </c>
      <c r="F3470" s="101" t="s">
        <v>7506</v>
      </c>
      <c r="G3470" s="101" t="s">
        <v>5457</v>
      </c>
      <c r="H3470" s="103">
        <v>12</v>
      </c>
      <c r="I3470" s="100" t="s">
        <v>7471</v>
      </c>
      <c r="J3470" s="101" t="s">
        <v>12061</v>
      </c>
      <c r="K3470" s="101" t="s">
        <v>967</v>
      </c>
    </row>
    <row r="3471" spans="1:11">
      <c r="A3471" s="2" t="s">
        <v>12155</v>
      </c>
      <c r="B3471" s="99">
        <v>2144089</v>
      </c>
      <c r="C3471" s="100" t="s">
        <v>12062</v>
      </c>
      <c r="D3471" s="101" t="s">
        <v>12063</v>
      </c>
      <c r="E3471" s="102">
        <v>2219838</v>
      </c>
      <c r="F3471" s="101" t="s">
        <v>7506</v>
      </c>
      <c r="G3471" s="101" t="s">
        <v>5457</v>
      </c>
      <c r="H3471" s="103">
        <v>12</v>
      </c>
      <c r="I3471" s="100" t="s">
        <v>7471</v>
      </c>
      <c r="J3471" s="101" t="s">
        <v>12063</v>
      </c>
      <c r="K3471" s="101" t="s">
        <v>967</v>
      </c>
    </row>
    <row r="3472" spans="1:11">
      <c r="A3472" s="2" t="s">
        <v>12155</v>
      </c>
      <c r="B3472" s="99">
        <v>2179388</v>
      </c>
      <c r="C3472" s="100" t="s">
        <v>12064</v>
      </c>
      <c r="D3472" s="101" t="s">
        <v>12065</v>
      </c>
      <c r="E3472" s="102">
        <v>2219838</v>
      </c>
      <c r="F3472" s="101" t="s">
        <v>7506</v>
      </c>
      <c r="G3472" s="101" t="s">
        <v>5457</v>
      </c>
      <c r="H3472" s="103">
        <v>12</v>
      </c>
      <c r="I3472" s="100" t="s">
        <v>7471</v>
      </c>
      <c r="J3472" s="101" t="s">
        <v>12065</v>
      </c>
      <c r="K3472" s="101" t="s">
        <v>967</v>
      </c>
    </row>
    <row r="3473" spans="1:11">
      <c r="A3473" s="2" t="s">
        <v>12152</v>
      </c>
      <c r="B3473" s="99">
        <v>2129529</v>
      </c>
      <c r="C3473" s="100" t="s">
        <v>6833</v>
      </c>
      <c r="D3473" s="101" t="s">
        <v>6834</v>
      </c>
      <c r="E3473" s="102">
        <v>2219612</v>
      </c>
      <c r="F3473" s="101" t="s">
        <v>7506</v>
      </c>
      <c r="G3473" s="101" t="s">
        <v>5876</v>
      </c>
      <c r="H3473" s="103">
        <v>16</v>
      </c>
      <c r="I3473" s="100" t="s">
        <v>7471</v>
      </c>
      <c r="J3473" s="101" t="s">
        <v>6834</v>
      </c>
      <c r="K3473" s="101" t="s">
        <v>438</v>
      </c>
    </row>
    <row r="3474" spans="1:11">
      <c r="A3474" s="2" t="s">
        <v>12152</v>
      </c>
      <c r="B3474" s="99">
        <v>2163715</v>
      </c>
      <c r="C3474" s="100" t="s">
        <v>6835</v>
      </c>
      <c r="D3474" s="101" t="s">
        <v>6836</v>
      </c>
      <c r="E3474" s="102">
        <v>2219612</v>
      </c>
      <c r="F3474" s="101" t="s">
        <v>7506</v>
      </c>
      <c r="G3474" s="101" t="s">
        <v>5876</v>
      </c>
      <c r="H3474" s="103">
        <v>16</v>
      </c>
      <c r="I3474" s="100" t="s">
        <v>7471</v>
      </c>
      <c r="J3474" s="101" t="s">
        <v>6836</v>
      </c>
      <c r="K3474" s="101" t="s">
        <v>438</v>
      </c>
    </row>
    <row r="3475" spans="1:11">
      <c r="A3475" s="2" t="s">
        <v>12152</v>
      </c>
      <c r="B3475" s="99">
        <v>2171093</v>
      </c>
      <c r="C3475" s="100" t="s">
        <v>6837</v>
      </c>
      <c r="D3475" s="101" t="s">
        <v>2512</v>
      </c>
      <c r="E3475" s="102">
        <v>2219612</v>
      </c>
      <c r="F3475" s="101" t="s">
        <v>7506</v>
      </c>
      <c r="G3475" s="101" t="s">
        <v>5876</v>
      </c>
      <c r="H3475" s="103">
        <v>16</v>
      </c>
      <c r="I3475" s="100" t="s">
        <v>7471</v>
      </c>
      <c r="J3475" s="101" t="s">
        <v>2512</v>
      </c>
      <c r="K3475" s="101" t="s">
        <v>438</v>
      </c>
    </row>
    <row r="3476" spans="1:11">
      <c r="A3476" s="2" t="s">
        <v>12152</v>
      </c>
      <c r="B3476" s="99">
        <v>2178918</v>
      </c>
      <c r="C3476" s="100" t="s">
        <v>2513</v>
      </c>
      <c r="D3476" s="101" t="s">
        <v>2514</v>
      </c>
      <c r="E3476" s="102">
        <v>2219612</v>
      </c>
      <c r="F3476" s="101" t="s">
        <v>7506</v>
      </c>
      <c r="G3476" s="101" t="s">
        <v>5876</v>
      </c>
      <c r="H3476" s="103">
        <v>16</v>
      </c>
      <c r="I3476" s="100" t="s">
        <v>7471</v>
      </c>
      <c r="J3476" s="101" t="s">
        <v>2514</v>
      </c>
      <c r="K3476" s="101" t="s">
        <v>438</v>
      </c>
    </row>
    <row r="3477" spans="1:11">
      <c r="A3477" s="2" t="s">
        <v>12152</v>
      </c>
      <c r="B3477" s="99">
        <v>2186622</v>
      </c>
      <c r="C3477" s="100" t="s">
        <v>2515</v>
      </c>
      <c r="D3477" s="101" t="s">
        <v>2516</v>
      </c>
      <c r="E3477" s="102">
        <v>2219612</v>
      </c>
      <c r="F3477" s="101" t="s">
        <v>7506</v>
      </c>
      <c r="G3477" s="101" t="s">
        <v>5876</v>
      </c>
      <c r="H3477" s="103">
        <v>16</v>
      </c>
      <c r="I3477" s="100" t="s">
        <v>7471</v>
      </c>
      <c r="J3477" s="101" t="s">
        <v>2516</v>
      </c>
      <c r="K3477" s="101" t="s">
        <v>438</v>
      </c>
    </row>
    <row r="3478" spans="1:11">
      <c r="A3478" s="2" t="s">
        <v>12152</v>
      </c>
      <c r="B3478" s="99">
        <v>2188788</v>
      </c>
      <c r="C3478" s="100" t="s">
        <v>2517</v>
      </c>
      <c r="D3478" s="101" t="s">
        <v>2518</v>
      </c>
      <c r="E3478" s="102">
        <v>2219612</v>
      </c>
      <c r="F3478" s="101" t="s">
        <v>7506</v>
      </c>
      <c r="G3478" s="101" t="s">
        <v>5876</v>
      </c>
      <c r="H3478" s="103">
        <v>16</v>
      </c>
      <c r="I3478" s="100" t="s">
        <v>7471</v>
      </c>
      <c r="J3478" s="101" t="s">
        <v>2518</v>
      </c>
      <c r="K3478" s="101" t="s">
        <v>438</v>
      </c>
    </row>
    <row r="3479" spans="1:11">
      <c r="A3479" s="2" t="s">
        <v>12152</v>
      </c>
      <c r="B3479" s="99">
        <v>2152209</v>
      </c>
      <c r="C3479" s="100" t="s">
        <v>2519</v>
      </c>
      <c r="D3479" s="101" t="s">
        <v>2520</v>
      </c>
      <c r="E3479" s="102">
        <v>2219612</v>
      </c>
      <c r="F3479" s="101" t="s">
        <v>7506</v>
      </c>
      <c r="G3479" s="101" t="s">
        <v>5876</v>
      </c>
      <c r="H3479" s="103">
        <v>16</v>
      </c>
      <c r="I3479" s="100" t="s">
        <v>7471</v>
      </c>
      <c r="J3479" s="101" t="s">
        <v>2520</v>
      </c>
      <c r="K3479" s="101" t="s">
        <v>438</v>
      </c>
    </row>
    <row r="3480" spans="1:11">
      <c r="A3480" s="2" t="s">
        <v>12152</v>
      </c>
      <c r="B3480" s="99">
        <v>2145510</v>
      </c>
      <c r="C3480" s="100" t="s">
        <v>7082</v>
      </c>
      <c r="D3480" s="101" t="s">
        <v>7083</v>
      </c>
      <c r="E3480" s="102">
        <v>2214878</v>
      </c>
      <c r="F3480" s="101" t="s">
        <v>7506</v>
      </c>
      <c r="G3480" s="101" t="s">
        <v>5876</v>
      </c>
      <c r="H3480" s="103">
        <v>16</v>
      </c>
      <c r="I3480" s="100" t="s">
        <v>7471</v>
      </c>
      <c r="J3480" s="101" t="s">
        <v>7083</v>
      </c>
      <c r="K3480" s="101" t="s">
        <v>3789</v>
      </c>
    </row>
    <row r="3481" spans="1:11">
      <c r="A3481" s="2" t="s">
        <v>12152</v>
      </c>
      <c r="B3481" s="99">
        <v>2152931</v>
      </c>
      <c r="C3481" s="100" t="s">
        <v>7084</v>
      </c>
      <c r="D3481" s="101" t="s">
        <v>7085</v>
      </c>
      <c r="E3481" s="102">
        <v>2214878</v>
      </c>
      <c r="F3481" s="101" t="s">
        <v>7506</v>
      </c>
      <c r="G3481" s="101" t="s">
        <v>5876</v>
      </c>
      <c r="H3481" s="103">
        <v>16</v>
      </c>
      <c r="I3481" s="100" t="s">
        <v>7471</v>
      </c>
      <c r="J3481" s="101" t="s">
        <v>7085</v>
      </c>
      <c r="K3481" s="101" t="s">
        <v>3789</v>
      </c>
    </row>
    <row r="3482" spans="1:11">
      <c r="A3482" s="2" t="s">
        <v>12152</v>
      </c>
      <c r="B3482" s="99">
        <v>2180276</v>
      </c>
      <c r="C3482" s="100" t="s">
        <v>7086</v>
      </c>
      <c r="D3482" s="101" t="s">
        <v>7087</v>
      </c>
      <c r="E3482" s="102">
        <v>2214878</v>
      </c>
      <c r="F3482" s="101" t="s">
        <v>7506</v>
      </c>
      <c r="G3482" s="101" t="s">
        <v>5876</v>
      </c>
      <c r="H3482" s="103">
        <v>16</v>
      </c>
      <c r="I3482" s="100" t="s">
        <v>7471</v>
      </c>
      <c r="J3482" s="101" t="s">
        <v>7087</v>
      </c>
      <c r="K3482" s="101" t="s">
        <v>3789</v>
      </c>
    </row>
    <row r="3483" spans="1:11">
      <c r="A3483" s="2" t="s">
        <v>12152</v>
      </c>
      <c r="B3483" s="99">
        <v>2190361</v>
      </c>
      <c r="C3483" s="100" t="s">
        <v>7088</v>
      </c>
      <c r="D3483" s="101" t="s">
        <v>7089</v>
      </c>
      <c r="E3483" s="102">
        <v>2214878</v>
      </c>
      <c r="F3483" s="101" t="s">
        <v>7506</v>
      </c>
      <c r="G3483" s="101" t="s">
        <v>5876</v>
      </c>
      <c r="H3483" s="103">
        <v>16</v>
      </c>
      <c r="I3483" s="100" t="s">
        <v>7471</v>
      </c>
      <c r="J3483" s="101" t="s">
        <v>7089</v>
      </c>
      <c r="K3483" s="101" t="s">
        <v>3789</v>
      </c>
    </row>
    <row r="3484" spans="1:11">
      <c r="A3484" s="2" t="s">
        <v>12152</v>
      </c>
      <c r="B3484" s="99">
        <v>2190759</v>
      </c>
      <c r="C3484" s="100" t="s">
        <v>7090</v>
      </c>
      <c r="D3484" s="101" t="s">
        <v>7091</v>
      </c>
      <c r="E3484" s="102">
        <v>2214878</v>
      </c>
      <c r="F3484" s="101" t="s">
        <v>7506</v>
      </c>
      <c r="G3484" s="101" t="s">
        <v>5876</v>
      </c>
      <c r="H3484" s="103">
        <v>16</v>
      </c>
      <c r="I3484" s="100" t="s">
        <v>7471</v>
      </c>
      <c r="J3484" s="101" t="s">
        <v>7091</v>
      </c>
      <c r="K3484" s="101" t="s">
        <v>3789</v>
      </c>
    </row>
    <row r="3485" spans="1:11">
      <c r="A3485" s="2" t="s">
        <v>12152</v>
      </c>
      <c r="B3485" s="99">
        <v>2180934</v>
      </c>
      <c r="C3485" s="100" t="s">
        <v>7092</v>
      </c>
      <c r="D3485" s="101" t="s">
        <v>7093</v>
      </c>
      <c r="E3485" s="102">
        <v>2214878</v>
      </c>
      <c r="F3485" s="101" t="s">
        <v>7506</v>
      </c>
      <c r="G3485" s="101" t="s">
        <v>5876</v>
      </c>
      <c r="H3485" s="103">
        <v>16</v>
      </c>
      <c r="I3485" s="100" t="s">
        <v>7471</v>
      </c>
      <c r="J3485" s="101" t="s">
        <v>7093</v>
      </c>
      <c r="K3485" s="101" t="s">
        <v>3789</v>
      </c>
    </row>
    <row r="3486" spans="1:11">
      <c r="A3486" s="2" t="s">
        <v>12152</v>
      </c>
      <c r="B3486" s="99">
        <v>2154993</v>
      </c>
      <c r="C3486" s="100" t="s">
        <v>7094</v>
      </c>
      <c r="D3486" s="101" t="s">
        <v>7095</v>
      </c>
      <c r="E3486" s="102">
        <v>2123445</v>
      </c>
      <c r="F3486" s="101" t="s">
        <v>7506</v>
      </c>
      <c r="G3486" s="101" t="s">
        <v>5876</v>
      </c>
      <c r="H3486" s="103">
        <v>4</v>
      </c>
      <c r="I3486" s="100" t="s">
        <v>7471</v>
      </c>
      <c r="J3486" s="101" t="s">
        <v>7095</v>
      </c>
      <c r="K3486" s="101" t="s">
        <v>3193</v>
      </c>
    </row>
    <row r="3487" spans="1:11">
      <c r="A3487" s="2" t="s">
        <v>12152</v>
      </c>
      <c r="B3487" s="99">
        <v>2145715</v>
      </c>
      <c r="C3487" s="100" t="s">
        <v>7096</v>
      </c>
      <c r="D3487" s="101" t="s">
        <v>7097</v>
      </c>
      <c r="E3487" s="102">
        <v>2122932</v>
      </c>
      <c r="F3487" s="101" t="s">
        <v>7506</v>
      </c>
      <c r="G3487" s="101" t="s">
        <v>5876</v>
      </c>
      <c r="H3487" s="103">
        <v>4</v>
      </c>
      <c r="I3487" s="100" t="s">
        <v>7471</v>
      </c>
      <c r="J3487" s="101" t="s">
        <v>7097</v>
      </c>
      <c r="K3487" s="101" t="s">
        <v>3196</v>
      </c>
    </row>
    <row r="3488" spans="1:11">
      <c r="A3488" s="2" t="s">
        <v>12152</v>
      </c>
      <c r="B3488" s="99">
        <v>2139975</v>
      </c>
      <c r="C3488" s="100" t="s">
        <v>7098</v>
      </c>
      <c r="D3488" s="101" t="s">
        <v>7099</v>
      </c>
      <c r="E3488" s="102">
        <v>2123094</v>
      </c>
      <c r="F3488" s="101" t="s">
        <v>7506</v>
      </c>
      <c r="G3488" s="101" t="s">
        <v>5876</v>
      </c>
      <c r="H3488" s="103">
        <v>2.4</v>
      </c>
      <c r="I3488" s="100" t="s">
        <v>7471</v>
      </c>
      <c r="J3488" s="101" t="s">
        <v>7099</v>
      </c>
      <c r="K3488" s="101" t="s">
        <v>7099</v>
      </c>
    </row>
    <row r="3489" spans="1:11">
      <c r="A3489" s="2" t="s">
        <v>12152</v>
      </c>
      <c r="B3489" s="99">
        <v>2190594</v>
      </c>
      <c r="C3489" s="100" t="s">
        <v>7100</v>
      </c>
      <c r="D3489" s="101" t="s">
        <v>7101</v>
      </c>
      <c r="E3489" s="102">
        <v>2220614</v>
      </c>
      <c r="F3489" s="101" t="s">
        <v>7506</v>
      </c>
      <c r="G3489" s="101" t="s">
        <v>5448</v>
      </c>
      <c r="H3489" s="103">
        <v>4.8</v>
      </c>
      <c r="I3489" s="100" t="s">
        <v>7471</v>
      </c>
      <c r="J3489" s="101" t="s">
        <v>7101</v>
      </c>
      <c r="K3489" s="101" t="s">
        <v>7102</v>
      </c>
    </row>
    <row r="3490" spans="1:11">
      <c r="A3490" s="2" t="s">
        <v>12152</v>
      </c>
      <c r="B3490" s="99">
        <v>2140311</v>
      </c>
      <c r="C3490" s="100" t="s">
        <v>7103</v>
      </c>
      <c r="D3490" s="101" t="s">
        <v>7104</v>
      </c>
      <c r="E3490" s="102">
        <v>2220614</v>
      </c>
      <c r="F3490" s="101" t="s">
        <v>7506</v>
      </c>
      <c r="G3490" s="101" t="s">
        <v>5448</v>
      </c>
      <c r="H3490" s="103">
        <v>4.8</v>
      </c>
      <c r="I3490" s="100" t="s">
        <v>7471</v>
      </c>
      <c r="J3490" s="101" t="s">
        <v>7104</v>
      </c>
      <c r="K3490" s="101" t="s">
        <v>7102</v>
      </c>
    </row>
    <row r="3491" spans="1:11">
      <c r="A3491" s="2" t="s">
        <v>12152</v>
      </c>
      <c r="B3491" s="99">
        <v>2190935</v>
      </c>
      <c r="C3491" s="100" t="s">
        <v>7105</v>
      </c>
      <c r="D3491" s="101" t="s">
        <v>7106</v>
      </c>
      <c r="E3491" s="102">
        <v>2220614</v>
      </c>
      <c r="F3491" s="101" t="s">
        <v>7506</v>
      </c>
      <c r="G3491" s="101" t="s">
        <v>5448</v>
      </c>
      <c r="H3491" s="103">
        <v>4.8</v>
      </c>
      <c r="I3491" s="100" t="s">
        <v>7471</v>
      </c>
      <c r="J3491" s="101" t="s">
        <v>7106</v>
      </c>
      <c r="K3491" s="101" t="s">
        <v>7102</v>
      </c>
    </row>
    <row r="3492" spans="1:11">
      <c r="A3492" s="2" t="s">
        <v>12152</v>
      </c>
      <c r="B3492" s="99">
        <v>2191060</v>
      </c>
      <c r="C3492" s="100" t="s">
        <v>7107</v>
      </c>
      <c r="D3492" s="101" t="s">
        <v>7108</v>
      </c>
      <c r="E3492" s="102">
        <v>2220614</v>
      </c>
      <c r="F3492" s="101" t="s">
        <v>7506</v>
      </c>
      <c r="G3492" s="101" t="s">
        <v>5448</v>
      </c>
      <c r="H3492" s="103">
        <v>4.8</v>
      </c>
      <c r="I3492" s="100" t="s">
        <v>7471</v>
      </c>
      <c r="J3492" s="101" t="s">
        <v>7108</v>
      </c>
      <c r="K3492" s="101" t="s">
        <v>7102</v>
      </c>
    </row>
    <row r="3493" spans="1:11">
      <c r="A3493" s="2" t="s">
        <v>12152</v>
      </c>
      <c r="B3493" s="99">
        <v>2133564</v>
      </c>
      <c r="C3493" s="100" t="s">
        <v>7109</v>
      </c>
      <c r="D3493" s="101" t="s">
        <v>7110</v>
      </c>
      <c r="E3493" s="102">
        <v>2122667</v>
      </c>
      <c r="F3493" s="101" t="s">
        <v>7506</v>
      </c>
      <c r="G3493" s="101" t="s">
        <v>1776</v>
      </c>
      <c r="H3493" s="103">
        <v>12</v>
      </c>
      <c r="I3493" s="100" t="s">
        <v>7471</v>
      </c>
      <c r="J3493" s="101" t="s">
        <v>7110</v>
      </c>
      <c r="K3493" s="101" t="s">
        <v>7111</v>
      </c>
    </row>
    <row r="3494" spans="1:11">
      <c r="A3494" s="2" t="s">
        <v>12152</v>
      </c>
      <c r="B3494" s="99">
        <v>2139978</v>
      </c>
      <c r="C3494" s="100" t="s">
        <v>7112</v>
      </c>
      <c r="D3494" s="101" t="s">
        <v>7113</v>
      </c>
      <c r="E3494" s="102">
        <v>2122047</v>
      </c>
      <c r="F3494" s="101" t="s">
        <v>7506</v>
      </c>
      <c r="G3494" s="101" t="s">
        <v>5876</v>
      </c>
      <c r="H3494" s="103">
        <v>4</v>
      </c>
      <c r="I3494" s="100" t="s">
        <v>7521</v>
      </c>
      <c r="J3494" s="101" t="s">
        <v>7113</v>
      </c>
      <c r="K3494" s="101" t="s">
        <v>3197</v>
      </c>
    </row>
    <row r="3495" spans="1:11">
      <c r="A3495" s="2" t="s">
        <v>12152</v>
      </c>
      <c r="B3495" s="99">
        <v>2155171</v>
      </c>
      <c r="C3495" s="100" t="s">
        <v>7114</v>
      </c>
      <c r="D3495" s="101" t="s">
        <v>7115</v>
      </c>
      <c r="E3495" s="102">
        <v>2123818</v>
      </c>
      <c r="F3495" s="101" t="s">
        <v>7506</v>
      </c>
      <c r="G3495" s="101" t="s">
        <v>5457</v>
      </c>
      <c r="H3495" s="103">
        <v>2.4</v>
      </c>
      <c r="I3495" s="100" t="s">
        <v>7471</v>
      </c>
      <c r="J3495" s="101" t="s">
        <v>7115</v>
      </c>
      <c r="K3495" s="101" t="s">
        <v>7116</v>
      </c>
    </row>
    <row r="3496" spans="1:11">
      <c r="A3496" s="2" t="s">
        <v>12152</v>
      </c>
      <c r="B3496" s="99">
        <v>2130407</v>
      </c>
      <c r="C3496" s="100" t="s">
        <v>7117</v>
      </c>
      <c r="D3496" s="101" t="s">
        <v>7118</v>
      </c>
      <c r="E3496" s="102">
        <v>2217920</v>
      </c>
      <c r="F3496" s="101" t="s">
        <v>7506</v>
      </c>
      <c r="G3496" s="101" t="s">
        <v>3175</v>
      </c>
      <c r="H3496" s="103">
        <v>4</v>
      </c>
      <c r="I3496" s="100" t="s">
        <v>7521</v>
      </c>
      <c r="J3496" s="101" t="s">
        <v>7118</v>
      </c>
      <c r="K3496" s="101" t="s">
        <v>1001</v>
      </c>
    </row>
    <row r="3497" spans="1:11">
      <c r="A3497" s="2" t="s">
        <v>12152</v>
      </c>
      <c r="B3497" s="99">
        <v>2145145</v>
      </c>
      <c r="C3497" s="100" t="s">
        <v>7119</v>
      </c>
      <c r="D3497" s="101" t="s">
        <v>7120</v>
      </c>
      <c r="E3497" s="102">
        <v>2217920</v>
      </c>
      <c r="F3497" s="101" t="s">
        <v>7506</v>
      </c>
      <c r="G3497" s="101" t="s">
        <v>3175</v>
      </c>
      <c r="H3497" s="103">
        <v>4</v>
      </c>
      <c r="I3497" s="100" t="s">
        <v>7471</v>
      </c>
      <c r="J3497" s="101" t="s">
        <v>7120</v>
      </c>
      <c r="K3497" s="101" t="s">
        <v>1001</v>
      </c>
    </row>
    <row r="3498" spans="1:11">
      <c r="A3498" s="2" t="s">
        <v>12152</v>
      </c>
      <c r="B3498" s="99">
        <v>2185644</v>
      </c>
      <c r="C3498" s="100" t="s">
        <v>7121</v>
      </c>
      <c r="D3498" s="101" t="s">
        <v>5178</v>
      </c>
      <c r="E3498" s="102">
        <v>2217920</v>
      </c>
      <c r="F3498" s="101" t="s">
        <v>7506</v>
      </c>
      <c r="G3498" s="101" t="s">
        <v>3175</v>
      </c>
      <c r="H3498" s="103">
        <v>4</v>
      </c>
      <c r="I3498" s="100" t="s">
        <v>7471</v>
      </c>
      <c r="J3498" s="101" t="s">
        <v>5178</v>
      </c>
      <c r="K3498" s="101" t="s">
        <v>1001</v>
      </c>
    </row>
    <row r="3499" spans="1:11">
      <c r="A3499" s="2" t="s">
        <v>12152</v>
      </c>
      <c r="B3499" s="99">
        <v>2161386</v>
      </c>
      <c r="C3499" s="100" t="s">
        <v>7154</v>
      </c>
      <c r="D3499" s="101" t="s">
        <v>7155</v>
      </c>
      <c r="E3499" s="102">
        <v>2217198</v>
      </c>
      <c r="F3499" s="101" t="s">
        <v>7506</v>
      </c>
      <c r="G3499" s="101" t="s">
        <v>5876</v>
      </c>
      <c r="H3499" s="103">
        <v>16</v>
      </c>
      <c r="I3499" s="100" t="s">
        <v>7471</v>
      </c>
      <c r="J3499" s="101" t="s">
        <v>7155</v>
      </c>
      <c r="K3499" s="101" t="s">
        <v>7156</v>
      </c>
    </row>
    <row r="3500" spans="1:11">
      <c r="A3500" s="2" t="s">
        <v>12152</v>
      </c>
      <c r="B3500" s="99">
        <v>2185983</v>
      </c>
      <c r="C3500" s="100" t="s">
        <v>7157</v>
      </c>
      <c r="D3500" s="101" t="s">
        <v>7158</v>
      </c>
      <c r="E3500" s="102">
        <v>2217198</v>
      </c>
      <c r="F3500" s="101" t="s">
        <v>7506</v>
      </c>
      <c r="G3500" s="101" t="s">
        <v>5876</v>
      </c>
      <c r="H3500" s="103">
        <v>16</v>
      </c>
      <c r="I3500" s="100" t="s">
        <v>7471</v>
      </c>
      <c r="J3500" s="101" t="s">
        <v>7158</v>
      </c>
      <c r="K3500" s="101" t="s">
        <v>7156</v>
      </c>
    </row>
    <row r="3501" spans="1:11">
      <c r="A3501" s="2" t="s">
        <v>12152</v>
      </c>
      <c r="B3501" s="99">
        <v>2191053</v>
      </c>
      <c r="C3501" s="100" t="s">
        <v>7159</v>
      </c>
      <c r="D3501" s="101" t="s">
        <v>7160</v>
      </c>
      <c r="E3501" s="102">
        <v>2217198</v>
      </c>
      <c r="F3501" s="101" t="s">
        <v>7506</v>
      </c>
      <c r="G3501" s="101" t="s">
        <v>5876</v>
      </c>
      <c r="H3501" s="103">
        <v>16</v>
      </c>
      <c r="I3501" s="100" t="s">
        <v>7471</v>
      </c>
      <c r="J3501" s="101" t="s">
        <v>7160</v>
      </c>
      <c r="K3501" s="101" t="s">
        <v>7156</v>
      </c>
    </row>
    <row r="3502" spans="1:11">
      <c r="A3502" s="2" t="s">
        <v>12152</v>
      </c>
      <c r="B3502" s="99">
        <v>2183612</v>
      </c>
      <c r="C3502" s="100" t="s">
        <v>7161</v>
      </c>
      <c r="D3502" s="101" t="s">
        <v>7162</v>
      </c>
      <c r="E3502" s="102">
        <v>2217198</v>
      </c>
      <c r="F3502" s="101" t="s">
        <v>7506</v>
      </c>
      <c r="G3502" s="101" t="s">
        <v>5876</v>
      </c>
      <c r="H3502" s="103">
        <v>16</v>
      </c>
      <c r="I3502" s="100" t="s">
        <v>7471</v>
      </c>
      <c r="J3502" s="101" t="s">
        <v>7162</v>
      </c>
      <c r="K3502" s="101" t="s">
        <v>7156</v>
      </c>
    </row>
    <row r="3503" spans="1:11">
      <c r="A3503" s="2" t="s">
        <v>12152</v>
      </c>
      <c r="B3503" s="99">
        <v>2147048</v>
      </c>
      <c r="C3503" s="100" t="s">
        <v>7163</v>
      </c>
      <c r="D3503" s="101" t="s">
        <v>7164</v>
      </c>
      <c r="E3503" s="102">
        <v>2123421</v>
      </c>
      <c r="F3503" s="101" t="s">
        <v>7506</v>
      </c>
      <c r="G3503" s="101" t="s">
        <v>5442</v>
      </c>
      <c r="H3503" s="103">
        <v>12</v>
      </c>
      <c r="I3503" s="100" t="s">
        <v>7521</v>
      </c>
      <c r="J3503" s="101" t="s">
        <v>7164</v>
      </c>
      <c r="K3503" s="101" t="s">
        <v>7165</v>
      </c>
    </row>
    <row r="3504" spans="1:11">
      <c r="A3504" s="2" t="s">
        <v>12152</v>
      </c>
      <c r="B3504" s="99">
        <v>2135468</v>
      </c>
      <c r="C3504" s="100" t="s">
        <v>7394</v>
      </c>
      <c r="D3504" s="101" t="s">
        <v>7395</v>
      </c>
      <c r="E3504" s="102">
        <v>2219578</v>
      </c>
      <c r="F3504" s="101" t="s">
        <v>7506</v>
      </c>
      <c r="G3504" s="101" t="s">
        <v>5876</v>
      </c>
      <c r="H3504" s="103">
        <v>16</v>
      </c>
      <c r="I3504" s="100" t="s">
        <v>7471</v>
      </c>
      <c r="J3504" s="101" t="s">
        <v>7395</v>
      </c>
      <c r="K3504" s="101" t="s">
        <v>3814</v>
      </c>
    </row>
    <row r="3505" spans="1:11">
      <c r="A3505" s="2" t="s">
        <v>12152</v>
      </c>
      <c r="B3505" s="99">
        <v>2188917</v>
      </c>
      <c r="C3505" s="100" t="s">
        <v>7396</v>
      </c>
      <c r="D3505" s="101" t="s">
        <v>7397</v>
      </c>
      <c r="E3505" s="102">
        <v>2219578</v>
      </c>
      <c r="F3505" s="101" t="s">
        <v>7506</v>
      </c>
      <c r="G3505" s="101" t="s">
        <v>5876</v>
      </c>
      <c r="H3505" s="103">
        <v>16</v>
      </c>
      <c r="I3505" s="100" t="s">
        <v>7471</v>
      </c>
      <c r="J3505" s="101" t="s">
        <v>7397</v>
      </c>
      <c r="K3505" s="101" t="s">
        <v>3814</v>
      </c>
    </row>
    <row r="3506" spans="1:11">
      <c r="A3506" s="2" t="s">
        <v>12152</v>
      </c>
      <c r="B3506" s="99">
        <v>2181729</v>
      </c>
      <c r="C3506" s="100" t="s">
        <v>7398</v>
      </c>
      <c r="D3506" s="101" t="s">
        <v>7399</v>
      </c>
      <c r="E3506" s="102">
        <v>2219578</v>
      </c>
      <c r="F3506" s="101" t="s">
        <v>7506</v>
      </c>
      <c r="G3506" s="101" t="s">
        <v>5876</v>
      </c>
      <c r="H3506" s="103">
        <v>16</v>
      </c>
      <c r="I3506" s="100" t="s">
        <v>7471</v>
      </c>
      <c r="J3506" s="101" t="s">
        <v>7399</v>
      </c>
      <c r="K3506" s="101" t="s">
        <v>3814</v>
      </c>
    </row>
    <row r="3507" spans="1:11">
      <c r="A3507" s="2" t="s">
        <v>12152</v>
      </c>
      <c r="B3507" s="99">
        <v>2134169</v>
      </c>
      <c r="C3507" s="100" t="s">
        <v>7400</v>
      </c>
      <c r="D3507" s="101" t="s">
        <v>7401</v>
      </c>
      <c r="E3507" s="102">
        <v>2219578</v>
      </c>
      <c r="F3507" s="101" t="s">
        <v>7506</v>
      </c>
      <c r="G3507" s="101" t="s">
        <v>5876</v>
      </c>
      <c r="H3507" s="103">
        <v>16</v>
      </c>
      <c r="I3507" s="100" t="s">
        <v>7471</v>
      </c>
      <c r="J3507" s="101" t="s">
        <v>7401</v>
      </c>
      <c r="K3507" s="101" t="s">
        <v>3814</v>
      </c>
    </row>
    <row r="3508" spans="1:11">
      <c r="A3508" s="2" t="s">
        <v>12152</v>
      </c>
      <c r="B3508" s="99">
        <v>2143593</v>
      </c>
      <c r="C3508" s="100" t="s">
        <v>7402</v>
      </c>
      <c r="D3508" s="101" t="s">
        <v>7403</v>
      </c>
      <c r="E3508" s="102">
        <v>2219578</v>
      </c>
      <c r="F3508" s="101" t="s">
        <v>7506</v>
      </c>
      <c r="G3508" s="101" t="s">
        <v>5876</v>
      </c>
      <c r="H3508" s="103">
        <v>16</v>
      </c>
      <c r="I3508" s="100" t="s">
        <v>7471</v>
      </c>
      <c r="J3508" s="101" t="s">
        <v>7403</v>
      </c>
      <c r="K3508" s="101" t="s">
        <v>3814</v>
      </c>
    </row>
    <row r="3509" spans="1:11">
      <c r="A3509" s="2" t="s">
        <v>12152</v>
      </c>
      <c r="B3509" s="99">
        <v>2151301</v>
      </c>
      <c r="C3509" s="100" t="s">
        <v>7404</v>
      </c>
      <c r="D3509" s="101" t="s">
        <v>7405</v>
      </c>
      <c r="E3509" s="102">
        <v>2219578</v>
      </c>
      <c r="F3509" s="101" t="s">
        <v>7506</v>
      </c>
      <c r="G3509" s="101" t="s">
        <v>5876</v>
      </c>
      <c r="H3509" s="103">
        <v>16</v>
      </c>
      <c r="I3509" s="100" t="s">
        <v>7471</v>
      </c>
      <c r="J3509" s="101" t="s">
        <v>7405</v>
      </c>
      <c r="K3509" s="101" t="s">
        <v>3814</v>
      </c>
    </row>
    <row r="3510" spans="1:11">
      <c r="A3510" s="2" t="s">
        <v>12152</v>
      </c>
      <c r="B3510" s="99">
        <v>2183017</v>
      </c>
      <c r="C3510" s="100" t="s">
        <v>7406</v>
      </c>
      <c r="D3510" s="101" t="s">
        <v>7407</v>
      </c>
      <c r="E3510" s="102">
        <v>2219578</v>
      </c>
      <c r="F3510" s="101" t="s">
        <v>7506</v>
      </c>
      <c r="G3510" s="101" t="s">
        <v>5876</v>
      </c>
      <c r="H3510" s="103">
        <v>16</v>
      </c>
      <c r="I3510" s="100" t="s">
        <v>7471</v>
      </c>
      <c r="J3510" s="101" t="s">
        <v>7407</v>
      </c>
      <c r="K3510" s="101" t="s">
        <v>3814</v>
      </c>
    </row>
    <row r="3511" spans="1:11">
      <c r="A3511" s="2" t="s">
        <v>12152</v>
      </c>
      <c r="B3511" s="99">
        <v>2179734</v>
      </c>
      <c r="C3511" s="100" t="s">
        <v>7408</v>
      </c>
      <c r="D3511" s="101" t="s">
        <v>7409</v>
      </c>
      <c r="E3511" s="102">
        <v>2219578</v>
      </c>
      <c r="F3511" s="101" t="s">
        <v>7506</v>
      </c>
      <c r="G3511" s="101" t="s">
        <v>5876</v>
      </c>
      <c r="H3511" s="103">
        <v>16</v>
      </c>
      <c r="I3511" s="100" t="s">
        <v>7471</v>
      </c>
      <c r="J3511" s="101" t="s">
        <v>7409</v>
      </c>
      <c r="K3511" s="101" t="s">
        <v>3814</v>
      </c>
    </row>
    <row r="3512" spans="1:11">
      <c r="A3512" s="2" t="s">
        <v>12152</v>
      </c>
      <c r="B3512" s="99">
        <v>2148651</v>
      </c>
      <c r="C3512" s="100" t="s">
        <v>8302</v>
      </c>
      <c r="D3512" s="101" t="s">
        <v>8303</v>
      </c>
      <c r="E3512" s="102">
        <v>2122710</v>
      </c>
      <c r="F3512" s="101" t="s">
        <v>7506</v>
      </c>
      <c r="G3512" s="101" t="s">
        <v>3175</v>
      </c>
      <c r="H3512" s="103">
        <v>4</v>
      </c>
      <c r="I3512" s="100" t="s">
        <v>7471</v>
      </c>
      <c r="J3512" s="101" t="s">
        <v>8303</v>
      </c>
      <c r="K3512" s="101" t="s">
        <v>8304</v>
      </c>
    </row>
    <row r="3513" spans="1:11">
      <c r="A3513" s="2" t="s">
        <v>12152</v>
      </c>
      <c r="B3513" s="99">
        <v>2186141</v>
      </c>
      <c r="C3513" s="100" t="s">
        <v>8305</v>
      </c>
      <c r="D3513" s="101" t="s">
        <v>3489</v>
      </c>
      <c r="E3513" s="102">
        <v>2217340</v>
      </c>
      <c r="F3513" s="101" t="s">
        <v>7506</v>
      </c>
      <c r="G3513" s="101" t="s">
        <v>5876</v>
      </c>
      <c r="H3513" s="103">
        <v>16</v>
      </c>
      <c r="I3513" s="100" t="s">
        <v>7471</v>
      </c>
      <c r="J3513" s="101" t="s">
        <v>3489</v>
      </c>
      <c r="K3513" s="101" t="s">
        <v>3880</v>
      </c>
    </row>
    <row r="3514" spans="1:11">
      <c r="A3514" s="2" t="s">
        <v>12152</v>
      </c>
      <c r="B3514" s="99">
        <v>2189394</v>
      </c>
      <c r="C3514" s="100" t="s">
        <v>3490</v>
      </c>
      <c r="D3514" s="101" t="s">
        <v>3491</v>
      </c>
      <c r="E3514" s="102">
        <v>2217340</v>
      </c>
      <c r="F3514" s="101" t="s">
        <v>7506</v>
      </c>
      <c r="G3514" s="101" t="s">
        <v>5876</v>
      </c>
      <c r="H3514" s="103">
        <v>16</v>
      </c>
      <c r="I3514" s="100" t="s">
        <v>7471</v>
      </c>
      <c r="J3514" s="101" t="s">
        <v>3491</v>
      </c>
      <c r="K3514" s="101" t="s">
        <v>3880</v>
      </c>
    </row>
    <row r="3515" spans="1:11">
      <c r="A3515" s="2" t="s">
        <v>12152</v>
      </c>
      <c r="B3515" s="99">
        <v>2190531</v>
      </c>
      <c r="C3515" s="100" t="s">
        <v>3492</v>
      </c>
      <c r="D3515" s="101" t="s">
        <v>3493</v>
      </c>
      <c r="E3515" s="102">
        <v>2217340</v>
      </c>
      <c r="F3515" s="101" t="s">
        <v>7506</v>
      </c>
      <c r="G3515" s="101" t="s">
        <v>5876</v>
      </c>
      <c r="H3515" s="103">
        <v>16</v>
      </c>
      <c r="I3515" s="100" t="s">
        <v>7471</v>
      </c>
      <c r="J3515" s="101" t="s">
        <v>3493</v>
      </c>
      <c r="K3515" s="101" t="s">
        <v>3880</v>
      </c>
    </row>
    <row r="3516" spans="1:11">
      <c r="A3516" s="2" t="s">
        <v>12152</v>
      </c>
      <c r="B3516" s="99">
        <v>2190582</v>
      </c>
      <c r="C3516" s="100" t="s">
        <v>3494</v>
      </c>
      <c r="D3516" s="101" t="s">
        <v>3495</v>
      </c>
      <c r="E3516" s="102">
        <v>2217340</v>
      </c>
      <c r="F3516" s="101" t="s">
        <v>7506</v>
      </c>
      <c r="G3516" s="101" t="s">
        <v>5876</v>
      </c>
      <c r="H3516" s="103">
        <v>16</v>
      </c>
      <c r="I3516" s="100" t="s">
        <v>7471</v>
      </c>
      <c r="J3516" s="101" t="s">
        <v>3495</v>
      </c>
      <c r="K3516" s="101" t="s">
        <v>3880</v>
      </c>
    </row>
    <row r="3517" spans="1:11">
      <c r="A3517" s="2" t="s">
        <v>12152</v>
      </c>
      <c r="B3517" s="99">
        <v>2189111</v>
      </c>
      <c r="C3517" s="100" t="s">
        <v>3496</v>
      </c>
      <c r="D3517" s="101" t="s">
        <v>3497</v>
      </c>
      <c r="E3517" s="102">
        <v>2217340</v>
      </c>
      <c r="F3517" s="101" t="s">
        <v>7506</v>
      </c>
      <c r="G3517" s="101" t="s">
        <v>5876</v>
      </c>
      <c r="H3517" s="103">
        <v>16</v>
      </c>
      <c r="I3517" s="100" t="s">
        <v>7471</v>
      </c>
      <c r="J3517" s="101" t="s">
        <v>3497</v>
      </c>
      <c r="K3517" s="101" t="s">
        <v>3880</v>
      </c>
    </row>
    <row r="3518" spans="1:11">
      <c r="A3518" s="2" t="s">
        <v>12152</v>
      </c>
      <c r="B3518" s="99">
        <v>2170036</v>
      </c>
      <c r="C3518" s="100" t="s">
        <v>3999</v>
      </c>
      <c r="D3518" s="101" t="s">
        <v>4000</v>
      </c>
      <c r="E3518" s="102">
        <v>2123278</v>
      </c>
      <c r="F3518" s="101" t="s">
        <v>7506</v>
      </c>
      <c r="G3518" s="101" t="s">
        <v>5872</v>
      </c>
      <c r="H3518" s="103">
        <v>4</v>
      </c>
      <c r="I3518" s="100" t="s">
        <v>7521</v>
      </c>
      <c r="J3518" s="101" t="s">
        <v>4000</v>
      </c>
      <c r="K3518" s="101" t="s">
        <v>4001</v>
      </c>
    </row>
    <row r="3519" spans="1:11">
      <c r="A3519" s="2" t="s">
        <v>12152</v>
      </c>
      <c r="B3519" s="99">
        <v>2129701</v>
      </c>
      <c r="C3519" s="100" t="s">
        <v>4088</v>
      </c>
      <c r="D3519" s="101" t="s">
        <v>4089</v>
      </c>
      <c r="E3519" s="102">
        <v>2212826</v>
      </c>
      <c r="F3519" s="101" t="s">
        <v>7506</v>
      </c>
      <c r="G3519" s="101" t="s">
        <v>5876</v>
      </c>
      <c r="H3519" s="103">
        <v>16</v>
      </c>
      <c r="I3519" s="100" t="s">
        <v>7471</v>
      </c>
      <c r="J3519" s="101" t="s">
        <v>4089</v>
      </c>
      <c r="K3519" s="101" t="s">
        <v>3919</v>
      </c>
    </row>
    <row r="3520" spans="1:11">
      <c r="A3520" s="2" t="s">
        <v>12152</v>
      </c>
      <c r="B3520" s="99">
        <v>2135095</v>
      </c>
      <c r="C3520" s="100" t="s">
        <v>4090</v>
      </c>
      <c r="D3520" s="101" t="s">
        <v>4091</v>
      </c>
      <c r="E3520" s="102">
        <v>2212826</v>
      </c>
      <c r="F3520" s="101" t="s">
        <v>7506</v>
      </c>
      <c r="G3520" s="101" t="s">
        <v>5876</v>
      </c>
      <c r="H3520" s="103">
        <v>16</v>
      </c>
      <c r="I3520" s="100" t="s">
        <v>7471</v>
      </c>
      <c r="J3520" s="101" t="s">
        <v>4091</v>
      </c>
      <c r="K3520" s="101" t="s">
        <v>3919</v>
      </c>
    </row>
    <row r="3521" spans="1:11">
      <c r="A3521" s="2" t="s">
        <v>12152</v>
      </c>
      <c r="B3521" s="99">
        <v>2137054</v>
      </c>
      <c r="C3521" s="100" t="s">
        <v>4092</v>
      </c>
      <c r="D3521" s="101" t="s">
        <v>4093</v>
      </c>
      <c r="E3521" s="102">
        <v>2212826</v>
      </c>
      <c r="F3521" s="101" t="s">
        <v>7506</v>
      </c>
      <c r="G3521" s="101" t="s">
        <v>5876</v>
      </c>
      <c r="H3521" s="103">
        <v>16</v>
      </c>
      <c r="I3521" s="100" t="s">
        <v>7471</v>
      </c>
      <c r="J3521" s="101" t="s">
        <v>4093</v>
      </c>
      <c r="K3521" s="101" t="s">
        <v>3919</v>
      </c>
    </row>
    <row r="3522" spans="1:11">
      <c r="A3522" s="2" t="s">
        <v>12152</v>
      </c>
      <c r="B3522" s="99">
        <v>2148845</v>
      </c>
      <c r="C3522" s="100" t="s">
        <v>4094</v>
      </c>
      <c r="D3522" s="101" t="s">
        <v>4095</v>
      </c>
      <c r="E3522" s="102">
        <v>2212826</v>
      </c>
      <c r="F3522" s="101" t="s">
        <v>7506</v>
      </c>
      <c r="G3522" s="101" t="s">
        <v>5876</v>
      </c>
      <c r="H3522" s="103">
        <v>16</v>
      </c>
      <c r="I3522" s="100" t="s">
        <v>7471</v>
      </c>
      <c r="J3522" s="101" t="s">
        <v>4095</v>
      </c>
      <c r="K3522" s="101" t="s">
        <v>3919</v>
      </c>
    </row>
    <row r="3523" spans="1:11">
      <c r="A3523" s="2" t="s">
        <v>12152</v>
      </c>
      <c r="B3523" s="99">
        <v>2190380</v>
      </c>
      <c r="C3523" s="100" t="s">
        <v>4096</v>
      </c>
      <c r="D3523" s="101" t="s">
        <v>4097</v>
      </c>
      <c r="E3523" s="102">
        <v>2212826</v>
      </c>
      <c r="F3523" s="101" t="s">
        <v>7506</v>
      </c>
      <c r="G3523" s="101" t="s">
        <v>5876</v>
      </c>
      <c r="H3523" s="103">
        <v>16</v>
      </c>
      <c r="I3523" s="100" t="s">
        <v>7471</v>
      </c>
      <c r="J3523" s="101" t="s">
        <v>4097</v>
      </c>
      <c r="K3523" s="101" t="s">
        <v>3919</v>
      </c>
    </row>
    <row r="3524" spans="1:11">
      <c r="A3524" s="2" t="s">
        <v>12152</v>
      </c>
      <c r="B3524" s="99">
        <v>2131721</v>
      </c>
      <c r="C3524" s="100" t="s">
        <v>4098</v>
      </c>
      <c r="D3524" s="101" t="s">
        <v>4099</v>
      </c>
      <c r="E3524" s="102">
        <v>2212826</v>
      </c>
      <c r="F3524" s="101" t="s">
        <v>7506</v>
      </c>
      <c r="G3524" s="101" t="s">
        <v>5876</v>
      </c>
      <c r="H3524" s="103">
        <v>16</v>
      </c>
      <c r="I3524" s="100" t="s">
        <v>7471</v>
      </c>
      <c r="J3524" s="101" t="s">
        <v>4099</v>
      </c>
      <c r="K3524" s="101" t="s">
        <v>3919</v>
      </c>
    </row>
    <row r="3525" spans="1:11">
      <c r="A3525" s="2" t="s">
        <v>12152</v>
      </c>
      <c r="B3525" s="99">
        <v>2145142</v>
      </c>
      <c r="C3525" s="100" t="s">
        <v>4100</v>
      </c>
      <c r="D3525" s="101" t="s">
        <v>4101</v>
      </c>
      <c r="E3525" s="102">
        <v>2212826</v>
      </c>
      <c r="F3525" s="101" t="s">
        <v>7506</v>
      </c>
      <c r="G3525" s="101" t="s">
        <v>5876</v>
      </c>
      <c r="H3525" s="103">
        <v>16</v>
      </c>
      <c r="I3525" s="100" t="s">
        <v>7471</v>
      </c>
      <c r="J3525" s="101" t="s">
        <v>4101</v>
      </c>
      <c r="K3525" s="101" t="s">
        <v>3919</v>
      </c>
    </row>
    <row r="3526" spans="1:11">
      <c r="A3526" s="2" t="s">
        <v>12152</v>
      </c>
      <c r="B3526" s="99">
        <v>2172262</v>
      </c>
      <c r="C3526" s="100" t="s">
        <v>4102</v>
      </c>
      <c r="D3526" s="101" t="s">
        <v>4103</v>
      </c>
      <c r="E3526" s="102">
        <v>2212826</v>
      </c>
      <c r="F3526" s="101" t="s">
        <v>7506</v>
      </c>
      <c r="G3526" s="101" t="s">
        <v>5876</v>
      </c>
      <c r="H3526" s="103">
        <v>16</v>
      </c>
      <c r="I3526" s="100" t="s">
        <v>7471</v>
      </c>
      <c r="J3526" s="101" t="s">
        <v>4103</v>
      </c>
      <c r="K3526" s="101" t="s">
        <v>3919</v>
      </c>
    </row>
    <row r="3527" spans="1:11">
      <c r="A3527" s="2" t="s">
        <v>12152</v>
      </c>
      <c r="B3527" s="99">
        <v>2148654</v>
      </c>
      <c r="C3527" s="100" t="s">
        <v>10112</v>
      </c>
      <c r="D3527" s="101" t="s">
        <v>10113</v>
      </c>
      <c r="E3527" s="102">
        <v>2217318</v>
      </c>
      <c r="F3527" s="101" t="s">
        <v>7506</v>
      </c>
      <c r="G3527" s="101" t="s">
        <v>5876</v>
      </c>
      <c r="H3527" s="103">
        <v>16</v>
      </c>
      <c r="I3527" s="100" t="s">
        <v>7471</v>
      </c>
      <c r="J3527" s="101" t="s">
        <v>10113</v>
      </c>
      <c r="K3527" s="101" t="s">
        <v>649</v>
      </c>
    </row>
    <row r="3528" spans="1:11">
      <c r="A3528" s="2" t="s">
        <v>12152</v>
      </c>
      <c r="B3528" s="99">
        <v>2182452</v>
      </c>
      <c r="C3528" s="100" t="s">
        <v>10114</v>
      </c>
      <c r="D3528" s="101" t="s">
        <v>10115</v>
      </c>
      <c r="E3528" s="102">
        <v>2217318</v>
      </c>
      <c r="F3528" s="101" t="s">
        <v>7506</v>
      </c>
      <c r="G3528" s="101" t="s">
        <v>5876</v>
      </c>
      <c r="H3528" s="103">
        <v>16</v>
      </c>
      <c r="I3528" s="100" t="s">
        <v>7471</v>
      </c>
      <c r="J3528" s="101" t="s">
        <v>10115</v>
      </c>
      <c r="K3528" s="101" t="s">
        <v>649</v>
      </c>
    </row>
    <row r="3529" spans="1:11">
      <c r="A3529" s="2" t="s">
        <v>12152</v>
      </c>
      <c r="B3529" s="99">
        <v>2183248</v>
      </c>
      <c r="C3529" s="100" t="s">
        <v>10116</v>
      </c>
      <c r="D3529" s="101" t="s">
        <v>10117</v>
      </c>
      <c r="E3529" s="102">
        <v>2217318</v>
      </c>
      <c r="F3529" s="101" t="s">
        <v>7506</v>
      </c>
      <c r="G3529" s="101" t="s">
        <v>5876</v>
      </c>
      <c r="H3529" s="103">
        <v>16</v>
      </c>
      <c r="I3529" s="100" t="s">
        <v>7471</v>
      </c>
      <c r="J3529" s="101" t="s">
        <v>10117</v>
      </c>
      <c r="K3529" s="101" t="s">
        <v>649</v>
      </c>
    </row>
    <row r="3530" spans="1:11">
      <c r="A3530" s="2" t="s">
        <v>12152</v>
      </c>
      <c r="B3530" s="99">
        <v>2148494</v>
      </c>
      <c r="C3530" s="100" t="s">
        <v>10118</v>
      </c>
      <c r="D3530" s="101" t="s">
        <v>10119</v>
      </c>
      <c r="E3530" s="102">
        <v>2217318</v>
      </c>
      <c r="F3530" s="101" t="s">
        <v>7506</v>
      </c>
      <c r="G3530" s="101" t="s">
        <v>5876</v>
      </c>
      <c r="H3530" s="103">
        <v>16</v>
      </c>
      <c r="I3530" s="100" t="s">
        <v>7471</v>
      </c>
      <c r="J3530" s="101" t="s">
        <v>10119</v>
      </c>
      <c r="K3530" s="101" t="s">
        <v>649</v>
      </c>
    </row>
    <row r="3531" spans="1:11">
      <c r="A3531" s="2" t="s">
        <v>12152</v>
      </c>
      <c r="B3531" s="99">
        <v>2173280</v>
      </c>
      <c r="C3531" s="100" t="s">
        <v>10120</v>
      </c>
      <c r="D3531" s="101" t="s">
        <v>10121</v>
      </c>
      <c r="E3531" s="102">
        <v>2217318</v>
      </c>
      <c r="F3531" s="101" t="s">
        <v>7506</v>
      </c>
      <c r="G3531" s="101" t="s">
        <v>5876</v>
      </c>
      <c r="H3531" s="103">
        <v>16</v>
      </c>
      <c r="I3531" s="100" t="s">
        <v>7471</v>
      </c>
      <c r="J3531" s="101" t="s">
        <v>10121</v>
      </c>
      <c r="K3531" s="101" t="s">
        <v>649</v>
      </c>
    </row>
    <row r="3532" spans="1:11">
      <c r="A3532" s="2" t="s">
        <v>12152</v>
      </c>
      <c r="B3532" s="99">
        <v>2155681</v>
      </c>
      <c r="C3532" s="100" t="s">
        <v>6865</v>
      </c>
      <c r="D3532" s="101" t="s">
        <v>6866</v>
      </c>
      <c r="E3532" s="102">
        <v>2214564</v>
      </c>
      <c r="F3532" s="101" t="s">
        <v>7506</v>
      </c>
      <c r="G3532" s="101" t="s">
        <v>3099</v>
      </c>
      <c r="H3532" s="103">
        <v>4</v>
      </c>
      <c r="I3532" s="100" t="s">
        <v>7471</v>
      </c>
      <c r="J3532" s="101" t="s">
        <v>6866</v>
      </c>
      <c r="K3532" s="101" t="s">
        <v>1027</v>
      </c>
    </row>
    <row r="3533" spans="1:11">
      <c r="A3533" s="2" t="s">
        <v>12152</v>
      </c>
      <c r="B3533" s="99">
        <v>2162965</v>
      </c>
      <c r="C3533" s="100" t="s">
        <v>6867</v>
      </c>
      <c r="D3533" s="101" t="s">
        <v>6868</v>
      </c>
      <c r="E3533" s="102">
        <v>2214564</v>
      </c>
      <c r="F3533" s="101" t="s">
        <v>7506</v>
      </c>
      <c r="G3533" s="101" t="s">
        <v>3099</v>
      </c>
      <c r="H3533" s="103">
        <v>4</v>
      </c>
      <c r="I3533" s="100" t="s">
        <v>7471</v>
      </c>
      <c r="J3533" s="101" t="s">
        <v>6868</v>
      </c>
      <c r="K3533" s="101" t="s">
        <v>1027</v>
      </c>
    </row>
    <row r="3534" spans="1:11">
      <c r="A3534" s="2" t="s">
        <v>12152</v>
      </c>
      <c r="B3534" s="99">
        <v>2178591</v>
      </c>
      <c r="C3534" s="100" t="s">
        <v>6869</v>
      </c>
      <c r="D3534" s="101" t="s">
        <v>6870</v>
      </c>
      <c r="E3534" s="102">
        <v>2214564</v>
      </c>
      <c r="F3534" s="101" t="s">
        <v>7506</v>
      </c>
      <c r="G3534" s="101" t="s">
        <v>3099</v>
      </c>
      <c r="H3534" s="103">
        <v>4</v>
      </c>
      <c r="I3534" s="100" t="s">
        <v>7471</v>
      </c>
      <c r="J3534" s="101" t="s">
        <v>6870</v>
      </c>
      <c r="K3534" s="101" t="s">
        <v>1027</v>
      </c>
    </row>
    <row r="3535" spans="1:11">
      <c r="A3535" s="2" t="s">
        <v>12152</v>
      </c>
      <c r="B3535" s="99">
        <v>2182202</v>
      </c>
      <c r="C3535" s="100" t="s">
        <v>6871</v>
      </c>
      <c r="D3535" s="101" t="s">
        <v>6872</v>
      </c>
      <c r="E3535" s="102">
        <v>2214564</v>
      </c>
      <c r="F3535" s="101" t="s">
        <v>7506</v>
      </c>
      <c r="G3535" s="101" t="s">
        <v>3099</v>
      </c>
      <c r="H3535" s="103">
        <v>4</v>
      </c>
      <c r="I3535" s="100" t="s">
        <v>7471</v>
      </c>
      <c r="J3535" s="101" t="s">
        <v>6872</v>
      </c>
      <c r="K3535" s="101" t="s">
        <v>1027</v>
      </c>
    </row>
    <row r="3536" spans="1:11">
      <c r="A3536" s="2" t="s">
        <v>12152</v>
      </c>
      <c r="B3536" s="99">
        <v>2178835</v>
      </c>
      <c r="C3536" s="100" t="s">
        <v>6873</v>
      </c>
      <c r="D3536" s="101" t="s">
        <v>6874</v>
      </c>
      <c r="E3536" s="102">
        <v>2214564</v>
      </c>
      <c r="F3536" s="101" t="s">
        <v>7506</v>
      </c>
      <c r="G3536" s="101" t="s">
        <v>3099</v>
      </c>
      <c r="H3536" s="103">
        <v>4</v>
      </c>
      <c r="I3536" s="100" t="s">
        <v>7471</v>
      </c>
      <c r="J3536" s="101" t="s">
        <v>6874</v>
      </c>
      <c r="K3536" s="101" t="s">
        <v>1027</v>
      </c>
    </row>
    <row r="3537" spans="1:11">
      <c r="A3537" s="2" t="s">
        <v>12152</v>
      </c>
      <c r="B3537" s="99">
        <v>2189550</v>
      </c>
      <c r="C3537" s="100" t="s">
        <v>6875</v>
      </c>
      <c r="D3537" s="101" t="s">
        <v>6876</v>
      </c>
      <c r="E3537" s="102">
        <v>2214564</v>
      </c>
      <c r="F3537" s="101" t="s">
        <v>7506</v>
      </c>
      <c r="G3537" s="101" t="s">
        <v>3099</v>
      </c>
      <c r="H3537" s="103">
        <v>4</v>
      </c>
      <c r="I3537" s="100" t="s">
        <v>7471</v>
      </c>
      <c r="J3537" s="101" t="s">
        <v>6876</v>
      </c>
      <c r="K3537" s="101" t="s">
        <v>1027</v>
      </c>
    </row>
    <row r="3538" spans="1:11">
      <c r="A3538" s="2" t="s">
        <v>12152</v>
      </c>
      <c r="B3538" s="99">
        <v>2131174</v>
      </c>
      <c r="C3538" s="100" t="s">
        <v>6877</v>
      </c>
      <c r="D3538" s="101" t="s">
        <v>6878</v>
      </c>
      <c r="E3538" s="102">
        <v>2220594</v>
      </c>
      <c r="F3538" s="101" t="s">
        <v>7506</v>
      </c>
      <c r="G3538" s="101" t="s">
        <v>5457</v>
      </c>
      <c r="H3538" s="103">
        <v>12</v>
      </c>
      <c r="I3538" s="100" t="s">
        <v>7471</v>
      </c>
      <c r="J3538" s="101" t="s">
        <v>6878</v>
      </c>
      <c r="K3538" s="101" t="s">
        <v>674</v>
      </c>
    </row>
    <row r="3539" spans="1:11">
      <c r="A3539" s="2" t="s">
        <v>12152</v>
      </c>
      <c r="B3539" s="99">
        <v>2160808</v>
      </c>
      <c r="C3539" s="100" t="s">
        <v>6879</v>
      </c>
      <c r="D3539" s="101" t="s">
        <v>6880</v>
      </c>
      <c r="E3539" s="102">
        <v>2220594</v>
      </c>
      <c r="F3539" s="101" t="s">
        <v>7506</v>
      </c>
      <c r="G3539" s="101" t="s">
        <v>5457</v>
      </c>
      <c r="H3539" s="103">
        <v>12</v>
      </c>
      <c r="I3539" s="100" t="s">
        <v>7471</v>
      </c>
      <c r="J3539" s="101" t="s">
        <v>6880</v>
      </c>
      <c r="K3539" s="101" t="s">
        <v>674</v>
      </c>
    </row>
    <row r="3540" spans="1:11">
      <c r="A3540" s="2" t="s">
        <v>12152</v>
      </c>
      <c r="B3540" s="99">
        <v>2180763</v>
      </c>
      <c r="C3540" s="100" t="s">
        <v>6881</v>
      </c>
      <c r="D3540" s="101" t="s">
        <v>6882</v>
      </c>
      <c r="E3540" s="102">
        <v>2220594</v>
      </c>
      <c r="F3540" s="101" t="s">
        <v>7506</v>
      </c>
      <c r="G3540" s="101" t="s">
        <v>5457</v>
      </c>
      <c r="H3540" s="103">
        <v>12</v>
      </c>
      <c r="I3540" s="100" t="s">
        <v>7471</v>
      </c>
      <c r="J3540" s="101" t="s">
        <v>6882</v>
      </c>
      <c r="K3540" s="101" t="s">
        <v>674</v>
      </c>
    </row>
    <row r="3541" spans="1:11">
      <c r="A3541" s="2" t="s">
        <v>12152</v>
      </c>
      <c r="B3541" s="99">
        <v>2181737</v>
      </c>
      <c r="C3541" s="100" t="s">
        <v>6883</v>
      </c>
      <c r="D3541" s="101" t="s">
        <v>6884</v>
      </c>
      <c r="E3541" s="102">
        <v>2220594</v>
      </c>
      <c r="F3541" s="101" t="s">
        <v>7506</v>
      </c>
      <c r="G3541" s="101" t="s">
        <v>5457</v>
      </c>
      <c r="H3541" s="103">
        <v>12</v>
      </c>
      <c r="I3541" s="100" t="s">
        <v>7471</v>
      </c>
      <c r="J3541" s="101" t="s">
        <v>6884</v>
      </c>
      <c r="K3541" s="101" t="s">
        <v>674</v>
      </c>
    </row>
    <row r="3542" spans="1:11">
      <c r="A3542" s="2" t="s">
        <v>12152</v>
      </c>
      <c r="B3542" s="99">
        <v>2183315</v>
      </c>
      <c r="C3542" s="100" t="s">
        <v>6885</v>
      </c>
      <c r="D3542" s="101" t="s">
        <v>6886</v>
      </c>
      <c r="E3542" s="102">
        <v>2220594</v>
      </c>
      <c r="F3542" s="101" t="s">
        <v>7506</v>
      </c>
      <c r="G3542" s="101" t="s">
        <v>5457</v>
      </c>
      <c r="H3542" s="103">
        <v>12</v>
      </c>
      <c r="I3542" s="100" t="s">
        <v>7471</v>
      </c>
      <c r="J3542" s="101" t="s">
        <v>6886</v>
      </c>
      <c r="K3542" s="101" t="s">
        <v>674</v>
      </c>
    </row>
    <row r="3543" spans="1:11">
      <c r="A3543" s="2" t="s">
        <v>12152</v>
      </c>
      <c r="B3543" s="99">
        <v>2183444</v>
      </c>
      <c r="C3543" s="100" t="s">
        <v>6887</v>
      </c>
      <c r="D3543" s="101" t="s">
        <v>6888</v>
      </c>
      <c r="E3543" s="102">
        <v>2220594</v>
      </c>
      <c r="F3543" s="101" t="s">
        <v>7506</v>
      </c>
      <c r="G3543" s="101" t="s">
        <v>5457</v>
      </c>
      <c r="H3543" s="103">
        <v>12</v>
      </c>
      <c r="I3543" s="100" t="s">
        <v>7471</v>
      </c>
      <c r="J3543" s="101" t="s">
        <v>6888</v>
      </c>
      <c r="K3543" s="101" t="s">
        <v>674</v>
      </c>
    </row>
    <row r="3544" spans="1:11">
      <c r="A3544" s="2" t="s">
        <v>12152</v>
      </c>
      <c r="B3544" s="99">
        <v>2168127</v>
      </c>
      <c r="C3544" s="100" t="s">
        <v>6889</v>
      </c>
      <c r="D3544" s="101" t="s">
        <v>6890</v>
      </c>
      <c r="E3544" s="102">
        <v>2220594</v>
      </c>
      <c r="F3544" s="101" t="s">
        <v>7506</v>
      </c>
      <c r="G3544" s="101" t="s">
        <v>5457</v>
      </c>
      <c r="H3544" s="103">
        <v>12</v>
      </c>
      <c r="I3544" s="100" t="s">
        <v>7471</v>
      </c>
      <c r="J3544" s="101" t="s">
        <v>6890</v>
      </c>
      <c r="K3544" s="101" t="s">
        <v>674</v>
      </c>
    </row>
    <row r="3545" spans="1:11">
      <c r="A3545" s="2" t="s">
        <v>12152</v>
      </c>
      <c r="B3545" s="99">
        <v>2149768</v>
      </c>
      <c r="C3545" s="100" t="s">
        <v>6891</v>
      </c>
      <c r="D3545" s="101" t="s">
        <v>6892</v>
      </c>
      <c r="E3545" s="102">
        <v>2220594</v>
      </c>
      <c r="F3545" s="101" t="s">
        <v>7506</v>
      </c>
      <c r="G3545" s="101" t="s">
        <v>5457</v>
      </c>
      <c r="H3545" s="103">
        <v>12</v>
      </c>
      <c r="I3545" s="100" t="s">
        <v>7471</v>
      </c>
      <c r="J3545" s="101" t="s">
        <v>6892</v>
      </c>
      <c r="K3545" s="101" t="s">
        <v>674</v>
      </c>
    </row>
    <row r="3546" spans="1:11">
      <c r="A3546" s="2" t="s">
        <v>12152</v>
      </c>
      <c r="B3546" s="99">
        <v>2190536</v>
      </c>
      <c r="C3546" s="100" t="s">
        <v>6893</v>
      </c>
      <c r="D3546" s="101" t="s">
        <v>6894</v>
      </c>
      <c r="E3546" s="102">
        <v>2220594</v>
      </c>
      <c r="F3546" s="101" t="s">
        <v>7506</v>
      </c>
      <c r="G3546" s="101" t="s">
        <v>5457</v>
      </c>
      <c r="H3546" s="103">
        <v>12</v>
      </c>
      <c r="I3546" s="100" t="s">
        <v>7471</v>
      </c>
      <c r="J3546" s="101" t="s">
        <v>6894</v>
      </c>
      <c r="K3546" s="101" t="s">
        <v>674</v>
      </c>
    </row>
    <row r="3547" spans="1:11">
      <c r="A3547" s="2" t="s">
        <v>12152</v>
      </c>
      <c r="B3547" s="99">
        <v>2169287</v>
      </c>
      <c r="C3547" s="100" t="s">
        <v>6895</v>
      </c>
      <c r="D3547" s="101" t="s">
        <v>6896</v>
      </c>
      <c r="E3547" s="102">
        <v>2220594</v>
      </c>
      <c r="F3547" s="101" t="s">
        <v>7506</v>
      </c>
      <c r="G3547" s="101" t="s">
        <v>5457</v>
      </c>
      <c r="H3547" s="103">
        <v>12</v>
      </c>
      <c r="I3547" s="100" t="s">
        <v>7471</v>
      </c>
      <c r="J3547" s="101" t="s">
        <v>6896</v>
      </c>
      <c r="K3547" s="101" t="s">
        <v>674</v>
      </c>
    </row>
    <row r="3548" spans="1:11">
      <c r="A3548" s="2" t="s">
        <v>12152</v>
      </c>
      <c r="B3548" s="99">
        <v>2185057</v>
      </c>
      <c r="C3548" s="100" t="s">
        <v>6897</v>
      </c>
      <c r="D3548" s="101" t="s">
        <v>6898</v>
      </c>
      <c r="E3548" s="102">
        <v>2124248</v>
      </c>
      <c r="F3548" s="101" t="s">
        <v>7506</v>
      </c>
      <c r="G3548" s="101" t="s">
        <v>2900</v>
      </c>
      <c r="H3548" s="103">
        <v>4.8</v>
      </c>
      <c r="I3548" s="100" t="s">
        <v>7471</v>
      </c>
      <c r="J3548" s="101" t="s">
        <v>6898</v>
      </c>
      <c r="K3548" s="101" t="s">
        <v>6899</v>
      </c>
    </row>
    <row r="3549" spans="1:11">
      <c r="A3549" s="2" t="s">
        <v>12152</v>
      </c>
      <c r="B3549" s="99">
        <v>2178099</v>
      </c>
      <c r="C3549" s="100" t="s">
        <v>6900</v>
      </c>
      <c r="D3549" s="101" t="s">
        <v>6901</v>
      </c>
      <c r="E3549" s="102">
        <v>2125104</v>
      </c>
      <c r="F3549" s="101" t="s">
        <v>7506</v>
      </c>
      <c r="G3549" s="101" t="s">
        <v>5442</v>
      </c>
      <c r="H3549" s="103">
        <v>12</v>
      </c>
      <c r="I3549" s="100" t="s">
        <v>7521</v>
      </c>
      <c r="J3549" s="101" t="s">
        <v>6901</v>
      </c>
      <c r="K3549" s="101" t="s">
        <v>6902</v>
      </c>
    </row>
    <row r="3550" spans="1:11">
      <c r="A3550" s="2" t="s">
        <v>12152</v>
      </c>
      <c r="B3550" s="99">
        <v>2178100</v>
      </c>
      <c r="C3550" s="100" t="s">
        <v>6903</v>
      </c>
      <c r="D3550" s="101" t="s">
        <v>6904</v>
      </c>
      <c r="E3550" s="102">
        <v>2124849</v>
      </c>
      <c r="F3550" s="101" t="s">
        <v>7506</v>
      </c>
      <c r="G3550" s="101" t="s">
        <v>5451</v>
      </c>
      <c r="H3550" s="103">
        <v>4</v>
      </c>
      <c r="I3550" s="100" t="s">
        <v>7471</v>
      </c>
      <c r="J3550" s="101" t="s">
        <v>6904</v>
      </c>
      <c r="K3550" s="101" t="s">
        <v>3446</v>
      </c>
    </row>
    <row r="3551" spans="1:11">
      <c r="A3551" s="2" t="s">
        <v>12152</v>
      </c>
      <c r="B3551" s="99">
        <v>2189771</v>
      </c>
      <c r="C3551" s="100" t="s">
        <v>12715</v>
      </c>
      <c r="D3551" s="101" t="s">
        <v>12716</v>
      </c>
      <c r="E3551" s="102">
        <v>2124293</v>
      </c>
      <c r="F3551" s="101" t="s">
        <v>7506</v>
      </c>
      <c r="G3551" s="101" t="s">
        <v>3102</v>
      </c>
      <c r="H3551" s="103">
        <v>4</v>
      </c>
      <c r="I3551" s="100" t="s">
        <v>7471</v>
      </c>
      <c r="J3551" s="101" t="s">
        <v>12716</v>
      </c>
      <c r="K3551" s="101" t="s">
        <v>1105</v>
      </c>
    </row>
    <row r="3552" spans="1:11">
      <c r="A3552" s="2" t="s">
        <v>12152</v>
      </c>
      <c r="B3552" s="99">
        <v>2190349</v>
      </c>
      <c r="C3552" s="100" t="s">
        <v>12387</v>
      </c>
      <c r="D3552" s="101" t="s">
        <v>12388</v>
      </c>
      <c r="E3552" s="102">
        <v>2219632</v>
      </c>
      <c r="F3552" s="101" t="s">
        <v>7506</v>
      </c>
      <c r="G3552" s="101" t="s">
        <v>5876</v>
      </c>
      <c r="H3552" s="103">
        <v>16</v>
      </c>
      <c r="I3552" s="100" t="s">
        <v>7471</v>
      </c>
      <c r="J3552" s="101" t="s">
        <v>12388</v>
      </c>
      <c r="K3552" s="101" t="s">
        <v>732</v>
      </c>
    </row>
    <row r="3553" spans="1:11">
      <c r="A3553" s="2" t="s">
        <v>12152</v>
      </c>
      <c r="B3553" s="99">
        <v>2184549</v>
      </c>
      <c r="C3553" s="100" t="s">
        <v>12389</v>
      </c>
      <c r="D3553" s="101" t="s">
        <v>12390</v>
      </c>
      <c r="E3553" s="102">
        <v>2219632</v>
      </c>
      <c r="F3553" s="101" t="s">
        <v>7506</v>
      </c>
      <c r="G3553" s="101" t="s">
        <v>5876</v>
      </c>
      <c r="H3553" s="103">
        <v>16</v>
      </c>
      <c r="I3553" s="100" t="s">
        <v>7471</v>
      </c>
      <c r="J3553" s="101" t="s">
        <v>12390</v>
      </c>
      <c r="K3553" s="101" t="s">
        <v>732</v>
      </c>
    </row>
    <row r="3554" spans="1:11">
      <c r="A3554" s="2" t="s">
        <v>12152</v>
      </c>
      <c r="B3554" s="99">
        <v>2170888</v>
      </c>
      <c r="C3554" s="100" t="s">
        <v>12391</v>
      </c>
      <c r="D3554" s="101" t="s">
        <v>12392</v>
      </c>
      <c r="E3554" s="102">
        <v>2219632</v>
      </c>
      <c r="F3554" s="101" t="s">
        <v>7506</v>
      </c>
      <c r="G3554" s="101" t="s">
        <v>5876</v>
      </c>
      <c r="H3554" s="103">
        <v>16</v>
      </c>
      <c r="I3554" s="100" t="s">
        <v>7471</v>
      </c>
      <c r="J3554" s="101" t="s">
        <v>12392</v>
      </c>
      <c r="K3554" s="101" t="s">
        <v>732</v>
      </c>
    </row>
    <row r="3555" spans="1:11">
      <c r="A3555" s="2" t="s">
        <v>12152</v>
      </c>
      <c r="B3555" s="99">
        <v>2144391</v>
      </c>
      <c r="C3555" s="100" t="s">
        <v>12393</v>
      </c>
      <c r="D3555" s="101" t="s">
        <v>12394</v>
      </c>
      <c r="E3555" s="102">
        <v>2217672</v>
      </c>
      <c r="F3555" s="101" t="s">
        <v>7506</v>
      </c>
      <c r="G3555" s="101" t="s">
        <v>5451</v>
      </c>
      <c r="H3555" s="103">
        <v>4</v>
      </c>
      <c r="I3555" s="100" t="s">
        <v>7471</v>
      </c>
      <c r="J3555" s="101" t="s">
        <v>12394</v>
      </c>
      <c r="K3555" s="101" t="s">
        <v>1292</v>
      </c>
    </row>
    <row r="3556" spans="1:11">
      <c r="A3556" s="2" t="s">
        <v>12152</v>
      </c>
      <c r="B3556" s="99">
        <v>2167030</v>
      </c>
      <c r="C3556" s="100" t="s">
        <v>12395</v>
      </c>
      <c r="D3556" s="101" t="s">
        <v>12396</v>
      </c>
      <c r="E3556" s="102">
        <v>2217672</v>
      </c>
      <c r="F3556" s="101" t="s">
        <v>7506</v>
      </c>
      <c r="G3556" s="101" t="s">
        <v>5451</v>
      </c>
      <c r="H3556" s="103">
        <v>4</v>
      </c>
      <c r="I3556" s="100" t="s">
        <v>7471</v>
      </c>
      <c r="J3556" s="101" t="s">
        <v>12396</v>
      </c>
      <c r="K3556" s="101" t="s">
        <v>1292</v>
      </c>
    </row>
    <row r="3557" spans="1:11">
      <c r="A3557" s="2" t="s">
        <v>12152</v>
      </c>
      <c r="B3557" s="99">
        <v>2167231</v>
      </c>
      <c r="C3557" s="100" t="s">
        <v>12397</v>
      </c>
      <c r="D3557" s="101" t="s">
        <v>12398</v>
      </c>
      <c r="E3557" s="102">
        <v>2217672</v>
      </c>
      <c r="F3557" s="101" t="s">
        <v>7506</v>
      </c>
      <c r="G3557" s="101" t="s">
        <v>5451</v>
      </c>
      <c r="H3557" s="103">
        <v>4</v>
      </c>
      <c r="I3557" s="100" t="s">
        <v>7471</v>
      </c>
      <c r="J3557" s="101" t="s">
        <v>12398</v>
      </c>
      <c r="K3557" s="101" t="s">
        <v>1292</v>
      </c>
    </row>
    <row r="3558" spans="1:11">
      <c r="A3558" s="2" t="s">
        <v>12152</v>
      </c>
      <c r="B3558" s="99">
        <v>2185146</v>
      </c>
      <c r="C3558" s="100" t="s">
        <v>12399</v>
      </c>
      <c r="D3558" s="101" t="s">
        <v>12400</v>
      </c>
      <c r="E3558" s="102">
        <v>2217672</v>
      </c>
      <c r="F3558" s="101" t="s">
        <v>7506</v>
      </c>
      <c r="G3558" s="101" t="s">
        <v>5451</v>
      </c>
      <c r="H3558" s="103">
        <v>4</v>
      </c>
      <c r="I3558" s="100" t="s">
        <v>7471</v>
      </c>
      <c r="J3558" s="101" t="s">
        <v>12400</v>
      </c>
      <c r="K3558" s="101" t="s">
        <v>1292</v>
      </c>
    </row>
    <row r="3559" spans="1:11">
      <c r="A3559" s="2" t="s">
        <v>12152</v>
      </c>
      <c r="B3559" s="99">
        <v>2178102</v>
      </c>
      <c r="C3559" s="100" t="s">
        <v>12401</v>
      </c>
      <c r="D3559" s="101" t="s">
        <v>12402</v>
      </c>
      <c r="E3559" s="102">
        <v>2217672</v>
      </c>
      <c r="F3559" s="101" t="s">
        <v>7506</v>
      </c>
      <c r="G3559" s="101" t="s">
        <v>5451</v>
      </c>
      <c r="H3559" s="103">
        <v>4</v>
      </c>
      <c r="I3559" s="100" t="s">
        <v>7471</v>
      </c>
      <c r="J3559" s="101" t="s">
        <v>12402</v>
      </c>
      <c r="K3559" s="101" t="s">
        <v>1292</v>
      </c>
    </row>
    <row r="3560" spans="1:11">
      <c r="A3560" s="2" t="s">
        <v>12152</v>
      </c>
      <c r="B3560" s="99">
        <v>2182855</v>
      </c>
      <c r="C3560" s="100" t="s">
        <v>12403</v>
      </c>
      <c r="D3560" s="101" t="s">
        <v>12404</v>
      </c>
      <c r="E3560" s="102">
        <v>2217672</v>
      </c>
      <c r="F3560" s="101" t="s">
        <v>7506</v>
      </c>
      <c r="G3560" s="101" t="s">
        <v>5451</v>
      </c>
      <c r="H3560" s="103">
        <v>4</v>
      </c>
      <c r="I3560" s="100" t="s">
        <v>7471</v>
      </c>
      <c r="J3560" s="101" t="s">
        <v>12404</v>
      </c>
      <c r="K3560" s="101" t="s">
        <v>1292</v>
      </c>
    </row>
    <row r="3561" spans="1:11">
      <c r="A3561" s="2" t="s">
        <v>12152</v>
      </c>
      <c r="B3561" s="99">
        <v>2152391</v>
      </c>
      <c r="C3561" s="100" t="s">
        <v>12405</v>
      </c>
      <c r="D3561" s="101" t="s">
        <v>12406</v>
      </c>
      <c r="E3561" s="102">
        <v>2217672</v>
      </c>
      <c r="F3561" s="101" t="s">
        <v>7506</v>
      </c>
      <c r="G3561" s="101" t="s">
        <v>5451</v>
      </c>
      <c r="H3561" s="103">
        <v>4</v>
      </c>
      <c r="I3561" s="100" t="s">
        <v>7471</v>
      </c>
      <c r="J3561" s="101" t="s">
        <v>12406</v>
      </c>
      <c r="K3561" s="101" t="s">
        <v>1292</v>
      </c>
    </row>
    <row r="3562" spans="1:11">
      <c r="A3562" s="2" t="s">
        <v>12152</v>
      </c>
      <c r="B3562" s="99">
        <v>2149761</v>
      </c>
      <c r="C3562" s="100" t="s">
        <v>12407</v>
      </c>
      <c r="D3562" s="101" t="s">
        <v>12408</v>
      </c>
      <c r="E3562" s="102">
        <v>2214308</v>
      </c>
      <c r="F3562" s="101" t="s">
        <v>7506</v>
      </c>
      <c r="G3562" s="101" t="s">
        <v>3175</v>
      </c>
      <c r="H3562" s="103">
        <v>12</v>
      </c>
      <c r="I3562" s="100" t="s">
        <v>7471</v>
      </c>
      <c r="J3562" s="101" t="s">
        <v>12408</v>
      </c>
      <c r="K3562" s="101" t="s">
        <v>415</v>
      </c>
    </row>
    <row r="3563" spans="1:11">
      <c r="A3563" s="2" t="s">
        <v>12152</v>
      </c>
      <c r="B3563" s="99">
        <v>2149762</v>
      </c>
      <c r="C3563" s="100" t="s">
        <v>12409</v>
      </c>
      <c r="D3563" s="101" t="s">
        <v>12410</v>
      </c>
      <c r="E3563" s="102">
        <v>2214308</v>
      </c>
      <c r="F3563" s="101" t="s">
        <v>7506</v>
      </c>
      <c r="G3563" s="101" t="s">
        <v>3175</v>
      </c>
      <c r="H3563" s="103">
        <v>12</v>
      </c>
      <c r="I3563" s="100" t="s">
        <v>7471</v>
      </c>
      <c r="J3563" s="101" t="s">
        <v>12410</v>
      </c>
      <c r="K3563" s="101" t="s">
        <v>415</v>
      </c>
    </row>
    <row r="3564" spans="1:11">
      <c r="A3564" s="2" t="s">
        <v>12152</v>
      </c>
      <c r="B3564" s="99">
        <v>2158786</v>
      </c>
      <c r="C3564" s="100" t="s">
        <v>12411</v>
      </c>
      <c r="D3564" s="101" t="s">
        <v>12412</v>
      </c>
      <c r="E3564" s="102">
        <v>2214308</v>
      </c>
      <c r="F3564" s="101" t="s">
        <v>7506</v>
      </c>
      <c r="G3564" s="101" t="s">
        <v>3175</v>
      </c>
      <c r="H3564" s="103">
        <v>12</v>
      </c>
      <c r="I3564" s="100" t="s">
        <v>7471</v>
      </c>
      <c r="J3564" s="101" t="s">
        <v>12412</v>
      </c>
      <c r="K3564" s="101" t="s">
        <v>415</v>
      </c>
    </row>
    <row r="3565" spans="1:11">
      <c r="A3565" s="2" t="s">
        <v>12152</v>
      </c>
      <c r="B3565" s="99">
        <v>2188782</v>
      </c>
      <c r="C3565" s="100" t="s">
        <v>12413</v>
      </c>
      <c r="D3565" s="101" t="s">
        <v>12414</v>
      </c>
      <c r="E3565" s="102">
        <v>2214308</v>
      </c>
      <c r="F3565" s="101" t="s">
        <v>7506</v>
      </c>
      <c r="G3565" s="101" t="s">
        <v>3175</v>
      </c>
      <c r="H3565" s="103">
        <v>12</v>
      </c>
      <c r="I3565" s="100" t="s">
        <v>7471</v>
      </c>
      <c r="J3565" s="101" t="s">
        <v>12414</v>
      </c>
      <c r="K3565" s="101" t="s">
        <v>415</v>
      </c>
    </row>
    <row r="3566" spans="1:11">
      <c r="A3566" s="2" t="s">
        <v>12152</v>
      </c>
      <c r="B3566" s="99">
        <v>2165745</v>
      </c>
      <c r="C3566" s="100" t="s">
        <v>12499</v>
      </c>
      <c r="D3566" s="101" t="s">
        <v>12500</v>
      </c>
      <c r="E3566" s="102">
        <v>2213740</v>
      </c>
      <c r="F3566" s="101" t="s">
        <v>7506</v>
      </c>
      <c r="G3566" s="101" t="s">
        <v>5442</v>
      </c>
      <c r="H3566" s="103">
        <v>12</v>
      </c>
      <c r="I3566" s="100" t="s">
        <v>7471</v>
      </c>
      <c r="J3566" s="101" t="s">
        <v>12500</v>
      </c>
      <c r="K3566" s="101" t="s">
        <v>4959</v>
      </c>
    </row>
    <row r="3567" spans="1:11">
      <c r="A3567" s="2" t="s">
        <v>12152</v>
      </c>
      <c r="B3567" s="99">
        <v>2148306</v>
      </c>
      <c r="C3567" s="100" t="s">
        <v>12509</v>
      </c>
      <c r="D3567" s="101" t="s">
        <v>63</v>
      </c>
      <c r="E3567" s="102">
        <v>2214938</v>
      </c>
      <c r="F3567" s="101" t="s">
        <v>7506</v>
      </c>
      <c r="G3567" s="101" t="s">
        <v>5876</v>
      </c>
      <c r="H3567" s="103">
        <v>4</v>
      </c>
      <c r="I3567" s="100" t="s">
        <v>7471</v>
      </c>
      <c r="J3567" s="101" t="s">
        <v>63</v>
      </c>
      <c r="K3567" s="101" t="s">
        <v>742</v>
      </c>
    </row>
    <row r="3568" spans="1:11">
      <c r="A3568" s="2" t="s">
        <v>12152</v>
      </c>
      <c r="B3568" s="99">
        <v>2158615</v>
      </c>
      <c r="C3568" s="100" t="s">
        <v>5944</v>
      </c>
      <c r="D3568" s="101" t="s">
        <v>135</v>
      </c>
      <c r="E3568" s="102">
        <v>2214938</v>
      </c>
      <c r="F3568" s="101" t="s">
        <v>7506</v>
      </c>
      <c r="G3568" s="101" t="s">
        <v>5876</v>
      </c>
      <c r="H3568" s="103">
        <v>4</v>
      </c>
      <c r="I3568" s="100" t="s">
        <v>7471</v>
      </c>
      <c r="J3568" s="101" t="s">
        <v>135</v>
      </c>
      <c r="K3568" s="101" t="s">
        <v>742</v>
      </c>
    </row>
    <row r="3569" spans="1:11">
      <c r="A3569" s="2" t="s">
        <v>12152</v>
      </c>
      <c r="B3569" s="99">
        <v>2183081</v>
      </c>
      <c r="C3569" s="100" t="s">
        <v>5945</v>
      </c>
      <c r="D3569" s="101" t="s">
        <v>5946</v>
      </c>
      <c r="E3569" s="102">
        <v>2214938</v>
      </c>
      <c r="F3569" s="101" t="s">
        <v>7506</v>
      </c>
      <c r="G3569" s="101" t="s">
        <v>5876</v>
      </c>
      <c r="H3569" s="103">
        <v>4</v>
      </c>
      <c r="I3569" s="100" t="s">
        <v>7471</v>
      </c>
      <c r="J3569" s="101" t="s">
        <v>5946</v>
      </c>
      <c r="K3569" s="101" t="s">
        <v>742</v>
      </c>
    </row>
    <row r="3570" spans="1:11">
      <c r="A3570" s="2" t="s">
        <v>12152</v>
      </c>
      <c r="B3570" s="99">
        <v>2154991</v>
      </c>
      <c r="C3570" s="100" t="s">
        <v>5947</v>
      </c>
      <c r="D3570" s="101" t="s">
        <v>5948</v>
      </c>
      <c r="E3570" s="102">
        <v>2214938</v>
      </c>
      <c r="F3570" s="101" t="s">
        <v>7506</v>
      </c>
      <c r="G3570" s="101" t="s">
        <v>5876</v>
      </c>
      <c r="H3570" s="103">
        <v>4</v>
      </c>
      <c r="I3570" s="100" t="s">
        <v>7471</v>
      </c>
      <c r="J3570" s="101" t="s">
        <v>5948</v>
      </c>
      <c r="K3570" s="101" t="s">
        <v>742</v>
      </c>
    </row>
    <row r="3571" spans="1:11">
      <c r="A3571" s="2" t="s">
        <v>12152</v>
      </c>
      <c r="B3571" s="99">
        <v>2153679</v>
      </c>
      <c r="C3571" s="100" t="s">
        <v>5949</v>
      </c>
      <c r="D3571" s="101" t="s">
        <v>5950</v>
      </c>
      <c r="E3571" s="102">
        <v>2214938</v>
      </c>
      <c r="F3571" s="101" t="s">
        <v>7506</v>
      </c>
      <c r="G3571" s="101" t="s">
        <v>5876</v>
      </c>
      <c r="H3571" s="103">
        <v>4</v>
      </c>
      <c r="I3571" s="100" t="s">
        <v>7471</v>
      </c>
      <c r="J3571" s="101" t="s">
        <v>5950</v>
      </c>
      <c r="K3571" s="101" t="s">
        <v>742</v>
      </c>
    </row>
    <row r="3572" spans="1:11">
      <c r="A3572" s="2" t="s">
        <v>12152</v>
      </c>
      <c r="B3572" s="99">
        <v>2186545</v>
      </c>
      <c r="C3572" s="100" t="s">
        <v>5951</v>
      </c>
      <c r="D3572" s="101" t="s">
        <v>5952</v>
      </c>
      <c r="E3572" s="102">
        <v>2214938</v>
      </c>
      <c r="F3572" s="101" t="s">
        <v>7506</v>
      </c>
      <c r="G3572" s="101" t="s">
        <v>5876</v>
      </c>
      <c r="H3572" s="103">
        <v>4</v>
      </c>
      <c r="I3572" s="100" t="s">
        <v>7521</v>
      </c>
      <c r="J3572" s="101" t="s">
        <v>5952</v>
      </c>
      <c r="K3572" s="101" t="s">
        <v>742</v>
      </c>
    </row>
    <row r="3573" spans="1:11">
      <c r="A3573" s="2" t="s">
        <v>12152</v>
      </c>
      <c r="B3573" s="99">
        <v>2150273</v>
      </c>
      <c r="C3573" s="100" t="s">
        <v>5953</v>
      </c>
      <c r="D3573" s="101" t="s">
        <v>5954</v>
      </c>
      <c r="E3573" s="102">
        <v>2214938</v>
      </c>
      <c r="F3573" s="101" t="s">
        <v>7506</v>
      </c>
      <c r="G3573" s="101" t="s">
        <v>5876</v>
      </c>
      <c r="H3573" s="103">
        <v>4</v>
      </c>
      <c r="I3573" s="100" t="s">
        <v>7471</v>
      </c>
      <c r="J3573" s="101" t="s">
        <v>5954</v>
      </c>
      <c r="K3573" s="101" t="s">
        <v>742</v>
      </c>
    </row>
    <row r="3574" spans="1:11">
      <c r="A3574" s="2" t="s">
        <v>12152</v>
      </c>
      <c r="B3574" s="99">
        <v>2178838</v>
      </c>
      <c r="C3574" s="100" t="s">
        <v>5955</v>
      </c>
      <c r="D3574" s="101" t="s">
        <v>5956</v>
      </c>
      <c r="E3574" s="102">
        <v>2124341</v>
      </c>
      <c r="F3574" s="101" t="s">
        <v>7506</v>
      </c>
      <c r="G3574" s="101" t="s">
        <v>3102</v>
      </c>
      <c r="H3574" s="103">
        <v>12</v>
      </c>
      <c r="I3574" s="100" t="s">
        <v>7521</v>
      </c>
      <c r="J3574" s="101" t="s">
        <v>5956</v>
      </c>
      <c r="K3574" s="101" t="s">
        <v>1204</v>
      </c>
    </row>
    <row r="3575" spans="1:11">
      <c r="A3575" s="2" t="s">
        <v>12152</v>
      </c>
      <c r="B3575" s="99">
        <v>2140502</v>
      </c>
      <c r="C3575" s="100" t="s">
        <v>9181</v>
      </c>
      <c r="D3575" s="101" t="s">
        <v>9182</v>
      </c>
      <c r="E3575" s="102">
        <v>2212814</v>
      </c>
      <c r="F3575" s="101" t="s">
        <v>7506</v>
      </c>
      <c r="G3575" s="101" t="s">
        <v>5876</v>
      </c>
      <c r="H3575" s="103">
        <v>16</v>
      </c>
      <c r="I3575" s="100" t="s">
        <v>7471</v>
      </c>
      <c r="J3575" s="101" t="s">
        <v>9182</v>
      </c>
      <c r="K3575" s="101" t="s">
        <v>830</v>
      </c>
    </row>
    <row r="3576" spans="1:11">
      <c r="A3576" s="2" t="s">
        <v>12152</v>
      </c>
      <c r="B3576" s="99">
        <v>2179385</v>
      </c>
      <c r="C3576" s="100" t="s">
        <v>9183</v>
      </c>
      <c r="D3576" s="101" t="s">
        <v>9184</v>
      </c>
      <c r="E3576" s="102">
        <v>2212814</v>
      </c>
      <c r="F3576" s="101" t="s">
        <v>7506</v>
      </c>
      <c r="G3576" s="101" t="s">
        <v>5876</v>
      </c>
      <c r="H3576" s="103">
        <v>16</v>
      </c>
      <c r="I3576" s="100" t="s">
        <v>7471</v>
      </c>
      <c r="J3576" s="101" t="s">
        <v>9184</v>
      </c>
      <c r="K3576" s="101" t="s">
        <v>830</v>
      </c>
    </row>
    <row r="3577" spans="1:11">
      <c r="A3577" s="2" t="s">
        <v>12152</v>
      </c>
      <c r="B3577" s="99">
        <v>2180269</v>
      </c>
      <c r="C3577" s="100" t="s">
        <v>9185</v>
      </c>
      <c r="D3577" s="101" t="s">
        <v>9186</v>
      </c>
      <c r="E3577" s="102">
        <v>2212814</v>
      </c>
      <c r="F3577" s="101" t="s">
        <v>7506</v>
      </c>
      <c r="G3577" s="101" t="s">
        <v>5876</v>
      </c>
      <c r="H3577" s="103">
        <v>16</v>
      </c>
      <c r="I3577" s="100" t="s">
        <v>7471</v>
      </c>
      <c r="J3577" s="101" t="s">
        <v>9186</v>
      </c>
      <c r="K3577" s="101" t="s">
        <v>830</v>
      </c>
    </row>
    <row r="3578" spans="1:11">
      <c r="A3578" s="2" t="s">
        <v>12152</v>
      </c>
      <c r="B3578" s="99">
        <v>2183448</v>
      </c>
      <c r="C3578" s="100" t="s">
        <v>9187</v>
      </c>
      <c r="D3578" s="101" t="s">
        <v>9188</v>
      </c>
      <c r="E3578" s="102">
        <v>2212814</v>
      </c>
      <c r="F3578" s="101" t="s">
        <v>7506</v>
      </c>
      <c r="G3578" s="101" t="s">
        <v>5876</v>
      </c>
      <c r="H3578" s="103">
        <v>16</v>
      </c>
      <c r="I3578" s="100" t="s">
        <v>7471</v>
      </c>
      <c r="J3578" s="101" t="s">
        <v>9188</v>
      </c>
      <c r="K3578" s="101" t="s">
        <v>830</v>
      </c>
    </row>
    <row r="3579" spans="1:11">
      <c r="A3579" s="2" t="s">
        <v>12152</v>
      </c>
      <c r="B3579" s="99">
        <v>2190556</v>
      </c>
      <c r="C3579" s="100" t="s">
        <v>9189</v>
      </c>
      <c r="D3579" s="101" t="s">
        <v>9190</v>
      </c>
      <c r="E3579" s="102">
        <v>2212814</v>
      </c>
      <c r="F3579" s="101" t="s">
        <v>7506</v>
      </c>
      <c r="G3579" s="101" t="s">
        <v>5876</v>
      </c>
      <c r="H3579" s="103">
        <v>16</v>
      </c>
      <c r="I3579" s="100" t="s">
        <v>7471</v>
      </c>
      <c r="J3579" s="101" t="s">
        <v>9190</v>
      </c>
      <c r="K3579" s="101" t="s">
        <v>830</v>
      </c>
    </row>
    <row r="3580" spans="1:11">
      <c r="A3580" s="2" t="s">
        <v>12152</v>
      </c>
      <c r="B3580" s="99">
        <v>2129531</v>
      </c>
      <c r="C3580" s="100" t="s">
        <v>9191</v>
      </c>
      <c r="D3580" s="101" t="s">
        <v>9192</v>
      </c>
      <c r="E3580" s="102">
        <v>2212814</v>
      </c>
      <c r="F3580" s="101" t="s">
        <v>7506</v>
      </c>
      <c r="G3580" s="101" t="s">
        <v>5876</v>
      </c>
      <c r="H3580" s="103">
        <v>16</v>
      </c>
      <c r="I3580" s="100" t="s">
        <v>7471</v>
      </c>
      <c r="J3580" s="101" t="s">
        <v>9192</v>
      </c>
      <c r="K3580" s="101" t="s">
        <v>830</v>
      </c>
    </row>
    <row r="3581" spans="1:11">
      <c r="A3581" s="2" t="s">
        <v>12152</v>
      </c>
      <c r="B3581" s="99">
        <v>2149579</v>
      </c>
      <c r="C3581" s="100" t="s">
        <v>9193</v>
      </c>
      <c r="D3581" s="101" t="s">
        <v>9194</v>
      </c>
      <c r="E3581" s="102">
        <v>2212814</v>
      </c>
      <c r="F3581" s="101" t="s">
        <v>7506</v>
      </c>
      <c r="G3581" s="101" t="s">
        <v>5876</v>
      </c>
      <c r="H3581" s="103">
        <v>16</v>
      </c>
      <c r="I3581" s="100" t="s">
        <v>7471</v>
      </c>
      <c r="J3581" s="101" t="s">
        <v>9194</v>
      </c>
      <c r="K3581" s="101" t="s">
        <v>830</v>
      </c>
    </row>
    <row r="3582" spans="1:11">
      <c r="A3582" s="2" t="s">
        <v>12152</v>
      </c>
      <c r="B3582" s="99">
        <v>2153106</v>
      </c>
      <c r="C3582" s="100" t="s">
        <v>9195</v>
      </c>
      <c r="D3582" s="101" t="s">
        <v>9196</v>
      </c>
      <c r="E3582" s="102">
        <v>2212814</v>
      </c>
      <c r="F3582" s="101" t="s">
        <v>7506</v>
      </c>
      <c r="G3582" s="101" t="s">
        <v>5876</v>
      </c>
      <c r="H3582" s="103">
        <v>16</v>
      </c>
      <c r="I3582" s="100" t="s">
        <v>7471</v>
      </c>
      <c r="J3582" s="101" t="s">
        <v>9196</v>
      </c>
      <c r="K3582" s="101" t="s">
        <v>830</v>
      </c>
    </row>
    <row r="3583" spans="1:11">
      <c r="A3583" s="2" t="s">
        <v>12152</v>
      </c>
      <c r="B3583" s="99">
        <v>2183016</v>
      </c>
      <c r="C3583" s="100" t="s">
        <v>9197</v>
      </c>
      <c r="D3583" s="101" t="s">
        <v>9198</v>
      </c>
      <c r="E3583" s="102">
        <v>2216928</v>
      </c>
      <c r="F3583" s="101" t="s">
        <v>7506</v>
      </c>
      <c r="G3583" s="101" t="s">
        <v>3099</v>
      </c>
      <c r="H3583" s="103">
        <v>4</v>
      </c>
      <c r="I3583" s="100" t="s">
        <v>7471</v>
      </c>
      <c r="J3583" s="101" t="s">
        <v>9198</v>
      </c>
      <c r="K3583" s="101" t="s">
        <v>4838</v>
      </c>
    </row>
    <row r="3584" spans="1:11">
      <c r="A3584" s="2" t="s">
        <v>12152</v>
      </c>
      <c r="B3584" s="99">
        <v>2136552</v>
      </c>
      <c r="C3584" s="100" t="s">
        <v>9199</v>
      </c>
      <c r="D3584" s="101" t="s">
        <v>9200</v>
      </c>
      <c r="E3584" s="102">
        <v>2216928</v>
      </c>
      <c r="F3584" s="101" t="s">
        <v>7506</v>
      </c>
      <c r="G3584" s="101" t="s">
        <v>3099</v>
      </c>
      <c r="H3584" s="103">
        <v>4</v>
      </c>
      <c r="I3584" s="100" t="s">
        <v>7471</v>
      </c>
      <c r="J3584" s="101" t="s">
        <v>9200</v>
      </c>
      <c r="K3584" s="101" t="s">
        <v>4838</v>
      </c>
    </row>
    <row r="3585" spans="1:11">
      <c r="A3585" s="2" t="s">
        <v>12152</v>
      </c>
      <c r="B3585" s="99">
        <v>2182616</v>
      </c>
      <c r="C3585" s="100" t="s">
        <v>9201</v>
      </c>
      <c r="D3585" s="101" t="s">
        <v>1207</v>
      </c>
      <c r="E3585" s="102">
        <v>2216928</v>
      </c>
      <c r="F3585" s="101" t="s">
        <v>7506</v>
      </c>
      <c r="G3585" s="101" t="s">
        <v>3099</v>
      </c>
      <c r="H3585" s="103">
        <v>4</v>
      </c>
      <c r="I3585" s="100" t="s">
        <v>7471</v>
      </c>
      <c r="J3585" s="101" t="s">
        <v>1207</v>
      </c>
      <c r="K3585" s="101" t="s">
        <v>4838</v>
      </c>
    </row>
    <row r="3586" spans="1:11">
      <c r="A3586" s="2" t="s">
        <v>12152</v>
      </c>
      <c r="B3586" s="99">
        <v>2156038</v>
      </c>
      <c r="C3586" s="100" t="s">
        <v>9202</v>
      </c>
      <c r="D3586" s="101" t="s">
        <v>9203</v>
      </c>
      <c r="E3586" s="102">
        <v>2216928</v>
      </c>
      <c r="F3586" s="101" t="s">
        <v>7506</v>
      </c>
      <c r="G3586" s="101" t="s">
        <v>3099</v>
      </c>
      <c r="H3586" s="103">
        <v>4</v>
      </c>
      <c r="I3586" s="100" t="s">
        <v>7471</v>
      </c>
      <c r="J3586" s="101" t="s">
        <v>9203</v>
      </c>
      <c r="K3586" s="101" t="s">
        <v>4838</v>
      </c>
    </row>
    <row r="3587" spans="1:11">
      <c r="A3587" s="2" t="s">
        <v>12152</v>
      </c>
      <c r="B3587" s="99">
        <v>2190761</v>
      </c>
      <c r="C3587" s="100" t="s">
        <v>9204</v>
      </c>
      <c r="D3587" s="101" t="s">
        <v>9205</v>
      </c>
      <c r="E3587" s="102">
        <v>2126531</v>
      </c>
      <c r="F3587" s="101" t="s">
        <v>7506</v>
      </c>
      <c r="G3587" s="101" t="s">
        <v>5876</v>
      </c>
      <c r="H3587" s="103">
        <v>2.4</v>
      </c>
      <c r="I3587" s="100" t="s">
        <v>7471</v>
      </c>
      <c r="J3587" s="101" t="s">
        <v>9205</v>
      </c>
      <c r="K3587" s="101" t="s">
        <v>9206</v>
      </c>
    </row>
    <row r="3588" spans="1:11">
      <c r="A3588" s="2" t="s">
        <v>12152</v>
      </c>
      <c r="B3588" s="99">
        <v>2190754</v>
      </c>
      <c r="C3588" s="100" t="s">
        <v>9207</v>
      </c>
      <c r="D3588" s="101" t="s">
        <v>9208</v>
      </c>
      <c r="E3588" s="102">
        <v>2126942</v>
      </c>
      <c r="F3588" s="101" t="s">
        <v>7506</v>
      </c>
      <c r="G3588" s="101" t="s">
        <v>5876</v>
      </c>
      <c r="H3588" s="103">
        <v>4</v>
      </c>
      <c r="I3588" s="100" t="s">
        <v>7521</v>
      </c>
      <c r="J3588" s="101" t="s">
        <v>9208</v>
      </c>
      <c r="K3588" s="101" t="s">
        <v>9209</v>
      </c>
    </row>
    <row r="3589" spans="1:11">
      <c r="A3589" s="2" t="s">
        <v>12152</v>
      </c>
      <c r="B3589" s="99">
        <v>2190677</v>
      </c>
      <c r="C3589" s="100" t="s">
        <v>9210</v>
      </c>
      <c r="D3589" s="101" t="s">
        <v>9211</v>
      </c>
      <c r="E3589" s="102">
        <v>2212118</v>
      </c>
      <c r="F3589" s="101" t="s">
        <v>7506</v>
      </c>
      <c r="G3589" s="101" t="s">
        <v>2931</v>
      </c>
      <c r="H3589" s="103">
        <v>4</v>
      </c>
      <c r="I3589" s="100" t="s">
        <v>7471</v>
      </c>
      <c r="J3589" s="101" t="s">
        <v>9211</v>
      </c>
      <c r="K3589" s="101" t="s">
        <v>1046</v>
      </c>
    </row>
    <row r="3590" spans="1:11">
      <c r="A3590" s="2" t="s">
        <v>12152</v>
      </c>
      <c r="B3590" s="99">
        <v>2177587</v>
      </c>
      <c r="C3590" s="100" t="s">
        <v>9212</v>
      </c>
      <c r="D3590" s="101" t="s">
        <v>9213</v>
      </c>
      <c r="E3590" s="102">
        <v>2212118</v>
      </c>
      <c r="F3590" s="101" t="s">
        <v>7506</v>
      </c>
      <c r="G3590" s="101" t="s">
        <v>2931</v>
      </c>
      <c r="H3590" s="103">
        <v>4</v>
      </c>
      <c r="I3590" s="100" t="s">
        <v>7471</v>
      </c>
      <c r="J3590" s="101" t="s">
        <v>9213</v>
      </c>
      <c r="K3590" s="101" t="s">
        <v>1046</v>
      </c>
    </row>
    <row r="3591" spans="1:11">
      <c r="A3591" s="2" t="s">
        <v>12152</v>
      </c>
      <c r="B3591" s="99">
        <v>2177584</v>
      </c>
      <c r="C3591" s="100" t="s">
        <v>9413</v>
      </c>
      <c r="D3591" s="101" t="s">
        <v>9414</v>
      </c>
      <c r="E3591" s="102">
        <v>2219652</v>
      </c>
      <c r="F3591" s="101" t="s">
        <v>7506</v>
      </c>
      <c r="G3591" s="101" t="s">
        <v>5876</v>
      </c>
      <c r="H3591" s="103">
        <v>16</v>
      </c>
      <c r="I3591" s="100" t="s">
        <v>7471</v>
      </c>
      <c r="J3591" s="101" t="s">
        <v>9414</v>
      </c>
      <c r="K3591" s="101" t="s">
        <v>839</v>
      </c>
    </row>
    <row r="3592" spans="1:11">
      <c r="A3592" s="2" t="s">
        <v>12152</v>
      </c>
      <c r="B3592" s="99">
        <v>2179829</v>
      </c>
      <c r="C3592" s="100" t="s">
        <v>9415</v>
      </c>
      <c r="D3592" s="101" t="s">
        <v>9416</v>
      </c>
      <c r="E3592" s="102">
        <v>2219652</v>
      </c>
      <c r="F3592" s="101" t="s">
        <v>7506</v>
      </c>
      <c r="G3592" s="101" t="s">
        <v>5876</v>
      </c>
      <c r="H3592" s="103">
        <v>16</v>
      </c>
      <c r="I3592" s="100" t="s">
        <v>7471</v>
      </c>
      <c r="J3592" s="101" t="s">
        <v>9416</v>
      </c>
      <c r="K3592" s="101" t="s">
        <v>839</v>
      </c>
    </row>
    <row r="3593" spans="1:11">
      <c r="A3593" s="2" t="s">
        <v>12152</v>
      </c>
      <c r="B3593" s="99">
        <v>2184060</v>
      </c>
      <c r="C3593" s="100" t="s">
        <v>9417</v>
      </c>
      <c r="D3593" s="101" t="s">
        <v>9418</v>
      </c>
      <c r="E3593" s="102">
        <v>2219652</v>
      </c>
      <c r="F3593" s="101" t="s">
        <v>7506</v>
      </c>
      <c r="G3593" s="101" t="s">
        <v>5876</v>
      </c>
      <c r="H3593" s="103">
        <v>16</v>
      </c>
      <c r="I3593" s="100" t="s">
        <v>7471</v>
      </c>
      <c r="J3593" s="101" t="s">
        <v>9418</v>
      </c>
      <c r="K3593" s="101" t="s">
        <v>839</v>
      </c>
    </row>
    <row r="3594" spans="1:11">
      <c r="A3594" s="2" t="s">
        <v>12152</v>
      </c>
      <c r="B3594" s="99">
        <v>2190211</v>
      </c>
      <c r="C3594" s="100" t="s">
        <v>9419</v>
      </c>
      <c r="D3594" s="101" t="s">
        <v>9420</v>
      </c>
      <c r="E3594" s="102">
        <v>2219652</v>
      </c>
      <c r="F3594" s="101" t="s">
        <v>7506</v>
      </c>
      <c r="G3594" s="101" t="s">
        <v>5876</v>
      </c>
      <c r="H3594" s="103">
        <v>16</v>
      </c>
      <c r="I3594" s="100" t="s">
        <v>7471</v>
      </c>
      <c r="J3594" s="101" t="s">
        <v>9420</v>
      </c>
      <c r="K3594" s="101" t="s">
        <v>839</v>
      </c>
    </row>
    <row r="3595" spans="1:11">
      <c r="A3595" s="2" t="s">
        <v>12152</v>
      </c>
      <c r="B3595" s="99">
        <v>2171873</v>
      </c>
      <c r="C3595" s="100" t="s">
        <v>8306</v>
      </c>
      <c r="D3595" s="101" t="s">
        <v>8307</v>
      </c>
      <c r="E3595" s="102">
        <v>2219652</v>
      </c>
      <c r="F3595" s="101" t="s">
        <v>7506</v>
      </c>
      <c r="G3595" s="101" t="s">
        <v>5876</v>
      </c>
      <c r="H3595" s="103">
        <v>16</v>
      </c>
      <c r="I3595" s="100" t="s">
        <v>7471</v>
      </c>
      <c r="J3595" s="101" t="s">
        <v>8307</v>
      </c>
      <c r="K3595" s="101" t="s">
        <v>839</v>
      </c>
    </row>
    <row r="3596" spans="1:11">
      <c r="A3596" s="2" t="s">
        <v>12152</v>
      </c>
      <c r="B3596" s="99">
        <v>2180616</v>
      </c>
      <c r="C3596" s="100" t="s">
        <v>8308</v>
      </c>
      <c r="D3596" s="101" t="s">
        <v>8309</v>
      </c>
      <c r="E3596" s="102">
        <v>2219652</v>
      </c>
      <c r="F3596" s="101" t="s">
        <v>7506</v>
      </c>
      <c r="G3596" s="101" t="s">
        <v>5876</v>
      </c>
      <c r="H3596" s="103">
        <v>16</v>
      </c>
      <c r="I3596" s="100" t="s">
        <v>7471</v>
      </c>
      <c r="J3596" s="101" t="s">
        <v>8309</v>
      </c>
      <c r="K3596" s="101" t="s">
        <v>839</v>
      </c>
    </row>
    <row r="3597" spans="1:11">
      <c r="A3597" s="2" t="s">
        <v>12152</v>
      </c>
      <c r="B3597" s="99">
        <v>2185802</v>
      </c>
      <c r="C3597" s="100" t="s">
        <v>9659</v>
      </c>
      <c r="D3597" s="101" t="s">
        <v>9660</v>
      </c>
      <c r="E3597" s="102">
        <v>2126538</v>
      </c>
      <c r="F3597" s="101" t="s">
        <v>7506</v>
      </c>
      <c r="G3597" s="101" t="s">
        <v>5448</v>
      </c>
      <c r="H3597" s="103">
        <v>4.8</v>
      </c>
      <c r="I3597" s="100" t="s">
        <v>7471</v>
      </c>
      <c r="J3597" s="101" t="s">
        <v>9660</v>
      </c>
      <c r="K3597" s="101" t="s">
        <v>1406</v>
      </c>
    </row>
    <row r="3598" spans="1:11">
      <c r="A3598" s="2" t="s">
        <v>12152</v>
      </c>
      <c r="B3598" s="99">
        <v>2190826</v>
      </c>
      <c r="C3598" s="100" t="s">
        <v>9661</v>
      </c>
      <c r="D3598" s="101" t="s">
        <v>9662</v>
      </c>
      <c r="E3598" s="102">
        <v>2126597</v>
      </c>
      <c r="F3598" s="101" t="s">
        <v>7506</v>
      </c>
      <c r="G3598" s="101" t="s">
        <v>5448</v>
      </c>
      <c r="H3598" s="103">
        <v>12</v>
      </c>
      <c r="I3598" s="100" t="s">
        <v>7471</v>
      </c>
      <c r="J3598" s="101" t="s">
        <v>9662</v>
      </c>
      <c r="K3598" s="101" t="s">
        <v>9663</v>
      </c>
    </row>
    <row r="3599" spans="1:11">
      <c r="A3599" s="2" t="s">
        <v>12152</v>
      </c>
      <c r="B3599" s="99">
        <v>2185807</v>
      </c>
      <c r="C3599" s="100" t="s">
        <v>9664</v>
      </c>
      <c r="D3599" s="101" t="s">
        <v>9665</v>
      </c>
      <c r="E3599" s="102">
        <v>2126125</v>
      </c>
      <c r="F3599" s="101" t="s">
        <v>7506</v>
      </c>
      <c r="G3599" s="101" t="s">
        <v>5442</v>
      </c>
      <c r="H3599" s="103">
        <v>12</v>
      </c>
      <c r="I3599" s="100" t="s">
        <v>7521</v>
      </c>
      <c r="J3599" s="101" t="s">
        <v>9665</v>
      </c>
      <c r="K3599" s="101" t="s">
        <v>9666</v>
      </c>
    </row>
    <row r="3600" spans="1:11">
      <c r="A3600" s="2" t="s">
        <v>12152</v>
      </c>
      <c r="B3600" s="99">
        <v>2184320</v>
      </c>
      <c r="C3600" s="100" t="s">
        <v>9667</v>
      </c>
      <c r="D3600" s="101" t="s">
        <v>9668</v>
      </c>
      <c r="E3600" s="102">
        <v>2125825</v>
      </c>
      <c r="F3600" s="101" t="s">
        <v>7506</v>
      </c>
      <c r="G3600" s="101" t="s">
        <v>3099</v>
      </c>
      <c r="H3600" s="103">
        <v>4</v>
      </c>
      <c r="I3600" s="100" t="s">
        <v>7521</v>
      </c>
      <c r="J3600" s="101" t="s">
        <v>9668</v>
      </c>
      <c r="K3600" s="101" t="s">
        <v>1417</v>
      </c>
    </row>
    <row r="3601" spans="1:11">
      <c r="A3601" s="2" t="s">
        <v>12152</v>
      </c>
      <c r="B3601" s="99">
        <v>2183618</v>
      </c>
      <c r="C3601" s="100" t="s">
        <v>9708</v>
      </c>
      <c r="D3601" s="101" t="s">
        <v>9709</v>
      </c>
      <c r="E3601" s="102">
        <v>2212720</v>
      </c>
      <c r="F3601" s="101" t="s">
        <v>7506</v>
      </c>
      <c r="G3601" s="101" t="s">
        <v>5876</v>
      </c>
      <c r="H3601" s="103">
        <v>16</v>
      </c>
      <c r="I3601" s="100" t="s">
        <v>7471</v>
      </c>
      <c r="J3601" s="101" t="s">
        <v>9709</v>
      </c>
      <c r="K3601" s="101" t="s">
        <v>864</v>
      </c>
    </row>
    <row r="3602" spans="1:11">
      <c r="A3602" s="2" t="s">
        <v>12152</v>
      </c>
      <c r="B3602" s="99">
        <v>2190528</v>
      </c>
      <c r="C3602" s="100" t="s">
        <v>9710</v>
      </c>
      <c r="D3602" s="101" t="s">
        <v>9711</v>
      </c>
      <c r="E3602" s="102">
        <v>2212720</v>
      </c>
      <c r="F3602" s="101" t="s">
        <v>7506</v>
      </c>
      <c r="G3602" s="101" t="s">
        <v>5876</v>
      </c>
      <c r="H3602" s="103">
        <v>16</v>
      </c>
      <c r="I3602" s="100" t="s">
        <v>7471</v>
      </c>
      <c r="J3602" s="101" t="s">
        <v>9711</v>
      </c>
      <c r="K3602" s="101" t="s">
        <v>864</v>
      </c>
    </row>
    <row r="3603" spans="1:11">
      <c r="A3603" s="2" t="s">
        <v>12152</v>
      </c>
      <c r="B3603" s="99">
        <v>2171090</v>
      </c>
      <c r="C3603" s="100" t="s">
        <v>9712</v>
      </c>
      <c r="D3603" s="101" t="s">
        <v>9713</v>
      </c>
      <c r="E3603" s="102">
        <v>2212720</v>
      </c>
      <c r="F3603" s="101" t="s">
        <v>7506</v>
      </c>
      <c r="G3603" s="101" t="s">
        <v>5876</v>
      </c>
      <c r="H3603" s="103">
        <v>16</v>
      </c>
      <c r="I3603" s="100" t="s">
        <v>7471</v>
      </c>
      <c r="J3603" s="101" t="s">
        <v>9713</v>
      </c>
      <c r="K3603" s="101" t="s">
        <v>864</v>
      </c>
    </row>
    <row r="3604" spans="1:11">
      <c r="A3604" s="2" t="s">
        <v>12152</v>
      </c>
      <c r="B3604" s="99">
        <v>2157660</v>
      </c>
      <c r="C3604" s="100" t="s">
        <v>9714</v>
      </c>
      <c r="D3604" s="101" t="s">
        <v>9715</v>
      </c>
      <c r="E3604" s="102">
        <v>2212720</v>
      </c>
      <c r="F3604" s="101" t="s">
        <v>7506</v>
      </c>
      <c r="G3604" s="101" t="s">
        <v>5876</v>
      </c>
      <c r="H3604" s="103">
        <v>16</v>
      </c>
      <c r="I3604" s="100" t="s">
        <v>7471</v>
      </c>
      <c r="J3604" s="101" t="s">
        <v>9715</v>
      </c>
      <c r="K3604" s="101" t="s">
        <v>864</v>
      </c>
    </row>
    <row r="3605" spans="1:11">
      <c r="A3605" s="2" t="s">
        <v>12152</v>
      </c>
      <c r="B3605" s="99">
        <v>2154621</v>
      </c>
      <c r="C3605" s="100" t="s">
        <v>9716</v>
      </c>
      <c r="D3605" s="101" t="s">
        <v>9717</v>
      </c>
      <c r="E3605" s="102">
        <v>2212720</v>
      </c>
      <c r="F3605" s="101" t="s">
        <v>7506</v>
      </c>
      <c r="G3605" s="101" t="s">
        <v>5876</v>
      </c>
      <c r="H3605" s="103">
        <v>16</v>
      </c>
      <c r="I3605" s="100" t="s">
        <v>7471</v>
      </c>
      <c r="J3605" s="101" t="s">
        <v>9717</v>
      </c>
      <c r="K3605" s="101" t="s">
        <v>864</v>
      </c>
    </row>
    <row r="3606" spans="1:11">
      <c r="A3606" s="2" t="s">
        <v>12152</v>
      </c>
      <c r="B3606" s="99">
        <v>2189487</v>
      </c>
      <c r="C3606" s="100" t="s">
        <v>9718</v>
      </c>
      <c r="D3606" s="101" t="s">
        <v>9719</v>
      </c>
      <c r="E3606" s="102">
        <v>2125774</v>
      </c>
      <c r="F3606" s="101" t="s">
        <v>7506</v>
      </c>
      <c r="G3606" s="101" t="s">
        <v>5451</v>
      </c>
      <c r="H3606" s="103">
        <v>2.4</v>
      </c>
      <c r="I3606" s="100" t="s">
        <v>7471</v>
      </c>
      <c r="J3606" s="101" t="s">
        <v>9719</v>
      </c>
      <c r="K3606" s="101" t="s">
        <v>1420</v>
      </c>
    </row>
    <row r="3607" spans="1:11">
      <c r="A3607" s="2" t="s">
        <v>12152</v>
      </c>
      <c r="B3607" s="99">
        <v>2137231</v>
      </c>
      <c r="C3607" s="100" t="s">
        <v>10934</v>
      </c>
      <c r="D3607" s="101" t="s">
        <v>10935</v>
      </c>
      <c r="E3607" s="102">
        <v>2220830</v>
      </c>
      <c r="F3607" s="101" t="s">
        <v>7506</v>
      </c>
      <c r="G3607" s="101" t="s">
        <v>3175</v>
      </c>
      <c r="H3607" s="103">
        <v>12</v>
      </c>
      <c r="I3607" s="100" t="s">
        <v>7471</v>
      </c>
      <c r="J3607" s="101" t="s">
        <v>10935</v>
      </c>
      <c r="K3607" s="101" t="s">
        <v>896</v>
      </c>
    </row>
    <row r="3608" spans="1:11">
      <c r="A3608" s="2" t="s">
        <v>12152</v>
      </c>
      <c r="B3608" s="99">
        <v>2155174</v>
      </c>
      <c r="C3608" s="100" t="s">
        <v>10936</v>
      </c>
      <c r="D3608" s="101" t="s">
        <v>10937</v>
      </c>
      <c r="E3608" s="102">
        <v>2220830</v>
      </c>
      <c r="F3608" s="101" t="s">
        <v>7506</v>
      </c>
      <c r="G3608" s="101" t="s">
        <v>3175</v>
      </c>
      <c r="H3608" s="103">
        <v>12</v>
      </c>
      <c r="I3608" s="100" t="s">
        <v>7471</v>
      </c>
      <c r="J3608" s="101" t="s">
        <v>10937</v>
      </c>
      <c r="K3608" s="101" t="s">
        <v>896</v>
      </c>
    </row>
    <row r="3609" spans="1:11">
      <c r="A3609" s="2" t="s">
        <v>12152</v>
      </c>
      <c r="B3609" s="99">
        <v>2162584</v>
      </c>
      <c r="C3609" s="100" t="s">
        <v>10938</v>
      </c>
      <c r="D3609" s="101" t="s">
        <v>10939</v>
      </c>
      <c r="E3609" s="102">
        <v>2220830</v>
      </c>
      <c r="F3609" s="101" t="s">
        <v>7506</v>
      </c>
      <c r="G3609" s="101" t="s">
        <v>3175</v>
      </c>
      <c r="H3609" s="103">
        <v>12</v>
      </c>
      <c r="I3609" s="100" t="s">
        <v>7471</v>
      </c>
      <c r="J3609" s="101" t="s">
        <v>10939</v>
      </c>
      <c r="K3609" s="101" t="s">
        <v>896</v>
      </c>
    </row>
    <row r="3610" spans="1:11">
      <c r="A3610" s="2" t="s">
        <v>12152</v>
      </c>
      <c r="B3610" s="99">
        <v>2188699</v>
      </c>
      <c r="C3610" s="100" t="s">
        <v>10940</v>
      </c>
      <c r="D3610" s="101" t="s">
        <v>10941</v>
      </c>
      <c r="E3610" s="102">
        <v>2220830</v>
      </c>
      <c r="F3610" s="101" t="s">
        <v>7506</v>
      </c>
      <c r="G3610" s="101" t="s">
        <v>3175</v>
      </c>
      <c r="H3610" s="103">
        <v>12</v>
      </c>
      <c r="I3610" s="100" t="s">
        <v>7471</v>
      </c>
      <c r="J3610" s="101" t="s">
        <v>10941</v>
      </c>
      <c r="K3610" s="101" t="s">
        <v>896</v>
      </c>
    </row>
    <row r="3611" spans="1:11">
      <c r="A3611" s="2" t="s">
        <v>12152</v>
      </c>
      <c r="B3611" s="99">
        <v>2190828</v>
      </c>
      <c r="C3611" s="100" t="s">
        <v>10942</v>
      </c>
      <c r="D3611" s="101" t="s">
        <v>10943</v>
      </c>
      <c r="E3611" s="102">
        <v>2220830</v>
      </c>
      <c r="F3611" s="101" t="s">
        <v>7506</v>
      </c>
      <c r="G3611" s="101" t="s">
        <v>3175</v>
      </c>
      <c r="H3611" s="103">
        <v>12</v>
      </c>
      <c r="I3611" s="100" t="s">
        <v>7471</v>
      </c>
      <c r="J3611" s="101" t="s">
        <v>10943</v>
      </c>
      <c r="K3611" s="101" t="s">
        <v>896</v>
      </c>
    </row>
    <row r="3612" spans="1:11">
      <c r="A3612" s="2" t="s">
        <v>12152</v>
      </c>
      <c r="B3612" s="99">
        <v>2168119</v>
      </c>
      <c r="C3612" s="100" t="s">
        <v>10944</v>
      </c>
      <c r="D3612" s="101" t="s">
        <v>10945</v>
      </c>
      <c r="E3612" s="102">
        <v>2220830</v>
      </c>
      <c r="F3612" s="101" t="s">
        <v>7506</v>
      </c>
      <c r="G3612" s="101" t="s">
        <v>3175</v>
      </c>
      <c r="H3612" s="103">
        <v>12</v>
      </c>
      <c r="I3612" s="100" t="s">
        <v>7471</v>
      </c>
      <c r="J3612" s="101" t="s">
        <v>10945</v>
      </c>
      <c r="K3612" s="101" t="s">
        <v>896</v>
      </c>
    </row>
    <row r="3613" spans="1:11">
      <c r="A3613" s="2" t="s">
        <v>12152</v>
      </c>
      <c r="B3613" s="99">
        <v>2135849</v>
      </c>
      <c r="C3613" s="100" t="s">
        <v>11726</v>
      </c>
      <c r="D3613" s="101" t="s">
        <v>11727</v>
      </c>
      <c r="E3613" s="102">
        <v>2219736</v>
      </c>
      <c r="F3613" s="101" t="s">
        <v>7506</v>
      </c>
      <c r="G3613" s="101" t="s">
        <v>5876</v>
      </c>
      <c r="H3613" s="103">
        <v>16</v>
      </c>
      <c r="I3613" s="100" t="s">
        <v>7471</v>
      </c>
      <c r="J3613" s="101" t="s">
        <v>11727</v>
      </c>
      <c r="K3613" s="101" t="s">
        <v>943</v>
      </c>
    </row>
    <row r="3614" spans="1:11">
      <c r="A3614" s="2" t="s">
        <v>12152</v>
      </c>
      <c r="B3614" s="99">
        <v>2139247</v>
      </c>
      <c r="C3614" s="100" t="s">
        <v>11728</v>
      </c>
      <c r="D3614" s="101" t="s">
        <v>11729</v>
      </c>
      <c r="E3614" s="102">
        <v>2219736</v>
      </c>
      <c r="F3614" s="101" t="s">
        <v>7506</v>
      </c>
      <c r="G3614" s="101" t="s">
        <v>5876</v>
      </c>
      <c r="H3614" s="103">
        <v>16</v>
      </c>
      <c r="I3614" s="100" t="s">
        <v>7471</v>
      </c>
      <c r="J3614" s="101" t="s">
        <v>11729</v>
      </c>
      <c r="K3614" s="101" t="s">
        <v>943</v>
      </c>
    </row>
    <row r="3615" spans="1:11">
      <c r="A3615" s="2" t="s">
        <v>12152</v>
      </c>
      <c r="B3615" s="99">
        <v>2149945</v>
      </c>
      <c r="C3615" s="100" t="s">
        <v>11730</v>
      </c>
      <c r="D3615" s="101" t="s">
        <v>11731</v>
      </c>
      <c r="E3615" s="102">
        <v>2219736</v>
      </c>
      <c r="F3615" s="101" t="s">
        <v>7506</v>
      </c>
      <c r="G3615" s="101" t="s">
        <v>5876</v>
      </c>
      <c r="H3615" s="103">
        <v>16</v>
      </c>
      <c r="I3615" s="100" t="s">
        <v>7471</v>
      </c>
      <c r="J3615" s="101" t="s">
        <v>11731</v>
      </c>
      <c r="K3615" s="101" t="s">
        <v>943</v>
      </c>
    </row>
    <row r="3616" spans="1:11">
      <c r="A3616" s="2" t="s">
        <v>12152</v>
      </c>
      <c r="B3616" s="99">
        <v>2185407</v>
      </c>
      <c r="C3616" s="100" t="s">
        <v>11732</v>
      </c>
      <c r="D3616" s="101" t="s">
        <v>11733</v>
      </c>
      <c r="E3616" s="102">
        <v>2219736</v>
      </c>
      <c r="F3616" s="101" t="s">
        <v>7506</v>
      </c>
      <c r="G3616" s="101" t="s">
        <v>5876</v>
      </c>
      <c r="H3616" s="103">
        <v>16</v>
      </c>
      <c r="I3616" s="100" t="s">
        <v>7471</v>
      </c>
      <c r="J3616" s="101" t="s">
        <v>11733</v>
      </c>
      <c r="K3616" s="101" t="s">
        <v>943</v>
      </c>
    </row>
    <row r="3617" spans="1:11">
      <c r="A3617" s="2" t="s">
        <v>12152</v>
      </c>
      <c r="B3617" s="99">
        <v>2179465</v>
      </c>
      <c r="C3617" s="100" t="s">
        <v>11734</v>
      </c>
      <c r="D3617" s="101" t="s">
        <v>11735</v>
      </c>
      <c r="E3617" s="102">
        <v>2219736</v>
      </c>
      <c r="F3617" s="101" t="s">
        <v>7506</v>
      </c>
      <c r="G3617" s="101" t="s">
        <v>5876</v>
      </c>
      <c r="H3617" s="103">
        <v>16</v>
      </c>
      <c r="I3617" s="100" t="s">
        <v>7471</v>
      </c>
      <c r="J3617" s="101" t="s">
        <v>11735</v>
      </c>
      <c r="K3617" s="101" t="s">
        <v>943</v>
      </c>
    </row>
    <row r="3618" spans="1:11">
      <c r="A3618" s="2" t="s">
        <v>12146</v>
      </c>
      <c r="B3618" s="99">
        <v>2160451</v>
      </c>
      <c r="C3618" s="100" t="s">
        <v>2220</v>
      </c>
      <c r="D3618" s="101" t="s">
        <v>2221</v>
      </c>
      <c r="E3618" s="102">
        <v>2213386</v>
      </c>
      <c r="F3618" s="101" t="s">
        <v>7506</v>
      </c>
      <c r="G3618" s="101" t="s">
        <v>3175</v>
      </c>
      <c r="H3618" s="103">
        <v>12</v>
      </c>
      <c r="I3618" s="100" t="s">
        <v>7471</v>
      </c>
      <c r="J3618" s="101" t="s">
        <v>2221</v>
      </c>
      <c r="K3618" s="101" t="s">
        <v>408</v>
      </c>
    </row>
    <row r="3619" spans="1:11">
      <c r="A3619" s="2" t="s">
        <v>12146</v>
      </c>
      <c r="B3619" s="99">
        <v>2176795</v>
      </c>
      <c r="C3619" s="100" t="s">
        <v>2222</v>
      </c>
      <c r="D3619" s="101" t="s">
        <v>2223</v>
      </c>
      <c r="E3619" s="102">
        <v>2213386</v>
      </c>
      <c r="F3619" s="101" t="s">
        <v>7506</v>
      </c>
      <c r="G3619" s="101" t="s">
        <v>3175</v>
      </c>
      <c r="H3619" s="103">
        <v>12</v>
      </c>
      <c r="I3619" s="100" t="s">
        <v>7471</v>
      </c>
      <c r="J3619" s="101" t="s">
        <v>2223</v>
      </c>
      <c r="K3619" s="101" t="s">
        <v>408</v>
      </c>
    </row>
    <row r="3620" spans="1:11">
      <c r="A3620" s="2" t="s">
        <v>12146</v>
      </c>
      <c r="B3620" s="99">
        <v>2189109</v>
      </c>
      <c r="C3620" s="100" t="s">
        <v>2224</v>
      </c>
      <c r="D3620" s="101" t="s">
        <v>2225</v>
      </c>
      <c r="E3620" s="102">
        <v>2213386</v>
      </c>
      <c r="F3620" s="101" t="s">
        <v>7506</v>
      </c>
      <c r="G3620" s="101" t="s">
        <v>3175</v>
      </c>
      <c r="H3620" s="103">
        <v>12</v>
      </c>
      <c r="I3620" s="100" t="s">
        <v>7471</v>
      </c>
      <c r="J3620" s="101" t="s">
        <v>2225</v>
      </c>
      <c r="K3620" s="101" t="s">
        <v>408</v>
      </c>
    </row>
    <row r="3621" spans="1:11">
      <c r="A3621" s="2" t="s">
        <v>12146</v>
      </c>
      <c r="B3621" s="99">
        <v>2189390</v>
      </c>
      <c r="C3621" s="100" t="s">
        <v>2226</v>
      </c>
      <c r="D3621" s="101" t="s">
        <v>2227</v>
      </c>
      <c r="E3621" s="102">
        <v>2213386</v>
      </c>
      <c r="F3621" s="101" t="s">
        <v>7506</v>
      </c>
      <c r="G3621" s="101" t="s">
        <v>3175</v>
      </c>
      <c r="H3621" s="103">
        <v>12</v>
      </c>
      <c r="I3621" s="100" t="s">
        <v>7471</v>
      </c>
      <c r="J3621" s="101" t="s">
        <v>2227</v>
      </c>
      <c r="K3621" s="101" t="s">
        <v>408</v>
      </c>
    </row>
    <row r="3622" spans="1:11">
      <c r="A3622" s="2" t="s">
        <v>12146</v>
      </c>
      <c r="B3622" s="99">
        <v>2190734</v>
      </c>
      <c r="C3622" s="100" t="s">
        <v>2228</v>
      </c>
      <c r="D3622" s="101" t="s">
        <v>2229</v>
      </c>
      <c r="E3622" s="102">
        <v>2213386</v>
      </c>
      <c r="F3622" s="101" t="s">
        <v>7506</v>
      </c>
      <c r="G3622" s="101" t="s">
        <v>3175</v>
      </c>
      <c r="H3622" s="103">
        <v>12</v>
      </c>
      <c r="I3622" s="100" t="s">
        <v>7471</v>
      </c>
      <c r="J3622" s="101" t="s">
        <v>2229</v>
      </c>
      <c r="K3622" s="101" t="s">
        <v>408</v>
      </c>
    </row>
    <row r="3623" spans="1:11">
      <c r="A3623" s="2" t="s">
        <v>12146</v>
      </c>
      <c r="B3623" s="99">
        <v>2170880</v>
      </c>
      <c r="C3623" s="100" t="s">
        <v>2230</v>
      </c>
      <c r="D3623" s="101" t="s">
        <v>2231</v>
      </c>
      <c r="E3623" s="102">
        <v>2213386</v>
      </c>
      <c r="F3623" s="101" t="s">
        <v>7506</v>
      </c>
      <c r="G3623" s="101" t="s">
        <v>3175</v>
      </c>
      <c r="H3623" s="103">
        <v>12</v>
      </c>
      <c r="I3623" s="100" t="s">
        <v>7471</v>
      </c>
      <c r="J3623" s="101" t="s">
        <v>2231</v>
      </c>
      <c r="K3623" s="101" t="s">
        <v>408</v>
      </c>
    </row>
    <row r="3624" spans="1:11">
      <c r="A3624" s="2" t="s">
        <v>12146</v>
      </c>
      <c r="B3624" s="99">
        <v>2129873</v>
      </c>
      <c r="C3624" s="100" t="s">
        <v>2232</v>
      </c>
      <c r="D3624" s="101" t="s">
        <v>2233</v>
      </c>
      <c r="E3624" s="102">
        <v>2213386</v>
      </c>
      <c r="F3624" s="101" t="s">
        <v>7506</v>
      </c>
      <c r="G3624" s="101" t="s">
        <v>3175</v>
      </c>
      <c r="H3624" s="103">
        <v>12</v>
      </c>
      <c r="I3624" s="100" t="s">
        <v>7471</v>
      </c>
      <c r="J3624" s="101" t="s">
        <v>2233</v>
      </c>
      <c r="K3624" s="101" t="s">
        <v>408</v>
      </c>
    </row>
    <row r="3625" spans="1:11">
      <c r="A3625" s="2" t="s">
        <v>12146</v>
      </c>
      <c r="B3625" s="99">
        <v>2141013</v>
      </c>
      <c r="C3625" s="100" t="s">
        <v>2234</v>
      </c>
      <c r="D3625" s="101" t="s">
        <v>2235</v>
      </c>
      <c r="E3625" s="102">
        <v>2213386</v>
      </c>
      <c r="F3625" s="101" t="s">
        <v>7506</v>
      </c>
      <c r="G3625" s="101" t="s">
        <v>3175</v>
      </c>
      <c r="H3625" s="103">
        <v>12</v>
      </c>
      <c r="I3625" s="100" t="s">
        <v>7471</v>
      </c>
      <c r="J3625" s="101" t="s">
        <v>2235</v>
      </c>
      <c r="K3625" s="101" t="s">
        <v>408</v>
      </c>
    </row>
    <row r="3626" spans="1:11">
      <c r="A3626" s="2" t="s">
        <v>12146</v>
      </c>
      <c r="B3626" s="99">
        <v>2182284</v>
      </c>
      <c r="C3626" s="100" t="s">
        <v>2236</v>
      </c>
      <c r="D3626" s="101" t="s">
        <v>2237</v>
      </c>
      <c r="E3626" s="102">
        <v>2213386</v>
      </c>
      <c r="F3626" s="101" t="s">
        <v>7506</v>
      </c>
      <c r="G3626" s="101" t="s">
        <v>3175</v>
      </c>
      <c r="H3626" s="103">
        <v>12</v>
      </c>
      <c r="I3626" s="100" t="s">
        <v>7471</v>
      </c>
      <c r="J3626" s="101" t="s">
        <v>2237</v>
      </c>
      <c r="K3626" s="101" t="s">
        <v>408</v>
      </c>
    </row>
    <row r="3627" spans="1:11">
      <c r="A3627" s="2" t="s">
        <v>12146</v>
      </c>
      <c r="B3627" s="99">
        <v>2146279</v>
      </c>
      <c r="C3627" s="100" t="s">
        <v>2238</v>
      </c>
      <c r="D3627" s="101" t="s">
        <v>2239</v>
      </c>
      <c r="E3627" s="102">
        <v>2126309</v>
      </c>
      <c r="F3627" s="101" t="s">
        <v>7506</v>
      </c>
      <c r="G3627" s="101" t="s">
        <v>2900</v>
      </c>
      <c r="H3627" s="103">
        <v>4</v>
      </c>
      <c r="I3627" s="100" t="s">
        <v>7521</v>
      </c>
      <c r="J3627" s="101" t="s">
        <v>2239</v>
      </c>
      <c r="K3627" s="101" t="s">
        <v>2436</v>
      </c>
    </row>
    <row r="3628" spans="1:11">
      <c r="A3628" s="2" t="s">
        <v>12146</v>
      </c>
      <c r="B3628" s="99">
        <v>2138607</v>
      </c>
      <c r="C3628" s="100" t="s">
        <v>7252</v>
      </c>
      <c r="D3628" s="101" t="s">
        <v>7253</v>
      </c>
      <c r="E3628" s="102">
        <v>2123471</v>
      </c>
      <c r="F3628" s="101" t="s">
        <v>7506</v>
      </c>
      <c r="G3628" s="101" t="s">
        <v>1776</v>
      </c>
      <c r="H3628" s="103">
        <v>2.4</v>
      </c>
      <c r="I3628" s="100" t="s">
        <v>7471</v>
      </c>
      <c r="J3628" s="101" t="s">
        <v>7253</v>
      </c>
      <c r="K3628" s="101" t="s">
        <v>7254</v>
      </c>
    </row>
    <row r="3629" spans="1:11">
      <c r="A3629" s="2" t="s">
        <v>12146</v>
      </c>
      <c r="B3629" s="99">
        <v>2141574</v>
      </c>
      <c r="C3629" s="100" t="s">
        <v>7283</v>
      </c>
      <c r="D3629" s="101" t="s">
        <v>7284</v>
      </c>
      <c r="E3629" s="102">
        <v>2215488</v>
      </c>
      <c r="F3629" s="101" t="s">
        <v>7506</v>
      </c>
      <c r="G3629" s="101" t="s">
        <v>3175</v>
      </c>
      <c r="H3629" s="103">
        <v>12</v>
      </c>
      <c r="I3629" s="100" t="s">
        <v>7471</v>
      </c>
      <c r="J3629" s="101" t="s">
        <v>7284</v>
      </c>
      <c r="K3629" s="101" t="s">
        <v>3803</v>
      </c>
    </row>
    <row r="3630" spans="1:11">
      <c r="A3630" s="2" t="s">
        <v>12146</v>
      </c>
      <c r="B3630" s="99">
        <v>2151855</v>
      </c>
      <c r="C3630" s="100" t="s">
        <v>7285</v>
      </c>
      <c r="D3630" s="101" t="s">
        <v>7286</v>
      </c>
      <c r="E3630" s="102">
        <v>2215488</v>
      </c>
      <c r="F3630" s="101" t="s">
        <v>7506</v>
      </c>
      <c r="G3630" s="101" t="s">
        <v>3175</v>
      </c>
      <c r="H3630" s="103">
        <v>12</v>
      </c>
      <c r="I3630" s="100" t="s">
        <v>7471</v>
      </c>
      <c r="J3630" s="101" t="s">
        <v>7286</v>
      </c>
      <c r="K3630" s="101" t="s">
        <v>3803</v>
      </c>
    </row>
    <row r="3631" spans="1:11">
      <c r="A3631" s="2" t="s">
        <v>12146</v>
      </c>
      <c r="B3631" s="99">
        <v>2152937</v>
      </c>
      <c r="C3631" s="100" t="s">
        <v>7287</v>
      </c>
      <c r="D3631" s="101" t="s">
        <v>7288</v>
      </c>
      <c r="E3631" s="102">
        <v>2215488</v>
      </c>
      <c r="F3631" s="101" t="s">
        <v>7506</v>
      </c>
      <c r="G3631" s="101" t="s">
        <v>3175</v>
      </c>
      <c r="H3631" s="103">
        <v>12</v>
      </c>
      <c r="I3631" s="100" t="s">
        <v>7471</v>
      </c>
      <c r="J3631" s="101" t="s">
        <v>7288</v>
      </c>
      <c r="K3631" s="101" t="s">
        <v>3803</v>
      </c>
    </row>
    <row r="3632" spans="1:11">
      <c r="A3632" s="2" t="s">
        <v>12146</v>
      </c>
      <c r="B3632" s="99">
        <v>2158965</v>
      </c>
      <c r="C3632" s="100" t="s">
        <v>7289</v>
      </c>
      <c r="D3632" s="101" t="s">
        <v>7290</v>
      </c>
      <c r="E3632" s="102">
        <v>2215488</v>
      </c>
      <c r="F3632" s="101" t="s">
        <v>7506</v>
      </c>
      <c r="G3632" s="101" t="s">
        <v>3175</v>
      </c>
      <c r="H3632" s="103">
        <v>12</v>
      </c>
      <c r="I3632" s="100" t="s">
        <v>7471</v>
      </c>
      <c r="J3632" s="101" t="s">
        <v>7290</v>
      </c>
      <c r="K3632" s="101" t="s">
        <v>3803</v>
      </c>
    </row>
    <row r="3633" spans="1:11">
      <c r="A3633" s="2" t="s">
        <v>12146</v>
      </c>
      <c r="B3633" s="99">
        <v>2181962</v>
      </c>
      <c r="C3633" s="100" t="s">
        <v>7291</v>
      </c>
      <c r="D3633" s="101" t="s">
        <v>7292</v>
      </c>
      <c r="E3633" s="102">
        <v>2215488</v>
      </c>
      <c r="F3633" s="101" t="s">
        <v>7506</v>
      </c>
      <c r="G3633" s="101" t="s">
        <v>3175</v>
      </c>
      <c r="H3633" s="103">
        <v>12</v>
      </c>
      <c r="I3633" s="100" t="s">
        <v>7471</v>
      </c>
      <c r="J3633" s="101" t="s">
        <v>7292</v>
      </c>
      <c r="K3633" s="101" t="s">
        <v>3803</v>
      </c>
    </row>
    <row r="3634" spans="1:11">
      <c r="A3634" s="2" t="s">
        <v>12146</v>
      </c>
      <c r="B3634" s="99">
        <v>2189635</v>
      </c>
      <c r="C3634" s="100" t="s">
        <v>7293</v>
      </c>
      <c r="D3634" s="101" t="s">
        <v>7294</v>
      </c>
      <c r="E3634" s="102">
        <v>2215488</v>
      </c>
      <c r="F3634" s="101" t="s">
        <v>7506</v>
      </c>
      <c r="G3634" s="101" t="s">
        <v>3175</v>
      </c>
      <c r="H3634" s="103">
        <v>12</v>
      </c>
      <c r="I3634" s="100" t="s">
        <v>7471</v>
      </c>
      <c r="J3634" s="101" t="s">
        <v>7294</v>
      </c>
      <c r="K3634" s="101" t="s">
        <v>3803</v>
      </c>
    </row>
    <row r="3635" spans="1:11">
      <c r="A3635" s="2" t="s">
        <v>12146</v>
      </c>
      <c r="B3635" s="99">
        <v>2191039</v>
      </c>
      <c r="C3635" s="100" t="s">
        <v>7295</v>
      </c>
      <c r="D3635" s="101" t="s">
        <v>7296</v>
      </c>
      <c r="E3635" s="102">
        <v>2215488</v>
      </c>
      <c r="F3635" s="101" t="s">
        <v>7506</v>
      </c>
      <c r="G3635" s="101" t="s">
        <v>3175</v>
      </c>
      <c r="H3635" s="103">
        <v>12</v>
      </c>
      <c r="I3635" s="100" t="s">
        <v>7471</v>
      </c>
      <c r="J3635" s="101" t="s">
        <v>7296</v>
      </c>
      <c r="K3635" s="101" t="s">
        <v>3803</v>
      </c>
    </row>
    <row r="3636" spans="1:11">
      <c r="A3636" s="2" t="s">
        <v>12146</v>
      </c>
      <c r="B3636" s="99">
        <v>2169463</v>
      </c>
      <c r="C3636" s="100" t="s">
        <v>7297</v>
      </c>
      <c r="D3636" s="101" t="s">
        <v>7298</v>
      </c>
      <c r="E3636" s="102">
        <v>2215488</v>
      </c>
      <c r="F3636" s="101" t="s">
        <v>7506</v>
      </c>
      <c r="G3636" s="101" t="s">
        <v>3175</v>
      </c>
      <c r="H3636" s="103">
        <v>12</v>
      </c>
      <c r="I3636" s="100" t="s">
        <v>7471</v>
      </c>
      <c r="J3636" s="101" t="s">
        <v>7298</v>
      </c>
      <c r="K3636" s="101" t="s">
        <v>3803</v>
      </c>
    </row>
    <row r="3637" spans="1:11">
      <c r="A3637" s="2" t="s">
        <v>12146</v>
      </c>
      <c r="B3637" s="99">
        <v>2185142</v>
      </c>
      <c r="C3637" s="100" t="s">
        <v>7299</v>
      </c>
      <c r="D3637" s="101" t="s">
        <v>3451</v>
      </c>
      <c r="E3637" s="102">
        <v>2215488</v>
      </c>
      <c r="F3637" s="101" t="s">
        <v>7506</v>
      </c>
      <c r="G3637" s="101" t="s">
        <v>3175</v>
      </c>
      <c r="H3637" s="103">
        <v>12</v>
      </c>
      <c r="I3637" s="100" t="s">
        <v>7471</v>
      </c>
      <c r="J3637" s="101" t="s">
        <v>3451</v>
      </c>
      <c r="K3637" s="101" t="s">
        <v>3803</v>
      </c>
    </row>
    <row r="3638" spans="1:11">
      <c r="A3638" s="2" t="s">
        <v>12146</v>
      </c>
      <c r="B3638" s="99">
        <v>2190812</v>
      </c>
      <c r="C3638" s="100" t="s">
        <v>7300</v>
      </c>
      <c r="D3638" s="101" t="s">
        <v>7301</v>
      </c>
      <c r="E3638" s="102">
        <v>2215488</v>
      </c>
      <c r="F3638" s="101" t="s">
        <v>7506</v>
      </c>
      <c r="G3638" s="101" t="s">
        <v>3175</v>
      </c>
      <c r="H3638" s="103">
        <v>12</v>
      </c>
      <c r="I3638" s="100" t="s">
        <v>7471</v>
      </c>
      <c r="J3638" s="101" t="s">
        <v>7301</v>
      </c>
      <c r="K3638" s="101" t="s">
        <v>3803</v>
      </c>
    </row>
    <row r="3639" spans="1:11">
      <c r="A3639" s="2" t="s">
        <v>12146</v>
      </c>
      <c r="B3639" s="99">
        <v>2175161</v>
      </c>
      <c r="C3639" s="100" t="s">
        <v>7302</v>
      </c>
      <c r="D3639" s="101" t="s">
        <v>7303</v>
      </c>
      <c r="E3639" s="102">
        <v>2215488</v>
      </c>
      <c r="F3639" s="101" t="s">
        <v>7506</v>
      </c>
      <c r="G3639" s="101" t="s">
        <v>3175</v>
      </c>
      <c r="H3639" s="103">
        <v>12</v>
      </c>
      <c r="I3639" s="100" t="s">
        <v>7471</v>
      </c>
      <c r="J3639" s="101" t="s">
        <v>7303</v>
      </c>
      <c r="K3639" s="101" t="s">
        <v>3803</v>
      </c>
    </row>
    <row r="3640" spans="1:11">
      <c r="A3640" s="2" t="s">
        <v>12146</v>
      </c>
      <c r="B3640" s="99">
        <v>2187779</v>
      </c>
      <c r="C3640" s="100" t="s">
        <v>7304</v>
      </c>
      <c r="D3640" s="101" t="s">
        <v>7305</v>
      </c>
      <c r="E3640" s="102">
        <v>2215488</v>
      </c>
      <c r="F3640" s="101" t="s">
        <v>7506</v>
      </c>
      <c r="G3640" s="101" t="s">
        <v>3175</v>
      </c>
      <c r="H3640" s="103">
        <v>12</v>
      </c>
      <c r="I3640" s="100" t="s">
        <v>7471</v>
      </c>
      <c r="J3640" s="101" t="s">
        <v>7305</v>
      </c>
      <c r="K3640" s="101" t="s">
        <v>3803</v>
      </c>
    </row>
    <row r="3641" spans="1:11">
      <c r="A3641" s="2" t="s">
        <v>12146</v>
      </c>
      <c r="B3641" s="99">
        <v>2190819</v>
      </c>
      <c r="C3641" s="100" t="s">
        <v>7306</v>
      </c>
      <c r="D3641" s="101" t="s">
        <v>7307</v>
      </c>
      <c r="E3641" s="102">
        <v>2215488</v>
      </c>
      <c r="F3641" s="101" t="s">
        <v>7506</v>
      </c>
      <c r="G3641" s="101" t="s">
        <v>3175</v>
      </c>
      <c r="H3641" s="103">
        <v>12</v>
      </c>
      <c r="I3641" s="100" t="s">
        <v>7471</v>
      </c>
      <c r="J3641" s="101" t="s">
        <v>7307</v>
      </c>
      <c r="K3641" s="101" t="s">
        <v>3803</v>
      </c>
    </row>
    <row r="3642" spans="1:11">
      <c r="A3642" s="2" t="s">
        <v>12146</v>
      </c>
      <c r="B3642" s="99">
        <v>2184716</v>
      </c>
      <c r="C3642" s="100" t="s">
        <v>7308</v>
      </c>
      <c r="D3642" s="101" t="s">
        <v>7309</v>
      </c>
      <c r="E3642" s="102">
        <v>2215488</v>
      </c>
      <c r="F3642" s="101" t="s">
        <v>7506</v>
      </c>
      <c r="G3642" s="101" t="s">
        <v>3175</v>
      </c>
      <c r="H3642" s="103">
        <v>12</v>
      </c>
      <c r="I3642" s="100" t="s">
        <v>7471</v>
      </c>
      <c r="J3642" s="101" t="s">
        <v>7309</v>
      </c>
      <c r="K3642" s="101" t="s">
        <v>3803</v>
      </c>
    </row>
    <row r="3643" spans="1:11">
      <c r="A3643" s="2" t="s">
        <v>12146</v>
      </c>
      <c r="B3643" s="99">
        <v>2157308</v>
      </c>
      <c r="C3643" s="100" t="s">
        <v>7310</v>
      </c>
      <c r="D3643" s="101" t="s">
        <v>7311</v>
      </c>
      <c r="E3643" s="102">
        <v>2123780</v>
      </c>
      <c r="F3643" s="101" t="s">
        <v>7506</v>
      </c>
      <c r="G3643" s="101" t="s">
        <v>5448</v>
      </c>
      <c r="H3643" s="103">
        <v>12</v>
      </c>
      <c r="I3643" s="100" t="s">
        <v>7471</v>
      </c>
      <c r="J3643" s="101" t="s">
        <v>7311</v>
      </c>
      <c r="K3643" s="101" t="s">
        <v>7312</v>
      </c>
    </row>
    <row r="3644" spans="1:11">
      <c r="A3644" s="2" t="s">
        <v>12146</v>
      </c>
      <c r="B3644" s="99">
        <v>2157305</v>
      </c>
      <c r="C3644" s="100" t="s">
        <v>7313</v>
      </c>
      <c r="D3644" s="101" t="s">
        <v>7314</v>
      </c>
      <c r="E3644" s="102">
        <v>2123395</v>
      </c>
      <c r="F3644" s="101" t="s">
        <v>7506</v>
      </c>
      <c r="G3644" s="101" t="s">
        <v>5876</v>
      </c>
      <c r="H3644" s="103">
        <v>4</v>
      </c>
      <c r="I3644" s="100" t="s">
        <v>7471</v>
      </c>
      <c r="J3644" s="101" t="s">
        <v>7314</v>
      </c>
      <c r="K3644" s="101" t="s">
        <v>3217</v>
      </c>
    </row>
    <row r="3645" spans="1:11">
      <c r="A3645" s="2" t="s">
        <v>12146</v>
      </c>
      <c r="B3645" s="99">
        <v>2185139</v>
      </c>
      <c r="C3645" s="100" t="s">
        <v>7315</v>
      </c>
      <c r="D3645" s="101" t="s">
        <v>7316</v>
      </c>
      <c r="E3645" s="102">
        <v>2216360</v>
      </c>
      <c r="F3645" s="101" t="s">
        <v>7506</v>
      </c>
      <c r="G3645" s="101" t="s">
        <v>1776</v>
      </c>
      <c r="H3645" s="103">
        <v>16</v>
      </c>
      <c r="I3645" s="100" t="s">
        <v>7471</v>
      </c>
      <c r="J3645" s="101" t="s">
        <v>7316</v>
      </c>
      <c r="K3645" s="101" t="s">
        <v>3805</v>
      </c>
    </row>
    <row r="3646" spans="1:11">
      <c r="A3646" s="2" t="s">
        <v>12146</v>
      </c>
      <c r="B3646" s="99">
        <v>2135850</v>
      </c>
      <c r="C3646" s="100" t="s">
        <v>7645</v>
      </c>
      <c r="D3646" s="101" t="s">
        <v>7646</v>
      </c>
      <c r="E3646" s="102">
        <v>2217826</v>
      </c>
      <c r="F3646" s="101" t="s">
        <v>7506</v>
      </c>
      <c r="G3646" s="101" t="s">
        <v>3175</v>
      </c>
      <c r="H3646" s="103">
        <v>12</v>
      </c>
      <c r="I3646" s="100" t="s">
        <v>7471</v>
      </c>
      <c r="J3646" s="101" t="s">
        <v>7646</v>
      </c>
      <c r="K3646" s="101" t="s">
        <v>3838</v>
      </c>
    </row>
    <row r="3647" spans="1:11">
      <c r="A3647" s="2" t="s">
        <v>12146</v>
      </c>
      <c r="B3647" s="99">
        <v>2136050</v>
      </c>
      <c r="C3647" s="100" t="s">
        <v>7647</v>
      </c>
      <c r="D3647" s="101" t="s">
        <v>7648</v>
      </c>
      <c r="E3647" s="102">
        <v>2217826</v>
      </c>
      <c r="F3647" s="101" t="s">
        <v>7506</v>
      </c>
      <c r="G3647" s="101" t="s">
        <v>3175</v>
      </c>
      <c r="H3647" s="103">
        <v>12</v>
      </c>
      <c r="I3647" s="100" t="s">
        <v>7471</v>
      </c>
      <c r="J3647" s="101" t="s">
        <v>7648</v>
      </c>
      <c r="K3647" s="101" t="s">
        <v>3838</v>
      </c>
    </row>
    <row r="3648" spans="1:11">
      <c r="A3648" s="2" t="s">
        <v>12146</v>
      </c>
      <c r="B3648" s="99">
        <v>2151662</v>
      </c>
      <c r="C3648" s="100" t="s">
        <v>7649</v>
      </c>
      <c r="D3648" s="101" t="s">
        <v>7650</v>
      </c>
      <c r="E3648" s="102">
        <v>2217826</v>
      </c>
      <c r="F3648" s="101" t="s">
        <v>7506</v>
      </c>
      <c r="G3648" s="101" t="s">
        <v>3175</v>
      </c>
      <c r="H3648" s="103">
        <v>12</v>
      </c>
      <c r="I3648" s="100" t="s">
        <v>7471</v>
      </c>
      <c r="J3648" s="101" t="s">
        <v>7650</v>
      </c>
      <c r="K3648" s="101" t="s">
        <v>3838</v>
      </c>
    </row>
    <row r="3649" spans="1:11">
      <c r="A3649" s="2" t="s">
        <v>12146</v>
      </c>
      <c r="B3649" s="99">
        <v>2161855</v>
      </c>
      <c r="C3649" s="100" t="s">
        <v>7651</v>
      </c>
      <c r="D3649" s="101" t="s">
        <v>7652</v>
      </c>
      <c r="E3649" s="102">
        <v>2217826</v>
      </c>
      <c r="F3649" s="101" t="s">
        <v>7506</v>
      </c>
      <c r="G3649" s="101" t="s">
        <v>3175</v>
      </c>
      <c r="H3649" s="103">
        <v>12</v>
      </c>
      <c r="I3649" s="100" t="s">
        <v>7471</v>
      </c>
      <c r="J3649" s="101" t="s">
        <v>7652</v>
      </c>
      <c r="K3649" s="101" t="s">
        <v>3838</v>
      </c>
    </row>
    <row r="3650" spans="1:11">
      <c r="A3650" s="2" t="s">
        <v>12146</v>
      </c>
      <c r="B3650" s="99">
        <v>2166487</v>
      </c>
      <c r="C3650" s="100" t="s">
        <v>7653</v>
      </c>
      <c r="D3650" s="101" t="s">
        <v>7654</v>
      </c>
      <c r="E3650" s="102">
        <v>2217826</v>
      </c>
      <c r="F3650" s="101" t="s">
        <v>7506</v>
      </c>
      <c r="G3650" s="101" t="s">
        <v>3175</v>
      </c>
      <c r="H3650" s="103">
        <v>12</v>
      </c>
      <c r="I3650" s="100" t="s">
        <v>7471</v>
      </c>
      <c r="J3650" s="101" t="s">
        <v>7654</v>
      </c>
      <c r="K3650" s="101" t="s">
        <v>3838</v>
      </c>
    </row>
    <row r="3651" spans="1:11">
      <c r="A3651" s="2" t="s">
        <v>12146</v>
      </c>
      <c r="B3651" s="99">
        <v>2179459</v>
      </c>
      <c r="C3651" s="100" t="s">
        <v>7655</v>
      </c>
      <c r="D3651" s="101" t="s">
        <v>7656</v>
      </c>
      <c r="E3651" s="102">
        <v>2217826</v>
      </c>
      <c r="F3651" s="101" t="s">
        <v>7506</v>
      </c>
      <c r="G3651" s="101" t="s">
        <v>3175</v>
      </c>
      <c r="H3651" s="103">
        <v>12</v>
      </c>
      <c r="I3651" s="100" t="s">
        <v>7471</v>
      </c>
      <c r="J3651" s="101" t="s">
        <v>7656</v>
      </c>
      <c r="K3651" s="101" t="s">
        <v>3838</v>
      </c>
    </row>
    <row r="3652" spans="1:11">
      <c r="A3652" s="2" t="s">
        <v>12146</v>
      </c>
      <c r="B3652" s="99">
        <v>2185724</v>
      </c>
      <c r="C3652" s="100" t="s">
        <v>7657</v>
      </c>
      <c r="D3652" s="101" t="s">
        <v>7658</v>
      </c>
      <c r="E3652" s="102">
        <v>2217826</v>
      </c>
      <c r="F3652" s="101" t="s">
        <v>7506</v>
      </c>
      <c r="G3652" s="101" t="s">
        <v>3175</v>
      </c>
      <c r="H3652" s="103">
        <v>12</v>
      </c>
      <c r="I3652" s="100" t="s">
        <v>7471</v>
      </c>
      <c r="J3652" s="101" t="s">
        <v>7658</v>
      </c>
      <c r="K3652" s="101" t="s">
        <v>3838</v>
      </c>
    </row>
    <row r="3653" spans="1:11">
      <c r="A3653" s="2" t="s">
        <v>12146</v>
      </c>
      <c r="B3653" s="99">
        <v>2190742</v>
      </c>
      <c r="C3653" s="100" t="s">
        <v>7659</v>
      </c>
      <c r="D3653" s="101" t="s">
        <v>7660</v>
      </c>
      <c r="E3653" s="102">
        <v>2217826</v>
      </c>
      <c r="F3653" s="101" t="s">
        <v>7506</v>
      </c>
      <c r="G3653" s="101" t="s">
        <v>3175</v>
      </c>
      <c r="H3653" s="103">
        <v>12</v>
      </c>
      <c r="I3653" s="100" t="s">
        <v>7471</v>
      </c>
      <c r="J3653" s="101" t="s">
        <v>7660</v>
      </c>
      <c r="K3653" s="101" t="s">
        <v>3838</v>
      </c>
    </row>
    <row r="3654" spans="1:11">
      <c r="A3654" s="2" t="s">
        <v>12146</v>
      </c>
      <c r="B3654" s="99">
        <v>2139085</v>
      </c>
      <c r="C3654" s="100" t="s">
        <v>7661</v>
      </c>
      <c r="D3654" s="101" t="s">
        <v>7662</v>
      </c>
      <c r="E3654" s="102">
        <v>2217826</v>
      </c>
      <c r="F3654" s="101" t="s">
        <v>7506</v>
      </c>
      <c r="G3654" s="101" t="s">
        <v>3175</v>
      </c>
      <c r="H3654" s="103">
        <v>12</v>
      </c>
      <c r="I3654" s="100" t="s">
        <v>7471</v>
      </c>
      <c r="J3654" s="101" t="s">
        <v>7662</v>
      </c>
      <c r="K3654" s="101" t="s">
        <v>3838</v>
      </c>
    </row>
    <row r="3655" spans="1:11">
      <c r="A3655" s="2" t="s">
        <v>12146</v>
      </c>
      <c r="B3655" s="99">
        <v>2179834</v>
      </c>
      <c r="C3655" s="100" t="s">
        <v>7663</v>
      </c>
      <c r="D3655" s="101" t="s">
        <v>7664</v>
      </c>
      <c r="E3655" s="102">
        <v>2217826</v>
      </c>
      <c r="F3655" s="101" t="s">
        <v>7506</v>
      </c>
      <c r="G3655" s="101" t="s">
        <v>3175</v>
      </c>
      <c r="H3655" s="103">
        <v>12</v>
      </c>
      <c r="I3655" s="100" t="s">
        <v>7471</v>
      </c>
      <c r="J3655" s="101" t="s">
        <v>7664</v>
      </c>
      <c r="K3655" s="101" t="s">
        <v>3838</v>
      </c>
    </row>
    <row r="3656" spans="1:11">
      <c r="A3656" s="2" t="s">
        <v>12146</v>
      </c>
      <c r="B3656" s="99">
        <v>2158785</v>
      </c>
      <c r="C3656" s="100" t="s">
        <v>7665</v>
      </c>
      <c r="D3656" s="101" t="s">
        <v>7666</v>
      </c>
      <c r="E3656" s="102">
        <v>2217826</v>
      </c>
      <c r="F3656" s="101" t="s">
        <v>7506</v>
      </c>
      <c r="G3656" s="101" t="s">
        <v>3175</v>
      </c>
      <c r="H3656" s="103">
        <v>12</v>
      </c>
      <c r="I3656" s="100" t="s">
        <v>7471</v>
      </c>
      <c r="J3656" s="101" t="s">
        <v>7666</v>
      </c>
      <c r="K3656" s="101" t="s">
        <v>3838</v>
      </c>
    </row>
    <row r="3657" spans="1:11">
      <c r="A3657" s="2" t="s">
        <v>12146</v>
      </c>
      <c r="B3657" s="99">
        <v>2163716</v>
      </c>
      <c r="C3657" s="100" t="s">
        <v>7667</v>
      </c>
      <c r="D3657" s="101" t="s">
        <v>7668</v>
      </c>
      <c r="E3657" s="102">
        <v>2122988</v>
      </c>
      <c r="F3657" s="101" t="s">
        <v>7506</v>
      </c>
      <c r="G3657" s="101" t="s">
        <v>5457</v>
      </c>
      <c r="H3657" s="103">
        <v>12</v>
      </c>
      <c r="I3657" s="100" t="s">
        <v>7471</v>
      </c>
      <c r="J3657" s="101" t="s">
        <v>7668</v>
      </c>
      <c r="K3657" s="101" t="s">
        <v>14</v>
      </c>
    </row>
    <row r="3658" spans="1:11">
      <c r="A3658" s="2" t="s">
        <v>12146</v>
      </c>
      <c r="B3658" s="99">
        <v>2173858</v>
      </c>
      <c r="C3658" s="100" t="s">
        <v>3498</v>
      </c>
      <c r="D3658" s="101" t="s">
        <v>3499</v>
      </c>
      <c r="E3658" s="102">
        <v>2213342</v>
      </c>
      <c r="F3658" s="101" t="s">
        <v>7506</v>
      </c>
      <c r="G3658" s="101" t="s">
        <v>3175</v>
      </c>
      <c r="H3658" s="103">
        <v>12</v>
      </c>
      <c r="I3658" s="100" t="s">
        <v>7496</v>
      </c>
      <c r="J3658" s="101" t="s">
        <v>3499</v>
      </c>
      <c r="K3658" s="101" t="s">
        <v>3881</v>
      </c>
    </row>
    <row r="3659" spans="1:11">
      <c r="A3659" s="2" t="s">
        <v>12146</v>
      </c>
      <c r="B3659" s="99">
        <v>2176180</v>
      </c>
      <c r="C3659" s="100" t="s">
        <v>3500</v>
      </c>
      <c r="D3659" s="101" t="s">
        <v>3501</v>
      </c>
      <c r="E3659" s="102">
        <v>2213342</v>
      </c>
      <c r="F3659" s="101" t="s">
        <v>7506</v>
      </c>
      <c r="G3659" s="101" t="s">
        <v>3175</v>
      </c>
      <c r="H3659" s="103">
        <v>12</v>
      </c>
      <c r="I3659" s="100" t="s">
        <v>7471</v>
      </c>
      <c r="J3659" s="101" t="s">
        <v>3501</v>
      </c>
      <c r="K3659" s="101" t="s">
        <v>3881</v>
      </c>
    </row>
    <row r="3660" spans="1:11">
      <c r="A3660" s="2" t="s">
        <v>12146</v>
      </c>
      <c r="B3660" s="99">
        <v>2178256</v>
      </c>
      <c r="C3660" s="100" t="s">
        <v>3502</v>
      </c>
      <c r="D3660" s="101" t="s">
        <v>3503</v>
      </c>
      <c r="E3660" s="102">
        <v>2213342</v>
      </c>
      <c r="F3660" s="101" t="s">
        <v>7506</v>
      </c>
      <c r="G3660" s="101" t="s">
        <v>3175</v>
      </c>
      <c r="H3660" s="103">
        <v>12</v>
      </c>
      <c r="I3660" s="100" t="s">
        <v>7471</v>
      </c>
      <c r="J3660" s="101" t="s">
        <v>3503</v>
      </c>
      <c r="K3660" s="101" t="s">
        <v>3881</v>
      </c>
    </row>
    <row r="3661" spans="1:11">
      <c r="A3661" s="2" t="s">
        <v>12146</v>
      </c>
      <c r="B3661" s="99">
        <v>2184648</v>
      </c>
      <c r="C3661" s="100" t="s">
        <v>3504</v>
      </c>
      <c r="D3661" s="101" t="s">
        <v>3505</v>
      </c>
      <c r="E3661" s="102">
        <v>2213342</v>
      </c>
      <c r="F3661" s="101" t="s">
        <v>7506</v>
      </c>
      <c r="G3661" s="101" t="s">
        <v>3175</v>
      </c>
      <c r="H3661" s="103">
        <v>12</v>
      </c>
      <c r="I3661" s="100" t="s">
        <v>7471</v>
      </c>
      <c r="J3661" s="101" t="s">
        <v>3505</v>
      </c>
      <c r="K3661" s="101" t="s">
        <v>3881</v>
      </c>
    </row>
    <row r="3662" spans="1:11">
      <c r="A3662" s="2" t="s">
        <v>12146</v>
      </c>
      <c r="B3662" s="99">
        <v>2186787</v>
      </c>
      <c r="C3662" s="100" t="s">
        <v>3506</v>
      </c>
      <c r="D3662" s="101" t="s">
        <v>3507</v>
      </c>
      <c r="E3662" s="102">
        <v>2213342</v>
      </c>
      <c r="F3662" s="101" t="s">
        <v>7506</v>
      </c>
      <c r="G3662" s="101" t="s">
        <v>3175</v>
      </c>
      <c r="H3662" s="103">
        <v>12</v>
      </c>
      <c r="I3662" s="100" t="s">
        <v>7471</v>
      </c>
      <c r="J3662" s="101" t="s">
        <v>3507</v>
      </c>
      <c r="K3662" s="101" t="s">
        <v>3881</v>
      </c>
    </row>
    <row r="3663" spans="1:11">
      <c r="A3663" s="2" t="s">
        <v>12146</v>
      </c>
      <c r="B3663" s="99">
        <v>2187548</v>
      </c>
      <c r="C3663" s="100" t="s">
        <v>3508</v>
      </c>
      <c r="D3663" s="101" t="s">
        <v>3509</v>
      </c>
      <c r="E3663" s="102">
        <v>2213342</v>
      </c>
      <c r="F3663" s="101" t="s">
        <v>7506</v>
      </c>
      <c r="G3663" s="101" t="s">
        <v>3175</v>
      </c>
      <c r="H3663" s="103">
        <v>12</v>
      </c>
      <c r="I3663" s="100" t="s">
        <v>7471</v>
      </c>
      <c r="J3663" s="101" t="s">
        <v>3509</v>
      </c>
      <c r="K3663" s="101" t="s">
        <v>3881</v>
      </c>
    </row>
    <row r="3664" spans="1:11">
      <c r="A3664" s="2" t="s">
        <v>12146</v>
      </c>
      <c r="B3664" s="99">
        <v>2188610</v>
      </c>
      <c r="C3664" s="100" t="s">
        <v>3510</v>
      </c>
      <c r="D3664" s="101" t="s">
        <v>3511</v>
      </c>
      <c r="E3664" s="102">
        <v>2213342</v>
      </c>
      <c r="F3664" s="101" t="s">
        <v>7506</v>
      </c>
      <c r="G3664" s="101" t="s">
        <v>3175</v>
      </c>
      <c r="H3664" s="103">
        <v>12</v>
      </c>
      <c r="I3664" s="100" t="s">
        <v>7471</v>
      </c>
      <c r="J3664" s="101" t="s">
        <v>3511</v>
      </c>
      <c r="K3664" s="101" t="s">
        <v>3881</v>
      </c>
    </row>
    <row r="3665" spans="1:11">
      <c r="A3665" s="2" t="s">
        <v>12146</v>
      </c>
      <c r="B3665" s="99">
        <v>2191090</v>
      </c>
      <c r="C3665" s="100" t="s">
        <v>3512</v>
      </c>
      <c r="D3665" s="101" t="s">
        <v>3513</v>
      </c>
      <c r="E3665" s="102">
        <v>2213342</v>
      </c>
      <c r="F3665" s="101" t="s">
        <v>7506</v>
      </c>
      <c r="G3665" s="101" t="s">
        <v>3175</v>
      </c>
      <c r="H3665" s="103">
        <v>12</v>
      </c>
      <c r="I3665" s="100" t="s">
        <v>7496</v>
      </c>
      <c r="J3665" s="101" t="s">
        <v>3513</v>
      </c>
      <c r="K3665" s="101" t="s">
        <v>3881</v>
      </c>
    </row>
    <row r="3666" spans="1:11">
      <c r="A3666" s="2" t="s">
        <v>12146</v>
      </c>
      <c r="B3666" s="99">
        <v>2146827</v>
      </c>
      <c r="C3666" s="100" t="s">
        <v>3514</v>
      </c>
      <c r="D3666" s="101" t="s">
        <v>3515</v>
      </c>
      <c r="E3666" s="102">
        <v>2213342</v>
      </c>
      <c r="F3666" s="101" t="s">
        <v>7506</v>
      </c>
      <c r="G3666" s="101" t="s">
        <v>3175</v>
      </c>
      <c r="H3666" s="103">
        <v>12</v>
      </c>
      <c r="I3666" s="100" t="s">
        <v>7471</v>
      </c>
      <c r="J3666" s="101" t="s">
        <v>3515</v>
      </c>
      <c r="K3666" s="101" t="s">
        <v>3881</v>
      </c>
    </row>
    <row r="3667" spans="1:11">
      <c r="A3667" s="2" t="s">
        <v>12146</v>
      </c>
      <c r="B3667" s="99">
        <v>2136392</v>
      </c>
      <c r="C3667" s="100" t="s">
        <v>3516</v>
      </c>
      <c r="D3667" s="101" t="s">
        <v>3517</v>
      </c>
      <c r="E3667" s="102">
        <v>2213342</v>
      </c>
      <c r="F3667" s="101" t="s">
        <v>7506</v>
      </c>
      <c r="G3667" s="101" t="s">
        <v>3175</v>
      </c>
      <c r="H3667" s="103">
        <v>12</v>
      </c>
      <c r="I3667" s="100" t="s">
        <v>7471</v>
      </c>
      <c r="J3667" s="101" t="s">
        <v>3517</v>
      </c>
      <c r="K3667" s="101" t="s">
        <v>3881</v>
      </c>
    </row>
    <row r="3668" spans="1:11">
      <c r="A3668" s="2" t="s">
        <v>12146</v>
      </c>
      <c r="B3668" s="99">
        <v>2187707</v>
      </c>
      <c r="C3668" s="100" t="s">
        <v>3518</v>
      </c>
      <c r="D3668" s="101" t="s">
        <v>3519</v>
      </c>
      <c r="E3668" s="102">
        <v>2213342</v>
      </c>
      <c r="F3668" s="101" t="s">
        <v>7506</v>
      </c>
      <c r="G3668" s="101" t="s">
        <v>3175</v>
      </c>
      <c r="H3668" s="103">
        <v>12</v>
      </c>
      <c r="I3668" s="100" t="s">
        <v>7471</v>
      </c>
      <c r="J3668" s="101" t="s">
        <v>3519</v>
      </c>
      <c r="K3668" s="101" t="s">
        <v>3881</v>
      </c>
    </row>
    <row r="3669" spans="1:11">
      <c r="A3669" s="2" t="s">
        <v>12146</v>
      </c>
      <c r="B3669" s="99">
        <v>2130058</v>
      </c>
      <c r="C3669" s="100" t="s">
        <v>3520</v>
      </c>
      <c r="D3669" s="101" t="s">
        <v>3521</v>
      </c>
      <c r="E3669" s="102">
        <v>2213342</v>
      </c>
      <c r="F3669" s="101" t="s">
        <v>7506</v>
      </c>
      <c r="G3669" s="101" t="s">
        <v>3175</v>
      </c>
      <c r="H3669" s="103">
        <v>12</v>
      </c>
      <c r="I3669" s="100" t="s">
        <v>7471</v>
      </c>
      <c r="J3669" s="101" t="s">
        <v>3521</v>
      </c>
      <c r="K3669" s="101" t="s">
        <v>3881</v>
      </c>
    </row>
    <row r="3670" spans="1:11">
      <c r="A3670" s="2" t="s">
        <v>12146</v>
      </c>
      <c r="B3670" s="99">
        <v>2130213</v>
      </c>
      <c r="C3670" s="100" t="s">
        <v>3522</v>
      </c>
      <c r="D3670" s="101" t="s">
        <v>3523</v>
      </c>
      <c r="E3670" s="102">
        <v>2213342</v>
      </c>
      <c r="F3670" s="101" t="s">
        <v>7506</v>
      </c>
      <c r="G3670" s="101" t="s">
        <v>3175</v>
      </c>
      <c r="H3670" s="103">
        <v>12</v>
      </c>
      <c r="I3670" s="100" t="s">
        <v>7471</v>
      </c>
      <c r="J3670" s="101" t="s">
        <v>3523</v>
      </c>
      <c r="K3670" s="101" t="s">
        <v>3881</v>
      </c>
    </row>
    <row r="3671" spans="1:11">
      <c r="A3671" s="2" t="s">
        <v>12146</v>
      </c>
      <c r="B3671" s="99">
        <v>2136217</v>
      </c>
      <c r="C3671" s="100" t="s">
        <v>3524</v>
      </c>
      <c r="D3671" s="101" t="s">
        <v>3525</v>
      </c>
      <c r="E3671" s="102">
        <v>2213342</v>
      </c>
      <c r="F3671" s="101" t="s">
        <v>7506</v>
      </c>
      <c r="G3671" s="101" t="s">
        <v>3175</v>
      </c>
      <c r="H3671" s="103">
        <v>12</v>
      </c>
      <c r="I3671" s="100" t="s">
        <v>7471</v>
      </c>
      <c r="J3671" s="101" t="s">
        <v>3525</v>
      </c>
      <c r="K3671" s="101" t="s">
        <v>3881</v>
      </c>
    </row>
    <row r="3672" spans="1:11">
      <c r="A3672" s="2" t="s">
        <v>12146</v>
      </c>
      <c r="B3672" s="99">
        <v>2142331</v>
      </c>
      <c r="C3672" s="100" t="s">
        <v>3526</v>
      </c>
      <c r="D3672" s="101" t="s">
        <v>3527</v>
      </c>
      <c r="E3672" s="102">
        <v>2213342</v>
      </c>
      <c r="F3672" s="101" t="s">
        <v>7506</v>
      </c>
      <c r="G3672" s="101" t="s">
        <v>3175</v>
      </c>
      <c r="H3672" s="103">
        <v>12</v>
      </c>
      <c r="I3672" s="100" t="s">
        <v>7471</v>
      </c>
      <c r="J3672" s="101" t="s">
        <v>3527</v>
      </c>
      <c r="K3672" s="101" t="s">
        <v>3881</v>
      </c>
    </row>
    <row r="3673" spans="1:11">
      <c r="A3673" s="2" t="s">
        <v>12146</v>
      </c>
      <c r="B3673" s="99">
        <v>2187044</v>
      </c>
      <c r="C3673" s="100" t="s">
        <v>3528</v>
      </c>
      <c r="D3673" s="101" t="s">
        <v>3529</v>
      </c>
      <c r="E3673" s="102">
        <v>2213342</v>
      </c>
      <c r="F3673" s="101" t="s">
        <v>7506</v>
      </c>
      <c r="G3673" s="101" t="s">
        <v>3175</v>
      </c>
      <c r="H3673" s="103">
        <v>12</v>
      </c>
      <c r="I3673" s="100" t="s">
        <v>7471</v>
      </c>
      <c r="J3673" s="101" t="s">
        <v>3529</v>
      </c>
      <c r="K3673" s="101" t="s">
        <v>3881</v>
      </c>
    </row>
    <row r="3674" spans="1:11">
      <c r="A3674" s="2" t="s">
        <v>12146</v>
      </c>
      <c r="B3674" s="99">
        <v>2175165</v>
      </c>
      <c r="C3674" s="100" t="s">
        <v>3530</v>
      </c>
      <c r="D3674" s="101" t="s">
        <v>3531</v>
      </c>
      <c r="E3674" s="102">
        <v>2213342</v>
      </c>
      <c r="F3674" s="101" t="s">
        <v>7506</v>
      </c>
      <c r="G3674" s="101" t="s">
        <v>3175</v>
      </c>
      <c r="H3674" s="103">
        <v>12</v>
      </c>
      <c r="I3674" s="100" t="s">
        <v>7496</v>
      </c>
      <c r="J3674" s="101" t="s">
        <v>3531</v>
      </c>
      <c r="K3674" s="101" t="s">
        <v>3881</v>
      </c>
    </row>
    <row r="3675" spans="1:11">
      <c r="A3675" s="2" t="s">
        <v>12146</v>
      </c>
      <c r="B3675" s="99">
        <v>2156206</v>
      </c>
      <c r="C3675" s="100" t="s">
        <v>11389</v>
      </c>
      <c r="D3675" s="101" t="s">
        <v>11390</v>
      </c>
      <c r="E3675" s="102">
        <v>2217856</v>
      </c>
      <c r="F3675" s="101" t="s">
        <v>7506</v>
      </c>
      <c r="G3675" s="101" t="s">
        <v>3175</v>
      </c>
      <c r="H3675" s="103">
        <v>12</v>
      </c>
      <c r="I3675" s="100" t="s">
        <v>7471</v>
      </c>
      <c r="J3675" s="101" t="s">
        <v>11390</v>
      </c>
      <c r="K3675" s="101" t="s">
        <v>606</v>
      </c>
    </row>
    <row r="3676" spans="1:11">
      <c r="A3676" s="2" t="s">
        <v>12146</v>
      </c>
      <c r="B3676" s="99">
        <v>2160250</v>
      </c>
      <c r="C3676" s="100" t="s">
        <v>11391</v>
      </c>
      <c r="D3676" s="101" t="s">
        <v>11392</v>
      </c>
      <c r="E3676" s="102">
        <v>2217856</v>
      </c>
      <c r="F3676" s="101" t="s">
        <v>7506</v>
      </c>
      <c r="G3676" s="101" t="s">
        <v>3175</v>
      </c>
      <c r="H3676" s="103">
        <v>12</v>
      </c>
      <c r="I3676" s="100" t="s">
        <v>7471</v>
      </c>
      <c r="J3676" s="101" t="s">
        <v>11392</v>
      </c>
      <c r="K3676" s="101" t="s">
        <v>606</v>
      </c>
    </row>
    <row r="3677" spans="1:11">
      <c r="A3677" s="2" t="s">
        <v>12146</v>
      </c>
      <c r="B3677" s="99">
        <v>2162967</v>
      </c>
      <c r="C3677" s="100" t="s">
        <v>11393</v>
      </c>
      <c r="D3677" s="101" t="s">
        <v>11394</v>
      </c>
      <c r="E3677" s="102">
        <v>2217856</v>
      </c>
      <c r="F3677" s="101" t="s">
        <v>7506</v>
      </c>
      <c r="G3677" s="101" t="s">
        <v>3175</v>
      </c>
      <c r="H3677" s="103">
        <v>12</v>
      </c>
      <c r="I3677" s="100" t="s">
        <v>7471</v>
      </c>
      <c r="J3677" s="101" t="s">
        <v>11394</v>
      </c>
      <c r="K3677" s="101" t="s">
        <v>606</v>
      </c>
    </row>
    <row r="3678" spans="1:11">
      <c r="A3678" s="2" t="s">
        <v>12146</v>
      </c>
      <c r="B3678" s="99">
        <v>2169088</v>
      </c>
      <c r="C3678" s="100" t="s">
        <v>11395</v>
      </c>
      <c r="D3678" s="101" t="s">
        <v>11396</v>
      </c>
      <c r="E3678" s="102">
        <v>2217856</v>
      </c>
      <c r="F3678" s="101" t="s">
        <v>7506</v>
      </c>
      <c r="G3678" s="101" t="s">
        <v>3175</v>
      </c>
      <c r="H3678" s="103">
        <v>12</v>
      </c>
      <c r="I3678" s="100" t="s">
        <v>7471</v>
      </c>
      <c r="J3678" s="101" t="s">
        <v>11396</v>
      </c>
      <c r="K3678" s="101" t="s">
        <v>606</v>
      </c>
    </row>
    <row r="3679" spans="1:11">
      <c r="A3679" s="2" t="s">
        <v>12146</v>
      </c>
      <c r="B3679" s="99">
        <v>2173095</v>
      </c>
      <c r="C3679" s="100" t="s">
        <v>11397</v>
      </c>
      <c r="D3679" s="101" t="s">
        <v>11398</v>
      </c>
      <c r="E3679" s="102">
        <v>2217856</v>
      </c>
      <c r="F3679" s="101" t="s">
        <v>7506</v>
      </c>
      <c r="G3679" s="101" t="s">
        <v>3175</v>
      </c>
      <c r="H3679" s="103">
        <v>12</v>
      </c>
      <c r="I3679" s="100" t="s">
        <v>7471</v>
      </c>
      <c r="J3679" s="101" t="s">
        <v>11398</v>
      </c>
      <c r="K3679" s="101" t="s">
        <v>606</v>
      </c>
    </row>
    <row r="3680" spans="1:11">
      <c r="A3680" s="2" t="s">
        <v>12146</v>
      </c>
      <c r="B3680" s="99">
        <v>2181647</v>
      </c>
      <c r="C3680" s="100" t="s">
        <v>11399</v>
      </c>
      <c r="D3680" s="101" t="s">
        <v>11400</v>
      </c>
      <c r="E3680" s="102">
        <v>2217856</v>
      </c>
      <c r="F3680" s="101" t="s">
        <v>7506</v>
      </c>
      <c r="G3680" s="101" t="s">
        <v>3175</v>
      </c>
      <c r="H3680" s="103">
        <v>12</v>
      </c>
      <c r="I3680" s="100" t="s">
        <v>7471</v>
      </c>
      <c r="J3680" s="101" t="s">
        <v>11400</v>
      </c>
      <c r="K3680" s="101" t="s">
        <v>606</v>
      </c>
    </row>
    <row r="3681" spans="1:11">
      <c r="A3681" s="2" t="s">
        <v>12146</v>
      </c>
      <c r="B3681" s="99">
        <v>2182858</v>
      </c>
      <c r="C3681" s="100" t="s">
        <v>11401</v>
      </c>
      <c r="D3681" s="101" t="s">
        <v>11402</v>
      </c>
      <c r="E3681" s="102">
        <v>2217856</v>
      </c>
      <c r="F3681" s="101" t="s">
        <v>7506</v>
      </c>
      <c r="G3681" s="101" t="s">
        <v>3175</v>
      </c>
      <c r="H3681" s="103">
        <v>12</v>
      </c>
      <c r="I3681" s="100" t="s">
        <v>7471</v>
      </c>
      <c r="J3681" s="101" t="s">
        <v>11402</v>
      </c>
      <c r="K3681" s="101" t="s">
        <v>606</v>
      </c>
    </row>
    <row r="3682" spans="1:11">
      <c r="A3682" s="2" t="s">
        <v>12146</v>
      </c>
      <c r="B3682" s="99">
        <v>2190979</v>
      </c>
      <c r="C3682" s="100" t="s">
        <v>11403</v>
      </c>
      <c r="D3682" s="101" t="s">
        <v>11404</v>
      </c>
      <c r="E3682" s="102">
        <v>2217856</v>
      </c>
      <c r="F3682" s="101" t="s">
        <v>7506</v>
      </c>
      <c r="G3682" s="101" t="s">
        <v>3175</v>
      </c>
      <c r="H3682" s="103">
        <v>12</v>
      </c>
      <c r="I3682" s="100" t="s">
        <v>7471</v>
      </c>
      <c r="J3682" s="101" t="s">
        <v>11404</v>
      </c>
      <c r="K3682" s="101" t="s">
        <v>606</v>
      </c>
    </row>
    <row r="3683" spans="1:11">
      <c r="A3683" s="2" t="s">
        <v>12146</v>
      </c>
      <c r="B3683" s="99">
        <v>2150786</v>
      </c>
      <c r="C3683" s="100" t="s">
        <v>11405</v>
      </c>
      <c r="D3683" s="101" t="s">
        <v>3270</v>
      </c>
      <c r="E3683" s="102">
        <v>2217856</v>
      </c>
      <c r="F3683" s="101" t="s">
        <v>7506</v>
      </c>
      <c r="G3683" s="101" t="s">
        <v>3175</v>
      </c>
      <c r="H3683" s="103">
        <v>12</v>
      </c>
      <c r="I3683" s="100" t="s">
        <v>7471</v>
      </c>
      <c r="J3683" s="101" t="s">
        <v>3270</v>
      </c>
      <c r="K3683" s="101" t="s">
        <v>606</v>
      </c>
    </row>
    <row r="3684" spans="1:11">
      <c r="A3684" s="2" t="s">
        <v>12146</v>
      </c>
      <c r="B3684" s="99">
        <v>2141961</v>
      </c>
      <c r="C3684" s="100" t="s">
        <v>11406</v>
      </c>
      <c r="D3684" s="101" t="s">
        <v>11407</v>
      </c>
      <c r="E3684" s="102">
        <v>2217856</v>
      </c>
      <c r="F3684" s="101" t="s">
        <v>7506</v>
      </c>
      <c r="G3684" s="101" t="s">
        <v>3175</v>
      </c>
      <c r="H3684" s="103">
        <v>12</v>
      </c>
      <c r="I3684" s="100" t="s">
        <v>7471</v>
      </c>
      <c r="J3684" s="101" t="s">
        <v>11407</v>
      </c>
      <c r="K3684" s="101" t="s">
        <v>606</v>
      </c>
    </row>
    <row r="3685" spans="1:11">
      <c r="A3685" s="2" t="s">
        <v>12146</v>
      </c>
      <c r="B3685" s="99">
        <v>2180378</v>
      </c>
      <c r="C3685" s="100" t="s">
        <v>11408</v>
      </c>
      <c r="D3685" s="101" t="s">
        <v>11409</v>
      </c>
      <c r="E3685" s="102">
        <v>2124711</v>
      </c>
      <c r="F3685" s="101" t="s">
        <v>7506</v>
      </c>
      <c r="G3685" s="101" t="s">
        <v>3175</v>
      </c>
      <c r="H3685" s="103">
        <v>2.4</v>
      </c>
      <c r="I3685" s="100" t="s">
        <v>7471</v>
      </c>
      <c r="J3685" s="101" t="s">
        <v>11409</v>
      </c>
      <c r="K3685" s="101" t="s">
        <v>11410</v>
      </c>
    </row>
    <row r="3686" spans="1:11">
      <c r="A3686" s="2" t="s">
        <v>12146</v>
      </c>
      <c r="B3686" s="99">
        <v>2130211</v>
      </c>
      <c r="C3686" s="100" t="s">
        <v>10163</v>
      </c>
      <c r="D3686" s="101" t="s">
        <v>10164</v>
      </c>
      <c r="E3686" s="102">
        <v>2220828</v>
      </c>
      <c r="F3686" s="101" t="s">
        <v>7506</v>
      </c>
      <c r="G3686" s="101" t="s">
        <v>3175</v>
      </c>
      <c r="H3686" s="103">
        <v>12</v>
      </c>
      <c r="I3686" s="100" t="s">
        <v>7471</v>
      </c>
      <c r="J3686" s="101" t="s">
        <v>10164</v>
      </c>
      <c r="K3686" s="101" t="s">
        <v>653</v>
      </c>
    </row>
    <row r="3687" spans="1:11">
      <c r="A3687" s="2" t="s">
        <v>12146</v>
      </c>
      <c r="B3687" s="99">
        <v>2138761</v>
      </c>
      <c r="C3687" s="100" t="s">
        <v>10165</v>
      </c>
      <c r="D3687" s="101" t="s">
        <v>10166</v>
      </c>
      <c r="E3687" s="102">
        <v>2220828</v>
      </c>
      <c r="F3687" s="101" t="s">
        <v>7506</v>
      </c>
      <c r="G3687" s="101" t="s">
        <v>3175</v>
      </c>
      <c r="H3687" s="103">
        <v>12</v>
      </c>
      <c r="I3687" s="100" t="s">
        <v>7471</v>
      </c>
      <c r="J3687" s="101" t="s">
        <v>10166</v>
      </c>
      <c r="K3687" s="101" t="s">
        <v>653</v>
      </c>
    </row>
    <row r="3688" spans="1:11">
      <c r="A3688" s="2" t="s">
        <v>12146</v>
      </c>
      <c r="B3688" s="99">
        <v>2140672</v>
      </c>
      <c r="C3688" s="100" t="s">
        <v>10167</v>
      </c>
      <c r="D3688" s="101" t="s">
        <v>10168</v>
      </c>
      <c r="E3688" s="102">
        <v>2220828</v>
      </c>
      <c r="F3688" s="101" t="s">
        <v>7506</v>
      </c>
      <c r="G3688" s="101" t="s">
        <v>3175</v>
      </c>
      <c r="H3688" s="103">
        <v>12</v>
      </c>
      <c r="I3688" s="100" t="s">
        <v>7471</v>
      </c>
      <c r="J3688" s="101" t="s">
        <v>10168</v>
      </c>
      <c r="K3688" s="101" t="s">
        <v>653</v>
      </c>
    </row>
    <row r="3689" spans="1:11">
      <c r="A3689" s="2" t="s">
        <v>12146</v>
      </c>
      <c r="B3689" s="99">
        <v>2152936</v>
      </c>
      <c r="C3689" s="100" t="s">
        <v>10169</v>
      </c>
      <c r="D3689" s="101" t="s">
        <v>10170</v>
      </c>
      <c r="E3689" s="102">
        <v>2220828</v>
      </c>
      <c r="F3689" s="101" t="s">
        <v>7506</v>
      </c>
      <c r="G3689" s="101" t="s">
        <v>3175</v>
      </c>
      <c r="H3689" s="103">
        <v>12</v>
      </c>
      <c r="I3689" s="100" t="s">
        <v>7471</v>
      </c>
      <c r="J3689" s="101" t="s">
        <v>10170</v>
      </c>
      <c r="K3689" s="101" t="s">
        <v>653</v>
      </c>
    </row>
    <row r="3690" spans="1:11">
      <c r="A3690" s="2" t="s">
        <v>12146</v>
      </c>
      <c r="B3690" s="99">
        <v>2166851</v>
      </c>
      <c r="C3690" s="100" t="s">
        <v>10171</v>
      </c>
      <c r="D3690" s="101" t="s">
        <v>10172</v>
      </c>
      <c r="E3690" s="102">
        <v>2220828</v>
      </c>
      <c r="F3690" s="101" t="s">
        <v>7506</v>
      </c>
      <c r="G3690" s="101" t="s">
        <v>3175</v>
      </c>
      <c r="H3690" s="103">
        <v>12</v>
      </c>
      <c r="I3690" s="100" t="s">
        <v>7471</v>
      </c>
      <c r="J3690" s="101" t="s">
        <v>10172</v>
      </c>
      <c r="K3690" s="101" t="s">
        <v>653</v>
      </c>
    </row>
    <row r="3691" spans="1:11">
      <c r="A3691" s="2" t="s">
        <v>12146</v>
      </c>
      <c r="B3691" s="99">
        <v>2174218</v>
      </c>
      <c r="C3691" s="100" t="s">
        <v>10173</v>
      </c>
      <c r="D3691" s="101" t="s">
        <v>10174</v>
      </c>
      <c r="E3691" s="102">
        <v>2220828</v>
      </c>
      <c r="F3691" s="101" t="s">
        <v>7506</v>
      </c>
      <c r="G3691" s="101" t="s">
        <v>3175</v>
      </c>
      <c r="H3691" s="103">
        <v>12</v>
      </c>
      <c r="I3691" s="100" t="s">
        <v>7471</v>
      </c>
      <c r="J3691" s="101" t="s">
        <v>10174</v>
      </c>
      <c r="K3691" s="101" t="s">
        <v>653</v>
      </c>
    </row>
    <row r="3692" spans="1:11">
      <c r="A3692" s="2" t="s">
        <v>12146</v>
      </c>
      <c r="B3692" s="99">
        <v>2174771</v>
      </c>
      <c r="C3692" s="100" t="s">
        <v>10175</v>
      </c>
      <c r="D3692" s="101" t="s">
        <v>10176</v>
      </c>
      <c r="E3692" s="102">
        <v>2220828</v>
      </c>
      <c r="F3692" s="101" t="s">
        <v>7506</v>
      </c>
      <c r="G3692" s="101" t="s">
        <v>3175</v>
      </c>
      <c r="H3692" s="103">
        <v>12</v>
      </c>
      <c r="I3692" s="100" t="s">
        <v>7471</v>
      </c>
      <c r="J3692" s="101" t="s">
        <v>10176</v>
      </c>
      <c r="K3692" s="101" t="s">
        <v>653</v>
      </c>
    </row>
    <row r="3693" spans="1:11">
      <c r="A3693" s="2" t="s">
        <v>12146</v>
      </c>
      <c r="B3693" s="99">
        <v>2174966</v>
      </c>
      <c r="C3693" s="100" t="s">
        <v>10177</v>
      </c>
      <c r="D3693" s="101" t="s">
        <v>10178</v>
      </c>
      <c r="E3693" s="102">
        <v>2220828</v>
      </c>
      <c r="F3693" s="101" t="s">
        <v>7506</v>
      </c>
      <c r="G3693" s="101" t="s">
        <v>3175</v>
      </c>
      <c r="H3693" s="103">
        <v>12</v>
      </c>
      <c r="I3693" s="100" t="s">
        <v>7471</v>
      </c>
      <c r="J3693" s="101" t="s">
        <v>10178</v>
      </c>
      <c r="K3693" s="101" t="s">
        <v>653</v>
      </c>
    </row>
    <row r="3694" spans="1:11">
      <c r="A3694" s="2" t="s">
        <v>12146</v>
      </c>
      <c r="B3694" s="99">
        <v>2178033</v>
      </c>
      <c r="C3694" s="100" t="s">
        <v>10179</v>
      </c>
      <c r="D3694" s="101" t="s">
        <v>10180</v>
      </c>
      <c r="E3694" s="102">
        <v>2220828</v>
      </c>
      <c r="F3694" s="101" t="s">
        <v>7506</v>
      </c>
      <c r="G3694" s="101" t="s">
        <v>3175</v>
      </c>
      <c r="H3694" s="103">
        <v>12</v>
      </c>
      <c r="I3694" s="100" t="s">
        <v>7471</v>
      </c>
      <c r="J3694" s="101" t="s">
        <v>10180</v>
      </c>
      <c r="K3694" s="101" t="s">
        <v>653</v>
      </c>
    </row>
    <row r="3695" spans="1:11">
      <c r="A3695" s="2" t="s">
        <v>12146</v>
      </c>
      <c r="B3695" s="99">
        <v>2180459</v>
      </c>
      <c r="C3695" s="100" t="s">
        <v>10181</v>
      </c>
      <c r="D3695" s="101" t="s">
        <v>10182</v>
      </c>
      <c r="E3695" s="102">
        <v>2220828</v>
      </c>
      <c r="F3695" s="101" t="s">
        <v>7506</v>
      </c>
      <c r="G3695" s="101" t="s">
        <v>3175</v>
      </c>
      <c r="H3695" s="103">
        <v>12</v>
      </c>
      <c r="I3695" s="100" t="s">
        <v>7471</v>
      </c>
      <c r="J3695" s="101" t="s">
        <v>10182</v>
      </c>
      <c r="K3695" s="101" t="s">
        <v>653</v>
      </c>
    </row>
    <row r="3696" spans="1:11">
      <c r="A3696" s="2" t="s">
        <v>12146</v>
      </c>
      <c r="B3696" s="99">
        <v>2189115</v>
      </c>
      <c r="C3696" s="100" t="s">
        <v>10183</v>
      </c>
      <c r="D3696" s="101" t="s">
        <v>10184</v>
      </c>
      <c r="E3696" s="102">
        <v>2220828</v>
      </c>
      <c r="F3696" s="101" t="s">
        <v>7506</v>
      </c>
      <c r="G3696" s="101" t="s">
        <v>3175</v>
      </c>
      <c r="H3696" s="103">
        <v>12</v>
      </c>
      <c r="I3696" s="100" t="s">
        <v>7471</v>
      </c>
      <c r="J3696" s="101" t="s">
        <v>10184</v>
      </c>
      <c r="K3696" s="101" t="s">
        <v>653</v>
      </c>
    </row>
    <row r="3697" spans="1:11">
      <c r="A3697" s="2" t="s">
        <v>12146</v>
      </c>
      <c r="B3697" s="99">
        <v>2190407</v>
      </c>
      <c r="C3697" s="100" t="s">
        <v>10185</v>
      </c>
      <c r="D3697" s="101" t="s">
        <v>10186</v>
      </c>
      <c r="E3697" s="102">
        <v>2220828</v>
      </c>
      <c r="F3697" s="101" t="s">
        <v>7506</v>
      </c>
      <c r="G3697" s="101" t="s">
        <v>3175</v>
      </c>
      <c r="H3697" s="103">
        <v>12</v>
      </c>
      <c r="I3697" s="100" t="s">
        <v>7471</v>
      </c>
      <c r="J3697" s="101" t="s">
        <v>10186</v>
      </c>
      <c r="K3697" s="101" t="s">
        <v>653</v>
      </c>
    </row>
    <row r="3698" spans="1:11">
      <c r="A3698" s="2" t="s">
        <v>12146</v>
      </c>
      <c r="B3698" s="99">
        <v>2175545</v>
      </c>
      <c r="C3698" s="100" t="s">
        <v>10187</v>
      </c>
      <c r="D3698" s="101" t="s">
        <v>10188</v>
      </c>
      <c r="E3698" s="102">
        <v>2220828</v>
      </c>
      <c r="F3698" s="101" t="s">
        <v>7506</v>
      </c>
      <c r="G3698" s="101" t="s">
        <v>3175</v>
      </c>
      <c r="H3698" s="103">
        <v>12</v>
      </c>
      <c r="I3698" s="100" t="s">
        <v>7471</v>
      </c>
      <c r="J3698" s="101" t="s">
        <v>10188</v>
      </c>
      <c r="K3698" s="101" t="s">
        <v>653</v>
      </c>
    </row>
    <row r="3699" spans="1:11">
      <c r="A3699" s="2" t="s">
        <v>12146</v>
      </c>
      <c r="B3699" s="99">
        <v>2190427</v>
      </c>
      <c r="C3699" s="100" t="s">
        <v>10189</v>
      </c>
      <c r="D3699" s="101" t="s">
        <v>10190</v>
      </c>
      <c r="E3699" s="102">
        <v>2220828</v>
      </c>
      <c r="F3699" s="101" t="s">
        <v>7506</v>
      </c>
      <c r="G3699" s="101" t="s">
        <v>3175</v>
      </c>
      <c r="H3699" s="103">
        <v>12</v>
      </c>
      <c r="I3699" s="100" t="s">
        <v>7471</v>
      </c>
      <c r="J3699" s="101" t="s">
        <v>10190</v>
      </c>
      <c r="K3699" s="101" t="s">
        <v>653</v>
      </c>
    </row>
    <row r="3700" spans="1:11">
      <c r="A3700" s="2" t="s">
        <v>12146</v>
      </c>
      <c r="B3700" s="99">
        <v>2188363</v>
      </c>
      <c r="C3700" s="100" t="s">
        <v>10191</v>
      </c>
      <c r="D3700" s="101" t="s">
        <v>10192</v>
      </c>
      <c r="E3700" s="102">
        <v>2220828</v>
      </c>
      <c r="F3700" s="101" t="s">
        <v>7506</v>
      </c>
      <c r="G3700" s="101" t="s">
        <v>3175</v>
      </c>
      <c r="H3700" s="103">
        <v>12</v>
      </c>
      <c r="I3700" s="100" t="s">
        <v>7471</v>
      </c>
      <c r="J3700" s="101" t="s">
        <v>10192</v>
      </c>
      <c r="K3700" s="101" t="s">
        <v>653</v>
      </c>
    </row>
    <row r="3701" spans="1:11">
      <c r="A3701" s="2" t="s">
        <v>12146</v>
      </c>
      <c r="B3701" s="99">
        <v>2190818</v>
      </c>
      <c r="C3701" s="100" t="s">
        <v>10193</v>
      </c>
      <c r="D3701" s="101" t="s">
        <v>10194</v>
      </c>
      <c r="E3701" s="102">
        <v>2220828</v>
      </c>
      <c r="F3701" s="101" t="s">
        <v>7506</v>
      </c>
      <c r="G3701" s="101" t="s">
        <v>3175</v>
      </c>
      <c r="H3701" s="103">
        <v>12</v>
      </c>
      <c r="I3701" s="100" t="s">
        <v>7471</v>
      </c>
      <c r="J3701" s="101" t="s">
        <v>10194</v>
      </c>
      <c r="K3701" s="101" t="s">
        <v>653</v>
      </c>
    </row>
    <row r="3702" spans="1:11">
      <c r="A3702" s="2" t="s">
        <v>12146</v>
      </c>
      <c r="B3702" s="99">
        <v>2132234</v>
      </c>
      <c r="C3702" s="100" t="s">
        <v>10195</v>
      </c>
      <c r="D3702" s="101" t="s">
        <v>4928</v>
      </c>
      <c r="E3702" s="102">
        <v>2220828</v>
      </c>
      <c r="F3702" s="101" t="s">
        <v>7506</v>
      </c>
      <c r="G3702" s="101" t="s">
        <v>3175</v>
      </c>
      <c r="H3702" s="103">
        <v>12</v>
      </c>
      <c r="I3702" s="100" t="s">
        <v>7496</v>
      </c>
      <c r="J3702" s="101" t="s">
        <v>4928</v>
      </c>
      <c r="K3702" s="101" t="s">
        <v>653</v>
      </c>
    </row>
    <row r="3703" spans="1:11">
      <c r="A3703" s="2" t="s">
        <v>12146</v>
      </c>
      <c r="B3703" s="99">
        <v>2138434</v>
      </c>
      <c r="C3703" s="100" t="s">
        <v>10196</v>
      </c>
      <c r="D3703" s="101" t="s">
        <v>10197</v>
      </c>
      <c r="E3703" s="102">
        <v>2220828</v>
      </c>
      <c r="F3703" s="101" t="s">
        <v>7506</v>
      </c>
      <c r="G3703" s="101" t="s">
        <v>3175</v>
      </c>
      <c r="H3703" s="103">
        <v>12</v>
      </c>
      <c r="I3703" s="100" t="s">
        <v>7471</v>
      </c>
      <c r="J3703" s="101" t="s">
        <v>10197</v>
      </c>
      <c r="K3703" s="101" t="s">
        <v>653</v>
      </c>
    </row>
    <row r="3704" spans="1:11">
      <c r="A3704" s="2" t="s">
        <v>12146</v>
      </c>
      <c r="B3704" s="99">
        <v>2181816</v>
      </c>
      <c r="C3704" s="100" t="s">
        <v>10198</v>
      </c>
      <c r="D3704" s="101" t="s">
        <v>10199</v>
      </c>
      <c r="E3704" s="102">
        <v>2220828</v>
      </c>
      <c r="F3704" s="101" t="s">
        <v>7506</v>
      </c>
      <c r="G3704" s="101" t="s">
        <v>3175</v>
      </c>
      <c r="H3704" s="103">
        <v>12</v>
      </c>
      <c r="I3704" s="100" t="s">
        <v>7471</v>
      </c>
      <c r="J3704" s="101" t="s">
        <v>10199</v>
      </c>
      <c r="K3704" s="101" t="s">
        <v>653</v>
      </c>
    </row>
    <row r="3705" spans="1:11">
      <c r="A3705" s="2" t="s">
        <v>12146</v>
      </c>
      <c r="B3705" s="99">
        <v>2138764</v>
      </c>
      <c r="C3705" s="100" t="s">
        <v>12315</v>
      </c>
      <c r="D3705" s="101" t="s">
        <v>12316</v>
      </c>
      <c r="E3705" s="102">
        <v>2215638</v>
      </c>
      <c r="F3705" s="101" t="s">
        <v>7506</v>
      </c>
      <c r="G3705" s="101" t="s">
        <v>3175</v>
      </c>
      <c r="H3705" s="103">
        <v>12</v>
      </c>
      <c r="I3705" s="100" t="s">
        <v>7471</v>
      </c>
      <c r="J3705" s="101" t="s">
        <v>12316</v>
      </c>
      <c r="K3705" s="101" t="s">
        <v>669</v>
      </c>
    </row>
    <row r="3706" spans="1:11">
      <c r="A3706" s="2" t="s">
        <v>12146</v>
      </c>
      <c r="B3706" s="99">
        <v>2157138</v>
      </c>
      <c r="C3706" s="100" t="s">
        <v>12317</v>
      </c>
      <c r="D3706" s="101" t="s">
        <v>12318</v>
      </c>
      <c r="E3706" s="102">
        <v>2215638</v>
      </c>
      <c r="F3706" s="101" t="s">
        <v>7506</v>
      </c>
      <c r="G3706" s="101" t="s">
        <v>3175</v>
      </c>
      <c r="H3706" s="103">
        <v>12</v>
      </c>
      <c r="I3706" s="100" t="s">
        <v>7471</v>
      </c>
      <c r="J3706" s="101" t="s">
        <v>12318</v>
      </c>
      <c r="K3706" s="101" t="s">
        <v>669</v>
      </c>
    </row>
    <row r="3707" spans="1:11">
      <c r="A3707" s="2" t="s">
        <v>12146</v>
      </c>
      <c r="B3707" s="99">
        <v>2190575</v>
      </c>
      <c r="C3707" s="100" t="s">
        <v>12319</v>
      </c>
      <c r="D3707" s="101" t="s">
        <v>12320</v>
      </c>
      <c r="E3707" s="102">
        <v>2215638</v>
      </c>
      <c r="F3707" s="101" t="s">
        <v>7506</v>
      </c>
      <c r="G3707" s="101" t="s">
        <v>3175</v>
      </c>
      <c r="H3707" s="103">
        <v>12</v>
      </c>
      <c r="I3707" s="100" t="s">
        <v>7471</v>
      </c>
      <c r="J3707" s="101" t="s">
        <v>12320</v>
      </c>
      <c r="K3707" s="101" t="s">
        <v>669</v>
      </c>
    </row>
    <row r="3708" spans="1:11">
      <c r="A3708" s="2" t="s">
        <v>12146</v>
      </c>
      <c r="B3708" s="99">
        <v>2190703</v>
      </c>
      <c r="C3708" s="100" t="s">
        <v>12321</v>
      </c>
      <c r="D3708" s="101" t="s">
        <v>12322</v>
      </c>
      <c r="E3708" s="102">
        <v>2215638</v>
      </c>
      <c r="F3708" s="101" t="s">
        <v>7506</v>
      </c>
      <c r="G3708" s="101" t="s">
        <v>3175</v>
      </c>
      <c r="H3708" s="103">
        <v>12</v>
      </c>
      <c r="I3708" s="100" t="s">
        <v>7471</v>
      </c>
      <c r="J3708" s="101" t="s">
        <v>12322</v>
      </c>
      <c r="K3708" s="101" t="s">
        <v>669</v>
      </c>
    </row>
    <row r="3709" spans="1:11">
      <c r="A3709" s="2" t="s">
        <v>12146</v>
      </c>
      <c r="B3709" s="99">
        <v>2130210</v>
      </c>
      <c r="C3709" s="100" t="s">
        <v>12323</v>
      </c>
      <c r="D3709" s="101" t="s">
        <v>12324</v>
      </c>
      <c r="E3709" s="102">
        <v>2215638</v>
      </c>
      <c r="F3709" s="101" t="s">
        <v>7506</v>
      </c>
      <c r="G3709" s="101" t="s">
        <v>3175</v>
      </c>
      <c r="H3709" s="103">
        <v>12</v>
      </c>
      <c r="I3709" s="100" t="s">
        <v>7471</v>
      </c>
      <c r="J3709" s="101" t="s">
        <v>12324</v>
      </c>
      <c r="K3709" s="101" t="s">
        <v>669</v>
      </c>
    </row>
    <row r="3710" spans="1:11">
      <c r="A3710" s="2" t="s">
        <v>12146</v>
      </c>
      <c r="B3710" s="99">
        <v>2191022</v>
      </c>
      <c r="C3710" s="100" t="s">
        <v>12325</v>
      </c>
      <c r="D3710" s="101" t="s">
        <v>12326</v>
      </c>
      <c r="E3710" s="102">
        <v>2215638</v>
      </c>
      <c r="F3710" s="101" t="s">
        <v>7506</v>
      </c>
      <c r="G3710" s="101" t="s">
        <v>3175</v>
      </c>
      <c r="H3710" s="103">
        <v>12</v>
      </c>
      <c r="I3710" s="100" t="s">
        <v>7471</v>
      </c>
      <c r="J3710" s="101" t="s">
        <v>12326</v>
      </c>
      <c r="K3710" s="101" t="s">
        <v>669</v>
      </c>
    </row>
    <row r="3711" spans="1:11">
      <c r="A3711" s="2" t="s">
        <v>12146</v>
      </c>
      <c r="B3711" s="99">
        <v>2161679</v>
      </c>
      <c r="C3711" s="100" t="s">
        <v>12327</v>
      </c>
      <c r="D3711" s="101" t="s">
        <v>12328</v>
      </c>
      <c r="E3711" s="102">
        <v>2215638</v>
      </c>
      <c r="F3711" s="101" t="s">
        <v>7506</v>
      </c>
      <c r="G3711" s="101" t="s">
        <v>3175</v>
      </c>
      <c r="H3711" s="103">
        <v>12</v>
      </c>
      <c r="I3711" s="100" t="s">
        <v>7471</v>
      </c>
      <c r="J3711" s="101" t="s">
        <v>12328</v>
      </c>
      <c r="K3711" s="101" t="s">
        <v>669</v>
      </c>
    </row>
    <row r="3712" spans="1:11">
      <c r="A3712" s="2" t="s">
        <v>12146</v>
      </c>
      <c r="B3712" s="99">
        <v>2156202</v>
      </c>
      <c r="C3712" s="100" t="s">
        <v>12329</v>
      </c>
      <c r="D3712" s="101" t="s">
        <v>12330</v>
      </c>
      <c r="E3712" s="102">
        <v>2215638</v>
      </c>
      <c r="F3712" s="101" t="s">
        <v>7506</v>
      </c>
      <c r="G3712" s="101" t="s">
        <v>3175</v>
      </c>
      <c r="H3712" s="103">
        <v>12</v>
      </c>
      <c r="I3712" s="100" t="s">
        <v>7471</v>
      </c>
      <c r="J3712" s="101" t="s">
        <v>12330</v>
      </c>
      <c r="K3712" s="101" t="s">
        <v>669</v>
      </c>
    </row>
    <row r="3713" spans="1:11">
      <c r="A3713" s="2" t="s">
        <v>12146</v>
      </c>
      <c r="B3713" s="99">
        <v>2167034</v>
      </c>
      <c r="C3713" s="100" t="s">
        <v>12331</v>
      </c>
      <c r="D3713" s="101" t="s">
        <v>12332</v>
      </c>
      <c r="E3713" s="102">
        <v>2215638</v>
      </c>
      <c r="F3713" s="101" t="s">
        <v>7506</v>
      </c>
      <c r="G3713" s="101" t="s">
        <v>3175</v>
      </c>
      <c r="H3713" s="103">
        <v>12</v>
      </c>
      <c r="I3713" s="100" t="s">
        <v>7471</v>
      </c>
      <c r="J3713" s="101" t="s">
        <v>12332</v>
      </c>
      <c r="K3713" s="101" t="s">
        <v>669</v>
      </c>
    </row>
    <row r="3714" spans="1:11">
      <c r="A3714" s="2" t="s">
        <v>12146</v>
      </c>
      <c r="B3714" s="99">
        <v>2176183</v>
      </c>
      <c r="C3714" s="100" t="s">
        <v>12333</v>
      </c>
      <c r="D3714" s="101" t="s">
        <v>12334</v>
      </c>
      <c r="E3714" s="102">
        <v>2215638</v>
      </c>
      <c r="F3714" s="101" t="s">
        <v>7506</v>
      </c>
      <c r="G3714" s="101" t="s">
        <v>3175</v>
      </c>
      <c r="H3714" s="103">
        <v>12</v>
      </c>
      <c r="I3714" s="100" t="s">
        <v>7471</v>
      </c>
      <c r="J3714" s="101" t="s">
        <v>12334</v>
      </c>
      <c r="K3714" s="101" t="s">
        <v>669</v>
      </c>
    </row>
    <row r="3715" spans="1:11">
      <c r="A3715" s="2" t="s">
        <v>12146</v>
      </c>
      <c r="B3715" s="99">
        <v>2181560</v>
      </c>
      <c r="C3715" s="100" t="s">
        <v>12335</v>
      </c>
      <c r="D3715" s="101" t="s">
        <v>12336</v>
      </c>
      <c r="E3715" s="102">
        <v>2215638</v>
      </c>
      <c r="F3715" s="101" t="s">
        <v>7506</v>
      </c>
      <c r="G3715" s="101" t="s">
        <v>3175</v>
      </c>
      <c r="H3715" s="103">
        <v>12</v>
      </c>
      <c r="I3715" s="100" t="s">
        <v>7471</v>
      </c>
      <c r="J3715" s="101" t="s">
        <v>12336</v>
      </c>
      <c r="K3715" s="101" t="s">
        <v>669</v>
      </c>
    </row>
    <row r="3716" spans="1:11">
      <c r="A3716" s="2" t="s">
        <v>12146</v>
      </c>
      <c r="B3716" s="99">
        <v>2182856</v>
      </c>
      <c r="C3716" s="100" t="s">
        <v>12337</v>
      </c>
      <c r="D3716" s="101" t="s">
        <v>12338</v>
      </c>
      <c r="E3716" s="102">
        <v>2125087</v>
      </c>
      <c r="F3716" s="101" t="s">
        <v>7506</v>
      </c>
      <c r="G3716" s="101" t="s">
        <v>2900</v>
      </c>
      <c r="H3716" s="103">
        <v>4.8</v>
      </c>
      <c r="I3716" s="100" t="s">
        <v>7521</v>
      </c>
      <c r="J3716" s="101" t="s">
        <v>12338</v>
      </c>
      <c r="K3716" s="101" t="s">
        <v>323</v>
      </c>
    </row>
    <row r="3717" spans="1:11">
      <c r="A3717" s="2" t="s">
        <v>12146</v>
      </c>
      <c r="B3717" s="99">
        <v>2131373</v>
      </c>
      <c r="C3717" s="100" t="s">
        <v>12992</v>
      </c>
      <c r="D3717" s="101" t="s">
        <v>12993</v>
      </c>
      <c r="E3717" s="102">
        <v>2213296</v>
      </c>
      <c r="F3717" s="101" t="s">
        <v>7506</v>
      </c>
      <c r="G3717" s="101" t="s">
        <v>3175</v>
      </c>
      <c r="H3717" s="103">
        <v>12</v>
      </c>
      <c r="I3717" s="100" t="s">
        <v>7471</v>
      </c>
      <c r="J3717" s="101" t="s">
        <v>12993</v>
      </c>
      <c r="K3717" s="101" t="s">
        <v>701</v>
      </c>
    </row>
    <row r="3718" spans="1:11">
      <c r="A3718" s="2" t="s">
        <v>12146</v>
      </c>
      <c r="B3718" s="99">
        <v>2132531</v>
      </c>
      <c r="C3718" s="100" t="s">
        <v>12994</v>
      </c>
      <c r="D3718" s="101" t="s">
        <v>12995</v>
      </c>
      <c r="E3718" s="102">
        <v>2213296</v>
      </c>
      <c r="F3718" s="101" t="s">
        <v>7506</v>
      </c>
      <c r="G3718" s="101" t="s">
        <v>3175</v>
      </c>
      <c r="H3718" s="103">
        <v>12</v>
      </c>
      <c r="I3718" s="100" t="s">
        <v>7471</v>
      </c>
      <c r="J3718" s="101" t="s">
        <v>12995</v>
      </c>
      <c r="K3718" s="101" t="s">
        <v>701</v>
      </c>
    </row>
    <row r="3719" spans="1:11">
      <c r="A3719" s="2" t="s">
        <v>12146</v>
      </c>
      <c r="B3719" s="99">
        <v>2134560</v>
      </c>
      <c r="C3719" s="100" t="s">
        <v>12996</v>
      </c>
      <c r="D3719" s="101" t="s">
        <v>12997</v>
      </c>
      <c r="E3719" s="102">
        <v>2213296</v>
      </c>
      <c r="F3719" s="101" t="s">
        <v>7506</v>
      </c>
      <c r="G3719" s="101" t="s">
        <v>3175</v>
      </c>
      <c r="H3719" s="103">
        <v>12</v>
      </c>
      <c r="I3719" s="100" t="s">
        <v>7471</v>
      </c>
      <c r="J3719" s="101" t="s">
        <v>12997</v>
      </c>
      <c r="K3719" s="101" t="s">
        <v>701</v>
      </c>
    </row>
    <row r="3720" spans="1:11">
      <c r="A3720" s="2" t="s">
        <v>12146</v>
      </c>
      <c r="B3720" s="99">
        <v>2148846</v>
      </c>
      <c r="C3720" s="100" t="s">
        <v>12998</v>
      </c>
      <c r="D3720" s="101" t="s">
        <v>12999</v>
      </c>
      <c r="E3720" s="102">
        <v>2213296</v>
      </c>
      <c r="F3720" s="101" t="s">
        <v>7506</v>
      </c>
      <c r="G3720" s="101" t="s">
        <v>3175</v>
      </c>
      <c r="H3720" s="103">
        <v>12</v>
      </c>
      <c r="I3720" s="100" t="s">
        <v>7471</v>
      </c>
      <c r="J3720" s="101" t="s">
        <v>12999</v>
      </c>
      <c r="K3720" s="101" t="s">
        <v>701</v>
      </c>
    </row>
    <row r="3721" spans="1:11">
      <c r="A3721" s="2" t="s">
        <v>12146</v>
      </c>
      <c r="B3721" s="99">
        <v>2190558</v>
      </c>
      <c r="C3721" s="100" t="s">
        <v>13000</v>
      </c>
      <c r="D3721" s="101" t="s">
        <v>13001</v>
      </c>
      <c r="E3721" s="102">
        <v>2213296</v>
      </c>
      <c r="F3721" s="101" t="s">
        <v>7506</v>
      </c>
      <c r="G3721" s="101" t="s">
        <v>3175</v>
      </c>
      <c r="H3721" s="103">
        <v>12</v>
      </c>
      <c r="I3721" s="100" t="s">
        <v>7471</v>
      </c>
      <c r="J3721" s="101" t="s">
        <v>13001</v>
      </c>
      <c r="K3721" s="101" t="s">
        <v>701</v>
      </c>
    </row>
    <row r="3722" spans="1:11">
      <c r="A3722" s="2" t="s">
        <v>12146</v>
      </c>
      <c r="B3722" s="99">
        <v>2133172</v>
      </c>
      <c r="C3722" s="100" t="s">
        <v>13002</v>
      </c>
      <c r="D3722" s="101" t="s">
        <v>13003</v>
      </c>
      <c r="E3722" s="102">
        <v>2215582</v>
      </c>
      <c r="F3722" s="101" t="s">
        <v>7506</v>
      </c>
      <c r="G3722" s="101" t="s">
        <v>3175</v>
      </c>
      <c r="H3722" s="103">
        <v>12</v>
      </c>
      <c r="I3722" s="100" t="s">
        <v>7471</v>
      </c>
      <c r="J3722" s="101" t="s">
        <v>13003</v>
      </c>
      <c r="K3722" s="101" t="s">
        <v>703</v>
      </c>
    </row>
    <row r="3723" spans="1:11">
      <c r="A3723" s="2" t="s">
        <v>12146</v>
      </c>
      <c r="B3723" s="99">
        <v>2143433</v>
      </c>
      <c r="C3723" s="100" t="s">
        <v>13004</v>
      </c>
      <c r="D3723" s="101" t="s">
        <v>13005</v>
      </c>
      <c r="E3723" s="102">
        <v>2215582</v>
      </c>
      <c r="F3723" s="101" t="s">
        <v>7506</v>
      </c>
      <c r="G3723" s="101" t="s">
        <v>3175</v>
      </c>
      <c r="H3723" s="103">
        <v>12</v>
      </c>
      <c r="I3723" s="100" t="s">
        <v>7471</v>
      </c>
      <c r="J3723" s="101" t="s">
        <v>13005</v>
      </c>
      <c r="K3723" s="101" t="s">
        <v>703</v>
      </c>
    </row>
    <row r="3724" spans="1:11">
      <c r="A3724" s="2" t="s">
        <v>12146</v>
      </c>
      <c r="B3724" s="99">
        <v>2158968</v>
      </c>
      <c r="C3724" s="100" t="s">
        <v>13006</v>
      </c>
      <c r="D3724" s="101" t="s">
        <v>13007</v>
      </c>
      <c r="E3724" s="102">
        <v>2215582</v>
      </c>
      <c r="F3724" s="101" t="s">
        <v>7506</v>
      </c>
      <c r="G3724" s="101" t="s">
        <v>3175</v>
      </c>
      <c r="H3724" s="103">
        <v>12</v>
      </c>
      <c r="I3724" s="100" t="s">
        <v>7471</v>
      </c>
      <c r="J3724" s="101" t="s">
        <v>13007</v>
      </c>
      <c r="K3724" s="101" t="s">
        <v>703</v>
      </c>
    </row>
    <row r="3725" spans="1:11">
      <c r="A3725" s="2" t="s">
        <v>12146</v>
      </c>
      <c r="B3725" s="99">
        <v>2167764</v>
      </c>
      <c r="C3725" s="100" t="s">
        <v>13008</v>
      </c>
      <c r="D3725" s="101" t="s">
        <v>13009</v>
      </c>
      <c r="E3725" s="102">
        <v>2215582</v>
      </c>
      <c r="F3725" s="101" t="s">
        <v>7506</v>
      </c>
      <c r="G3725" s="101" t="s">
        <v>3175</v>
      </c>
      <c r="H3725" s="103">
        <v>12</v>
      </c>
      <c r="I3725" s="100" t="s">
        <v>7471</v>
      </c>
      <c r="J3725" s="101" t="s">
        <v>13009</v>
      </c>
      <c r="K3725" s="101" t="s">
        <v>703</v>
      </c>
    </row>
    <row r="3726" spans="1:11">
      <c r="A3726" s="2" t="s">
        <v>12146</v>
      </c>
      <c r="B3726" s="99">
        <v>2185238</v>
      </c>
      <c r="C3726" s="100" t="s">
        <v>13010</v>
      </c>
      <c r="D3726" s="101" t="s">
        <v>13011</v>
      </c>
      <c r="E3726" s="102">
        <v>2215582</v>
      </c>
      <c r="F3726" s="101" t="s">
        <v>7506</v>
      </c>
      <c r="G3726" s="101" t="s">
        <v>3175</v>
      </c>
      <c r="H3726" s="103">
        <v>12</v>
      </c>
      <c r="I3726" s="100" t="s">
        <v>7471</v>
      </c>
      <c r="J3726" s="101" t="s">
        <v>13011</v>
      </c>
      <c r="K3726" s="101" t="s">
        <v>703</v>
      </c>
    </row>
    <row r="3727" spans="1:11">
      <c r="A3727" s="2" t="s">
        <v>12146</v>
      </c>
      <c r="B3727" s="99">
        <v>2190346</v>
      </c>
      <c r="C3727" s="100" t="s">
        <v>13012</v>
      </c>
      <c r="D3727" s="101" t="s">
        <v>13013</v>
      </c>
      <c r="E3727" s="102">
        <v>2215582</v>
      </c>
      <c r="F3727" s="101" t="s">
        <v>7506</v>
      </c>
      <c r="G3727" s="101" t="s">
        <v>3175</v>
      </c>
      <c r="H3727" s="103">
        <v>12</v>
      </c>
      <c r="I3727" s="100" t="s">
        <v>7471</v>
      </c>
      <c r="J3727" s="101" t="s">
        <v>13013</v>
      </c>
      <c r="K3727" s="101" t="s">
        <v>703</v>
      </c>
    </row>
    <row r="3728" spans="1:11">
      <c r="A3728" s="2" t="s">
        <v>12146</v>
      </c>
      <c r="B3728" s="99">
        <v>2138076</v>
      </c>
      <c r="C3728" s="100" t="s">
        <v>13014</v>
      </c>
      <c r="D3728" s="101" t="s">
        <v>13015</v>
      </c>
      <c r="E3728" s="102">
        <v>2215582</v>
      </c>
      <c r="F3728" s="101" t="s">
        <v>7506</v>
      </c>
      <c r="G3728" s="101" t="s">
        <v>3175</v>
      </c>
      <c r="H3728" s="103">
        <v>12</v>
      </c>
      <c r="I3728" s="100" t="s">
        <v>7471</v>
      </c>
      <c r="J3728" s="101" t="s">
        <v>13015</v>
      </c>
      <c r="K3728" s="101" t="s">
        <v>703</v>
      </c>
    </row>
    <row r="3729" spans="1:11">
      <c r="A3729" s="2" t="s">
        <v>12146</v>
      </c>
      <c r="B3729" s="99">
        <v>2164819</v>
      </c>
      <c r="C3729" s="100" t="s">
        <v>13016</v>
      </c>
      <c r="D3729" s="101" t="s">
        <v>13017</v>
      </c>
      <c r="E3729" s="102">
        <v>2215582</v>
      </c>
      <c r="F3729" s="101" t="s">
        <v>7506</v>
      </c>
      <c r="G3729" s="101" t="s">
        <v>3175</v>
      </c>
      <c r="H3729" s="103">
        <v>12</v>
      </c>
      <c r="I3729" s="100" t="s">
        <v>7471</v>
      </c>
      <c r="J3729" s="101" t="s">
        <v>13017</v>
      </c>
      <c r="K3729" s="101" t="s">
        <v>703</v>
      </c>
    </row>
    <row r="3730" spans="1:11">
      <c r="A3730" s="2" t="s">
        <v>12146</v>
      </c>
      <c r="B3730" s="99">
        <v>2149941</v>
      </c>
      <c r="C3730" s="100" t="s">
        <v>13018</v>
      </c>
      <c r="D3730" s="101" t="s">
        <v>13019</v>
      </c>
      <c r="E3730" s="102">
        <v>2215582</v>
      </c>
      <c r="F3730" s="101" t="s">
        <v>7506</v>
      </c>
      <c r="G3730" s="101" t="s">
        <v>3175</v>
      </c>
      <c r="H3730" s="103">
        <v>12</v>
      </c>
      <c r="I3730" s="100" t="s">
        <v>7471</v>
      </c>
      <c r="J3730" s="101" t="s">
        <v>13019</v>
      </c>
      <c r="K3730" s="101" t="s">
        <v>703</v>
      </c>
    </row>
    <row r="3731" spans="1:11">
      <c r="A3731" s="2" t="s">
        <v>12146</v>
      </c>
      <c r="B3731" s="99">
        <v>2166856</v>
      </c>
      <c r="C3731" s="100" t="s">
        <v>13020</v>
      </c>
      <c r="D3731" s="101" t="s">
        <v>13021</v>
      </c>
      <c r="E3731" s="102">
        <v>2215582</v>
      </c>
      <c r="F3731" s="101" t="s">
        <v>7506</v>
      </c>
      <c r="G3731" s="101" t="s">
        <v>3175</v>
      </c>
      <c r="H3731" s="103">
        <v>12</v>
      </c>
      <c r="I3731" s="100" t="s">
        <v>7471</v>
      </c>
      <c r="J3731" s="101" t="s">
        <v>13021</v>
      </c>
      <c r="K3731" s="101" t="s">
        <v>703</v>
      </c>
    </row>
    <row r="3732" spans="1:11">
      <c r="A3732" s="2" t="s">
        <v>12146</v>
      </c>
      <c r="B3732" s="99">
        <v>2183782</v>
      </c>
      <c r="C3732" s="100" t="s">
        <v>13022</v>
      </c>
      <c r="D3732" s="101" t="s">
        <v>13023</v>
      </c>
      <c r="E3732" s="102">
        <v>2215582</v>
      </c>
      <c r="F3732" s="101" t="s">
        <v>7506</v>
      </c>
      <c r="G3732" s="101" t="s">
        <v>3175</v>
      </c>
      <c r="H3732" s="103">
        <v>12</v>
      </c>
      <c r="I3732" s="100" t="s">
        <v>7471</v>
      </c>
      <c r="J3732" s="101" t="s">
        <v>13023</v>
      </c>
      <c r="K3732" s="101" t="s">
        <v>703</v>
      </c>
    </row>
    <row r="3733" spans="1:11">
      <c r="A3733" s="2" t="s">
        <v>12146</v>
      </c>
      <c r="B3733" s="99">
        <v>2141014</v>
      </c>
      <c r="C3733" s="100" t="s">
        <v>13024</v>
      </c>
      <c r="D3733" s="101" t="s">
        <v>13025</v>
      </c>
      <c r="E3733" s="102">
        <v>2215582</v>
      </c>
      <c r="F3733" s="101" t="s">
        <v>7506</v>
      </c>
      <c r="G3733" s="101" t="s">
        <v>3175</v>
      </c>
      <c r="H3733" s="103">
        <v>12</v>
      </c>
      <c r="I3733" s="100" t="s">
        <v>7471</v>
      </c>
      <c r="J3733" s="101" t="s">
        <v>13025</v>
      </c>
      <c r="K3733" s="101" t="s">
        <v>703</v>
      </c>
    </row>
    <row r="3734" spans="1:11">
      <c r="A3734" s="2" t="s">
        <v>12146</v>
      </c>
      <c r="B3734" s="99">
        <v>2179386</v>
      </c>
      <c r="C3734" s="100" t="s">
        <v>13026</v>
      </c>
      <c r="D3734" s="101" t="s">
        <v>13027</v>
      </c>
      <c r="E3734" s="102">
        <v>2215582</v>
      </c>
      <c r="F3734" s="101" t="s">
        <v>7506</v>
      </c>
      <c r="G3734" s="101" t="s">
        <v>3175</v>
      </c>
      <c r="H3734" s="103">
        <v>12</v>
      </c>
      <c r="I3734" s="100" t="s">
        <v>7471</v>
      </c>
      <c r="J3734" s="101" t="s">
        <v>13027</v>
      </c>
      <c r="K3734" s="101" t="s">
        <v>703</v>
      </c>
    </row>
    <row r="3735" spans="1:11">
      <c r="A3735" s="2" t="s">
        <v>12146</v>
      </c>
      <c r="B3735" s="99">
        <v>2146825</v>
      </c>
      <c r="C3735" s="100" t="s">
        <v>13028</v>
      </c>
      <c r="D3735" s="101" t="s">
        <v>13029</v>
      </c>
      <c r="E3735" s="102">
        <v>2215780</v>
      </c>
      <c r="F3735" s="101" t="s">
        <v>7506</v>
      </c>
      <c r="G3735" s="101" t="s">
        <v>1776</v>
      </c>
      <c r="H3735" s="103">
        <v>12</v>
      </c>
      <c r="I3735" s="100" t="s">
        <v>7471</v>
      </c>
      <c r="J3735" s="101" t="s">
        <v>13029</v>
      </c>
      <c r="K3735" s="101" t="s">
        <v>13030</v>
      </c>
    </row>
    <row r="3736" spans="1:11">
      <c r="A3736" s="2" t="s">
        <v>12146</v>
      </c>
      <c r="B3736" s="99">
        <v>2187295</v>
      </c>
      <c r="C3736" s="100" t="s">
        <v>13031</v>
      </c>
      <c r="D3736" s="101" t="s">
        <v>13032</v>
      </c>
      <c r="E3736" s="102">
        <v>2215782</v>
      </c>
      <c r="F3736" s="101" t="s">
        <v>7506</v>
      </c>
      <c r="G3736" s="101" t="s">
        <v>1776</v>
      </c>
      <c r="H3736" s="103">
        <v>33</v>
      </c>
      <c r="I3736" s="100" t="s">
        <v>7471</v>
      </c>
      <c r="J3736" s="101" t="s">
        <v>13032</v>
      </c>
      <c r="K3736" s="101" t="s">
        <v>13030</v>
      </c>
    </row>
    <row r="3737" spans="1:11">
      <c r="A3737" s="2" t="s">
        <v>12146</v>
      </c>
      <c r="B3737" s="99">
        <v>2136555</v>
      </c>
      <c r="C3737" s="100" t="s">
        <v>5618</v>
      </c>
      <c r="D3737" s="101" t="s">
        <v>5619</v>
      </c>
      <c r="E3737" s="102">
        <v>2215686</v>
      </c>
      <c r="F3737" s="101" t="s">
        <v>7506</v>
      </c>
      <c r="G3737" s="101" t="s">
        <v>3175</v>
      </c>
      <c r="H3737" s="103">
        <v>12</v>
      </c>
      <c r="I3737" s="100" t="s">
        <v>7471</v>
      </c>
      <c r="J3737" s="101" t="s">
        <v>5619</v>
      </c>
      <c r="K3737" s="101" t="s">
        <v>719</v>
      </c>
    </row>
    <row r="3738" spans="1:11">
      <c r="A3738" s="2" t="s">
        <v>12146</v>
      </c>
      <c r="B3738" s="99">
        <v>2165028</v>
      </c>
      <c r="C3738" s="100" t="s">
        <v>5620</v>
      </c>
      <c r="D3738" s="101" t="s">
        <v>5621</v>
      </c>
      <c r="E3738" s="102">
        <v>2215686</v>
      </c>
      <c r="F3738" s="101" t="s">
        <v>7506</v>
      </c>
      <c r="G3738" s="101" t="s">
        <v>3175</v>
      </c>
      <c r="H3738" s="103">
        <v>12</v>
      </c>
      <c r="I3738" s="100" t="s">
        <v>7471</v>
      </c>
      <c r="J3738" s="101" t="s">
        <v>5621</v>
      </c>
      <c r="K3738" s="101" t="s">
        <v>719</v>
      </c>
    </row>
    <row r="3739" spans="1:11">
      <c r="A3739" s="2" t="s">
        <v>12146</v>
      </c>
      <c r="B3739" s="99">
        <v>2179468</v>
      </c>
      <c r="C3739" s="100" t="s">
        <v>5622</v>
      </c>
      <c r="D3739" s="101" t="s">
        <v>5623</v>
      </c>
      <c r="E3739" s="102">
        <v>2215686</v>
      </c>
      <c r="F3739" s="101" t="s">
        <v>7506</v>
      </c>
      <c r="G3739" s="101" t="s">
        <v>3175</v>
      </c>
      <c r="H3739" s="103">
        <v>12</v>
      </c>
      <c r="I3739" s="100" t="s">
        <v>7471</v>
      </c>
      <c r="J3739" s="101" t="s">
        <v>5623</v>
      </c>
      <c r="K3739" s="101" t="s">
        <v>719</v>
      </c>
    </row>
    <row r="3740" spans="1:11">
      <c r="A3740" s="2" t="s">
        <v>12146</v>
      </c>
      <c r="B3740" s="99">
        <v>2183313</v>
      </c>
      <c r="C3740" s="100" t="s">
        <v>5624</v>
      </c>
      <c r="D3740" s="101" t="s">
        <v>5625</v>
      </c>
      <c r="E3740" s="102">
        <v>2215686</v>
      </c>
      <c r="F3740" s="101" t="s">
        <v>7506</v>
      </c>
      <c r="G3740" s="101" t="s">
        <v>3175</v>
      </c>
      <c r="H3740" s="103">
        <v>12</v>
      </c>
      <c r="I3740" s="100" t="s">
        <v>7471</v>
      </c>
      <c r="J3740" s="101" t="s">
        <v>5625</v>
      </c>
      <c r="K3740" s="101" t="s">
        <v>719</v>
      </c>
    </row>
    <row r="3741" spans="1:11">
      <c r="A3741" s="2" t="s">
        <v>12146</v>
      </c>
      <c r="B3741" s="99">
        <v>2190333</v>
      </c>
      <c r="C3741" s="100" t="s">
        <v>5626</v>
      </c>
      <c r="D3741" s="101" t="s">
        <v>5627</v>
      </c>
      <c r="E3741" s="102">
        <v>2215686</v>
      </c>
      <c r="F3741" s="101" t="s">
        <v>7506</v>
      </c>
      <c r="G3741" s="101" t="s">
        <v>3175</v>
      </c>
      <c r="H3741" s="103">
        <v>12</v>
      </c>
      <c r="I3741" s="100" t="s">
        <v>7471</v>
      </c>
      <c r="J3741" s="101" t="s">
        <v>5627</v>
      </c>
      <c r="K3741" s="101" t="s">
        <v>719</v>
      </c>
    </row>
    <row r="3742" spans="1:11">
      <c r="A3742" s="2" t="s">
        <v>12146</v>
      </c>
      <c r="B3742" s="99">
        <v>2175159</v>
      </c>
      <c r="C3742" s="100" t="s">
        <v>5628</v>
      </c>
      <c r="D3742" s="101" t="s">
        <v>5629</v>
      </c>
      <c r="E3742" s="102">
        <v>2215686</v>
      </c>
      <c r="F3742" s="101" t="s">
        <v>7506</v>
      </c>
      <c r="G3742" s="101" t="s">
        <v>3175</v>
      </c>
      <c r="H3742" s="103">
        <v>12</v>
      </c>
      <c r="I3742" s="100" t="s">
        <v>7471</v>
      </c>
      <c r="J3742" s="101" t="s">
        <v>5629</v>
      </c>
      <c r="K3742" s="101" t="s">
        <v>719</v>
      </c>
    </row>
    <row r="3743" spans="1:11">
      <c r="A3743" s="2" t="s">
        <v>12146</v>
      </c>
      <c r="B3743" s="99">
        <v>2153492</v>
      </c>
      <c r="C3743" s="100" t="s">
        <v>5630</v>
      </c>
      <c r="D3743" s="101" t="s">
        <v>5631</v>
      </c>
      <c r="E3743" s="102">
        <v>2215686</v>
      </c>
      <c r="F3743" s="101" t="s">
        <v>7506</v>
      </c>
      <c r="G3743" s="101" t="s">
        <v>3175</v>
      </c>
      <c r="H3743" s="103">
        <v>12</v>
      </c>
      <c r="I3743" s="100" t="s">
        <v>7471</v>
      </c>
      <c r="J3743" s="101" t="s">
        <v>5631</v>
      </c>
      <c r="K3743" s="101" t="s">
        <v>719</v>
      </c>
    </row>
    <row r="3744" spans="1:11">
      <c r="A3744" s="2" t="s">
        <v>12146</v>
      </c>
      <c r="B3744" s="99">
        <v>2190641</v>
      </c>
      <c r="C3744" s="100" t="s">
        <v>5632</v>
      </c>
      <c r="D3744" s="101" t="s">
        <v>5633</v>
      </c>
      <c r="E3744" s="102">
        <v>2215686</v>
      </c>
      <c r="F3744" s="101" t="s">
        <v>7506</v>
      </c>
      <c r="G3744" s="101" t="s">
        <v>3175</v>
      </c>
      <c r="H3744" s="103">
        <v>12</v>
      </c>
      <c r="I3744" s="100" t="s">
        <v>7471</v>
      </c>
      <c r="J3744" s="101" t="s">
        <v>5633</v>
      </c>
      <c r="K3744" s="101" t="s">
        <v>719</v>
      </c>
    </row>
    <row r="3745" spans="1:11">
      <c r="A3745" s="2" t="s">
        <v>12146</v>
      </c>
      <c r="B3745" s="99">
        <v>2190364</v>
      </c>
      <c r="C3745" s="100" t="s">
        <v>5634</v>
      </c>
      <c r="D3745" s="101" t="s">
        <v>5635</v>
      </c>
      <c r="E3745" s="102">
        <v>2215686</v>
      </c>
      <c r="F3745" s="101" t="s">
        <v>7506</v>
      </c>
      <c r="G3745" s="101" t="s">
        <v>3175</v>
      </c>
      <c r="H3745" s="103">
        <v>12</v>
      </c>
      <c r="I3745" s="100" t="s">
        <v>7496</v>
      </c>
      <c r="J3745" s="101" t="s">
        <v>5635</v>
      </c>
      <c r="K3745" s="101" t="s">
        <v>719</v>
      </c>
    </row>
    <row r="3746" spans="1:11">
      <c r="A3746" s="2" t="s">
        <v>12146</v>
      </c>
      <c r="B3746" s="99">
        <v>2189257</v>
      </c>
      <c r="C3746" s="100" t="s">
        <v>5636</v>
      </c>
      <c r="D3746" s="101" t="s">
        <v>5637</v>
      </c>
      <c r="E3746" s="102">
        <v>2215686</v>
      </c>
      <c r="F3746" s="101" t="s">
        <v>7506</v>
      </c>
      <c r="G3746" s="101" t="s">
        <v>3175</v>
      </c>
      <c r="H3746" s="103">
        <v>12</v>
      </c>
      <c r="I3746" s="100" t="s">
        <v>7471</v>
      </c>
      <c r="J3746" s="101" t="s">
        <v>5637</v>
      </c>
      <c r="K3746" s="101" t="s">
        <v>719</v>
      </c>
    </row>
    <row r="3747" spans="1:11">
      <c r="A3747" s="2" t="s">
        <v>12146</v>
      </c>
      <c r="B3747" s="99">
        <v>2187298</v>
      </c>
      <c r="C3747" s="100" t="s">
        <v>5638</v>
      </c>
      <c r="D3747" s="101" t="s">
        <v>5639</v>
      </c>
      <c r="E3747" s="102">
        <v>2125182</v>
      </c>
      <c r="F3747" s="101" t="s">
        <v>7506</v>
      </c>
      <c r="G3747" s="101" t="s">
        <v>1776</v>
      </c>
      <c r="H3747" s="103">
        <v>12</v>
      </c>
      <c r="I3747" s="100" t="s">
        <v>7471</v>
      </c>
      <c r="J3747" s="101" t="s">
        <v>5639</v>
      </c>
      <c r="K3747" s="101" t="s">
        <v>1160</v>
      </c>
    </row>
    <row r="3748" spans="1:11">
      <c r="A3748" s="2" t="s">
        <v>12146</v>
      </c>
      <c r="B3748" s="99">
        <v>2174027</v>
      </c>
      <c r="C3748" s="100" t="s">
        <v>5640</v>
      </c>
      <c r="D3748" s="101" t="s">
        <v>5641</v>
      </c>
      <c r="E3748" s="102">
        <v>2124929</v>
      </c>
      <c r="F3748" s="101" t="s">
        <v>7506</v>
      </c>
      <c r="G3748" s="101" t="s">
        <v>5876</v>
      </c>
      <c r="H3748" s="103">
        <v>4</v>
      </c>
      <c r="I3748" s="100" t="s">
        <v>7471</v>
      </c>
      <c r="J3748" s="101" t="s">
        <v>5641</v>
      </c>
      <c r="K3748" s="101" t="s">
        <v>1161</v>
      </c>
    </row>
    <row r="3749" spans="1:11">
      <c r="A3749" s="2" t="s">
        <v>12146</v>
      </c>
      <c r="B3749" s="99">
        <v>2130217</v>
      </c>
      <c r="C3749" s="100" t="s">
        <v>12435</v>
      </c>
      <c r="D3749" s="101" t="s">
        <v>12436</v>
      </c>
      <c r="E3749" s="102">
        <v>2216200</v>
      </c>
      <c r="F3749" s="101" t="s">
        <v>7506</v>
      </c>
      <c r="G3749" s="101" t="s">
        <v>3175</v>
      </c>
      <c r="H3749" s="103">
        <v>12</v>
      </c>
      <c r="I3749" s="100" t="s">
        <v>7471</v>
      </c>
      <c r="J3749" s="101" t="s">
        <v>12436</v>
      </c>
      <c r="K3749" s="101" t="s">
        <v>12437</v>
      </c>
    </row>
    <row r="3750" spans="1:11">
      <c r="A3750" s="2" t="s">
        <v>12146</v>
      </c>
      <c r="B3750" s="99">
        <v>2132233</v>
      </c>
      <c r="C3750" s="100" t="s">
        <v>12438</v>
      </c>
      <c r="D3750" s="101" t="s">
        <v>12439</v>
      </c>
      <c r="E3750" s="102">
        <v>2216200</v>
      </c>
      <c r="F3750" s="101" t="s">
        <v>7506</v>
      </c>
      <c r="G3750" s="101" t="s">
        <v>3175</v>
      </c>
      <c r="H3750" s="103">
        <v>12</v>
      </c>
      <c r="I3750" s="100" t="s">
        <v>7471</v>
      </c>
      <c r="J3750" s="101" t="s">
        <v>12439</v>
      </c>
      <c r="K3750" s="101" t="s">
        <v>12437</v>
      </c>
    </row>
    <row r="3751" spans="1:11">
      <c r="A3751" s="2" t="s">
        <v>12146</v>
      </c>
      <c r="B3751" s="99">
        <v>2138937</v>
      </c>
      <c r="C3751" s="100" t="s">
        <v>12440</v>
      </c>
      <c r="D3751" s="101" t="s">
        <v>12441</v>
      </c>
      <c r="E3751" s="102">
        <v>2216200</v>
      </c>
      <c r="F3751" s="101" t="s">
        <v>7506</v>
      </c>
      <c r="G3751" s="101" t="s">
        <v>3175</v>
      </c>
      <c r="H3751" s="103">
        <v>12</v>
      </c>
      <c r="I3751" s="100" t="s">
        <v>7471</v>
      </c>
      <c r="J3751" s="101" t="s">
        <v>12441</v>
      </c>
      <c r="K3751" s="101" t="s">
        <v>12437</v>
      </c>
    </row>
    <row r="3752" spans="1:11">
      <c r="A3752" s="2" t="s">
        <v>12146</v>
      </c>
      <c r="B3752" s="99">
        <v>2140139</v>
      </c>
      <c r="C3752" s="100" t="s">
        <v>12442</v>
      </c>
      <c r="D3752" s="101" t="s">
        <v>12443</v>
      </c>
      <c r="E3752" s="102">
        <v>2216200</v>
      </c>
      <c r="F3752" s="101" t="s">
        <v>7506</v>
      </c>
      <c r="G3752" s="101" t="s">
        <v>3175</v>
      </c>
      <c r="H3752" s="103">
        <v>12</v>
      </c>
      <c r="I3752" s="100" t="s">
        <v>7471</v>
      </c>
      <c r="J3752" s="101" t="s">
        <v>12443</v>
      </c>
      <c r="K3752" s="101" t="s">
        <v>12437</v>
      </c>
    </row>
    <row r="3753" spans="1:11">
      <c r="A3753" s="2" t="s">
        <v>12146</v>
      </c>
      <c r="B3753" s="99">
        <v>2168897</v>
      </c>
      <c r="C3753" s="100" t="s">
        <v>12444</v>
      </c>
      <c r="D3753" s="101" t="s">
        <v>12445</v>
      </c>
      <c r="E3753" s="102">
        <v>2216200</v>
      </c>
      <c r="F3753" s="101" t="s">
        <v>7506</v>
      </c>
      <c r="G3753" s="101" t="s">
        <v>3175</v>
      </c>
      <c r="H3753" s="103">
        <v>12</v>
      </c>
      <c r="I3753" s="100" t="s">
        <v>7471</v>
      </c>
      <c r="J3753" s="101" t="s">
        <v>12445</v>
      </c>
      <c r="K3753" s="101" t="s">
        <v>12437</v>
      </c>
    </row>
    <row r="3754" spans="1:11">
      <c r="A3754" s="2" t="s">
        <v>12146</v>
      </c>
      <c r="B3754" s="99">
        <v>2177154</v>
      </c>
      <c r="C3754" s="100" t="s">
        <v>12446</v>
      </c>
      <c r="D3754" s="101" t="s">
        <v>12447</v>
      </c>
      <c r="E3754" s="102">
        <v>2216200</v>
      </c>
      <c r="F3754" s="101" t="s">
        <v>7506</v>
      </c>
      <c r="G3754" s="101" t="s">
        <v>3175</v>
      </c>
      <c r="H3754" s="103">
        <v>12</v>
      </c>
      <c r="I3754" s="100" t="s">
        <v>7471</v>
      </c>
      <c r="J3754" s="101" t="s">
        <v>12447</v>
      </c>
      <c r="K3754" s="101" t="s">
        <v>12437</v>
      </c>
    </row>
    <row r="3755" spans="1:11">
      <c r="A3755" s="2" t="s">
        <v>12146</v>
      </c>
      <c r="B3755" s="99">
        <v>2190738</v>
      </c>
      <c r="C3755" s="100" t="s">
        <v>12448</v>
      </c>
      <c r="D3755" s="101" t="s">
        <v>12449</v>
      </c>
      <c r="E3755" s="102">
        <v>2216200</v>
      </c>
      <c r="F3755" s="101" t="s">
        <v>7506</v>
      </c>
      <c r="G3755" s="101" t="s">
        <v>3175</v>
      </c>
      <c r="H3755" s="103">
        <v>12</v>
      </c>
      <c r="I3755" s="100" t="s">
        <v>7471</v>
      </c>
      <c r="J3755" s="101" t="s">
        <v>12449</v>
      </c>
      <c r="K3755" s="101" t="s">
        <v>12437</v>
      </c>
    </row>
    <row r="3756" spans="1:11">
      <c r="A3756" s="2" t="s">
        <v>12146</v>
      </c>
      <c r="B3756" s="99">
        <v>2178682</v>
      </c>
      <c r="C3756" s="100" t="s">
        <v>12450</v>
      </c>
      <c r="D3756" s="101" t="s">
        <v>12451</v>
      </c>
      <c r="E3756" s="102">
        <v>2216200</v>
      </c>
      <c r="F3756" s="101" t="s">
        <v>7506</v>
      </c>
      <c r="G3756" s="101" t="s">
        <v>3175</v>
      </c>
      <c r="H3756" s="103">
        <v>12</v>
      </c>
      <c r="I3756" s="100" t="s">
        <v>7471</v>
      </c>
      <c r="J3756" s="101" t="s">
        <v>12451</v>
      </c>
      <c r="K3756" s="101" t="s">
        <v>12437</v>
      </c>
    </row>
    <row r="3757" spans="1:11">
      <c r="A3757" s="2" t="s">
        <v>12146</v>
      </c>
      <c r="B3757" s="99">
        <v>2190533</v>
      </c>
      <c r="C3757" s="100" t="s">
        <v>12452</v>
      </c>
      <c r="D3757" s="101" t="s">
        <v>12453</v>
      </c>
      <c r="E3757" s="102">
        <v>2216200</v>
      </c>
      <c r="F3757" s="101" t="s">
        <v>7506</v>
      </c>
      <c r="G3757" s="101" t="s">
        <v>3175</v>
      </c>
      <c r="H3757" s="103">
        <v>12</v>
      </c>
      <c r="I3757" s="100" t="s">
        <v>7471</v>
      </c>
      <c r="J3757" s="101" t="s">
        <v>12453</v>
      </c>
      <c r="K3757" s="101" t="s">
        <v>12437</v>
      </c>
    </row>
    <row r="3758" spans="1:11">
      <c r="A3758" s="2" t="s">
        <v>12146</v>
      </c>
      <c r="B3758" s="99">
        <v>2172939</v>
      </c>
      <c r="C3758" s="100" t="s">
        <v>12454</v>
      </c>
      <c r="D3758" s="101" t="s">
        <v>12455</v>
      </c>
      <c r="E3758" s="102">
        <v>2216200</v>
      </c>
      <c r="F3758" s="101" t="s">
        <v>7506</v>
      </c>
      <c r="G3758" s="101" t="s">
        <v>3175</v>
      </c>
      <c r="H3758" s="103">
        <v>12</v>
      </c>
      <c r="I3758" s="100" t="s">
        <v>7471</v>
      </c>
      <c r="J3758" s="101" t="s">
        <v>12455</v>
      </c>
      <c r="K3758" s="101" t="s">
        <v>12437</v>
      </c>
    </row>
    <row r="3759" spans="1:11">
      <c r="A3759" s="2" t="s">
        <v>12146</v>
      </c>
      <c r="B3759" s="99">
        <v>2179007</v>
      </c>
      <c r="C3759" s="100" t="s">
        <v>12456</v>
      </c>
      <c r="D3759" s="101" t="s">
        <v>12457</v>
      </c>
      <c r="E3759" s="102">
        <v>2216200</v>
      </c>
      <c r="F3759" s="101" t="s">
        <v>7506</v>
      </c>
      <c r="G3759" s="101" t="s">
        <v>3175</v>
      </c>
      <c r="H3759" s="103">
        <v>12</v>
      </c>
      <c r="I3759" s="100" t="s">
        <v>7471</v>
      </c>
      <c r="J3759" s="101" t="s">
        <v>12457</v>
      </c>
      <c r="K3759" s="101" t="s">
        <v>12437</v>
      </c>
    </row>
    <row r="3760" spans="1:11">
      <c r="A3760" s="2" t="s">
        <v>12146</v>
      </c>
      <c r="B3760" s="99">
        <v>2148491</v>
      </c>
      <c r="C3760" s="100" t="s">
        <v>12458</v>
      </c>
      <c r="D3760" s="101" t="s">
        <v>12459</v>
      </c>
      <c r="E3760" s="102">
        <v>2215130</v>
      </c>
      <c r="F3760" s="101" t="s">
        <v>7506</v>
      </c>
      <c r="G3760" s="101" t="s">
        <v>3102</v>
      </c>
      <c r="H3760" s="103">
        <v>4</v>
      </c>
      <c r="I3760" s="100" t="s">
        <v>7471</v>
      </c>
      <c r="J3760" s="101" t="s">
        <v>12459</v>
      </c>
      <c r="K3760" s="101" t="s">
        <v>735</v>
      </c>
    </row>
    <row r="3761" spans="1:11">
      <c r="A3761" s="2" t="s">
        <v>12146</v>
      </c>
      <c r="B3761" s="99">
        <v>2163880</v>
      </c>
      <c r="C3761" s="100" t="s">
        <v>12460</v>
      </c>
      <c r="D3761" s="101" t="s">
        <v>12461</v>
      </c>
      <c r="E3761" s="102">
        <v>2215130</v>
      </c>
      <c r="F3761" s="101" t="s">
        <v>7506</v>
      </c>
      <c r="G3761" s="101" t="s">
        <v>3102</v>
      </c>
      <c r="H3761" s="103">
        <v>4</v>
      </c>
      <c r="I3761" s="100" t="s">
        <v>7471</v>
      </c>
      <c r="J3761" s="101" t="s">
        <v>12461</v>
      </c>
      <c r="K3761" s="101" t="s">
        <v>735</v>
      </c>
    </row>
    <row r="3762" spans="1:11">
      <c r="A3762" s="2" t="s">
        <v>12146</v>
      </c>
      <c r="B3762" s="99">
        <v>2171871</v>
      </c>
      <c r="C3762" s="100" t="s">
        <v>12462</v>
      </c>
      <c r="D3762" s="101" t="s">
        <v>12463</v>
      </c>
      <c r="E3762" s="102">
        <v>2215130</v>
      </c>
      <c r="F3762" s="101" t="s">
        <v>7506</v>
      </c>
      <c r="G3762" s="101" t="s">
        <v>3102</v>
      </c>
      <c r="H3762" s="103">
        <v>4</v>
      </c>
      <c r="I3762" s="100" t="s">
        <v>7471</v>
      </c>
      <c r="J3762" s="101" t="s">
        <v>12463</v>
      </c>
      <c r="K3762" s="101" t="s">
        <v>735</v>
      </c>
    </row>
    <row r="3763" spans="1:11">
      <c r="A3763" s="2" t="s">
        <v>12146</v>
      </c>
      <c r="B3763" s="99">
        <v>2174026</v>
      </c>
      <c r="C3763" s="100" t="s">
        <v>12464</v>
      </c>
      <c r="D3763" s="101" t="s">
        <v>12465</v>
      </c>
      <c r="E3763" s="102">
        <v>2215130</v>
      </c>
      <c r="F3763" s="101" t="s">
        <v>7506</v>
      </c>
      <c r="G3763" s="101" t="s">
        <v>3102</v>
      </c>
      <c r="H3763" s="103">
        <v>4</v>
      </c>
      <c r="I3763" s="100" t="s">
        <v>7471</v>
      </c>
      <c r="J3763" s="101" t="s">
        <v>12465</v>
      </c>
      <c r="K3763" s="101" t="s">
        <v>735</v>
      </c>
    </row>
    <row r="3764" spans="1:11">
      <c r="A3764" s="2" t="s">
        <v>12146</v>
      </c>
      <c r="B3764" s="99">
        <v>2179002</v>
      </c>
      <c r="C3764" s="100" t="s">
        <v>12466</v>
      </c>
      <c r="D3764" s="101" t="s">
        <v>12467</v>
      </c>
      <c r="E3764" s="102">
        <v>2215130</v>
      </c>
      <c r="F3764" s="101" t="s">
        <v>7506</v>
      </c>
      <c r="G3764" s="101" t="s">
        <v>3102</v>
      </c>
      <c r="H3764" s="103">
        <v>4</v>
      </c>
      <c r="I3764" s="100" t="s">
        <v>7471</v>
      </c>
      <c r="J3764" s="101" t="s">
        <v>12467</v>
      </c>
      <c r="K3764" s="101" t="s">
        <v>735</v>
      </c>
    </row>
    <row r="3765" spans="1:11">
      <c r="A3765" s="2" t="s">
        <v>12146</v>
      </c>
      <c r="B3765" s="99">
        <v>2157865</v>
      </c>
      <c r="C3765" s="100" t="s">
        <v>12468</v>
      </c>
      <c r="D3765" s="101" t="s">
        <v>12469</v>
      </c>
      <c r="E3765" s="102">
        <v>2215130</v>
      </c>
      <c r="F3765" s="101" t="s">
        <v>7506</v>
      </c>
      <c r="G3765" s="101" t="s">
        <v>3102</v>
      </c>
      <c r="H3765" s="103">
        <v>4</v>
      </c>
      <c r="I3765" s="100" t="s">
        <v>7471</v>
      </c>
      <c r="J3765" s="101" t="s">
        <v>12469</v>
      </c>
      <c r="K3765" s="101" t="s">
        <v>735</v>
      </c>
    </row>
    <row r="3766" spans="1:11">
      <c r="A3766" s="2" t="s">
        <v>12146</v>
      </c>
      <c r="B3766" s="99">
        <v>2143084</v>
      </c>
      <c r="C3766" s="100" t="s">
        <v>9375</v>
      </c>
      <c r="D3766" s="101" t="s">
        <v>9376</v>
      </c>
      <c r="E3766" s="102">
        <v>2211986</v>
      </c>
      <c r="F3766" s="101" t="s">
        <v>7506</v>
      </c>
      <c r="G3766" s="101" t="s">
        <v>3175</v>
      </c>
      <c r="H3766" s="103">
        <v>12</v>
      </c>
      <c r="I3766" s="100" t="s">
        <v>7471</v>
      </c>
      <c r="J3766" s="101" t="s">
        <v>9376</v>
      </c>
      <c r="K3766" s="101" t="s">
        <v>838</v>
      </c>
    </row>
    <row r="3767" spans="1:11">
      <c r="A3767" s="2" t="s">
        <v>12146</v>
      </c>
      <c r="B3767" s="99">
        <v>2150953</v>
      </c>
      <c r="C3767" s="100" t="s">
        <v>9377</v>
      </c>
      <c r="D3767" s="101" t="s">
        <v>9378</v>
      </c>
      <c r="E3767" s="102">
        <v>2211986</v>
      </c>
      <c r="F3767" s="101" t="s">
        <v>7506</v>
      </c>
      <c r="G3767" s="101" t="s">
        <v>3175</v>
      </c>
      <c r="H3767" s="103">
        <v>12</v>
      </c>
      <c r="I3767" s="100" t="s">
        <v>7471</v>
      </c>
      <c r="J3767" s="101" t="s">
        <v>9378</v>
      </c>
      <c r="K3767" s="101" t="s">
        <v>838</v>
      </c>
    </row>
    <row r="3768" spans="1:11">
      <c r="A3768" s="2" t="s">
        <v>12146</v>
      </c>
      <c r="B3768" s="99">
        <v>2152042</v>
      </c>
      <c r="C3768" s="100" t="s">
        <v>9379</v>
      </c>
      <c r="D3768" s="101" t="s">
        <v>9380</v>
      </c>
      <c r="E3768" s="102">
        <v>2211986</v>
      </c>
      <c r="F3768" s="101" t="s">
        <v>7506</v>
      </c>
      <c r="G3768" s="101" t="s">
        <v>3175</v>
      </c>
      <c r="H3768" s="103">
        <v>12</v>
      </c>
      <c r="I3768" s="100" t="s">
        <v>7471</v>
      </c>
      <c r="J3768" s="101" t="s">
        <v>9380</v>
      </c>
      <c r="K3768" s="101" t="s">
        <v>838</v>
      </c>
    </row>
    <row r="3769" spans="1:11">
      <c r="A3769" s="2" t="s">
        <v>12146</v>
      </c>
      <c r="B3769" s="99">
        <v>2155176</v>
      </c>
      <c r="C3769" s="100" t="s">
        <v>9381</v>
      </c>
      <c r="D3769" s="101" t="s">
        <v>9382</v>
      </c>
      <c r="E3769" s="102">
        <v>2211986</v>
      </c>
      <c r="F3769" s="101" t="s">
        <v>7506</v>
      </c>
      <c r="G3769" s="101" t="s">
        <v>3175</v>
      </c>
      <c r="H3769" s="103">
        <v>12</v>
      </c>
      <c r="I3769" s="100" t="s">
        <v>7471</v>
      </c>
      <c r="J3769" s="101" t="s">
        <v>9382</v>
      </c>
      <c r="K3769" s="101" t="s">
        <v>838</v>
      </c>
    </row>
    <row r="3770" spans="1:11">
      <c r="A3770" s="2" t="s">
        <v>12146</v>
      </c>
      <c r="B3770" s="99">
        <v>2157867</v>
      </c>
      <c r="C3770" s="100" t="s">
        <v>9383</v>
      </c>
      <c r="D3770" s="101" t="s">
        <v>9384</v>
      </c>
      <c r="E3770" s="102">
        <v>2211986</v>
      </c>
      <c r="F3770" s="101" t="s">
        <v>7506</v>
      </c>
      <c r="G3770" s="101" t="s">
        <v>3175</v>
      </c>
      <c r="H3770" s="103">
        <v>12</v>
      </c>
      <c r="I3770" s="100" t="s">
        <v>7471</v>
      </c>
      <c r="J3770" s="101" t="s">
        <v>9384</v>
      </c>
      <c r="K3770" s="101" t="s">
        <v>838</v>
      </c>
    </row>
    <row r="3771" spans="1:11">
      <c r="A3771" s="2" t="s">
        <v>12146</v>
      </c>
      <c r="B3771" s="99">
        <v>2165585</v>
      </c>
      <c r="C3771" s="100" t="s">
        <v>9385</v>
      </c>
      <c r="D3771" s="101" t="s">
        <v>9386</v>
      </c>
      <c r="E3771" s="102">
        <v>2211986</v>
      </c>
      <c r="F3771" s="101" t="s">
        <v>7506</v>
      </c>
      <c r="G3771" s="101" t="s">
        <v>3175</v>
      </c>
      <c r="H3771" s="103">
        <v>12</v>
      </c>
      <c r="I3771" s="100" t="s">
        <v>7471</v>
      </c>
      <c r="J3771" s="101" t="s">
        <v>9386</v>
      </c>
      <c r="K3771" s="101" t="s">
        <v>838</v>
      </c>
    </row>
    <row r="3772" spans="1:11">
      <c r="A3772" s="2" t="s">
        <v>12146</v>
      </c>
      <c r="B3772" s="99">
        <v>2166850</v>
      </c>
      <c r="C3772" s="100" t="s">
        <v>9387</v>
      </c>
      <c r="D3772" s="101" t="s">
        <v>9388</v>
      </c>
      <c r="E3772" s="102">
        <v>2211986</v>
      </c>
      <c r="F3772" s="101" t="s">
        <v>7506</v>
      </c>
      <c r="G3772" s="101" t="s">
        <v>3175</v>
      </c>
      <c r="H3772" s="103">
        <v>12</v>
      </c>
      <c r="I3772" s="100" t="s">
        <v>7471</v>
      </c>
      <c r="J3772" s="101" t="s">
        <v>9388</v>
      </c>
      <c r="K3772" s="101" t="s">
        <v>838</v>
      </c>
    </row>
    <row r="3773" spans="1:11">
      <c r="A3773" s="2" t="s">
        <v>12146</v>
      </c>
      <c r="B3773" s="99">
        <v>2167233</v>
      </c>
      <c r="C3773" s="100" t="s">
        <v>9389</v>
      </c>
      <c r="D3773" s="101" t="s">
        <v>9390</v>
      </c>
      <c r="E3773" s="102">
        <v>2211986</v>
      </c>
      <c r="F3773" s="101" t="s">
        <v>7506</v>
      </c>
      <c r="G3773" s="101" t="s">
        <v>3175</v>
      </c>
      <c r="H3773" s="103">
        <v>12</v>
      </c>
      <c r="I3773" s="100" t="s">
        <v>7471</v>
      </c>
      <c r="J3773" s="101" t="s">
        <v>9390</v>
      </c>
      <c r="K3773" s="101" t="s">
        <v>838</v>
      </c>
    </row>
    <row r="3774" spans="1:11">
      <c r="A3774" s="2" t="s">
        <v>12146</v>
      </c>
      <c r="B3774" s="99">
        <v>2167237</v>
      </c>
      <c r="C3774" s="100" t="s">
        <v>9391</v>
      </c>
      <c r="D3774" s="101" t="s">
        <v>9392</v>
      </c>
      <c r="E3774" s="102">
        <v>2211986</v>
      </c>
      <c r="F3774" s="101" t="s">
        <v>7506</v>
      </c>
      <c r="G3774" s="101" t="s">
        <v>3175</v>
      </c>
      <c r="H3774" s="103">
        <v>12</v>
      </c>
      <c r="I3774" s="100" t="s">
        <v>7471</v>
      </c>
      <c r="J3774" s="101" t="s">
        <v>9392</v>
      </c>
      <c r="K3774" s="101" t="s">
        <v>838</v>
      </c>
    </row>
    <row r="3775" spans="1:11">
      <c r="A3775" s="2" t="s">
        <v>12146</v>
      </c>
      <c r="B3775" s="99">
        <v>2175975</v>
      </c>
      <c r="C3775" s="100" t="s">
        <v>9393</v>
      </c>
      <c r="D3775" s="101" t="s">
        <v>9394</v>
      </c>
      <c r="E3775" s="102">
        <v>2211986</v>
      </c>
      <c r="F3775" s="101" t="s">
        <v>7506</v>
      </c>
      <c r="G3775" s="101" t="s">
        <v>3175</v>
      </c>
      <c r="H3775" s="103">
        <v>12</v>
      </c>
      <c r="I3775" s="100" t="s">
        <v>7471</v>
      </c>
      <c r="J3775" s="101" t="s">
        <v>9394</v>
      </c>
      <c r="K3775" s="101" t="s">
        <v>838</v>
      </c>
    </row>
    <row r="3776" spans="1:11">
      <c r="A3776" s="2" t="s">
        <v>12146</v>
      </c>
      <c r="B3776" s="99">
        <v>2179387</v>
      </c>
      <c r="C3776" s="100" t="s">
        <v>9395</v>
      </c>
      <c r="D3776" s="101" t="s">
        <v>9396</v>
      </c>
      <c r="E3776" s="102">
        <v>2211986</v>
      </c>
      <c r="F3776" s="101" t="s">
        <v>7506</v>
      </c>
      <c r="G3776" s="101" t="s">
        <v>3175</v>
      </c>
      <c r="H3776" s="103">
        <v>12</v>
      </c>
      <c r="I3776" s="100" t="s">
        <v>7471</v>
      </c>
      <c r="J3776" s="101" t="s">
        <v>9396</v>
      </c>
      <c r="K3776" s="101" t="s">
        <v>838</v>
      </c>
    </row>
    <row r="3777" spans="1:11">
      <c r="A3777" s="2" t="s">
        <v>12146</v>
      </c>
      <c r="B3777" s="99">
        <v>2181564</v>
      </c>
      <c r="C3777" s="100" t="s">
        <v>9397</v>
      </c>
      <c r="D3777" s="101" t="s">
        <v>9398</v>
      </c>
      <c r="E3777" s="102">
        <v>2211986</v>
      </c>
      <c r="F3777" s="101" t="s">
        <v>7506</v>
      </c>
      <c r="G3777" s="101" t="s">
        <v>3175</v>
      </c>
      <c r="H3777" s="103">
        <v>12</v>
      </c>
      <c r="I3777" s="100" t="s">
        <v>7471</v>
      </c>
      <c r="J3777" s="101" t="s">
        <v>9398</v>
      </c>
      <c r="K3777" s="101" t="s">
        <v>838</v>
      </c>
    </row>
    <row r="3778" spans="1:11">
      <c r="A3778" s="2" t="s">
        <v>12146</v>
      </c>
      <c r="B3778" s="99">
        <v>2187704</v>
      </c>
      <c r="C3778" s="100" t="s">
        <v>9399</v>
      </c>
      <c r="D3778" s="101" t="s">
        <v>9400</v>
      </c>
      <c r="E3778" s="102">
        <v>2211986</v>
      </c>
      <c r="F3778" s="101" t="s">
        <v>7506</v>
      </c>
      <c r="G3778" s="101" t="s">
        <v>3175</v>
      </c>
      <c r="H3778" s="103">
        <v>12</v>
      </c>
      <c r="I3778" s="100" t="s">
        <v>7471</v>
      </c>
      <c r="J3778" s="101" t="s">
        <v>9400</v>
      </c>
      <c r="K3778" s="101" t="s">
        <v>838</v>
      </c>
    </row>
    <row r="3779" spans="1:11">
      <c r="A3779" s="2" t="s">
        <v>12146</v>
      </c>
      <c r="B3779" s="99">
        <v>2188974</v>
      </c>
      <c r="C3779" s="100" t="s">
        <v>9401</v>
      </c>
      <c r="D3779" s="101" t="s">
        <v>9402</v>
      </c>
      <c r="E3779" s="102">
        <v>2211986</v>
      </c>
      <c r="F3779" s="101" t="s">
        <v>7506</v>
      </c>
      <c r="G3779" s="101" t="s">
        <v>3175</v>
      </c>
      <c r="H3779" s="103">
        <v>12</v>
      </c>
      <c r="I3779" s="100" t="s">
        <v>7471</v>
      </c>
      <c r="J3779" s="101" t="s">
        <v>9402</v>
      </c>
      <c r="K3779" s="101" t="s">
        <v>838</v>
      </c>
    </row>
    <row r="3780" spans="1:11">
      <c r="A3780" s="2" t="s">
        <v>12146</v>
      </c>
      <c r="B3780" s="99">
        <v>2164061</v>
      </c>
      <c r="C3780" s="100" t="s">
        <v>9403</v>
      </c>
      <c r="D3780" s="101" t="s">
        <v>9404</v>
      </c>
      <c r="E3780" s="102">
        <v>2211986</v>
      </c>
      <c r="F3780" s="101" t="s">
        <v>7506</v>
      </c>
      <c r="G3780" s="101" t="s">
        <v>3175</v>
      </c>
      <c r="H3780" s="103">
        <v>12</v>
      </c>
      <c r="I3780" s="100" t="s">
        <v>7471</v>
      </c>
      <c r="J3780" s="101" t="s">
        <v>9404</v>
      </c>
      <c r="K3780" s="101" t="s">
        <v>838</v>
      </c>
    </row>
    <row r="3781" spans="1:11">
      <c r="A3781" s="2" t="s">
        <v>12146</v>
      </c>
      <c r="B3781" s="99">
        <v>2186706</v>
      </c>
      <c r="C3781" s="100" t="s">
        <v>9405</v>
      </c>
      <c r="D3781" s="101" t="s">
        <v>9406</v>
      </c>
      <c r="E3781" s="102">
        <v>2211986</v>
      </c>
      <c r="F3781" s="101" t="s">
        <v>7506</v>
      </c>
      <c r="G3781" s="101" t="s">
        <v>3175</v>
      </c>
      <c r="H3781" s="103">
        <v>12</v>
      </c>
      <c r="I3781" s="100" t="s">
        <v>7471</v>
      </c>
      <c r="J3781" s="101" t="s">
        <v>9406</v>
      </c>
      <c r="K3781" s="101" t="s">
        <v>838</v>
      </c>
    </row>
    <row r="3782" spans="1:11">
      <c r="A3782" s="2" t="s">
        <v>12146</v>
      </c>
      <c r="B3782" s="99">
        <v>2182695</v>
      </c>
      <c r="C3782" s="100" t="s">
        <v>9407</v>
      </c>
      <c r="D3782" s="101" t="s">
        <v>9408</v>
      </c>
      <c r="E3782" s="102">
        <v>2211986</v>
      </c>
      <c r="F3782" s="101" t="s">
        <v>7506</v>
      </c>
      <c r="G3782" s="101" t="s">
        <v>3175</v>
      </c>
      <c r="H3782" s="103">
        <v>12</v>
      </c>
      <c r="I3782" s="100" t="s">
        <v>7471</v>
      </c>
      <c r="J3782" s="101" t="s">
        <v>9408</v>
      </c>
      <c r="K3782" s="101" t="s">
        <v>838</v>
      </c>
    </row>
    <row r="3783" spans="1:11">
      <c r="A3783" s="2" t="s">
        <v>12146</v>
      </c>
      <c r="B3783" s="99">
        <v>2159517</v>
      </c>
      <c r="C3783" s="100" t="s">
        <v>9409</v>
      </c>
      <c r="D3783" s="101" t="s">
        <v>9410</v>
      </c>
      <c r="E3783" s="102">
        <v>2211986</v>
      </c>
      <c r="F3783" s="101" t="s">
        <v>7506</v>
      </c>
      <c r="G3783" s="101" t="s">
        <v>3175</v>
      </c>
      <c r="H3783" s="103">
        <v>12</v>
      </c>
      <c r="I3783" s="100" t="s">
        <v>7471</v>
      </c>
      <c r="J3783" s="101" t="s">
        <v>9410</v>
      </c>
      <c r="K3783" s="101" t="s">
        <v>838</v>
      </c>
    </row>
    <row r="3784" spans="1:11">
      <c r="A3784" s="2" t="s">
        <v>12146</v>
      </c>
      <c r="B3784" s="99">
        <v>2182934</v>
      </c>
      <c r="C3784" s="100" t="s">
        <v>9411</v>
      </c>
      <c r="D3784" s="101" t="s">
        <v>9412</v>
      </c>
      <c r="E3784" s="102">
        <v>2211986</v>
      </c>
      <c r="F3784" s="101" t="s">
        <v>7506</v>
      </c>
      <c r="G3784" s="101" t="s">
        <v>3175</v>
      </c>
      <c r="H3784" s="103">
        <v>12</v>
      </c>
      <c r="I3784" s="100" t="s">
        <v>7471</v>
      </c>
      <c r="J3784" s="101" t="s">
        <v>9412</v>
      </c>
      <c r="K3784" s="101" t="s">
        <v>838</v>
      </c>
    </row>
    <row r="3785" spans="1:11">
      <c r="A3785" s="2" t="s">
        <v>12150</v>
      </c>
      <c r="B3785" s="99">
        <v>2151306</v>
      </c>
      <c r="C3785" s="100" t="s">
        <v>6718</v>
      </c>
      <c r="D3785" s="101" t="s">
        <v>6719</v>
      </c>
      <c r="E3785" s="102">
        <v>2220604</v>
      </c>
      <c r="F3785" s="101" t="s">
        <v>7506</v>
      </c>
      <c r="G3785" s="101" t="s">
        <v>5448</v>
      </c>
      <c r="H3785" s="103">
        <v>12</v>
      </c>
      <c r="I3785" s="100" t="s">
        <v>7471</v>
      </c>
      <c r="J3785" s="101" t="s">
        <v>6719</v>
      </c>
      <c r="K3785" s="101" t="s">
        <v>5039</v>
      </c>
    </row>
    <row r="3786" spans="1:11">
      <c r="A3786" s="2" t="s">
        <v>12150</v>
      </c>
      <c r="B3786" s="99">
        <v>2185309</v>
      </c>
      <c r="C3786" s="100" t="s">
        <v>6720</v>
      </c>
      <c r="D3786" s="101" t="s">
        <v>6721</v>
      </c>
      <c r="E3786" s="102">
        <v>2220604</v>
      </c>
      <c r="F3786" s="101" t="s">
        <v>7506</v>
      </c>
      <c r="G3786" s="101" t="s">
        <v>5448</v>
      </c>
      <c r="H3786" s="103">
        <v>12</v>
      </c>
      <c r="I3786" s="100" t="s">
        <v>7471</v>
      </c>
      <c r="J3786" s="101" t="s">
        <v>6721</v>
      </c>
      <c r="K3786" s="101" t="s">
        <v>5039</v>
      </c>
    </row>
    <row r="3787" spans="1:11">
      <c r="A3787" s="2" t="s">
        <v>12150</v>
      </c>
      <c r="B3787" s="99">
        <v>2139243</v>
      </c>
      <c r="C3787" s="100" t="s">
        <v>6722</v>
      </c>
      <c r="D3787" s="101" t="s">
        <v>6723</v>
      </c>
      <c r="E3787" s="102">
        <v>2123785</v>
      </c>
      <c r="F3787" s="101" t="s">
        <v>7506</v>
      </c>
      <c r="G3787" s="101" t="s">
        <v>3175</v>
      </c>
      <c r="H3787" s="103">
        <v>2.4</v>
      </c>
      <c r="I3787" s="100" t="s">
        <v>7521</v>
      </c>
      <c r="J3787" s="101" t="s">
        <v>6723</v>
      </c>
      <c r="K3787" s="101" t="s">
        <v>6724</v>
      </c>
    </row>
    <row r="3788" spans="1:11">
      <c r="A3788" s="2" t="s">
        <v>12150</v>
      </c>
      <c r="B3788" s="99">
        <v>2139241</v>
      </c>
      <c r="C3788" s="100" t="s">
        <v>7199</v>
      </c>
      <c r="D3788" s="101" t="s">
        <v>7200</v>
      </c>
      <c r="E3788" s="102">
        <v>2217324</v>
      </c>
      <c r="F3788" s="101" t="s">
        <v>7506</v>
      </c>
      <c r="G3788" s="101" t="s">
        <v>5435</v>
      </c>
      <c r="H3788" s="103">
        <v>16</v>
      </c>
      <c r="I3788" s="100" t="s">
        <v>7471</v>
      </c>
      <c r="J3788" s="101" t="s">
        <v>7200</v>
      </c>
      <c r="K3788" s="101" t="s">
        <v>3795</v>
      </c>
    </row>
    <row r="3789" spans="1:11">
      <c r="A3789" s="2" t="s">
        <v>12150</v>
      </c>
      <c r="B3789" s="99">
        <v>2144549</v>
      </c>
      <c r="C3789" s="100" t="s">
        <v>7201</v>
      </c>
      <c r="D3789" s="101" t="s">
        <v>7202</v>
      </c>
      <c r="E3789" s="102">
        <v>2217324</v>
      </c>
      <c r="F3789" s="101" t="s">
        <v>7506</v>
      </c>
      <c r="G3789" s="101" t="s">
        <v>5435</v>
      </c>
      <c r="H3789" s="103">
        <v>16</v>
      </c>
      <c r="I3789" s="100" t="s">
        <v>7471</v>
      </c>
      <c r="J3789" s="101" t="s">
        <v>7202</v>
      </c>
      <c r="K3789" s="101" t="s">
        <v>3795</v>
      </c>
    </row>
    <row r="3790" spans="1:11">
      <c r="A3790" s="2" t="s">
        <v>12150</v>
      </c>
      <c r="B3790" s="99">
        <v>2150788</v>
      </c>
      <c r="C3790" s="100" t="s">
        <v>7203</v>
      </c>
      <c r="D3790" s="101" t="s">
        <v>7204</v>
      </c>
      <c r="E3790" s="102">
        <v>2217324</v>
      </c>
      <c r="F3790" s="101" t="s">
        <v>7506</v>
      </c>
      <c r="G3790" s="101" t="s">
        <v>5435</v>
      </c>
      <c r="H3790" s="103">
        <v>16</v>
      </c>
      <c r="I3790" s="100" t="s">
        <v>7471</v>
      </c>
      <c r="J3790" s="101" t="s">
        <v>7204</v>
      </c>
      <c r="K3790" s="101" t="s">
        <v>3795</v>
      </c>
    </row>
    <row r="3791" spans="1:11">
      <c r="A3791" s="2" t="s">
        <v>12150</v>
      </c>
      <c r="B3791" s="99">
        <v>2175976</v>
      </c>
      <c r="C3791" s="100" t="s">
        <v>8192</v>
      </c>
      <c r="D3791" s="101" t="s">
        <v>8193</v>
      </c>
      <c r="E3791" s="102">
        <v>2212742</v>
      </c>
      <c r="F3791" s="101" t="s">
        <v>7506</v>
      </c>
      <c r="G3791" s="101" t="s">
        <v>5435</v>
      </c>
      <c r="H3791" s="103">
        <v>16</v>
      </c>
      <c r="I3791" s="100" t="s">
        <v>7471</v>
      </c>
      <c r="J3791" s="101" t="s">
        <v>8193</v>
      </c>
      <c r="K3791" s="101" t="s">
        <v>8194</v>
      </c>
    </row>
    <row r="3792" spans="1:11">
      <c r="A3792" s="2" t="s">
        <v>12150</v>
      </c>
      <c r="B3792" s="99">
        <v>2187787</v>
      </c>
      <c r="C3792" s="100" t="s">
        <v>8195</v>
      </c>
      <c r="D3792" s="101" t="s">
        <v>8196</v>
      </c>
      <c r="E3792" s="102">
        <v>2212742</v>
      </c>
      <c r="F3792" s="101" t="s">
        <v>7506</v>
      </c>
      <c r="G3792" s="101" t="s">
        <v>5435</v>
      </c>
      <c r="H3792" s="103">
        <v>16</v>
      </c>
      <c r="I3792" s="100" t="s">
        <v>7471</v>
      </c>
      <c r="J3792" s="101" t="s">
        <v>8196</v>
      </c>
      <c r="K3792" s="101" t="s">
        <v>8194</v>
      </c>
    </row>
    <row r="3793" spans="1:11">
      <c r="A3793" s="2" t="s">
        <v>12150</v>
      </c>
      <c r="B3793" s="99">
        <v>2189332</v>
      </c>
      <c r="C3793" s="100" t="s">
        <v>8197</v>
      </c>
      <c r="D3793" s="101" t="s">
        <v>8198</v>
      </c>
      <c r="E3793" s="102">
        <v>2212742</v>
      </c>
      <c r="F3793" s="101" t="s">
        <v>7506</v>
      </c>
      <c r="G3793" s="101" t="s">
        <v>5435</v>
      </c>
      <c r="H3793" s="103">
        <v>16</v>
      </c>
      <c r="I3793" s="100" t="s">
        <v>7471</v>
      </c>
      <c r="J3793" s="101" t="s">
        <v>8198</v>
      </c>
      <c r="K3793" s="101" t="s">
        <v>8194</v>
      </c>
    </row>
    <row r="3794" spans="1:11">
      <c r="A3794" s="2" t="s">
        <v>12150</v>
      </c>
      <c r="B3794" s="99">
        <v>2140504</v>
      </c>
      <c r="C3794" s="100" t="s">
        <v>8199</v>
      </c>
      <c r="D3794" s="101" t="s">
        <v>8200</v>
      </c>
      <c r="E3794" s="102">
        <v>2212742</v>
      </c>
      <c r="F3794" s="101" t="s">
        <v>7506</v>
      </c>
      <c r="G3794" s="101" t="s">
        <v>5435</v>
      </c>
      <c r="H3794" s="103">
        <v>16</v>
      </c>
      <c r="I3794" s="100" t="s">
        <v>7471</v>
      </c>
      <c r="J3794" s="101" t="s">
        <v>8200</v>
      </c>
      <c r="K3794" s="101" t="s">
        <v>8194</v>
      </c>
    </row>
    <row r="3795" spans="1:11">
      <c r="A3795" s="2" t="s">
        <v>12150</v>
      </c>
      <c r="B3795" s="99">
        <v>2155172</v>
      </c>
      <c r="C3795" s="100" t="s">
        <v>8201</v>
      </c>
      <c r="D3795" s="101" t="s">
        <v>8202</v>
      </c>
      <c r="E3795" s="102">
        <v>2212742</v>
      </c>
      <c r="F3795" s="101" t="s">
        <v>7506</v>
      </c>
      <c r="G3795" s="101" t="s">
        <v>5435</v>
      </c>
      <c r="H3795" s="103">
        <v>16</v>
      </c>
      <c r="I3795" s="100" t="s">
        <v>7471</v>
      </c>
      <c r="J3795" s="101" t="s">
        <v>8202</v>
      </c>
      <c r="K3795" s="101" t="s">
        <v>8194</v>
      </c>
    </row>
    <row r="3796" spans="1:11">
      <c r="A3796" s="2" t="s">
        <v>12150</v>
      </c>
      <c r="B3796" s="99">
        <v>2188028</v>
      </c>
      <c r="C3796" s="100" t="s">
        <v>8203</v>
      </c>
      <c r="D3796" s="101" t="s">
        <v>8204</v>
      </c>
      <c r="E3796" s="102">
        <v>2212742</v>
      </c>
      <c r="F3796" s="101" t="s">
        <v>7506</v>
      </c>
      <c r="G3796" s="101" t="s">
        <v>5435</v>
      </c>
      <c r="H3796" s="103">
        <v>16</v>
      </c>
      <c r="I3796" s="100" t="s">
        <v>7471</v>
      </c>
      <c r="J3796" s="101" t="s">
        <v>8204</v>
      </c>
      <c r="K3796" s="101" t="s">
        <v>8194</v>
      </c>
    </row>
    <row r="3797" spans="1:11">
      <c r="A3797" s="2" t="s">
        <v>12150</v>
      </c>
      <c r="B3797" s="99">
        <v>2133017</v>
      </c>
      <c r="C3797" s="100" t="s">
        <v>3682</v>
      </c>
      <c r="D3797" s="101" t="s">
        <v>3683</v>
      </c>
      <c r="E3797" s="102">
        <v>2219592</v>
      </c>
      <c r="F3797" s="101" t="s">
        <v>7506</v>
      </c>
      <c r="G3797" s="101" t="s">
        <v>5435</v>
      </c>
      <c r="H3797" s="103">
        <v>16</v>
      </c>
      <c r="I3797" s="100" t="s">
        <v>7471</v>
      </c>
      <c r="J3797" s="101" t="s">
        <v>3683</v>
      </c>
      <c r="K3797" s="101" t="s">
        <v>3892</v>
      </c>
    </row>
    <row r="3798" spans="1:11">
      <c r="A3798" s="2" t="s">
        <v>12150</v>
      </c>
      <c r="B3798" s="99">
        <v>2135096</v>
      </c>
      <c r="C3798" s="100" t="s">
        <v>3684</v>
      </c>
      <c r="D3798" s="101" t="s">
        <v>3685</v>
      </c>
      <c r="E3798" s="102">
        <v>2219592</v>
      </c>
      <c r="F3798" s="101" t="s">
        <v>7506</v>
      </c>
      <c r="G3798" s="101" t="s">
        <v>5435</v>
      </c>
      <c r="H3798" s="103">
        <v>16</v>
      </c>
      <c r="I3798" s="100" t="s">
        <v>7471</v>
      </c>
      <c r="J3798" s="101" t="s">
        <v>3685</v>
      </c>
      <c r="K3798" s="101" t="s">
        <v>3892</v>
      </c>
    </row>
    <row r="3799" spans="1:11">
      <c r="A3799" s="2" t="s">
        <v>12150</v>
      </c>
      <c r="B3799" s="99">
        <v>2154998</v>
      </c>
      <c r="C3799" s="100" t="s">
        <v>3686</v>
      </c>
      <c r="D3799" s="101" t="s">
        <v>3687</v>
      </c>
      <c r="E3799" s="102">
        <v>2219590</v>
      </c>
      <c r="F3799" s="101" t="s">
        <v>7506</v>
      </c>
      <c r="G3799" s="101" t="s">
        <v>5435</v>
      </c>
      <c r="H3799" s="103">
        <v>4</v>
      </c>
      <c r="I3799" s="100" t="s">
        <v>7521</v>
      </c>
      <c r="J3799" s="101" t="s">
        <v>3687</v>
      </c>
      <c r="K3799" s="101" t="s">
        <v>3892</v>
      </c>
    </row>
    <row r="3800" spans="1:11">
      <c r="A3800" s="2" t="s">
        <v>12150</v>
      </c>
      <c r="B3800" s="99">
        <v>2182614</v>
      </c>
      <c r="C3800" s="100" t="s">
        <v>3688</v>
      </c>
      <c r="D3800" s="101" t="s">
        <v>3689</v>
      </c>
      <c r="E3800" s="102">
        <v>2219590</v>
      </c>
      <c r="F3800" s="101" t="s">
        <v>7506</v>
      </c>
      <c r="G3800" s="101" t="s">
        <v>5435</v>
      </c>
      <c r="H3800" s="103">
        <v>4</v>
      </c>
      <c r="I3800" s="100" t="s">
        <v>7521</v>
      </c>
      <c r="J3800" s="101" t="s">
        <v>3689</v>
      </c>
      <c r="K3800" s="101" t="s">
        <v>3892</v>
      </c>
    </row>
    <row r="3801" spans="1:11">
      <c r="A3801" s="2" t="s">
        <v>12150</v>
      </c>
      <c r="B3801" s="99">
        <v>2129871</v>
      </c>
      <c r="C3801" s="100" t="s">
        <v>3690</v>
      </c>
      <c r="D3801" s="101" t="s">
        <v>3691</v>
      </c>
      <c r="E3801" s="102">
        <v>2219592</v>
      </c>
      <c r="F3801" s="101" t="s">
        <v>7506</v>
      </c>
      <c r="G3801" s="101" t="s">
        <v>5435</v>
      </c>
      <c r="H3801" s="103">
        <v>16</v>
      </c>
      <c r="I3801" s="100" t="s">
        <v>7471</v>
      </c>
      <c r="J3801" s="101" t="s">
        <v>3691</v>
      </c>
      <c r="K3801" s="101" t="s">
        <v>3892</v>
      </c>
    </row>
    <row r="3802" spans="1:11">
      <c r="A3802" s="2" t="s">
        <v>12150</v>
      </c>
      <c r="B3802" s="99">
        <v>2188362</v>
      </c>
      <c r="C3802" s="100" t="s">
        <v>3692</v>
      </c>
      <c r="D3802" s="101" t="s">
        <v>3693</v>
      </c>
      <c r="E3802" s="102">
        <v>2219592</v>
      </c>
      <c r="F3802" s="101" t="s">
        <v>7506</v>
      </c>
      <c r="G3802" s="101" t="s">
        <v>5435</v>
      </c>
      <c r="H3802" s="103">
        <v>16</v>
      </c>
      <c r="I3802" s="100" t="s">
        <v>7471</v>
      </c>
      <c r="J3802" s="101" t="s">
        <v>3693</v>
      </c>
      <c r="K3802" s="101" t="s">
        <v>3892</v>
      </c>
    </row>
    <row r="3803" spans="1:11">
      <c r="A3803" s="2" t="s">
        <v>12150</v>
      </c>
      <c r="B3803" s="99">
        <v>2136051</v>
      </c>
      <c r="C3803" s="100" t="s">
        <v>3694</v>
      </c>
      <c r="D3803" s="101" t="s">
        <v>3695</v>
      </c>
      <c r="E3803" s="102">
        <v>2219592</v>
      </c>
      <c r="F3803" s="101" t="s">
        <v>7506</v>
      </c>
      <c r="G3803" s="101" t="s">
        <v>5435</v>
      </c>
      <c r="H3803" s="103">
        <v>16</v>
      </c>
      <c r="I3803" s="100" t="s">
        <v>7471</v>
      </c>
      <c r="J3803" s="101" t="s">
        <v>3695</v>
      </c>
      <c r="K3803" s="101" t="s">
        <v>3892</v>
      </c>
    </row>
    <row r="3804" spans="1:11">
      <c r="A3804" s="2" t="s">
        <v>12150</v>
      </c>
      <c r="B3804" s="99">
        <v>2139450</v>
      </c>
      <c r="C3804" s="100" t="s">
        <v>4275</v>
      </c>
      <c r="D3804" s="101" t="s">
        <v>4276</v>
      </c>
      <c r="E3804" s="102">
        <v>2217404</v>
      </c>
      <c r="F3804" s="101" t="s">
        <v>7506</v>
      </c>
      <c r="G3804" s="101" t="s">
        <v>5435</v>
      </c>
      <c r="H3804" s="103">
        <v>16</v>
      </c>
      <c r="I3804" s="100" t="s">
        <v>7471</v>
      </c>
      <c r="J3804" s="101" t="s">
        <v>4276</v>
      </c>
      <c r="K3804" s="101" t="s">
        <v>579</v>
      </c>
    </row>
    <row r="3805" spans="1:11">
      <c r="A3805" s="2" t="s">
        <v>12150</v>
      </c>
      <c r="B3805" s="99">
        <v>2141572</v>
      </c>
      <c r="C3805" s="100" t="s">
        <v>4277</v>
      </c>
      <c r="D3805" s="101" t="s">
        <v>4278</v>
      </c>
      <c r="E3805" s="102">
        <v>2217404</v>
      </c>
      <c r="F3805" s="101" t="s">
        <v>7506</v>
      </c>
      <c r="G3805" s="101" t="s">
        <v>5435</v>
      </c>
      <c r="H3805" s="103">
        <v>16</v>
      </c>
      <c r="I3805" s="100" t="s">
        <v>7471</v>
      </c>
      <c r="J3805" s="101" t="s">
        <v>4278</v>
      </c>
      <c r="K3805" s="101" t="s">
        <v>579</v>
      </c>
    </row>
    <row r="3806" spans="1:11">
      <c r="A3806" s="2" t="s">
        <v>12150</v>
      </c>
      <c r="B3806" s="99">
        <v>2178037</v>
      </c>
      <c r="C3806" s="100" t="s">
        <v>4279</v>
      </c>
      <c r="D3806" s="101" t="s">
        <v>4280</v>
      </c>
      <c r="E3806" s="102">
        <v>2217404</v>
      </c>
      <c r="F3806" s="101" t="s">
        <v>7506</v>
      </c>
      <c r="G3806" s="101" t="s">
        <v>5435</v>
      </c>
      <c r="H3806" s="103">
        <v>16</v>
      </c>
      <c r="I3806" s="100" t="s">
        <v>7471</v>
      </c>
      <c r="J3806" s="101" t="s">
        <v>4280</v>
      </c>
      <c r="K3806" s="101" t="s">
        <v>579</v>
      </c>
    </row>
    <row r="3807" spans="1:11">
      <c r="A3807" s="2" t="s">
        <v>12150</v>
      </c>
      <c r="B3807" s="99">
        <v>2179738</v>
      </c>
      <c r="C3807" s="100" t="s">
        <v>4281</v>
      </c>
      <c r="D3807" s="101" t="s">
        <v>4282</v>
      </c>
      <c r="E3807" s="102">
        <v>2217404</v>
      </c>
      <c r="F3807" s="101" t="s">
        <v>7506</v>
      </c>
      <c r="G3807" s="101" t="s">
        <v>5435</v>
      </c>
      <c r="H3807" s="103">
        <v>16</v>
      </c>
      <c r="I3807" s="100" t="s">
        <v>7471</v>
      </c>
      <c r="J3807" s="101" t="s">
        <v>4282</v>
      </c>
      <c r="K3807" s="101" t="s">
        <v>579</v>
      </c>
    </row>
    <row r="3808" spans="1:11">
      <c r="A3808" s="2" t="s">
        <v>12150</v>
      </c>
      <c r="B3808" s="99">
        <v>2181814</v>
      </c>
      <c r="C3808" s="100" t="s">
        <v>4283</v>
      </c>
      <c r="D3808" s="101" t="s">
        <v>4284</v>
      </c>
      <c r="E3808" s="102">
        <v>2217404</v>
      </c>
      <c r="F3808" s="101" t="s">
        <v>7506</v>
      </c>
      <c r="G3808" s="101" t="s">
        <v>5435</v>
      </c>
      <c r="H3808" s="103">
        <v>16</v>
      </c>
      <c r="I3808" s="100" t="s">
        <v>7471</v>
      </c>
      <c r="J3808" s="101" t="s">
        <v>4284</v>
      </c>
      <c r="K3808" s="101" t="s">
        <v>579</v>
      </c>
    </row>
    <row r="3809" spans="1:11">
      <c r="A3809" s="2" t="s">
        <v>12150</v>
      </c>
      <c r="B3809" s="99">
        <v>2186547</v>
      </c>
      <c r="C3809" s="100" t="s">
        <v>4285</v>
      </c>
      <c r="D3809" s="101" t="s">
        <v>4286</v>
      </c>
      <c r="E3809" s="102">
        <v>2217404</v>
      </c>
      <c r="F3809" s="101" t="s">
        <v>7506</v>
      </c>
      <c r="G3809" s="101" t="s">
        <v>5435</v>
      </c>
      <c r="H3809" s="103">
        <v>16</v>
      </c>
      <c r="I3809" s="100" t="s">
        <v>7471</v>
      </c>
      <c r="J3809" s="101" t="s">
        <v>4286</v>
      </c>
      <c r="K3809" s="101" t="s">
        <v>579</v>
      </c>
    </row>
    <row r="3810" spans="1:11">
      <c r="A3810" s="2" t="s">
        <v>12150</v>
      </c>
      <c r="B3810" s="99">
        <v>2155329</v>
      </c>
      <c r="C3810" s="100" t="s">
        <v>4287</v>
      </c>
      <c r="D3810" s="101" t="s">
        <v>4288</v>
      </c>
      <c r="E3810" s="102">
        <v>2217404</v>
      </c>
      <c r="F3810" s="101" t="s">
        <v>7506</v>
      </c>
      <c r="G3810" s="101" t="s">
        <v>5435</v>
      </c>
      <c r="H3810" s="103">
        <v>16</v>
      </c>
      <c r="I3810" s="100" t="s">
        <v>7471</v>
      </c>
      <c r="J3810" s="101" t="s">
        <v>4288</v>
      </c>
      <c r="K3810" s="101" t="s">
        <v>579</v>
      </c>
    </row>
    <row r="3811" spans="1:11">
      <c r="A3811" s="2" t="s">
        <v>12150</v>
      </c>
      <c r="B3811" s="99">
        <v>2190970</v>
      </c>
      <c r="C3811" s="100" t="s">
        <v>4289</v>
      </c>
      <c r="D3811" s="101" t="s">
        <v>4290</v>
      </c>
      <c r="E3811" s="102">
        <v>2217404</v>
      </c>
      <c r="F3811" s="101" t="s">
        <v>7506</v>
      </c>
      <c r="G3811" s="101" t="s">
        <v>5435</v>
      </c>
      <c r="H3811" s="103">
        <v>16</v>
      </c>
      <c r="I3811" s="100" t="s">
        <v>7471</v>
      </c>
      <c r="J3811" s="101" t="s">
        <v>4290</v>
      </c>
      <c r="K3811" s="101" t="s">
        <v>579</v>
      </c>
    </row>
    <row r="3812" spans="1:11">
      <c r="A3812" s="2" t="s">
        <v>12150</v>
      </c>
      <c r="B3812" s="99">
        <v>2157134</v>
      </c>
      <c r="C3812" s="100" t="s">
        <v>4291</v>
      </c>
      <c r="D3812" s="101" t="s">
        <v>4292</v>
      </c>
      <c r="E3812" s="102">
        <v>2217404</v>
      </c>
      <c r="F3812" s="101" t="s">
        <v>7506</v>
      </c>
      <c r="G3812" s="101" t="s">
        <v>5435</v>
      </c>
      <c r="H3812" s="103">
        <v>16</v>
      </c>
      <c r="I3812" s="100" t="s">
        <v>7471</v>
      </c>
      <c r="J3812" s="101" t="s">
        <v>4292</v>
      </c>
      <c r="K3812" s="101" t="s">
        <v>579</v>
      </c>
    </row>
    <row r="3813" spans="1:11">
      <c r="A3813" s="2" t="s">
        <v>12150</v>
      </c>
      <c r="B3813" s="99">
        <v>2133563</v>
      </c>
      <c r="C3813" s="100" t="s">
        <v>10278</v>
      </c>
      <c r="D3813" s="101" t="s">
        <v>10279</v>
      </c>
      <c r="E3813" s="102">
        <v>2217354</v>
      </c>
      <c r="F3813" s="101" t="s">
        <v>7506</v>
      </c>
      <c r="G3813" s="101" t="s">
        <v>5435</v>
      </c>
      <c r="H3813" s="103">
        <v>16</v>
      </c>
      <c r="I3813" s="100" t="s">
        <v>7471</v>
      </c>
      <c r="J3813" s="101" t="s">
        <v>10279</v>
      </c>
      <c r="K3813" s="101" t="s">
        <v>658</v>
      </c>
    </row>
    <row r="3814" spans="1:11">
      <c r="A3814" s="2" t="s">
        <v>12150</v>
      </c>
      <c r="B3814" s="99">
        <v>2178754</v>
      </c>
      <c r="C3814" s="100" t="s">
        <v>10280</v>
      </c>
      <c r="D3814" s="101" t="s">
        <v>12174</v>
      </c>
      <c r="E3814" s="102">
        <v>2217354</v>
      </c>
      <c r="F3814" s="101" t="s">
        <v>7506</v>
      </c>
      <c r="G3814" s="101" t="s">
        <v>5435</v>
      </c>
      <c r="H3814" s="103">
        <v>16</v>
      </c>
      <c r="I3814" s="100" t="s">
        <v>7471</v>
      </c>
      <c r="J3814" s="101" t="s">
        <v>12174</v>
      </c>
      <c r="K3814" s="101" t="s">
        <v>658</v>
      </c>
    </row>
    <row r="3815" spans="1:11">
      <c r="A3815" s="2" t="s">
        <v>12150</v>
      </c>
      <c r="B3815" s="99">
        <v>2189630</v>
      </c>
      <c r="C3815" s="100" t="s">
        <v>12175</v>
      </c>
      <c r="D3815" s="101" t="s">
        <v>12176</v>
      </c>
      <c r="E3815" s="102">
        <v>2217354</v>
      </c>
      <c r="F3815" s="101" t="s">
        <v>7506</v>
      </c>
      <c r="G3815" s="101" t="s">
        <v>5435</v>
      </c>
      <c r="H3815" s="103">
        <v>16</v>
      </c>
      <c r="I3815" s="100" t="s">
        <v>7471</v>
      </c>
      <c r="J3815" s="101" t="s">
        <v>12176</v>
      </c>
      <c r="K3815" s="101" t="s">
        <v>658</v>
      </c>
    </row>
    <row r="3816" spans="1:11">
      <c r="A3816" s="2" t="s">
        <v>12150</v>
      </c>
      <c r="B3816" s="99">
        <v>2150784</v>
      </c>
      <c r="C3816" s="100" t="s">
        <v>12177</v>
      </c>
      <c r="D3816" s="101" t="s">
        <v>12178</v>
      </c>
      <c r="E3816" s="102">
        <v>2217354</v>
      </c>
      <c r="F3816" s="101" t="s">
        <v>7506</v>
      </c>
      <c r="G3816" s="101" t="s">
        <v>5435</v>
      </c>
      <c r="H3816" s="103">
        <v>16</v>
      </c>
      <c r="I3816" s="100" t="s">
        <v>7471</v>
      </c>
      <c r="J3816" s="101" t="s">
        <v>12178</v>
      </c>
      <c r="K3816" s="101" t="s">
        <v>658</v>
      </c>
    </row>
    <row r="3817" spans="1:11">
      <c r="A3817" s="2" t="s">
        <v>12150</v>
      </c>
      <c r="B3817" s="99">
        <v>2178507</v>
      </c>
      <c r="C3817" s="100" t="s">
        <v>12179</v>
      </c>
      <c r="D3817" s="101" t="s">
        <v>12180</v>
      </c>
      <c r="E3817" s="102">
        <v>2217354</v>
      </c>
      <c r="F3817" s="101" t="s">
        <v>7506</v>
      </c>
      <c r="G3817" s="101" t="s">
        <v>5435</v>
      </c>
      <c r="H3817" s="103">
        <v>16</v>
      </c>
      <c r="I3817" s="100" t="s">
        <v>7471</v>
      </c>
      <c r="J3817" s="101" t="s">
        <v>12180</v>
      </c>
      <c r="K3817" s="101" t="s">
        <v>658</v>
      </c>
    </row>
    <row r="3818" spans="1:11">
      <c r="A3818" s="2" t="s">
        <v>12150</v>
      </c>
      <c r="B3818" s="99">
        <v>2168511</v>
      </c>
      <c r="C3818" s="100" t="s">
        <v>12181</v>
      </c>
      <c r="D3818" s="101" t="s">
        <v>12182</v>
      </c>
      <c r="E3818" s="102">
        <v>2213106</v>
      </c>
      <c r="F3818" s="101" t="s">
        <v>7506</v>
      </c>
      <c r="G3818" s="101" t="s">
        <v>5451</v>
      </c>
      <c r="H3818" s="103">
        <v>4</v>
      </c>
      <c r="I3818" s="100" t="s">
        <v>7471</v>
      </c>
      <c r="J3818" s="101" t="s">
        <v>12182</v>
      </c>
      <c r="K3818" s="101" t="s">
        <v>659</v>
      </c>
    </row>
    <row r="3819" spans="1:11">
      <c r="A3819" s="2" t="s">
        <v>12150</v>
      </c>
      <c r="B3819" s="99">
        <v>2174214</v>
      </c>
      <c r="C3819" s="100" t="s">
        <v>12183</v>
      </c>
      <c r="D3819" s="101" t="s">
        <v>12184</v>
      </c>
      <c r="E3819" s="102">
        <v>2213106</v>
      </c>
      <c r="F3819" s="101" t="s">
        <v>7506</v>
      </c>
      <c r="G3819" s="101" t="s">
        <v>5451</v>
      </c>
      <c r="H3819" s="103">
        <v>4</v>
      </c>
      <c r="I3819" s="100" t="s">
        <v>7471</v>
      </c>
      <c r="J3819" s="101" t="s">
        <v>12184</v>
      </c>
      <c r="K3819" s="101" t="s">
        <v>659</v>
      </c>
    </row>
    <row r="3820" spans="1:11">
      <c r="A3820" s="2" t="s">
        <v>12150</v>
      </c>
      <c r="B3820" s="99">
        <v>2174389</v>
      </c>
      <c r="C3820" s="100" t="s">
        <v>12185</v>
      </c>
      <c r="D3820" s="101" t="s">
        <v>12186</v>
      </c>
      <c r="E3820" s="102">
        <v>2213106</v>
      </c>
      <c r="F3820" s="101" t="s">
        <v>7506</v>
      </c>
      <c r="G3820" s="101" t="s">
        <v>5451</v>
      </c>
      <c r="H3820" s="103">
        <v>4</v>
      </c>
      <c r="I3820" s="100" t="s">
        <v>7471</v>
      </c>
      <c r="J3820" s="101" t="s">
        <v>12186</v>
      </c>
      <c r="K3820" s="101" t="s">
        <v>659</v>
      </c>
    </row>
    <row r="3821" spans="1:11">
      <c r="A3821" s="2" t="s">
        <v>12150</v>
      </c>
      <c r="B3821" s="99">
        <v>2174963</v>
      </c>
      <c r="C3821" s="100" t="s">
        <v>12187</v>
      </c>
      <c r="D3821" s="101" t="s">
        <v>12188</v>
      </c>
      <c r="E3821" s="102">
        <v>2213106</v>
      </c>
      <c r="F3821" s="101" t="s">
        <v>7506</v>
      </c>
      <c r="G3821" s="101" t="s">
        <v>5451</v>
      </c>
      <c r="H3821" s="103">
        <v>4</v>
      </c>
      <c r="I3821" s="100" t="s">
        <v>7471</v>
      </c>
      <c r="J3821" s="101" t="s">
        <v>12188</v>
      </c>
      <c r="K3821" s="101" t="s">
        <v>659</v>
      </c>
    </row>
    <row r="3822" spans="1:11">
      <c r="A3822" s="2" t="s">
        <v>12150</v>
      </c>
      <c r="B3822" s="99">
        <v>2175546</v>
      </c>
      <c r="C3822" s="100" t="s">
        <v>12189</v>
      </c>
      <c r="D3822" s="101" t="s">
        <v>12190</v>
      </c>
      <c r="E3822" s="102">
        <v>2213106</v>
      </c>
      <c r="F3822" s="101" t="s">
        <v>7506</v>
      </c>
      <c r="G3822" s="101" t="s">
        <v>5451</v>
      </c>
      <c r="H3822" s="103">
        <v>4</v>
      </c>
      <c r="I3822" s="100" t="s">
        <v>7471</v>
      </c>
      <c r="J3822" s="101" t="s">
        <v>12190</v>
      </c>
      <c r="K3822" s="101" t="s">
        <v>659</v>
      </c>
    </row>
    <row r="3823" spans="1:11">
      <c r="A3823" s="2" t="s">
        <v>12150</v>
      </c>
      <c r="B3823" s="99">
        <v>2178686</v>
      </c>
      <c r="C3823" s="100" t="s">
        <v>12191</v>
      </c>
      <c r="D3823" s="101" t="s">
        <v>12192</v>
      </c>
      <c r="E3823" s="102">
        <v>2213106</v>
      </c>
      <c r="F3823" s="101" t="s">
        <v>7506</v>
      </c>
      <c r="G3823" s="101" t="s">
        <v>5451</v>
      </c>
      <c r="H3823" s="103">
        <v>4</v>
      </c>
      <c r="I3823" s="100" t="s">
        <v>7471</v>
      </c>
      <c r="J3823" s="101" t="s">
        <v>12192</v>
      </c>
      <c r="K3823" s="101" t="s">
        <v>659</v>
      </c>
    </row>
    <row r="3824" spans="1:11">
      <c r="A3824" s="2" t="s">
        <v>12150</v>
      </c>
      <c r="B3824" s="99">
        <v>2182285</v>
      </c>
      <c r="C3824" s="100" t="s">
        <v>12193</v>
      </c>
      <c r="D3824" s="101" t="s">
        <v>12194</v>
      </c>
      <c r="E3824" s="102">
        <v>2213106</v>
      </c>
      <c r="F3824" s="101" t="s">
        <v>7506</v>
      </c>
      <c r="G3824" s="101" t="s">
        <v>5451</v>
      </c>
      <c r="H3824" s="103">
        <v>4</v>
      </c>
      <c r="I3824" s="100" t="s">
        <v>7471</v>
      </c>
      <c r="J3824" s="101" t="s">
        <v>12194</v>
      </c>
      <c r="K3824" s="101" t="s">
        <v>659</v>
      </c>
    </row>
    <row r="3825" spans="1:11">
      <c r="A3825" s="2" t="s">
        <v>12150</v>
      </c>
      <c r="B3825" s="99">
        <v>2163709</v>
      </c>
      <c r="C3825" s="100" t="s">
        <v>12195</v>
      </c>
      <c r="D3825" s="101" t="s">
        <v>12196</v>
      </c>
      <c r="E3825" s="102">
        <v>2213106</v>
      </c>
      <c r="F3825" s="101" t="s">
        <v>7506</v>
      </c>
      <c r="G3825" s="101" t="s">
        <v>5451</v>
      </c>
      <c r="H3825" s="103">
        <v>4</v>
      </c>
      <c r="I3825" s="100" t="s">
        <v>7471</v>
      </c>
      <c r="J3825" s="101" t="s">
        <v>12196</v>
      </c>
      <c r="K3825" s="101" t="s">
        <v>659</v>
      </c>
    </row>
    <row r="3826" spans="1:11">
      <c r="A3826" s="2" t="s">
        <v>12150</v>
      </c>
      <c r="B3826" s="99">
        <v>2176590</v>
      </c>
      <c r="C3826" s="100" t="s">
        <v>12197</v>
      </c>
      <c r="D3826" s="101" t="s">
        <v>12198</v>
      </c>
      <c r="E3826" s="102">
        <v>2124812</v>
      </c>
      <c r="F3826" s="101" t="s">
        <v>7506</v>
      </c>
      <c r="G3826" s="101" t="s">
        <v>5876</v>
      </c>
      <c r="H3826" s="103">
        <v>2.4</v>
      </c>
      <c r="I3826" s="100" t="s">
        <v>7471</v>
      </c>
      <c r="J3826" s="101" t="s">
        <v>12198</v>
      </c>
      <c r="K3826" s="101" t="s">
        <v>12199</v>
      </c>
    </row>
    <row r="3827" spans="1:11">
      <c r="A3827" s="2" t="s">
        <v>12150</v>
      </c>
      <c r="B3827" s="99">
        <v>2138936</v>
      </c>
      <c r="C3827" s="100" t="s">
        <v>13099</v>
      </c>
      <c r="D3827" s="101" t="s">
        <v>13100</v>
      </c>
      <c r="E3827" s="102">
        <v>2220078</v>
      </c>
      <c r="F3827" s="101" t="s">
        <v>7506</v>
      </c>
      <c r="G3827" s="101" t="s">
        <v>5451</v>
      </c>
      <c r="H3827" s="103">
        <v>4</v>
      </c>
      <c r="I3827" s="100" t="s">
        <v>7471</v>
      </c>
      <c r="J3827" s="101" t="s">
        <v>13100</v>
      </c>
      <c r="K3827" s="101" t="s">
        <v>1035</v>
      </c>
    </row>
    <row r="3828" spans="1:11">
      <c r="A3828" s="2" t="s">
        <v>12150</v>
      </c>
      <c r="B3828" s="99">
        <v>2142142</v>
      </c>
      <c r="C3828" s="100" t="s">
        <v>13101</v>
      </c>
      <c r="D3828" s="101" t="s">
        <v>13102</v>
      </c>
      <c r="E3828" s="102">
        <v>2220078</v>
      </c>
      <c r="F3828" s="101" t="s">
        <v>7506</v>
      </c>
      <c r="G3828" s="101" t="s">
        <v>5451</v>
      </c>
      <c r="H3828" s="103">
        <v>4</v>
      </c>
      <c r="I3828" s="100" t="s">
        <v>7471</v>
      </c>
      <c r="J3828" s="101" t="s">
        <v>13102</v>
      </c>
      <c r="K3828" s="101" t="s">
        <v>1035</v>
      </c>
    </row>
    <row r="3829" spans="1:11">
      <c r="A3829" s="2" t="s">
        <v>12150</v>
      </c>
      <c r="B3829" s="99">
        <v>2142912</v>
      </c>
      <c r="C3829" s="100" t="s">
        <v>13103</v>
      </c>
      <c r="D3829" s="101" t="s">
        <v>13104</v>
      </c>
      <c r="E3829" s="102">
        <v>2220078</v>
      </c>
      <c r="F3829" s="101" t="s">
        <v>7506</v>
      </c>
      <c r="G3829" s="101" t="s">
        <v>5451</v>
      </c>
      <c r="H3829" s="103">
        <v>4</v>
      </c>
      <c r="I3829" s="100" t="s">
        <v>7471</v>
      </c>
      <c r="J3829" s="101" t="s">
        <v>13104</v>
      </c>
      <c r="K3829" s="101" t="s">
        <v>1035</v>
      </c>
    </row>
    <row r="3830" spans="1:11">
      <c r="A3830" s="2" t="s">
        <v>12150</v>
      </c>
      <c r="B3830" s="99">
        <v>2155856</v>
      </c>
      <c r="C3830" s="100" t="s">
        <v>13105</v>
      </c>
      <c r="D3830" s="101" t="s">
        <v>13106</v>
      </c>
      <c r="E3830" s="102">
        <v>2220078</v>
      </c>
      <c r="F3830" s="101" t="s">
        <v>7506</v>
      </c>
      <c r="G3830" s="101" t="s">
        <v>5451</v>
      </c>
      <c r="H3830" s="103">
        <v>4</v>
      </c>
      <c r="I3830" s="100" t="s">
        <v>7471</v>
      </c>
      <c r="J3830" s="101" t="s">
        <v>13106</v>
      </c>
      <c r="K3830" s="101" t="s">
        <v>1035</v>
      </c>
    </row>
    <row r="3831" spans="1:11">
      <c r="A3831" s="2" t="s">
        <v>12150</v>
      </c>
      <c r="B3831" s="99">
        <v>2130050</v>
      </c>
      <c r="C3831" s="100" t="s">
        <v>13107</v>
      </c>
      <c r="D3831" s="101" t="s">
        <v>13108</v>
      </c>
      <c r="E3831" s="102">
        <v>2220020</v>
      </c>
      <c r="F3831" s="101" t="s">
        <v>7506</v>
      </c>
      <c r="G3831" s="101" t="s">
        <v>5451</v>
      </c>
      <c r="H3831" s="103">
        <v>4</v>
      </c>
      <c r="I3831" s="100" t="s">
        <v>7471</v>
      </c>
      <c r="J3831" s="101" t="s">
        <v>13108</v>
      </c>
      <c r="K3831" s="101" t="s">
        <v>708</v>
      </c>
    </row>
    <row r="3832" spans="1:11">
      <c r="A3832" s="2" t="s">
        <v>12150</v>
      </c>
      <c r="B3832" s="99">
        <v>2188367</v>
      </c>
      <c r="C3832" s="100" t="s">
        <v>13109</v>
      </c>
      <c r="D3832" s="101" t="s">
        <v>13110</v>
      </c>
      <c r="E3832" s="102">
        <v>2220020</v>
      </c>
      <c r="F3832" s="101" t="s">
        <v>7506</v>
      </c>
      <c r="G3832" s="101" t="s">
        <v>5451</v>
      </c>
      <c r="H3832" s="103">
        <v>4</v>
      </c>
      <c r="I3832" s="100" t="s">
        <v>7471</v>
      </c>
      <c r="J3832" s="101" t="s">
        <v>13110</v>
      </c>
      <c r="K3832" s="101" t="s">
        <v>708</v>
      </c>
    </row>
    <row r="3833" spans="1:11">
      <c r="A3833" s="2" t="s">
        <v>12150</v>
      </c>
      <c r="B3833" s="99">
        <v>2190732</v>
      </c>
      <c r="C3833" s="100" t="s">
        <v>13111</v>
      </c>
      <c r="D3833" s="101" t="s">
        <v>13112</v>
      </c>
      <c r="E3833" s="102">
        <v>2220020</v>
      </c>
      <c r="F3833" s="101" t="s">
        <v>7506</v>
      </c>
      <c r="G3833" s="101" t="s">
        <v>5451</v>
      </c>
      <c r="H3833" s="103">
        <v>4</v>
      </c>
      <c r="I3833" s="100" t="s">
        <v>7471</v>
      </c>
      <c r="J3833" s="101" t="s">
        <v>13112</v>
      </c>
      <c r="K3833" s="101" t="s">
        <v>708</v>
      </c>
    </row>
    <row r="3834" spans="1:11">
      <c r="A3834" s="2" t="s">
        <v>12150</v>
      </c>
      <c r="B3834" s="99">
        <v>2182773</v>
      </c>
      <c r="C3834" s="100" t="s">
        <v>13113</v>
      </c>
      <c r="D3834" s="101" t="s">
        <v>13114</v>
      </c>
      <c r="E3834" s="102">
        <v>2220020</v>
      </c>
      <c r="F3834" s="101" t="s">
        <v>7506</v>
      </c>
      <c r="G3834" s="101" t="s">
        <v>5451</v>
      </c>
      <c r="H3834" s="103">
        <v>4</v>
      </c>
      <c r="I3834" s="100" t="s">
        <v>7471</v>
      </c>
      <c r="J3834" s="101" t="s">
        <v>13114</v>
      </c>
      <c r="K3834" s="101" t="s">
        <v>708</v>
      </c>
    </row>
    <row r="3835" spans="1:11">
      <c r="A3835" s="2" t="s">
        <v>12150</v>
      </c>
      <c r="B3835" s="99">
        <v>2178755</v>
      </c>
      <c r="C3835" s="100" t="s">
        <v>13115</v>
      </c>
      <c r="D3835" s="101" t="s">
        <v>13116</v>
      </c>
      <c r="E3835" s="102">
        <v>2220020</v>
      </c>
      <c r="F3835" s="101" t="s">
        <v>7506</v>
      </c>
      <c r="G3835" s="101" t="s">
        <v>5451</v>
      </c>
      <c r="H3835" s="103">
        <v>4</v>
      </c>
      <c r="I3835" s="100" t="s">
        <v>7471</v>
      </c>
      <c r="J3835" s="101" t="s">
        <v>13116</v>
      </c>
      <c r="K3835" s="101" t="s">
        <v>708</v>
      </c>
    </row>
    <row r="3836" spans="1:11">
      <c r="A3836" s="2" t="s">
        <v>12150</v>
      </c>
      <c r="B3836" s="99">
        <v>2181961</v>
      </c>
      <c r="C3836" s="100" t="s">
        <v>13117</v>
      </c>
      <c r="D3836" s="101" t="s">
        <v>13118</v>
      </c>
      <c r="E3836" s="102">
        <v>2220020</v>
      </c>
      <c r="F3836" s="101" t="s">
        <v>7506</v>
      </c>
      <c r="G3836" s="101" t="s">
        <v>5451</v>
      </c>
      <c r="H3836" s="103">
        <v>4</v>
      </c>
      <c r="I3836" s="100" t="s">
        <v>7471</v>
      </c>
      <c r="J3836" s="101" t="s">
        <v>13118</v>
      </c>
      <c r="K3836" s="101" t="s">
        <v>708</v>
      </c>
    </row>
    <row r="3837" spans="1:11">
      <c r="A3837" s="2" t="s">
        <v>12150</v>
      </c>
      <c r="B3837" s="99">
        <v>2186387</v>
      </c>
      <c r="C3837" s="100" t="s">
        <v>13119</v>
      </c>
      <c r="D3837" s="101" t="s">
        <v>13120</v>
      </c>
      <c r="E3837" s="102">
        <v>2125742</v>
      </c>
      <c r="F3837" s="101" t="s">
        <v>7506</v>
      </c>
      <c r="G3837" s="101" t="s">
        <v>3099</v>
      </c>
      <c r="H3837" s="103">
        <v>2.4</v>
      </c>
      <c r="I3837" s="100" t="s">
        <v>7521</v>
      </c>
      <c r="J3837" s="101" t="s">
        <v>13120</v>
      </c>
      <c r="K3837" s="101" t="s">
        <v>13121</v>
      </c>
    </row>
    <row r="3838" spans="1:11">
      <c r="A3838" s="2" t="s">
        <v>12150</v>
      </c>
      <c r="B3838" s="99">
        <v>2149407</v>
      </c>
      <c r="C3838" s="100" t="s">
        <v>5576</v>
      </c>
      <c r="D3838" s="101" t="s">
        <v>5577</v>
      </c>
      <c r="E3838" s="102">
        <v>2217376</v>
      </c>
      <c r="F3838" s="101" t="s">
        <v>7506</v>
      </c>
      <c r="G3838" s="101" t="s">
        <v>5435</v>
      </c>
      <c r="H3838" s="103">
        <v>16</v>
      </c>
      <c r="I3838" s="100" t="s">
        <v>7471</v>
      </c>
      <c r="J3838" s="101" t="s">
        <v>5577</v>
      </c>
      <c r="K3838" s="101" t="s">
        <v>716</v>
      </c>
    </row>
    <row r="3839" spans="1:11">
      <c r="A3839" s="2" t="s">
        <v>12150</v>
      </c>
      <c r="B3839" s="99">
        <v>2161380</v>
      </c>
      <c r="C3839" s="100" t="s">
        <v>5578</v>
      </c>
      <c r="D3839" s="101" t="s">
        <v>5579</v>
      </c>
      <c r="E3839" s="102">
        <v>2217376</v>
      </c>
      <c r="F3839" s="101" t="s">
        <v>7506</v>
      </c>
      <c r="G3839" s="101" t="s">
        <v>5435</v>
      </c>
      <c r="H3839" s="103">
        <v>16</v>
      </c>
      <c r="I3839" s="100" t="s">
        <v>7471</v>
      </c>
      <c r="J3839" s="101" t="s">
        <v>5579</v>
      </c>
      <c r="K3839" s="101" t="s">
        <v>716</v>
      </c>
    </row>
    <row r="3840" spans="1:11">
      <c r="A3840" s="2" t="s">
        <v>12150</v>
      </c>
      <c r="B3840" s="99">
        <v>2163713</v>
      </c>
      <c r="C3840" s="100" t="s">
        <v>5580</v>
      </c>
      <c r="D3840" s="101" t="s">
        <v>5581</v>
      </c>
      <c r="E3840" s="102">
        <v>2217376</v>
      </c>
      <c r="F3840" s="101" t="s">
        <v>7506</v>
      </c>
      <c r="G3840" s="101" t="s">
        <v>5435</v>
      </c>
      <c r="H3840" s="103">
        <v>16</v>
      </c>
      <c r="I3840" s="100" t="s">
        <v>7471</v>
      </c>
      <c r="J3840" s="101" t="s">
        <v>5581</v>
      </c>
      <c r="K3840" s="101" t="s">
        <v>716</v>
      </c>
    </row>
    <row r="3841" spans="1:11">
      <c r="A3841" s="2" t="s">
        <v>12150</v>
      </c>
      <c r="B3841" s="99">
        <v>2172463</v>
      </c>
      <c r="C3841" s="100" t="s">
        <v>5582</v>
      </c>
      <c r="D3841" s="101" t="s">
        <v>5583</v>
      </c>
      <c r="E3841" s="102">
        <v>2217376</v>
      </c>
      <c r="F3841" s="101" t="s">
        <v>7506</v>
      </c>
      <c r="G3841" s="101" t="s">
        <v>5435</v>
      </c>
      <c r="H3841" s="103">
        <v>16</v>
      </c>
      <c r="I3841" s="100" t="s">
        <v>7471</v>
      </c>
      <c r="J3841" s="101" t="s">
        <v>5583</v>
      </c>
      <c r="K3841" s="101" t="s">
        <v>716</v>
      </c>
    </row>
    <row r="3842" spans="1:11">
      <c r="A3842" s="2" t="s">
        <v>12150</v>
      </c>
      <c r="B3842" s="99">
        <v>2173857</v>
      </c>
      <c r="C3842" s="100" t="s">
        <v>5584</v>
      </c>
      <c r="D3842" s="101" t="s">
        <v>5585</v>
      </c>
      <c r="E3842" s="102">
        <v>2217376</v>
      </c>
      <c r="F3842" s="101" t="s">
        <v>7506</v>
      </c>
      <c r="G3842" s="101" t="s">
        <v>5435</v>
      </c>
      <c r="H3842" s="103">
        <v>16</v>
      </c>
      <c r="I3842" s="100" t="s">
        <v>7471</v>
      </c>
      <c r="J3842" s="101" t="s">
        <v>5585</v>
      </c>
      <c r="K3842" s="101" t="s">
        <v>716</v>
      </c>
    </row>
    <row r="3843" spans="1:11">
      <c r="A3843" s="2" t="s">
        <v>12150</v>
      </c>
      <c r="B3843" s="99">
        <v>2176789</v>
      </c>
      <c r="C3843" s="100" t="s">
        <v>5586</v>
      </c>
      <c r="D3843" s="101" t="s">
        <v>5587</v>
      </c>
      <c r="E3843" s="102">
        <v>2217376</v>
      </c>
      <c r="F3843" s="101" t="s">
        <v>7506</v>
      </c>
      <c r="G3843" s="101" t="s">
        <v>5435</v>
      </c>
      <c r="H3843" s="103">
        <v>16</v>
      </c>
      <c r="I3843" s="100" t="s">
        <v>7471</v>
      </c>
      <c r="J3843" s="101" t="s">
        <v>5587</v>
      </c>
      <c r="K3843" s="101" t="s">
        <v>716</v>
      </c>
    </row>
    <row r="3844" spans="1:11">
      <c r="A3844" s="2" t="s">
        <v>12150</v>
      </c>
      <c r="B3844" s="99">
        <v>2179835</v>
      </c>
      <c r="C3844" s="100" t="s">
        <v>5588</v>
      </c>
      <c r="D3844" s="101" t="s">
        <v>5589</v>
      </c>
      <c r="E3844" s="102">
        <v>2217376</v>
      </c>
      <c r="F3844" s="101" t="s">
        <v>7506</v>
      </c>
      <c r="G3844" s="101" t="s">
        <v>5435</v>
      </c>
      <c r="H3844" s="103">
        <v>16</v>
      </c>
      <c r="I3844" s="100" t="s">
        <v>7471</v>
      </c>
      <c r="J3844" s="101" t="s">
        <v>5589</v>
      </c>
      <c r="K3844" s="101" t="s">
        <v>716</v>
      </c>
    </row>
    <row r="3845" spans="1:11">
      <c r="A3845" s="2" t="s">
        <v>12150</v>
      </c>
      <c r="B3845" s="99">
        <v>2181286</v>
      </c>
      <c r="C3845" s="100" t="s">
        <v>5590</v>
      </c>
      <c r="D3845" s="101" t="s">
        <v>5591</v>
      </c>
      <c r="E3845" s="102">
        <v>2217376</v>
      </c>
      <c r="F3845" s="101" t="s">
        <v>7506</v>
      </c>
      <c r="G3845" s="101" t="s">
        <v>5435</v>
      </c>
      <c r="H3845" s="103">
        <v>16</v>
      </c>
      <c r="I3845" s="100" t="s">
        <v>7471</v>
      </c>
      <c r="J3845" s="101" t="s">
        <v>5591</v>
      </c>
      <c r="K3845" s="101" t="s">
        <v>716</v>
      </c>
    </row>
    <row r="3846" spans="1:11">
      <c r="A3846" s="2" t="s">
        <v>12150</v>
      </c>
      <c r="B3846" s="99">
        <v>2188840</v>
      </c>
      <c r="C3846" s="100" t="s">
        <v>5592</v>
      </c>
      <c r="D3846" s="101" t="s">
        <v>5593</v>
      </c>
      <c r="E3846" s="102">
        <v>2217376</v>
      </c>
      <c r="F3846" s="101" t="s">
        <v>7506</v>
      </c>
      <c r="G3846" s="101" t="s">
        <v>5435</v>
      </c>
      <c r="H3846" s="103">
        <v>16</v>
      </c>
      <c r="I3846" s="100" t="s">
        <v>7471</v>
      </c>
      <c r="J3846" s="101" t="s">
        <v>5593</v>
      </c>
      <c r="K3846" s="101" t="s">
        <v>716</v>
      </c>
    </row>
    <row r="3847" spans="1:11">
      <c r="A3847" s="2" t="s">
        <v>12150</v>
      </c>
      <c r="B3847" s="99">
        <v>2188839</v>
      </c>
      <c r="C3847" s="100" t="s">
        <v>5594</v>
      </c>
      <c r="D3847" s="101" t="s">
        <v>5595</v>
      </c>
      <c r="E3847" s="102">
        <v>2217376</v>
      </c>
      <c r="F3847" s="101" t="s">
        <v>7506</v>
      </c>
      <c r="G3847" s="101" t="s">
        <v>5435</v>
      </c>
      <c r="H3847" s="103">
        <v>16</v>
      </c>
      <c r="I3847" s="100" t="s">
        <v>7471</v>
      </c>
      <c r="J3847" s="101" t="s">
        <v>5595</v>
      </c>
      <c r="K3847" s="101" t="s">
        <v>716</v>
      </c>
    </row>
    <row r="3848" spans="1:11">
      <c r="A3848" s="2" t="s">
        <v>12150</v>
      </c>
      <c r="B3848" s="99">
        <v>2140669</v>
      </c>
      <c r="C3848" s="100" t="s">
        <v>5685</v>
      </c>
      <c r="D3848" s="101" t="s">
        <v>5686</v>
      </c>
      <c r="E3848" s="102">
        <v>2214980</v>
      </c>
      <c r="F3848" s="101" t="s">
        <v>7506</v>
      </c>
      <c r="G3848" s="101" t="s">
        <v>5435</v>
      </c>
      <c r="H3848" s="103">
        <v>16</v>
      </c>
      <c r="I3848" s="100" t="s">
        <v>7471</v>
      </c>
      <c r="J3848" s="101" t="s">
        <v>5686</v>
      </c>
      <c r="K3848" s="101" t="s">
        <v>723</v>
      </c>
    </row>
    <row r="3849" spans="1:11">
      <c r="A3849" s="2" t="s">
        <v>12150</v>
      </c>
      <c r="B3849" s="99">
        <v>2143774</v>
      </c>
      <c r="C3849" s="100" t="s">
        <v>5687</v>
      </c>
      <c r="D3849" s="101" t="s">
        <v>5688</v>
      </c>
      <c r="E3849" s="102">
        <v>2214980</v>
      </c>
      <c r="F3849" s="101" t="s">
        <v>7506</v>
      </c>
      <c r="G3849" s="101" t="s">
        <v>5435</v>
      </c>
      <c r="H3849" s="103">
        <v>16</v>
      </c>
      <c r="I3849" s="100" t="s">
        <v>7471</v>
      </c>
      <c r="J3849" s="101" t="s">
        <v>5688</v>
      </c>
      <c r="K3849" s="101" t="s">
        <v>723</v>
      </c>
    </row>
    <row r="3850" spans="1:11">
      <c r="A3850" s="2" t="s">
        <v>12150</v>
      </c>
      <c r="B3850" s="99">
        <v>2146089</v>
      </c>
      <c r="C3850" s="100" t="s">
        <v>5689</v>
      </c>
      <c r="D3850" s="101" t="s">
        <v>5690</v>
      </c>
      <c r="E3850" s="102">
        <v>2214980</v>
      </c>
      <c r="F3850" s="101" t="s">
        <v>7506</v>
      </c>
      <c r="G3850" s="101" t="s">
        <v>5435</v>
      </c>
      <c r="H3850" s="103">
        <v>16</v>
      </c>
      <c r="I3850" s="100" t="s">
        <v>7471</v>
      </c>
      <c r="J3850" s="101" t="s">
        <v>5690</v>
      </c>
      <c r="K3850" s="101" t="s">
        <v>723</v>
      </c>
    </row>
    <row r="3851" spans="1:11">
      <c r="A3851" s="2" t="s">
        <v>12150</v>
      </c>
      <c r="B3851" s="99">
        <v>2170655</v>
      </c>
      <c r="C3851" s="100" t="s">
        <v>5691</v>
      </c>
      <c r="D3851" s="101" t="s">
        <v>5692</v>
      </c>
      <c r="E3851" s="102">
        <v>2214980</v>
      </c>
      <c r="F3851" s="101" t="s">
        <v>7506</v>
      </c>
      <c r="G3851" s="101" t="s">
        <v>5435</v>
      </c>
      <c r="H3851" s="103">
        <v>16</v>
      </c>
      <c r="I3851" s="100" t="s">
        <v>7471</v>
      </c>
      <c r="J3851" s="101" t="s">
        <v>5692</v>
      </c>
      <c r="K3851" s="101" t="s">
        <v>723</v>
      </c>
    </row>
    <row r="3852" spans="1:11">
      <c r="A3852" s="2" t="s">
        <v>12150</v>
      </c>
      <c r="B3852" s="99">
        <v>2182113</v>
      </c>
      <c r="C3852" s="100" t="s">
        <v>5693</v>
      </c>
      <c r="D3852" s="101" t="s">
        <v>5694</v>
      </c>
      <c r="E3852" s="102">
        <v>2214980</v>
      </c>
      <c r="F3852" s="101" t="s">
        <v>7506</v>
      </c>
      <c r="G3852" s="101" t="s">
        <v>5435</v>
      </c>
      <c r="H3852" s="103">
        <v>16</v>
      </c>
      <c r="I3852" s="100" t="s">
        <v>7471</v>
      </c>
      <c r="J3852" s="101" t="s">
        <v>5694</v>
      </c>
      <c r="K3852" s="101" t="s">
        <v>723</v>
      </c>
    </row>
    <row r="3853" spans="1:11">
      <c r="A3853" s="2" t="s">
        <v>12150</v>
      </c>
      <c r="B3853" s="99">
        <v>2186302</v>
      </c>
      <c r="C3853" s="100" t="s">
        <v>5695</v>
      </c>
      <c r="D3853" s="101" t="s">
        <v>5696</v>
      </c>
      <c r="E3853" s="102">
        <v>2214980</v>
      </c>
      <c r="F3853" s="101" t="s">
        <v>7506</v>
      </c>
      <c r="G3853" s="101" t="s">
        <v>5435</v>
      </c>
      <c r="H3853" s="103">
        <v>16</v>
      </c>
      <c r="I3853" s="100" t="s">
        <v>7471</v>
      </c>
      <c r="J3853" s="101" t="s">
        <v>5696</v>
      </c>
      <c r="K3853" s="101" t="s">
        <v>723</v>
      </c>
    </row>
    <row r="3854" spans="1:11">
      <c r="A3854" s="2" t="s">
        <v>12150</v>
      </c>
      <c r="B3854" s="99">
        <v>2129705</v>
      </c>
      <c r="C3854" s="100" t="s">
        <v>5697</v>
      </c>
      <c r="D3854" s="101" t="s">
        <v>5698</v>
      </c>
      <c r="E3854" s="102">
        <v>2214980</v>
      </c>
      <c r="F3854" s="101" t="s">
        <v>7506</v>
      </c>
      <c r="G3854" s="101" t="s">
        <v>5435</v>
      </c>
      <c r="H3854" s="103">
        <v>16</v>
      </c>
      <c r="I3854" s="100" t="s">
        <v>7471</v>
      </c>
      <c r="J3854" s="101" t="s">
        <v>5698</v>
      </c>
      <c r="K3854" s="101" t="s">
        <v>723</v>
      </c>
    </row>
    <row r="3855" spans="1:11">
      <c r="A3855" s="2" t="s">
        <v>12150</v>
      </c>
      <c r="B3855" s="99">
        <v>2159323</v>
      </c>
      <c r="C3855" s="100" t="s">
        <v>5699</v>
      </c>
      <c r="D3855" s="101" t="s">
        <v>5700</v>
      </c>
      <c r="E3855" s="102">
        <v>2214980</v>
      </c>
      <c r="F3855" s="101" t="s">
        <v>7506</v>
      </c>
      <c r="G3855" s="101" t="s">
        <v>5435</v>
      </c>
      <c r="H3855" s="103">
        <v>16</v>
      </c>
      <c r="I3855" s="100" t="s">
        <v>7471</v>
      </c>
      <c r="J3855" s="101" t="s">
        <v>5700</v>
      </c>
      <c r="K3855" s="101" t="s">
        <v>723</v>
      </c>
    </row>
    <row r="3856" spans="1:11">
      <c r="A3856" s="2" t="s">
        <v>12150</v>
      </c>
      <c r="B3856" s="99">
        <v>2180197</v>
      </c>
      <c r="C3856" s="100" t="s">
        <v>5701</v>
      </c>
      <c r="D3856" s="101" t="s">
        <v>5702</v>
      </c>
      <c r="E3856" s="102">
        <v>2214980</v>
      </c>
      <c r="F3856" s="101" t="s">
        <v>7506</v>
      </c>
      <c r="G3856" s="101" t="s">
        <v>5435</v>
      </c>
      <c r="H3856" s="103">
        <v>16</v>
      </c>
      <c r="I3856" s="100" t="s">
        <v>7471</v>
      </c>
      <c r="J3856" s="101" t="s">
        <v>5702</v>
      </c>
      <c r="K3856" s="101" t="s">
        <v>723</v>
      </c>
    </row>
    <row r="3857" spans="1:11">
      <c r="A3857" s="2" t="s">
        <v>12150</v>
      </c>
      <c r="B3857" s="99">
        <v>2182045</v>
      </c>
      <c r="C3857" s="100" t="s">
        <v>5703</v>
      </c>
      <c r="D3857" s="101" t="s">
        <v>5704</v>
      </c>
      <c r="E3857" s="102">
        <v>2214980</v>
      </c>
      <c r="F3857" s="101" t="s">
        <v>7506</v>
      </c>
      <c r="G3857" s="101" t="s">
        <v>5435</v>
      </c>
      <c r="H3857" s="103">
        <v>16</v>
      </c>
      <c r="I3857" s="100" t="s">
        <v>7471</v>
      </c>
      <c r="J3857" s="101" t="s">
        <v>5704</v>
      </c>
      <c r="K3857" s="101" t="s">
        <v>723</v>
      </c>
    </row>
    <row r="3858" spans="1:11">
      <c r="A3858" s="2" t="s">
        <v>12150</v>
      </c>
      <c r="B3858" s="99">
        <v>2181892</v>
      </c>
      <c r="C3858" s="100" t="s">
        <v>5705</v>
      </c>
      <c r="D3858" s="101" t="s">
        <v>5706</v>
      </c>
      <c r="E3858" s="102">
        <v>2125749</v>
      </c>
      <c r="F3858" s="101" t="s">
        <v>7506</v>
      </c>
      <c r="G3858" s="101" t="s">
        <v>5448</v>
      </c>
      <c r="H3858" s="103">
        <v>12</v>
      </c>
      <c r="I3858" s="100" t="s">
        <v>7471</v>
      </c>
      <c r="J3858" s="101" t="s">
        <v>5706</v>
      </c>
      <c r="K3858" s="101" t="s">
        <v>5707</v>
      </c>
    </row>
    <row r="3859" spans="1:11">
      <c r="A3859" s="2" t="s">
        <v>12150</v>
      </c>
      <c r="B3859" s="99">
        <v>2164828</v>
      </c>
      <c r="C3859" s="100" t="s">
        <v>5708</v>
      </c>
      <c r="D3859" s="101" t="s">
        <v>5709</v>
      </c>
      <c r="E3859" s="102">
        <v>2217240</v>
      </c>
      <c r="F3859" s="101" t="s">
        <v>7506</v>
      </c>
      <c r="G3859" s="101" t="s">
        <v>5435</v>
      </c>
      <c r="H3859" s="103">
        <v>12</v>
      </c>
      <c r="I3859" s="100" t="s">
        <v>7471</v>
      </c>
      <c r="J3859" s="101" t="s">
        <v>5709</v>
      </c>
      <c r="K3859" s="101" t="s">
        <v>1066</v>
      </c>
    </row>
    <row r="3860" spans="1:11">
      <c r="A3860" s="2" t="s">
        <v>12150</v>
      </c>
      <c r="B3860" s="99">
        <v>2181116</v>
      </c>
      <c r="C3860" s="100" t="s">
        <v>5710</v>
      </c>
      <c r="D3860" s="101" t="s">
        <v>5711</v>
      </c>
      <c r="E3860" s="102">
        <v>2217240</v>
      </c>
      <c r="F3860" s="101" t="s">
        <v>7506</v>
      </c>
      <c r="G3860" s="101" t="s">
        <v>5435</v>
      </c>
      <c r="H3860" s="103">
        <v>12</v>
      </c>
      <c r="I3860" s="100" t="s">
        <v>7471</v>
      </c>
      <c r="J3860" s="101" t="s">
        <v>5711</v>
      </c>
      <c r="K3860" s="101" t="s">
        <v>1066</v>
      </c>
    </row>
    <row r="3861" spans="1:11">
      <c r="A3861" s="2" t="s">
        <v>12150</v>
      </c>
      <c r="B3861" s="99">
        <v>2186624</v>
      </c>
      <c r="C3861" s="100" t="s">
        <v>6361</v>
      </c>
      <c r="D3861" s="101" t="s">
        <v>6362</v>
      </c>
      <c r="E3861" s="102">
        <v>2273793</v>
      </c>
      <c r="F3861" s="101" t="s">
        <v>7506</v>
      </c>
      <c r="G3861" s="101" t="s">
        <v>5872</v>
      </c>
      <c r="H3861" s="103">
        <v>12</v>
      </c>
      <c r="I3861" s="100" t="s">
        <v>7471</v>
      </c>
      <c r="J3861" s="101" t="s">
        <v>6362</v>
      </c>
      <c r="K3861" s="101" t="s">
        <v>1242</v>
      </c>
    </row>
    <row r="3862" spans="1:11">
      <c r="A3862" s="2" t="s">
        <v>12150</v>
      </c>
      <c r="B3862" s="99">
        <v>2145518</v>
      </c>
      <c r="C3862" s="100" t="s">
        <v>6363</v>
      </c>
      <c r="D3862" s="101" t="s">
        <v>6364</v>
      </c>
      <c r="E3862" s="102">
        <v>2273793</v>
      </c>
      <c r="F3862" s="101" t="s">
        <v>7506</v>
      </c>
      <c r="G3862" s="101" t="s">
        <v>5872</v>
      </c>
      <c r="H3862" s="103">
        <v>12</v>
      </c>
      <c r="I3862" s="100" t="s">
        <v>7471</v>
      </c>
      <c r="J3862" s="101" t="s">
        <v>6364</v>
      </c>
      <c r="K3862" s="101" t="s">
        <v>1242</v>
      </c>
    </row>
    <row r="3863" spans="1:11">
      <c r="A3863" s="2" t="s">
        <v>12150</v>
      </c>
      <c r="B3863" s="99">
        <v>2183385</v>
      </c>
      <c r="C3863" s="100" t="s">
        <v>8940</v>
      </c>
      <c r="D3863" s="101" t="s">
        <v>8941</v>
      </c>
      <c r="E3863" s="102">
        <v>2124510</v>
      </c>
      <c r="F3863" s="101" t="s">
        <v>7506</v>
      </c>
      <c r="G3863" s="101" t="s">
        <v>5876</v>
      </c>
      <c r="H3863" s="103">
        <v>2.4</v>
      </c>
      <c r="I3863" s="100" t="s">
        <v>7471</v>
      </c>
      <c r="J3863" s="101" t="s">
        <v>8941</v>
      </c>
      <c r="K3863" s="101" t="s">
        <v>1329</v>
      </c>
    </row>
    <row r="3864" spans="1:11">
      <c r="A3864" s="2" t="s">
        <v>12150</v>
      </c>
      <c r="B3864" s="99">
        <v>2183387</v>
      </c>
      <c r="C3864" s="100" t="s">
        <v>8942</v>
      </c>
      <c r="D3864" s="101" t="s">
        <v>8943</v>
      </c>
      <c r="E3864" s="102">
        <v>2126889</v>
      </c>
      <c r="F3864" s="101" t="s">
        <v>7506</v>
      </c>
      <c r="G3864" s="101" t="s">
        <v>1776</v>
      </c>
      <c r="H3864" s="103">
        <v>12</v>
      </c>
      <c r="I3864" s="100" t="s">
        <v>7521</v>
      </c>
      <c r="J3864" s="101" t="s">
        <v>8943</v>
      </c>
      <c r="K3864" s="101" t="s">
        <v>8944</v>
      </c>
    </row>
    <row r="3865" spans="1:11">
      <c r="A3865" s="2" t="s">
        <v>12150</v>
      </c>
      <c r="B3865" s="99">
        <v>2172775</v>
      </c>
      <c r="C3865" s="100" t="s">
        <v>9128</v>
      </c>
      <c r="D3865" s="101" t="s">
        <v>1104</v>
      </c>
      <c r="E3865" s="102">
        <v>2214994</v>
      </c>
      <c r="F3865" s="101" t="s">
        <v>7506</v>
      </c>
      <c r="G3865" s="101" t="s">
        <v>5435</v>
      </c>
      <c r="H3865" s="103">
        <v>16</v>
      </c>
      <c r="I3865" s="100" t="s">
        <v>7471</v>
      </c>
      <c r="J3865" s="101" t="s">
        <v>1104</v>
      </c>
      <c r="K3865" s="101" t="s">
        <v>827</v>
      </c>
    </row>
    <row r="3866" spans="1:11">
      <c r="A3866" s="2" t="s">
        <v>12150</v>
      </c>
      <c r="B3866" s="99">
        <v>2190136</v>
      </c>
      <c r="C3866" s="100" t="s">
        <v>9129</v>
      </c>
      <c r="D3866" s="101" t="s">
        <v>9130</v>
      </c>
      <c r="E3866" s="102">
        <v>2214994</v>
      </c>
      <c r="F3866" s="101" t="s">
        <v>7506</v>
      </c>
      <c r="G3866" s="101" t="s">
        <v>5435</v>
      </c>
      <c r="H3866" s="103">
        <v>16</v>
      </c>
      <c r="I3866" s="100" t="s">
        <v>7471</v>
      </c>
      <c r="J3866" s="101" t="s">
        <v>9130</v>
      </c>
      <c r="K3866" s="101" t="s">
        <v>827</v>
      </c>
    </row>
    <row r="3867" spans="1:11">
      <c r="A3867" s="2" t="s">
        <v>12150</v>
      </c>
      <c r="B3867" s="99">
        <v>2169465</v>
      </c>
      <c r="C3867" s="100" t="s">
        <v>9131</v>
      </c>
      <c r="D3867" s="101" t="s">
        <v>9132</v>
      </c>
      <c r="E3867" s="102">
        <v>2214994</v>
      </c>
      <c r="F3867" s="101" t="s">
        <v>7506</v>
      </c>
      <c r="G3867" s="101" t="s">
        <v>5435</v>
      </c>
      <c r="H3867" s="103">
        <v>16</v>
      </c>
      <c r="I3867" s="100" t="s">
        <v>7471</v>
      </c>
      <c r="J3867" s="101" t="s">
        <v>9132</v>
      </c>
      <c r="K3867" s="101" t="s">
        <v>827</v>
      </c>
    </row>
    <row r="3868" spans="1:11">
      <c r="A3868" s="2" t="s">
        <v>12150</v>
      </c>
      <c r="B3868" s="99">
        <v>2182770</v>
      </c>
      <c r="C3868" s="100" t="s">
        <v>9133</v>
      </c>
      <c r="D3868" s="101" t="s">
        <v>9134</v>
      </c>
      <c r="E3868" s="102">
        <v>2214994</v>
      </c>
      <c r="F3868" s="101" t="s">
        <v>7506</v>
      </c>
      <c r="G3868" s="101" t="s">
        <v>5435</v>
      </c>
      <c r="H3868" s="103">
        <v>16</v>
      </c>
      <c r="I3868" s="100" t="s">
        <v>7471</v>
      </c>
      <c r="J3868" s="101" t="s">
        <v>9134</v>
      </c>
      <c r="K3868" s="101" t="s">
        <v>827</v>
      </c>
    </row>
    <row r="3869" spans="1:11">
      <c r="A3869" s="2" t="s">
        <v>12150</v>
      </c>
      <c r="B3869" s="99">
        <v>2145320</v>
      </c>
      <c r="C3869" s="100" t="s">
        <v>9251</v>
      </c>
      <c r="D3869" s="101" t="s">
        <v>9252</v>
      </c>
      <c r="E3869" s="102">
        <v>2215586</v>
      </c>
      <c r="F3869" s="101" t="s">
        <v>7506</v>
      </c>
      <c r="G3869" s="101" t="s">
        <v>5451</v>
      </c>
      <c r="H3869" s="103">
        <v>12</v>
      </c>
      <c r="I3869" s="100" t="s">
        <v>7471</v>
      </c>
      <c r="J3869" s="101" t="s">
        <v>9252</v>
      </c>
      <c r="K3869" s="101" t="s">
        <v>9253</v>
      </c>
    </row>
    <row r="3870" spans="1:11">
      <c r="A3870" s="2" t="s">
        <v>12150</v>
      </c>
      <c r="B3870" s="99">
        <v>2159871</v>
      </c>
      <c r="C3870" s="100" t="s">
        <v>9254</v>
      </c>
      <c r="D3870" s="101" t="s">
        <v>9255</v>
      </c>
      <c r="E3870" s="102">
        <v>2215586</v>
      </c>
      <c r="F3870" s="101" t="s">
        <v>7506</v>
      </c>
      <c r="G3870" s="101" t="s">
        <v>5451</v>
      </c>
      <c r="H3870" s="103">
        <v>12</v>
      </c>
      <c r="I3870" s="100" t="s">
        <v>7471</v>
      </c>
      <c r="J3870" s="101" t="s">
        <v>9255</v>
      </c>
      <c r="K3870" s="101" t="s">
        <v>9253</v>
      </c>
    </row>
    <row r="3871" spans="1:11">
      <c r="A3871" s="2" t="s">
        <v>12150</v>
      </c>
      <c r="B3871" s="99">
        <v>2164249</v>
      </c>
      <c r="C3871" s="100" t="s">
        <v>9256</v>
      </c>
      <c r="D3871" s="101" t="s">
        <v>9257</v>
      </c>
      <c r="E3871" s="102">
        <v>2215586</v>
      </c>
      <c r="F3871" s="101" t="s">
        <v>7506</v>
      </c>
      <c r="G3871" s="101" t="s">
        <v>5451</v>
      </c>
      <c r="H3871" s="103">
        <v>12</v>
      </c>
      <c r="I3871" s="100" t="s">
        <v>7471</v>
      </c>
      <c r="J3871" s="101" t="s">
        <v>9257</v>
      </c>
      <c r="K3871" s="101" t="s">
        <v>9253</v>
      </c>
    </row>
    <row r="3872" spans="1:11">
      <c r="A3872" s="2" t="s">
        <v>12150</v>
      </c>
      <c r="B3872" s="99">
        <v>2166111</v>
      </c>
      <c r="C3872" s="100" t="s">
        <v>9258</v>
      </c>
      <c r="D3872" s="101" t="s">
        <v>9259</v>
      </c>
      <c r="E3872" s="102">
        <v>2215586</v>
      </c>
      <c r="F3872" s="101" t="s">
        <v>7506</v>
      </c>
      <c r="G3872" s="101" t="s">
        <v>5451</v>
      </c>
      <c r="H3872" s="103">
        <v>12</v>
      </c>
      <c r="I3872" s="100" t="s">
        <v>7471</v>
      </c>
      <c r="J3872" s="101" t="s">
        <v>9259</v>
      </c>
      <c r="K3872" s="101" t="s">
        <v>9253</v>
      </c>
    </row>
    <row r="3873" spans="1:11">
      <c r="A3873" s="2" t="s">
        <v>12150</v>
      </c>
      <c r="B3873" s="99">
        <v>2181734</v>
      </c>
      <c r="C3873" s="100" t="s">
        <v>9260</v>
      </c>
      <c r="D3873" s="101" t="s">
        <v>9261</v>
      </c>
      <c r="E3873" s="102">
        <v>2215586</v>
      </c>
      <c r="F3873" s="101" t="s">
        <v>7506</v>
      </c>
      <c r="G3873" s="101" t="s">
        <v>5451</v>
      </c>
      <c r="H3873" s="103">
        <v>12</v>
      </c>
      <c r="I3873" s="100" t="s">
        <v>7471</v>
      </c>
      <c r="J3873" s="101" t="s">
        <v>9261</v>
      </c>
      <c r="K3873" s="101" t="s">
        <v>9253</v>
      </c>
    </row>
    <row r="3874" spans="1:11">
      <c r="A3874" s="2" t="s">
        <v>12150</v>
      </c>
      <c r="B3874" s="99">
        <v>2181894</v>
      </c>
      <c r="C3874" s="100" t="s">
        <v>9262</v>
      </c>
      <c r="D3874" s="101" t="s">
        <v>9263</v>
      </c>
      <c r="E3874" s="102">
        <v>2215586</v>
      </c>
      <c r="F3874" s="101" t="s">
        <v>7506</v>
      </c>
      <c r="G3874" s="101" t="s">
        <v>5451</v>
      </c>
      <c r="H3874" s="103">
        <v>12</v>
      </c>
      <c r="I3874" s="100" t="s">
        <v>7471</v>
      </c>
      <c r="J3874" s="101" t="s">
        <v>9263</v>
      </c>
      <c r="K3874" s="101" t="s">
        <v>9253</v>
      </c>
    </row>
    <row r="3875" spans="1:11">
      <c r="A3875" s="2" t="s">
        <v>12150</v>
      </c>
      <c r="B3875" s="99">
        <v>2187468</v>
      </c>
      <c r="C3875" s="100" t="s">
        <v>9264</v>
      </c>
      <c r="D3875" s="101" t="s">
        <v>9265</v>
      </c>
      <c r="E3875" s="102">
        <v>2215586</v>
      </c>
      <c r="F3875" s="101" t="s">
        <v>7506</v>
      </c>
      <c r="G3875" s="101" t="s">
        <v>5451</v>
      </c>
      <c r="H3875" s="103">
        <v>12</v>
      </c>
      <c r="I3875" s="100" t="s">
        <v>7471</v>
      </c>
      <c r="J3875" s="101" t="s">
        <v>9265</v>
      </c>
      <c r="K3875" s="101" t="s">
        <v>9253</v>
      </c>
    </row>
    <row r="3876" spans="1:11">
      <c r="A3876" s="2" t="s">
        <v>12150</v>
      </c>
      <c r="B3876" s="99">
        <v>2189775</v>
      </c>
      <c r="C3876" s="100" t="s">
        <v>9266</v>
      </c>
      <c r="D3876" s="101" t="s">
        <v>9267</v>
      </c>
      <c r="E3876" s="102">
        <v>2215586</v>
      </c>
      <c r="F3876" s="101" t="s">
        <v>7506</v>
      </c>
      <c r="G3876" s="101" t="s">
        <v>5451</v>
      </c>
      <c r="H3876" s="103">
        <v>12</v>
      </c>
      <c r="I3876" s="100" t="s">
        <v>7471</v>
      </c>
      <c r="J3876" s="101" t="s">
        <v>9267</v>
      </c>
      <c r="K3876" s="101" t="s">
        <v>9253</v>
      </c>
    </row>
    <row r="3877" spans="1:11">
      <c r="A3877" s="2" t="s">
        <v>12150</v>
      </c>
      <c r="B3877" s="99">
        <v>2190850</v>
      </c>
      <c r="C3877" s="100" t="s">
        <v>9268</v>
      </c>
      <c r="D3877" s="101" t="s">
        <v>9269</v>
      </c>
      <c r="E3877" s="102">
        <v>2215586</v>
      </c>
      <c r="F3877" s="101" t="s">
        <v>7506</v>
      </c>
      <c r="G3877" s="101" t="s">
        <v>5451</v>
      </c>
      <c r="H3877" s="103">
        <v>12</v>
      </c>
      <c r="I3877" s="100" t="s">
        <v>7471</v>
      </c>
      <c r="J3877" s="101" t="s">
        <v>9269</v>
      </c>
      <c r="K3877" s="101" t="s">
        <v>9253</v>
      </c>
    </row>
    <row r="3878" spans="1:11">
      <c r="A3878" s="2" t="s">
        <v>12150</v>
      </c>
      <c r="B3878" s="99">
        <v>2182287</v>
      </c>
      <c r="C3878" s="100" t="s">
        <v>9270</v>
      </c>
      <c r="D3878" s="101" t="s">
        <v>9271</v>
      </c>
      <c r="E3878" s="102">
        <v>2215586</v>
      </c>
      <c r="F3878" s="101" t="s">
        <v>7506</v>
      </c>
      <c r="G3878" s="101" t="s">
        <v>5451</v>
      </c>
      <c r="H3878" s="103">
        <v>12</v>
      </c>
      <c r="I3878" s="100" t="s">
        <v>7471</v>
      </c>
      <c r="J3878" s="101" t="s">
        <v>9271</v>
      </c>
      <c r="K3878" s="101" t="s">
        <v>9253</v>
      </c>
    </row>
    <row r="3879" spans="1:11">
      <c r="A3879" s="2" t="s">
        <v>12150</v>
      </c>
      <c r="B3879" s="99">
        <v>2167029</v>
      </c>
      <c r="C3879" s="100" t="s">
        <v>9272</v>
      </c>
      <c r="D3879" s="101" t="s">
        <v>9273</v>
      </c>
      <c r="E3879" s="102">
        <v>2215586</v>
      </c>
      <c r="F3879" s="101" t="s">
        <v>7506</v>
      </c>
      <c r="G3879" s="101" t="s">
        <v>5451</v>
      </c>
      <c r="H3879" s="103">
        <v>12</v>
      </c>
      <c r="I3879" s="100" t="s">
        <v>7471</v>
      </c>
      <c r="J3879" s="101" t="s">
        <v>9273</v>
      </c>
      <c r="K3879" s="101" t="s">
        <v>9253</v>
      </c>
    </row>
    <row r="3880" spans="1:11">
      <c r="A3880" s="2" t="s">
        <v>12150</v>
      </c>
      <c r="B3880" s="99">
        <v>2185648</v>
      </c>
      <c r="C3880" s="100" t="s">
        <v>9274</v>
      </c>
      <c r="D3880" s="101" t="s">
        <v>9275</v>
      </c>
      <c r="E3880" s="102">
        <v>2215586</v>
      </c>
      <c r="F3880" s="101" t="s">
        <v>7506</v>
      </c>
      <c r="G3880" s="101" t="s">
        <v>5451</v>
      </c>
      <c r="H3880" s="103">
        <v>12</v>
      </c>
      <c r="I3880" s="100" t="s">
        <v>7471</v>
      </c>
      <c r="J3880" s="101" t="s">
        <v>9275</v>
      </c>
      <c r="K3880" s="101" t="s">
        <v>9253</v>
      </c>
    </row>
    <row r="3881" spans="1:11">
      <c r="A3881" s="2" t="s">
        <v>12150</v>
      </c>
      <c r="B3881" s="99">
        <v>2190998</v>
      </c>
      <c r="C3881" s="100" t="s">
        <v>9276</v>
      </c>
      <c r="D3881" s="101" t="s">
        <v>9277</v>
      </c>
      <c r="E3881" s="102">
        <v>2215586</v>
      </c>
      <c r="F3881" s="101" t="s">
        <v>7506</v>
      </c>
      <c r="G3881" s="101" t="s">
        <v>5451</v>
      </c>
      <c r="H3881" s="103">
        <v>12</v>
      </c>
      <c r="I3881" s="100" t="s">
        <v>7471</v>
      </c>
      <c r="J3881" s="101" t="s">
        <v>9277</v>
      </c>
      <c r="K3881" s="101" t="s">
        <v>9253</v>
      </c>
    </row>
    <row r="3882" spans="1:11">
      <c r="A3882" s="2" t="s">
        <v>12150</v>
      </c>
      <c r="B3882" s="99">
        <v>2178428</v>
      </c>
      <c r="C3882" s="100" t="s">
        <v>9278</v>
      </c>
      <c r="D3882" s="101" t="s">
        <v>9279</v>
      </c>
      <c r="E3882" s="102">
        <v>2215586</v>
      </c>
      <c r="F3882" s="101" t="s">
        <v>7506</v>
      </c>
      <c r="G3882" s="101" t="s">
        <v>5451</v>
      </c>
      <c r="H3882" s="103">
        <v>12</v>
      </c>
      <c r="I3882" s="100" t="s">
        <v>7471</v>
      </c>
      <c r="J3882" s="101" t="s">
        <v>9279</v>
      </c>
      <c r="K3882" s="101" t="s">
        <v>9253</v>
      </c>
    </row>
    <row r="3883" spans="1:11">
      <c r="A3883" s="2" t="s">
        <v>12150</v>
      </c>
      <c r="B3883" s="99">
        <v>2137917</v>
      </c>
      <c r="C3883" s="100" t="s">
        <v>9351</v>
      </c>
      <c r="D3883" s="101" t="s">
        <v>9352</v>
      </c>
      <c r="E3883" s="102">
        <v>2214960</v>
      </c>
      <c r="F3883" s="101" t="s">
        <v>7506</v>
      </c>
      <c r="G3883" s="101" t="s">
        <v>5435</v>
      </c>
      <c r="H3883" s="103">
        <v>16</v>
      </c>
      <c r="I3883" s="100" t="s">
        <v>7471</v>
      </c>
      <c r="J3883" s="101" t="s">
        <v>9352</v>
      </c>
      <c r="K3883" s="101" t="s">
        <v>836</v>
      </c>
    </row>
    <row r="3884" spans="1:11">
      <c r="A3884" s="2" t="s">
        <v>12150</v>
      </c>
      <c r="B3884" s="99">
        <v>2161530</v>
      </c>
      <c r="C3884" s="100" t="s">
        <v>9353</v>
      </c>
      <c r="D3884" s="101" t="s">
        <v>9354</v>
      </c>
      <c r="E3884" s="102">
        <v>2214960</v>
      </c>
      <c r="F3884" s="101" t="s">
        <v>7506</v>
      </c>
      <c r="G3884" s="101" t="s">
        <v>5435</v>
      </c>
      <c r="H3884" s="103">
        <v>16</v>
      </c>
      <c r="I3884" s="100" t="s">
        <v>7471</v>
      </c>
      <c r="J3884" s="101" t="s">
        <v>9354</v>
      </c>
      <c r="K3884" s="101" t="s">
        <v>836</v>
      </c>
    </row>
    <row r="3885" spans="1:11">
      <c r="A3885" s="2" t="s">
        <v>12150</v>
      </c>
      <c r="B3885" s="99">
        <v>2190716</v>
      </c>
      <c r="C3885" s="100" t="s">
        <v>9355</v>
      </c>
      <c r="D3885" s="101" t="s">
        <v>9356</v>
      </c>
      <c r="E3885" s="102">
        <v>2214960</v>
      </c>
      <c r="F3885" s="101" t="s">
        <v>7506</v>
      </c>
      <c r="G3885" s="101" t="s">
        <v>5435</v>
      </c>
      <c r="H3885" s="103">
        <v>16</v>
      </c>
      <c r="I3885" s="100" t="s">
        <v>7471</v>
      </c>
      <c r="J3885" s="101" t="s">
        <v>9356</v>
      </c>
      <c r="K3885" s="101" t="s">
        <v>836</v>
      </c>
    </row>
    <row r="3886" spans="1:11">
      <c r="A3886" s="2" t="s">
        <v>12150</v>
      </c>
      <c r="B3886" s="99">
        <v>2190955</v>
      </c>
      <c r="C3886" s="100" t="s">
        <v>9357</v>
      </c>
      <c r="D3886" s="101" t="s">
        <v>9358</v>
      </c>
      <c r="E3886" s="102">
        <v>2214960</v>
      </c>
      <c r="F3886" s="101" t="s">
        <v>7506</v>
      </c>
      <c r="G3886" s="101" t="s">
        <v>5435</v>
      </c>
      <c r="H3886" s="103">
        <v>16</v>
      </c>
      <c r="I3886" s="100" t="s">
        <v>7471</v>
      </c>
      <c r="J3886" s="101" t="s">
        <v>9358</v>
      </c>
      <c r="K3886" s="101" t="s">
        <v>836</v>
      </c>
    </row>
    <row r="3887" spans="1:11">
      <c r="A3887" s="2" t="s">
        <v>12150</v>
      </c>
      <c r="B3887" s="99">
        <v>2177760</v>
      </c>
      <c r="C3887" s="100" t="s">
        <v>9359</v>
      </c>
      <c r="D3887" s="101" t="s">
        <v>9360</v>
      </c>
      <c r="E3887" s="102">
        <v>2214960</v>
      </c>
      <c r="F3887" s="101" t="s">
        <v>7506</v>
      </c>
      <c r="G3887" s="101" t="s">
        <v>5435</v>
      </c>
      <c r="H3887" s="103">
        <v>16</v>
      </c>
      <c r="I3887" s="100" t="s">
        <v>7471</v>
      </c>
      <c r="J3887" s="101" t="s">
        <v>9360</v>
      </c>
      <c r="K3887" s="101" t="s">
        <v>836</v>
      </c>
    </row>
    <row r="3888" spans="1:11">
      <c r="A3888" s="2" t="s">
        <v>12150</v>
      </c>
      <c r="B3888" s="99">
        <v>2188195</v>
      </c>
      <c r="C3888" s="100" t="s">
        <v>9361</v>
      </c>
      <c r="D3888" s="101" t="s">
        <v>9362</v>
      </c>
      <c r="E3888" s="102">
        <v>2214960</v>
      </c>
      <c r="F3888" s="101" t="s">
        <v>7506</v>
      </c>
      <c r="G3888" s="101" t="s">
        <v>5435</v>
      </c>
      <c r="H3888" s="103">
        <v>16</v>
      </c>
      <c r="I3888" s="100" t="s">
        <v>7471</v>
      </c>
      <c r="J3888" s="101" t="s">
        <v>9362</v>
      </c>
      <c r="K3888" s="101" t="s">
        <v>836</v>
      </c>
    </row>
    <row r="3889" spans="1:11">
      <c r="A3889" s="2" t="s">
        <v>12150</v>
      </c>
      <c r="B3889" s="99">
        <v>2186869</v>
      </c>
      <c r="C3889" s="100" t="s">
        <v>9363</v>
      </c>
      <c r="D3889" s="101" t="s">
        <v>9364</v>
      </c>
      <c r="E3889" s="102">
        <v>2214960</v>
      </c>
      <c r="F3889" s="101" t="s">
        <v>7506</v>
      </c>
      <c r="G3889" s="101" t="s">
        <v>5435</v>
      </c>
      <c r="H3889" s="103">
        <v>16</v>
      </c>
      <c r="I3889" s="100" t="s">
        <v>7471</v>
      </c>
      <c r="J3889" s="101" t="s">
        <v>9364</v>
      </c>
      <c r="K3889" s="101" t="s">
        <v>836</v>
      </c>
    </row>
    <row r="3890" spans="1:11">
      <c r="A3890" s="2" t="s">
        <v>12150</v>
      </c>
      <c r="B3890" s="99">
        <v>2175357</v>
      </c>
      <c r="C3890" s="100" t="s">
        <v>9365</v>
      </c>
      <c r="D3890" s="101" t="s">
        <v>9366</v>
      </c>
      <c r="E3890" s="102">
        <v>2214960</v>
      </c>
      <c r="F3890" s="101" t="s">
        <v>7506</v>
      </c>
      <c r="G3890" s="101" t="s">
        <v>5435</v>
      </c>
      <c r="H3890" s="103">
        <v>16</v>
      </c>
      <c r="I3890" s="100" t="s">
        <v>7471</v>
      </c>
      <c r="J3890" s="101" t="s">
        <v>9366</v>
      </c>
      <c r="K3890" s="101" t="s">
        <v>836</v>
      </c>
    </row>
    <row r="3891" spans="1:11">
      <c r="A3891" s="2" t="s">
        <v>12150</v>
      </c>
      <c r="B3891" s="99">
        <v>2188446</v>
      </c>
      <c r="C3891" s="100" t="s">
        <v>9367</v>
      </c>
      <c r="D3891" s="101" t="s">
        <v>9368</v>
      </c>
      <c r="E3891" s="102">
        <v>2214960</v>
      </c>
      <c r="F3891" s="101" t="s">
        <v>7506</v>
      </c>
      <c r="G3891" s="101" t="s">
        <v>5435</v>
      </c>
      <c r="H3891" s="103">
        <v>16</v>
      </c>
      <c r="I3891" s="100" t="s">
        <v>7471</v>
      </c>
      <c r="J3891" s="101" t="s">
        <v>9368</v>
      </c>
      <c r="K3891" s="101" t="s">
        <v>836</v>
      </c>
    </row>
    <row r="3892" spans="1:11">
      <c r="A3892" s="2" t="s">
        <v>12150</v>
      </c>
      <c r="B3892" s="99">
        <v>2154995</v>
      </c>
      <c r="C3892" s="100" t="s">
        <v>9369</v>
      </c>
      <c r="D3892" s="101" t="s">
        <v>9370</v>
      </c>
      <c r="E3892" s="102">
        <v>2214960</v>
      </c>
      <c r="F3892" s="101" t="s">
        <v>7506</v>
      </c>
      <c r="G3892" s="101" t="s">
        <v>5435</v>
      </c>
      <c r="H3892" s="103">
        <v>16</v>
      </c>
      <c r="I3892" s="100" t="s">
        <v>7471</v>
      </c>
      <c r="J3892" s="101" t="s">
        <v>9370</v>
      </c>
      <c r="K3892" s="101" t="s">
        <v>836</v>
      </c>
    </row>
    <row r="3893" spans="1:11">
      <c r="A3893" s="2" t="s">
        <v>12150</v>
      </c>
      <c r="B3893" s="99">
        <v>2181562</v>
      </c>
      <c r="C3893" s="100" t="s">
        <v>9371</v>
      </c>
      <c r="D3893" s="101" t="s">
        <v>9372</v>
      </c>
      <c r="E3893" s="102">
        <v>2214960</v>
      </c>
      <c r="F3893" s="101" t="s">
        <v>7506</v>
      </c>
      <c r="G3893" s="101" t="s">
        <v>5435</v>
      </c>
      <c r="H3893" s="103">
        <v>16</v>
      </c>
      <c r="I3893" s="100" t="s">
        <v>7471</v>
      </c>
      <c r="J3893" s="101" t="s">
        <v>9372</v>
      </c>
      <c r="K3893" s="101" t="s">
        <v>836</v>
      </c>
    </row>
    <row r="3894" spans="1:11">
      <c r="A3894" s="2" t="s">
        <v>12150</v>
      </c>
      <c r="B3894" s="99">
        <v>2183247</v>
      </c>
      <c r="C3894" s="100" t="s">
        <v>9373</v>
      </c>
      <c r="D3894" s="101" t="s">
        <v>9374</v>
      </c>
      <c r="E3894" s="102">
        <v>2216670</v>
      </c>
      <c r="F3894" s="101" t="s">
        <v>7506</v>
      </c>
      <c r="G3894" s="101" t="s">
        <v>3102</v>
      </c>
      <c r="H3894" s="103">
        <v>12</v>
      </c>
      <c r="I3894" s="100" t="s">
        <v>7471</v>
      </c>
      <c r="J3894" s="101" t="s">
        <v>9374</v>
      </c>
      <c r="K3894" s="101" t="s">
        <v>837</v>
      </c>
    </row>
    <row r="3895" spans="1:11">
      <c r="A3895" s="2" t="s">
        <v>12150</v>
      </c>
      <c r="B3895" s="99">
        <v>2143921</v>
      </c>
      <c r="C3895" s="100" t="s">
        <v>8310</v>
      </c>
      <c r="D3895" s="101" t="s">
        <v>8311</v>
      </c>
      <c r="E3895" s="102">
        <v>2211724</v>
      </c>
      <c r="F3895" s="101" t="s">
        <v>7506</v>
      </c>
      <c r="G3895" s="101" t="s">
        <v>5435</v>
      </c>
      <c r="H3895" s="103">
        <v>16</v>
      </c>
      <c r="I3895" s="100" t="s">
        <v>7471</v>
      </c>
      <c r="J3895" s="101" t="s">
        <v>8311</v>
      </c>
      <c r="K3895" s="101" t="s">
        <v>362</v>
      </c>
    </row>
    <row r="3896" spans="1:11">
      <c r="A3896" s="2" t="s">
        <v>12150</v>
      </c>
      <c r="B3896" s="99">
        <v>2144395</v>
      </c>
      <c r="C3896" s="100" t="s">
        <v>8312</v>
      </c>
      <c r="D3896" s="101" t="s">
        <v>8313</v>
      </c>
      <c r="E3896" s="102">
        <v>2211724</v>
      </c>
      <c r="F3896" s="101" t="s">
        <v>7506</v>
      </c>
      <c r="G3896" s="101" t="s">
        <v>5435</v>
      </c>
      <c r="H3896" s="103">
        <v>16</v>
      </c>
      <c r="I3896" s="100" t="s">
        <v>7471</v>
      </c>
      <c r="J3896" s="101" t="s">
        <v>8313</v>
      </c>
      <c r="K3896" s="101" t="s">
        <v>362</v>
      </c>
    </row>
    <row r="3897" spans="1:11">
      <c r="A3897" s="2" t="s">
        <v>12150</v>
      </c>
      <c r="B3897" s="99">
        <v>2154812</v>
      </c>
      <c r="C3897" s="100" t="s">
        <v>8314</v>
      </c>
      <c r="D3897" s="101" t="s">
        <v>8315</v>
      </c>
      <c r="E3897" s="102">
        <v>2211724</v>
      </c>
      <c r="F3897" s="101" t="s">
        <v>7506</v>
      </c>
      <c r="G3897" s="101" t="s">
        <v>5435</v>
      </c>
      <c r="H3897" s="103">
        <v>16</v>
      </c>
      <c r="I3897" s="100" t="s">
        <v>7471</v>
      </c>
      <c r="J3897" s="101" t="s">
        <v>8315</v>
      </c>
      <c r="K3897" s="101" t="s">
        <v>362</v>
      </c>
    </row>
    <row r="3898" spans="1:11">
      <c r="A3898" s="2" t="s">
        <v>12150</v>
      </c>
      <c r="B3898" s="99">
        <v>2180617</v>
      </c>
      <c r="C3898" s="100" t="s">
        <v>8316</v>
      </c>
      <c r="D3898" s="101" t="s">
        <v>8317</v>
      </c>
      <c r="E3898" s="102">
        <v>2211724</v>
      </c>
      <c r="F3898" s="101" t="s">
        <v>7506</v>
      </c>
      <c r="G3898" s="101" t="s">
        <v>5435</v>
      </c>
      <c r="H3898" s="103">
        <v>16</v>
      </c>
      <c r="I3898" s="100" t="s">
        <v>7471</v>
      </c>
      <c r="J3898" s="101" t="s">
        <v>8317</v>
      </c>
      <c r="K3898" s="101" t="s">
        <v>362</v>
      </c>
    </row>
    <row r="3899" spans="1:11">
      <c r="A3899" s="2" t="s">
        <v>12150</v>
      </c>
      <c r="B3899" s="99">
        <v>2186541</v>
      </c>
      <c r="C3899" s="100" t="s">
        <v>8318</v>
      </c>
      <c r="D3899" s="101" t="s">
        <v>8319</v>
      </c>
      <c r="E3899" s="102">
        <v>2211724</v>
      </c>
      <c r="F3899" s="101" t="s">
        <v>7506</v>
      </c>
      <c r="G3899" s="101" t="s">
        <v>5435</v>
      </c>
      <c r="H3899" s="103">
        <v>16</v>
      </c>
      <c r="I3899" s="100" t="s">
        <v>7471</v>
      </c>
      <c r="J3899" s="101" t="s">
        <v>8319</v>
      </c>
      <c r="K3899" s="101" t="s">
        <v>362</v>
      </c>
    </row>
    <row r="3900" spans="1:11">
      <c r="A3900" s="2" t="s">
        <v>12150</v>
      </c>
      <c r="B3900" s="99">
        <v>2188198</v>
      </c>
      <c r="C3900" s="100" t="s">
        <v>8320</v>
      </c>
      <c r="D3900" s="101" t="s">
        <v>8321</v>
      </c>
      <c r="E3900" s="102">
        <v>2211724</v>
      </c>
      <c r="F3900" s="101" t="s">
        <v>7506</v>
      </c>
      <c r="G3900" s="101" t="s">
        <v>5435</v>
      </c>
      <c r="H3900" s="103">
        <v>16</v>
      </c>
      <c r="I3900" s="100" t="s">
        <v>7471</v>
      </c>
      <c r="J3900" s="101" t="s">
        <v>8321</v>
      </c>
      <c r="K3900" s="101" t="s">
        <v>362</v>
      </c>
    </row>
    <row r="3901" spans="1:11">
      <c r="A3901" s="2" t="s">
        <v>12150</v>
      </c>
      <c r="B3901" s="99">
        <v>2190966</v>
      </c>
      <c r="C3901" s="100" t="s">
        <v>8322</v>
      </c>
      <c r="D3901" s="101" t="s">
        <v>8323</v>
      </c>
      <c r="E3901" s="102">
        <v>2211724</v>
      </c>
      <c r="F3901" s="101" t="s">
        <v>7506</v>
      </c>
      <c r="G3901" s="101" t="s">
        <v>5435</v>
      </c>
      <c r="H3901" s="103">
        <v>16</v>
      </c>
      <c r="I3901" s="100" t="s">
        <v>7471</v>
      </c>
      <c r="J3901" s="101" t="s">
        <v>8323</v>
      </c>
      <c r="K3901" s="101" t="s">
        <v>362</v>
      </c>
    </row>
    <row r="3902" spans="1:11">
      <c r="A3902" s="2" t="s">
        <v>12150</v>
      </c>
      <c r="B3902" s="99">
        <v>2177955</v>
      </c>
      <c r="C3902" s="100" t="s">
        <v>8324</v>
      </c>
      <c r="D3902" s="101" t="s">
        <v>8325</v>
      </c>
      <c r="E3902" s="102">
        <v>2211724</v>
      </c>
      <c r="F3902" s="101" t="s">
        <v>7506</v>
      </c>
      <c r="G3902" s="101" t="s">
        <v>5435</v>
      </c>
      <c r="H3902" s="103">
        <v>16</v>
      </c>
      <c r="I3902" s="100" t="s">
        <v>7471</v>
      </c>
      <c r="J3902" s="101" t="s">
        <v>8325</v>
      </c>
      <c r="K3902" s="101" t="s">
        <v>362</v>
      </c>
    </row>
    <row r="3903" spans="1:11">
      <c r="A3903" s="2" t="s">
        <v>12150</v>
      </c>
      <c r="B3903" s="99">
        <v>2190405</v>
      </c>
      <c r="C3903" s="100" t="s">
        <v>8326</v>
      </c>
      <c r="D3903" s="101" t="s">
        <v>8327</v>
      </c>
      <c r="E3903" s="102">
        <v>2211724</v>
      </c>
      <c r="F3903" s="101" t="s">
        <v>7506</v>
      </c>
      <c r="G3903" s="101" t="s">
        <v>5435</v>
      </c>
      <c r="H3903" s="103">
        <v>16</v>
      </c>
      <c r="I3903" s="100" t="s">
        <v>7471</v>
      </c>
      <c r="J3903" s="101" t="s">
        <v>8327</v>
      </c>
      <c r="K3903" s="101" t="s">
        <v>362</v>
      </c>
    </row>
    <row r="3904" spans="1:11">
      <c r="A3904" s="2" t="s">
        <v>12150</v>
      </c>
      <c r="B3904" s="99">
        <v>2180765</v>
      </c>
      <c r="C3904" s="100" t="s">
        <v>8328</v>
      </c>
      <c r="D3904" s="101" t="s">
        <v>8329</v>
      </c>
      <c r="E3904" s="102">
        <v>2211724</v>
      </c>
      <c r="F3904" s="101" t="s">
        <v>7506</v>
      </c>
      <c r="G3904" s="101" t="s">
        <v>5435</v>
      </c>
      <c r="H3904" s="103">
        <v>16</v>
      </c>
      <c r="I3904" s="100" t="s">
        <v>7471</v>
      </c>
      <c r="J3904" s="101" t="s">
        <v>8329</v>
      </c>
      <c r="K3904" s="101" t="s">
        <v>362</v>
      </c>
    </row>
    <row r="3905" spans="1:11">
      <c r="A3905" s="2" t="s">
        <v>12150</v>
      </c>
      <c r="B3905" s="99">
        <v>2189333</v>
      </c>
      <c r="C3905" s="100" t="s">
        <v>8330</v>
      </c>
      <c r="D3905" s="101" t="s">
        <v>8331</v>
      </c>
      <c r="E3905" s="102">
        <v>2211724</v>
      </c>
      <c r="F3905" s="101" t="s">
        <v>7506</v>
      </c>
      <c r="G3905" s="101" t="s">
        <v>5435</v>
      </c>
      <c r="H3905" s="103">
        <v>16</v>
      </c>
      <c r="I3905" s="100" t="s">
        <v>7471</v>
      </c>
      <c r="J3905" s="101" t="s">
        <v>8331</v>
      </c>
      <c r="K3905" s="101" t="s">
        <v>362</v>
      </c>
    </row>
    <row r="3906" spans="1:11">
      <c r="A3906" s="2" t="s">
        <v>12150</v>
      </c>
      <c r="B3906" s="99">
        <v>2142335</v>
      </c>
      <c r="C3906" s="100" t="s">
        <v>9673</v>
      </c>
      <c r="D3906" s="101" t="s">
        <v>9674</v>
      </c>
      <c r="E3906" s="102">
        <v>2219702</v>
      </c>
      <c r="F3906" s="101" t="s">
        <v>7506</v>
      </c>
      <c r="G3906" s="101" t="s">
        <v>5435</v>
      </c>
      <c r="H3906" s="103">
        <v>16</v>
      </c>
      <c r="I3906" s="100" t="s">
        <v>7471</v>
      </c>
      <c r="J3906" s="101" t="s">
        <v>9674</v>
      </c>
      <c r="K3906" s="101" t="s">
        <v>862</v>
      </c>
    </row>
    <row r="3907" spans="1:11">
      <c r="A3907" s="2" t="s">
        <v>12150</v>
      </c>
      <c r="B3907" s="99">
        <v>2146283</v>
      </c>
      <c r="C3907" s="100" t="s">
        <v>9675</v>
      </c>
      <c r="D3907" s="101" t="s">
        <v>9676</v>
      </c>
      <c r="E3907" s="102">
        <v>2219702</v>
      </c>
      <c r="F3907" s="101" t="s">
        <v>7506</v>
      </c>
      <c r="G3907" s="101" t="s">
        <v>5435</v>
      </c>
      <c r="H3907" s="103">
        <v>16</v>
      </c>
      <c r="I3907" s="100" t="s">
        <v>7471</v>
      </c>
      <c r="J3907" s="101" t="s">
        <v>9676</v>
      </c>
      <c r="K3907" s="101" t="s">
        <v>862</v>
      </c>
    </row>
    <row r="3908" spans="1:11">
      <c r="A3908" s="2" t="s">
        <v>12150</v>
      </c>
      <c r="B3908" s="99">
        <v>11327429</v>
      </c>
      <c r="C3908" s="100" t="s">
        <v>9677</v>
      </c>
      <c r="D3908" s="101" t="s">
        <v>9678</v>
      </c>
      <c r="E3908" s="102">
        <v>2219702</v>
      </c>
      <c r="F3908" s="101" t="s">
        <v>7506</v>
      </c>
      <c r="G3908" s="101" t="s">
        <v>5435</v>
      </c>
      <c r="H3908" s="103">
        <v>16</v>
      </c>
      <c r="I3908" s="100" t="s">
        <v>7496</v>
      </c>
      <c r="J3908" s="101" t="s">
        <v>9678</v>
      </c>
      <c r="K3908" s="101" t="s">
        <v>862</v>
      </c>
    </row>
    <row r="3909" spans="1:11">
      <c r="A3909" s="2" t="s">
        <v>12150</v>
      </c>
      <c r="B3909" s="99">
        <v>2177585</v>
      </c>
      <c r="C3909" s="100" t="s">
        <v>9679</v>
      </c>
      <c r="D3909" s="101" t="s">
        <v>9680</v>
      </c>
      <c r="E3909" s="102">
        <v>2219702</v>
      </c>
      <c r="F3909" s="101" t="s">
        <v>7506</v>
      </c>
      <c r="G3909" s="101" t="s">
        <v>5435</v>
      </c>
      <c r="H3909" s="103">
        <v>16</v>
      </c>
      <c r="I3909" s="100" t="s">
        <v>7471</v>
      </c>
      <c r="J3909" s="101" t="s">
        <v>9680</v>
      </c>
      <c r="K3909" s="101" t="s">
        <v>862</v>
      </c>
    </row>
    <row r="3910" spans="1:11">
      <c r="A3910" s="2" t="s">
        <v>12150</v>
      </c>
      <c r="B3910" s="99">
        <v>2187627</v>
      </c>
      <c r="C3910" s="100" t="s">
        <v>9681</v>
      </c>
      <c r="D3910" s="101" t="s">
        <v>9682</v>
      </c>
      <c r="E3910" s="102">
        <v>2219702</v>
      </c>
      <c r="F3910" s="101" t="s">
        <v>7506</v>
      </c>
      <c r="G3910" s="101" t="s">
        <v>5435</v>
      </c>
      <c r="H3910" s="103">
        <v>16</v>
      </c>
      <c r="I3910" s="100" t="s">
        <v>7471</v>
      </c>
      <c r="J3910" s="101" t="s">
        <v>9682</v>
      </c>
      <c r="K3910" s="101" t="s">
        <v>862</v>
      </c>
    </row>
    <row r="3911" spans="1:11">
      <c r="A3911" s="2" t="s">
        <v>12150</v>
      </c>
      <c r="B3911" s="99">
        <v>2144748</v>
      </c>
      <c r="C3911" s="100" t="s">
        <v>9683</v>
      </c>
      <c r="D3911" s="101" t="s">
        <v>9684</v>
      </c>
      <c r="E3911" s="102">
        <v>2219702</v>
      </c>
      <c r="F3911" s="101" t="s">
        <v>7506</v>
      </c>
      <c r="G3911" s="101" t="s">
        <v>5435</v>
      </c>
      <c r="H3911" s="103">
        <v>16</v>
      </c>
      <c r="I3911" s="100" t="s">
        <v>7471</v>
      </c>
      <c r="J3911" s="101" t="s">
        <v>9684</v>
      </c>
      <c r="K3911" s="101" t="s">
        <v>862</v>
      </c>
    </row>
    <row r="3912" spans="1:11">
      <c r="A3912" s="2" t="s">
        <v>12142</v>
      </c>
      <c r="B3912" s="99">
        <v>2133559</v>
      </c>
      <c r="C3912" s="100" t="s">
        <v>2084</v>
      </c>
      <c r="D3912" s="101" t="s">
        <v>2085</v>
      </c>
      <c r="E3912" s="102">
        <v>2123352</v>
      </c>
      <c r="F3912" s="101" t="s">
        <v>7506</v>
      </c>
      <c r="G3912" s="101" t="s">
        <v>3099</v>
      </c>
      <c r="H3912" s="103">
        <v>4</v>
      </c>
      <c r="I3912" s="100" t="s">
        <v>7521</v>
      </c>
      <c r="J3912" s="101" t="s">
        <v>2085</v>
      </c>
      <c r="K3912" s="101" t="s">
        <v>2086</v>
      </c>
    </row>
    <row r="3913" spans="1:11">
      <c r="A3913" s="2" t="s">
        <v>12142</v>
      </c>
      <c r="B3913" s="99">
        <v>2104018</v>
      </c>
      <c r="C3913" s="100" t="s">
        <v>2110</v>
      </c>
      <c r="D3913" s="101" t="s">
        <v>2111</v>
      </c>
      <c r="E3913" s="102">
        <v>2214726</v>
      </c>
      <c r="F3913" s="101" t="s">
        <v>7506</v>
      </c>
      <c r="G3913" s="101" t="s">
        <v>5872</v>
      </c>
      <c r="H3913" s="103">
        <v>12</v>
      </c>
      <c r="I3913" s="100" t="s">
        <v>7471</v>
      </c>
      <c r="J3913" s="101" t="s">
        <v>2111</v>
      </c>
      <c r="K3913" s="101" t="s">
        <v>398</v>
      </c>
    </row>
    <row r="3914" spans="1:11">
      <c r="A3914" s="2" t="s">
        <v>12142</v>
      </c>
      <c r="B3914" s="99">
        <v>2153102</v>
      </c>
      <c r="C3914" s="100" t="s">
        <v>2112</v>
      </c>
      <c r="D3914" s="101" t="s">
        <v>2113</v>
      </c>
      <c r="E3914" s="102">
        <v>2214726</v>
      </c>
      <c r="F3914" s="101" t="s">
        <v>7506</v>
      </c>
      <c r="G3914" s="101" t="s">
        <v>5872</v>
      </c>
      <c r="H3914" s="103">
        <v>12</v>
      </c>
      <c r="I3914" s="100" t="s">
        <v>7471</v>
      </c>
      <c r="J3914" s="101" t="s">
        <v>2113</v>
      </c>
      <c r="K3914" s="101" t="s">
        <v>398</v>
      </c>
    </row>
    <row r="3915" spans="1:11">
      <c r="A3915" s="2" t="s">
        <v>12142</v>
      </c>
      <c r="B3915" s="99">
        <v>2153491</v>
      </c>
      <c r="C3915" s="100" t="s">
        <v>2114</v>
      </c>
      <c r="D3915" s="101" t="s">
        <v>2115</v>
      </c>
      <c r="E3915" s="102">
        <v>2214726</v>
      </c>
      <c r="F3915" s="101" t="s">
        <v>7506</v>
      </c>
      <c r="G3915" s="101" t="s">
        <v>5872</v>
      </c>
      <c r="H3915" s="103">
        <v>12</v>
      </c>
      <c r="I3915" s="100" t="s">
        <v>7471</v>
      </c>
      <c r="J3915" s="101" t="s">
        <v>2115</v>
      </c>
      <c r="K3915" s="101" t="s">
        <v>398</v>
      </c>
    </row>
    <row r="3916" spans="1:11">
      <c r="A3916" s="2" t="s">
        <v>12142</v>
      </c>
      <c r="B3916" s="99">
        <v>2160060</v>
      </c>
      <c r="C3916" s="100" t="s">
        <v>2116</v>
      </c>
      <c r="D3916" s="101" t="s">
        <v>2117</v>
      </c>
      <c r="E3916" s="102">
        <v>2214726</v>
      </c>
      <c r="F3916" s="101" t="s">
        <v>7506</v>
      </c>
      <c r="G3916" s="101" t="s">
        <v>5872</v>
      </c>
      <c r="H3916" s="103">
        <v>12</v>
      </c>
      <c r="I3916" s="100" t="s">
        <v>7471</v>
      </c>
      <c r="J3916" s="101" t="s">
        <v>2117</v>
      </c>
      <c r="K3916" s="101" t="s">
        <v>398</v>
      </c>
    </row>
    <row r="3917" spans="1:11">
      <c r="A3917" s="2" t="s">
        <v>12142</v>
      </c>
      <c r="B3917" s="99">
        <v>2189044</v>
      </c>
      <c r="C3917" s="100" t="s">
        <v>2118</v>
      </c>
      <c r="D3917" s="101" t="s">
        <v>2119</v>
      </c>
      <c r="E3917" s="102">
        <v>2214726</v>
      </c>
      <c r="F3917" s="101" t="s">
        <v>7506</v>
      </c>
      <c r="G3917" s="101" t="s">
        <v>5872</v>
      </c>
      <c r="H3917" s="103">
        <v>12</v>
      </c>
      <c r="I3917" s="100" t="s">
        <v>7496</v>
      </c>
      <c r="J3917" s="101" t="s">
        <v>2119</v>
      </c>
      <c r="K3917" s="101" t="s">
        <v>398</v>
      </c>
    </row>
    <row r="3918" spans="1:11">
      <c r="A3918" s="2" t="s">
        <v>12142</v>
      </c>
      <c r="B3918" s="99">
        <v>2186877</v>
      </c>
      <c r="C3918" s="100" t="s">
        <v>2120</v>
      </c>
      <c r="D3918" s="101" t="s">
        <v>2121</v>
      </c>
      <c r="E3918" s="102">
        <v>2214726</v>
      </c>
      <c r="F3918" s="101" t="s">
        <v>7506</v>
      </c>
      <c r="G3918" s="101" t="s">
        <v>5872</v>
      </c>
      <c r="H3918" s="103">
        <v>12</v>
      </c>
      <c r="I3918" s="100" t="s">
        <v>7471</v>
      </c>
      <c r="J3918" s="101" t="s">
        <v>2121</v>
      </c>
      <c r="K3918" s="101" t="s">
        <v>398</v>
      </c>
    </row>
    <row r="3919" spans="1:11">
      <c r="A3919" s="2" t="s">
        <v>12142</v>
      </c>
      <c r="B3919" s="99">
        <v>2148307</v>
      </c>
      <c r="C3919" s="100" t="s">
        <v>2280</v>
      </c>
      <c r="D3919" s="101" t="s">
        <v>2281</v>
      </c>
      <c r="E3919" s="102">
        <v>2219530</v>
      </c>
      <c r="F3919" s="101" t="s">
        <v>7506</v>
      </c>
      <c r="G3919" s="101" t="s">
        <v>5872</v>
      </c>
      <c r="H3919" s="103">
        <v>12</v>
      </c>
      <c r="I3919" s="100" t="s">
        <v>7471</v>
      </c>
      <c r="J3919" s="101" t="s">
        <v>2281</v>
      </c>
      <c r="K3919" s="101" t="s">
        <v>412</v>
      </c>
    </row>
    <row r="3920" spans="1:11">
      <c r="A3920" s="2" t="s">
        <v>12142</v>
      </c>
      <c r="B3920" s="99">
        <v>2185808</v>
      </c>
      <c r="C3920" s="100" t="s">
        <v>2282</v>
      </c>
      <c r="D3920" s="101" t="s">
        <v>2283</v>
      </c>
      <c r="E3920" s="102">
        <v>2219530</v>
      </c>
      <c r="F3920" s="101" t="s">
        <v>7506</v>
      </c>
      <c r="G3920" s="101" t="s">
        <v>5872</v>
      </c>
      <c r="H3920" s="103">
        <v>12</v>
      </c>
      <c r="I3920" s="100" t="s">
        <v>7471</v>
      </c>
      <c r="J3920" s="101" t="s">
        <v>2283</v>
      </c>
      <c r="K3920" s="101" t="s">
        <v>412</v>
      </c>
    </row>
    <row r="3921" spans="1:11">
      <c r="A3921" s="2" t="s">
        <v>12142</v>
      </c>
      <c r="B3921" s="99">
        <v>2146094</v>
      </c>
      <c r="C3921" s="100" t="s">
        <v>10211</v>
      </c>
      <c r="D3921" s="101" t="s">
        <v>10212</v>
      </c>
      <c r="E3921" s="102">
        <v>2219444</v>
      </c>
      <c r="F3921" s="101" t="s">
        <v>7506</v>
      </c>
      <c r="G3921" s="101" t="s">
        <v>5872</v>
      </c>
      <c r="H3921" s="103">
        <v>12</v>
      </c>
      <c r="I3921" s="100" t="s">
        <v>7471</v>
      </c>
      <c r="J3921" s="101" t="s">
        <v>10212</v>
      </c>
      <c r="K3921" s="101" t="s">
        <v>654</v>
      </c>
    </row>
    <row r="3922" spans="1:11">
      <c r="A3922" s="2" t="s">
        <v>12142</v>
      </c>
      <c r="B3922" s="99">
        <v>2181374</v>
      </c>
      <c r="C3922" s="100" t="s">
        <v>10213</v>
      </c>
      <c r="D3922" s="101" t="s">
        <v>10214</v>
      </c>
      <c r="E3922" s="102">
        <v>2212512</v>
      </c>
      <c r="F3922" s="101" t="s">
        <v>7506</v>
      </c>
      <c r="G3922" s="101" t="s">
        <v>5872</v>
      </c>
      <c r="H3922" s="103">
        <v>4</v>
      </c>
      <c r="I3922" s="100" t="s">
        <v>7521</v>
      </c>
      <c r="J3922" s="101" t="s">
        <v>10214</v>
      </c>
      <c r="K3922" s="101" t="s">
        <v>654</v>
      </c>
    </row>
    <row r="3923" spans="1:11">
      <c r="A3923" s="2" t="s">
        <v>12142</v>
      </c>
      <c r="B3923" s="99">
        <v>2182363</v>
      </c>
      <c r="C3923" s="100" t="s">
        <v>10215</v>
      </c>
      <c r="D3923" s="101" t="s">
        <v>650</v>
      </c>
      <c r="E3923" s="102">
        <v>2219444</v>
      </c>
      <c r="F3923" s="101" t="s">
        <v>7506</v>
      </c>
      <c r="G3923" s="101" t="s">
        <v>5872</v>
      </c>
      <c r="H3923" s="103">
        <v>12</v>
      </c>
      <c r="I3923" s="100" t="s">
        <v>7471</v>
      </c>
      <c r="J3923" s="101" t="s">
        <v>650</v>
      </c>
      <c r="K3923" s="101" t="s">
        <v>654</v>
      </c>
    </row>
    <row r="3924" spans="1:11">
      <c r="A3924" s="2" t="s">
        <v>12142</v>
      </c>
      <c r="B3924" s="99">
        <v>2190977</v>
      </c>
      <c r="C3924" s="100" t="s">
        <v>10216</v>
      </c>
      <c r="D3924" s="101" t="s">
        <v>10217</v>
      </c>
      <c r="E3924" s="102">
        <v>2212512</v>
      </c>
      <c r="F3924" s="101" t="s">
        <v>7506</v>
      </c>
      <c r="G3924" s="101" t="s">
        <v>5872</v>
      </c>
      <c r="H3924" s="103">
        <v>4</v>
      </c>
      <c r="I3924" s="100" t="s">
        <v>7471</v>
      </c>
      <c r="J3924" s="101" t="s">
        <v>10217</v>
      </c>
      <c r="K3924" s="101" t="s">
        <v>654</v>
      </c>
    </row>
    <row r="3925" spans="1:11">
      <c r="A3925" s="2" t="s">
        <v>12142</v>
      </c>
      <c r="B3925" s="99">
        <v>2141392</v>
      </c>
      <c r="C3925" s="100" t="s">
        <v>10218</v>
      </c>
      <c r="D3925" s="101" t="s">
        <v>10219</v>
      </c>
      <c r="E3925" s="102">
        <v>2212512</v>
      </c>
      <c r="F3925" s="101" t="s">
        <v>7506</v>
      </c>
      <c r="G3925" s="101" t="s">
        <v>5872</v>
      </c>
      <c r="H3925" s="103">
        <v>4</v>
      </c>
      <c r="I3925" s="100" t="s">
        <v>7521</v>
      </c>
      <c r="J3925" s="101" t="s">
        <v>10219</v>
      </c>
      <c r="K3925" s="101" t="s">
        <v>654</v>
      </c>
    </row>
    <row r="3926" spans="1:11">
      <c r="A3926" s="2" t="s">
        <v>12142</v>
      </c>
      <c r="B3926" s="99">
        <v>2190578</v>
      </c>
      <c r="C3926" s="100" t="s">
        <v>10220</v>
      </c>
      <c r="D3926" s="101" t="s">
        <v>10221</v>
      </c>
      <c r="E3926" s="102">
        <v>2219444</v>
      </c>
      <c r="F3926" s="101" t="s">
        <v>7506</v>
      </c>
      <c r="G3926" s="101" t="s">
        <v>5872</v>
      </c>
      <c r="H3926" s="103">
        <v>12</v>
      </c>
      <c r="I3926" s="100" t="s">
        <v>7471</v>
      </c>
      <c r="J3926" s="101" t="s">
        <v>10221</v>
      </c>
      <c r="K3926" s="101" t="s">
        <v>654</v>
      </c>
    </row>
    <row r="3927" spans="1:11">
      <c r="A3927" s="2" t="s">
        <v>12142</v>
      </c>
      <c r="B3927" s="99">
        <v>2150956</v>
      </c>
      <c r="C3927" s="100" t="s">
        <v>10222</v>
      </c>
      <c r="D3927" s="101" t="s">
        <v>10223</v>
      </c>
      <c r="E3927" s="102">
        <v>2212512</v>
      </c>
      <c r="F3927" s="101" t="s">
        <v>7506</v>
      </c>
      <c r="G3927" s="101" t="s">
        <v>5872</v>
      </c>
      <c r="H3927" s="103">
        <v>4</v>
      </c>
      <c r="I3927" s="100" t="s">
        <v>7471</v>
      </c>
      <c r="J3927" s="101" t="s">
        <v>10223</v>
      </c>
      <c r="K3927" s="101" t="s">
        <v>654</v>
      </c>
    </row>
    <row r="3928" spans="1:11">
      <c r="A3928" s="2" t="s">
        <v>12142</v>
      </c>
      <c r="B3928" s="99">
        <v>2138253</v>
      </c>
      <c r="C3928" s="100" t="s">
        <v>10224</v>
      </c>
      <c r="D3928" s="101" t="s">
        <v>10225</v>
      </c>
      <c r="E3928" s="102">
        <v>2219444</v>
      </c>
      <c r="F3928" s="101" t="s">
        <v>7506</v>
      </c>
      <c r="G3928" s="101" t="s">
        <v>5872</v>
      </c>
      <c r="H3928" s="103">
        <v>12</v>
      </c>
      <c r="I3928" s="100" t="s">
        <v>7471</v>
      </c>
      <c r="J3928" s="101" t="s">
        <v>10225</v>
      </c>
      <c r="K3928" s="101" t="s">
        <v>654</v>
      </c>
    </row>
    <row r="3929" spans="1:11">
      <c r="A3929" s="2" t="s">
        <v>12142</v>
      </c>
      <c r="B3929" s="99">
        <v>2186625</v>
      </c>
      <c r="C3929" s="100" t="s">
        <v>10226</v>
      </c>
      <c r="D3929" s="101" t="s">
        <v>10227</v>
      </c>
      <c r="E3929" s="102">
        <v>2219444</v>
      </c>
      <c r="F3929" s="101" t="s">
        <v>7506</v>
      </c>
      <c r="G3929" s="101" t="s">
        <v>5872</v>
      </c>
      <c r="H3929" s="103">
        <v>12</v>
      </c>
      <c r="I3929" s="100" t="s">
        <v>7471</v>
      </c>
      <c r="J3929" s="101" t="s">
        <v>10227</v>
      </c>
      <c r="K3929" s="101" t="s">
        <v>654</v>
      </c>
    </row>
    <row r="3930" spans="1:11">
      <c r="A3930" s="2" t="s">
        <v>12142</v>
      </c>
      <c r="B3930" s="99">
        <v>2139453</v>
      </c>
      <c r="C3930" s="100" t="s">
        <v>10228</v>
      </c>
      <c r="D3930" s="101" t="s">
        <v>10229</v>
      </c>
      <c r="E3930" s="102">
        <v>2219444</v>
      </c>
      <c r="F3930" s="101" t="s">
        <v>7506</v>
      </c>
      <c r="G3930" s="101" t="s">
        <v>5872</v>
      </c>
      <c r="H3930" s="103">
        <v>12</v>
      </c>
      <c r="I3930" s="100" t="s">
        <v>7471</v>
      </c>
      <c r="J3930" s="101" t="s">
        <v>10229</v>
      </c>
      <c r="K3930" s="101" t="s">
        <v>654</v>
      </c>
    </row>
    <row r="3931" spans="1:11">
      <c r="A3931" s="2" t="s">
        <v>12142</v>
      </c>
      <c r="B3931" s="99">
        <v>2180615</v>
      </c>
      <c r="C3931" s="100" t="s">
        <v>10230</v>
      </c>
      <c r="D3931" s="101" t="s">
        <v>10231</v>
      </c>
      <c r="E3931" s="102">
        <v>2273989</v>
      </c>
      <c r="F3931" s="101" t="s">
        <v>7506</v>
      </c>
      <c r="G3931" s="101" t="s">
        <v>5872</v>
      </c>
      <c r="H3931" s="103">
        <v>4</v>
      </c>
      <c r="I3931" s="100" t="s">
        <v>7471</v>
      </c>
      <c r="J3931" s="101" t="s">
        <v>10231</v>
      </c>
      <c r="K3931" s="101" t="s">
        <v>292</v>
      </c>
    </row>
    <row r="3932" spans="1:11">
      <c r="A3932" s="2" t="s">
        <v>12142</v>
      </c>
      <c r="B3932" s="99">
        <v>2131172</v>
      </c>
      <c r="C3932" s="100" t="s">
        <v>10232</v>
      </c>
      <c r="D3932" s="101" t="s">
        <v>10233</v>
      </c>
      <c r="E3932" s="102">
        <v>2273989</v>
      </c>
      <c r="F3932" s="101" t="s">
        <v>7506</v>
      </c>
      <c r="G3932" s="101" t="s">
        <v>5872</v>
      </c>
      <c r="H3932" s="103">
        <v>4</v>
      </c>
      <c r="I3932" s="100" t="s">
        <v>7471</v>
      </c>
      <c r="J3932" s="101" t="s">
        <v>10233</v>
      </c>
      <c r="K3932" s="101" t="s">
        <v>292</v>
      </c>
    </row>
    <row r="3933" spans="1:11">
      <c r="A3933" s="2" t="s">
        <v>12142</v>
      </c>
      <c r="B3933" s="99">
        <v>2188530</v>
      </c>
      <c r="C3933" s="100" t="s">
        <v>10234</v>
      </c>
      <c r="D3933" s="101" t="s">
        <v>10235</v>
      </c>
      <c r="E3933" s="102">
        <v>2273989</v>
      </c>
      <c r="F3933" s="101" t="s">
        <v>7506</v>
      </c>
      <c r="G3933" s="101" t="s">
        <v>5872</v>
      </c>
      <c r="H3933" s="103">
        <v>4</v>
      </c>
      <c r="I3933" s="100" t="s">
        <v>7471</v>
      </c>
      <c r="J3933" s="101" t="s">
        <v>10235</v>
      </c>
      <c r="K3933" s="101" t="s">
        <v>292</v>
      </c>
    </row>
    <row r="3934" spans="1:11">
      <c r="A3934" s="2" t="s">
        <v>12142</v>
      </c>
      <c r="B3934" s="99">
        <v>2153498</v>
      </c>
      <c r="C3934" s="100" t="s">
        <v>6459</v>
      </c>
      <c r="D3934" s="101" t="s">
        <v>6460</v>
      </c>
      <c r="E3934" s="102">
        <v>2212530</v>
      </c>
      <c r="F3934" s="101" t="s">
        <v>7506</v>
      </c>
      <c r="G3934" s="101" t="s">
        <v>5872</v>
      </c>
      <c r="H3934" s="103">
        <v>12</v>
      </c>
      <c r="I3934" s="100" t="s">
        <v>7471</v>
      </c>
      <c r="J3934" s="101" t="s">
        <v>6460</v>
      </c>
      <c r="K3934" s="101" t="s">
        <v>780</v>
      </c>
    </row>
    <row r="3935" spans="1:11">
      <c r="A3935" s="2" t="s">
        <v>12142</v>
      </c>
      <c r="B3935" s="99">
        <v>2158959</v>
      </c>
      <c r="C3935" s="100" t="s">
        <v>6461</v>
      </c>
      <c r="D3935" s="101" t="s">
        <v>6462</v>
      </c>
      <c r="E3935" s="102">
        <v>2219466</v>
      </c>
      <c r="F3935" s="101" t="s">
        <v>7506</v>
      </c>
      <c r="G3935" s="101" t="s">
        <v>5872</v>
      </c>
      <c r="H3935" s="103">
        <v>4</v>
      </c>
      <c r="I3935" s="100" t="s">
        <v>7471</v>
      </c>
      <c r="J3935" s="101" t="s">
        <v>6462</v>
      </c>
      <c r="K3935" s="101" t="s">
        <v>780</v>
      </c>
    </row>
    <row r="3936" spans="1:11">
      <c r="A3936" s="2" t="s">
        <v>12142</v>
      </c>
      <c r="B3936" s="99">
        <v>2179641</v>
      </c>
      <c r="C3936" s="100" t="s">
        <v>6463</v>
      </c>
      <c r="D3936" s="101" t="s">
        <v>6464</v>
      </c>
      <c r="E3936" s="102">
        <v>2212530</v>
      </c>
      <c r="F3936" s="101" t="s">
        <v>7506</v>
      </c>
      <c r="G3936" s="101" t="s">
        <v>5872</v>
      </c>
      <c r="H3936" s="103">
        <v>12</v>
      </c>
      <c r="I3936" s="100" t="s">
        <v>7471</v>
      </c>
      <c r="J3936" s="101" t="s">
        <v>6464</v>
      </c>
      <c r="K3936" s="101" t="s">
        <v>780</v>
      </c>
    </row>
    <row r="3937" spans="1:11">
      <c r="A3937" s="2" t="s">
        <v>12142</v>
      </c>
      <c r="B3937" s="99">
        <v>2182043</v>
      </c>
      <c r="C3937" s="100" t="s">
        <v>6465</v>
      </c>
      <c r="D3937" s="101" t="s">
        <v>6466</v>
      </c>
      <c r="E3937" s="102">
        <v>2219466</v>
      </c>
      <c r="F3937" s="101" t="s">
        <v>7506</v>
      </c>
      <c r="G3937" s="101" t="s">
        <v>5872</v>
      </c>
      <c r="H3937" s="103">
        <v>4</v>
      </c>
      <c r="I3937" s="100" t="s">
        <v>7521</v>
      </c>
      <c r="J3937" s="101" t="s">
        <v>6466</v>
      </c>
      <c r="K3937" s="101" t="s">
        <v>780</v>
      </c>
    </row>
    <row r="3938" spans="1:11">
      <c r="A3938" s="2" t="s">
        <v>12142</v>
      </c>
      <c r="B3938" s="99">
        <v>2189702</v>
      </c>
      <c r="C3938" s="100" t="s">
        <v>6467</v>
      </c>
      <c r="D3938" s="101" t="s">
        <v>6468</v>
      </c>
      <c r="E3938" s="102">
        <v>2219466</v>
      </c>
      <c r="F3938" s="101" t="s">
        <v>7506</v>
      </c>
      <c r="G3938" s="101" t="s">
        <v>5872</v>
      </c>
      <c r="H3938" s="103">
        <v>4</v>
      </c>
      <c r="I3938" s="100" t="s">
        <v>7471</v>
      </c>
      <c r="J3938" s="101" t="s">
        <v>6468</v>
      </c>
      <c r="K3938" s="101" t="s">
        <v>780</v>
      </c>
    </row>
    <row r="3939" spans="1:11">
      <c r="A3939" s="2" t="s">
        <v>12142</v>
      </c>
      <c r="B3939" s="99">
        <v>2190996</v>
      </c>
      <c r="C3939" s="100" t="s">
        <v>6469</v>
      </c>
      <c r="D3939" s="101" t="s">
        <v>6470</v>
      </c>
      <c r="E3939" s="102">
        <v>2219466</v>
      </c>
      <c r="F3939" s="101" t="s">
        <v>7506</v>
      </c>
      <c r="G3939" s="101" t="s">
        <v>5872</v>
      </c>
      <c r="H3939" s="103">
        <v>4</v>
      </c>
      <c r="I3939" s="100" t="s">
        <v>7471</v>
      </c>
      <c r="J3939" s="101" t="s">
        <v>6470</v>
      </c>
      <c r="K3939" s="101" t="s">
        <v>780</v>
      </c>
    </row>
    <row r="3940" spans="1:11">
      <c r="A3940" s="2" t="s">
        <v>12142</v>
      </c>
      <c r="B3940" s="99">
        <v>2145324</v>
      </c>
      <c r="C3940" s="100" t="s">
        <v>6471</v>
      </c>
      <c r="D3940" s="101" t="s">
        <v>6472</v>
      </c>
      <c r="E3940" s="102">
        <v>2212530</v>
      </c>
      <c r="F3940" s="101" t="s">
        <v>7506</v>
      </c>
      <c r="G3940" s="101" t="s">
        <v>5872</v>
      </c>
      <c r="H3940" s="103">
        <v>12</v>
      </c>
      <c r="I3940" s="100" t="s">
        <v>7471</v>
      </c>
      <c r="J3940" s="101" t="s">
        <v>6472</v>
      </c>
      <c r="K3940" s="101" t="s">
        <v>780</v>
      </c>
    </row>
    <row r="3941" spans="1:11">
      <c r="A3941" s="2" t="s">
        <v>12142</v>
      </c>
      <c r="B3941" s="99">
        <v>2190928</v>
      </c>
      <c r="C3941" s="100" t="s">
        <v>6473</v>
      </c>
      <c r="D3941" s="101" t="s">
        <v>6474</v>
      </c>
      <c r="E3941" s="102">
        <v>2212530</v>
      </c>
      <c r="F3941" s="101" t="s">
        <v>7506</v>
      </c>
      <c r="G3941" s="101" t="s">
        <v>5872</v>
      </c>
      <c r="H3941" s="103">
        <v>12</v>
      </c>
      <c r="I3941" s="100" t="s">
        <v>7471</v>
      </c>
      <c r="J3941" s="101" t="s">
        <v>6474</v>
      </c>
      <c r="K3941" s="101" t="s">
        <v>780</v>
      </c>
    </row>
    <row r="3942" spans="1:11">
      <c r="A3942" s="2" t="s">
        <v>12142</v>
      </c>
      <c r="B3942" s="99">
        <v>2164644</v>
      </c>
      <c r="C3942" s="100" t="s">
        <v>6475</v>
      </c>
      <c r="D3942" s="101" t="s">
        <v>6476</v>
      </c>
      <c r="E3942" s="102">
        <v>2212530</v>
      </c>
      <c r="F3942" s="101" t="s">
        <v>7506</v>
      </c>
      <c r="G3942" s="101" t="s">
        <v>5872</v>
      </c>
      <c r="H3942" s="103">
        <v>12</v>
      </c>
      <c r="I3942" s="100" t="s">
        <v>7471</v>
      </c>
      <c r="J3942" s="101" t="s">
        <v>6476</v>
      </c>
      <c r="K3942" s="101" t="s">
        <v>780</v>
      </c>
    </row>
    <row r="3943" spans="1:11">
      <c r="A3943" s="2" t="s">
        <v>12142</v>
      </c>
      <c r="B3943" s="99">
        <v>2172948</v>
      </c>
      <c r="C3943" s="100" t="s">
        <v>6477</v>
      </c>
      <c r="D3943" s="101" t="s">
        <v>6478</v>
      </c>
      <c r="E3943" s="102">
        <v>2219466</v>
      </c>
      <c r="F3943" s="101" t="s">
        <v>7506</v>
      </c>
      <c r="G3943" s="101" t="s">
        <v>5872</v>
      </c>
      <c r="H3943" s="103">
        <v>4</v>
      </c>
      <c r="I3943" s="100" t="s">
        <v>7471</v>
      </c>
      <c r="J3943" s="101" t="s">
        <v>6478</v>
      </c>
      <c r="K3943" s="101" t="s">
        <v>780</v>
      </c>
    </row>
    <row r="3944" spans="1:11">
      <c r="A3944" s="2" t="s">
        <v>12142</v>
      </c>
      <c r="B3944" s="99">
        <v>2186308</v>
      </c>
      <c r="C3944" s="100" t="s">
        <v>6479</v>
      </c>
      <c r="D3944" s="101" t="s">
        <v>6480</v>
      </c>
      <c r="E3944" s="102">
        <v>2212530</v>
      </c>
      <c r="F3944" s="101" t="s">
        <v>7506</v>
      </c>
      <c r="G3944" s="101" t="s">
        <v>5872</v>
      </c>
      <c r="H3944" s="103">
        <v>12</v>
      </c>
      <c r="I3944" s="100" t="s">
        <v>7471</v>
      </c>
      <c r="J3944" s="101" t="s">
        <v>6480</v>
      </c>
      <c r="K3944" s="101" t="s">
        <v>780</v>
      </c>
    </row>
    <row r="3945" spans="1:11">
      <c r="A3945" s="2" t="s">
        <v>12142</v>
      </c>
      <c r="B3945" s="99">
        <v>2130795</v>
      </c>
      <c r="C3945" s="100" t="s">
        <v>6481</v>
      </c>
      <c r="D3945" s="101" t="s">
        <v>6482</v>
      </c>
      <c r="E3945" s="102">
        <v>2212530</v>
      </c>
      <c r="F3945" s="101" t="s">
        <v>7506</v>
      </c>
      <c r="G3945" s="101" t="s">
        <v>5872</v>
      </c>
      <c r="H3945" s="103">
        <v>12</v>
      </c>
      <c r="I3945" s="100" t="s">
        <v>7471</v>
      </c>
      <c r="J3945" s="101" t="s">
        <v>6482</v>
      </c>
      <c r="K3945" s="101" t="s">
        <v>780</v>
      </c>
    </row>
    <row r="3946" spans="1:11">
      <c r="A3946" s="2" t="s">
        <v>12142</v>
      </c>
      <c r="B3946" s="99">
        <v>2138931</v>
      </c>
      <c r="C3946" s="100" t="s">
        <v>6483</v>
      </c>
      <c r="D3946" s="101" t="s">
        <v>6484</v>
      </c>
      <c r="E3946" s="102">
        <v>2212530</v>
      </c>
      <c r="F3946" s="101" t="s">
        <v>7506</v>
      </c>
      <c r="G3946" s="101" t="s">
        <v>5872</v>
      </c>
      <c r="H3946" s="103">
        <v>12</v>
      </c>
      <c r="I3946" s="100" t="s">
        <v>7471</v>
      </c>
      <c r="J3946" s="101" t="s">
        <v>6484</v>
      </c>
      <c r="K3946" s="101" t="s">
        <v>780</v>
      </c>
    </row>
    <row r="3947" spans="1:11">
      <c r="A3947" s="2" t="s">
        <v>12142</v>
      </c>
      <c r="B3947" s="99">
        <v>2159684</v>
      </c>
      <c r="C3947" s="100" t="s">
        <v>6485</v>
      </c>
      <c r="D3947" s="101" t="s">
        <v>6486</v>
      </c>
      <c r="E3947" s="102">
        <v>2219466</v>
      </c>
      <c r="F3947" s="101" t="s">
        <v>7506</v>
      </c>
      <c r="G3947" s="101" t="s">
        <v>5872</v>
      </c>
      <c r="H3947" s="103">
        <v>4</v>
      </c>
      <c r="I3947" s="100" t="s">
        <v>7471</v>
      </c>
      <c r="J3947" s="101" t="s">
        <v>6486</v>
      </c>
      <c r="K3947" s="101" t="s">
        <v>780</v>
      </c>
    </row>
    <row r="3948" spans="1:11">
      <c r="A3948" s="2" t="s">
        <v>12142</v>
      </c>
      <c r="B3948" s="99">
        <v>2167234</v>
      </c>
      <c r="C3948" s="100" t="s">
        <v>6487</v>
      </c>
      <c r="D3948" s="101" t="s">
        <v>6488</v>
      </c>
      <c r="E3948" s="102">
        <v>2212530</v>
      </c>
      <c r="F3948" s="101" t="s">
        <v>7506</v>
      </c>
      <c r="G3948" s="101" t="s">
        <v>5872</v>
      </c>
      <c r="H3948" s="103">
        <v>12</v>
      </c>
      <c r="I3948" s="100" t="s">
        <v>7471</v>
      </c>
      <c r="J3948" s="101" t="s">
        <v>6488</v>
      </c>
      <c r="K3948" s="101" t="s">
        <v>780</v>
      </c>
    </row>
    <row r="3949" spans="1:11">
      <c r="A3949" s="2" t="s">
        <v>12142</v>
      </c>
      <c r="B3949" s="99">
        <v>2169284</v>
      </c>
      <c r="C3949" s="100" t="s">
        <v>6489</v>
      </c>
      <c r="D3949" s="101" t="s">
        <v>6490</v>
      </c>
      <c r="E3949" s="102">
        <v>2212530</v>
      </c>
      <c r="F3949" s="101" t="s">
        <v>7506</v>
      </c>
      <c r="G3949" s="101" t="s">
        <v>5872</v>
      </c>
      <c r="H3949" s="103">
        <v>12</v>
      </c>
      <c r="I3949" s="100" t="s">
        <v>7471</v>
      </c>
      <c r="J3949" s="101" t="s">
        <v>6490</v>
      </c>
      <c r="K3949" s="101" t="s">
        <v>780</v>
      </c>
    </row>
    <row r="3950" spans="1:11">
      <c r="A3950" s="2" t="s">
        <v>12142</v>
      </c>
      <c r="B3950" s="99">
        <v>2189393</v>
      </c>
      <c r="C3950" s="100" t="s">
        <v>6491</v>
      </c>
      <c r="D3950" s="101" t="s">
        <v>6492</v>
      </c>
      <c r="E3950" s="102">
        <v>2212530</v>
      </c>
      <c r="F3950" s="101" t="s">
        <v>7506</v>
      </c>
      <c r="G3950" s="101" t="s">
        <v>5872</v>
      </c>
      <c r="H3950" s="103">
        <v>12</v>
      </c>
      <c r="I3950" s="100" t="s">
        <v>7471</v>
      </c>
      <c r="J3950" s="101" t="s">
        <v>6492</v>
      </c>
      <c r="K3950" s="101" t="s">
        <v>780</v>
      </c>
    </row>
    <row r="3951" spans="1:11">
      <c r="A3951" s="2" t="s">
        <v>12142</v>
      </c>
      <c r="B3951" s="99">
        <v>2191066</v>
      </c>
      <c r="C3951" s="100" t="s">
        <v>6493</v>
      </c>
      <c r="D3951" s="101" t="s">
        <v>6494</v>
      </c>
      <c r="E3951" s="102">
        <v>2212530</v>
      </c>
      <c r="F3951" s="101" t="s">
        <v>7506</v>
      </c>
      <c r="G3951" s="101" t="s">
        <v>5872</v>
      </c>
      <c r="H3951" s="103">
        <v>12</v>
      </c>
      <c r="I3951" s="100" t="s">
        <v>7471</v>
      </c>
      <c r="J3951" s="101" t="s">
        <v>6494</v>
      </c>
      <c r="K3951" s="101" t="s">
        <v>780</v>
      </c>
    </row>
    <row r="3952" spans="1:11">
      <c r="A3952" s="2" t="s">
        <v>12142</v>
      </c>
      <c r="B3952" s="99">
        <v>2135278</v>
      </c>
      <c r="C3952" s="100" t="s">
        <v>6495</v>
      </c>
      <c r="D3952" s="101" t="s">
        <v>6496</v>
      </c>
      <c r="E3952" s="102">
        <v>2212530</v>
      </c>
      <c r="F3952" s="101" t="s">
        <v>7506</v>
      </c>
      <c r="G3952" s="101" t="s">
        <v>5872</v>
      </c>
      <c r="H3952" s="103">
        <v>12</v>
      </c>
      <c r="I3952" s="100" t="s">
        <v>7471</v>
      </c>
      <c r="J3952" s="101" t="s">
        <v>6496</v>
      </c>
      <c r="K3952" s="101" t="s">
        <v>780</v>
      </c>
    </row>
    <row r="3953" spans="1:11">
      <c r="A3953" s="2" t="s">
        <v>12142</v>
      </c>
      <c r="B3953" s="99">
        <v>2190337</v>
      </c>
      <c r="C3953" s="100" t="s">
        <v>6497</v>
      </c>
      <c r="D3953" s="101" t="s">
        <v>6498</v>
      </c>
      <c r="E3953" s="102">
        <v>2212530</v>
      </c>
      <c r="F3953" s="101" t="s">
        <v>7506</v>
      </c>
      <c r="G3953" s="101" t="s">
        <v>5872</v>
      </c>
      <c r="H3953" s="103">
        <v>12</v>
      </c>
      <c r="I3953" s="100" t="s">
        <v>7471</v>
      </c>
      <c r="J3953" s="101" t="s">
        <v>6498</v>
      </c>
      <c r="K3953" s="101" t="s">
        <v>780</v>
      </c>
    </row>
    <row r="3954" spans="1:11">
      <c r="A3954" s="2" t="s">
        <v>12142</v>
      </c>
      <c r="B3954" s="99">
        <v>2181283</v>
      </c>
      <c r="C3954" s="100" t="s">
        <v>6499</v>
      </c>
      <c r="D3954" s="101" t="s">
        <v>6500</v>
      </c>
      <c r="E3954" s="102">
        <v>2124379</v>
      </c>
      <c r="F3954" s="101" t="s">
        <v>7506</v>
      </c>
      <c r="G3954" s="101" t="s">
        <v>3099</v>
      </c>
      <c r="H3954" s="103">
        <v>4</v>
      </c>
      <c r="I3954" s="100" t="s">
        <v>7471</v>
      </c>
      <c r="J3954" s="101" t="s">
        <v>6500</v>
      </c>
      <c r="K3954" s="101" t="s">
        <v>6501</v>
      </c>
    </row>
    <row r="3955" spans="1:11">
      <c r="A3955" s="2" t="s">
        <v>12142</v>
      </c>
      <c r="B3955" s="99">
        <v>2181279</v>
      </c>
      <c r="C3955" s="100" t="s">
        <v>6502</v>
      </c>
      <c r="D3955" s="101" t="s">
        <v>6503</v>
      </c>
      <c r="E3955" s="102">
        <v>2126439</v>
      </c>
      <c r="F3955" s="101" t="s">
        <v>7506</v>
      </c>
      <c r="G3955" s="101" t="s">
        <v>5872</v>
      </c>
      <c r="H3955" s="103">
        <v>2.4</v>
      </c>
      <c r="I3955" s="100" t="s">
        <v>7471</v>
      </c>
      <c r="J3955" s="101" t="s">
        <v>6503</v>
      </c>
      <c r="K3955" s="101" t="s">
        <v>6504</v>
      </c>
    </row>
    <row r="3956" spans="1:11">
      <c r="A3956" s="2" t="s">
        <v>12142</v>
      </c>
      <c r="B3956" s="99">
        <v>2156936</v>
      </c>
      <c r="C3956" s="100" t="s">
        <v>10758</v>
      </c>
      <c r="D3956" s="101" t="s">
        <v>10759</v>
      </c>
      <c r="E3956" s="102">
        <v>2217102</v>
      </c>
      <c r="F3956" s="101" t="s">
        <v>7506</v>
      </c>
      <c r="G3956" s="101" t="s">
        <v>5872</v>
      </c>
      <c r="H3956" s="103">
        <v>12</v>
      </c>
      <c r="I3956" s="100" t="s">
        <v>7471</v>
      </c>
      <c r="J3956" s="101" t="s">
        <v>10759</v>
      </c>
      <c r="K3956" s="101" t="s">
        <v>882</v>
      </c>
    </row>
    <row r="3957" spans="1:11">
      <c r="A3957" s="2" t="s">
        <v>12142</v>
      </c>
      <c r="B3957" s="99">
        <v>2168891</v>
      </c>
      <c r="C3957" s="100" t="s">
        <v>10760</v>
      </c>
      <c r="D3957" s="101" t="s">
        <v>10761</v>
      </c>
      <c r="E3957" s="102">
        <v>2217102</v>
      </c>
      <c r="F3957" s="101" t="s">
        <v>7506</v>
      </c>
      <c r="G3957" s="101" t="s">
        <v>5872</v>
      </c>
      <c r="H3957" s="103">
        <v>12</v>
      </c>
      <c r="I3957" s="100" t="s">
        <v>7471</v>
      </c>
      <c r="J3957" s="101" t="s">
        <v>10761</v>
      </c>
      <c r="K3957" s="101" t="s">
        <v>882</v>
      </c>
    </row>
    <row r="3958" spans="1:11">
      <c r="A3958" s="2" t="s">
        <v>12142</v>
      </c>
      <c r="B3958" s="99">
        <v>2191076</v>
      </c>
      <c r="C3958" s="100" t="s">
        <v>10762</v>
      </c>
      <c r="D3958" s="101" t="s">
        <v>10763</v>
      </c>
      <c r="E3958" s="102">
        <v>2217102</v>
      </c>
      <c r="F3958" s="101" t="s">
        <v>7506</v>
      </c>
      <c r="G3958" s="101" t="s">
        <v>5872</v>
      </c>
      <c r="H3958" s="103">
        <v>12</v>
      </c>
      <c r="I3958" s="100" t="s">
        <v>7471</v>
      </c>
      <c r="J3958" s="101" t="s">
        <v>10763</v>
      </c>
      <c r="K3958" s="101" t="s">
        <v>882</v>
      </c>
    </row>
    <row r="3959" spans="1:11">
      <c r="A3959" s="2" t="s">
        <v>12142</v>
      </c>
      <c r="B3959" s="99">
        <v>2137914</v>
      </c>
      <c r="C3959" s="100" t="s">
        <v>10764</v>
      </c>
      <c r="D3959" s="101" t="s">
        <v>10765</v>
      </c>
      <c r="E3959" s="102">
        <v>2217102</v>
      </c>
      <c r="F3959" s="101" t="s">
        <v>7506</v>
      </c>
      <c r="G3959" s="101" t="s">
        <v>5872</v>
      </c>
      <c r="H3959" s="103">
        <v>12</v>
      </c>
      <c r="I3959" s="100" t="s">
        <v>7471</v>
      </c>
      <c r="J3959" s="101" t="s">
        <v>10765</v>
      </c>
      <c r="K3959" s="101" t="s">
        <v>882</v>
      </c>
    </row>
    <row r="3960" spans="1:11">
      <c r="A3960" s="2" t="s">
        <v>12142</v>
      </c>
      <c r="B3960" s="99">
        <v>2180109</v>
      </c>
      <c r="C3960" s="100" t="s">
        <v>10766</v>
      </c>
      <c r="D3960" s="101" t="s">
        <v>10767</v>
      </c>
      <c r="E3960" s="102">
        <v>2217102</v>
      </c>
      <c r="F3960" s="101" t="s">
        <v>7506</v>
      </c>
      <c r="G3960" s="101" t="s">
        <v>5872</v>
      </c>
      <c r="H3960" s="103">
        <v>12</v>
      </c>
      <c r="I3960" s="100" t="s">
        <v>7471</v>
      </c>
      <c r="J3960" s="101" t="s">
        <v>10767</v>
      </c>
      <c r="K3960" s="101" t="s">
        <v>882</v>
      </c>
    </row>
    <row r="3961" spans="1:11">
      <c r="A3961" s="2" t="s">
        <v>12142</v>
      </c>
      <c r="B3961" s="99">
        <v>2139634</v>
      </c>
      <c r="C3961" s="100" t="s">
        <v>11120</v>
      </c>
      <c r="D3961" s="101" t="s">
        <v>11121</v>
      </c>
      <c r="E3961" s="102">
        <v>2214782</v>
      </c>
      <c r="F3961" s="101" t="s">
        <v>7506</v>
      </c>
      <c r="G3961" s="101" t="s">
        <v>5872</v>
      </c>
      <c r="H3961" s="103">
        <v>12</v>
      </c>
      <c r="I3961" s="100" t="s">
        <v>7471</v>
      </c>
      <c r="J3961" s="101" t="s">
        <v>11121</v>
      </c>
      <c r="K3961" s="101" t="s">
        <v>909</v>
      </c>
    </row>
    <row r="3962" spans="1:11">
      <c r="A3962" s="2" t="s">
        <v>12142</v>
      </c>
      <c r="B3962" s="99">
        <v>2168700</v>
      </c>
      <c r="C3962" s="100" t="s">
        <v>11122</v>
      </c>
      <c r="D3962" s="101" t="s">
        <v>11123</v>
      </c>
      <c r="E3962" s="102">
        <v>2214782</v>
      </c>
      <c r="F3962" s="101" t="s">
        <v>7506</v>
      </c>
      <c r="G3962" s="101" t="s">
        <v>5872</v>
      </c>
      <c r="H3962" s="103">
        <v>12</v>
      </c>
      <c r="I3962" s="100" t="s">
        <v>7471</v>
      </c>
      <c r="J3962" s="101" t="s">
        <v>11123</v>
      </c>
      <c r="K3962" s="101" t="s">
        <v>909</v>
      </c>
    </row>
    <row r="3963" spans="1:11">
      <c r="A3963" s="2" t="s">
        <v>12142</v>
      </c>
      <c r="B3963" s="99">
        <v>2180190</v>
      </c>
      <c r="C3963" s="100" t="s">
        <v>11124</v>
      </c>
      <c r="D3963" s="101" t="s">
        <v>11125</v>
      </c>
      <c r="E3963" s="102">
        <v>2214782</v>
      </c>
      <c r="F3963" s="101" t="s">
        <v>7506</v>
      </c>
      <c r="G3963" s="101" t="s">
        <v>5872</v>
      </c>
      <c r="H3963" s="103">
        <v>12</v>
      </c>
      <c r="I3963" s="100" t="s">
        <v>7471</v>
      </c>
      <c r="J3963" s="101" t="s">
        <v>11125</v>
      </c>
      <c r="K3963" s="101" t="s">
        <v>909</v>
      </c>
    </row>
    <row r="3964" spans="1:11">
      <c r="A3964" s="2" t="s">
        <v>12142</v>
      </c>
      <c r="B3964" s="99">
        <v>2142918</v>
      </c>
      <c r="C3964" s="100" t="s">
        <v>11126</v>
      </c>
      <c r="D3964" s="101" t="s">
        <v>11127</v>
      </c>
      <c r="E3964" s="102">
        <v>2214782</v>
      </c>
      <c r="F3964" s="101" t="s">
        <v>7506</v>
      </c>
      <c r="G3964" s="101" t="s">
        <v>5872</v>
      </c>
      <c r="H3964" s="103">
        <v>12</v>
      </c>
      <c r="I3964" s="100" t="s">
        <v>7471</v>
      </c>
      <c r="J3964" s="101" t="s">
        <v>11127</v>
      </c>
      <c r="K3964" s="101" t="s">
        <v>909</v>
      </c>
    </row>
    <row r="3965" spans="1:11">
      <c r="A3965" s="2" t="s">
        <v>12142</v>
      </c>
      <c r="B3965" s="99">
        <v>2171685</v>
      </c>
      <c r="C3965" s="100" t="s">
        <v>11128</v>
      </c>
      <c r="D3965" s="101" t="s">
        <v>11129</v>
      </c>
      <c r="E3965" s="102">
        <v>2214782</v>
      </c>
      <c r="F3965" s="101" t="s">
        <v>7506</v>
      </c>
      <c r="G3965" s="101" t="s">
        <v>5872</v>
      </c>
      <c r="H3965" s="103">
        <v>12</v>
      </c>
      <c r="I3965" s="100" t="s">
        <v>7471</v>
      </c>
      <c r="J3965" s="101" t="s">
        <v>11129</v>
      </c>
      <c r="K3965" s="101" t="s">
        <v>909</v>
      </c>
    </row>
    <row r="3966" spans="1:11">
      <c r="A3966" s="2" t="s">
        <v>12142</v>
      </c>
      <c r="B3966" s="99">
        <v>2189996</v>
      </c>
      <c r="C3966" s="100" t="s">
        <v>11130</v>
      </c>
      <c r="D3966" s="101" t="s">
        <v>11131</v>
      </c>
      <c r="E3966" s="102">
        <v>2214782</v>
      </c>
      <c r="F3966" s="101" t="s">
        <v>7506</v>
      </c>
      <c r="G3966" s="101" t="s">
        <v>5872</v>
      </c>
      <c r="H3966" s="103">
        <v>12</v>
      </c>
      <c r="I3966" s="100" t="s">
        <v>7471</v>
      </c>
      <c r="J3966" s="101" t="s">
        <v>11131</v>
      </c>
      <c r="K3966" s="101" t="s">
        <v>909</v>
      </c>
    </row>
    <row r="3967" spans="1:11">
      <c r="A3967" s="2" t="s">
        <v>12142</v>
      </c>
      <c r="B3967" s="99">
        <v>2178029</v>
      </c>
      <c r="C3967" s="100" t="s">
        <v>10402</v>
      </c>
      <c r="D3967" s="101" t="s">
        <v>10403</v>
      </c>
      <c r="E3967" s="102">
        <v>2274124</v>
      </c>
      <c r="F3967" s="101" t="s">
        <v>7506</v>
      </c>
      <c r="G3967" s="101" t="s">
        <v>5872</v>
      </c>
      <c r="H3967" s="103">
        <v>12</v>
      </c>
      <c r="I3967" s="100" t="s">
        <v>7471</v>
      </c>
      <c r="J3967" s="101" t="s">
        <v>10403</v>
      </c>
      <c r="K3967" s="101" t="s">
        <v>1499</v>
      </c>
    </row>
    <row r="3968" spans="1:11">
      <c r="A3968" s="2" t="s">
        <v>12142</v>
      </c>
      <c r="B3968" s="99">
        <v>2158265</v>
      </c>
      <c r="C3968" s="100" t="s">
        <v>11991</v>
      </c>
      <c r="D3968" s="101" t="s">
        <v>11992</v>
      </c>
      <c r="E3968" s="102">
        <v>2219506</v>
      </c>
      <c r="F3968" s="101" t="s">
        <v>7506</v>
      </c>
      <c r="G3968" s="101" t="s">
        <v>5872</v>
      </c>
      <c r="H3968" s="103">
        <v>12</v>
      </c>
      <c r="I3968" s="100" t="s">
        <v>7471</v>
      </c>
      <c r="J3968" s="101" t="s">
        <v>11992</v>
      </c>
      <c r="K3968" s="101" t="s">
        <v>965</v>
      </c>
    </row>
    <row r="3969" spans="1:11">
      <c r="A3969" s="2" t="s">
        <v>12142</v>
      </c>
      <c r="B3969" s="99">
        <v>2185315</v>
      </c>
      <c r="C3969" s="100" t="s">
        <v>11993</v>
      </c>
      <c r="D3969" s="101" t="s">
        <v>11994</v>
      </c>
      <c r="E3969" s="102">
        <v>2219506</v>
      </c>
      <c r="F3969" s="101" t="s">
        <v>7506</v>
      </c>
      <c r="G3969" s="101" t="s">
        <v>5872</v>
      </c>
      <c r="H3969" s="103">
        <v>12</v>
      </c>
      <c r="I3969" s="100" t="s">
        <v>7471</v>
      </c>
      <c r="J3969" s="101" t="s">
        <v>11994</v>
      </c>
      <c r="K3969" s="101" t="s">
        <v>965</v>
      </c>
    </row>
    <row r="3970" spans="1:11">
      <c r="A3970" s="2" t="s">
        <v>12142</v>
      </c>
      <c r="B3970" s="99">
        <v>2191014</v>
      </c>
      <c r="C3970" s="100" t="s">
        <v>11995</v>
      </c>
      <c r="D3970" s="101" t="s">
        <v>11996</v>
      </c>
      <c r="E3970" s="102">
        <v>2219506</v>
      </c>
      <c r="F3970" s="101" t="s">
        <v>7506</v>
      </c>
      <c r="G3970" s="101" t="s">
        <v>5872</v>
      </c>
      <c r="H3970" s="103">
        <v>12</v>
      </c>
      <c r="I3970" s="100" t="s">
        <v>7471</v>
      </c>
      <c r="J3970" s="101" t="s">
        <v>11996</v>
      </c>
      <c r="K3970" s="101" t="s">
        <v>965</v>
      </c>
    </row>
    <row r="3971" spans="1:11">
      <c r="A3971" s="2" t="s">
        <v>12142</v>
      </c>
      <c r="B3971" s="99">
        <v>2177399</v>
      </c>
      <c r="C3971" s="100" t="s">
        <v>11997</v>
      </c>
      <c r="D3971" s="101" t="s">
        <v>11998</v>
      </c>
      <c r="E3971" s="102">
        <v>2219506</v>
      </c>
      <c r="F3971" s="101" t="s">
        <v>7506</v>
      </c>
      <c r="G3971" s="101" t="s">
        <v>5872</v>
      </c>
      <c r="H3971" s="103">
        <v>12</v>
      </c>
      <c r="I3971" s="100" t="s">
        <v>7471</v>
      </c>
      <c r="J3971" s="101" t="s">
        <v>11998</v>
      </c>
      <c r="K3971" s="101" t="s">
        <v>965</v>
      </c>
    </row>
    <row r="3972" spans="1:11">
      <c r="A3972" s="2" t="s">
        <v>12142</v>
      </c>
      <c r="B3972" s="99">
        <v>2174025</v>
      </c>
      <c r="C3972" s="100" t="s">
        <v>11999</v>
      </c>
      <c r="D3972" s="101" t="s">
        <v>12000</v>
      </c>
      <c r="E3972" s="102">
        <v>2219506</v>
      </c>
      <c r="F3972" s="101" t="s">
        <v>7506</v>
      </c>
      <c r="G3972" s="101" t="s">
        <v>5872</v>
      </c>
      <c r="H3972" s="103">
        <v>12</v>
      </c>
      <c r="I3972" s="100" t="s">
        <v>7471</v>
      </c>
      <c r="J3972" s="101" t="s">
        <v>12000</v>
      </c>
      <c r="K3972" s="101" t="s">
        <v>965</v>
      </c>
    </row>
    <row r="3973" spans="1:11">
      <c r="A3973" s="2" t="s">
        <v>12142</v>
      </c>
      <c r="B3973" s="99">
        <v>2190766</v>
      </c>
      <c r="C3973" s="100" t="s">
        <v>12001</v>
      </c>
      <c r="D3973" s="101" t="s">
        <v>12002</v>
      </c>
      <c r="E3973" s="102">
        <v>2219506</v>
      </c>
      <c r="F3973" s="101" t="s">
        <v>7506</v>
      </c>
      <c r="G3973" s="101" t="s">
        <v>5872</v>
      </c>
      <c r="H3973" s="103">
        <v>12</v>
      </c>
      <c r="I3973" s="100" t="s">
        <v>7471</v>
      </c>
      <c r="J3973" s="101" t="s">
        <v>12002</v>
      </c>
      <c r="K3973" s="101" t="s">
        <v>965</v>
      </c>
    </row>
    <row r="3974" spans="1:11">
      <c r="A3974" s="2" t="s">
        <v>12142</v>
      </c>
      <c r="B3974" s="99">
        <v>2188918</v>
      </c>
      <c r="C3974" s="100" t="s">
        <v>12003</v>
      </c>
      <c r="D3974" s="101" t="s">
        <v>12004</v>
      </c>
      <c r="E3974" s="102">
        <v>2127078</v>
      </c>
      <c r="F3974" s="101" t="s">
        <v>7506</v>
      </c>
      <c r="G3974" s="101" t="s">
        <v>5442</v>
      </c>
      <c r="H3974" s="103">
        <v>12</v>
      </c>
      <c r="I3974" s="100" t="s">
        <v>7521</v>
      </c>
      <c r="J3974" s="101" t="s">
        <v>12004</v>
      </c>
      <c r="K3974" s="101" t="s">
        <v>12005</v>
      </c>
    </row>
    <row r="3975" spans="1:11">
      <c r="A3975" s="2" t="s">
        <v>12142</v>
      </c>
      <c r="B3975" s="99">
        <v>2164255</v>
      </c>
      <c r="C3975" s="100" t="s">
        <v>12006</v>
      </c>
      <c r="D3975" s="101" t="s">
        <v>12007</v>
      </c>
      <c r="E3975" s="102">
        <v>2217180</v>
      </c>
      <c r="F3975" s="101" t="s">
        <v>7506</v>
      </c>
      <c r="G3975" s="101" t="s">
        <v>5442</v>
      </c>
      <c r="H3975" s="103">
        <v>2.4</v>
      </c>
      <c r="I3975" s="100" t="s">
        <v>7471</v>
      </c>
      <c r="J3975" s="101" t="s">
        <v>12007</v>
      </c>
      <c r="K3975" s="101" t="s">
        <v>1063</v>
      </c>
    </row>
    <row r="3976" spans="1:11">
      <c r="A3976" s="2" t="s">
        <v>12142</v>
      </c>
      <c r="B3976" s="99">
        <v>2190359</v>
      </c>
      <c r="C3976" s="100" t="s">
        <v>12008</v>
      </c>
      <c r="D3976" s="101" t="s">
        <v>12009</v>
      </c>
      <c r="E3976" s="102">
        <v>2217180</v>
      </c>
      <c r="F3976" s="101" t="s">
        <v>7506</v>
      </c>
      <c r="G3976" s="101" t="s">
        <v>5442</v>
      </c>
      <c r="H3976" s="103">
        <v>2.4</v>
      </c>
      <c r="I3976" s="100" t="s">
        <v>7471</v>
      </c>
      <c r="J3976" s="101" t="s">
        <v>12009</v>
      </c>
      <c r="K3976" s="101" t="s">
        <v>1063</v>
      </c>
    </row>
    <row r="3977" spans="1:11">
      <c r="A3977" s="2" t="s">
        <v>12142</v>
      </c>
      <c r="B3977" s="99">
        <v>2190516</v>
      </c>
      <c r="C3977" s="100" t="s">
        <v>12010</v>
      </c>
      <c r="D3977" s="101" t="s">
        <v>12011</v>
      </c>
      <c r="E3977" s="102">
        <v>2214864</v>
      </c>
      <c r="F3977" s="101" t="s">
        <v>7506</v>
      </c>
      <c r="G3977" s="101" t="s">
        <v>5442</v>
      </c>
      <c r="H3977" s="103">
        <v>12</v>
      </c>
      <c r="I3977" s="100" t="s">
        <v>7471</v>
      </c>
      <c r="J3977" s="101" t="s">
        <v>12011</v>
      </c>
      <c r="K3977" s="101" t="s">
        <v>1063</v>
      </c>
    </row>
    <row r="3978" spans="1:11">
      <c r="A3978" s="2" t="s">
        <v>12142</v>
      </c>
      <c r="B3978" s="99">
        <v>2181021</v>
      </c>
      <c r="C3978" s="100" t="s">
        <v>12012</v>
      </c>
      <c r="D3978" s="101" t="s">
        <v>12013</v>
      </c>
      <c r="E3978" s="102">
        <v>2214864</v>
      </c>
      <c r="F3978" s="101" t="s">
        <v>7506</v>
      </c>
      <c r="G3978" s="101" t="s">
        <v>5442</v>
      </c>
      <c r="H3978" s="103">
        <v>12</v>
      </c>
      <c r="I3978" s="100" t="s">
        <v>7471</v>
      </c>
      <c r="J3978" s="101" t="s">
        <v>12013</v>
      </c>
      <c r="K3978" s="101" t="s">
        <v>1063</v>
      </c>
    </row>
    <row r="3979" spans="1:11">
      <c r="A3979" s="2" t="s">
        <v>12142</v>
      </c>
      <c r="B3979" s="99">
        <v>2179932</v>
      </c>
      <c r="C3979" s="100" t="s">
        <v>12014</v>
      </c>
      <c r="D3979" s="101" t="s">
        <v>12015</v>
      </c>
      <c r="E3979" s="102">
        <v>2214864</v>
      </c>
      <c r="F3979" s="101" t="s">
        <v>7506</v>
      </c>
      <c r="G3979" s="101" t="s">
        <v>5442</v>
      </c>
      <c r="H3979" s="103">
        <v>12</v>
      </c>
      <c r="I3979" s="100" t="s">
        <v>7471</v>
      </c>
      <c r="J3979" s="101" t="s">
        <v>12015</v>
      </c>
      <c r="K3979" s="101" t="s">
        <v>1063</v>
      </c>
    </row>
    <row r="3980" spans="1:11">
      <c r="A3980" s="2" t="s">
        <v>12142</v>
      </c>
      <c r="B3980" s="99">
        <v>2182694</v>
      </c>
      <c r="C3980" s="100" t="s">
        <v>12016</v>
      </c>
      <c r="D3980" s="101" t="s">
        <v>12017</v>
      </c>
      <c r="E3980" s="102">
        <v>2217180</v>
      </c>
      <c r="F3980" s="101" t="s">
        <v>7506</v>
      </c>
      <c r="G3980" s="101" t="s">
        <v>5442</v>
      </c>
      <c r="H3980" s="103">
        <v>2.4</v>
      </c>
      <c r="I3980" s="100" t="s">
        <v>7471</v>
      </c>
      <c r="J3980" s="101" t="s">
        <v>12017</v>
      </c>
      <c r="K3980" s="101" t="s">
        <v>1063</v>
      </c>
    </row>
    <row r="3981" spans="1:11">
      <c r="A3981" s="2" t="s">
        <v>12142</v>
      </c>
      <c r="B3981" s="99">
        <v>2188969</v>
      </c>
      <c r="C3981" s="100" t="s">
        <v>12018</v>
      </c>
      <c r="D3981" s="101" t="s">
        <v>1063</v>
      </c>
      <c r="E3981" s="102">
        <v>2127053</v>
      </c>
      <c r="F3981" s="101" t="s">
        <v>7506</v>
      </c>
      <c r="G3981" s="101" t="s">
        <v>5442</v>
      </c>
      <c r="H3981" s="103">
        <v>2.4</v>
      </c>
      <c r="I3981" s="100" t="s">
        <v>7521</v>
      </c>
      <c r="J3981" s="101" t="s">
        <v>1063</v>
      </c>
      <c r="K3981" s="101" t="s">
        <v>12019</v>
      </c>
    </row>
    <row r="3982" spans="1:11">
      <c r="A3982" s="2" t="s">
        <v>12142</v>
      </c>
      <c r="B3982" s="99">
        <v>2190387</v>
      </c>
      <c r="C3982" s="100" t="s">
        <v>12020</v>
      </c>
      <c r="D3982" s="101" t="s">
        <v>12021</v>
      </c>
      <c r="E3982" s="102">
        <v>2127216</v>
      </c>
      <c r="F3982" s="101" t="s">
        <v>7506</v>
      </c>
      <c r="G3982" s="101" t="s">
        <v>5872</v>
      </c>
      <c r="H3982" s="103">
        <v>2.4</v>
      </c>
      <c r="I3982" s="100" t="s">
        <v>7471</v>
      </c>
      <c r="J3982" s="101" t="s">
        <v>12021</v>
      </c>
      <c r="K3982" s="101" t="s">
        <v>1590</v>
      </c>
    </row>
    <row r="3983" spans="1:11">
      <c r="A3983" s="2" t="s">
        <v>12142</v>
      </c>
      <c r="B3983" s="99">
        <v>2164646</v>
      </c>
      <c r="C3983" s="100" t="s">
        <v>12022</v>
      </c>
      <c r="D3983" s="101" t="s">
        <v>12023</v>
      </c>
      <c r="E3983" s="102">
        <v>2218402</v>
      </c>
      <c r="F3983" s="101" t="s">
        <v>7506</v>
      </c>
      <c r="G3983" s="101" t="s">
        <v>1776</v>
      </c>
      <c r="H3983" s="103">
        <v>12</v>
      </c>
      <c r="I3983" s="100" t="s">
        <v>7471</v>
      </c>
      <c r="J3983" s="101" t="s">
        <v>12023</v>
      </c>
      <c r="K3983" s="101" t="s">
        <v>10295</v>
      </c>
    </row>
    <row r="3984" spans="1:11">
      <c r="A3984" s="2" t="s">
        <v>12142</v>
      </c>
      <c r="B3984" s="99">
        <v>2186383</v>
      </c>
      <c r="C3984" s="100" t="s">
        <v>12024</v>
      </c>
      <c r="D3984" s="101" t="s">
        <v>12025</v>
      </c>
      <c r="E3984" s="102">
        <v>2218402</v>
      </c>
      <c r="F3984" s="101" t="s">
        <v>7506</v>
      </c>
      <c r="G3984" s="101" t="s">
        <v>1776</v>
      </c>
      <c r="H3984" s="103">
        <v>12</v>
      </c>
      <c r="I3984" s="100" t="s">
        <v>7471</v>
      </c>
      <c r="J3984" s="101" t="s">
        <v>12025</v>
      </c>
      <c r="K3984" s="101" t="s">
        <v>10295</v>
      </c>
    </row>
    <row r="3985" spans="1:11">
      <c r="A3985" s="2" t="s">
        <v>12126</v>
      </c>
      <c r="B3985" s="99">
        <v>2150781</v>
      </c>
      <c r="C3985" s="100" t="s">
        <v>2898</v>
      </c>
      <c r="D3985" s="101" t="s">
        <v>2899</v>
      </c>
      <c r="E3985" s="102">
        <v>2218086</v>
      </c>
      <c r="F3985" s="101" t="s">
        <v>7506</v>
      </c>
      <c r="G3985" s="101" t="s">
        <v>2900</v>
      </c>
      <c r="H3985" s="103">
        <v>12</v>
      </c>
      <c r="I3985" s="100" t="s">
        <v>7471</v>
      </c>
      <c r="J3985" s="101" t="s">
        <v>2899</v>
      </c>
      <c r="K3985" s="101" t="s">
        <v>346</v>
      </c>
    </row>
    <row r="3986" spans="1:11">
      <c r="A3986" s="2" t="s">
        <v>12126</v>
      </c>
      <c r="B3986" s="99">
        <v>2168121</v>
      </c>
      <c r="C3986" s="100" t="s">
        <v>2901</v>
      </c>
      <c r="D3986" s="101" t="s">
        <v>2902</v>
      </c>
      <c r="E3986" s="102">
        <v>2218086</v>
      </c>
      <c r="F3986" s="101" t="s">
        <v>7506</v>
      </c>
      <c r="G3986" s="101" t="s">
        <v>2900</v>
      </c>
      <c r="H3986" s="103">
        <v>12</v>
      </c>
      <c r="I3986" s="100" t="s">
        <v>7471</v>
      </c>
      <c r="J3986" s="101" t="s">
        <v>2902</v>
      </c>
      <c r="K3986" s="101" t="s">
        <v>346</v>
      </c>
    </row>
    <row r="3987" spans="1:11">
      <c r="A3987" s="2" t="s">
        <v>12126</v>
      </c>
      <c r="B3987" s="99">
        <v>2183088</v>
      </c>
      <c r="C3987" s="100" t="s">
        <v>2903</v>
      </c>
      <c r="D3987" s="101" t="s">
        <v>2904</v>
      </c>
      <c r="E3987" s="102">
        <v>2218086</v>
      </c>
      <c r="F3987" s="101" t="s">
        <v>7506</v>
      </c>
      <c r="G3987" s="101" t="s">
        <v>2900</v>
      </c>
      <c r="H3987" s="103">
        <v>12</v>
      </c>
      <c r="I3987" s="100" t="s">
        <v>7471</v>
      </c>
      <c r="J3987" s="101" t="s">
        <v>2904</v>
      </c>
      <c r="K3987" s="101" t="s">
        <v>346</v>
      </c>
    </row>
    <row r="3988" spans="1:11">
      <c r="A3988" s="2" t="s">
        <v>12126</v>
      </c>
      <c r="B3988" s="99">
        <v>2187290</v>
      </c>
      <c r="C3988" s="100" t="s">
        <v>2905</v>
      </c>
      <c r="D3988" s="101" t="s">
        <v>2906</v>
      </c>
      <c r="E3988" s="102">
        <v>2218086</v>
      </c>
      <c r="F3988" s="101" t="s">
        <v>7506</v>
      </c>
      <c r="G3988" s="101" t="s">
        <v>2900</v>
      </c>
      <c r="H3988" s="103">
        <v>12</v>
      </c>
      <c r="I3988" s="100" t="s">
        <v>7471</v>
      </c>
      <c r="J3988" s="101" t="s">
        <v>2906</v>
      </c>
      <c r="K3988" s="101" t="s">
        <v>346</v>
      </c>
    </row>
    <row r="3989" spans="1:11">
      <c r="A3989" s="2" t="s">
        <v>12126</v>
      </c>
      <c r="B3989" s="99">
        <v>2190538</v>
      </c>
      <c r="C3989" s="100" t="s">
        <v>2907</v>
      </c>
      <c r="D3989" s="101" t="s">
        <v>2908</v>
      </c>
      <c r="E3989" s="102">
        <v>2218086</v>
      </c>
      <c r="F3989" s="101" t="s">
        <v>7506</v>
      </c>
      <c r="G3989" s="101" t="s">
        <v>2900</v>
      </c>
      <c r="H3989" s="103">
        <v>12</v>
      </c>
      <c r="I3989" s="100" t="s">
        <v>7471</v>
      </c>
      <c r="J3989" s="101" t="s">
        <v>2908</v>
      </c>
      <c r="K3989" s="101" t="s">
        <v>346</v>
      </c>
    </row>
    <row r="3990" spans="1:11">
      <c r="A3990" s="2" t="s">
        <v>12126</v>
      </c>
      <c r="B3990" s="99">
        <v>2190827</v>
      </c>
      <c r="C3990" s="100" t="s">
        <v>2909</v>
      </c>
      <c r="D3990" s="101" t="s">
        <v>2910</v>
      </c>
      <c r="E3990" s="102">
        <v>2218086</v>
      </c>
      <c r="F3990" s="101" t="s">
        <v>7506</v>
      </c>
      <c r="G3990" s="101" t="s">
        <v>2900</v>
      </c>
      <c r="H3990" s="103">
        <v>12</v>
      </c>
      <c r="I3990" s="100" t="s">
        <v>7471</v>
      </c>
      <c r="J3990" s="101" t="s">
        <v>2910</v>
      </c>
      <c r="K3990" s="101" t="s">
        <v>346</v>
      </c>
    </row>
    <row r="3991" spans="1:11">
      <c r="A3991" s="2" t="s">
        <v>12126</v>
      </c>
      <c r="B3991" s="99">
        <v>2152729</v>
      </c>
      <c r="C3991" s="100" t="s">
        <v>2911</v>
      </c>
      <c r="D3991" s="101" t="s">
        <v>2912</v>
      </c>
      <c r="E3991" s="102">
        <v>2218086</v>
      </c>
      <c r="F3991" s="101" t="s">
        <v>7506</v>
      </c>
      <c r="G3991" s="101" t="s">
        <v>2900</v>
      </c>
      <c r="H3991" s="103">
        <v>12</v>
      </c>
      <c r="I3991" s="100" t="s">
        <v>7471</v>
      </c>
      <c r="J3991" s="101" t="s">
        <v>2912</v>
      </c>
      <c r="K3991" s="101" t="s">
        <v>346</v>
      </c>
    </row>
    <row r="3992" spans="1:11">
      <c r="A3992" s="2" t="s">
        <v>12126</v>
      </c>
      <c r="B3992" s="99">
        <v>2178688</v>
      </c>
      <c r="C3992" s="100" t="s">
        <v>2913</v>
      </c>
      <c r="D3992" s="101" t="s">
        <v>2914</v>
      </c>
      <c r="E3992" s="102">
        <v>2220422</v>
      </c>
      <c r="F3992" s="101" t="s">
        <v>7506</v>
      </c>
      <c r="G3992" s="101" t="s">
        <v>2900</v>
      </c>
      <c r="H3992" s="103">
        <v>33</v>
      </c>
      <c r="I3992" s="100" t="s">
        <v>7471</v>
      </c>
      <c r="J3992" s="101" t="s">
        <v>2914</v>
      </c>
      <c r="K3992" s="101" t="s">
        <v>346</v>
      </c>
    </row>
    <row r="3993" spans="1:11">
      <c r="A3993" s="2" t="s">
        <v>12126</v>
      </c>
      <c r="B3993" s="99">
        <v>2166651</v>
      </c>
      <c r="C3993" s="100" t="s">
        <v>2915</v>
      </c>
      <c r="D3993" s="101" t="s">
        <v>2916</v>
      </c>
      <c r="E3993" s="102">
        <v>2218086</v>
      </c>
      <c r="F3993" s="101" t="s">
        <v>7506</v>
      </c>
      <c r="G3993" s="101" t="s">
        <v>2900</v>
      </c>
      <c r="H3993" s="103">
        <v>12</v>
      </c>
      <c r="I3993" s="100" t="s">
        <v>7471</v>
      </c>
      <c r="J3993" s="101" t="s">
        <v>2916</v>
      </c>
      <c r="K3993" s="101" t="s">
        <v>346</v>
      </c>
    </row>
    <row r="3994" spans="1:11">
      <c r="A3994" s="2" t="s">
        <v>12126</v>
      </c>
      <c r="B3994" s="99">
        <v>2144390</v>
      </c>
      <c r="C3994" s="100" t="s">
        <v>2917</v>
      </c>
      <c r="D3994" s="101" t="s">
        <v>2918</v>
      </c>
      <c r="E3994" s="102">
        <v>2218086</v>
      </c>
      <c r="F3994" s="101" t="s">
        <v>7506</v>
      </c>
      <c r="G3994" s="101" t="s">
        <v>2900</v>
      </c>
      <c r="H3994" s="103">
        <v>12</v>
      </c>
      <c r="I3994" s="100" t="s">
        <v>7471</v>
      </c>
      <c r="J3994" s="101" t="s">
        <v>2918</v>
      </c>
      <c r="K3994" s="101" t="s">
        <v>346</v>
      </c>
    </row>
    <row r="3995" spans="1:11">
      <c r="A3995" s="2" t="s">
        <v>12126</v>
      </c>
      <c r="B3995" s="99">
        <v>2148308</v>
      </c>
      <c r="C3995" s="100" t="s">
        <v>2919</v>
      </c>
      <c r="D3995" s="101" t="s">
        <v>2920</v>
      </c>
      <c r="E3995" s="102">
        <v>2218086</v>
      </c>
      <c r="F3995" s="101" t="s">
        <v>7506</v>
      </c>
      <c r="G3995" s="101" t="s">
        <v>2900</v>
      </c>
      <c r="H3995" s="103">
        <v>12</v>
      </c>
      <c r="I3995" s="100" t="s">
        <v>7471</v>
      </c>
      <c r="J3995" s="101" t="s">
        <v>2920</v>
      </c>
      <c r="K3995" s="101" t="s">
        <v>346</v>
      </c>
    </row>
    <row r="3996" spans="1:11">
      <c r="A3996" s="2" t="s">
        <v>12126</v>
      </c>
      <c r="B3996" s="99">
        <v>2165739</v>
      </c>
      <c r="C3996" s="100" t="s">
        <v>2921</v>
      </c>
      <c r="D3996" s="101" t="s">
        <v>2922</v>
      </c>
      <c r="E3996" s="102">
        <v>2220422</v>
      </c>
      <c r="F3996" s="101" t="s">
        <v>7506</v>
      </c>
      <c r="G3996" s="101" t="s">
        <v>2900</v>
      </c>
      <c r="H3996" s="103">
        <v>33</v>
      </c>
      <c r="I3996" s="100" t="s">
        <v>7471</v>
      </c>
      <c r="J3996" s="101" t="s">
        <v>2922</v>
      </c>
      <c r="K3996" s="101" t="s">
        <v>346</v>
      </c>
    </row>
    <row r="3997" spans="1:11">
      <c r="A3997" s="2" t="s">
        <v>12126</v>
      </c>
      <c r="B3997" s="99">
        <v>2166109</v>
      </c>
      <c r="C3997" s="100" t="s">
        <v>2923</v>
      </c>
      <c r="D3997" s="101" t="s">
        <v>2924</v>
      </c>
      <c r="E3997" s="102">
        <v>2218086</v>
      </c>
      <c r="F3997" s="101" t="s">
        <v>7506</v>
      </c>
      <c r="G3997" s="101" t="s">
        <v>2900</v>
      </c>
      <c r="H3997" s="103">
        <v>12</v>
      </c>
      <c r="I3997" s="100" t="s">
        <v>7471</v>
      </c>
      <c r="J3997" s="101" t="s">
        <v>2924</v>
      </c>
      <c r="K3997" s="101" t="s">
        <v>346</v>
      </c>
    </row>
    <row r="3998" spans="1:11">
      <c r="A3998" s="2" t="s">
        <v>12126</v>
      </c>
      <c r="B3998" s="99">
        <v>2180376</v>
      </c>
      <c r="C3998" s="100" t="s">
        <v>2925</v>
      </c>
      <c r="D3998" s="101" t="s">
        <v>2926</v>
      </c>
      <c r="E3998" s="102">
        <v>2220422</v>
      </c>
      <c r="F3998" s="101" t="s">
        <v>7506</v>
      </c>
      <c r="G3998" s="101" t="s">
        <v>2900</v>
      </c>
      <c r="H3998" s="103">
        <v>33</v>
      </c>
      <c r="I3998" s="100" t="s">
        <v>7471</v>
      </c>
      <c r="J3998" s="101" t="s">
        <v>2926</v>
      </c>
      <c r="K3998" s="101" t="s">
        <v>346</v>
      </c>
    </row>
    <row r="3999" spans="1:11">
      <c r="A3999" s="2" t="s">
        <v>12126</v>
      </c>
      <c r="B3999" s="99">
        <v>2186386</v>
      </c>
      <c r="C3999" s="100" t="s">
        <v>2927</v>
      </c>
      <c r="D3999" s="101" t="s">
        <v>2928</v>
      </c>
      <c r="E3999" s="102">
        <v>2218086</v>
      </c>
      <c r="F3999" s="101" t="s">
        <v>7506</v>
      </c>
      <c r="G3999" s="101" t="s">
        <v>2900</v>
      </c>
      <c r="H3999" s="103">
        <v>12</v>
      </c>
      <c r="I3999" s="100" t="s">
        <v>7471</v>
      </c>
      <c r="J3999" s="101" t="s">
        <v>2928</v>
      </c>
      <c r="K3999" s="101" t="s">
        <v>346</v>
      </c>
    </row>
    <row r="4000" spans="1:11">
      <c r="A4000" s="2" t="s">
        <v>12126</v>
      </c>
      <c r="B4000" s="99">
        <v>2130049</v>
      </c>
      <c r="C4000" s="100" t="s">
        <v>5902</v>
      </c>
      <c r="D4000" s="101" t="s">
        <v>5903</v>
      </c>
      <c r="E4000" s="102">
        <v>2213470</v>
      </c>
      <c r="F4000" s="101" t="s">
        <v>7506</v>
      </c>
      <c r="G4000" s="101" t="s">
        <v>2900</v>
      </c>
      <c r="H4000" s="103">
        <v>12</v>
      </c>
      <c r="I4000" s="100" t="s">
        <v>7471</v>
      </c>
      <c r="J4000" s="101" t="s">
        <v>5903</v>
      </c>
      <c r="K4000" s="101" t="s">
        <v>380</v>
      </c>
    </row>
    <row r="4001" spans="1:11">
      <c r="A4001" s="2" t="s">
        <v>12126</v>
      </c>
      <c r="B4001" s="99">
        <v>2136879</v>
      </c>
      <c r="C4001" s="100" t="s">
        <v>5904</v>
      </c>
      <c r="D4001" s="101" t="s">
        <v>5905</v>
      </c>
      <c r="E4001" s="102">
        <v>2213470</v>
      </c>
      <c r="F4001" s="101" t="s">
        <v>7506</v>
      </c>
      <c r="G4001" s="101" t="s">
        <v>2900</v>
      </c>
      <c r="H4001" s="103">
        <v>12</v>
      </c>
      <c r="I4001" s="100" t="s">
        <v>7471</v>
      </c>
      <c r="J4001" s="101" t="s">
        <v>5905</v>
      </c>
      <c r="K4001" s="101" t="s">
        <v>380</v>
      </c>
    </row>
    <row r="4002" spans="1:11">
      <c r="A4002" s="2" t="s">
        <v>12126</v>
      </c>
      <c r="B4002" s="99">
        <v>2139083</v>
      </c>
      <c r="C4002" s="100" t="s">
        <v>5906</v>
      </c>
      <c r="D4002" s="101" t="s">
        <v>5907</v>
      </c>
      <c r="E4002" s="102">
        <v>2213470</v>
      </c>
      <c r="F4002" s="101" t="s">
        <v>7506</v>
      </c>
      <c r="G4002" s="101" t="s">
        <v>2900</v>
      </c>
      <c r="H4002" s="103">
        <v>12</v>
      </c>
      <c r="I4002" s="100" t="s">
        <v>7471</v>
      </c>
      <c r="J4002" s="101" t="s">
        <v>5907</v>
      </c>
      <c r="K4002" s="101" t="s">
        <v>380</v>
      </c>
    </row>
    <row r="4003" spans="1:11">
      <c r="A4003" s="2" t="s">
        <v>12126</v>
      </c>
      <c r="B4003" s="99">
        <v>2142334</v>
      </c>
      <c r="C4003" s="100" t="s">
        <v>5908</v>
      </c>
      <c r="D4003" s="101" t="s">
        <v>5909</v>
      </c>
      <c r="E4003" s="102">
        <v>2215738</v>
      </c>
      <c r="F4003" s="101" t="s">
        <v>7506</v>
      </c>
      <c r="G4003" s="101" t="s">
        <v>2900</v>
      </c>
      <c r="H4003" s="103">
        <v>33</v>
      </c>
      <c r="I4003" s="100" t="s">
        <v>7471</v>
      </c>
      <c r="J4003" s="101" t="s">
        <v>5909</v>
      </c>
      <c r="K4003" s="101" t="s">
        <v>380</v>
      </c>
    </row>
    <row r="4004" spans="1:11">
      <c r="A4004" s="2" t="s">
        <v>12126</v>
      </c>
      <c r="B4004" s="99">
        <v>2159131</v>
      </c>
      <c r="C4004" s="100" t="s">
        <v>5910</v>
      </c>
      <c r="D4004" s="101" t="s">
        <v>5911</v>
      </c>
      <c r="E4004" s="102">
        <v>2213470</v>
      </c>
      <c r="F4004" s="101" t="s">
        <v>7506</v>
      </c>
      <c r="G4004" s="101" t="s">
        <v>2900</v>
      </c>
      <c r="H4004" s="103">
        <v>12</v>
      </c>
      <c r="I4004" s="100" t="s">
        <v>7471</v>
      </c>
      <c r="J4004" s="101" t="s">
        <v>5911</v>
      </c>
      <c r="K4004" s="101" t="s">
        <v>380</v>
      </c>
    </row>
    <row r="4005" spans="1:11">
      <c r="A4005" s="2" t="s">
        <v>12126</v>
      </c>
      <c r="B4005" s="99">
        <v>2172947</v>
      </c>
      <c r="C4005" s="100" t="s">
        <v>5912</v>
      </c>
      <c r="D4005" s="101" t="s">
        <v>5913</v>
      </c>
      <c r="E4005" s="102">
        <v>2213470</v>
      </c>
      <c r="F4005" s="101" t="s">
        <v>7506</v>
      </c>
      <c r="G4005" s="101" t="s">
        <v>2900</v>
      </c>
      <c r="H4005" s="103">
        <v>12</v>
      </c>
      <c r="I4005" s="100" t="s">
        <v>7471</v>
      </c>
      <c r="J4005" s="101" t="s">
        <v>5913</v>
      </c>
      <c r="K4005" s="101" t="s">
        <v>380</v>
      </c>
    </row>
    <row r="4006" spans="1:11">
      <c r="A4006" s="2" t="s">
        <v>12126</v>
      </c>
      <c r="B4006" s="99">
        <v>2174776</v>
      </c>
      <c r="C4006" s="100" t="s">
        <v>5914</v>
      </c>
      <c r="D4006" s="101" t="s">
        <v>5915</v>
      </c>
      <c r="E4006" s="102">
        <v>2213470</v>
      </c>
      <c r="F4006" s="101" t="s">
        <v>7506</v>
      </c>
      <c r="G4006" s="101" t="s">
        <v>2900</v>
      </c>
      <c r="H4006" s="103">
        <v>12</v>
      </c>
      <c r="I4006" s="100" t="s">
        <v>7471</v>
      </c>
      <c r="J4006" s="101" t="s">
        <v>5915</v>
      </c>
      <c r="K4006" s="101" t="s">
        <v>380</v>
      </c>
    </row>
    <row r="4007" spans="1:11">
      <c r="A4007" s="2" t="s">
        <v>12126</v>
      </c>
      <c r="B4007" s="99">
        <v>2175355</v>
      </c>
      <c r="C4007" s="100" t="s">
        <v>5916</v>
      </c>
      <c r="D4007" s="101" t="s">
        <v>5917</v>
      </c>
      <c r="E4007" s="102">
        <v>2213470</v>
      </c>
      <c r="F4007" s="101" t="s">
        <v>7506</v>
      </c>
      <c r="G4007" s="101" t="s">
        <v>2900</v>
      </c>
      <c r="H4007" s="103">
        <v>12</v>
      </c>
      <c r="I4007" s="100" t="s">
        <v>7471</v>
      </c>
      <c r="J4007" s="101" t="s">
        <v>5917</v>
      </c>
      <c r="K4007" s="101" t="s">
        <v>380</v>
      </c>
    </row>
    <row r="4008" spans="1:11">
      <c r="A4008" s="2" t="s">
        <v>12126</v>
      </c>
      <c r="B4008" s="99">
        <v>2179091</v>
      </c>
      <c r="C4008" s="100" t="s">
        <v>5918</v>
      </c>
      <c r="D4008" s="101" t="s">
        <v>5919</v>
      </c>
      <c r="E4008" s="102">
        <v>2213470</v>
      </c>
      <c r="F4008" s="101" t="s">
        <v>7506</v>
      </c>
      <c r="G4008" s="101" t="s">
        <v>2900</v>
      </c>
      <c r="H4008" s="103">
        <v>12</v>
      </c>
      <c r="I4008" s="100" t="s">
        <v>7471</v>
      </c>
      <c r="J4008" s="101" t="s">
        <v>5919</v>
      </c>
      <c r="K4008" s="101" t="s">
        <v>380</v>
      </c>
    </row>
    <row r="4009" spans="1:11">
      <c r="A4009" s="2" t="s">
        <v>12126</v>
      </c>
      <c r="B4009" s="99">
        <v>2180110</v>
      </c>
      <c r="C4009" s="100" t="s">
        <v>5920</v>
      </c>
      <c r="D4009" s="101" t="s">
        <v>5921</v>
      </c>
      <c r="E4009" s="102">
        <v>2213470</v>
      </c>
      <c r="F4009" s="101" t="s">
        <v>7506</v>
      </c>
      <c r="G4009" s="101" t="s">
        <v>2900</v>
      </c>
      <c r="H4009" s="103">
        <v>12</v>
      </c>
      <c r="I4009" s="100" t="s">
        <v>7471</v>
      </c>
      <c r="J4009" s="101" t="s">
        <v>5921</v>
      </c>
      <c r="K4009" s="101" t="s">
        <v>380</v>
      </c>
    </row>
    <row r="4010" spans="1:11">
      <c r="A4010" s="2" t="s">
        <v>12126</v>
      </c>
      <c r="B4010" s="99">
        <v>2184064</v>
      </c>
      <c r="C4010" s="100" t="s">
        <v>5922</v>
      </c>
      <c r="D4010" s="101" t="s">
        <v>5923</v>
      </c>
      <c r="E4010" s="102">
        <v>2213470</v>
      </c>
      <c r="F4010" s="101" t="s">
        <v>7506</v>
      </c>
      <c r="G4010" s="101" t="s">
        <v>2900</v>
      </c>
      <c r="H4010" s="103">
        <v>12</v>
      </c>
      <c r="I4010" s="100" t="s">
        <v>7471</v>
      </c>
      <c r="J4010" s="101" t="s">
        <v>5923</v>
      </c>
      <c r="K4010" s="101" t="s">
        <v>380</v>
      </c>
    </row>
    <row r="4011" spans="1:11">
      <c r="A4011" s="2" t="s">
        <v>12126</v>
      </c>
      <c r="B4011" s="99">
        <v>2186062</v>
      </c>
      <c r="C4011" s="100" t="s">
        <v>5924</v>
      </c>
      <c r="D4011" s="101" t="s">
        <v>5925</v>
      </c>
      <c r="E4011" s="102">
        <v>2213470</v>
      </c>
      <c r="F4011" s="101" t="s">
        <v>7506</v>
      </c>
      <c r="G4011" s="101" t="s">
        <v>2900</v>
      </c>
      <c r="H4011" s="103">
        <v>12</v>
      </c>
      <c r="I4011" s="100" t="s">
        <v>7471</v>
      </c>
      <c r="J4011" s="101" t="s">
        <v>5925</v>
      </c>
      <c r="K4011" s="101" t="s">
        <v>380</v>
      </c>
    </row>
    <row r="4012" spans="1:11">
      <c r="A4012" s="2" t="s">
        <v>12126</v>
      </c>
      <c r="B4012" s="99">
        <v>2189184</v>
      </c>
      <c r="C4012" s="100" t="s">
        <v>5926</v>
      </c>
      <c r="D4012" s="101" t="s">
        <v>5927</v>
      </c>
      <c r="E4012" s="102">
        <v>2215738</v>
      </c>
      <c r="F4012" s="101" t="s">
        <v>7506</v>
      </c>
      <c r="G4012" s="101" t="s">
        <v>2900</v>
      </c>
      <c r="H4012" s="103">
        <v>33</v>
      </c>
      <c r="I4012" s="100" t="s">
        <v>7471</v>
      </c>
      <c r="J4012" s="101" t="s">
        <v>5927</v>
      </c>
      <c r="K4012" s="101" t="s">
        <v>380</v>
      </c>
    </row>
    <row r="4013" spans="1:11">
      <c r="A4013" s="2" t="s">
        <v>12126</v>
      </c>
      <c r="B4013" s="99">
        <v>2189638</v>
      </c>
      <c r="C4013" s="100" t="s">
        <v>5928</v>
      </c>
      <c r="D4013" s="101" t="s">
        <v>5929</v>
      </c>
      <c r="E4013" s="102">
        <v>2215738</v>
      </c>
      <c r="F4013" s="101" t="s">
        <v>7506</v>
      </c>
      <c r="G4013" s="101" t="s">
        <v>2900</v>
      </c>
      <c r="H4013" s="103">
        <v>33</v>
      </c>
      <c r="I4013" s="100" t="s">
        <v>7471</v>
      </c>
      <c r="J4013" s="101" t="s">
        <v>5929</v>
      </c>
      <c r="K4013" s="101" t="s">
        <v>380</v>
      </c>
    </row>
    <row r="4014" spans="1:11">
      <c r="A4014" s="2" t="s">
        <v>12126</v>
      </c>
      <c r="B4014" s="99">
        <v>2190357</v>
      </c>
      <c r="C4014" s="100" t="s">
        <v>5930</v>
      </c>
      <c r="D4014" s="101" t="s">
        <v>5931</v>
      </c>
      <c r="E4014" s="102">
        <v>2213470</v>
      </c>
      <c r="F4014" s="101" t="s">
        <v>7506</v>
      </c>
      <c r="G4014" s="101" t="s">
        <v>2900</v>
      </c>
      <c r="H4014" s="103">
        <v>12</v>
      </c>
      <c r="I4014" s="100" t="s">
        <v>7471</v>
      </c>
      <c r="J4014" s="101" t="s">
        <v>5931</v>
      </c>
      <c r="K4014" s="101" t="s">
        <v>380</v>
      </c>
    </row>
    <row r="4015" spans="1:11">
      <c r="A4015" s="2" t="s">
        <v>12126</v>
      </c>
      <c r="B4015" s="99">
        <v>2163150</v>
      </c>
      <c r="C4015" s="100" t="s">
        <v>5932</v>
      </c>
      <c r="D4015" s="101" t="s">
        <v>5933</v>
      </c>
      <c r="E4015" s="102">
        <v>2213470</v>
      </c>
      <c r="F4015" s="101" t="s">
        <v>7506</v>
      </c>
      <c r="G4015" s="101" t="s">
        <v>2900</v>
      </c>
      <c r="H4015" s="103">
        <v>12</v>
      </c>
      <c r="I4015" s="100" t="s">
        <v>7471</v>
      </c>
      <c r="J4015" s="101" t="s">
        <v>5933</v>
      </c>
      <c r="K4015" s="101" t="s">
        <v>380</v>
      </c>
    </row>
    <row r="4016" spans="1:11">
      <c r="A4016" s="2" t="s">
        <v>12126</v>
      </c>
      <c r="B4016" s="99">
        <v>2189047</v>
      </c>
      <c r="C4016" s="100" t="s">
        <v>5934</v>
      </c>
      <c r="D4016" s="101" t="s">
        <v>5935</v>
      </c>
      <c r="E4016" s="102">
        <v>2213470</v>
      </c>
      <c r="F4016" s="101" t="s">
        <v>7506</v>
      </c>
      <c r="G4016" s="101" t="s">
        <v>2900</v>
      </c>
      <c r="H4016" s="103">
        <v>12</v>
      </c>
      <c r="I4016" s="100" t="s">
        <v>7471</v>
      </c>
      <c r="J4016" s="101" t="s">
        <v>5935</v>
      </c>
      <c r="K4016" s="101" t="s">
        <v>380</v>
      </c>
    </row>
    <row r="4017" spans="1:11">
      <c r="A4017" s="2" t="s">
        <v>12126</v>
      </c>
      <c r="B4017" s="99">
        <v>2135093</v>
      </c>
      <c r="C4017" s="100" t="s">
        <v>5936</v>
      </c>
      <c r="D4017" s="101" t="s">
        <v>5937</v>
      </c>
      <c r="E4017" s="102">
        <v>2213470</v>
      </c>
      <c r="F4017" s="101" t="s">
        <v>7506</v>
      </c>
      <c r="G4017" s="101" t="s">
        <v>2900</v>
      </c>
      <c r="H4017" s="103">
        <v>12</v>
      </c>
      <c r="I4017" s="100" t="s">
        <v>7471</v>
      </c>
      <c r="J4017" s="101" t="s">
        <v>5937</v>
      </c>
      <c r="K4017" s="101" t="s">
        <v>380</v>
      </c>
    </row>
    <row r="4018" spans="1:11">
      <c r="A4018" s="2" t="s">
        <v>12126</v>
      </c>
      <c r="B4018" s="99">
        <v>2132713</v>
      </c>
      <c r="C4018" s="100" t="s">
        <v>5938</v>
      </c>
      <c r="D4018" s="101" t="s">
        <v>5939</v>
      </c>
      <c r="E4018" s="102">
        <v>2122443</v>
      </c>
      <c r="F4018" s="101" t="s">
        <v>7506</v>
      </c>
      <c r="G4018" s="101" t="s">
        <v>5448</v>
      </c>
      <c r="H4018" s="103">
        <v>12</v>
      </c>
      <c r="I4018" s="100" t="s">
        <v>7471</v>
      </c>
      <c r="J4018" s="101" t="s">
        <v>5939</v>
      </c>
      <c r="K4018" s="101" t="s">
        <v>5940</v>
      </c>
    </row>
    <row r="4019" spans="1:11">
      <c r="A4019" s="2" t="s">
        <v>12126</v>
      </c>
      <c r="B4019" s="99">
        <v>2132709</v>
      </c>
      <c r="C4019" s="100" t="s">
        <v>5941</v>
      </c>
      <c r="D4019" s="101" t="s">
        <v>5942</v>
      </c>
      <c r="E4019" s="102">
        <v>2121541</v>
      </c>
      <c r="F4019" s="101" t="s">
        <v>7506</v>
      </c>
      <c r="G4019" s="101" t="s">
        <v>5876</v>
      </c>
      <c r="H4019" s="103">
        <v>4</v>
      </c>
      <c r="I4019" s="100" t="s">
        <v>7471</v>
      </c>
      <c r="J4019" s="101" t="s">
        <v>5942</v>
      </c>
      <c r="K4019" s="101" t="s">
        <v>2864</v>
      </c>
    </row>
    <row r="4020" spans="1:11">
      <c r="A4020" s="2" t="s">
        <v>12126</v>
      </c>
      <c r="B4020" s="99">
        <v>2130401</v>
      </c>
      <c r="C4020" s="100" t="s">
        <v>5943</v>
      </c>
      <c r="D4020" s="101" t="s">
        <v>1762</v>
      </c>
      <c r="E4020" s="102">
        <v>2121560</v>
      </c>
      <c r="F4020" s="101" t="s">
        <v>7506</v>
      </c>
      <c r="G4020" s="101" t="s">
        <v>5876</v>
      </c>
      <c r="H4020" s="103">
        <v>2.4</v>
      </c>
      <c r="I4020" s="100" t="s">
        <v>7471</v>
      </c>
      <c r="J4020" s="101" t="s">
        <v>1762</v>
      </c>
      <c r="K4020" s="101" t="s">
        <v>1763</v>
      </c>
    </row>
    <row r="4021" spans="1:11">
      <c r="A4021" s="2" t="s">
        <v>12126</v>
      </c>
      <c r="B4021" s="99">
        <v>2135856</v>
      </c>
      <c r="C4021" s="100" t="s">
        <v>1764</v>
      </c>
      <c r="D4021" s="101" t="s">
        <v>1765</v>
      </c>
      <c r="E4021" s="102">
        <v>2121950</v>
      </c>
      <c r="F4021" s="101" t="s">
        <v>7506</v>
      </c>
      <c r="G4021" s="101" t="s">
        <v>3099</v>
      </c>
      <c r="H4021" s="103">
        <v>2.4</v>
      </c>
      <c r="I4021" s="100" t="s">
        <v>7471</v>
      </c>
      <c r="J4021" s="101" t="s">
        <v>1765</v>
      </c>
      <c r="K4021" s="101" t="s">
        <v>2870</v>
      </c>
    </row>
    <row r="4022" spans="1:11">
      <c r="A4022" s="2" t="s">
        <v>12126</v>
      </c>
      <c r="B4022" s="99">
        <v>2134742</v>
      </c>
      <c r="C4022" s="100" t="s">
        <v>6685</v>
      </c>
      <c r="D4022" s="101" t="s">
        <v>6686</v>
      </c>
      <c r="E4022" s="102">
        <v>2213458</v>
      </c>
      <c r="F4022" s="101" t="s">
        <v>7506</v>
      </c>
      <c r="G4022" s="101" t="s">
        <v>2900</v>
      </c>
      <c r="H4022" s="103">
        <v>12</v>
      </c>
      <c r="I4022" s="100" t="s">
        <v>7471</v>
      </c>
      <c r="J4022" s="101" t="s">
        <v>6686</v>
      </c>
      <c r="K4022" s="101" t="s">
        <v>426</v>
      </c>
    </row>
    <row r="4023" spans="1:11">
      <c r="A4023" s="2" t="s">
        <v>12126</v>
      </c>
      <c r="B4023" s="99">
        <v>2154256</v>
      </c>
      <c r="C4023" s="100" t="s">
        <v>6687</v>
      </c>
      <c r="D4023" s="101" t="s">
        <v>6688</v>
      </c>
      <c r="E4023" s="102">
        <v>2213458</v>
      </c>
      <c r="F4023" s="101" t="s">
        <v>7506</v>
      </c>
      <c r="G4023" s="101" t="s">
        <v>2900</v>
      </c>
      <c r="H4023" s="103">
        <v>12</v>
      </c>
      <c r="I4023" s="100" t="s">
        <v>7471</v>
      </c>
      <c r="J4023" s="101" t="s">
        <v>6688</v>
      </c>
      <c r="K4023" s="101" t="s">
        <v>426</v>
      </c>
    </row>
    <row r="4024" spans="1:11">
      <c r="A4024" s="2" t="s">
        <v>12126</v>
      </c>
      <c r="B4024" s="99">
        <v>2160067</v>
      </c>
      <c r="C4024" s="100" t="s">
        <v>6689</v>
      </c>
      <c r="D4024" s="101" t="s">
        <v>6690</v>
      </c>
      <c r="E4024" s="102">
        <v>2213458</v>
      </c>
      <c r="F4024" s="101" t="s">
        <v>7506</v>
      </c>
      <c r="G4024" s="101" t="s">
        <v>2900</v>
      </c>
      <c r="H4024" s="103">
        <v>12</v>
      </c>
      <c r="I4024" s="100" t="s">
        <v>7471</v>
      </c>
      <c r="J4024" s="101" t="s">
        <v>6690</v>
      </c>
      <c r="K4024" s="101" t="s">
        <v>426</v>
      </c>
    </row>
    <row r="4025" spans="1:11">
      <c r="A4025" s="2" t="s">
        <v>12126</v>
      </c>
      <c r="B4025" s="99">
        <v>2143438</v>
      </c>
      <c r="C4025" s="100" t="s">
        <v>6691</v>
      </c>
      <c r="D4025" s="101" t="s">
        <v>6692</v>
      </c>
      <c r="E4025" s="102">
        <v>2213458</v>
      </c>
      <c r="F4025" s="101" t="s">
        <v>7506</v>
      </c>
      <c r="G4025" s="101" t="s">
        <v>2900</v>
      </c>
      <c r="H4025" s="103">
        <v>12</v>
      </c>
      <c r="I4025" s="100" t="s">
        <v>7471</v>
      </c>
      <c r="J4025" s="101" t="s">
        <v>6692</v>
      </c>
      <c r="K4025" s="101" t="s">
        <v>426</v>
      </c>
    </row>
    <row r="4026" spans="1:11">
      <c r="A4026" s="2" t="s">
        <v>12126</v>
      </c>
      <c r="B4026" s="99">
        <v>2182933</v>
      </c>
      <c r="C4026" s="100" t="s">
        <v>6693</v>
      </c>
      <c r="D4026" s="101" t="s">
        <v>6694</v>
      </c>
      <c r="E4026" s="102">
        <v>2213458</v>
      </c>
      <c r="F4026" s="101" t="s">
        <v>7506</v>
      </c>
      <c r="G4026" s="101" t="s">
        <v>2900</v>
      </c>
      <c r="H4026" s="103">
        <v>12</v>
      </c>
      <c r="I4026" s="100" t="s">
        <v>7496</v>
      </c>
      <c r="J4026" s="101" t="s">
        <v>6694</v>
      </c>
      <c r="K4026" s="101" t="s">
        <v>426</v>
      </c>
    </row>
    <row r="4027" spans="1:11">
      <c r="A4027" s="2" t="s">
        <v>12126</v>
      </c>
      <c r="B4027" s="99">
        <v>2185892</v>
      </c>
      <c r="C4027" s="100" t="s">
        <v>6695</v>
      </c>
      <c r="D4027" s="101" t="s">
        <v>6696</v>
      </c>
      <c r="E4027" s="102">
        <v>2213458</v>
      </c>
      <c r="F4027" s="101" t="s">
        <v>7506</v>
      </c>
      <c r="G4027" s="101" t="s">
        <v>2900</v>
      </c>
      <c r="H4027" s="103">
        <v>12</v>
      </c>
      <c r="I4027" s="100" t="s">
        <v>7471</v>
      </c>
      <c r="J4027" s="101" t="s">
        <v>6696</v>
      </c>
      <c r="K4027" s="101" t="s">
        <v>426</v>
      </c>
    </row>
    <row r="4028" spans="1:11">
      <c r="A4028" s="2" t="s">
        <v>12126</v>
      </c>
      <c r="B4028" s="99">
        <v>2137409</v>
      </c>
      <c r="C4028" s="100" t="s">
        <v>6697</v>
      </c>
      <c r="D4028" s="101" t="s">
        <v>6698</v>
      </c>
      <c r="E4028" s="102">
        <v>2213458</v>
      </c>
      <c r="F4028" s="101" t="s">
        <v>7506</v>
      </c>
      <c r="G4028" s="101" t="s">
        <v>2900</v>
      </c>
      <c r="H4028" s="103">
        <v>12</v>
      </c>
      <c r="I4028" s="100" t="s">
        <v>7471</v>
      </c>
      <c r="J4028" s="101" t="s">
        <v>6698</v>
      </c>
      <c r="K4028" s="101" t="s">
        <v>426</v>
      </c>
    </row>
    <row r="4029" spans="1:11">
      <c r="A4029" s="2" t="s">
        <v>12126</v>
      </c>
      <c r="B4029" s="99">
        <v>2163357</v>
      </c>
      <c r="C4029" s="100" t="s">
        <v>6699</v>
      </c>
      <c r="D4029" s="101" t="s">
        <v>6700</v>
      </c>
      <c r="E4029" s="102">
        <v>2213458</v>
      </c>
      <c r="F4029" s="101" t="s">
        <v>7506</v>
      </c>
      <c r="G4029" s="101" t="s">
        <v>2900</v>
      </c>
      <c r="H4029" s="103">
        <v>12</v>
      </c>
      <c r="I4029" s="100" t="s">
        <v>7471</v>
      </c>
      <c r="J4029" s="101" t="s">
        <v>6700</v>
      </c>
      <c r="K4029" s="101" t="s">
        <v>426</v>
      </c>
    </row>
    <row r="4030" spans="1:11">
      <c r="A4030" s="2" t="s">
        <v>12126</v>
      </c>
      <c r="B4030" s="99">
        <v>2166115</v>
      </c>
      <c r="C4030" s="100" t="s">
        <v>6701</v>
      </c>
      <c r="D4030" s="101" t="s">
        <v>6702</v>
      </c>
      <c r="E4030" s="102">
        <v>2213458</v>
      </c>
      <c r="F4030" s="101" t="s">
        <v>7506</v>
      </c>
      <c r="G4030" s="101" t="s">
        <v>2900</v>
      </c>
      <c r="H4030" s="103">
        <v>12</v>
      </c>
      <c r="I4030" s="100" t="s">
        <v>7471</v>
      </c>
      <c r="J4030" s="101" t="s">
        <v>6702</v>
      </c>
      <c r="K4030" s="101" t="s">
        <v>426</v>
      </c>
    </row>
    <row r="4031" spans="1:11">
      <c r="A4031" s="2" t="s">
        <v>12126</v>
      </c>
      <c r="B4031" s="99">
        <v>2160251</v>
      </c>
      <c r="C4031" s="100" t="s">
        <v>6703</v>
      </c>
      <c r="D4031" s="101" t="s">
        <v>6704</v>
      </c>
      <c r="E4031" s="102">
        <v>2213458</v>
      </c>
      <c r="F4031" s="101" t="s">
        <v>7506</v>
      </c>
      <c r="G4031" s="101" t="s">
        <v>2900</v>
      </c>
      <c r="H4031" s="103">
        <v>12</v>
      </c>
      <c r="I4031" s="100" t="s">
        <v>7471</v>
      </c>
      <c r="J4031" s="101" t="s">
        <v>6704</v>
      </c>
      <c r="K4031" s="101" t="s">
        <v>426</v>
      </c>
    </row>
    <row r="4032" spans="1:11">
      <c r="A4032" s="2" t="s">
        <v>12126</v>
      </c>
      <c r="B4032" s="99">
        <v>2137233</v>
      </c>
      <c r="C4032" s="100" t="s">
        <v>6705</v>
      </c>
      <c r="D4032" s="101" t="s">
        <v>6706</v>
      </c>
      <c r="E4032" s="102">
        <v>2215182</v>
      </c>
      <c r="F4032" s="101" t="s">
        <v>7506</v>
      </c>
      <c r="G4032" s="101" t="s">
        <v>5457</v>
      </c>
      <c r="H4032" s="103">
        <v>12</v>
      </c>
      <c r="I4032" s="100" t="s">
        <v>7471</v>
      </c>
      <c r="J4032" s="101" t="s">
        <v>6706</v>
      </c>
      <c r="K4032" s="101" t="s">
        <v>999</v>
      </c>
    </row>
    <row r="4033" spans="1:11">
      <c r="A4033" s="2" t="s">
        <v>12126</v>
      </c>
      <c r="B4033" s="99">
        <v>2190990</v>
      </c>
      <c r="C4033" s="100" t="s">
        <v>6707</v>
      </c>
      <c r="D4033" s="101" t="s">
        <v>6708</v>
      </c>
      <c r="E4033" s="102">
        <v>2273808</v>
      </c>
      <c r="F4033" s="101" t="s">
        <v>7506</v>
      </c>
      <c r="G4033" s="101" t="s">
        <v>5457</v>
      </c>
      <c r="H4033" s="103">
        <v>33</v>
      </c>
      <c r="I4033" s="100" t="s">
        <v>7471</v>
      </c>
      <c r="J4033" s="101" t="s">
        <v>6708</v>
      </c>
      <c r="K4033" s="101" t="s">
        <v>999</v>
      </c>
    </row>
    <row r="4034" spans="1:11">
      <c r="A4034" s="2" t="s">
        <v>12126</v>
      </c>
      <c r="B4034" s="99">
        <v>2186540</v>
      </c>
      <c r="C4034" s="100" t="s">
        <v>6709</v>
      </c>
      <c r="D4034" s="101" t="s">
        <v>6710</v>
      </c>
      <c r="E4034" s="102">
        <v>2215182</v>
      </c>
      <c r="F4034" s="101" t="s">
        <v>7506</v>
      </c>
      <c r="G4034" s="101" t="s">
        <v>5457</v>
      </c>
      <c r="H4034" s="103">
        <v>12</v>
      </c>
      <c r="I4034" s="100" t="s">
        <v>7471</v>
      </c>
      <c r="J4034" s="101" t="s">
        <v>6710</v>
      </c>
      <c r="K4034" s="101" t="s">
        <v>999</v>
      </c>
    </row>
    <row r="4035" spans="1:11">
      <c r="A4035" s="2" t="s">
        <v>12126</v>
      </c>
      <c r="B4035" s="99">
        <v>2187385</v>
      </c>
      <c r="C4035" s="100" t="s">
        <v>6711</v>
      </c>
      <c r="D4035" s="101" t="s">
        <v>6712</v>
      </c>
      <c r="E4035" s="102">
        <v>2215182</v>
      </c>
      <c r="F4035" s="101" t="s">
        <v>7506</v>
      </c>
      <c r="G4035" s="101" t="s">
        <v>5457</v>
      </c>
      <c r="H4035" s="103">
        <v>12</v>
      </c>
      <c r="I4035" s="100" t="s">
        <v>7471</v>
      </c>
      <c r="J4035" s="101" t="s">
        <v>6712</v>
      </c>
      <c r="K4035" s="101" t="s">
        <v>999</v>
      </c>
    </row>
    <row r="4036" spans="1:11">
      <c r="A4036" s="2" t="s">
        <v>12126</v>
      </c>
      <c r="B4036" s="99">
        <v>2177495</v>
      </c>
      <c r="C4036" s="100" t="s">
        <v>6713</v>
      </c>
      <c r="D4036" s="101" t="s">
        <v>6714</v>
      </c>
      <c r="E4036" s="102">
        <v>2273808</v>
      </c>
      <c r="F4036" s="101" t="s">
        <v>7506</v>
      </c>
      <c r="G4036" s="101" t="s">
        <v>5457</v>
      </c>
      <c r="H4036" s="103">
        <v>33</v>
      </c>
      <c r="I4036" s="100" t="s">
        <v>7471</v>
      </c>
      <c r="J4036" s="101" t="s">
        <v>6714</v>
      </c>
      <c r="K4036" s="101" t="s">
        <v>999</v>
      </c>
    </row>
    <row r="4037" spans="1:11">
      <c r="A4037" s="2" t="s">
        <v>12126</v>
      </c>
      <c r="B4037" s="99">
        <v>2184647</v>
      </c>
      <c r="C4037" s="100" t="s">
        <v>6772</v>
      </c>
      <c r="D4037" s="101" t="s">
        <v>6773</v>
      </c>
      <c r="E4037" s="102">
        <v>2213616</v>
      </c>
      <c r="F4037" s="101" t="s">
        <v>7506</v>
      </c>
      <c r="G4037" s="101" t="s">
        <v>2900</v>
      </c>
      <c r="H4037" s="103">
        <v>12</v>
      </c>
      <c r="I4037" s="100" t="s">
        <v>7471</v>
      </c>
      <c r="J4037" s="101" t="s">
        <v>6773</v>
      </c>
      <c r="K4037" s="101" t="s">
        <v>431</v>
      </c>
    </row>
    <row r="4038" spans="1:11">
      <c r="A4038" s="2" t="s">
        <v>12126</v>
      </c>
      <c r="B4038" s="99">
        <v>2187045</v>
      </c>
      <c r="C4038" s="100" t="s">
        <v>6774</v>
      </c>
      <c r="D4038" s="101" t="s">
        <v>6775</v>
      </c>
      <c r="E4038" s="102">
        <v>2213616</v>
      </c>
      <c r="F4038" s="101" t="s">
        <v>7506</v>
      </c>
      <c r="G4038" s="101" t="s">
        <v>2900</v>
      </c>
      <c r="H4038" s="103">
        <v>12</v>
      </c>
      <c r="I4038" s="100" t="s">
        <v>7471</v>
      </c>
      <c r="J4038" s="101" t="s">
        <v>6775</v>
      </c>
      <c r="K4038" s="101" t="s">
        <v>431</v>
      </c>
    </row>
    <row r="4039" spans="1:11">
      <c r="A4039" s="2" t="s">
        <v>12126</v>
      </c>
      <c r="B4039" s="99">
        <v>2190409</v>
      </c>
      <c r="C4039" s="100" t="s">
        <v>6776</v>
      </c>
      <c r="D4039" s="101" t="s">
        <v>6777</v>
      </c>
      <c r="E4039" s="102">
        <v>2213616</v>
      </c>
      <c r="F4039" s="101" t="s">
        <v>7506</v>
      </c>
      <c r="G4039" s="101" t="s">
        <v>2900</v>
      </c>
      <c r="H4039" s="103">
        <v>12</v>
      </c>
      <c r="I4039" s="100" t="s">
        <v>7471</v>
      </c>
      <c r="J4039" s="101" t="s">
        <v>6777</v>
      </c>
      <c r="K4039" s="101" t="s">
        <v>431</v>
      </c>
    </row>
    <row r="4040" spans="1:11">
      <c r="A4040" s="2" t="s">
        <v>12126</v>
      </c>
      <c r="B4040" s="99">
        <v>2190851</v>
      </c>
      <c r="C4040" s="100" t="s">
        <v>6778</v>
      </c>
      <c r="D4040" s="101" t="s">
        <v>6779</v>
      </c>
      <c r="E4040" s="102">
        <v>2213616</v>
      </c>
      <c r="F4040" s="101" t="s">
        <v>7506</v>
      </c>
      <c r="G4040" s="101" t="s">
        <v>2900</v>
      </c>
      <c r="H4040" s="103">
        <v>12</v>
      </c>
      <c r="I4040" s="100" t="s">
        <v>7496</v>
      </c>
      <c r="J4040" s="101" t="s">
        <v>6779</v>
      </c>
      <c r="K4040" s="101" t="s">
        <v>431</v>
      </c>
    </row>
    <row r="4041" spans="1:11">
      <c r="A4041" s="2" t="s">
        <v>12126</v>
      </c>
      <c r="B4041" s="99">
        <v>2179096</v>
      </c>
      <c r="C4041" s="100" t="s">
        <v>6780</v>
      </c>
      <c r="D4041" s="101" t="s">
        <v>6781</v>
      </c>
      <c r="E4041" s="102">
        <v>2213616</v>
      </c>
      <c r="F4041" s="101" t="s">
        <v>7506</v>
      </c>
      <c r="G4041" s="101" t="s">
        <v>2900</v>
      </c>
      <c r="H4041" s="103">
        <v>12</v>
      </c>
      <c r="I4041" s="100" t="s">
        <v>7471</v>
      </c>
      <c r="J4041" s="101" t="s">
        <v>6781</v>
      </c>
      <c r="K4041" s="101" t="s">
        <v>431</v>
      </c>
    </row>
    <row r="4042" spans="1:11">
      <c r="A4042" s="2" t="s">
        <v>12126</v>
      </c>
      <c r="B4042" s="99">
        <v>2190565</v>
      </c>
      <c r="C4042" s="100" t="s">
        <v>6782</v>
      </c>
      <c r="D4042" s="101" t="s">
        <v>6783</v>
      </c>
      <c r="E4042" s="102">
        <v>2213616</v>
      </c>
      <c r="F4042" s="101" t="s">
        <v>7506</v>
      </c>
      <c r="G4042" s="101" t="s">
        <v>2900</v>
      </c>
      <c r="H4042" s="103">
        <v>12</v>
      </c>
      <c r="I4042" s="100" t="s">
        <v>7471</v>
      </c>
      <c r="J4042" s="101" t="s">
        <v>6783</v>
      </c>
      <c r="K4042" s="101" t="s">
        <v>431</v>
      </c>
    </row>
    <row r="4043" spans="1:11">
      <c r="A4043" s="2" t="s">
        <v>12126</v>
      </c>
      <c r="B4043" s="99">
        <v>2163350</v>
      </c>
      <c r="C4043" s="100" t="s">
        <v>6784</v>
      </c>
      <c r="D4043" s="101" t="s">
        <v>6785</v>
      </c>
      <c r="E4043" s="102">
        <v>2213616</v>
      </c>
      <c r="F4043" s="101" t="s">
        <v>7506</v>
      </c>
      <c r="G4043" s="101" t="s">
        <v>2900</v>
      </c>
      <c r="H4043" s="103">
        <v>12</v>
      </c>
      <c r="I4043" s="100" t="s">
        <v>7471</v>
      </c>
      <c r="J4043" s="101" t="s">
        <v>6785</v>
      </c>
      <c r="K4043" s="101" t="s">
        <v>431</v>
      </c>
    </row>
    <row r="4044" spans="1:11">
      <c r="A4044" s="2" t="s">
        <v>12126</v>
      </c>
      <c r="B4044" s="99">
        <v>2190598</v>
      </c>
      <c r="C4044" s="100" t="s">
        <v>6786</v>
      </c>
      <c r="D4044" s="101" t="s">
        <v>6787</v>
      </c>
      <c r="E4044" s="102">
        <v>2213616</v>
      </c>
      <c r="F4044" s="101" t="s">
        <v>7506</v>
      </c>
      <c r="G4044" s="101" t="s">
        <v>2900</v>
      </c>
      <c r="H4044" s="103">
        <v>12</v>
      </c>
      <c r="I4044" s="100" t="s">
        <v>7471</v>
      </c>
      <c r="J4044" s="101" t="s">
        <v>6787</v>
      </c>
      <c r="K4044" s="101" t="s">
        <v>431</v>
      </c>
    </row>
    <row r="4045" spans="1:11">
      <c r="A4045" s="2" t="s">
        <v>12126</v>
      </c>
      <c r="B4045" s="99">
        <v>2144397</v>
      </c>
      <c r="C4045" s="100" t="s">
        <v>8219</v>
      </c>
      <c r="D4045" s="101" t="s">
        <v>8220</v>
      </c>
      <c r="E4045" s="102">
        <v>2216152</v>
      </c>
      <c r="F4045" s="101" t="s">
        <v>7506</v>
      </c>
      <c r="G4045" s="101" t="s">
        <v>2900</v>
      </c>
      <c r="H4045" s="103">
        <v>2.4</v>
      </c>
      <c r="I4045" s="100" t="s">
        <v>7521</v>
      </c>
      <c r="J4045" s="101" t="s">
        <v>8220</v>
      </c>
      <c r="K4045" s="101" t="s">
        <v>3876</v>
      </c>
    </row>
    <row r="4046" spans="1:11">
      <c r="A4046" s="2" t="s">
        <v>12126</v>
      </c>
      <c r="B4046" s="99">
        <v>2145710</v>
      </c>
      <c r="C4046" s="100" t="s">
        <v>8221</v>
      </c>
      <c r="D4046" s="101" t="s">
        <v>8222</v>
      </c>
      <c r="E4046" s="102">
        <v>2216154</v>
      </c>
      <c r="F4046" s="101" t="s">
        <v>7506</v>
      </c>
      <c r="G4046" s="101" t="s">
        <v>2900</v>
      </c>
      <c r="H4046" s="103">
        <v>33</v>
      </c>
      <c r="I4046" s="100" t="s">
        <v>7471</v>
      </c>
      <c r="J4046" s="101" t="s">
        <v>8222</v>
      </c>
      <c r="K4046" s="101" t="s">
        <v>3876</v>
      </c>
    </row>
    <row r="4047" spans="1:11">
      <c r="A4047" s="2" t="s">
        <v>12126</v>
      </c>
      <c r="B4047" s="99">
        <v>2151479</v>
      </c>
      <c r="C4047" s="100" t="s">
        <v>8223</v>
      </c>
      <c r="D4047" s="101" t="s">
        <v>8224</v>
      </c>
      <c r="E4047" s="102">
        <v>2213864</v>
      </c>
      <c r="F4047" s="101" t="s">
        <v>7506</v>
      </c>
      <c r="G4047" s="101" t="s">
        <v>2900</v>
      </c>
      <c r="H4047" s="103">
        <v>12</v>
      </c>
      <c r="I4047" s="100" t="s">
        <v>7471</v>
      </c>
      <c r="J4047" s="101" t="s">
        <v>8224</v>
      </c>
      <c r="K4047" s="101" t="s">
        <v>3876</v>
      </c>
    </row>
    <row r="4048" spans="1:11">
      <c r="A4048" s="2" t="s">
        <v>12126</v>
      </c>
      <c r="B4048" s="99">
        <v>2164250</v>
      </c>
      <c r="C4048" s="100" t="s">
        <v>8225</v>
      </c>
      <c r="D4048" s="101" t="s">
        <v>8226</v>
      </c>
      <c r="E4048" s="102">
        <v>2213864</v>
      </c>
      <c r="F4048" s="101" t="s">
        <v>7506</v>
      </c>
      <c r="G4048" s="101" t="s">
        <v>2900</v>
      </c>
      <c r="H4048" s="103">
        <v>12</v>
      </c>
      <c r="I4048" s="100" t="s">
        <v>7471</v>
      </c>
      <c r="J4048" s="101" t="s">
        <v>8226</v>
      </c>
      <c r="K4048" s="101" t="s">
        <v>3876</v>
      </c>
    </row>
    <row r="4049" spans="1:11">
      <c r="A4049" s="2" t="s">
        <v>12126</v>
      </c>
      <c r="B4049" s="99">
        <v>2177768</v>
      </c>
      <c r="C4049" s="100" t="s">
        <v>8227</v>
      </c>
      <c r="D4049" s="101" t="s">
        <v>8228</v>
      </c>
      <c r="E4049" s="102">
        <v>2213864</v>
      </c>
      <c r="F4049" s="101" t="s">
        <v>7506</v>
      </c>
      <c r="G4049" s="101" t="s">
        <v>2900</v>
      </c>
      <c r="H4049" s="103">
        <v>12</v>
      </c>
      <c r="I4049" s="100" t="s">
        <v>7471</v>
      </c>
      <c r="J4049" s="101" t="s">
        <v>8228</v>
      </c>
      <c r="K4049" s="101" t="s">
        <v>3876</v>
      </c>
    </row>
    <row r="4050" spans="1:11">
      <c r="A4050" s="2" t="s">
        <v>12126</v>
      </c>
      <c r="B4050" s="99">
        <v>2181024</v>
      </c>
      <c r="C4050" s="100" t="s">
        <v>8229</v>
      </c>
      <c r="D4050" s="101" t="s">
        <v>8230</v>
      </c>
      <c r="E4050" s="102">
        <v>2213864</v>
      </c>
      <c r="F4050" s="101" t="s">
        <v>7506</v>
      </c>
      <c r="G4050" s="101" t="s">
        <v>2900</v>
      </c>
      <c r="H4050" s="103">
        <v>12</v>
      </c>
      <c r="I4050" s="100" t="s">
        <v>7471</v>
      </c>
      <c r="J4050" s="101" t="s">
        <v>8230</v>
      </c>
      <c r="K4050" s="101" t="s">
        <v>3876</v>
      </c>
    </row>
    <row r="4051" spans="1:11">
      <c r="A4051" s="2" t="s">
        <v>12126</v>
      </c>
      <c r="B4051" s="99">
        <v>2181288</v>
      </c>
      <c r="C4051" s="100" t="s">
        <v>8231</v>
      </c>
      <c r="D4051" s="101" t="s">
        <v>8232</v>
      </c>
      <c r="E4051" s="102">
        <v>2213864</v>
      </c>
      <c r="F4051" s="101" t="s">
        <v>7506</v>
      </c>
      <c r="G4051" s="101" t="s">
        <v>2900</v>
      </c>
      <c r="H4051" s="103">
        <v>12</v>
      </c>
      <c r="I4051" s="100" t="s">
        <v>7471</v>
      </c>
      <c r="J4051" s="101" t="s">
        <v>8232</v>
      </c>
      <c r="K4051" s="101" t="s">
        <v>3876</v>
      </c>
    </row>
    <row r="4052" spans="1:11">
      <c r="A4052" s="2" t="s">
        <v>12126</v>
      </c>
      <c r="B4052" s="99">
        <v>2191044</v>
      </c>
      <c r="C4052" s="100" t="s">
        <v>8233</v>
      </c>
      <c r="D4052" s="101" t="s">
        <v>8234</v>
      </c>
      <c r="E4052" s="102">
        <v>2216154</v>
      </c>
      <c r="F4052" s="101" t="s">
        <v>7506</v>
      </c>
      <c r="G4052" s="101" t="s">
        <v>2900</v>
      </c>
      <c r="H4052" s="103">
        <v>33</v>
      </c>
      <c r="I4052" s="100" t="s">
        <v>7471</v>
      </c>
      <c r="J4052" s="101" t="s">
        <v>8234</v>
      </c>
      <c r="K4052" s="101" t="s">
        <v>3876</v>
      </c>
    </row>
    <row r="4053" spans="1:11">
      <c r="A4053" s="2" t="s">
        <v>12126</v>
      </c>
      <c r="B4053" s="99">
        <v>2154624</v>
      </c>
      <c r="C4053" s="100" t="s">
        <v>8235</v>
      </c>
      <c r="D4053" s="101" t="s">
        <v>8236</v>
      </c>
      <c r="E4053" s="102">
        <v>2213864</v>
      </c>
      <c r="F4053" s="101" t="s">
        <v>7506</v>
      </c>
      <c r="G4053" s="101" t="s">
        <v>2900</v>
      </c>
      <c r="H4053" s="103">
        <v>12</v>
      </c>
      <c r="I4053" s="100" t="s">
        <v>7471</v>
      </c>
      <c r="J4053" s="101" t="s">
        <v>8236</v>
      </c>
      <c r="K4053" s="101" t="s">
        <v>3876</v>
      </c>
    </row>
    <row r="4054" spans="1:11">
      <c r="A4054" s="2" t="s">
        <v>12126</v>
      </c>
      <c r="B4054" s="99">
        <v>2142709</v>
      </c>
      <c r="C4054" s="100" t="s">
        <v>8237</v>
      </c>
      <c r="D4054" s="101" t="s">
        <v>8238</v>
      </c>
      <c r="E4054" s="102">
        <v>2213864</v>
      </c>
      <c r="F4054" s="101" t="s">
        <v>7506</v>
      </c>
      <c r="G4054" s="101" t="s">
        <v>2900</v>
      </c>
      <c r="H4054" s="103">
        <v>12</v>
      </c>
      <c r="I4054" s="100" t="s">
        <v>7471</v>
      </c>
      <c r="J4054" s="101" t="s">
        <v>8238</v>
      </c>
      <c r="K4054" s="101" t="s">
        <v>3876</v>
      </c>
    </row>
    <row r="4055" spans="1:11">
      <c r="A4055" s="2" t="s">
        <v>12126</v>
      </c>
      <c r="B4055" s="99">
        <v>2187048</v>
      </c>
      <c r="C4055" s="100" t="s">
        <v>8239</v>
      </c>
      <c r="D4055" s="101" t="s">
        <v>8240</v>
      </c>
      <c r="E4055" s="102">
        <v>2216154</v>
      </c>
      <c r="F4055" s="101" t="s">
        <v>7506</v>
      </c>
      <c r="G4055" s="101" t="s">
        <v>2900</v>
      </c>
      <c r="H4055" s="103">
        <v>33</v>
      </c>
      <c r="I4055" s="100" t="s">
        <v>7471</v>
      </c>
      <c r="J4055" s="101" t="s">
        <v>8240</v>
      </c>
      <c r="K4055" s="101" t="s">
        <v>3876</v>
      </c>
    </row>
    <row r="4056" spans="1:11">
      <c r="A4056" s="2" t="s">
        <v>12126</v>
      </c>
      <c r="B4056" s="99">
        <v>2149408</v>
      </c>
      <c r="C4056" s="100" t="s">
        <v>8241</v>
      </c>
      <c r="D4056" s="101" t="s">
        <v>8242</v>
      </c>
      <c r="E4056" s="102">
        <v>2216152</v>
      </c>
      <c r="F4056" s="101" t="s">
        <v>7506</v>
      </c>
      <c r="G4056" s="101" t="s">
        <v>2900</v>
      </c>
      <c r="H4056" s="103">
        <v>2.4</v>
      </c>
      <c r="I4056" s="100" t="s">
        <v>7521</v>
      </c>
      <c r="J4056" s="101" t="s">
        <v>8242</v>
      </c>
      <c r="K4056" s="101" t="s">
        <v>3876</v>
      </c>
    </row>
    <row r="4057" spans="1:11">
      <c r="A4057" s="2" t="s">
        <v>12126</v>
      </c>
      <c r="B4057" s="99">
        <v>2169825</v>
      </c>
      <c r="C4057" s="100" t="s">
        <v>8243</v>
      </c>
      <c r="D4057" s="101" t="s">
        <v>8244</v>
      </c>
      <c r="E4057" s="102">
        <v>2213864</v>
      </c>
      <c r="F4057" s="101" t="s">
        <v>7506</v>
      </c>
      <c r="G4057" s="101" t="s">
        <v>2900</v>
      </c>
      <c r="H4057" s="103">
        <v>12</v>
      </c>
      <c r="I4057" s="100" t="s">
        <v>7471</v>
      </c>
      <c r="J4057" s="101" t="s">
        <v>8244</v>
      </c>
      <c r="K4057" s="101" t="s">
        <v>3876</v>
      </c>
    </row>
    <row r="4058" spans="1:11">
      <c r="A4058" s="2" t="s">
        <v>12126</v>
      </c>
      <c r="B4058" s="99">
        <v>2176974</v>
      </c>
      <c r="C4058" s="100" t="s">
        <v>8245</v>
      </c>
      <c r="D4058" s="101" t="s">
        <v>8246</v>
      </c>
      <c r="E4058" s="102">
        <v>2216154</v>
      </c>
      <c r="F4058" s="101" t="s">
        <v>7506</v>
      </c>
      <c r="G4058" s="101" t="s">
        <v>2900</v>
      </c>
      <c r="H4058" s="103">
        <v>33</v>
      </c>
      <c r="I4058" s="100" t="s">
        <v>7471</v>
      </c>
      <c r="J4058" s="101" t="s">
        <v>8246</v>
      </c>
      <c r="K4058" s="101" t="s">
        <v>3876</v>
      </c>
    </row>
    <row r="4059" spans="1:11">
      <c r="A4059" s="2" t="s">
        <v>12126</v>
      </c>
      <c r="B4059" s="99">
        <v>2162190</v>
      </c>
      <c r="C4059" s="100" t="s">
        <v>12539</v>
      </c>
      <c r="D4059" s="101" t="s">
        <v>12540</v>
      </c>
      <c r="E4059" s="102">
        <v>2215898</v>
      </c>
      <c r="F4059" s="101" t="s">
        <v>7506</v>
      </c>
      <c r="G4059" s="101" t="s">
        <v>2900</v>
      </c>
      <c r="H4059" s="103">
        <v>12</v>
      </c>
      <c r="I4059" s="100" t="s">
        <v>7471</v>
      </c>
      <c r="J4059" s="101" t="s">
        <v>12540</v>
      </c>
      <c r="K4059" s="101" t="s">
        <v>680</v>
      </c>
    </row>
    <row r="4060" spans="1:11">
      <c r="A4060" s="2" t="s">
        <v>12126</v>
      </c>
      <c r="B4060" s="99">
        <v>2169081</v>
      </c>
      <c r="C4060" s="100" t="s">
        <v>12541</v>
      </c>
      <c r="D4060" s="101" t="s">
        <v>12542</v>
      </c>
      <c r="E4060" s="102">
        <v>2215898</v>
      </c>
      <c r="F4060" s="101" t="s">
        <v>7506</v>
      </c>
      <c r="G4060" s="101" t="s">
        <v>2900</v>
      </c>
      <c r="H4060" s="103">
        <v>12</v>
      </c>
      <c r="I4060" s="100" t="s">
        <v>7471</v>
      </c>
      <c r="J4060" s="101" t="s">
        <v>12542</v>
      </c>
      <c r="K4060" s="101" t="s">
        <v>680</v>
      </c>
    </row>
    <row r="4061" spans="1:11">
      <c r="A4061" s="2" t="s">
        <v>12126</v>
      </c>
      <c r="B4061" s="99">
        <v>2186779</v>
      </c>
      <c r="C4061" s="100" t="s">
        <v>12543</v>
      </c>
      <c r="D4061" s="101" t="s">
        <v>12544</v>
      </c>
      <c r="E4061" s="102">
        <v>2215898</v>
      </c>
      <c r="F4061" s="101" t="s">
        <v>7506</v>
      </c>
      <c r="G4061" s="101" t="s">
        <v>2900</v>
      </c>
      <c r="H4061" s="103">
        <v>12</v>
      </c>
      <c r="I4061" s="100" t="s">
        <v>7471</v>
      </c>
      <c r="J4061" s="101" t="s">
        <v>12544</v>
      </c>
      <c r="K4061" s="101" t="s">
        <v>680</v>
      </c>
    </row>
    <row r="4062" spans="1:11">
      <c r="A4062" s="2" t="s">
        <v>12126</v>
      </c>
      <c r="B4062" s="99">
        <v>2188112</v>
      </c>
      <c r="C4062" s="100" t="s">
        <v>12545</v>
      </c>
      <c r="D4062" s="101" t="s">
        <v>12546</v>
      </c>
      <c r="E4062" s="102">
        <v>2215898</v>
      </c>
      <c r="F4062" s="101" t="s">
        <v>7506</v>
      </c>
      <c r="G4062" s="101" t="s">
        <v>2900</v>
      </c>
      <c r="H4062" s="103">
        <v>12</v>
      </c>
      <c r="I4062" s="100" t="s">
        <v>7471</v>
      </c>
      <c r="J4062" s="101" t="s">
        <v>12546</v>
      </c>
      <c r="K4062" s="101" t="s">
        <v>680</v>
      </c>
    </row>
    <row r="4063" spans="1:11">
      <c r="A4063" s="2" t="s">
        <v>12126</v>
      </c>
      <c r="B4063" s="99">
        <v>2188359</v>
      </c>
      <c r="C4063" s="100" t="s">
        <v>12547</v>
      </c>
      <c r="D4063" s="101" t="s">
        <v>12548</v>
      </c>
      <c r="E4063" s="102">
        <v>2215898</v>
      </c>
      <c r="F4063" s="101" t="s">
        <v>7506</v>
      </c>
      <c r="G4063" s="101" t="s">
        <v>2900</v>
      </c>
      <c r="H4063" s="103">
        <v>12</v>
      </c>
      <c r="I4063" s="100" t="s">
        <v>7471</v>
      </c>
      <c r="J4063" s="101" t="s">
        <v>12548</v>
      </c>
      <c r="K4063" s="101" t="s">
        <v>680</v>
      </c>
    </row>
    <row r="4064" spans="1:11">
      <c r="A4064" s="2" t="s">
        <v>12126</v>
      </c>
      <c r="B4064" s="99">
        <v>2134371</v>
      </c>
      <c r="C4064" s="100" t="s">
        <v>12549</v>
      </c>
      <c r="D4064" s="101" t="s">
        <v>12550</v>
      </c>
      <c r="E4064" s="102">
        <v>2215898</v>
      </c>
      <c r="F4064" s="101" t="s">
        <v>7506</v>
      </c>
      <c r="G4064" s="101" t="s">
        <v>2900</v>
      </c>
      <c r="H4064" s="103">
        <v>12</v>
      </c>
      <c r="I4064" s="100" t="s">
        <v>7471</v>
      </c>
      <c r="J4064" s="101" t="s">
        <v>12550</v>
      </c>
      <c r="K4064" s="101" t="s">
        <v>680</v>
      </c>
    </row>
    <row r="4065" spans="1:11">
      <c r="A4065" s="2" t="s">
        <v>12126</v>
      </c>
      <c r="B4065" s="99">
        <v>2190849</v>
      </c>
      <c r="C4065" s="100" t="s">
        <v>12551</v>
      </c>
      <c r="D4065" s="101" t="s">
        <v>12552</v>
      </c>
      <c r="E4065" s="102">
        <v>2215898</v>
      </c>
      <c r="F4065" s="101" t="s">
        <v>7506</v>
      </c>
      <c r="G4065" s="101" t="s">
        <v>2900</v>
      </c>
      <c r="H4065" s="103">
        <v>12</v>
      </c>
      <c r="I4065" s="100" t="s">
        <v>7471</v>
      </c>
      <c r="J4065" s="101" t="s">
        <v>12552</v>
      </c>
      <c r="K4065" s="101" t="s">
        <v>680</v>
      </c>
    </row>
    <row r="4066" spans="1:11">
      <c r="A4066" s="2" t="s">
        <v>12126</v>
      </c>
      <c r="B4066" s="99">
        <v>2145322</v>
      </c>
      <c r="C4066" s="100" t="s">
        <v>12553</v>
      </c>
      <c r="D4066" s="101" t="s">
        <v>12554</v>
      </c>
      <c r="E4066" s="102">
        <v>2215898</v>
      </c>
      <c r="F4066" s="101" t="s">
        <v>7506</v>
      </c>
      <c r="G4066" s="101" t="s">
        <v>2900</v>
      </c>
      <c r="H4066" s="103">
        <v>12</v>
      </c>
      <c r="I4066" s="100" t="s">
        <v>7471</v>
      </c>
      <c r="J4066" s="101" t="s">
        <v>12554</v>
      </c>
      <c r="K4066" s="101" t="s">
        <v>680</v>
      </c>
    </row>
    <row r="4067" spans="1:11">
      <c r="A4067" s="2" t="s">
        <v>12126</v>
      </c>
      <c r="B4067" s="99">
        <v>2147930</v>
      </c>
      <c r="C4067" s="100" t="s">
        <v>12555</v>
      </c>
      <c r="D4067" s="101" t="s">
        <v>12556</v>
      </c>
      <c r="E4067" s="102">
        <v>2215898</v>
      </c>
      <c r="F4067" s="101" t="s">
        <v>7506</v>
      </c>
      <c r="G4067" s="101" t="s">
        <v>2900</v>
      </c>
      <c r="H4067" s="103">
        <v>12</v>
      </c>
      <c r="I4067" s="100" t="s">
        <v>7471</v>
      </c>
      <c r="J4067" s="101" t="s">
        <v>12556</v>
      </c>
      <c r="K4067" s="101" t="s">
        <v>680</v>
      </c>
    </row>
    <row r="4068" spans="1:11">
      <c r="A4068" s="2" t="s">
        <v>12126</v>
      </c>
      <c r="B4068" s="99">
        <v>2155522</v>
      </c>
      <c r="C4068" s="100" t="s">
        <v>12557</v>
      </c>
      <c r="D4068" s="101" t="s">
        <v>12558</v>
      </c>
      <c r="E4068" s="102">
        <v>2215898</v>
      </c>
      <c r="F4068" s="101" t="s">
        <v>7506</v>
      </c>
      <c r="G4068" s="101" t="s">
        <v>2900</v>
      </c>
      <c r="H4068" s="103">
        <v>12</v>
      </c>
      <c r="I4068" s="100" t="s">
        <v>7471</v>
      </c>
      <c r="J4068" s="101" t="s">
        <v>12558</v>
      </c>
      <c r="K4068" s="101" t="s">
        <v>680</v>
      </c>
    </row>
    <row r="4069" spans="1:11">
      <c r="A4069" s="2" t="s">
        <v>12126</v>
      </c>
      <c r="B4069" s="99">
        <v>2182610</v>
      </c>
      <c r="C4069" s="100" t="s">
        <v>12559</v>
      </c>
      <c r="D4069" s="101" t="s">
        <v>12560</v>
      </c>
      <c r="E4069" s="102">
        <v>2215898</v>
      </c>
      <c r="F4069" s="101" t="s">
        <v>7506</v>
      </c>
      <c r="G4069" s="101" t="s">
        <v>2900</v>
      </c>
      <c r="H4069" s="103">
        <v>12</v>
      </c>
      <c r="I4069" s="100" t="s">
        <v>7471</v>
      </c>
      <c r="J4069" s="101" t="s">
        <v>12560</v>
      </c>
      <c r="K4069" s="101" t="s">
        <v>680</v>
      </c>
    </row>
    <row r="4070" spans="1:11">
      <c r="A4070" s="2" t="s">
        <v>12126</v>
      </c>
      <c r="B4070" s="99">
        <v>2137412</v>
      </c>
      <c r="C4070" s="100" t="s">
        <v>12561</v>
      </c>
      <c r="D4070" s="101" t="s">
        <v>12562</v>
      </c>
      <c r="E4070" s="102">
        <v>2215898</v>
      </c>
      <c r="F4070" s="101" t="s">
        <v>7506</v>
      </c>
      <c r="G4070" s="101" t="s">
        <v>2900</v>
      </c>
      <c r="H4070" s="103">
        <v>12</v>
      </c>
      <c r="I4070" s="100" t="s">
        <v>7496</v>
      </c>
      <c r="J4070" s="101" t="s">
        <v>12562</v>
      </c>
      <c r="K4070" s="101" t="s">
        <v>680</v>
      </c>
    </row>
    <row r="4071" spans="1:11">
      <c r="A4071" s="2" t="s">
        <v>12126</v>
      </c>
      <c r="B4071" s="99">
        <v>2184408</v>
      </c>
      <c r="C4071" s="100" t="s">
        <v>12563</v>
      </c>
      <c r="D4071" s="101" t="s">
        <v>12564</v>
      </c>
      <c r="E4071" s="102">
        <v>2216784</v>
      </c>
      <c r="F4071" s="101" t="s">
        <v>7506</v>
      </c>
      <c r="G4071" s="101" t="s">
        <v>2931</v>
      </c>
      <c r="H4071" s="103">
        <v>4</v>
      </c>
      <c r="I4071" s="100" t="s">
        <v>7471</v>
      </c>
      <c r="J4071" s="101" t="s">
        <v>12564</v>
      </c>
      <c r="K4071" s="101" t="s">
        <v>1028</v>
      </c>
    </row>
    <row r="4072" spans="1:11">
      <c r="A4072" s="2" t="s">
        <v>12126</v>
      </c>
      <c r="B4072" s="99">
        <v>2189708</v>
      </c>
      <c r="C4072" s="100" t="s">
        <v>12565</v>
      </c>
      <c r="D4072" s="101" t="s">
        <v>12566</v>
      </c>
      <c r="E4072" s="102">
        <v>2216784</v>
      </c>
      <c r="F4072" s="101" t="s">
        <v>7506</v>
      </c>
      <c r="G4072" s="101" t="s">
        <v>2931</v>
      </c>
      <c r="H4072" s="103">
        <v>4</v>
      </c>
      <c r="I4072" s="100" t="s">
        <v>7471</v>
      </c>
      <c r="J4072" s="101" t="s">
        <v>12566</v>
      </c>
      <c r="K4072" s="101" t="s">
        <v>1028</v>
      </c>
    </row>
    <row r="4073" spans="1:11">
      <c r="A4073" s="2" t="s">
        <v>12126</v>
      </c>
      <c r="B4073" s="99">
        <v>2129700</v>
      </c>
      <c r="C4073" s="100" t="s">
        <v>12567</v>
      </c>
      <c r="D4073" s="101" t="s">
        <v>12568</v>
      </c>
      <c r="E4073" s="102">
        <v>2216784</v>
      </c>
      <c r="F4073" s="101" t="s">
        <v>7506</v>
      </c>
      <c r="G4073" s="101" t="s">
        <v>2931</v>
      </c>
      <c r="H4073" s="103">
        <v>4</v>
      </c>
      <c r="I4073" s="100" t="s">
        <v>7471</v>
      </c>
      <c r="J4073" s="101" t="s">
        <v>12568</v>
      </c>
      <c r="K4073" s="101" t="s">
        <v>1028</v>
      </c>
    </row>
    <row r="4074" spans="1:11">
      <c r="A4074" s="2" t="s">
        <v>12126</v>
      </c>
      <c r="B4074" s="99">
        <v>2135655</v>
      </c>
      <c r="C4074" s="100" t="s">
        <v>12569</v>
      </c>
      <c r="D4074" s="101" t="s">
        <v>12570</v>
      </c>
      <c r="E4074" s="102">
        <v>2216784</v>
      </c>
      <c r="F4074" s="101" t="s">
        <v>7506</v>
      </c>
      <c r="G4074" s="101" t="s">
        <v>2931</v>
      </c>
      <c r="H4074" s="103">
        <v>4</v>
      </c>
      <c r="I4074" s="100" t="s">
        <v>7471</v>
      </c>
      <c r="J4074" s="101" t="s">
        <v>12570</v>
      </c>
      <c r="K4074" s="101" t="s">
        <v>1028</v>
      </c>
    </row>
    <row r="4075" spans="1:11">
      <c r="A4075" s="2" t="s">
        <v>12126</v>
      </c>
      <c r="B4075" s="99">
        <v>2143591</v>
      </c>
      <c r="C4075" s="100" t="s">
        <v>12571</v>
      </c>
      <c r="D4075" s="101" t="s">
        <v>12572</v>
      </c>
      <c r="E4075" s="102">
        <v>2217642</v>
      </c>
      <c r="F4075" s="101" t="s">
        <v>7506</v>
      </c>
      <c r="G4075" s="101" t="s">
        <v>5451</v>
      </c>
      <c r="H4075" s="103">
        <v>4</v>
      </c>
      <c r="I4075" s="100" t="s">
        <v>7471</v>
      </c>
      <c r="J4075" s="101" t="s">
        <v>12572</v>
      </c>
      <c r="K4075" s="101" t="s">
        <v>1029</v>
      </c>
    </row>
    <row r="4076" spans="1:11">
      <c r="A4076" s="2" t="s">
        <v>12126</v>
      </c>
      <c r="B4076" s="99">
        <v>2171492</v>
      </c>
      <c r="C4076" s="100" t="s">
        <v>12573</v>
      </c>
      <c r="D4076" s="101" t="s">
        <v>12574</v>
      </c>
      <c r="E4076" s="102">
        <v>2217642</v>
      </c>
      <c r="F4076" s="101" t="s">
        <v>7506</v>
      </c>
      <c r="G4076" s="101" t="s">
        <v>5451</v>
      </c>
      <c r="H4076" s="103">
        <v>4</v>
      </c>
      <c r="I4076" s="100" t="s">
        <v>7471</v>
      </c>
      <c r="J4076" s="101" t="s">
        <v>12574</v>
      </c>
      <c r="K4076" s="101" t="s">
        <v>1029</v>
      </c>
    </row>
    <row r="4077" spans="1:11">
      <c r="A4077" s="2" t="s">
        <v>12126</v>
      </c>
      <c r="B4077" s="99">
        <v>2175167</v>
      </c>
      <c r="C4077" s="100" t="s">
        <v>12575</v>
      </c>
      <c r="D4077" s="101" t="s">
        <v>12576</v>
      </c>
      <c r="E4077" s="102">
        <v>2217642</v>
      </c>
      <c r="F4077" s="101" t="s">
        <v>7506</v>
      </c>
      <c r="G4077" s="101" t="s">
        <v>5451</v>
      </c>
      <c r="H4077" s="103">
        <v>4</v>
      </c>
      <c r="I4077" s="100" t="s">
        <v>7471</v>
      </c>
      <c r="J4077" s="101" t="s">
        <v>12576</v>
      </c>
      <c r="K4077" s="101" t="s">
        <v>1029</v>
      </c>
    </row>
    <row r="4078" spans="1:11">
      <c r="A4078" s="2" t="s">
        <v>12126</v>
      </c>
      <c r="B4078" s="99">
        <v>2189485</v>
      </c>
      <c r="C4078" s="100" t="s">
        <v>12577</v>
      </c>
      <c r="D4078" s="101" t="s">
        <v>12578</v>
      </c>
      <c r="E4078" s="102">
        <v>2217642</v>
      </c>
      <c r="F4078" s="101" t="s">
        <v>7506</v>
      </c>
      <c r="G4078" s="101" t="s">
        <v>5451</v>
      </c>
      <c r="H4078" s="103">
        <v>4</v>
      </c>
      <c r="I4078" s="100" t="s">
        <v>7471</v>
      </c>
      <c r="J4078" s="101" t="s">
        <v>12578</v>
      </c>
      <c r="K4078" s="101" t="s">
        <v>1029</v>
      </c>
    </row>
    <row r="4079" spans="1:11">
      <c r="A4079" s="2" t="s">
        <v>12126</v>
      </c>
      <c r="B4079" s="99">
        <v>2153685</v>
      </c>
      <c r="C4079" s="100" t="s">
        <v>12579</v>
      </c>
      <c r="D4079" s="101" t="s">
        <v>12580</v>
      </c>
      <c r="E4079" s="102">
        <v>2217642</v>
      </c>
      <c r="F4079" s="101" t="s">
        <v>7506</v>
      </c>
      <c r="G4079" s="101" t="s">
        <v>5451</v>
      </c>
      <c r="H4079" s="103">
        <v>4</v>
      </c>
      <c r="I4079" s="100" t="s">
        <v>7471</v>
      </c>
      <c r="J4079" s="101" t="s">
        <v>12580</v>
      </c>
      <c r="K4079" s="101" t="s">
        <v>1029</v>
      </c>
    </row>
    <row r="4080" spans="1:11">
      <c r="A4080" s="2" t="s">
        <v>12126</v>
      </c>
      <c r="B4080" s="99">
        <v>2156933</v>
      </c>
      <c r="C4080" s="100" t="s">
        <v>12581</v>
      </c>
      <c r="D4080" s="101" t="s">
        <v>12582</v>
      </c>
      <c r="E4080" s="102">
        <v>2217642</v>
      </c>
      <c r="F4080" s="101" t="s">
        <v>7506</v>
      </c>
      <c r="G4080" s="101" t="s">
        <v>5451</v>
      </c>
      <c r="H4080" s="103">
        <v>4</v>
      </c>
      <c r="I4080" s="100" t="s">
        <v>7471</v>
      </c>
      <c r="J4080" s="101" t="s">
        <v>12582</v>
      </c>
      <c r="K4080" s="101" t="s">
        <v>1029</v>
      </c>
    </row>
    <row r="4081" spans="1:11">
      <c r="A4081" s="2" t="s">
        <v>12126</v>
      </c>
      <c r="B4081" s="99">
        <v>2130990</v>
      </c>
      <c r="C4081" s="100" t="s">
        <v>12583</v>
      </c>
      <c r="D4081" s="101" t="s">
        <v>1268</v>
      </c>
      <c r="E4081" s="102">
        <v>2217642</v>
      </c>
      <c r="F4081" s="101" t="s">
        <v>7506</v>
      </c>
      <c r="G4081" s="101" t="s">
        <v>5451</v>
      </c>
      <c r="H4081" s="103">
        <v>4</v>
      </c>
      <c r="I4081" s="100" t="s">
        <v>7471</v>
      </c>
      <c r="J4081" s="101" t="s">
        <v>1268</v>
      </c>
      <c r="K4081" s="101" t="s">
        <v>1029</v>
      </c>
    </row>
    <row r="4082" spans="1:11">
      <c r="A4082" s="2" t="s">
        <v>12126</v>
      </c>
      <c r="B4082" s="99">
        <v>2176969</v>
      </c>
      <c r="C4082" s="100" t="s">
        <v>12584</v>
      </c>
      <c r="D4082" s="101" t="s">
        <v>12585</v>
      </c>
      <c r="E4082" s="102">
        <v>2217642</v>
      </c>
      <c r="F4082" s="101" t="s">
        <v>7506</v>
      </c>
      <c r="G4082" s="101" t="s">
        <v>5451</v>
      </c>
      <c r="H4082" s="103">
        <v>4</v>
      </c>
      <c r="I4082" s="100" t="s">
        <v>7471</v>
      </c>
      <c r="J4082" s="101" t="s">
        <v>12585</v>
      </c>
      <c r="K4082" s="101" t="s">
        <v>1029</v>
      </c>
    </row>
    <row r="4083" spans="1:11">
      <c r="A4083" s="2" t="s">
        <v>12126</v>
      </c>
      <c r="B4083" s="99">
        <v>2179836</v>
      </c>
      <c r="C4083" s="100" t="s">
        <v>12586</v>
      </c>
      <c r="D4083" s="101" t="s">
        <v>12587</v>
      </c>
      <c r="E4083" s="102">
        <v>2124265</v>
      </c>
      <c r="F4083" s="101" t="s">
        <v>7506</v>
      </c>
      <c r="G4083" s="101" t="s">
        <v>2900</v>
      </c>
      <c r="H4083" s="103">
        <v>4.8</v>
      </c>
      <c r="I4083" s="100" t="s">
        <v>7471</v>
      </c>
      <c r="J4083" s="101" t="s">
        <v>12587</v>
      </c>
      <c r="K4083" s="101" t="s">
        <v>3454</v>
      </c>
    </row>
    <row r="4084" spans="1:11">
      <c r="A4084" s="2" t="s">
        <v>12126</v>
      </c>
      <c r="B4084" s="99">
        <v>2179929</v>
      </c>
      <c r="C4084" s="100" t="s">
        <v>12588</v>
      </c>
      <c r="D4084" s="101" t="s">
        <v>12589</v>
      </c>
      <c r="E4084" s="102">
        <v>2124856</v>
      </c>
      <c r="F4084" s="101" t="s">
        <v>7506</v>
      </c>
      <c r="G4084" s="101" t="s">
        <v>5442</v>
      </c>
      <c r="H4084" s="103">
        <v>4</v>
      </c>
      <c r="I4084" s="100" t="s">
        <v>7471</v>
      </c>
      <c r="J4084" s="101" t="s">
        <v>12589</v>
      </c>
      <c r="K4084" s="101" t="s">
        <v>12590</v>
      </c>
    </row>
    <row r="4085" spans="1:11">
      <c r="A4085" s="2" t="s">
        <v>12126</v>
      </c>
      <c r="B4085" s="99">
        <v>2172266</v>
      </c>
      <c r="C4085" s="100" t="s">
        <v>12591</v>
      </c>
      <c r="D4085" s="101" t="s">
        <v>12592</v>
      </c>
      <c r="E4085" s="102">
        <v>2125697</v>
      </c>
      <c r="F4085" s="101" t="s">
        <v>7506</v>
      </c>
      <c r="G4085" s="101" t="s">
        <v>5872</v>
      </c>
      <c r="H4085" s="103">
        <v>2.4</v>
      </c>
      <c r="I4085" s="100" t="s">
        <v>7471</v>
      </c>
      <c r="J4085" s="101" t="s">
        <v>12592</v>
      </c>
      <c r="K4085" s="101" t="s">
        <v>12593</v>
      </c>
    </row>
    <row r="4086" spans="1:11">
      <c r="A4086" s="2" t="s">
        <v>12126</v>
      </c>
      <c r="B4086" s="99">
        <v>2132862</v>
      </c>
      <c r="C4086" s="100" t="s">
        <v>12930</v>
      </c>
      <c r="D4086" s="101" t="s">
        <v>12931</v>
      </c>
      <c r="E4086" s="102">
        <v>2213880</v>
      </c>
      <c r="F4086" s="101" t="s">
        <v>7506</v>
      </c>
      <c r="G4086" s="101" t="s">
        <v>2900</v>
      </c>
      <c r="H4086" s="103">
        <v>12</v>
      </c>
      <c r="I4086" s="100" t="s">
        <v>7471</v>
      </c>
      <c r="J4086" s="101" t="s">
        <v>12931</v>
      </c>
      <c r="K4086" s="101" t="s">
        <v>699</v>
      </c>
    </row>
    <row r="4087" spans="1:11">
      <c r="A4087" s="2" t="s">
        <v>12126</v>
      </c>
      <c r="B4087" s="99">
        <v>2136397</v>
      </c>
      <c r="C4087" s="100" t="s">
        <v>12932</v>
      </c>
      <c r="D4087" s="101" t="s">
        <v>12933</v>
      </c>
      <c r="E4087" s="102">
        <v>2213880</v>
      </c>
      <c r="F4087" s="101" t="s">
        <v>7506</v>
      </c>
      <c r="G4087" s="101" t="s">
        <v>2900</v>
      </c>
      <c r="H4087" s="103">
        <v>12</v>
      </c>
      <c r="I4087" s="100" t="s">
        <v>7471</v>
      </c>
      <c r="J4087" s="101" t="s">
        <v>12933</v>
      </c>
      <c r="K4087" s="101" t="s">
        <v>699</v>
      </c>
    </row>
    <row r="4088" spans="1:11">
      <c r="A4088" s="2" t="s">
        <v>12126</v>
      </c>
      <c r="B4088" s="99">
        <v>2137234</v>
      </c>
      <c r="C4088" s="100" t="s">
        <v>12934</v>
      </c>
      <c r="D4088" s="101" t="s">
        <v>12935</v>
      </c>
      <c r="E4088" s="102">
        <v>2213880</v>
      </c>
      <c r="F4088" s="101" t="s">
        <v>7506</v>
      </c>
      <c r="G4088" s="101" t="s">
        <v>2900</v>
      </c>
      <c r="H4088" s="103">
        <v>12</v>
      </c>
      <c r="I4088" s="100" t="s">
        <v>7471</v>
      </c>
      <c r="J4088" s="101" t="s">
        <v>12935</v>
      </c>
      <c r="K4088" s="101" t="s">
        <v>699</v>
      </c>
    </row>
    <row r="4089" spans="1:11">
      <c r="A4089" s="2" t="s">
        <v>12126</v>
      </c>
      <c r="B4089" s="99">
        <v>2145140</v>
      </c>
      <c r="C4089" s="100" t="s">
        <v>12936</v>
      </c>
      <c r="D4089" s="101" t="s">
        <v>12937</v>
      </c>
      <c r="E4089" s="102">
        <v>2213880</v>
      </c>
      <c r="F4089" s="101" t="s">
        <v>7506</v>
      </c>
      <c r="G4089" s="101" t="s">
        <v>2900</v>
      </c>
      <c r="H4089" s="103">
        <v>12</v>
      </c>
      <c r="I4089" s="100" t="s">
        <v>7471</v>
      </c>
      <c r="J4089" s="101" t="s">
        <v>12937</v>
      </c>
      <c r="K4089" s="101" t="s">
        <v>699</v>
      </c>
    </row>
    <row r="4090" spans="1:11">
      <c r="A4090" s="2" t="s">
        <v>12126</v>
      </c>
      <c r="B4090" s="99">
        <v>2149217</v>
      </c>
      <c r="C4090" s="100" t="s">
        <v>12938</v>
      </c>
      <c r="D4090" s="101" t="s">
        <v>12939</v>
      </c>
      <c r="E4090" s="102">
        <v>2213880</v>
      </c>
      <c r="F4090" s="101" t="s">
        <v>7506</v>
      </c>
      <c r="G4090" s="101" t="s">
        <v>2900</v>
      </c>
      <c r="H4090" s="103">
        <v>12</v>
      </c>
      <c r="I4090" s="100" t="s">
        <v>7471</v>
      </c>
      <c r="J4090" s="101" t="s">
        <v>12939</v>
      </c>
      <c r="K4090" s="101" t="s">
        <v>699</v>
      </c>
    </row>
    <row r="4091" spans="1:11">
      <c r="A4091" s="2" t="s">
        <v>12126</v>
      </c>
      <c r="B4091" s="99">
        <v>2178326</v>
      </c>
      <c r="C4091" s="100" t="s">
        <v>12940</v>
      </c>
      <c r="D4091" s="101" t="s">
        <v>12941</v>
      </c>
      <c r="E4091" s="102">
        <v>2213880</v>
      </c>
      <c r="F4091" s="101" t="s">
        <v>7506</v>
      </c>
      <c r="G4091" s="101" t="s">
        <v>2900</v>
      </c>
      <c r="H4091" s="103">
        <v>12</v>
      </c>
      <c r="I4091" s="100" t="s">
        <v>7471</v>
      </c>
      <c r="J4091" s="101" t="s">
        <v>12941</v>
      </c>
      <c r="K4091" s="101" t="s">
        <v>699</v>
      </c>
    </row>
    <row r="4092" spans="1:11">
      <c r="A4092" s="2" t="s">
        <v>12126</v>
      </c>
      <c r="B4092" s="99">
        <v>2187047</v>
      </c>
      <c r="C4092" s="100" t="s">
        <v>12942</v>
      </c>
      <c r="D4092" s="101" t="s">
        <v>12943</v>
      </c>
      <c r="E4092" s="102">
        <v>2213880</v>
      </c>
      <c r="F4092" s="101" t="s">
        <v>7506</v>
      </c>
      <c r="G4092" s="101" t="s">
        <v>2900</v>
      </c>
      <c r="H4092" s="103">
        <v>12</v>
      </c>
      <c r="I4092" s="100" t="s">
        <v>7471</v>
      </c>
      <c r="J4092" s="101" t="s">
        <v>12943</v>
      </c>
      <c r="K4092" s="101" t="s">
        <v>699</v>
      </c>
    </row>
    <row r="4093" spans="1:11">
      <c r="A4093" s="2" t="s">
        <v>12126</v>
      </c>
      <c r="B4093" s="99">
        <v>2190137</v>
      </c>
      <c r="C4093" s="100" t="s">
        <v>12944</v>
      </c>
      <c r="D4093" s="101" t="s">
        <v>12945</v>
      </c>
      <c r="E4093" s="102">
        <v>2213880</v>
      </c>
      <c r="F4093" s="101" t="s">
        <v>7506</v>
      </c>
      <c r="G4093" s="101" t="s">
        <v>2900</v>
      </c>
      <c r="H4093" s="103">
        <v>12</v>
      </c>
      <c r="I4093" s="100" t="s">
        <v>7471</v>
      </c>
      <c r="J4093" s="101" t="s">
        <v>12945</v>
      </c>
      <c r="K4093" s="101" t="s">
        <v>699</v>
      </c>
    </row>
    <row r="4094" spans="1:11">
      <c r="A4094" s="2" t="s">
        <v>12126</v>
      </c>
      <c r="B4094" s="99">
        <v>2190907</v>
      </c>
      <c r="C4094" s="100" t="s">
        <v>12946</v>
      </c>
      <c r="D4094" s="101" t="s">
        <v>12947</v>
      </c>
      <c r="E4094" s="102">
        <v>2213880</v>
      </c>
      <c r="F4094" s="101" t="s">
        <v>7506</v>
      </c>
      <c r="G4094" s="101" t="s">
        <v>2900</v>
      </c>
      <c r="H4094" s="103">
        <v>115</v>
      </c>
      <c r="I4094" s="100" t="s">
        <v>7471</v>
      </c>
      <c r="J4094" s="101" t="s">
        <v>12947</v>
      </c>
      <c r="K4094" s="101" t="s">
        <v>699</v>
      </c>
    </row>
    <row r="4095" spans="1:11">
      <c r="A4095" s="2" t="s">
        <v>12126</v>
      </c>
      <c r="B4095" s="99">
        <v>2170455</v>
      </c>
      <c r="C4095" s="100" t="s">
        <v>12948</v>
      </c>
      <c r="D4095" s="101" t="s">
        <v>12949</v>
      </c>
      <c r="E4095" s="102">
        <v>2213880</v>
      </c>
      <c r="F4095" s="101" t="s">
        <v>7506</v>
      </c>
      <c r="G4095" s="101" t="s">
        <v>2900</v>
      </c>
      <c r="H4095" s="103">
        <v>12</v>
      </c>
      <c r="I4095" s="100" t="s">
        <v>7471</v>
      </c>
      <c r="J4095" s="101" t="s">
        <v>12949</v>
      </c>
      <c r="K4095" s="101" t="s">
        <v>699</v>
      </c>
    </row>
    <row r="4096" spans="1:11">
      <c r="A4096" s="2" t="s">
        <v>12126</v>
      </c>
      <c r="B4096" s="99">
        <v>2186621</v>
      </c>
      <c r="C4096" s="100" t="s">
        <v>12950</v>
      </c>
      <c r="D4096" s="101" t="s">
        <v>12951</v>
      </c>
      <c r="E4096" s="102">
        <v>2213880</v>
      </c>
      <c r="F4096" s="101" t="s">
        <v>7506</v>
      </c>
      <c r="G4096" s="101" t="s">
        <v>2900</v>
      </c>
      <c r="H4096" s="103">
        <v>12</v>
      </c>
      <c r="I4096" s="100" t="s">
        <v>7471</v>
      </c>
      <c r="J4096" s="101" t="s">
        <v>12951</v>
      </c>
      <c r="K4096" s="101" t="s">
        <v>699</v>
      </c>
    </row>
    <row r="4097" spans="1:11">
      <c r="A4097" s="2" t="s">
        <v>12126</v>
      </c>
      <c r="B4097" s="99">
        <v>2129338</v>
      </c>
      <c r="C4097" s="100" t="s">
        <v>12952</v>
      </c>
      <c r="D4097" s="101" t="s">
        <v>12953</v>
      </c>
      <c r="E4097" s="102">
        <v>2213880</v>
      </c>
      <c r="F4097" s="101" t="s">
        <v>7506</v>
      </c>
      <c r="G4097" s="101" t="s">
        <v>2900</v>
      </c>
      <c r="H4097" s="103">
        <v>12</v>
      </c>
      <c r="I4097" s="100" t="s">
        <v>7471</v>
      </c>
      <c r="J4097" s="101" t="s">
        <v>12953</v>
      </c>
      <c r="K4097" s="101" t="s">
        <v>699</v>
      </c>
    </row>
    <row r="4098" spans="1:11">
      <c r="A4098" s="2" t="s">
        <v>12126</v>
      </c>
      <c r="B4098" s="99">
        <v>2139633</v>
      </c>
      <c r="C4098" s="100" t="s">
        <v>12954</v>
      </c>
      <c r="D4098" s="101" t="s">
        <v>12955</v>
      </c>
      <c r="E4098" s="102">
        <v>2213880</v>
      </c>
      <c r="F4098" s="101" t="s">
        <v>7506</v>
      </c>
      <c r="G4098" s="101" t="s">
        <v>2900</v>
      </c>
      <c r="H4098" s="103">
        <v>12</v>
      </c>
      <c r="I4098" s="100" t="s">
        <v>7471</v>
      </c>
      <c r="J4098" s="101" t="s">
        <v>12955</v>
      </c>
      <c r="K4098" s="101" t="s">
        <v>699</v>
      </c>
    </row>
    <row r="4099" spans="1:11">
      <c r="A4099" s="2" t="s">
        <v>12126</v>
      </c>
      <c r="B4099" s="99">
        <v>2160802</v>
      </c>
      <c r="C4099" s="100" t="s">
        <v>12956</v>
      </c>
      <c r="D4099" s="101" t="s">
        <v>177</v>
      </c>
      <c r="E4099" s="102">
        <v>2213880</v>
      </c>
      <c r="F4099" s="101" t="s">
        <v>7506</v>
      </c>
      <c r="G4099" s="101" t="s">
        <v>2900</v>
      </c>
      <c r="H4099" s="103">
        <v>12</v>
      </c>
      <c r="I4099" s="100" t="s">
        <v>7471</v>
      </c>
      <c r="J4099" s="101" t="s">
        <v>177</v>
      </c>
      <c r="K4099" s="101" t="s">
        <v>699</v>
      </c>
    </row>
    <row r="4100" spans="1:11">
      <c r="A4100" s="2" t="s">
        <v>12126</v>
      </c>
      <c r="B4100" s="99">
        <v>2181202</v>
      </c>
      <c r="C4100" s="100" t="s">
        <v>12957</v>
      </c>
      <c r="D4100" s="101" t="s">
        <v>12958</v>
      </c>
      <c r="E4100" s="102">
        <v>2213880</v>
      </c>
      <c r="F4100" s="101" t="s">
        <v>7506</v>
      </c>
      <c r="G4100" s="101" t="s">
        <v>2900</v>
      </c>
      <c r="H4100" s="103">
        <v>12</v>
      </c>
      <c r="I4100" s="100" t="s">
        <v>7471</v>
      </c>
      <c r="J4100" s="101" t="s">
        <v>12958</v>
      </c>
      <c r="K4100" s="101" t="s">
        <v>699</v>
      </c>
    </row>
    <row r="4101" spans="1:11">
      <c r="A4101" s="2" t="s">
        <v>12126</v>
      </c>
      <c r="B4101" s="99">
        <v>2188269</v>
      </c>
      <c r="C4101" s="100" t="s">
        <v>12959</v>
      </c>
      <c r="D4101" s="101" t="s">
        <v>12960</v>
      </c>
      <c r="E4101" s="102">
        <v>2213880</v>
      </c>
      <c r="F4101" s="101" t="s">
        <v>7506</v>
      </c>
      <c r="G4101" s="101" t="s">
        <v>2900</v>
      </c>
      <c r="H4101" s="103">
        <v>12</v>
      </c>
      <c r="I4101" s="100" t="s">
        <v>7471</v>
      </c>
      <c r="J4101" s="101" t="s">
        <v>12960</v>
      </c>
      <c r="K4101" s="101" t="s">
        <v>699</v>
      </c>
    </row>
    <row r="4102" spans="1:11">
      <c r="A4102" s="2" t="s">
        <v>12126</v>
      </c>
      <c r="B4102" s="99">
        <v>2190210</v>
      </c>
      <c r="C4102" s="100" t="s">
        <v>12961</v>
      </c>
      <c r="D4102" s="101" t="s">
        <v>12962</v>
      </c>
      <c r="E4102" s="102">
        <v>2213880</v>
      </c>
      <c r="F4102" s="101" t="s">
        <v>7506</v>
      </c>
      <c r="G4102" s="101" t="s">
        <v>2900</v>
      </c>
      <c r="H4102" s="103">
        <v>12</v>
      </c>
      <c r="I4102" s="100" t="s">
        <v>7471</v>
      </c>
      <c r="J4102" s="101" t="s">
        <v>12962</v>
      </c>
      <c r="K4102" s="101" t="s">
        <v>699</v>
      </c>
    </row>
    <row r="4103" spans="1:11">
      <c r="A4103" s="2" t="s">
        <v>12126</v>
      </c>
      <c r="B4103" s="99">
        <v>2189776</v>
      </c>
      <c r="C4103" s="100" t="s">
        <v>12963</v>
      </c>
      <c r="D4103" s="101" t="s">
        <v>12964</v>
      </c>
      <c r="E4103" s="102">
        <v>2273839</v>
      </c>
      <c r="F4103" s="101" t="s">
        <v>7506</v>
      </c>
      <c r="G4103" s="101" t="s">
        <v>2900</v>
      </c>
      <c r="H4103" s="103">
        <v>33</v>
      </c>
      <c r="I4103" s="100" t="s">
        <v>7471</v>
      </c>
      <c r="J4103" s="101" t="s">
        <v>12964</v>
      </c>
      <c r="K4103" s="101" t="s">
        <v>12965</v>
      </c>
    </row>
    <row r="4104" spans="1:11">
      <c r="A4104" s="2" t="s">
        <v>12126</v>
      </c>
      <c r="B4104" s="99">
        <v>2181207</v>
      </c>
      <c r="C4104" s="100" t="s">
        <v>12966</v>
      </c>
      <c r="D4104" s="101" t="s">
        <v>12967</v>
      </c>
      <c r="E4104" s="102">
        <v>2273839</v>
      </c>
      <c r="F4104" s="101" t="s">
        <v>7506</v>
      </c>
      <c r="G4104" s="101" t="s">
        <v>2900</v>
      </c>
      <c r="H4104" s="103">
        <v>33</v>
      </c>
      <c r="I4104" s="100" t="s">
        <v>7471</v>
      </c>
      <c r="J4104" s="101" t="s">
        <v>12967</v>
      </c>
      <c r="K4104" s="101" t="s">
        <v>12965</v>
      </c>
    </row>
    <row r="4105" spans="1:11">
      <c r="A4105" s="2" t="s">
        <v>12126</v>
      </c>
      <c r="B4105" s="99">
        <v>2132859</v>
      </c>
      <c r="C4105" s="100" t="s">
        <v>12968</v>
      </c>
      <c r="D4105" s="101" t="s">
        <v>12969</v>
      </c>
      <c r="E4105" s="102">
        <v>2218340</v>
      </c>
      <c r="F4105" s="101" t="s">
        <v>7506</v>
      </c>
      <c r="G4105" s="101" t="s">
        <v>2900</v>
      </c>
      <c r="H4105" s="103">
        <v>12</v>
      </c>
      <c r="I4105" s="100" t="s">
        <v>7471</v>
      </c>
      <c r="J4105" s="101" t="s">
        <v>12969</v>
      </c>
      <c r="K4105" s="101" t="s">
        <v>700</v>
      </c>
    </row>
    <row r="4106" spans="1:11">
      <c r="A4106" s="2" t="s">
        <v>12126</v>
      </c>
      <c r="B4106" s="99">
        <v>2175541</v>
      </c>
      <c r="C4106" s="100" t="s">
        <v>12970</v>
      </c>
      <c r="D4106" s="101" t="s">
        <v>12971</v>
      </c>
      <c r="E4106" s="102">
        <v>2218340</v>
      </c>
      <c r="F4106" s="101" t="s">
        <v>7506</v>
      </c>
      <c r="G4106" s="101" t="s">
        <v>2900</v>
      </c>
      <c r="H4106" s="103">
        <v>12</v>
      </c>
      <c r="I4106" s="100" t="s">
        <v>7471</v>
      </c>
      <c r="J4106" s="101" t="s">
        <v>12971</v>
      </c>
      <c r="K4106" s="101" t="s">
        <v>700</v>
      </c>
    </row>
    <row r="4107" spans="1:11">
      <c r="A4107" s="2" t="s">
        <v>12126</v>
      </c>
      <c r="B4107" s="99">
        <v>2181464</v>
      </c>
      <c r="C4107" s="100" t="s">
        <v>12972</v>
      </c>
      <c r="D4107" s="101" t="s">
        <v>12973</v>
      </c>
      <c r="E4107" s="102">
        <v>2218340</v>
      </c>
      <c r="F4107" s="101" t="s">
        <v>7506</v>
      </c>
      <c r="G4107" s="101" t="s">
        <v>2900</v>
      </c>
      <c r="H4107" s="103">
        <v>12</v>
      </c>
      <c r="I4107" s="100" t="s">
        <v>7521</v>
      </c>
      <c r="J4107" s="101" t="s">
        <v>12973</v>
      </c>
      <c r="K4107" s="101" t="s">
        <v>700</v>
      </c>
    </row>
    <row r="4108" spans="1:11">
      <c r="A4108" s="2" t="s">
        <v>12126</v>
      </c>
      <c r="B4108" s="99">
        <v>2154428</v>
      </c>
      <c r="C4108" s="100" t="s">
        <v>12974</v>
      </c>
      <c r="D4108" s="101" t="s">
        <v>12975</v>
      </c>
      <c r="E4108" s="102">
        <v>2218340</v>
      </c>
      <c r="F4108" s="101" t="s">
        <v>7506</v>
      </c>
      <c r="G4108" s="101" t="s">
        <v>2900</v>
      </c>
      <c r="H4108" s="103">
        <v>12</v>
      </c>
      <c r="I4108" s="100" t="s">
        <v>7471</v>
      </c>
      <c r="J4108" s="101" t="s">
        <v>12975</v>
      </c>
      <c r="K4108" s="101" t="s">
        <v>700</v>
      </c>
    </row>
    <row r="4109" spans="1:11">
      <c r="A4109" s="2" t="s">
        <v>12126</v>
      </c>
      <c r="B4109" s="99">
        <v>2131372</v>
      </c>
      <c r="C4109" s="100" t="s">
        <v>12976</v>
      </c>
      <c r="D4109" s="101" t="s">
        <v>12977</v>
      </c>
      <c r="E4109" s="102">
        <v>2218340</v>
      </c>
      <c r="F4109" s="101" t="s">
        <v>7506</v>
      </c>
      <c r="G4109" s="101" t="s">
        <v>2900</v>
      </c>
      <c r="H4109" s="103">
        <v>12</v>
      </c>
      <c r="I4109" s="100" t="s">
        <v>7471</v>
      </c>
      <c r="J4109" s="101" t="s">
        <v>12977</v>
      </c>
      <c r="K4109" s="101" t="s">
        <v>700</v>
      </c>
    </row>
    <row r="4110" spans="1:11">
      <c r="A4110" s="2" t="s">
        <v>12126</v>
      </c>
      <c r="B4110" s="99">
        <v>2190835</v>
      </c>
      <c r="C4110" s="100" t="s">
        <v>12978</v>
      </c>
      <c r="D4110" s="101" t="s">
        <v>12979</v>
      </c>
      <c r="E4110" s="102">
        <v>2218340</v>
      </c>
      <c r="F4110" s="101" t="s">
        <v>7506</v>
      </c>
      <c r="G4110" s="101" t="s">
        <v>2900</v>
      </c>
      <c r="H4110" s="103">
        <v>12</v>
      </c>
      <c r="I4110" s="100" t="s">
        <v>7471</v>
      </c>
      <c r="J4110" s="101" t="s">
        <v>12979</v>
      </c>
      <c r="K4110" s="101" t="s">
        <v>700</v>
      </c>
    </row>
    <row r="4111" spans="1:11">
      <c r="A4111" s="2" t="s">
        <v>12126</v>
      </c>
      <c r="B4111" s="99">
        <v>2139080</v>
      </c>
      <c r="C4111" s="100" t="s">
        <v>12980</v>
      </c>
      <c r="D4111" s="101" t="s">
        <v>12981</v>
      </c>
      <c r="E4111" s="102">
        <v>2218340</v>
      </c>
      <c r="F4111" s="101" t="s">
        <v>7506</v>
      </c>
      <c r="G4111" s="101" t="s">
        <v>2900</v>
      </c>
      <c r="H4111" s="103">
        <v>12</v>
      </c>
      <c r="I4111" s="100" t="s">
        <v>7471</v>
      </c>
      <c r="J4111" s="101" t="s">
        <v>12981</v>
      </c>
      <c r="K4111" s="101" t="s">
        <v>700</v>
      </c>
    </row>
    <row r="4112" spans="1:11">
      <c r="A4112" s="2" t="s">
        <v>12126</v>
      </c>
      <c r="B4112" s="99">
        <v>2183609</v>
      </c>
      <c r="C4112" s="100" t="s">
        <v>12982</v>
      </c>
      <c r="D4112" s="101" t="s">
        <v>12983</v>
      </c>
      <c r="E4112" s="102">
        <v>2274058</v>
      </c>
      <c r="F4112" s="101" t="s">
        <v>7506</v>
      </c>
      <c r="G4112" s="101" t="s">
        <v>2092</v>
      </c>
      <c r="H4112" s="103">
        <v>12</v>
      </c>
      <c r="I4112" s="100" t="s">
        <v>7521</v>
      </c>
      <c r="J4112" s="101" t="s">
        <v>12983</v>
      </c>
      <c r="K4112" s="101" t="s">
        <v>1120</v>
      </c>
    </row>
    <row r="4113" spans="1:11">
      <c r="A4113" s="2" t="s">
        <v>12126</v>
      </c>
      <c r="B4113" s="99">
        <v>2175762</v>
      </c>
      <c r="C4113" s="100" t="s">
        <v>12984</v>
      </c>
      <c r="D4113" s="101" t="s">
        <v>12985</v>
      </c>
      <c r="E4113" s="102">
        <v>2212286</v>
      </c>
      <c r="F4113" s="101" t="s">
        <v>7506</v>
      </c>
      <c r="G4113" s="101" t="s">
        <v>3099</v>
      </c>
      <c r="H4113" s="103">
        <v>4</v>
      </c>
      <c r="I4113" s="100" t="s">
        <v>7471</v>
      </c>
      <c r="J4113" s="101" t="s">
        <v>12985</v>
      </c>
      <c r="K4113" s="101" t="s">
        <v>1033</v>
      </c>
    </row>
    <row r="4114" spans="1:11">
      <c r="A4114" s="2" t="s">
        <v>12126</v>
      </c>
      <c r="B4114" s="99">
        <v>2184977</v>
      </c>
      <c r="C4114" s="100" t="s">
        <v>12986</v>
      </c>
      <c r="D4114" s="101" t="s">
        <v>12987</v>
      </c>
      <c r="E4114" s="102">
        <v>2212286</v>
      </c>
      <c r="F4114" s="101" t="s">
        <v>7506</v>
      </c>
      <c r="G4114" s="101" t="s">
        <v>3099</v>
      </c>
      <c r="H4114" s="103">
        <v>4</v>
      </c>
      <c r="I4114" s="100" t="s">
        <v>7471</v>
      </c>
      <c r="J4114" s="101" t="s">
        <v>12987</v>
      </c>
      <c r="K4114" s="101" t="s">
        <v>1033</v>
      </c>
    </row>
    <row r="4115" spans="1:11">
      <c r="A4115" s="2" t="s">
        <v>12126</v>
      </c>
      <c r="B4115" s="99">
        <v>2147757</v>
      </c>
      <c r="C4115" s="100" t="s">
        <v>12988</v>
      </c>
      <c r="D4115" s="101" t="s">
        <v>12989</v>
      </c>
      <c r="E4115" s="102">
        <v>2212286</v>
      </c>
      <c r="F4115" s="101" t="s">
        <v>7506</v>
      </c>
      <c r="G4115" s="101" t="s">
        <v>3099</v>
      </c>
      <c r="H4115" s="103">
        <v>4</v>
      </c>
      <c r="I4115" s="100" t="s">
        <v>7471</v>
      </c>
      <c r="J4115" s="101" t="s">
        <v>12989</v>
      </c>
      <c r="K4115" s="101" t="s">
        <v>1033</v>
      </c>
    </row>
    <row r="4116" spans="1:11">
      <c r="A4116" s="2" t="s">
        <v>12126</v>
      </c>
      <c r="B4116" s="99">
        <v>2177761</v>
      </c>
      <c r="C4116" s="100" t="s">
        <v>12990</v>
      </c>
      <c r="D4116" s="101" t="s">
        <v>1122</v>
      </c>
      <c r="E4116" s="102">
        <v>2125163</v>
      </c>
      <c r="F4116" s="101" t="s">
        <v>7506</v>
      </c>
      <c r="G4116" s="101" t="s">
        <v>5448</v>
      </c>
      <c r="H4116" s="103">
        <v>12</v>
      </c>
      <c r="I4116" s="100" t="s">
        <v>7471</v>
      </c>
      <c r="J4116" s="101" t="s">
        <v>1122</v>
      </c>
      <c r="K4116" s="101" t="s">
        <v>12991</v>
      </c>
    </row>
    <row r="4117" spans="1:11">
      <c r="A4117" s="2" t="s">
        <v>12126</v>
      </c>
      <c r="B4117" s="99">
        <v>2139820</v>
      </c>
      <c r="C4117" s="100" t="s">
        <v>13181</v>
      </c>
      <c r="D4117" s="101" t="s">
        <v>13182</v>
      </c>
      <c r="E4117" s="102">
        <v>2213548</v>
      </c>
      <c r="F4117" s="101" t="s">
        <v>7506</v>
      </c>
      <c r="G4117" s="101" t="s">
        <v>2900</v>
      </c>
      <c r="H4117" s="103">
        <v>33</v>
      </c>
      <c r="I4117" s="100" t="s">
        <v>7471</v>
      </c>
      <c r="J4117" s="101" t="s">
        <v>13182</v>
      </c>
      <c r="K4117" s="101" t="s">
        <v>712</v>
      </c>
    </row>
    <row r="4118" spans="1:11">
      <c r="A4118" s="2" t="s">
        <v>12126</v>
      </c>
      <c r="B4118" s="99">
        <v>2144553</v>
      </c>
      <c r="C4118" s="100" t="s">
        <v>13183</v>
      </c>
      <c r="D4118" s="101" t="s">
        <v>13184</v>
      </c>
      <c r="E4118" s="102">
        <v>2215814</v>
      </c>
      <c r="F4118" s="101" t="s">
        <v>7506</v>
      </c>
      <c r="G4118" s="101" t="s">
        <v>2900</v>
      </c>
      <c r="H4118" s="103">
        <v>12</v>
      </c>
      <c r="I4118" s="100" t="s">
        <v>7471</v>
      </c>
      <c r="J4118" s="101" t="s">
        <v>13184</v>
      </c>
      <c r="K4118" s="101" t="s">
        <v>712</v>
      </c>
    </row>
    <row r="4119" spans="1:11">
      <c r="A4119" s="2" t="s">
        <v>12126</v>
      </c>
      <c r="B4119" s="99">
        <v>2148111</v>
      </c>
      <c r="C4119" s="100" t="s">
        <v>13185</v>
      </c>
      <c r="D4119" s="101" t="s">
        <v>13186</v>
      </c>
      <c r="E4119" s="102">
        <v>2215814</v>
      </c>
      <c r="F4119" s="101" t="s">
        <v>7506</v>
      </c>
      <c r="G4119" s="101" t="s">
        <v>2900</v>
      </c>
      <c r="H4119" s="103">
        <v>12</v>
      </c>
      <c r="I4119" s="100" t="s">
        <v>7471</v>
      </c>
      <c r="J4119" s="101" t="s">
        <v>13186</v>
      </c>
      <c r="K4119" s="101" t="s">
        <v>712</v>
      </c>
    </row>
    <row r="4120" spans="1:11">
      <c r="A4120" s="2" t="s">
        <v>12126</v>
      </c>
      <c r="B4120" s="99">
        <v>2152567</v>
      </c>
      <c r="C4120" s="100" t="s">
        <v>13187</v>
      </c>
      <c r="D4120" s="101" t="s">
        <v>5477</v>
      </c>
      <c r="E4120" s="102">
        <v>2215814</v>
      </c>
      <c r="F4120" s="101" t="s">
        <v>7506</v>
      </c>
      <c r="G4120" s="101" t="s">
        <v>2900</v>
      </c>
      <c r="H4120" s="103">
        <v>12</v>
      </c>
      <c r="I4120" s="100" t="s">
        <v>7471</v>
      </c>
      <c r="J4120" s="101" t="s">
        <v>5477</v>
      </c>
      <c r="K4120" s="101" t="s">
        <v>712</v>
      </c>
    </row>
    <row r="4121" spans="1:11">
      <c r="A4121" s="2" t="s">
        <v>12126</v>
      </c>
      <c r="B4121" s="99">
        <v>2166652</v>
      </c>
      <c r="C4121" s="100" t="s">
        <v>5478</v>
      </c>
      <c r="D4121" s="101" t="s">
        <v>5479</v>
      </c>
      <c r="E4121" s="102">
        <v>2215814</v>
      </c>
      <c r="F4121" s="101" t="s">
        <v>7506</v>
      </c>
      <c r="G4121" s="101" t="s">
        <v>2900</v>
      </c>
      <c r="H4121" s="103">
        <v>12</v>
      </c>
      <c r="I4121" s="100" t="s">
        <v>7471</v>
      </c>
      <c r="J4121" s="101" t="s">
        <v>5479</v>
      </c>
      <c r="K4121" s="101" t="s">
        <v>712</v>
      </c>
    </row>
    <row r="4122" spans="1:11">
      <c r="A4122" s="2" t="s">
        <v>12126</v>
      </c>
      <c r="B4122" s="99">
        <v>2170035</v>
      </c>
      <c r="C4122" s="100" t="s">
        <v>5480</v>
      </c>
      <c r="D4122" s="101" t="s">
        <v>5481</v>
      </c>
      <c r="E4122" s="102">
        <v>2215814</v>
      </c>
      <c r="F4122" s="101" t="s">
        <v>7506</v>
      </c>
      <c r="G4122" s="101" t="s">
        <v>2900</v>
      </c>
      <c r="H4122" s="103">
        <v>12</v>
      </c>
      <c r="I4122" s="100" t="s">
        <v>7471</v>
      </c>
      <c r="J4122" s="101" t="s">
        <v>5481</v>
      </c>
      <c r="K4122" s="101" t="s">
        <v>712</v>
      </c>
    </row>
    <row r="4123" spans="1:11">
      <c r="A4123" s="2" t="s">
        <v>12126</v>
      </c>
      <c r="B4123" s="99">
        <v>2172259</v>
      </c>
      <c r="C4123" s="100" t="s">
        <v>5482</v>
      </c>
      <c r="D4123" s="101" t="s">
        <v>5483</v>
      </c>
      <c r="E4123" s="102">
        <v>2213548</v>
      </c>
      <c r="F4123" s="101" t="s">
        <v>7506</v>
      </c>
      <c r="G4123" s="101" t="s">
        <v>2900</v>
      </c>
      <c r="H4123" s="103">
        <v>33</v>
      </c>
      <c r="I4123" s="100" t="s">
        <v>7471</v>
      </c>
      <c r="J4123" s="101" t="s">
        <v>5483</v>
      </c>
      <c r="K4123" s="101" t="s">
        <v>712</v>
      </c>
    </row>
    <row r="4124" spans="1:11">
      <c r="A4124" s="2" t="s">
        <v>12126</v>
      </c>
      <c r="B4124" s="99">
        <v>2183080</v>
      </c>
      <c r="C4124" s="100" t="s">
        <v>5484</v>
      </c>
      <c r="D4124" s="101" t="s">
        <v>5485</v>
      </c>
      <c r="E4124" s="102">
        <v>2213548</v>
      </c>
      <c r="F4124" s="101" t="s">
        <v>7506</v>
      </c>
      <c r="G4124" s="101" t="s">
        <v>2900</v>
      </c>
      <c r="H4124" s="103">
        <v>33</v>
      </c>
      <c r="I4124" s="100" t="s">
        <v>7471</v>
      </c>
      <c r="J4124" s="101" t="s">
        <v>5485</v>
      </c>
      <c r="K4124" s="101" t="s">
        <v>712</v>
      </c>
    </row>
    <row r="4125" spans="1:11">
      <c r="A4125" s="2" t="s">
        <v>12126</v>
      </c>
      <c r="B4125" s="99">
        <v>2183312</v>
      </c>
      <c r="C4125" s="100" t="s">
        <v>5486</v>
      </c>
      <c r="D4125" s="101" t="s">
        <v>5487</v>
      </c>
      <c r="E4125" s="102">
        <v>2215814</v>
      </c>
      <c r="F4125" s="101" t="s">
        <v>7506</v>
      </c>
      <c r="G4125" s="101" t="s">
        <v>2900</v>
      </c>
      <c r="H4125" s="103">
        <v>12</v>
      </c>
      <c r="I4125" s="100" t="s">
        <v>7471</v>
      </c>
      <c r="J4125" s="101" t="s">
        <v>5487</v>
      </c>
      <c r="K4125" s="101" t="s">
        <v>712</v>
      </c>
    </row>
    <row r="4126" spans="1:11">
      <c r="A4126" s="2" t="s">
        <v>12126</v>
      </c>
      <c r="B4126" s="99">
        <v>2172771</v>
      </c>
      <c r="C4126" s="100" t="s">
        <v>5488</v>
      </c>
      <c r="D4126" s="101" t="s">
        <v>5489</v>
      </c>
      <c r="E4126" s="102">
        <v>2215814</v>
      </c>
      <c r="F4126" s="101" t="s">
        <v>7506</v>
      </c>
      <c r="G4126" s="101" t="s">
        <v>2900</v>
      </c>
      <c r="H4126" s="103">
        <v>12</v>
      </c>
      <c r="I4126" s="100" t="s">
        <v>7471</v>
      </c>
      <c r="J4126" s="101" t="s">
        <v>5489</v>
      </c>
      <c r="K4126" s="101" t="s">
        <v>712</v>
      </c>
    </row>
    <row r="4127" spans="1:11">
      <c r="A4127" s="2" t="s">
        <v>12126</v>
      </c>
      <c r="B4127" s="99">
        <v>2178185</v>
      </c>
      <c r="C4127" s="100" t="s">
        <v>5490</v>
      </c>
      <c r="D4127" s="101" t="s">
        <v>5491</v>
      </c>
      <c r="E4127" s="102">
        <v>2215814</v>
      </c>
      <c r="F4127" s="101" t="s">
        <v>7506</v>
      </c>
      <c r="G4127" s="101" t="s">
        <v>2900</v>
      </c>
      <c r="H4127" s="103">
        <v>12</v>
      </c>
      <c r="I4127" s="100" t="s">
        <v>7471</v>
      </c>
      <c r="J4127" s="101" t="s">
        <v>5491</v>
      </c>
      <c r="K4127" s="101" t="s">
        <v>712</v>
      </c>
    </row>
    <row r="4128" spans="1:11">
      <c r="A4128" s="2" t="s">
        <v>12126</v>
      </c>
      <c r="B4128" s="99">
        <v>2138938</v>
      </c>
      <c r="C4128" s="100" t="s">
        <v>5492</v>
      </c>
      <c r="D4128" s="101" t="s">
        <v>5493</v>
      </c>
      <c r="E4128" s="102">
        <v>2213548</v>
      </c>
      <c r="F4128" s="101" t="s">
        <v>7506</v>
      </c>
      <c r="G4128" s="101" t="s">
        <v>2900</v>
      </c>
      <c r="H4128" s="103">
        <v>33</v>
      </c>
      <c r="I4128" s="100" t="s">
        <v>7471</v>
      </c>
      <c r="J4128" s="101" t="s">
        <v>5493</v>
      </c>
      <c r="K4128" s="101" t="s">
        <v>712</v>
      </c>
    </row>
    <row r="4129" spans="1:11">
      <c r="A4129" s="2" t="s">
        <v>12126</v>
      </c>
      <c r="B4129" s="99">
        <v>2182206</v>
      </c>
      <c r="C4129" s="100" t="s">
        <v>5494</v>
      </c>
      <c r="D4129" s="101" t="s">
        <v>5495</v>
      </c>
      <c r="E4129" s="102">
        <v>2213548</v>
      </c>
      <c r="F4129" s="101" t="s">
        <v>7506</v>
      </c>
      <c r="G4129" s="101" t="s">
        <v>2900</v>
      </c>
      <c r="H4129" s="103">
        <v>33</v>
      </c>
      <c r="I4129" s="100" t="s">
        <v>7471</v>
      </c>
      <c r="J4129" s="101" t="s">
        <v>5495</v>
      </c>
      <c r="K4129" s="101" t="s">
        <v>712</v>
      </c>
    </row>
    <row r="4130" spans="1:11">
      <c r="A4130" s="2" t="s">
        <v>12126</v>
      </c>
      <c r="B4130" s="99">
        <v>2156036</v>
      </c>
      <c r="C4130" s="100" t="s">
        <v>5496</v>
      </c>
      <c r="D4130" s="101" t="s">
        <v>5497</v>
      </c>
      <c r="E4130" s="102">
        <v>2215814</v>
      </c>
      <c r="F4130" s="101" t="s">
        <v>7506</v>
      </c>
      <c r="G4130" s="101" t="s">
        <v>2900</v>
      </c>
      <c r="H4130" s="103">
        <v>12</v>
      </c>
      <c r="I4130" s="100" t="s">
        <v>7471</v>
      </c>
      <c r="J4130" s="101" t="s">
        <v>5497</v>
      </c>
      <c r="K4130" s="101" t="s">
        <v>712</v>
      </c>
    </row>
    <row r="4131" spans="1:11">
      <c r="A4131" s="2" t="s">
        <v>12126</v>
      </c>
      <c r="B4131" s="99">
        <v>2177581</v>
      </c>
      <c r="C4131" s="100" t="s">
        <v>5498</v>
      </c>
      <c r="D4131" s="101" t="s">
        <v>5499</v>
      </c>
      <c r="E4131" s="102">
        <v>2215814</v>
      </c>
      <c r="F4131" s="101" t="s">
        <v>7506</v>
      </c>
      <c r="G4131" s="101" t="s">
        <v>2900</v>
      </c>
      <c r="H4131" s="103">
        <v>12</v>
      </c>
      <c r="I4131" s="100" t="s">
        <v>7471</v>
      </c>
      <c r="J4131" s="101" t="s">
        <v>5499</v>
      </c>
      <c r="K4131" s="101" t="s">
        <v>712</v>
      </c>
    </row>
    <row r="4132" spans="1:11">
      <c r="A4132" s="2" t="s">
        <v>12126</v>
      </c>
      <c r="B4132" s="99">
        <v>2154990</v>
      </c>
      <c r="C4132" s="100" t="s">
        <v>5546</v>
      </c>
      <c r="D4132" s="101" t="s">
        <v>5547</v>
      </c>
      <c r="E4132" s="102">
        <v>2218460</v>
      </c>
      <c r="F4132" s="101" t="s">
        <v>7506</v>
      </c>
      <c r="G4132" s="101" t="s">
        <v>2900</v>
      </c>
      <c r="H4132" s="103">
        <v>12</v>
      </c>
      <c r="I4132" s="100" t="s">
        <v>7471</v>
      </c>
      <c r="J4132" s="101" t="s">
        <v>5547</v>
      </c>
      <c r="K4132" s="101" t="s">
        <v>715</v>
      </c>
    </row>
    <row r="4133" spans="1:11">
      <c r="A4133" s="2" t="s">
        <v>12126</v>
      </c>
      <c r="B4133" s="99">
        <v>2171876</v>
      </c>
      <c r="C4133" s="100" t="s">
        <v>5548</v>
      </c>
      <c r="D4133" s="101" t="s">
        <v>5549</v>
      </c>
      <c r="E4133" s="102">
        <v>2218460</v>
      </c>
      <c r="F4133" s="101" t="s">
        <v>7506</v>
      </c>
      <c r="G4133" s="101" t="s">
        <v>2900</v>
      </c>
      <c r="H4133" s="103">
        <v>12</v>
      </c>
      <c r="I4133" s="100" t="s">
        <v>7471</v>
      </c>
      <c r="J4133" s="101" t="s">
        <v>5549</v>
      </c>
      <c r="K4133" s="101" t="s">
        <v>715</v>
      </c>
    </row>
    <row r="4134" spans="1:11">
      <c r="A4134" s="2" t="s">
        <v>12126</v>
      </c>
      <c r="B4134" s="99">
        <v>2173856</v>
      </c>
      <c r="C4134" s="100" t="s">
        <v>5550</v>
      </c>
      <c r="D4134" s="101" t="s">
        <v>5551</v>
      </c>
      <c r="E4134" s="102">
        <v>2218460</v>
      </c>
      <c r="F4134" s="101" t="s">
        <v>7506</v>
      </c>
      <c r="G4134" s="101" t="s">
        <v>2900</v>
      </c>
      <c r="H4134" s="103">
        <v>12</v>
      </c>
      <c r="I4134" s="100" t="s">
        <v>7471</v>
      </c>
      <c r="J4134" s="101" t="s">
        <v>5551</v>
      </c>
      <c r="K4134" s="101" t="s">
        <v>715</v>
      </c>
    </row>
    <row r="4135" spans="1:11">
      <c r="A4135" s="2" t="s">
        <v>12126</v>
      </c>
      <c r="B4135" s="99">
        <v>2178597</v>
      </c>
      <c r="C4135" s="100" t="s">
        <v>5552</v>
      </c>
      <c r="D4135" s="101" t="s">
        <v>5553</v>
      </c>
      <c r="E4135" s="102">
        <v>2218460</v>
      </c>
      <c r="F4135" s="101" t="s">
        <v>7506</v>
      </c>
      <c r="G4135" s="101" t="s">
        <v>2900</v>
      </c>
      <c r="H4135" s="103">
        <v>12</v>
      </c>
      <c r="I4135" s="100" t="s">
        <v>7471</v>
      </c>
      <c r="J4135" s="101" t="s">
        <v>5553</v>
      </c>
      <c r="K4135" s="101" t="s">
        <v>715</v>
      </c>
    </row>
    <row r="4136" spans="1:11">
      <c r="A4136" s="2" t="s">
        <v>12126</v>
      </c>
      <c r="B4136" s="99">
        <v>2183083</v>
      </c>
      <c r="C4136" s="100" t="s">
        <v>5554</v>
      </c>
      <c r="D4136" s="101" t="s">
        <v>5555</v>
      </c>
      <c r="E4136" s="102">
        <v>2218460</v>
      </c>
      <c r="F4136" s="101" t="s">
        <v>7506</v>
      </c>
      <c r="G4136" s="101" t="s">
        <v>2900</v>
      </c>
      <c r="H4136" s="103">
        <v>12</v>
      </c>
      <c r="I4136" s="100" t="s">
        <v>7471</v>
      </c>
      <c r="J4136" s="101" t="s">
        <v>5555</v>
      </c>
      <c r="K4136" s="101" t="s">
        <v>715</v>
      </c>
    </row>
    <row r="4137" spans="1:11">
      <c r="A4137" s="2" t="s">
        <v>12126</v>
      </c>
      <c r="B4137" s="99">
        <v>2184644</v>
      </c>
      <c r="C4137" s="100" t="s">
        <v>5556</v>
      </c>
      <c r="D4137" s="101" t="s">
        <v>5557</v>
      </c>
      <c r="E4137" s="102">
        <v>2218460</v>
      </c>
      <c r="F4137" s="101" t="s">
        <v>7506</v>
      </c>
      <c r="G4137" s="101" t="s">
        <v>2900</v>
      </c>
      <c r="H4137" s="103">
        <v>12</v>
      </c>
      <c r="I4137" s="100" t="s">
        <v>7471</v>
      </c>
      <c r="J4137" s="101" t="s">
        <v>5557</v>
      </c>
      <c r="K4137" s="101" t="s">
        <v>715</v>
      </c>
    </row>
    <row r="4138" spans="1:11">
      <c r="A4138" s="2" t="s">
        <v>12126</v>
      </c>
      <c r="B4138" s="99">
        <v>2190218</v>
      </c>
      <c r="C4138" s="100" t="s">
        <v>5558</v>
      </c>
      <c r="D4138" s="101" t="s">
        <v>5559</v>
      </c>
      <c r="E4138" s="102">
        <v>2218460</v>
      </c>
      <c r="F4138" s="101" t="s">
        <v>7506</v>
      </c>
      <c r="G4138" s="101" t="s">
        <v>2900</v>
      </c>
      <c r="H4138" s="103">
        <v>12</v>
      </c>
      <c r="I4138" s="100" t="s">
        <v>7471</v>
      </c>
      <c r="J4138" s="101" t="s">
        <v>5559</v>
      </c>
      <c r="K4138" s="101" t="s">
        <v>715</v>
      </c>
    </row>
    <row r="4139" spans="1:11">
      <c r="A4139" s="2" t="s">
        <v>12126</v>
      </c>
      <c r="B4139" s="99">
        <v>2153493</v>
      </c>
      <c r="C4139" s="100" t="s">
        <v>5560</v>
      </c>
      <c r="D4139" s="101" t="s">
        <v>5561</v>
      </c>
      <c r="E4139" s="102">
        <v>2218460</v>
      </c>
      <c r="F4139" s="101" t="s">
        <v>7506</v>
      </c>
      <c r="G4139" s="101" t="s">
        <v>2900</v>
      </c>
      <c r="H4139" s="103">
        <v>12</v>
      </c>
      <c r="I4139" s="100" t="s">
        <v>7471</v>
      </c>
      <c r="J4139" s="101" t="s">
        <v>5561</v>
      </c>
      <c r="K4139" s="101" t="s">
        <v>715</v>
      </c>
    </row>
    <row r="4140" spans="1:11">
      <c r="A4140" s="2" t="s">
        <v>12126</v>
      </c>
      <c r="B4140" s="99">
        <v>2133856</v>
      </c>
      <c r="C4140" s="100" t="s">
        <v>5562</v>
      </c>
      <c r="D4140" s="101" t="s">
        <v>5563</v>
      </c>
      <c r="E4140" s="102">
        <v>2218460</v>
      </c>
      <c r="F4140" s="101" t="s">
        <v>7506</v>
      </c>
      <c r="G4140" s="101" t="s">
        <v>2900</v>
      </c>
      <c r="H4140" s="103">
        <v>12</v>
      </c>
      <c r="I4140" s="100" t="s">
        <v>7471</v>
      </c>
      <c r="J4140" s="101" t="s">
        <v>5563</v>
      </c>
      <c r="K4140" s="101" t="s">
        <v>715</v>
      </c>
    </row>
    <row r="4141" spans="1:11">
      <c r="A4141" s="2" t="s">
        <v>12126</v>
      </c>
      <c r="B4141" s="99">
        <v>2179931</v>
      </c>
      <c r="C4141" s="100" t="s">
        <v>5564</v>
      </c>
      <c r="D4141" s="101" t="s">
        <v>5565</v>
      </c>
      <c r="E4141" s="102">
        <v>2218460</v>
      </c>
      <c r="F4141" s="101" t="s">
        <v>7506</v>
      </c>
      <c r="G4141" s="101" t="s">
        <v>2900</v>
      </c>
      <c r="H4141" s="103">
        <v>12</v>
      </c>
      <c r="I4141" s="100" t="s">
        <v>7471</v>
      </c>
      <c r="J4141" s="101" t="s">
        <v>5565</v>
      </c>
      <c r="K4141" s="101" t="s">
        <v>715</v>
      </c>
    </row>
    <row r="4142" spans="1:11">
      <c r="A4142" s="2" t="s">
        <v>12126</v>
      </c>
      <c r="B4142" s="99">
        <v>2176595</v>
      </c>
      <c r="C4142" s="100" t="s">
        <v>5566</v>
      </c>
      <c r="D4142" s="101" t="s">
        <v>5567</v>
      </c>
      <c r="E4142" s="102">
        <v>2218460</v>
      </c>
      <c r="F4142" s="101" t="s">
        <v>7506</v>
      </c>
      <c r="G4142" s="101" t="s">
        <v>2900</v>
      </c>
      <c r="H4142" s="103">
        <v>12</v>
      </c>
      <c r="I4142" s="100" t="s">
        <v>7471</v>
      </c>
      <c r="J4142" s="101" t="s">
        <v>5567</v>
      </c>
      <c r="K4142" s="101" t="s">
        <v>715</v>
      </c>
    </row>
    <row r="4143" spans="1:11">
      <c r="A4143" s="2" t="s">
        <v>12126</v>
      </c>
      <c r="B4143" s="99">
        <v>2185317</v>
      </c>
      <c r="C4143" s="100" t="s">
        <v>5568</v>
      </c>
      <c r="D4143" s="101" t="s">
        <v>5569</v>
      </c>
      <c r="E4143" s="102">
        <v>2218460</v>
      </c>
      <c r="F4143" s="101" t="s">
        <v>7506</v>
      </c>
      <c r="G4143" s="101" t="s">
        <v>2900</v>
      </c>
      <c r="H4143" s="103">
        <v>12</v>
      </c>
      <c r="I4143" s="100" t="s">
        <v>7471</v>
      </c>
      <c r="J4143" s="101" t="s">
        <v>5569</v>
      </c>
      <c r="K4143" s="101" t="s">
        <v>715</v>
      </c>
    </row>
    <row r="4144" spans="1:11">
      <c r="A4144" s="2" t="s">
        <v>12126</v>
      </c>
      <c r="B4144" s="99">
        <v>2130797</v>
      </c>
      <c r="C4144" s="100" t="s">
        <v>5570</v>
      </c>
      <c r="D4144" s="101" t="s">
        <v>5571</v>
      </c>
      <c r="E4144" s="102">
        <v>2218460</v>
      </c>
      <c r="F4144" s="101" t="s">
        <v>7506</v>
      </c>
      <c r="G4144" s="101" t="s">
        <v>2900</v>
      </c>
      <c r="H4144" s="103">
        <v>12</v>
      </c>
      <c r="I4144" s="100" t="s">
        <v>7471</v>
      </c>
      <c r="J4144" s="101" t="s">
        <v>5571</v>
      </c>
      <c r="K4144" s="101" t="s">
        <v>715</v>
      </c>
    </row>
    <row r="4145" spans="1:11">
      <c r="A4145" s="2" t="s">
        <v>12126</v>
      </c>
      <c r="B4145" s="99">
        <v>2158429</v>
      </c>
      <c r="C4145" s="100" t="s">
        <v>5572</v>
      </c>
      <c r="D4145" s="101" t="s">
        <v>5573</v>
      </c>
      <c r="E4145" s="102">
        <v>2218460</v>
      </c>
      <c r="F4145" s="101" t="s">
        <v>7506</v>
      </c>
      <c r="G4145" s="101" t="s">
        <v>2900</v>
      </c>
      <c r="H4145" s="103">
        <v>12</v>
      </c>
      <c r="I4145" s="100" t="s">
        <v>7471</v>
      </c>
      <c r="J4145" s="101" t="s">
        <v>5573</v>
      </c>
      <c r="K4145" s="101" t="s">
        <v>715</v>
      </c>
    </row>
    <row r="4146" spans="1:11">
      <c r="A4146" s="2" t="s">
        <v>12126</v>
      </c>
      <c r="B4146" s="99">
        <v>2151125</v>
      </c>
      <c r="C4146" s="100" t="s">
        <v>5574</v>
      </c>
      <c r="D4146" s="101" t="s">
        <v>5575</v>
      </c>
      <c r="E4146" s="102">
        <v>2218460</v>
      </c>
      <c r="F4146" s="101" t="s">
        <v>7506</v>
      </c>
      <c r="G4146" s="101" t="s">
        <v>2900</v>
      </c>
      <c r="H4146" s="103">
        <v>12</v>
      </c>
      <c r="I4146" s="100" t="s">
        <v>7471</v>
      </c>
      <c r="J4146" s="101" t="s">
        <v>5575</v>
      </c>
      <c r="K4146" s="101" t="s">
        <v>715</v>
      </c>
    </row>
    <row r="4147" spans="1:11">
      <c r="A4147" s="2" t="s">
        <v>12126</v>
      </c>
      <c r="B4147" s="99">
        <v>2132387</v>
      </c>
      <c r="C4147" s="100" t="s">
        <v>6117</v>
      </c>
      <c r="D4147" s="101" t="s">
        <v>6118</v>
      </c>
      <c r="E4147" s="102">
        <v>2220348</v>
      </c>
      <c r="F4147" s="101" t="s">
        <v>7506</v>
      </c>
      <c r="G4147" s="101" t="s">
        <v>2900</v>
      </c>
      <c r="H4147" s="103">
        <v>12</v>
      </c>
      <c r="I4147" s="100" t="s">
        <v>7471</v>
      </c>
      <c r="J4147" s="101" t="s">
        <v>6118</v>
      </c>
      <c r="K4147" s="101" t="s">
        <v>754</v>
      </c>
    </row>
    <row r="4148" spans="1:11">
      <c r="A4148" s="2" t="s">
        <v>12126</v>
      </c>
      <c r="B4148" s="99">
        <v>2140310</v>
      </c>
      <c r="C4148" s="100" t="s">
        <v>6119</v>
      </c>
      <c r="D4148" s="101" t="s">
        <v>6120</v>
      </c>
      <c r="E4148" s="102">
        <v>2220348</v>
      </c>
      <c r="F4148" s="101" t="s">
        <v>7506</v>
      </c>
      <c r="G4148" s="101" t="s">
        <v>2900</v>
      </c>
      <c r="H4148" s="103">
        <v>12</v>
      </c>
      <c r="I4148" s="100" t="s">
        <v>7471</v>
      </c>
      <c r="J4148" s="101" t="s">
        <v>6120</v>
      </c>
      <c r="K4148" s="101" t="s">
        <v>754</v>
      </c>
    </row>
    <row r="4149" spans="1:11">
      <c r="A4149" s="2" t="s">
        <v>12126</v>
      </c>
      <c r="B4149" s="99">
        <v>2179550</v>
      </c>
      <c r="C4149" s="100" t="s">
        <v>6121</v>
      </c>
      <c r="D4149" s="101" t="s">
        <v>6122</v>
      </c>
      <c r="E4149" s="102">
        <v>2220348</v>
      </c>
      <c r="F4149" s="101" t="s">
        <v>7506</v>
      </c>
      <c r="G4149" s="101" t="s">
        <v>2900</v>
      </c>
      <c r="H4149" s="103">
        <v>12</v>
      </c>
      <c r="I4149" s="100" t="s">
        <v>7471</v>
      </c>
      <c r="J4149" s="101" t="s">
        <v>6122</v>
      </c>
      <c r="K4149" s="101" t="s">
        <v>754</v>
      </c>
    </row>
    <row r="4150" spans="1:11">
      <c r="A4150" s="2" t="s">
        <v>12126</v>
      </c>
      <c r="B4150" s="99">
        <v>2180025</v>
      </c>
      <c r="C4150" s="100" t="s">
        <v>6123</v>
      </c>
      <c r="D4150" s="101" t="s">
        <v>6124</v>
      </c>
      <c r="E4150" s="102">
        <v>2220348</v>
      </c>
      <c r="F4150" s="101" t="s">
        <v>7506</v>
      </c>
      <c r="G4150" s="101" t="s">
        <v>2900</v>
      </c>
      <c r="H4150" s="103">
        <v>12</v>
      </c>
      <c r="I4150" s="100" t="s">
        <v>7471</v>
      </c>
      <c r="J4150" s="101" t="s">
        <v>6124</v>
      </c>
      <c r="K4150" s="101" t="s">
        <v>754</v>
      </c>
    </row>
    <row r="4151" spans="1:11">
      <c r="A4151" s="2" t="s">
        <v>12126</v>
      </c>
      <c r="B4151" s="99">
        <v>2133854</v>
      </c>
      <c r="C4151" s="100" t="s">
        <v>6125</v>
      </c>
      <c r="D4151" s="101" t="s">
        <v>6126</v>
      </c>
      <c r="E4151" s="102">
        <v>2220348</v>
      </c>
      <c r="F4151" s="101" t="s">
        <v>7506</v>
      </c>
      <c r="G4151" s="101" t="s">
        <v>2900</v>
      </c>
      <c r="H4151" s="103">
        <v>12</v>
      </c>
      <c r="I4151" s="100" t="s">
        <v>7471</v>
      </c>
      <c r="J4151" s="101" t="s">
        <v>6126</v>
      </c>
      <c r="K4151" s="101" t="s">
        <v>754</v>
      </c>
    </row>
    <row r="4152" spans="1:11">
      <c r="A4152" s="2" t="s">
        <v>12126</v>
      </c>
      <c r="B4152" s="99">
        <v>2190378</v>
      </c>
      <c r="C4152" s="100" t="s">
        <v>6127</v>
      </c>
      <c r="D4152" s="101" t="s">
        <v>6128</v>
      </c>
      <c r="E4152" s="102">
        <v>2220348</v>
      </c>
      <c r="F4152" s="101" t="s">
        <v>7506</v>
      </c>
      <c r="G4152" s="101" t="s">
        <v>2900</v>
      </c>
      <c r="H4152" s="103">
        <v>12</v>
      </c>
      <c r="I4152" s="100" t="s">
        <v>7471</v>
      </c>
      <c r="J4152" s="101" t="s">
        <v>6128</v>
      </c>
      <c r="K4152" s="101" t="s">
        <v>754</v>
      </c>
    </row>
    <row r="4153" spans="1:11">
      <c r="A4153" s="2" t="s">
        <v>12126</v>
      </c>
      <c r="B4153" s="99">
        <v>2178031</v>
      </c>
      <c r="C4153" s="100" t="s">
        <v>6129</v>
      </c>
      <c r="D4153" s="101" t="s">
        <v>6130</v>
      </c>
      <c r="E4153" s="102">
        <v>2220348</v>
      </c>
      <c r="F4153" s="101" t="s">
        <v>7506</v>
      </c>
      <c r="G4153" s="101" t="s">
        <v>2900</v>
      </c>
      <c r="H4153" s="103">
        <v>12</v>
      </c>
      <c r="I4153" s="100" t="s">
        <v>7496</v>
      </c>
      <c r="J4153" s="101" t="s">
        <v>6130</v>
      </c>
      <c r="K4153" s="101" t="s">
        <v>754</v>
      </c>
    </row>
    <row r="4154" spans="1:11">
      <c r="A4154" s="2" t="s">
        <v>12126</v>
      </c>
      <c r="B4154" s="99">
        <v>2180372</v>
      </c>
      <c r="C4154" s="100" t="s">
        <v>6131</v>
      </c>
      <c r="D4154" s="101" t="s">
        <v>6132</v>
      </c>
      <c r="E4154" s="102">
        <v>2213404</v>
      </c>
      <c r="F4154" s="101" t="s">
        <v>7506</v>
      </c>
      <c r="G4154" s="101" t="s">
        <v>3175</v>
      </c>
      <c r="H4154" s="103">
        <v>4</v>
      </c>
      <c r="I4154" s="100" t="s">
        <v>7471</v>
      </c>
      <c r="J4154" s="101" t="s">
        <v>6132</v>
      </c>
      <c r="K4154" s="101" t="s">
        <v>755</v>
      </c>
    </row>
    <row r="4155" spans="1:11">
      <c r="A4155" s="2" t="s">
        <v>12126</v>
      </c>
      <c r="B4155" s="99">
        <v>2130791</v>
      </c>
      <c r="C4155" s="100" t="s">
        <v>6133</v>
      </c>
      <c r="D4155" s="101" t="s">
        <v>6134</v>
      </c>
      <c r="E4155" s="102">
        <v>2213404</v>
      </c>
      <c r="F4155" s="101" t="s">
        <v>7506</v>
      </c>
      <c r="G4155" s="101" t="s">
        <v>3175</v>
      </c>
      <c r="H4155" s="103">
        <v>4</v>
      </c>
      <c r="I4155" s="100" t="s">
        <v>7471</v>
      </c>
      <c r="J4155" s="101" t="s">
        <v>6134</v>
      </c>
      <c r="K4155" s="101" t="s">
        <v>755</v>
      </c>
    </row>
    <row r="4156" spans="1:11">
      <c r="A4156" s="2" t="s">
        <v>12126</v>
      </c>
      <c r="B4156" s="99">
        <v>2184555</v>
      </c>
      <c r="C4156" s="100" t="s">
        <v>6135</v>
      </c>
      <c r="D4156" s="101" t="s">
        <v>6136</v>
      </c>
      <c r="E4156" s="102">
        <v>2126411</v>
      </c>
      <c r="F4156" s="101" t="s">
        <v>7506</v>
      </c>
      <c r="G4156" s="101" t="s">
        <v>5876</v>
      </c>
      <c r="H4156" s="103">
        <v>4</v>
      </c>
      <c r="I4156" s="100" t="s">
        <v>7521</v>
      </c>
      <c r="J4156" s="101" t="s">
        <v>6136</v>
      </c>
      <c r="K4156" s="101" t="s">
        <v>6137</v>
      </c>
    </row>
    <row r="4157" spans="1:11">
      <c r="A4157" s="2" t="s">
        <v>12126</v>
      </c>
      <c r="B4157" s="99">
        <v>2179379</v>
      </c>
      <c r="C4157" s="100" t="s">
        <v>6138</v>
      </c>
      <c r="D4157" s="101" t="s">
        <v>6139</v>
      </c>
      <c r="E4157" s="102">
        <v>2126448</v>
      </c>
      <c r="F4157" s="101" t="s">
        <v>7506</v>
      </c>
      <c r="G4157" s="101" t="s">
        <v>3099</v>
      </c>
      <c r="H4157" s="103">
        <v>4</v>
      </c>
      <c r="I4157" s="100" t="s">
        <v>7471</v>
      </c>
      <c r="J4157" s="101" t="s">
        <v>6139</v>
      </c>
      <c r="K4157" s="101" t="s">
        <v>6140</v>
      </c>
    </row>
    <row r="4158" spans="1:11">
      <c r="A4158" s="2" t="s">
        <v>12126</v>
      </c>
      <c r="B4158" s="99">
        <v>2190312</v>
      </c>
      <c r="C4158" s="100" t="s">
        <v>6141</v>
      </c>
      <c r="D4158" s="101" t="s">
        <v>6142</v>
      </c>
      <c r="E4158" s="102">
        <v>2125288</v>
      </c>
      <c r="F4158" s="101" t="s">
        <v>7506</v>
      </c>
      <c r="G4158" s="101" t="s">
        <v>5448</v>
      </c>
      <c r="H4158" s="103">
        <v>12</v>
      </c>
      <c r="I4158" s="100" t="s">
        <v>7471</v>
      </c>
      <c r="J4158" s="101" t="s">
        <v>6142</v>
      </c>
      <c r="K4158" s="101" t="s">
        <v>1222</v>
      </c>
    </row>
    <row r="4159" spans="1:11">
      <c r="A4159" s="2" t="s">
        <v>12126</v>
      </c>
      <c r="B4159" s="99">
        <v>2161197</v>
      </c>
      <c r="C4159" s="100" t="s">
        <v>6143</v>
      </c>
      <c r="D4159" s="101" t="s">
        <v>6144</v>
      </c>
      <c r="E4159" s="102">
        <v>2212296</v>
      </c>
      <c r="F4159" s="101" t="s">
        <v>7506</v>
      </c>
      <c r="G4159" s="101" t="s">
        <v>3099</v>
      </c>
      <c r="H4159" s="103">
        <v>4</v>
      </c>
      <c r="I4159" s="100" t="s">
        <v>7471</v>
      </c>
      <c r="J4159" s="101" t="s">
        <v>6144</v>
      </c>
      <c r="K4159" s="101" t="s">
        <v>1039</v>
      </c>
    </row>
    <row r="4160" spans="1:11">
      <c r="A4160" s="2" t="s">
        <v>12126</v>
      </c>
      <c r="B4160" s="99">
        <v>2132533</v>
      </c>
      <c r="C4160" s="100" t="s">
        <v>6145</v>
      </c>
      <c r="D4160" s="101" t="s">
        <v>6146</v>
      </c>
      <c r="E4160" s="102">
        <v>2212296</v>
      </c>
      <c r="F4160" s="101" t="s">
        <v>7506</v>
      </c>
      <c r="G4160" s="101" t="s">
        <v>3099</v>
      </c>
      <c r="H4160" s="103">
        <v>4</v>
      </c>
      <c r="I4160" s="100" t="s">
        <v>7471</v>
      </c>
      <c r="J4160" s="101" t="s">
        <v>6146</v>
      </c>
      <c r="K4160" s="101" t="s">
        <v>1039</v>
      </c>
    </row>
    <row r="4161" spans="1:11">
      <c r="A4161" s="2" t="s">
        <v>12126</v>
      </c>
      <c r="B4161" s="99">
        <v>2169467</v>
      </c>
      <c r="C4161" s="100" t="s">
        <v>6147</v>
      </c>
      <c r="D4161" s="101" t="s">
        <v>6148</v>
      </c>
      <c r="E4161" s="102">
        <v>2212296</v>
      </c>
      <c r="F4161" s="101" t="s">
        <v>7506</v>
      </c>
      <c r="G4161" s="101" t="s">
        <v>3099</v>
      </c>
      <c r="H4161" s="103">
        <v>4</v>
      </c>
      <c r="I4161" s="100" t="s">
        <v>7471</v>
      </c>
      <c r="J4161" s="101" t="s">
        <v>6148</v>
      </c>
      <c r="K4161" s="101" t="s">
        <v>1039</v>
      </c>
    </row>
    <row r="4162" spans="1:11">
      <c r="A4162" s="2" t="s">
        <v>12126</v>
      </c>
      <c r="B4162" s="99">
        <v>2155680</v>
      </c>
      <c r="C4162" s="100" t="s">
        <v>6149</v>
      </c>
      <c r="D4162" s="101" t="s">
        <v>6150</v>
      </c>
      <c r="E4162" s="102">
        <v>2273810</v>
      </c>
      <c r="F4162" s="101" t="s">
        <v>7506</v>
      </c>
      <c r="G4162" s="101" t="s">
        <v>5451</v>
      </c>
      <c r="H4162" s="103">
        <v>12</v>
      </c>
      <c r="I4162" s="100" t="s">
        <v>7471</v>
      </c>
      <c r="J4162" s="101" t="s">
        <v>6150</v>
      </c>
      <c r="K4162" s="101" t="s">
        <v>1227</v>
      </c>
    </row>
    <row r="4163" spans="1:11">
      <c r="A4163" s="2" t="s">
        <v>12126</v>
      </c>
      <c r="B4163" s="99">
        <v>2161011</v>
      </c>
      <c r="C4163" s="100" t="s">
        <v>6151</v>
      </c>
      <c r="D4163" s="101" t="s">
        <v>6152</v>
      </c>
      <c r="E4163" s="102">
        <v>2273810</v>
      </c>
      <c r="F4163" s="101" t="s">
        <v>7506</v>
      </c>
      <c r="G4163" s="101" t="s">
        <v>5451</v>
      </c>
      <c r="H4163" s="103">
        <v>12</v>
      </c>
      <c r="I4163" s="100" t="s">
        <v>7471</v>
      </c>
      <c r="J4163" s="101" t="s">
        <v>6152</v>
      </c>
      <c r="K4163" s="101" t="s">
        <v>1227</v>
      </c>
    </row>
    <row r="4164" spans="1:11">
      <c r="A4164" s="2" t="s">
        <v>12126</v>
      </c>
      <c r="B4164" s="99">
        <v>2190708</v>
      </c>
      <c r="C4164" s="100" t="s">
        <v>6153</v>
      </c>
      <c r="D4164" s="101" t="s">
        <v>6154</v>
      </c>
      <c r="E4164" s="102">
        <v>2273810</v>
      </c>
      <c r="F4164" s="101" t="s">
        <v>7506</v>
      </c>
      <c r="G4164" s="101" t="s">
        <v>5451</v>
      </c>
      <c r="H4164" s="103">
        <v>12</v>
      </c>
      <c r="I4164" s="100" t="s">
        <v>7471</v>
      </c>
      <c r="J4164" s="101" t="s">
        <v>6154</v>
      </c>
      <c r="K4164" s="101" t="s">
        <v>1227</v>
      </c>
    </row>
    <row r="4165" spans="1:11">
      <c r="A4165" s="2" t="s">
        <v>12126</v>
      </c>
      <c r="B4165" s="99">
        <v>2149216</v>
      </c>
      <c r="C4165" s="100" t="s">
        <v>6155</v>
      </c>
      <c r="D4165" s="101" t="s">
        <v>6156</v>
      </c>
      <c r="E4165" s="102">
        <v>2216174</v>
      </c>
      <c r="F4165" s="101" t="s">
        <v>7506</v>
      </c>
      <c r="G4165" s="101" t="s">
        <v>2900</v>
      </c>
      <c r="H4165" s="103">
        <v>12</v>
      </c>
      <c r="I4165" s="100" t="s">
        <v>7471</v>
      </c>
      <c r="J4165" s="101" t="s">
        <v>6156</v>
      </c>
      <c r="K4165" s="101" t="s">
        <v>756</v>
      </c>
    </row>
    <row r="4166" spans="1:11">
      <c r="A4166" s="2" t="s">
        <v>12126</v>
      </c>
      <c r="B4166" s="99">
        <v>2157136</v>
      </c>
      <c r="C4166" s="100" t="s">
        <v>6157</v>
      </c>
      <c r="D4166" s="101" t="s">
        <v>6158</v>
      </c>
      <c r="E4166" s="102">
        <v>2216174</v>
      </c>
      <c r="F4166" s="101" t="s">
        <v>7506</v>
      </c>
      <c r="G4166" s="101" t="s">
        <v>2900</v>
      </c>
      <c r="H4166" s="103">
        <v>12</v>
      </c>
      <c r="I4166" s="100" t="s">
        <v>7471</v>
      </c>
      <c r="J4166" s="101" t="s">
        <v>6158</v>
      </c>
      <c r="K4166" s="101" t="s">
        <v>756</v>
      </c>
    </row>
    <row r="4167" spans="1:11">
      <c r="A4167" s="2" t="s">
        <v>12126</v>
      </c>
      <c r="B4167" s="99">
        <v>2179737</v>
      </c>
      <c r="C4167" s="100" t="s">
        <v>6159</v>
      </c>
      <c r="D4167" s="101" t="s">
        <v>6160</v>
      </c>
      <c r="E4167" s="102">
        <v>2216174</v>
      </c>
      <c r="F4167" s="101" t="s">
        <v>7506</v>
      </c>
      <c r="G4167" s="101" t="s">
        <v>2900</v>
      </c>
      <c r="H4167" s="103">
        <v>12</v>
      </c>
      <c r="I4167" s="100" t="s">
        <v>7471</v>
      </c>
      <c r="J4167" s="101" t="s">
        <v>6160</v>
      </c>
      <c r="K4167" s="101" t="s">
        <v>756</v>
      </c>
    </row>
    <row r="4168" spans="1:11">
      <c r="A4168" s="2" t="s">
        <v>12126</v>
      </c>
      <c r="B4168" s="99">
        <v>2181818</v>
      </c>
      <c r="C4168" s="100" t="s">
        <v>6161</v>
      </c>
      <c r="D4168" s="101" t="s">
        <v>6162</v>
      </c>
      <c r="E4168" s="102">
        <v>2216174</v>
      </c>
      <c r="F4168" s="101" t="s">
        <v>7506</v>
      </c>
      <c r="G4168" s="101" t="s">
        <v>2900</v>
      </c>
      <c r="H4168" s="103">
        <v>12</v>
      </c>
      <c r="I4168" s="100" t="s">
        <v>7496</v>
      </c>
      <c r="J4168" s="101" t="s">
        <v>6162</v>
      </c>
      <c r="K4168" s="101" t="s">
        <v>756</v>
      </c>
    </row>
    <row r="4169" spans="1:11">
      <c r="A4169" s="2" t="s">
        <v>12126</v>
      </c>
      <c r="B4169" s="99">
        <v>2182281</v>
      </c>
      <c r="C4169" s="100" t="s">
        <v>6163</v>
      </c>
      <c r="D4169" s="101" t="s">
        <v>6164</v>
      </c>
      <c r="E4169" s="102">
        <v>2216174</v>
      </c>
      <c r="F4169" s="101" t="s">
        <v>7506</v>
      </c>
      <c r="G4169" s="101" t="s">
        <v>2900</v>
      </c>
      <c r="H4169" s="103">
        <v>12</v>
      </c>
      <c r="I4169" s="100" t="s">
        <v>7471</v>
      </c>
      <c r="J4169" s="101" t="s">
        <v>6164</v>
      </c>
      <c r="K4169" s="101" t="s">
        <v>756</v>
      </c>
    </row>
    <row r="4170" spans="1:11">
      <c r="A4170" s="2" t="s">
        <v>12126</v>
      </c>
      <c r="B4170" s="99">
        <v>2183440</v>
      </c>
      <c r="C4170" s="100" t="s">
        <v>6165</v>
      </c>
      <c r="D4170" s="101" t="s">
        <v>6166</v>
      </c>
      <c r="E4170" s="102">
        <v>2216174</v>
      </c>
      <c r="F4170" s="101" t="s">
        <v>7506</v>
      </c>
      <c r="G4170" s="101" t="s">
        <v>2900</v>
      </c>
      <c r="H4170" s="103">
        <v>12</v>
      </c>
      <c r="I4170" s="100" t="s">
        <v>7471</v>
      </c>
      <c r="J4170" s="101" t="s">
        <v>6166</v>
      </c>
      <c r="K4170" s="101" t="s">
        <v>756</v>
      </c>
    </row>
    <row r="4171" spans="1:11">
      <c r="A4171" s="2" t="s">
        <v>12126</v>
      </c>
      <c r="B4171" s="99">
        <v>2183446</v>
      </c>
      <c r="C4171" s="100" t="s">
        <v>6167</v>
      </c>
      <c r="D4171" s="101" t="s">
        <v>6168</v>
      </c>
      <c r="E4171" s="102">
        <v>2216174</v>
      </c>
      <c r="F4171" s="101" t="s">
        <v>7506</v>
      </c>
      <c r="G4171" s="101" t="s">
        <v>2900</v>
      </c>
      <c r="H4171" s="103">
        <v>12</v>
      </c>
      <c r="I4171" s="100" t="s">
        <v>7471</v>
      </c>
      <c r="J4171" s="101" t="s">
        <v>6168</v>
      </c>
      <c r="K4171" s="101" t="s">
        <v>756</v>
      </c>
    </row>
    <row r="4172" spans="1:11">
      <c r="A4172" s="2" t="s">
        <v>12126</v>
      </c>
      <c r="B4172" s="99">
        <v>2186305</v>
      </c>
      <c r="C4172" s="100" t="s">
        <v>6169</v>
      </c>
      <c r="D4172" s="101" t="s">
        <v>6170</v>
      </c>
      <c r="E4172" s="102">
        <v>2216174</v>
      </c>
      <c r="F4172" s="101" t="s">
        <v>7506</v>
      </c>
      <c r="G4172" s="101" t="s">
        <v>2900</v>
      </c>
      <c r="H4172" s="103">
        <v>12</v>
      </c>
      <c r="I4172" s="100" t="s">
        <v>7471</v>
      </c>
      <c r="J4172" s="101" t="s">
        <v>6170</v>
      </c>
      <c r="K4172" s="101" t="s">
        <v>756</v>
      </c>
    </row>
    <row r="4173" spans="1:11">
      <c r="A4173" s="2" t="s">
        <v>12126</v>
      </c>
      <c r="B4173" s="99">
        <v>2190792</v>
      </c>
      <c r="C4173" s="100" t="s">
        <v>6171</v>
      </c>
      <c r="D4173" s="101" t="s">
        <v>6172</v>
      </c>
      <c r="E4173" s="102">
        <v>2216174</v>
      </c>
      <c r="F4173" s="101" t="s">
        <v>7506</v>
      </c>
      <c r="G4173" s="101" t="s">
        <v>2900</v>
      </c>
      <c r="H4173" s="103">
        <v>12</v>
      </c>
      <c r="I4173" s="100" t="s">
        <v>7471</v>
      </c>
      <c r="J4173" s="101" t="s">
        <v>6172</v>
      </c>
      <c r="K4173" s="101" t="s">
        <v>756</v>
      </c>
    </row>
    <row r="4174" spans="1:11">
      <c r="A4174" s="2" t="s">
        <v>12126</v>
      </c>
      <c r="B4174" s="99">
        <v>2179093</v>
      </c>
      <c r="C4174" s="100" t="s">
        <v>6173</v>
      </c>
      <c r="D4174" s="101" t="s">
        <v>6174</v>
      </c>
      <c r="E4174" s="102">
        <v>2216174</v>
      </c>
      <c r="F4174" s="101" t="s">
        <v>7506</v>
      </c>
      <c r="G4174" s="101" t="s">
        <v>2900</v>
      </c>
      <c r="H4174" s="103">
        <v>12</v>
      </c>
      <c r="I4174" s="100" t="s">
        <v>7471</v>
      </c>
      <c r="J4174" s="101" t="s">
        <v>6174</v>
      </c>
      <c r="K4174" s="101" t="s">
        <v>756</v>
      </c>
    </row>
    <row r="4175" spans="1:11">
      <c r="A4175" s="2" t="s">
        <v>12126</v>
      </c>
      <c r="B4175" s="99">
        <v>2182852</v>
      </c>
      <c r="C4175" s="100" t="s">
        <v>6175</v>
      </c>
      <c r="D4175" s="101" t="s">
        <v>6176</v>
      </c>
      <c r="E4175" s="102">
        <v>2213872</v>
      </c>
      <c r="F4175" s="101" t="s">
        <v>7506</v>
      </c>
      <c r="G4175" s="101" t="s">
        <v>2900</v>
      </c>
      <c r="H4175" s="103">
        <v>33</v>
      </c>
      <c r="I4175" s="100" t="s">
        <v>7471</v>
      </c>
      <c r="J4175" s="101" t="s">
        <v>6176</v>
      </c>
      <c r="K4175" s="101" t="s">
        <v>756</v>
      </c>
    </row>
    <row r="4176" spans="1:11">
      <c r="A4176" s="2" t="s">
        <v>12126</v>
      </c>
      <c r="B4176" s="99">
        <v>2184488</v>
      </c>
      <c r="C4176" s="100" t="s">
        <v>6177</v>
      </c>
      <c r="D4176" s="101" t="s">
        <v>6178</v>
      </c>
      <c r="E4176" s="102">
        <v>2216174</v>
      </c>
      <c r="F4176" s="101" t="s">
        <v>7506</v>
      </c>
      <c r="G4176" s="101" t="s">
        <v>2900</v>
      </c>
      <c r="H4176" s="103">
        <v>12</v>
      </c>
      <c r="I4176" s="100" t="s">
        <v>7471</v>
      </c>
      <c r="J4176" s="101" t="s">
        <v>6178</v>
      </c>
      <c r="K4176" s="101" t="s">
        <v>756</v>
      </c>
    </row>
    <row r="4177" spans="1:11">
      <c r="A4177" s="2" t="s">
        <v>12126</v>
      </c>
      <c r="B4177" s="99">
        <v>2137734</v>
      </c>
      <c r="C4177" s="100" t="s">
        <v>9621</v>
      </c>
      <c r="D4177" s="101" t="s">
        <v>9622</v>
      </c>
      <c r="E4177" s="102">
        <v>2220574</v>
      </c>
      <c r="F4177" s="101" t="s">
        <v>7506</v>
      </c>
      <c r="G4177" s="101" t="s">
        <v>2900</v>
      </c>
      <c r="H4177" s="103">
        <v>12</v>
      </c>
      <c r="I4177" s="100" t="s">
        <v>7471</v>
      </c>
      <c r="J4177" s="101" t="s">
        <v>9622</v>
      </c>
      <c r="K4177" s="101" t="s">
        <v>859</v>
      </c>
    </row>
    <row r="4178" spans="1:11">
      <c r="A4178" s="2" t="s">
        <v>12126</v>
      </c>
      <c r="B4178" s="99">
        <v>2143592</v>
      </c>
      <c r="C4178" s="100" t="s">
        <v>9623</v>
      </c>
      <c r="D4178" s="101" t="s">
        <v>9624</v>
      </c>
      <c r="E4178" s="102">
        <v>2220574</v>
      </c>
      <c r="F4178" s="101" t="s">
        <v>7506</v>
      </c>
      <c r="G4178" s="101" t="s">
        <v>2900</v>
      </c>
      <c r="H4178" s="103">
        <v>12</v>
      </c>
      <c r="I4178" s="100" t="s">
        <v>7471</v>
      </c>
      <c r="J4178" s="101" t="s">
        <v>9624</v>
      </c>
      <c r="K4178" s="101" t="s">
        <v>859</v>
      </c>
    </row>
    <row r="4179" spans="1:11">
      <c r="A4179" s="2" t="s">
        <v>12126</v>
      </c>
      <c r="B4179" s="99">
        <v>2146659</v>
      </c>
      <c r="C4179" s="100" t="s">
        <v>9625</v>
      </c>
      <c r="D4179" s="101" t="s">
        <v>9626</v>
      </c>
      <c r="E4179" s="102">
        <v>2220574</v>
      </c>
      <c r="F4179" s="101" t="s">
        <v>7506</v>
      </c>
      <c r="G4179" s="101" t="s">
        <v>2900</v>
      </c>
      <c r="H4179" s="103">
        <v>12</v>
      </c>
      <c r="I4179" s="100" t="s">
        <v>7471</v>
      </c>
      <c r="J4179" s="101" t="s">
        <v>9626</v>
      </c>
      <c r="K4179" s="101" t="s">
        <v>859</v>
      </c>
    </row>
    <row r="4180" spans="1:11">
      <c r="A4180" s="2" t="s">
        <v>12126</v>
      </c>
      <c r="B4180" s="99">
        <v>2155330</v>
      </c>
      <c r="C4180" s="100" t="s">
        <v>9627</v>
      </c>
      <c r="D4180" s="101" t="s">
        <v>9628</v>
      </c>
      <c r="E4180" s="102">
        <v>2220574</v>
      </c>
      <c r="F4180" s="101" t="s">
        <v>7506</v>
      </c>
      <c r="G4180" s="101" t="s">
        <v>2900</v>
      </c>
      <c r="H4180" s="103">
        <v>12</v>
      </c>
      <c r="I4180" s="100" t="s">
        <v>7471</v>
      </c>
      <c r="J4180" s="101" t="s">
        <v>9628</v>
      </c>
      <c r="K4180" s="101" t="s">
        <v>859</v>
      </c>
    </row>
    <row r="4181" spans="1:11">
      <c r="A4181" s="2" t="s">
        <v>12126</v>
      </c>
      <c r="B4181" s="99">
        <v>2160252</v>
      </c>
      <c r="C4181" s="100" t="s">
        <v>9629</v>
      </c>
      <c r="D4181" s="101" t="s">
        <v>9630</v>
      </c>
      <c r="E4181" s="102">
        <v>2220574</v>
      </c>
      <c r="F4181" s="101" t="s">
        <v>7506</v>
      </c>
      <c r="G4181" s="101" t="s">
        <v>2900</v>
      </c>
      <c r="H4181" s="103">
        <v>12</v>
      </c>
      <c r="I4181" s="100" t="s">
        <v>7471</v>
      </c>
      <c r="J4181" s="101" t="s">
        <v>9630</v>
      </c>
      <c r="K4181" s="101" t="s">
        <v>859</v>
      </c>
    </row>
    <row r="4182" spans="1:11">
      <c r="A4182" s="2" t="s">
        <v>12126</v>
      </c>
      <c r="B4182" s="99">
        <v>2138250</v>
      </c>
      <c r="C4182" s="100" t="s">
        <v>9631</v>
      </c>
      <c r="D4182" s="101" t="s">
        <v>9632</v>
      </c>
      <c r="E4182" s="102">
        <v>2220574</v>
      </c>
      <c r="F4182" s="101" t="s">
        <v>7506</v>
      </c>
      <c r="G4182" s="101" t="s">
        <v>2900</v>
      </c>
      <c r="H4182" s="103">
        <v>12</v>
      </c>
      <c r="I4182" s="100" t="s">
        <v>7471</v>
      </c>
      <c r="J4182" s="101" t="s">
        <v>9632</v>
      </c>
      <c r="K4182" s="101" t="s">
        <v>859</v>
      </c>
    </row>
    <row r="4183" spans="1:11">
      <c r="A4183" s="2" t="s">
        <v>12126</v>
      </c>
      <c r="B4183" s="99">
        <v>2190215</v>
      </c>
      <c r="C4183" s="100" t="s">
        <v>9633</v>
      </c>
      <c r="D4183" s="101" t="s">
        <v>9634</v>
      </c>
      <c r="E4183" s="102">
        <v>2220574</v>
      </c>
      <c r="F4183" s="101" t="s">
        <v>7506</v>
      </c>
      <c r="G4183" s="101" t="s">
        <v>2900</v>
      </c>
      <c r="H4183" s="103">
        <v>12</v>
      </c>
      <c r="I4183" s="100" t="s">
        <v>7471</v>
      </c>
      <c r="J4183" s="101" t="s">
        <v>9634</v>
      </c>
      <c r="K4183" s="101" t="s">
        <v>859</v>
      </c>
    </row>
    <row r="4184" spans="1:11">
      <c r="A4184" s="2" t="s">
        <v>12126</v>
      </c>
      <c r="B4184" s="99">
        <v>2158618</v>
      </c>
      <c r="C4184" s="100" t="s">
        <v>9635</v>
      </c>
      <c r="D4184" s="101" t="s">
        <v>9636</v>
      </c>
      <c r="E4184" s="102">
        <v>2220574</v>
      </c>
      <c r="F4184" s="101" t="s">
        <v>7506</v>
      </c>
      <c r="G4184" s="101" t="s">
        <v>2900</v>
      </c>
      <c r="H4184" s="103">
        <v>12</v>
      </c>
      <c r="I4184" s="100" t="s">
        <v>7471</v>
      </c>
      <c r="J4184" s="101" t="s">
        <v>9636</v>
      </c>
      <c r="K4184" s="101" t="s">
        <v>859</v>
      </c>
    </row>
    <row r="4185" spans="1:11">
      <c r="A4185" s="2" t="s">
        <v>12126</v>
      </c>
      <c r="B4185" s="99">
        <v>2175973</v>
      </c>
      <c r="C4185" s="100" t="s">
        <v>9637</v>
      </c>
      <c r="D4185" s="101" t="s">
        <v>9638</v>
      </c>
      <c r="E4185" s="102">
        <v>2220574</v>
      </c>
      <c r="F4185" s="101" t="s">
        <v>7506</v>
      </c>
      <c r="G4185" s="101" t="s">
        <v>2900</v>
      </c>
      <c r="H4185" s="103">
        <v>12</v>
      </c>
      <c r="I4185" s="100" t="s">
        <v>7471</v>
      </c>
      <c r="J4185" s="101" t="s">
        <v>9638</v>
      </c>
      <c r="K4185" s="101" t="s">
        <v>859</v>
      </c>
    </row>
    <row r="4186" spans="1:11">
      <c r="A4186" s="2" t="s">
        <v>12126</v>
      </c>
      <c r="B4186" s="99">
        <v>2186872</v>
      </c>
      <c r="C4186" s="100" t="s">
        <v>9639</v>
      </c>
      <c r="D4186" s="101" t="s">
        <v>9640</v>
      </c>
      <c r="E4186" s="102">
        <v>2220574</v>
      </c>
      <c r="F4186" s="101" t="s">
        <v>7506</v>
      </c>
      <c r="G4186" s="101" t="s">
        <v>2900</v>
      </c>
      <c r="H4186" s="103">
        <v>12</v>
      </c>
      <c r="I4186" s="100" t="s">
        <v>7471</v>
      </c>
      <c r="J4186" s="101" t="s">
        <v>9640</v>
      </c>
      <c r="K4186" s="101" t="s">
        <v>859</v>
      </c>
    </row>
    <row r="4187" spans="1:11">
      <c r="A4187" s="2" t="s">
        <v>12126</v>
      </c>
      <c r="B4187" s="99">
        <v>2137586</v>
      </c>
      <c r="C4187" s="100" t="s">
        <v>10634</v>
      </c>
      <c r="D4187" s="101" t="s">
        <v>10635</v>
      </c>
      <c r="E4187" s="102">
        <v>2215704</v>
      </c>
      <c r="F4187" s="101" t="s">
        <v>7506</v>
      </c>
      <c r="G4187" s="101" t="s">
        <v>2900</v>
      </c>
      <c r="H4187" s="103">
        <v>12</v>
      </c>
      <c r="I4187" s="100" t="s">
        <v>7471</v>
      </c>
      <c r="J4187" s="101" t="s">
        <v>10635</v>
      </c>
      <c r="K4187" s="101" t="s">
        <v>877</v>
      </c>
    </row>
    <row r="4188" spans="1:11">
      <c r="A4188" s="2" t="s">
        <v>12126</v>
      </c>
      <c r="B4188" s="99">
        <v>2147232</v>
      </c>
      <c r="C4188" s="100" t="s">
        <v>10636</v>
      </c>
      <c r="D4188" s="101" t="s">
        <v>10637</v>
      </c>
      <c r="E4188" s="102">
        <v>2215704</v>
      </c>
      <c r="F4188" s="101" t="s">
        <v>7506</v>
      </c>
      <c r="G4188" s="101" t="s">
        <v>2900</v>
      </c>
      <c r="H4188" s="103">
        <v>12</v>
      </c>
      <c r="I4188" s="100" t="s">
        <v>7471</v>
      </c>
      <c r="J4188" s="101" t="s">
        <v>10637</v>
      </c>
      <c r="K4188" s="101" t="s">
        <v>877</v>
      </c>
    </row>
    <row r="4189" spans="1:11">
      <c r="A4189" s="2" t="s">
        <v>12126</v>
      </c>
      <c r="B4189" s="99">
        <v>2151487</v>
      </c>
      <c r="C4189" s="100" t="s">
        <v>10638</v>
      </c>
      <c r="D4189" s="101" t="s">
        <v>10639</v>
      </c>
      <c r="E4189" s="102">
        <v>2215704</v>
      </c>
      <c r="F4189" s="101" t="s">
        <v>7506</v>
      </c>
      <c r="G4189" s="101" t="s">
        <v>2900</v>
      </c>
      <c r="H4189" s="103">
        <v>12</v>
      </c>
      <c r="I4189" s="100" t="s">
        <v>7471</v>
      </c>
      <c r="J4189" s="101" t="s">
        <v>10639</v>
      </c>
      <c r="K4189" s="101" t="s">
        <v>877</v>
      </c>
    </row>
    <row r="4190" spans="1:11">
      <c r="A4190" s="2" t="s">
        <v>12126</v>
      </c>
      <c r="B4190" s="99">
        <v>2159512</v>
      </c>
      <c r="C4190" s="100" t="s">
        <v>10640</v>
      </c>
      <c r="D4190" s="101" t="s">
        <v>10641</v>
      </c>
      <c r="E4190" s="102">
        <v>2215704</v>
      </c>
      <c r="F4190" s="101" t="s">
        <v>7506</v>
      </c>
      <c r="G4190" s="101" t="s">
        <v>2900</v>
      </c>
      <c r="H4190" s="103">
        <v>12</v>
      </c>
      <c r="I4190" s="100" t="s">
        <v>7471</v>
      </c>
      <c r="J4190" s="101" t="s">
        <v>10641</v>
      </c>
      <c r="K4190" s="101" t="s">
        <v>877</v>
      </c>
    </row>
    <row r="4191" spans="1:11">
      <c r="A4191" s="2" t="s">
        <v>12126</v>
      </c>
      <c r="B4191" s="99">
        <v>2175162</v>
      </c>
      <c r="C4191" s="100" t="s">
        <v>10642</v>
      </c>
      <c r="D4191" s="101" t="s">
        <v>10643</v>
      </c>
      <c r="E4191" s="102">
        <v>2215704</v>
      </c>
      <c r="F4191" s="101" t="s">
        <v>7506</v>
      </c>
      <c r="G4191" s="101" t="s">
        <v>2900</v>
      </c>
      <c r="H4191" s="103">
        <v>12</v>
      </c>
      <c r="I4191" s="100" t="s">
        <v>7471</v>
      </c>
      <c r="J4191" s="101" t="s">
        <v>10643</v>
      </c>
      <c r="K4191" s="101" t="s">
        <v>877</v>
      </c>
    </row>
    <row r="4192" spans="1:11">
      <c r="A4192" s="2" t="s">
        <v>12126</v>
      </c>
      <c r="B4192" s="99">
        <v>2183013</v>
      </c>
      <c r="C4192" s="100" t="s">
        <v>10644</v>
      </c>
      <c r="D4192" s="101" t="s">
        <v>10645</v>
      </c>
      <c r="E4192" s="102">
        <v>2215704</v>
      </c>
      <c r="F4192" s="101" t="s">
        <v>7506</v>
      </c>
      <c r="G4192" s="101" t="s">
        <v>2900</v>
      </c>
      <c r="H4192" s="103">
        <v>12</v>
      </c>
      <c r="I4192" s="100" t="s">
        <v>7471</v>
      </c>
      <c r="J4192" s="101" t="s">
        <v>10645</v>
      </c>
      <c r="K4192" s="101" t="s">
        <v>877</v>
      </c>
    </row>
    <row r="4193" spans="1:11">
      <c r="A4193" s="2" t="s">
        <v>12126</v>
      </c>
      <c r="B4193" s="99">
        <v>2184884</v>
      </c>
      <c r="C4193" s="100" t="s">
        <v>10646</v>
      </c>
      <c r="D4193" s="101" t="s">
        <v>10647</v>
      </c>
      <c r="E4193" s="102">
        <v>2215704</v>
      </c>
      <c r="F4193" s="101" t="s">
        <v>7506</v>
      </c>
      <c r="G4193" s="101" t="s">
        <v>2900</v>
      </c>
      <c r="H4193" s="103">
        <v>12</v>
      </c>
      <c r="I4193" s="100" t="s">
        <v>7471</v>
      </c>
      <c r="J4193" s="101" t="s">
        <v>10647</v>
      </c>
      <c r="K4193" s="101" t="s">
        <v>877</v>
      </c>
    </row>
    <row r="4194" spans="1:11">
      <c r="A4194" s="2" t="s">
        <v>12126</v>
      </c>
      <c r="B4194" s="99">
        <v>2158613</v>
      </c>
      <c r="C4194" s="100" t="s">
        <v>10648</v>
      </c>
      <c r="D4194" s="101" t="s">
        <v>10649</v>
      </c>
      <c r="E4194" s="102">
        <v>2215704</v>
      </c>
      <c r="F4194" s="101" t="s">
        <v>7506</v>
      </c>
      <c r="G4194" s="101" t="s">
        <v>2900</v>
      </c>
      <c r="H4194" s="103">
        <v>12</v>
      </c>
      <c r="I4194" s="100" t="s">
        <v>7471</v>
      </c>
      <c r="J4194" s="101" t="s">
        <v>10649</v>
      </c>
      <c r="K4194" s="101" t="s">
        <v>877</v>
      </c>
    </row>
    <row r="4195" spans="1:11">
      <c r="A4195" s="2" t="s">
        <v>12126</v>
      </c>
      <c r="B4195" s="99">
        <v>2184645</v>
      </c>
      <c r="C4195" s="100" t="s">
        <v>10650</v>
      </c>
      <c r="D4195" s="101" t="s">
        <v>10651</v>
      </c>
      <c r="E4195" s="102">
        <v>2215704</v>
      </c>
      <c r="F4195" s="101" t="s">
        <v>7506</v>
      </c>
      <c r="G4195" s="101" t="s">
        <v>2900</v>
      </c>
      <c r="H4195" s="103">
        <v>12</v>
      </c>
      <c r="I4195" s="100" t="s">
        <v>7471</v>
      </c>
      <c r="J4195" s="101" t="s">
        <v>10651</v>
      </c>
      <c r="K4195" s="101" t="s">
        <v>877</v>
      </c>
    </row>
    <row r="4196" spans="1:11">
      <c r="A4196" s="2" t="s">
        <v>12126</v>
      </c>
      <c r="B4196" s="99">
        <v>2131887</v>
      </c>
      <c r="C4196" s="100" t="s">
        <v>10652</v>
      </c>
      <c r="D4196" s="101" t="s">
        <v>10653</v>
      </c>
      <c r="E4196" s="102">
        <v>2215704</v>
      </c>
      <c r="F4196" s="101" t="s">
        <v>7506</v>
      </c>
      <c r="G4196" s="101" t="s">
        <v>2900</v>
      </c>
      <c r="H4196" s="103">
        <v>12</v>
      </c>
      <c r="I4196" s="100" t="s">
        <v>7471</v>
      </c>
      <c r="J4196" s="101" t="s">
        <v>10653</v>
      </c>
      <c r="K4196" s="101" t="s">
        <v>877</v>
      </c>
    </row>
    <row r="4197" spans="1:11">
      <c r="A4197" s="2" t="s">
        <v>12126</v>
      </c>
      <c r="B4197" s="99">
        <v>2153107</v>
      </c>
      <c r="C4197" s="100" t="s">
        <v>10654</v>
      </c>
      <c r="D4197" s="101" t="s">
        <v>10655</v>
      </c>
      <c r="E4197" s="102">
        <v>2215704</v>
      </c>
      <c r="F4197" s="101" t="s">
        <v>7506</v>
      </c>
      <c r="G4197" s="101" t="s">
        <v>2900</v>
      </c>
      <c r="H4197" s="103">
        <v>12</v>
      </c>
      <c r="I4197" s="100" t="s">
        <v>7471</v>
      </c>
      <c r="J4197" s="101" t="s">
        <v>10655</v>
      </c>
      <c r="K4197" s="101" t="s">
        <v>877</v>
      </c>
    </row>
    <row r="4198" spans="1:11">
      <c r="A4198" s="2" t="s">
        <v>12126</v>
      </c>
      <c r="B4198" s="99">
        <v>2153323</v>
      </c>
      <c r="C4198" s="100" t="s">
        <v>10656</v>
      </c>
      <c r="D4198" s="101" t="s">
        <v>10657</v>
      </c>
      <c r="E4198" s="102">
        <v>2215704</v>
      </c>
      <c r="F4198" s="101" t="s">
        <v>7506</v>
      </c>
      <c r="G4198" s="101" t="s">
        <v>2900</v>
      </c>
      <c r="H4198" s="103">
        <v>12</v>
      </c>
      <c r="I4198" s="100" t="s">
        <v>7471</v>
      </c>
      <c r="J4198" s="101" t="s">
        <v>10657</v>
      </c>
      <c r="K4198" s="101" t="s">
        <v>877</v>
      </c>
    </row>
    <row r="4199" spans="1:11">
      <c r="A4199" s="2" t="s">
        <v>12126</v>
      </c>
      <c r="B4199" s="99">
        <v>2183959</v>
      </c>
      <c r="C4199" s="100" t="s">
        <v>10658</v>
      </c>
      <c r="D4199" s="101" t="s">
        <v>10659</v>
      </c>
      <c r="E4199" s="102">
        <v>2215704</v>
      </c>
      <c r="F4199" s="101" t="s">
        <v>7506</v>
      </c>
      <c r="G4199" s="101" t="s">
        <v>2900</v>
      </c>
      <c r="H4199" s="103">
        <v>12</v>
      </c>
      <c r="I4199" s="100" t="s">
        <v>7471</v>
      </c>
      <c r="J4199" s="101" t="s">
        <v>10659</v>
      </c>
      <c r="K4199" s="101" t="s">
        <v>877</v>
      </c>
    </row>
    <row r="4200" spans="1:11">
      <c r="A4200" s="2" t="s">
        <v>12126</v>
      </c>
      <c r="B4200" s="99">
        <v>2182047</v>
      </c>
      <c r="C4200" s="100" t="s">
        <v>10660</v>
      </c>
      <c r="D4200" s="101" t="s">
        <v>10661</v>
      </c>
      <c r="E4200" s="102">
        <v>2215704</v>
      </c>
      <c r="F4200" s="101" t="s">
        <v>7506</v>
      </c>
      <c r="G4200" s="101" t="s">
        <v>2900</v>
      </c>
      <c r="H4200" s="103">
        <v>12</v>
      </c>
      <c r="I4200" s="100" t="s">
        <v>7471</v>
      </c>
      <c r="J4200" s="101" t="s">
        <v>10661</v>
      </c>
      <c r="K4200" s="101" t="s">
        <v>877</v>
      </c>
    </row>
    <row r="4201" spans="1:11">
      <c r="A4201" s="2" t="s">
        <v>12126</v>
      </c>
      <c r="B4201" s="99">
        <v>2174965</v>
      </c>
      <c r="C4201" s="100" t="s">
        <v>10662</v>
      </c>
      <c r="D4201" s="101" t="s">
        <v>10663</v>
      </c>
      <c r="E4201" s="102">
        <v>2215704</v>
      </c>
      <c r="F4201" s="101" t="s">
        <v>7506</v>
      </c>
      <c r="G4201" s="101" t="s">
        <v>2900</v>
      </c>
      <c r="H4201" s="103">
        <v>12</v>
      </c>
      <c r="I4201" s="100" t="s">
        <v>7471</v>
      </c>
      <c r="J4201" s="101" t="s">
        <v>10663</v>
      </c>
      <c r="K4201" s="101" t="s">
        <v>877</v>
      </c>
    </row>
    <row r="4202" spans="1:11">
      <c r="A4202" s="2" t="s">
        <v>12126</v>
      </c>
      <c r="B4202" s="99">
        <v>2184406</v>
      </c>
      <c r="C4202" s="100" t="s">
        <v>10664</v>
      </c>
      <c r="D4202" s="101" t="s">
        <v>10665</v>
      </c>
      <c r="E4202" s="102">
        <v>2126106</v>
      </c>
      <c r="F4202" s="101" t="s">
        <v>7506</v>
      </c>
      <c r="G4202" s="101" t="s">
        <v>2900</v>
      </c>
      <c r="H4202" s="103">
        <v>12</v>
      </c>
      <c r="I4202" s="100" t="s">
        <v>7521</v>
      </c>
      <c r="J4202" s="101" t="s">
        <v>10665</v>
      </c>
      <c r="K4202" s="101" t="s">
        <v>10666</v>
      </c>
    </row>
    <row r="4203" spans="1:11">
      <c r="A4203" s="2" t="s">
        <v>12126</v>
      </c>
      <c r="B4203" s="99">
        <v>2130793</v>
      </c>
      <c r="C4203" s="100" t="s">
        <v>10684</v>
      </c>
      <c r="D4203" s="101" t="s">
        <v>10685</v>
      </c>
      <c r="E4203" s="102">
        <v>2218248</v>
      </c>
      <c r="F4203" s="101" t="s">
        <v>7506</v>
      </c>
      <c r="G4203" s="101" t="s">
        <v>2900</v>
      </c>
      <c r="H4203" s="103">
        <v>12</v>
      </c>
      <c r="I4203" s="100" t="s">
        <v>7471</v>
      </c>
      <c r="J4203" s="101" t="s">
        <v>10685</v>
      </c>
      <c r="K4203" s="101" t="s">
        <v>880</v>
      </c>
    </row>
    <row r="4204" spans="1:11">
      <c r="A4204" s="2" t="s">
        <v>12126</v>
      </c>
      <c r="B4204" s="99">
        <v>2182282</v>
      </c>
      <c r="C4204" s="100" t="s">
        <v>10686</v>
      </c>
      <c r="D4204" s="101" t="s">
        <v>10687</v>
      </c>
      <c r="E4204" s="102">
        <v>2218248</v>
      </c>
      <c r="F4204" s="101" t="s">
        <v>7506</v>
      </c>
      <c r="G4204" s="101" t="s">
        <v>2900</v>
      </c>
      <c r="H4204" s="103">
        <v>12</v>
      </c>
      <c r="I4204" s="100" t="s">
        <v>7471</v>
      </c>
      <c r="J4204" s="101" t="s">
        <v>10687</v>
      </c>
      <c r="K4204" s="101" t="s">
        <v>880</v>
      </c>
    </row>
    <row r="4205" spans="1:11">
      <c r="A4205" s="2" t="s">
        <v>12126</v>
      </c>
      <c r="B4205" s="99">
        <v>2182692</v>
      </c>
      <c r="C4205" s="100" t="s">
        <v>10688</v>
      </c>
      <c r="D4205" s="101" t="s">
        <v>10689</v>
      </c>
      <c r="E4205" s="102">
        <v>2218248</v>
      </c>
      <c r="F4205" s="101" t="s">
        <v>7506</v>
      </c>
      <c r="G4205" s="101" t="s">
        <v>2900</v>
      </c>
      <c r="H4205" s="103">
        <v>12</v>
      </c>
      <c r="I4205" s="100" t="s">
        <v>7471</v>
      </c>
      <c r="J4205" s="101" t="s">
        <v>10689</v>
      </c>
      <c r="K4205" s="101" t="s">
        <v>880</v>
      </c>
    </row>
    <row r="4206" spans="1:11">
      <c r="A4206" s="2" t="s">
        <v>12126</v>
      </c>
      <c r="B4206" s="99">
        <v>2185898</v>
      </c>
      <c r="C4206" s="100" t="s">
        <v>10690</v>
      </c>
      <c r="D4206" s="101" t="s">
        <v>10691</v>
      </c>
      <c r="E4206" s="102">
        <v>2218248</v>
      </c>
      <c r="F4206" s="101" t="s">
        <v>7506</v>
      </c>
      <c r="G4206" s="101" t="s">
        <v>2900</v>
      </c>
      <c r="H4206" s="103">
        <v>12</v>
      </c>
      <c r="I4206" s="100" t="s">
        <v>7471</v>
      </c>
      <c r="J4206" s="101" t="s">
        <v>10691</v>
      </c>
      <c r="K4206" s="101" t="s">
        <v>880</v>
      </c>
    </row>
    <row r="4207" spans="1:11">
      <c r="A4207" s="2" t="s">
        <v>12126</v>
      </c>
      <c r="B4207" s="99">
        <v>2190577</v>
      </c>
      <c r="C4207" s="100" t="s">
        <v>10692</v>
      </c>
      <c r="D4207" s="101" t="s">
        <v>10693</v>
      </c>
      <c r="E4207" s="102">
        <v>2218248</v>
      </c>
      <c r="F4207" s="101" t="s">
        <v>7506</v>
      </c>
      <c r="G4207" s="101" t="s">
        <v>2900</v>
      </c>
      <c r="H4207" s="103">
        <v>12</v>
      </c>
      <c r="I4207" s="100" t="s">
        <v>7471</v>
      </c>
      <c r="J4207" s="101" t="s">
        <v>10693</v>
      </c>
      <c r="K4207" s="101" t="s">
        <v>880</v>
      </c>
    </row>
    <row r="4208" spans="1:11">
      <c r="A4208" s="2" t="s">
        <v>12126</v>
      </c>
      <c r="B4208" s="99">
        <v>2190840</v>
      </c>
      <c r="C4208" s="100" t="s">
        <v>10694</v>
      </c>
      <c r="D4208" s="101" t="s">
        <v>10695</v>
      </c>
      <c r="E4208" s="102">
        <v>2218248</v>
      </c>
      <c r="F4208" s="101" t="s">
        <v>7506</v>
      </c>
      <c r="G4208" s="101" t="s">
        <v>2900</v>
      </c>
      <c r="H4208" s="103">
        <v>12</v>
      </c>
      <c r="I4208" s="100" t="s">
        <v>7471</v>
      </c>
      <c r="J4208" s="101" t="s">
        <v>10695</v>
      </c>
      <c r="K4208" s="101" t="s">
        <v>880</v>
      </c>
    </row>
    <row r="4209" spans="1:11">
      <c r="A4209" s="2" t="s">
        <v>12126</v>
      </c>
      <c r="B4209" s="99">
        <v>2143770</v>
      </c>
      <c r="C4209" s="100" t="s">
        <v>10696</v>
      </c>
      <c r="D4209" s="101" t="s">
        <v>10697</v>
      </c>
      <c r="E4209" s="102">
        <v>2218248</v>
      </c>
      <c r="F4209" s="101" t="s">
        <v>7506</v>
      </c>
      <c r="G4209" s="101" t="s">
        <v>2900</v>
      </c>
      <c r="H4209" s="103">
        <v>12</v>
      </c>
      <c r="I4209" s="100" t="s">
        <v>7471</v>
      </c>
      <c r="J4209" s="101" t="s">
        <v>10697</v>
      </c>
      <c r="K4209" s="101" t="s">
        <v>880</v>
      </c>
    </row>
    <row r="4210" spans="1:11">
      <c r="A4210" s="2" t="s">
        <v>12126</v>
      </c>
      <c r="B4210" s="99">
        <v>2144552</v>
      </c>
      <c r="C4210" s="100" t="s">
        <v>10698</v>
      </c>
      <c r="D4210" s="101" t="s">
        <v>10699</v>
      </c>
      <c r="E4210" s="102">
        <v>2218248</v>
      </c>
      <c r="F4210" s="101" t="s">
        <v>7506</v>
      </c>
      <c r="G4210" s="101" t="s">
        <v>2900</v>
      </c>
      <c r="H4210" s="103">
        <v>12</v>
      </c>
      <c r="I4210" s="100" t="s">
        <v>7471</v>
      </c>
      <c r="J4210" s="101" t="s">
        <v>10699</v>
      </c>
      <c r="K4210" s="101" t="s">
        <v>880</v>
      </c>
    </row>
    <row r="4211" spans="1:11">
      <c r="A4211" s="2" t="s">
        <v>12126</v>
      </c>
      <c r="B4211" s="99">
        <v>2180111</v>
      </c>
      <c r="C4211" s="100" t="s">
        <v>10700</v>
      </c>
      <c r="D4211" s="101" t="s">
        <v>10701</v>
      </c>
      <c r="E4211" s="102">
        <v>2218248</v>
      </c>
      <c r="F4211" s="101" t="s">
        <v>7506</v>
      </c>
      <c r="G4211" s="101" t="s">
        <v>2900</v>
      </c>
      <c r="H4211" s="103">
        <v>12</v>
      </c>
      <c r="I4211" s="100" t="s">
        <v>7471</v>
      </c>
      <c r="J4211" s="101" t="s">
        <v>10701</v>
      </c>
      <c r="K4211" s="101" t="s">
        <v>880</v>
      </c>
    </row>
    <row r="4212" spans="1:11">
      <c r="A4212" s="2" t="s">
        <v>12126</v>
      </c>
      <c r="B4212" s="99">
        <v>2135855</v>
      </c>
      <c r="C4212" s="100" t="s">
        <v>10702</v>
      </c>
      <c r="D4212" s="101" t="s">
        <v>10703</v>
      </c>
      <c r="E4212" s="102">
        <v>2218248</v>
      </c>
      <c r="F4212" s="101" t="s">
        <v>7506</v>
      </c>
      <c r="G4212" s="101" t="s">
        <v>2900</v>
      </c>
      <c r="H4212" s="103">
        <v>12</v>
      </c>
      <c r="I4212" s="100" t="s">
        <v>7471</v>
      </c>
      <c r="J4212" s="101" t="s">
        <v>10703</v>
      </c>
      <c r="K4212" s="101" t="s">
        <v>880</v>
      </c>
    </row>
    <row r="4213" spans="1:11">
      <c r="A4213" s="2" t="s">
        <v>12126</v>
      </c>
      <c r="B4213" s="99">
        <v>2161534</v>
      </c>
      <c r="C4213" s="100" t="s">
        <v>10704</v>
      </c>
      <c r="D4213" s="101" t="s">
        <v>10705</v>
      </c>
      <c r="E4213" s="102">
        <v>2218248</v>
      </c>
      <c r="F4213" s="101" t="s">
        <v>7506</v>
      </c>
      <c r="G4213" s="101" t="s">
        <v>2900</v>
      </c>
      <c r="H4213" s="103">
        <v>12</v>
      </c>
      <c r="I4213" s="100" t="s">
        <v>7471</v>
      </c>
      <c r="J4213" s="101" t="s">
        <v>10705</v>
      </c>
      <c r="K4213" s="101" t="s">
        <v>880</v>
      </c>
    </row>
    <row r="4214" spans="1:11">
      <c r="A4214" s="2" t="s">
        <v>12126</v>
      </c>
      <c r="B4214" s="99">
        <v>2140148</v>
      </c>
      <c r="C4214" s="100" t="s">
        <v>10706</v>
      </c>
      <c r="D4214" s="101" t="s">
        <v>10707</v>
      </c>
      <c r="E4214" s="102">
        <v>2218248</v>
      </c>
      <c r="F4214" s="101" t="s">
        <v>7506</v>
      </c>
      <c r="G4214" s="101" t="s">
        <v>2900</v>
      </c>
      <c r="H4214" s="103">
        <v>12</v>
      </c>
      <c r="I4214" s="100" t="s">
        <v>7471</v>
      </c>
      <c r="J4214" s="101" t="s">
        <v>10707</v>
      </c>
      <c r="K4214" s="101" t="s">
        <v>880</v>
      </c>
    </row>
    <row r="4215" spans="1:11">
      <c r="A4215" s="2" t="s">
        <v>12126</v>
      </c>
      <c r="B4215" s="99">
        <v>2132711</v>
      </c>
      <c r="C4215" s="100" t="s">
        <v>10708</v>
      </c>
      <c r="D4215" s="101" t="s">
        <v>10709</v>
      </c>
      <c r="E4215" s="102">
        <v>2218248</v>
      </c>
      <c r="F4215" s="101" t="s">
        <v>7506</v>
      </c>
      <c r="G4215" s="101" t="s">
        <v>2900</v>
      </c>
      <c r="H4215" s="103">
        <v>12</v>
      </c>
      <c r="I4215" s="100" t="s">
        <v>7471</v>
      </c>
      <c r="J4215" s="101" t="s">
        <v>10709</v>
      </c>
      <c r="K4215" s="101" t="s">
        <v>880</v>
      </c>
    </row>
    <row r="4216" spans="1:11">
      <c r="A4216" s="2" t="s">
        <v>12126</v>
      </c>
      <c r="B4216" s="99">
        <v>2190431</v>
      </c>
      <c r="C4216" s="100" t="s">
        <v>10710</v>
      </c>
      <c r="D4216" s="101" t="s">
        <v>10711</v>
      </c>
      <c r="E4216" s="102">
        <v>2218248</v>
      </c>
      <c r="F4216" s="101" t="s">
        <v>7506</v>
      </c>
      <c r="G4216" s="101" t="s">
        <v>2900</v>
      </c>
      <c r="H4216" s="103">
        <v>12</v>
      </c>
      <c r="I4216" s="100" t="s">
        <v>7471</v>
      </c>
      <c r="J4216" s="101" t="s">
        <v>10711</v>
      </c>
      <c r="K4216" s="101" t="s">
        <v>880</v>
      </c>
    </row>
    <row r="4217" spans="1:11">
      <c r="A4217" s="2" t="s">
        <v>12126</v>
      </c>
      <c r="B4217" s="99">
        <v>2147932</v>
      </c>
      <c r="C4217" s="100" t="s">
        <v>10499</v>
      </c>
      <c r="D4217" s="101" t="s">
        <v>10500</v>
      </c>
      <c r="E4217" s="102">
        <v>2211862</v>
      </c>
      <c r="F4217" s="101" t="s">
        <v>7506</v>
      </c>
      <c r="G4217" s="101" t="s">
        <v>2900</v>
      </c>
      <c r="H4217" s="103">
        <v>12</v>
      </c>
      <c r="I4217" s="100" t="s">
        <v>7471</v>
      </c>
      <c r="J4217" s="101" t="s">
        <v>10500</v>
      </c>
      <c r="K4217" s="101" t="s">
        <v>347</v>
      </c>
    </row>
    <row r="4218" spans="1:11">
      <c r="A4218" s="2" t="s">
        <v>12126</v>
      </c>
      <c r="B4218" s="99">
        <v>2151481</v>
      </c>
      <c r="C4218" s="100" t="s">
        <v>10501</v>
      </c>
      <c r="D4218" s="101" t="s">
        <v>10502</v>
      </c>
      <c r="E4218" s="102">
        <v>2211862</v>
      </c>
      <c r="F4218" s="101" t="s">
        <v>7506</v>
      </c>
      <c r="G4218" s="101" t="s">
        <v>2900</v>
      </c>
      <c r="H4218" s="103">
        <v>12</v>
      </c>
      <c r="I4218" s="100" t="s">
        <v>7471</v>
      </c>
      <c r="J4218" s="101" t="s">
        <v>10502</v>
      </c>
      <c r="K4218" s="101" t="s">
        <v>347</v>
      </c>
    </row>
    <row r="4219" spans="1:11">
      <c r="A4219" s="2" t="s">
        <v>12126</v>
      </c>
      <c r="B4219" s="99">
        <v>2157861</v>
      </c>
      <c r="C4219" s="100" t="s">
        <v>10503</v>
      </c>
      <c r="D4219" s="101" t="s">
        <v>10504</v>
      </c>
      <c r="E4219" s="102">
        <v>2211862</v>
      </c>
      <c r="F4219" s="101" t="s">
        <v>7506</v>
      </c>
      <c r="G4219" s="101" t="s">
        <v>2900</v>
      </c>
      <c r="H4219" s="103">
        <v>12</v>
      </c>
      <c r="I4219" s="100" t="s">
        <v>7471</v>
      </c>
      <c r="J4219" s="101" t="s">
        <v>10504</v>
      </c>
      <c r="K4219" s="101" t="s">
        <v>347</v>
      </c>
    </row>
    <row r="4220" spans="1:11">
      <c r="A4220" s="2" t="s">
        <v>12126</v>
      </c>
      <c r="B4220" s="99">
        <v>2177950</v>
      </c>
      <c r="C4220" s="100" t="s">
        <v>10505</v>
      </c>
      <c r="D4220" s="101" t="s">
        <v>10506</v>
      </c>
      <c r="E4220" s="102">
        <v>2211862</v>
      </c>
      <c r="F4220" s="101" t="s">
        <v>7506</v>
      </c>
      <c r="G4220" s="101" t="s">
        <v>2900</v>
      </c>
      <c r="H4220" s="103">
        <v>12</v>
      </c>
      <c r="I4220" s="100" t="s">
        <v>7471</v>
      </c>
      <c r="J4220" s="101" t="s">
        <v>10506</v>
      </c>
      <c r="K4220" s="101" t="s">
        <v>347</v>
      </c>
    </row>
    <row r="4221" spans="1:11">
      <c r="A4221" s="2" t="s">
        <v>12126</v>
      </c>
      <c r="B4221" s="99">
        <v>2186225</v>
      </c>
      <c r="C4221" s="100" t="s">
        <v>10507</v>
      </c>
      <c r="D4221" s="101" t="s">
        <v>10508</v>
      </c>
      <c r="E4221" s="102">
        <v>2211862</v>
      </c>
      <c r="F4221" s="101" t="s">
        <v>7506</v>
      </c>
      <c r="G4221" s="101" t="s">
        <v>2900</v>
      </c>
      <c r="H4221" s="103">
        <v>12</v>
      </c>
      <c r="I4221" s="100" t="s">
        <v>7471</v>
      </c>
      <c r="J4221" s="101" t="s">
        <v>10508</v>
      </c>
      <c r="K4221" s="101" t="s">
        <v>347</v>
      </c>
    </row>
    <row r="4222" spans="1:11">
      <c r="A4222" s="2" t="s">
        <v>12126</v>
      </c>
      <c r="B4222" s="99">
        <v>2189331</v>
      </c>
      <c r="C4222" s="100" t="s">
        <v>10509</v>
      </c>
      <c r="D4222" s="101" t="s">
        <v>10510</v>
      </c>
      <c r="E4222" s="102">
        <v>2211862</v>
      </c>
      <c r="F4222" s="101" t="s">
        <v>7506</v>
      </c>
      <c r="G4222" s="101" t="s">
        <v>2900</v>
      </c>
      <c r="H4222" s="103">
        <v>12</v>
      </c>
      <c r="I4222" s="100" t="s">
        <v>7471</v>
      </c>
      <c r="J4222" s="101" t="s">
        <v>10510</v>
      </c>
      <c r="K4222" s="101" t="s">
        <v>347</v>
      </c>
    </row>
    <row r="4223" spans="1:11">
      <c r="A4223" s="2" t="s">
        <v>12126</v>
      </c>
      <c r="B4223" s="99">
        <v>2170031</v>
      </c>
      <c r="C4223" s="100" t="s">
        <v>10511</v>
      </c>
      <c r="D4223" s="101" t="s">
        <v>10512</v>
      </c>
      <c r="E4223" s="102">
        <v>2211862</v>
      </c>
      <c r="F4223" s="101" t="s">
        <v>7506</v>
      </c>
      <c r="G4223" s="101" t="s">
        <v>2900</v>
      </c>
      <c r="H4223" s="103">
        <v>12</v>
      </c>
      <c r="I4223" s="100" t="s">
        <v>7471</v>
      </c>
      <c r="J4223" s="101" t="s">
        <v>10512</v>
      </c>
      <c r="K4223" s="101" t="s">
        <v>347</v>
      </c>
    </row>
    <row r="4224" spans="1:11">
      <c r="A4224" s="2" t="s">
        <v>12126</v>
      </c>
      <c r="B4224" s="99">
        <v>2178593</v>
      </c>
      <c r="C4224" s="100" t="s">
        <v>10513</v>
      </c>
      <c r="D4224" s="101" t="s">
        <v>10514</v>
      </c>
      <c r="E4224" s="102">
        <v>2211862</v>
      </c>
      <c r="F4224" s="101" t="s">
        <v>7506</v>
      </c>
      <c r="G4224" s="101" t="s">
        <v>2900</v>
      </c>
      <c r="H4224" s="103">
        <v>12</v>
      </c>
      <c r="I4224" s="100" t="s">
        <v>7471</v>
      </c>
      <c r="J4224" s="101" t="s">
        <v>10514</v>
      </c>
      <c r="K4224" s="101" t="s">
        <v>347</v>
      </c>
    </row>
    <row r="4225" spans="1:11">
      <c r="A4225" s="2" t="s">
        <v>12126</v>
      </c>
      <c r="B4225" s="99">
        <v>2190829</v>
      </c>
      <c r="C4225" s="100" t="s">
        <v>10515</v>
      </c>
      <c r="D4225" s="101" t="s">
        <v>10516</v>
      </c>
      <c r="E4225" s="102">
        <v>2211862</v>
      </c>
      <c r="F4225" s="101" t="s">
        <v>7506</v>
      </c>
      <c r="G4225" s="101" t="s">
        <v>2900</v>
      </c>
      <c r="H4225" s="103">
        <v>12</v>
      </c>
      <c r="I4225" s="100" t="s">
        <v>7471</v>
      </c>
      <c r="J4225" s="101" t="s">
        <v>10516</v>
      </c>
      <c r="K4225" s="101" t="s">
        <v>347</v>
      </c>
    </row>
    <row r="4226" spans="1:11">
      <c r="A4226" s="2" t="s">
        <v>12126</v>
      </c>
      <c r="B4226" s="99">
        <v>2186460</v>
      </c>
      <c r="C4226" s="100" t="s">
        <v>10517</v>
      </c>
      <c r="D4226" s="101" t="s">
        <v>10518</v>
      </c>
      <c r="E4226" s="102">
        <v>2211862</v>
      </c>
      <c r="F4226" s="101" t="s">
        <v>7506</v>
      </c>
      <c r="G4226" s="101" t="s">
        <v>2900</v>
      </c>
      <c r="H4226" s="103">
        <v>12</v>
      </c>
      <c r="I4226" s="100" t="s">
        <v>7471</v>
      </c>
      <c r="J4226" s="101" t="s">
        <v>10518</v>
      </c>
      <c r="K4226" s="101" t="s">
        <v>347</v>
      </c>
    </row>
    <row r="4227" spans="1:11">
      <c r="A4227" s="2" t="s">
        <v>12126</v>
      </c>
      <c r="B4227" s="99">
        <v>2162197</v>
      </c>
      <c r="C4227" s="100" t="s">
        <v>10519</v>
      </c>
      <c r="D4227" s="101" t="s">
        <v>10520</v>
      </c>
      <c r="E4227" s="102">
        <v>2274086</v>
      </c>
      <c r="F4227" s="101" t="s">
        <v>7506</v>
      </c>
      <c r="G4227" s="101" t="s">
        <v>1776</v>
      </c>
      <c r="H4227" s="103">
        <v>25</v>
      </c>
      <c r="I4227" s="100" t="s">
        <v>7471</v>
      </c>
      <c r="J4227" s="101" t="s">
        <v>10520</v>
      </c>
      <c r="K4227" s="101" t="s">
        <v>10521</v>
      </c>
    </row>
    <row r="4228" spans="1:11">
      <c r="A4228" s="2" t="s">
        <v>12126</v>
      </c>
      <c r="B4228" s="99">
        <v>2161013</v>
      </c>
      <c r="C4228" s="100" t="s">
        <v>10522</v>
      </c>
      <c r="D4228" s="101" t="s">
        <v>10523</v>
      </c>
      <c r="E4228" s="102">
        <v>2274087</v>
      </c>
      <c r="F4228" s="101" t="s">
        <v>7506</v>
      </c>
      <c r="G4228" s="101" t="s">
        <v>1776</v>
      </c>
      <c r="H4228" s="103">
        <v>33</v>
      </c>
      <c r="I4228" s="100" t="s">
        <v>7471</v>
      </c>
      <c r="J4228" s="101" t="s">
        <v>10523</v>
      </c>
      <c r="K4228" s="101" t="s">
        <v>10521</v>
      </c>
    </row>
    <row r="4229" spans="1:11">
      <c r="A4229" s="2" t="s">
        <v>12126</v>
      </c>
      <c r="B4229" s="99">
        <v>2178913</v>
      </c>
      <c r="C4229" s="100" t="s">
        <v>10524</v>
      </c>
      <c r="D4229" s="101" t="s">
        <v>10525</v>
      </c>
      <c r="E4229" s="102">
        <v>2274086</v>
      </c>
      <c r="F4229" s="101" t="s">
        <v>7506</v>
      </c>
      <c r="G4229" s="101" t="s">
        <v>1776</v>
      </c>
      <c r="H4229" s="103">
        <v>25</v>
      </c>
      <c r="I4229" s="100" t="s">
        <v>7471</v>
      </c>
      <c r="J4229" s="101" t="s">
        <v>10525</v>
      </c>
      <c r="K4229" s="101" t="s">
        <v>10521</v>
      </c>
    </row>
    <row r="4230" spans="1:11">
      <c r="A4230" s="2" t="s">
        <v>12126</v>
      </c>
      <c r="B4230" s="99">
        <v>2190630</v>
      </c>
      <c r="C4230" s="100" t="s">
        <v>10529</v>
      </c>
      <c r="D4230" s="101" t="s">
        <v>10530</v>
      </c>
      <c r="E4230" s="102">
        <v>2126217</v>
      </c>
      <c r="F4230" s="101" t="s">
        <v>7506</v>
      </c>
      <c r="G4230" s="101" t="s">
        <v>3099</v>
      </c>
      <c r="H4230" s="103">
        <v>2.4</v>
      </c>
      <c r="I4230" s="100" t="s">
        <v>7471</v>
      </c>
      <c r="J4230" s="101" t="s">
        <v>10530</v>
      </c>
      <c r="K4230" s="101" t="s">
        <v>10531</v>
      </c>
    </row>
    <row r="4231" spans="1:11">
      <c r="A4231" s="2" t="s">
        <v>12149</v>
      </c>
      <c r="B4231" s="99">
        <v>2156363</v>
      </c>
      <c r="C4231" s="100" t="s">
        <v>6608</v>
      </c>
      <c r="D4231" s="101" t="s">
        <v>6609</v>
      </c>
      <c r="E4231" s="102">
        <v>2214730</v>
      </c>
      <c r="F4231" s="101" t="s">
        <v>7506</v>
      </c>
      <c r="G4231" s="101" t="s">
        <v>5872</v>
      </c>
      <c r="H4231" s="103">
        <v>12</v>
      </c>
      <c r="I4231" s="100" t="s">
        <v>7471</v>
      </c>
      <c r="J4231" s="101" t="s">
        <v>6609</v>
      </c>
      <c r="K4231" s="101" t="s">
        <v>422</v>
      </c>
    </row>
    <row r="4232" spans="1:11">
      <c r="A4232" s="2" t="s">
        <v>12149</v>
      </c>
      <c r="B4232" s="99">
        <v>2159874</v>
      </c>
      <c r="C4232" s="100" t="s">
        <v>6610</v>
      </c>
      <c r="D4232" s="101" t="s">
        <v>6611</v>
      </c>
      <c r="E4232" s="102">
        <v>2214730</v>
      </c>
      <c r="F4232" s="101" t="s">
        <v>7506</v>
      </c>
      <c r="G4232" s="101" t="s">
        <v>5872</v>
      </c>
      <c r="H4232" s="103">
        <v>12</v>
      </c>
      <c r="I4232" s="100" t="s">
        <v>7471</v>
      </c>
      <c r="J4232" s="101" t="s">
        <v>6611</v>
      </c>
      <c r="K4232" s="101" t="s">
        <v>422</v>
      </c>
    </row>
    <row r="4233" spans="1:11">
      <c r="A4233" s="2" t="s">
        <v>12149</v>
      </c>
      <c r="B4233" s="99">
        <v>2176179</v>
      </c>
      <c r="C4233" s="100" t="s">
        <v>6612</v>
      </c>
      <c r="D4233" s="101" t="s">
        <v>6613</v>
      </c>
      <c r="E4233" s="102">
        <v>2214730</v>
      </c>
      <c r="F4233" s="101" t="s">
        <v>7506</v>
      </c>
      <c r="G4233" s="101" t="s">
        <v>5872</v>
      </c>
      <c r="H4233" s="103">
        <v>12</v>
      </c>
      <c r="I4233" s="100" t="s">
        <v>7471</v>
      </c>
      <c r="J4233" s="101" t="s">
        <v>6613</v>
      </c>
      <c r="K4233" s="101" t="s">
        <v>422</v>
      </c>
    </row>
    <row r="4234" spans="1:11">
      <c r="A4234" s="2" t="s">
        <v>12149</v>
      </c>
      <c r="B4234" s="99">
        <v>2176978</v>
      </c>
      <c r="C4234" s="100" t="s">
        <v>6614</v>
      </c>
      <c r="D4234" s="101" t="s">
        <v>10590</v>
      </c>
      <c r="E4234" s="102">
        <v>2214730</v>
      </c>
      <c r="F4234" s="101" t="s">
        <v>7506</v>
      </c>
      <c r="G4234" s="101" t="s">
        <v>5872</v>
      </c>
      <c r="H4234" s="103">
        <v>12</v>
      </c>
      <c r="I4234" s="100" t="s">
        <v>7471</v>
      </c>
      <c r="J4234" s="101" t="s">
        <v>10590</v>
      </c>
      <c r="K4234" s="101" t="s">
        <v>422</v>
      </c>
    </row>
    <row r="4235" spans="1:11">
      <c r="A4235" s="2" t="s">
        <v>12149</v>
      </c>
      <c r="B4235" s="99">
        <v>2190415</v>
      </c>
      <c r="C4235" s="100" t="s">
        <v>6615</v>
      </c>
      <c r="D4235" s="101" t="s">
        <v>6616</v>
      </c>
      <c r="E4235" s="102">
        <v>2214730</v>
      </c>
      <c r="F4235" s="101" t="s">
        <v>7506</v>
      </c>
      <c r="G4235" s="101" t="s">
        <v>5872</v>
      </c>
      <c r="H4235" s="103">
        <v>12</v>
      </c>
      <c r="I4235" s="100" t="s">
        <v>7471</v>
      </c>
      <c r="J4235" s="101" t="s">
        <v>6616</v>
      </c>
      <c r="K4235" s="101" t="s">
        <v>422</v>
      </c>
    </row>
    <row r="4236" spans="1:11">
      <c r="A4236" s="2" t="s">
        <v>12149</v>
      </c>
      <c r="B4236" s="99">
        <v>2185484</v>
      </c>
      <c r="C4236" s="100" t="s">
        <v>6617</v>
      </c>
      <c r="D4236" s="101" t="s">
        <v>6618</v>
      </c>
      <c r="E4236" s="102">
        <v>2214730</v>
      </c>
      <c r="F4236" s="101" t="s">
        <v>7506</v>
      </c>
      <c r="G4236" s="101" t="s">
        <v>5872</v>
      </c>
      <c r="H4236" s="103">
        <v>12</v>
      </c>
      <c r="I4236" s="100" t="s">
        <v>7471</v>
      </c>
      <c r="J4236" s="101" t="s">
        <v>6618</v>
      </c>
      <c r="K4236" s="101" t="s">
        <v>422</v>
      </c>
    </row>
    <row r="4237" spans="1:11">
      <c r="A4237" s="2" t="s">
        <v>12149</v>
      </c>
      <c r="B4237" s="99">
        <v>2190506</v>
      </c>
      <c r="C4237" s="100" t="s">
        <v>2608</v>
      </c>
      <c r="D4237" s="101" t="s">
        <v>2609</v>
      </c>
      <c r="E4237" s="102">
        <v>2214824</v>
      </c>
      <c r="F4237" s="101" t="s">
        <v>7506</v>
      </c>
      <c r="G4237" s="101" t="s">
        <v>5872</v>
      </c>
      <c r="H4237" s="103">
        <v>12</v>
      </c>
      <c r="I4237" s="100" t="s">
        <v>7471</v>
      </c>
      <c r="J4237" s="101" t="s">
        <v>2609</v>
      </c>
      <c r="K4237" s="101" t="s">
        <v>447</v>
      </c>
    </row>
    <row r="4238" spans="1:11">
      <c r="A4238" s="2" t="s">
        <v>12149</v>
      </c>
      <c r="B4238" s="99">
        <v>2191128</v>
      </c>
      <c r="C4238" s="100" t="s">
        <v>2610</v>
      </c>
      <c r="D4238" s="101" t="s">
        <v>2611</v>
      </c>
      <c r="E4238" s="102">
        <v>2214824</v>
      </c>
      <c r="F4238" s="101" t="s">
        <v>7506</v>
      </c>
      <c r="G4238" s="101" t="s">
        <v>5872</v>
      </c>
      <c r="H4238" s="103">
        <v>12</v>
      </c>
      <c r="I4238" s="100" t="s">
        <v>7471</v>
      </c>
      <c r="J4238" s="101" t="s">
        <v>2611</v>
      </c>
      <c r="K4238" s="101" t="s">
        <v>447</v>
      </c>
    </row>
    <row r="4239" spans="1:11">
      <c r="A4239" s="2" t="s">
        <v>12149</v>
      </c>
      <c r="B4239" s="99">
        <v>2183610</v>
      </c>
      <c r="C4239" s="100" t="s">
        <v>9421</v>
      </c>
      <c r="D4239" s="101" t="s">
        <v>9422</v>
      </c>
      <c r="E4239" s="102">
        <v>2212556</v>
      </c>
      <c r="F4239" s="101" t="s">
        <v>7506</v>
      </c>
      <c r="G4239" s="101" t="s">
        <v>5872</v>
      </c>
      <c r="H4239" s="103">
        <v>12</v>
      </c>
      <c r="I4239" s="100" t="s">
        <v>7471</v>
      </c>
      <c r="J4239" s="101" t="s">
        <v>9422</v>
      </c>
      <c r="K4239" s="101" t="s">
        <v>3818</v>
      </c>
    </row>
    <row r="4240" spans="1:11">
      <c r="A4240" s="2" t="s">
        <v>12149</v>
      </c>
      <c r="B4240" s="99">
        <v>2131883</v>
      </c>
      <c r="C4240" s="100" t="s">
        <v>9423</v>
      </c>
      <c r="D4240" s="101" t="s">
        <v>9424</v>
      </c>
      <c r="E4240" s="102">
        <v>2212556</v>
      </c>
      <c r="F4240" s="101" t="s">
        <v>7506</v>
      </c>
      <c r="G4240" s="101" t="s">
        <v>5872</v>
      </c>
      <c r="H4240" s="103">
        <v>12</v>
      </c>
      <c r="I4240" s="100" t="s">
        <v>7471</v>
      </c>
      <c r="J4240" s="101" t="s">
        <v>9424</v>
      </c>
      <c r="K4240" s="101" t="s">
        <v>3818</v>
      </c>
    </row>
    <row r="4241" spans="1:11">
      <c r="A4241" s="2" t="s">
        <v>12149</v>
      </c>
      <c r="B4241" s="99">
        <v>2146093</v>
      </c>
      <c r="C4241" s="100" t="s">
        <v>9425</v>
      </c>
      <c r="D4241" s="101" t="s">
        <v>9426</v>
      </c>
      <c r="E4241" s="102">
        <v>2212556</v>
      </c>
      <c r="F4241" s="101" t="s">
        <v>7506</v>
      </c>
      <c r="G4241" s="101" t="s">
        <v>5872</v>
      </c>
      <c r="H4241" s="103">
        <v>12</v>
      </c>
      <c r="I4241" s="100" t="s">
        <v>7471</v>
      </c>
      <c r="J4241" s="101" t="s">
        <v>9426</v>
      </c>
      <c r="K4241" s="101" t="s">
        <v>3818</v>
      </c>
    </row>
    <row r="4242" spans="1:11">
      <c r="A4242" s="2" t="s">
        <v>12149</v>
      </c>
      <c r="B4242" s="99">
        <v>2184802</v>
      </c>
      <c r="C4242" s="100" t="s">
        <v>9427</v>
      </c>
      <c r="D4242" s="101" t="s">
        <v>9428</v>
      </c>
      <c r="E4242" s="102">
        <v>2212556</v>
      </c>
      <c r="F4242" s="101" t="s">
        <v>7506</v>
      </c>
      <c r="G4242" s="101" t="s">
        <v>5872</v>
      </c>
      <c r="H4242" s="103">
        <v>12</v>
      </c>
      <c r="I4242" s="100" t="s">
        <v>7471</v>
      </c>
      <c r="J4242" s="101" t="s">
        <v>9428</v>
      </c>
      <c r="K4242" s="101" t="s">
        <v>3818</v>
      </c>
    </row>
    <row r="4243" spans="1:11">
      <c r="A4243" s="2" t="s">
        <v>12149</v>
      </c>
      <c r="B4243" s="99">
        <v>2137232</v>
      </c>
      <c r="C4243" s="100" t="s">
        <v>7873</v>
      </c>
      <c r="D4243" s="101" t="s">
        <v>7874</v>
      </c>
      <c r="E4243" s="102">
        <v>2212478</v>
      </c>
      <c r="F4243" s="101" t="s">
        <v>7506</v>
      </c>
      <c r="G4243" s="101" t="s">
        <v>5872</v>
      </c>
      <c r="H4243" s="103">
        <v>4</v>
      </c>
      <c r="I4243" s="100" t="s">
        <v>7471</v>
      </c>
      <c r="J4243" s="101" t="s">
        <v>7874</v>
      </c>
      <c r="K4243" s="101" t="s">
        <v>3851</v>
      </c>
    </row>
    <row r="4244" spans="1:11">
      <c r="A4244" s="2" t="s">
        <v>12149</v>
      </c>
      <c r="B4244" s="99">
        <v>2147046</v>
      </c>
      <c r="C4244" s="100" t="s">
        <v>7875</v>
      </c>
      <c r="D4244" s="101" t="s">
        <v>7876</v>
      </c>
      <c r="E4244" s="102">
        <v>2219412</v>
      </c>
      <c r="F4244" s="101" t="s">
        <v>7506</v>
      </c>
      <c r="G4244" s="101" t="s">
        <v>5872</v>
      </c>
      <c r="H4244" s="103">
        <v>12</v>
      </c>
      <c r="I4244" s="100" t="s">
        <v>7471</v>
      </c>
      <c r="J4244" s="101" t="s">
        <v>7876</v>
      </c>
      <c r="K4244" s="101" t="s">
        <v>3851</v>
      </c>
    </row>
    <row r="4245" spans="1:11">
      <c r="A4245" s="2" t="s">
        <v>12149</v>
      </c>
      <c r="B4245" s="99">
        <v>2168516</v>
      </c>
      <c r="C4245" s="100" t="s">
        <v>7877</v>
      </c>
      <c r="D4245" s="101" t="s">
        <v>7878</v>
      </c>
      <c r="E4245" s="102">
        <v>2212478</v>
      </c>
      <c r="F4245" s="101" t="s">
        <v>7506</v>
      </c>
      <c r="G4245" s="101" t="s">
        <v>5872</v>
      </c>
      <c r="H4245" s="103">
        <v>4</v>
      </c>
      <c r="I4245" s="100" t="s">
        <v>7471</v>
      </c>
      <c r="J4245" s="101" t="s">
        <v>7878</v>
      </c>
      <c r="K4245" s="101" t="s">
        <v>3851</v>
      </c>
    </row>
    <row r="4246" spans="1:11">
      <c r="A4246" s="2" t="s">
        <v>12149</v>
      </c>
      <c r="B4246" s="99">
        <v>2179001</v>
      </c>
      <c r="C4246" s="100" t="s">
        <v>7879</v>
      </c>
      <c r="D4246" s="101" t="s">
        <v>7880</v>
      </c>
      <c r="E4246" s="102">
        <v>2219412</v>
      </c>
      <c r="F4246" s="101" t="s">
        <v>7506</v>
      </c>
      <c r="G4246" s="101" t="s">
        <v>5872</v>
      </c>
      <c r="H4246" s="103">
        <v>12</v>
      </c>
      <c r="I4246" s="100" t="s">
        <v>7471</v>
      </c>
      <c r="J4246" s="101" t="s">
        <v>7880</v>
      </c>
      <c r="K4246" s="101" t="s">
        <v>3851</v>
      </c>
    </row>
    <row r="4247" spans="1:11">
      <c r="A4247" s="2" t="s">
        <v>12149</v>
      </c>
      <c r="B4247" s="99">
        <v>2181280</v>
      </c>
      <c r="C4247" s="100" t="s">
        <v>7881</v>
      </c>
      <c r="D4247" s="101" t="s">
        <v>7882</v>
      </c>
      <c r="E4247" s="102">
        <v>2219412</v>
      </c>
      <c r="F4247" s="101" t="s">
        <v>7506</v>
      </c>
      <c r="G4247" s="101" t="s">
        <v>5872</v>
      </c>
      <c r="H4247" s="103">
        <v>12</v>
      </c>
      <c r="I4247" s="100" t="s">
        <v>7471</v>
      </c>
      <c r="J4247" s="101" t="s">
        <v>7882</v>
      </c>
      <c r="K4247" s="101" t="s">
        <v>3851</v>
      </c>
    </row>
    <row r="4248" spans="1:11">
      <c r="A4248" s="2" t="s">
        <v>12149</v>
      </c>
      <c r="B4248" s="99">
        <v>2190303</v>
      </c>
      <c r="C4248" s="100" t="s">
        <v>7883</v>
      </c>
      <c r="D4248" s="101" t="s">
        <v>7884</v>
      </c>
      <c r="E4248" s="102">
        <v>2212478</v>
      </c>
      <c r="F4248" s="101" t="s">
        <v>7506</v>
      </c>
      <c r="G4248" s="101" t="s">
        <v>5872</v>
      </c>
      <c r="H4248" s="103">
        <v>4</v>
      </c>
      <c r="I4248" s="100" t="s">
        <v>7471</v>
      </c>
      <c r="J4248" s="101" t="s">
        <v>7884</v>
      </c>
      <c r="K4248" s="101" t="s">
        <v>3851</v>
      </c>
    </row>
    <row r="4249" spans="1:11">
      <c r="A4249" s="2" t="s">
        <v>12149</v>
      </c>
      <c r="B4249" s="99">
        <v>2190673</v>
      </c>
      <c r="C4249" s="100" t="s">
        <v>7885</v>
      </c>
      <c r="D4249" s="101" t="s">
        <v>7886</v>
      </c>
      <c r="E4249" s="102">
        <v>2219412</v>
      </c>
      <c r="F4249" s="101" t="s">
        <v>7506</v>
      </c>
      <c r="G4249" s="101" t="s">
        <v>5872</v>
      </c>
      <c r="H4249" s="103">
        <v>12</v>
      </c>
      <c r="I4249" s="100" t="s">
        <v>7471</v>
      </c>
      <c r="J4249" s="101" t="s">
        <v>7886</v>
      </c>
      <c r="K4249" s="101" t="s">
        <v>3851</v>
      </c>
    </row>
    <row r="4250" spans="1:11">
      <c r="A4250" s="2" t="s">
        <v>12149</v>
      </c>
      <c r="B4250" s="99">
        <v>2149764</v>
      </c>
      <c r="C4250" s="100" t="s">
        <v>7887</v>
      </c>
      <c r="D4250" s="101" t="s">
        <v>7888</v>
      </c>
      <c r="E4250" s="102">
        <v>2219412</v>
      </c>
      <c r="F4250" s="101" t="s">
        <v>7506</v>
      </c>
      <c r="G4250" s="101" t="s">
        <v>5872</v>
      </c>
      <c r="H4250" s="103">
        <v>12</v>
      </c>
      <c r="I4250" s="100" t="s">
        <v>7471</v>
      </c>
      <c r="J4250" s="101" t="s">
        <v>7888</v>
      </c>
      <c r="K4250" s="101" t="s">
        <v>3851</v>
      </c>
    </row>
    <row r="4251" spans="1:11">
      <c r="A4251" s="2" t="s">
        <v>12149</v>
      </c>
      <c r="B4251" s="99">
        <v>2168707</v>
      </c>
      <c r="C4251" s="100" t="s">
        <v>7889</v>
      </c>
      <c r="D4251" s="101" t="s">
        <v>7890</v>
      </c>
      <c r="E4251" s="102">
        <v>2219412</v>
      </c>
      <c r="F4251" s="101" t="s">
        <v>7506</v>
      </c>
      <c r="G4251" s="101" t="s">
        <v>5872</v>
      </c>
      <c r="H4251" s="103">
        <v>12</v>
      </c>
      <c r="I4251" s="100" t="s">
        <v>7471</v>
      </c>
      <c r="J4251" s="101" t="s">
        <v>7890</v>
      </c>
      <c r="K4251" s="101" t="s">
        <v>3851</v>
      </c>
    </row>
    <row r="4252" spans="1:11">
      <c r="A4252" s="2" t="s">
        <v>12149</v>
      </c>
      <c r="B4252" s="99">
        <v>2190526</v>
      </c>
      <c r="C4252" s="100" t="s">
        <v>7891</v>
      </c>
      <c r="D4252" s="101" t="s">
        <v>7892</v>
      </c>
      <c r="E4252" s="102">
        <v>2219412</v>
      </c>
      <c r="F4252" s="101" t="s">
        <v>7506</v>
      </c>
      <c r="G4252" s="101" t="s">
        <v>5872</v>
      </c>
      <c r="H4252" s="103">
        <v>12</v>
      </c>
      <c r="I4252" s="100" t="s">
        <v>7471</v>
      </c>
      <c r="J4252" s="101" t="s">
        <v>7892</v>
      </c>
      <c r="K4252" s="101" t="s">
        <v>3851</v>
      </c>
    </row>
    <row r="4253" spans="1:11">
      <c r="A4253" s="2" t="s">
        <v>12149</v>
      </c>
      <c r="B4253" s="99">
        <v>2190947</v>
      </c>
      <c r="C4253" s="100" t="s">
        <v>7893</v>
      </c>
      <c r="D4253" s="101" t="s">
        <v>7894</v>
      </c>
      <c r="E4253" s="102">
        <v>2219412</v>
      </c>
      <c r="F4253" s="101" t="s">
        <v>7506</v>
      </c>
      <c r="G4253" s="101" t="s">
        <v>5872</v>
      </c>
      <c r="H4253" s="103">
        <v>12</v>
      </c>
      <c r="I4253" s="100" t="s">
        <v>7471</v>
      </c>
      <c r="J4253" s="101" t="s">
        <v>7894</v>
      </c>
      <c r="K4253" s="101" t="s">
        <v>3851</v>
      </c>
    </row>
    <row r="4254" spans="1:11">
      <c r="A4254" s="2" t="s">
        <v>12149</v>
      </c>
      <c r="B4254" s="99">
        <v>2170453</v>
      </c>
      <c r="C4254" s="100" t="s">
        <v>8062</v>
      </c>
      <c r="D4254" s="101" t="s">
        <v>8063</v>
      </c>
      <c r="E4254" s="102">
        <v>2217064</v>
      </c>
      <c r="F4254" s="101" t="s">
        <v>7506</v>
      </c>
      <c r="G4254" s="101" t="s">
        <v>5872</v>
      </c>
      <c r="H4254" s="103">
        <v>12</v>
      </c>
      <c r="I4254" s="100" t="s">
        <v>7471</v>
      </c>
      <c r="J4254" s="101" t="s">
        <v>8063</v>
      </c>
      <c r="K4254" s="101" t="s">
        <v>3866</v>
      </c>
    </row>
    <row r="4255" spans="1:11">
      <c r="A4255" s="2" t="s">
        <v>12149</v>
      </c>
      <c r="B4255" s="99">
        <v>2178179</v>
      </c>
      <c r="C4255" s="100" t="s">
        <v>8064</v>
      </c>
      <c r="D4255" s="101" t="s">
        <v>8065</v>
      </c>
      <c r="E4255" s="102">
        <v>2217064</v>
      </c>
      <c r="F4255" s="101" t="s">
        <v>7506</v>
      </c>
      <c r="G4255" s="101" t="s">
        <v>5872</v>
      </c>
      <c r="H4255" s="103">
        <v>12</v>
      </c>
      <c r="I4255" s="100" t="s">
        <v>7471</v>
      </c>
      <c r="J4255" s="101" t="s">
        <v>8065</v>
      </c>
      <c r="K4255" s="101" t="s">
        <v>3866</v>
      </c>
    </row>
    <row r="4256" spans="1:11">
      <c r="A4256" s="2" t="s">
        <v>12149</v>
      </c>
      <c r="B4256" s="99">
        <v>2191035</v>
      </c>
      <c r="C4256" s="100" t="s">
        <v>8066</v>
      </c>
      <c r="D4256" s="101" t="s">
        <v>8067</v>
      </c>
      <c r="E4256" s="102">
        <v>2217064</v>
      </c>
      <c r="F4256" s="101" t="s">
        <v>7506</v>
      </c>
      <c r="G4256" s="101" t="s">
        <v>5872</v>
      </c>
      <c r="H4256" s="103">
        <v>12</v>
      </c>
      <c r="I4256" s="100" t="s">
        <v>7471</v>
      </c>
      <c r="J4256" s="101" t="s">
        <v>8067</v>
      </c>
      <c r="K4256" s="101" t="s">
        <v>3866</v>
      </c>
    </row>
    <row r="4257" spans="1:11">
      <c r="A4257" s="2" t="s">
        <v>12149</v>
      </c>
      <c r="B4257" s="99">
        <v>2146487</v>
      </c>
      <c r="C4257" s="100" t="s">
        <v>8068</v>
      </c>
      <c r="D4257" s="101" t="s">
        <v>8069</v>
      </c>
      <c r="E4257" s="102">
        <v>2217064</v>
      </c>
      <c r="F4257" s="101" t="s">
        <v>7506</v>
      </c>
      <c r="G4257" s="101" t="s">
        <v>5872</v>
      </c>
      <c r="H4257" s="103">
        <v>12</v>
      </c>
      <c r="I4257" s="100" t="s">
        <v>7471</v>
      </c>
      <c r="J4257" s="101" t="s">
        <v>8069</v>
      </c>
      <c r="K4257" s="101" t="s">
        <v>3866</v>
      </c>
    </row>
    <row r="4258" spans="1:11">
      <c r="A4258" s="2" t="s">
        <v>12149</v>
      </c>
      <c r="B4258" s="99">
        <v>2138256</v>
      </c>
      <c r="C4258" s="100" t="s">
        <v>8070</v>
      </c>
      <c r="D4258" s="101" t="s">
        <v>8071</v>
      </c>
      <c r="E4258" s="102">
        <v>2213684</v>
      </c>
      <c r="F4258" s="101" t="s">
        <v>7506</v>
      </c>
      <c r="G4258" s="101" t="s">
        <v>1776</v>
      </c>
      <c r="H4258" s="103">
        <v>4</v>
      </c>
      <c r="I4258" s="100" t="s">
        <v>7471</v>
      </c>
      <c r="J4258" s="101" t="s">
        <v>8071</v>
      </c>
      <c r="K4258" s="101" t="s">
        <v>10299</v>
      </c>
    </row>
    <row r="4259" spans="1:11">
      <c r="A4259" s="2" t="s">
        <v>12149</v>
      </c>
      <c r="B4259" s="99">
        <v>2142711</v>
      </c>
      <c r="C4259" s="100" t="s">
        <v>8072</v>
      </c>
      <c r="D4259" s="101" t="s">
        <v>8073</v>
      </c>
      <c r="E4259" s="102">
        <v>2213684</v>
      </c>
      <c r="F4259" s="101" t="s">
        <v>7506</v>
      </c>
      <c r="G4259" s="101" t="s">
        <v>1776</v>
      </c>
      <c r="H4259" s="103">
        <v>4</v>
      </c>
      <c r="I4259" s="100" t="s">
        <v>7471</v>
      </c>
      <c r="J4259" s="101" t="s">
        <v>8073</v>
      </c>
      <c r="K4259" s="101" t="s">
        <v>10299</v>
      </c>
    </row>
    <row r="4260" spans="1:11">
      <c r="A4260" s="2" t="s">
        <v>12149</v>
      </c>
      <c r="B4260" s="99">
        <v>2150586</v>
      </c>
      <c r="C4260" s="100" t="s">
        <v>8074</v>
      </c>
      <c r="D4260" s="101" t="s">
        <v>8075</v>
      </c>
      <c r="E4260" s="102">
        <v>2123142</v>
      </c>
      <c r="F4260" s="101" t="s">
        <v>7506</v>
      </c>
      <c r="G4260" s="101" t="s">
        <v>5451</v>
      </c>
      <c r="H4260" s="103">
        <v>4</v>
      </c>
      <c r="I4260" s="100" t="s">
        <v>7521</v>
      </c>
      <c r="J4260" s="101" t="s">
        <v>8075</v>
      </c>
      <c r="K4260" s="101" t="s">
        <v>8076</v>
      </c>
    </row>
    <row r="4261" spans="1:11">
      <c r="A4261" s="2" t="s">
        <v>12149</v>
      </c>
      <c r="B4261" s="99">
        <v>2156199</v>
      </c>
      <c r="C4261" s="100" t="s">
        <v>8077</v>
      </c>
      <c r="D4261" s="101" t="s">
        <v>8078</v>
      </c>
      <c r="E4261" s="102">
        <v>2122717</v>
      </c>
      <c r="F4261" s="101" t="s">
        <v>7506</v>
      </c>
      <c r="G4261" s="101" t="s">
        <v>2900</v>
      </c>
      <c r="H4261" s="103">
        <v>12</v>
      </c>
      <c r="I4261" s="100" t="s">
        <v>7521</v>
      </c>
      <c r="J4261" s="101" t="s">
        <v>8078</v>
      </c>
      <c r="K4261" s="101" t="s">
        <v>8079</v>
      </c>
    </row>
    <row r="4262" spans="1:11">
      <c r="A4262" s="2" t="s">
        <v>12149</v>
      </c>
      <c r="B4262" s="99">
        <v>2169282</v>
      </c>
      <c r="C4262" s="100" t="s">
        <v>4068</v>
      </c>
      <c r="D4262" s="101" t="s">
        <v>4069</v>
      </c>
      <c r="E4262" s="102">
        <v>2214740</v>
      </c>
      <c r="F4262" s="101" t="s">
        <v>7506</v>
      </c>
      <c r="G4262" s="101" t="s">
        <v>5872</v>
      </c>
      <c r="H4262" s="103">
        <v>12</v>
      </c>
      <c r="I4262" s="100" t="s">
        <v>7471</v>
      </c>
      <c r="J4262" s="101" t="s">
        <v>4069</v>
      </c>
      <c r="K4262" s="101" t="s">
        <v>3917</v>
      </c>
    </row>
    <row r="4263" spans="1:11">
      <c r="A4263" s="2" t="s">
        <v>12149</v>
      </c>
      <c r="B4263" s="99">
        <v>2190306</v>
      </c>
      <c r="C4263" s="100" t="s">
        <v>4161</v>
      </c>
      <c r="D4263" s="101" t="s">
        <v>4162</v>
      </c>
      <c r="E4263" s="102">
        <v>2214810</v>
      </c>
      <c r="F4263" s="101" t="s">
        <v>7506</v>
      </c>
      <c r="G4263" s="101" t="s">
        <v>5872</v>
      </c>
      <c r="H4263" s="103">
        <v>2.4</v>
      </c>
      <c r="I4263" s="100" t="s">
        <v>7471</v>
      </c>
      <c r="J4263" s="101" t="s">
        <v>4162</v>
      </c>
      <c r="K4263" s="101" t="s">
        <v>3923</v>
      </c>
    </row>
    <row r="4264" spans="1:11">
      <c r="A4264" s="2" t="s">
        <v>12149</v>
      </c>
      <c r="B4264" s="99">
        <v>2181733</v>
      </c>
      <c r="C4264" s="100" t="s">
        <v>11411</v>
      </c>
      <c r="D4264" s="101" t="s">
        <v>11412</v>
      </c>
      <c r="E4264" s="102">
        <v>2217138</v>
      </c>
      <c r="F4264" s="101" t="s">
        <v>7506</v>
      </c>
      <c r="G4264" s="101" t="s">
        <v>5872</v>
      </c>
      <c r="H4264" s="103">
        <v>12</v>
      </c>
      <c r="I4264" s="100" t="s">
        <v>7471</v>
      </c>
      <c r="J4264" s="101" t="s">
        <v>11412</v>
      </c>
      <c r="K4264" s="101" t="s">
        <v>607</v>
      </c>
    </row>
    <row r="4265" spans="1:11">
      <c r="A4265" s="2" t="s">
        <v>12149</v>
      </c>
      <c r="B4265" s="99">
        <v>2190987</v>
      </c>
      <c r="C4265" s="100" t="s">
        <v>11413</v>
      </c>
      <c r="D4265" s="101" t="s">
        <v>11414</v>
      </c>
      <c r="E4265" s="102">
        <v>2217138</v>
      </c>
      <c r="F4265" s="101" t="s">
        <v>7506</v>
      </c>
      <c r="G4265" s="101" t="s">
        <v>5872</v>
      </c>
      <c r="H4265" s="103">
        <v>12</v>
      </c>
      <c r="I4265" s="100" t="s">
        <v>7471</v>
      </c>
      <c r="J4265" s="101" t="s">
        <v>11414</v>
      </c>
      <c r="K4265" s="101" t="s">
        <v>607</v>
      </c>
    </row>
    <row r="4266" spans="1:11">
      <c r="A4266" s="2" t="s">
        <v>12149</v>
      </c>
      <c r="B4266" s="99">
        <v>2169083</v>
      </c>
      <c r="C4266" s="100" t="s">
        <v>11415</v>
      </c>
      <c r="D4266" s="101" t="s">
        <v>11416</v>
      </c>
      <c r="E4266" s="102">
        <v>2217138</v>
      </c>
      <c r="F4266" s="101" t="s">
        <v>7506</v>
      </c>
      <c r="G4266" s="101" t="s">
        <v>5872</v>
      </c>
      <c r="H4266" s="103">
        <v>12</v>
      </c>
      <c r="I4266" s="100" t="s">
        <v>7471</v>
      </c>
      <c r="J4266" s="101" t="s">
        <v>11416</v>
      </c>
      <c r="K4266" s="101" t="s">
        <v>607</v>
      </c>
    </row>
    <row r="4267" spans="1:11">
      <c r="A4267" s="2" t="s">
        <v>12149</v>
      </c>
      <c r="B4267" s="99">
        <v>2136212</v>
      </c>
      <c r="C4267" s="100" t="s">
        <v>4723</v>
      </c>
      <c r="D4267" s="101" t="s">
        <v>4724</v>
      </c>
      <c r="E4267" s="102">
        <v>2274047</v>
      </c>
      <c r="F4267" s="101" t="s">
        <v>7506</v>
      </c>
      <c r="G4267" s="101" t="s">
        <v>5435</v>
      </c>
      <c r="H4267" s="103">
        <v>2.4</v>
      </c>
      <c r="I4267" s="100" t="s">
        <v>7471</v>
      </c>
      <c r="J4267" s="101" t="s">
        <v>4724</v>
      </c>
      <c r="K4267" s="101" t="s">
        <v>616</v>
      </c>
    </row>
    <row r="4268" spans="1:11">
      <c r="A4268" s="2" t="s">
        <v>12149</v>
      </c>
      <c r="B4268" s="99">
        <v>2161688</v>
      </c>
      <c r="C4268" s="100" t="s">
        <v>4725</v>
      </c>
      <c r="D4268" s="101" t="s">
        <v>4726</v>
      </c>
      <c r="E4268" s="102">
        <v>2214838</v>
      </c>
      <c r="F4268" s="101" t="s">
        <v>7506</v>
      </c>
      <c r="G4268" s="101" t="s">
        <v>5872</v>
      </c>
      <c r="H4268" s="103">
        <v>16</v>
      </c>
      <c r="I4268" s="100" t="s">
        <v>7471</v>
      </c>
      <c r="J4268" s="101" t="s">
        <v>4726</v>
      </c>
      <c r="K4268" s="101" t="s">
        <v>618</v>
      </c>
    </row>
    <row r="4269" spans="1:11">
      <c r="A4269" s="2" t="s">
        <v>12149</v>
      </c>
      <c r="B4269" s="99">
        <v>2132075</v>
      </c>
      <c r="C4269" s="100" t="s">
        <v>4727</v>
      </c>
      <c r="D4269" s="101" t="s">
        <v>4728</v>
      </c>
      <c r="E4269" s="102">
        <v>2219534</v>
      </c>
      <c r="F4269" s="101" t="s">
        <v>7506</v>
      </c>
      <c r="G4269" s="101" t="s">
        <v>5872</v>
      </c>
      <c r="H4269" s="103">
        <v>12</v>
      </c>
      <c r="I4269" s="100" t="s">
        <v>7471</v>
      </c>
      <c r="J4269" s="101" t="s">
        <v>4728</v>
      </c>
      <c r="K4269" s="101" t="s">
        <v>618</v>
      </c>
    </row>
    <row r="4270" spans="1:11">
      <c r="A4270" s="2" t="s">
        <v>12149</v>
      </c>
      <c r="B4270" s="99">
        <v>2181463</v>
      </c>
      <c r="C4270" s="100" t="s">
        <v>4729</v>
      </c>
      <c r="D4270" s="101" t="s">
        <v>4730</v>
      </c>
      <c r="E4270" s="102">
        <v>2688</v>
      </c>
      <c r="F4270" s="101" t="s">
        <v>7506</v>
      </c>
      <c r="G4270" s="101" t="s">
        <v>3102</v>
      </c>
      <c r="H4270" s="103">
        <v>12</v>
      </c>
      <c r="I4270" s="100" t="s">
        <v>7471</v>
      </c>
      <c r="J4270" s="101" t="s">
        <v>4730</v>
      </c>
      <c r="K4270" s="101" t="s">
        <v>619</v>
      </c>
    </row>
    <row r="4271" spans="1:11">
      <c r="A4271" s="2" t="s">
        <v>12149</v>
      </c>
      <c r="B4271" s="99">
        <v>2191026</v>
      </c>
      <c r="C4271" s="100" t="s">
        <v>4731</v>
      </c>
      <c r="D4271" s="101" t="s">
        <v>4732</v>
      </c>
      <c r="E4271" s="102">
        <v>2688</v>
      </c>
      <c r="F4271" s="101" t="s">
        <v>7506</v>
      </c>
      <c r="G4271" s="101" t="s">
        <v>3102</v>
      </c>
      <c r="H4271" s="103">
        <v>12</v>
      </c>
      <c r="I4271" s="100" t="s">
        <v>7471</v>
      </c>
      <c r="J4271" s="101" t="s">
        <v>4732</v>
      </c>
      <c r="K4271" s="101" t="s">
        <v>619</v>
      </c>
    </row>
    <row r="4272" spans="1:11">
      <c r="A4272" s="2" t="s">
        <v>12149</v>
      </c>
      <c r="B4272" s="99">
        <v>2173089</v>
      </c>
      <c r="C4272" s="100" t="s">
        <v>4733</v>
      </c>
      <c r="D4272" s="101" t="s">
        <v>4734</v>
      </c>
      <c r="E4272" s="102">
        <v>2688</v>
      </c>
      <c r="F4272" s="101" t="s">
        <v>7506</v>
      </c>
      <c r="G4272" s="101" t="s">
        <v>3102</v>
      </c>
      <c r="H4272" s="103">
        <v>12</v>
      </c>
      <c r="I4272" s="100" t="s">
        <v>7471</v>
      </c>
      <c r="J4272" s="101" t="s">
        <v>4734</v>
      </c>
      <c r="K4272" s="101" t="s">
        <v>619</v>
      </c>
    </row>
    <row r="4273" spans="1:11">
      <c r="A4273" s="2" t="s">
        <v>12149</v>
      </c>
      <c r="B4273" s="99">
        <v>2152040</v>
      </c>
      <c r="C4273" s="100" t="s">
        <v>4735</v>
      </c>
      <c r="D4273" s="101" t="s">
        <v>4736</v>
      </c>
      <c r="E4273" s="102">
        <v>2688</v>
      </c>
      <c r="F4273" s="101" t="s">
        <v>7506</v>
      </c>
      <c r="G4273" s="101" t="s">
        <v>3102</v>
      </c>
      <c r="H4273" s="103">
        <v>12</v>
      </c>
      <c r="I4273" s="100" t="s">
        <v>7471</v>
      </c>
      <c r="J4273" s="101" t="s">
        <v>4736</v>
      </c>
      <c r="K4273" s="101" t="s">
        <v>619</v>
      </c>
    </row>
    <row r="4274" spans="1:11">
      <c r="A4274" s="2" t="s">
        <v>12149</v>
      </c>
      <c r="B4274" s="99">
        <v>2181462</v>
      </c>
      <c r="C4274" s="100" t="s">
        <v>4737</v>
      </c>
      <c r="D4274" s="101" t="s">
        <v>4738</v>
      </c>
      <c r="E4274" s="102">
        <v>2125440</v>
      </c>
      <c r="F4274" s="101" t="s">
        <v>7506</v>
      </c>
      <c r="G4274" s="101" t="s">
        <v>5457</v>
      </c>
      <c r="H4274" s="103">
        <v>2.4</v>
      </c>
      <c r="I4274" s="100" t="s">
        <v>7471</v>
      </c>
      <c r="J4274" s="101" t="s">
        <v>4738</v>
      </c>
      <c r="K4274" s="101" t="s">
        <v>4739</v>
      </c>
    </row>
    <row r="4275" spans="1:11">
      <c r="A4275" s="2" t="s">
        <v>12149</v>
      </c>
      <c r="B4275" s="99">
        <v>2163711</v>
      </c>
      <c r="C4275" s="100" t="s">
        <v>9915</v>
      </c>
      <c r="D4275" s="101" t="s">
        <v>9916</v>
      </c>
      <c r="E4275" s="102">
        <v>2125054</v>
      </c>
      <c r="F4275" s="101" t="s">
        <v>7506</v>
      </c>
      <c r="G4275" s="101" t="s">
        <v>5876</v>
      </c>
      <c r="H4275" s="103">
        <v>4</v>
      </c>
      <c r="I4275" s="100" t="s">
        <v>7521</v>
      </c>
      <c r="J4275" s="101" t="s">
        <v>9916</v>
      </c>
      <c r="K4275" s="101" t="s">
        <v>9917</v>
      </c>
    </row>
    <row r="4276" spans="1:11">
      <c r="A4276" s="2" t="s">
        <v>12149</v>
      </c>
      <c r="B4276" s="99">
        <v>2163355</v>
      </c>
      <c r="C4276" s="100" t="s">
        <v>9918</v>
      </c>
      <c r="D4276" s="101" t="s">
        <v>9919</v>
      </c>
      <c r="E4276" s="102">
        <v>2125054</v>
      </c>
      <c r="F4276" s="101" t="s">
        <v>7506</v>
      </c>
      <c r="G4276" s="101" t="s">
        <v>5876</v>
      </c>
      <c r="H4276" s="103">
        <v>4</v>
      </c>
      <c r="I4276" s="100" t="s">
        <v>7471</v>
      </c>
      <c r="J4276" s="101" t="s">
        <v>9919</v>
      </c>
      <c r="K4276" s="101" t="s">
        <v>9917</v>
      </c>
    </row>
    <row r="4277" spans="1:11">
      <c r="A4277" s="2" t="s">
        <v>12149</v>
      </c>
      <c r="B4277" s="99">
        <v>2179092</v>
      </c>
      <c r="C4277" s="100" t="s">
        <v>6069</v>
      </c>
      <c r="D4277" s="101" t="s">
        <v>6070</v>
      </c>
      <c r="E4277" s="102">
        <v>2124416</v>
      </c>
      <c r="F4277" s="101" t="s">
        <v>7506</v>
      </c>
      <c r="G4277" s="101" t="s">
        <v>3102</v>
      </c>
      <c r="H4277" s="103">
        <v>4</v>
      </c>
      <c r="I4277" s="100" t="s">
        <v>7471</v>
      </c>
      <c r="J4277" s="101" t="s">
        <v>6070</v>
      </c>
      <c r="K4277" s="101" t="s">
        <v>6071</v>
      </c>
    </row>
    <row r="4278" spans="1:11">
      <c r="A4278" s="2" t="s">
        <v>12149</v>
      </c>
      <c r="B4278" s="99">
        <v>2129131</v>
      </c>
      <c r="C4278" s="100" t="s">
        <v>6372</v>
      </c>
      <c r="D4278" s="101" t="s">
        <v>6373</v>
      </c>
      <c r="E4278" s="102">
        <v>2219454</v>
      </c>
      <c r="F4278" s="101" t="s">
        <v>7506</v>
      </c>
      <c r="G4278" s="101" t="s">
        <v>5872</v>
      </c>
      <c r="H4278" s="103">
        <v>12</v>
      </c>
      <c r="I4278" s="100" t="s">
        <v>7471</v>
      </c>
      <c r="J4278" s="101" t="s">
        <v>6373</v>
      </c>
      <c r="K4278" s="101" t="s">
        <v>770</v>
      </c>
    </row>
    <row r="4279" spans="1:11">
      <c r="A4279" s="2" t="s">
        <v>12149</v>
      </c>
      <c r="B4279" s="99">
        <v>2133699</v>
      </c>
      <c r="C4279" s="100" t="s">
        <v>6374</v>
      </c>
      <c r="D4279" s="101" t="s">
        <v>6375</v>
      </c>
      <c r="E4279" s="102">
        <v>2219454</v>
      </c>
      <c r="F4279" s="101" t="s">
        <v>7506</v>
      </c>
      <c r="G4279" s="101" t="s">
        <v>5872</v>
      </c>
      <c r="H4279" s="103">
        <v>12</v>
      </c>
      <c r="I4279" s="100" t="s">
        <v>7471</v>
      </c>
      <c r="J4279" s="101" t="s">
        <v>6375</v>
      </c>
      <c r="K4279" s="101" t="s">
        <v>770</v>
      </c>
    </row>
    <row r="4280" spans="1:11">
      <c r="A4280" s="2" t="s">
        <v>12149</v>
      </c>
      <c r="B4280" s="99">
        <v>2146665</v>
      </c>
      <c r="C4280" s="100" t="s">
        <v>6376</v>
      </c>
      <c r="D4280" s="101" t="s">
        <v>6377</v>
      </c>
      <c r="E4280" s="102">
        <v>2219454</v>
      </c>
      <c r="F4280" s="101" t="s">
        <v>7506</v>
      </c>
      <c r="G4280" s="101" t="s">
        <v>5872</v>
      </c>
      <c r="H4280" s="103">
        <v>12</v>
      </c>
      <c r="I4280" s="100" t="s">
        <v>7471</v>
      </c>
      <c r="J4280" s="101" t="s">
        <v>6377</v>
      </c>
      <c r="K4280" s="101" t="s">
        <v>770</v>
      </c>
    </row>
    <row r="4281" spans="1:11">
      <c r="A4281" s="2" t="s">
        <v>12149</v>
      </c>
      <c r="B4281" s="99">
        <v>2135269</v>
      </c>
      <c r="C4281" s="100" t="s">
        <v>6378</v>
      </c>
      <c r="D4281" s="101" t="s">
        <v>6379</v>
      </c>
      <c r="E4281" s="102">
        <v>2219454</v>
      </c>
      <c r="F4281" s="101" t="s">
        <v>7506</v>
      </c>
      <c r="G4281" s="101" t="s">
        <v>5872</v>
      </c>
      <c r="H4281" s="103">
        <v>12</v>
      </c>
      <c r="I4281" s="100" t="s">
        <v>7471</v>
      </c>
      <c r="J4281" s="101" t="s">
        <v>6379</v>
      </c>
      <c r="K4281" s="101" t="s">
        <v>770</v>
      </c>
    </row>
    <row r="4282" spans="1:11">
      <c r="A4282" s="2" t="s">
        <v>12149</v>
      </c>
      <c r="B4282" s="99">
        <v>2155849</v>
      </c>
      <c r="C4282" s="100" t="s">
        <v>6380</v>
      </c>
      <c r="D4282" s="101" t="s">
        <v>159</v>
      </c>
      <c r="E4282" s="102">
        <v>2219454</v>
      </c>
      <c r="F4282" s="101" t="s">
        <v>7506</v>
      </c>
      <c r="G4282" s="101" t="s">
        <v>5872</v>
      </c>
      <c r="H4282" s="103">
        <v>12</v>
      </c>
      <c r="I4282" s="100" t="s">
        <v>7471</v>
      </c>
      <c r="J4282" s="101" t="s">
        <v>159</v>
      </c>
      <c r="K4282" s="101" t="s">
        <v>770</v>
      </c>
    </row>
    <row r="4283" spans="1:11">
      <c r="A4283" s="2" t="s">
        <v>12149</v>
      </c>
      <c r="B4283" s="99">
        <v>2160624</v>
      </c>
      <c r="C4283" s="100" t="s">
        <v>6439</v>
      </c>
      <c r="D4283" s="101" t="s">
        <v>6440</v>
      </c>
      <c r="E4283" s="102">
        <v>2217098</v>
      </c>
      <c r="F4283" s="101" t="s">
        <v>7506</v>
      </c>
      <c r="G4283" s="101" t="s">
        <v>5872</v>
      </c>
      <c r="H4283" s="103">
        <v>12</v>
      </c>
      <c r="I4283" s="100" t="s">
        <v>7471</v>
      </c>
      <c r="J4283" s="101" t="s">
        <v>6440</v>
      </c>
      <c r="K4283" s="101" t="s">
        <v>779</v>
      </c>
    </row>
    <row r="4284" spans="1:11">
      <c r="A4284" s="2" t="s">
        <v>12149</v>
      </c>
      <c r="B4284" s="99">
        <v>2163543</v>
      </c>
      <c r="C4284" s="100" t="s">
        <v>6441</v>
      </c>
      <c r="D4284" s="101" t="s">
        <v>6442</v>
      </c>
      <c r="E4284" s="102">
        <v>2217098</v>
      </c>
      <c r="F4284" s="101" t="s">
        <v>7506</v>
      </c>
      <c r="G4284" s="101" t="s">
        <v>5872</v>
      </c>
      <c r="H4284" s="103">
        <v>12</v>
      </c>
      <c r="I4284" s="100" t="s">
        <v>7471</v>
      </c>
      <c r="J4284" s="101" t="s">
        <v>6442</v>
      </c>
      <c r="K4284" s="101" t="s">
        <v>779</v>
      </c>
    </row>
    <row r="4285" spans="1:11">
      <c r="A4285" s="2" t="s">
        <v>12149</v>
      </c>
      <c r="B4285" s="99">
        <v>2186952</v>
      </c>
      <c r="C4285" s="100" t="s">
        <v>6443</v>
      </c>
      <c r="D4285" s="101" t="s">
        <v>6444</v>
      </c>
      <c r="E4285" s="102">
        <v>2217098</v>
      </c>
      <c r="F4285" s="101" t="s">
        <v>7506</v>
      </c>
      <c r="G4285" s="101" t="s">
        <v>5872</v>
      </c>
      <c r="H4285" s="103">
        <v>12</v>
      </c>
      <c r="I4285" s="100" t="s">
        <v>7471</v>
      </c>
      <c r="J4285" s="101" t="s">
        <v>6444</v>
      </c>
      <c r="K4285" s="101" t="s">
        <v>779</v>
      </c>
    </row>
    <row r="4286" spans="1:11">
      <c r="A4286" s="2" t="s">
        <v>12149</v>
      </c>
      <c r="B4286" s="99">
        <v>2158960</v>
      </c>
      <c r="C4286" s="100" t="s">
        <v>6445</v>
      </c>
      <c r="D4286" s="101" t="s">
        <v>6446</v>
      </c>
      <c r="E4286" s="102">
        <v>2217098</v>
      </c>
      <c r="F4286" s="101" t="s">
        <v>7506</v>
      </c>
      <c r="G4286" s="101" t="s">
        <v>5872</v>
      </c>
      <c r="H4286" s="103">
        <v>12</v>
      </c>
      <c r="I4286" s="100" t="s">
        <v>7471</v>
      </c>
      <c r="J4286" s="101" t="s">
        <v>6446</v>
      </c>
      <c r="K4286" s="101" t="s">
        <v>779</v>
      </c>
    </row>
    <row r="4287" spans="1:11">
      <c r="A4287" s="2" t="s">
        <v>12149</v>
      </c>
      <c r="B4287" s="99">
        <v>2185575</v>
      </c>
      <c r="C4287" s="100" t="s">
        <v>6447</v>
      </c>
      <c r="D4287" s="101" t="s">
        <v>6448</v>
      </c>
      <c r="E4287" s="102">
        <v>2217098</v>
      </c>
      <c r="F4287" s="101" t="s">
        <v>7506</v>
      </c>
      <c r="G4287" s="101" t="s">
        <v>5872</v>
      </c>
      <c r="H4287" s="103">
        <v>12</v>
      </c>
      <c r="I4287" s="100" t="s">
        <v>7471</v>
      </c>
      <c r="J4287" s="101" t="s">
        <v>6448</v>
      </c>
      <c r="K4287" s="101" t="s">
        <v>779</v>
      </c>
    </row>
    <row r="4288" spans="1:11">
      <c r="A4288" s="2" t="s">
        <v>12149</v>
      </c>
      <c r="B4288" s="99">
        <v>2155173</v>
      </c>
      <c r="C4288" s="100" t="s">
        <v>6449</v>
      </c>
      <c r="D4288" s="101" t="s">
        <v>6450</v>
      </c>
      <c r="E4288" s="102">
        <v>2214992</v>
      </c>
      <c r="F4288" s="101" t="s">
        <v>7506</v>
      </c>
      <c r="G4288" s="101" t="s">
        <v>5435</v>
      </c>
      <c r="H4288" s="103">
        <v>4</v>
      </c>
      <c r="I4288" s="100" t="s">
        <v>7471</v>
      </c>
      <c r="J4288" s="101" t="s">
        <v>6450</v>
      </c>
      <c r="K4288" s="101" t="s">
        <v>5255</v>
      </c>
    </row>
    <row r="4289" spans="1:11">
      <c r="A4289" s="2" t="s">
        <v>12149</v>
      </c>
      <c r="B4289" s="99">
        <v>2174770</v>
      </c>
      <c r="C4289" s="100" t="s">
        <v>6451</v>
      </c>
      <c r="D4289" s="101" t="s">
        <v>6452</v>
      </c>
      <c r="E4289" s="102">
        <v>2214992</v>
      </c>
      <c r="F4289" s="101" t="s">
        <v>7506</v>
      </c>
      <c r="G4289" s="101" t="s">
        <v>5435</v>
      </c>
      <c r="H4289" s="103">
        <v>4</v>
      </c>
      <c r="I4289" s="100" t="s">
        <v>7471</v>
      </c>
      <c r="J4289" s="101" t="s">
        <v>6452</v>
      </c>
      <c r="K4289" s="101" t="s">
        <v>5255</v>
      </c>
    </row>
    <row r="4290" spans="1:11">
      <c r="A4290" s="2" t="s">
        <v>12149</v>
      </c>
      <c r="B4290" s="99">
        <v>2180852</v>
      </c>
      <c r="C4290" s="100" t="s">
        <v>6453</v>
      </c>
      <c r="D4290" s="101" t="s">
        <v>6454</v>
      </c>
      <c r="E4290" s="102">
        <v>2214992</v>
      </c>
      <c r="F4290" s="101" t="s">
        <v>7506</v>
      </c>
      <c r="G4290" s="101" t="s">
        <v>5435</v>
      </c>
      <c r="H4290" s="103">
        <v>4</v>
      </c>
      <c r="I4290" s="100" t="s">
        <v>7471</v>
      </c>
      <c r="J4290" s="101" t="s">
        <v>6454</v>
      </c>
      <c r="K4290" s="101" t="s">
        <v>5255</v>
      </c>
    </row>
    <row r="4291" spans="1:11">
      <c r="A4291" s="2" t="s">
        <v>12149</v>
      </c>
      <c r="B4291" s="99">
        <v>2167759</v>
      </c>
      <c r="C4291" s="100" t="s">
        <v>6455</v>
      </c>
      <c r="D4291" s="101" t="s">
        <v>6456</v>
      </c>
      <c r="E4291" s="102">
        <v>2214992</v>
      </c>
      <c r="F4291" s="101" t="s">
        <v>7506</v>
      </c>
      <c r="G4291" s="101" t="s">
        <v>5435</v>
      </c>
      <c r="H4291" s="103">
        <v>4</v>
      </c>
      <c r="I4291" s="100" t="s">
        <v>7471</v>
      </c>
      <c r="J4291" s="101" t="s">
        <v>6456</v>
      </c>
      <c r="K4291" s="101" t="s">
        <v>5255</v>
      </c>
    </row>
    <row r="4292" spans="1:11">
      <c r="A4292" s="2" t="s">
        <v>12149</v>
      </c>
      <c r="B4292" s="99">
        <v>2176796</v>
      </c>
      <c r="C4292" s="100" t="s">
        <v>6457</v>
      </c>
      <c r="D4292" s="101" t="s">
        <v>6458</v>
      </c>
      <c r="E4292" s="102">
        <v>2214992</v>
      </c>
      <c r="F4292" s="101" t="s">
        <v>7506</v>
      </c>
      <c r="G4292" s="101" t="s">
        <v>5435</v>
      </c>
      <c r="H4292" s="103">
        <v>4</v>
      </c>
      <c r="I4292" s="100" t="s">
        <v>7471</v>
      </c>
      <c r="J4292" s="101" t="s">
        <v>6458</v>
      </c>
      <c r="K4292" s="101" t="s">
        <v>5255</v>
      </c>
    </row>
    <row r="4293" spans="1:11">
      <c r="A4293" s="2" t="s">
        <v>12149</v>
      </c>
      <c r="B4293" s="99">
        <v>2154992</v>
      </c>
      <c r="C4293" s="100" t="s">
        <v>13204</v>
      </c>
      <c r="D4293" s="101" t="s">
        <v>13205</v>
      </c>
      <c r="E4293" s="102">
        <v>2219520</v>
      </c>
      <c r="F4293" s="101" t="s">
        <v>7506</v>
      </c>
      <c r="G4293" s="101" t="s">
        <v>5872</v>
      </c>
      <c r="H4293" s="103">
        <v>12</v>
      </c>
      <c r="I4293" s="100" t="s">
        <v>7471</v>
      </c>
      <c r="J4293" s="101" t="s">
        <v>13205</v>
      </c>
      <c r="K4293" s="101" t="s">
        <v>789</v>
      </c>
    </row>
    <row r="4294" spans="1:11">
      <c r="A4294" s="2" t="s">
        <v>12149</v>
      </c>
      <c r="B4294" s="99">
        <v>2172600</v>
      </c>
      <c r="C4294" s="100" t="s">
        <v>13206</v>
      </c>
      <c r="D4294" s="101" t="s">
        <v>13207</v>
      </c>
      <c r="E4294" s="102">
        <v>2219520</v>
      </c>
      <c r="F4294" s="101" t="s">
        <v>7506</v>
      </c>
      <c r="G4294" s="101" t="s">
        <v>5872</v>
      </c>
      <c r="H4294" s="103">
        <v>12</v>
      </c>
      <c r="I4294" s="100" t="s">
        <v>7471</v>
      </c>
      <c r="J4294" s="101" t="s">
        <v>13207</v>
      </c>
      <c r="K4294" s="101" t="s">
        <v>789</v>
      </c>
    </row>
    <row r="4295" spans="1:11">
      <c r="A4295" s="2" t="s">
        <v>12149</v>
      </c>
      <c r="B4295" s="99">
        <v>2180468</v>
      </c>
      <c r="C4295" s="100" t="s">
        <v>13208</v>
      </c>
      <c r="D4295" s="101" t="s">
        <v>13209</v>
      </c>
      <c r="E4295" s="102">
        <v>2219520</v>
      </c>
      <c r="F4295" s="101" t="s">
        <v>7506</v>
      </c>
      <c r="G4295" s="101" t="s">
        <v>5872</v>
      </c>
      <c r="H4295" s="103">
        <v>12</v>
      </c>
      <c r="I4295" s="100" t="s">
        <v>7471</v>
      </c>
      <c r="J4295" s="101" t="s">
        <v>13209</v>
      </c>
      <c r="K4295" s="101" t="s">
        <v>789</v>
      </c>
    </row>
    <row r="4296" spans="1:11">
      <c r="A4296" s="2" t="s">
        <v>12149</v>
      </c>
      <c r="B4296" s="99">
        <v>2181565</v>
      </c>
      <c r="C4296" s="100" t="s">
        <v>13210</v>
      </c>
      <c r="D4296" s="101" t="s">
        <v>13211</v>
      </c>
      <c r="E4296" s="102">
        <v>2219520</v>
      </c>
      <c r="F4296" s="101" t="s">
        <v>7506</v>
      </c>
      <c r="G4296" s="101" t="s">
        <v>5872</v>
      </c>
      <c r="H4296" s="103">
        <v>12</v>
      </c>
      <c r="I4296" s="100" t="s">
        <v>7471</v>
      </c>
      <c r="J4296" s="101" t="s">
        <v>13211</v>
      </c>
      <c r="K4296" s="101" t="s">
        <v>789</v>
      </c>
    </row>
    <row r="4297" spans="1:11">
      <c r="A4297" s="2" t="s">
        <v>12149</v>
      </c>
      <c r="B4297" s="99">
        <v>2179733</v>
      </c>
      <c r="C4297" s="100" t="s">
        <v>11022</v>
      </c>
      <c r="D4297" s="101" t="s">
        <v>11023</v>
      </c>
      <c r="E4297" s="102">
        <v>2214438</v>
      </c>
      <c r="F4297" s="101" t="s">
        <v>7506</v>
      </c>
      <c r="G4297" s="101" t="s">
        <v>2931</v>
      </c>
      <c r="H4297" s="103">
        <v>4</v>
      </c>
      <c r="I4297" s="100" t="s">
        <v>7471</v>
      </c>
      <c r="J4297" s="101" t="s">
        <v>11023</v>
      </c>
      <c r="K4297" s="101" t="s">
        <v>1057</v>
      </c>
    </row>
    <row r="4298" spans="1:11">
      <c r="A4298" s="2" t="s">
        <v>12149</v>
      </c>
      <c r="B4298" s="99">
        <v>2179937</v>
      </c>
      <c r="C4298" s="100" t="s">
        <v>11024</v>
      </c>
      <c r="D4298" s="101" t="s">
        <v>11025</v>
      </c>
      <c r="E4298" s="102">
        <v>2214438</v>
      </c>
      <c r="F4298" s="101" t="s">
        <v>7506</v>
      </c>
      <c r="G4298" s="101" t="s">
        <v>2931</v>
      </c>
      <c r="H4298" s="103">
        <v>4</v>
      </c>
      <c r="I4298" s="100" t="s">
        <v>7471</v>
      </c>
      <c r="J4298" s="101" t="s">
        <v>11025</v>
      </c>
      <c r="K4298" s="101" t="s">
        <v>1057</v>
      </c>
    </row>
    <row r="4299" spans="1:11">
      <c r="A4299" s="2" t="s">
        <v>12149</v>
      </c>
      <c r="B4299" s="99">
        <v>2181026</v>
      </c>
      <c r="C4299" s="100" t="s">
        <v>11026</v>
      </c>
      <c r="D4299" s="101" t="s">
        <v>11027</v>
      </c>
      <c r="E4299" s="102">
        <v>2214438</v>
      </c>
      <c r="F4299" s="101" t="s">
        <v>7506</v>
      </c>
      <c r="G4299" s="101" t="s">
        <v>2931</v>
      </c>
      <c r="H4299" s="103">
        <v>4</v>
      </c>
      <c r="I4299" s="100" t="s">
        <v>7471</v>
      </c>
      <c r="J4299" s="101" t="s">
        <v>11027</v>
      </c>
      <c r="K4299" s="101" t="s">
        <v>1057</v>
      </c>
    </row>
    <row r="4300" spans="1:11">
      <c r="A4300" s="2" t="s">
        <v>12149</v>
      </c>
      <c r="B4300" s="99">
        <v>2180277</v>
      </c>
      <c r="C4300" s="100" t="s">
        <v>11559</v>
      </c>
      <c r="D4300" s="101" t="s">
        <v>11560</v>
      </c>
      <c r="E4300" s="102">
        <v>2211660</v>
      </c>
      <c r="F4300" s="101" t="s">
        <v>7506</v>
      </c>
      <c r="G4300" s="101" t="s">
        <v>5872</v>
      </c>
      <c r="H4300" s="103">
        <v>12</v>
      </c>
      <c r="I4300" s="100" t="s">
        <v>7471</v>
      </c>
      <c r="J4300" s="101" t="s">
        <v>11560</v>
      </c>
      <c r="K4300" s="101" t="s">
        <v>423</v>
      </c>
    </row>
    <row r="4301" spans="1:11">
      <c r="A4301" s="2" t="s">
        <v>12149</v>
      </c>
      <c r="B4301" s="99">
        <v>2183082</v>
      </c>
      <c r="C4301" s="100" t="s">
        <v>11561</v>
      </c>
      <c r="D4301" s="101" t="s">
        <v>5175</v>
      </c>
      <c r="E4301" s="102">
        <v>2211660</v>
      </c>
      <c r="F4301" s="101" t="s">
        <v>7506</v>
      </c>
      <c r="G4301" s="101" t="s">
        <v>5872</v>
      </c>
      <c r="H4301" s="103">
        <v>12</v>
      </c>
      <c r="I4301" s="100" t="s">
        <v>7471</v>
      </c>
      <c r="J4301" s="101" t="s">
        <v>5175</v>
      </c>
      <c r="K4301" s="101" t="s">
        <v>423</v>
      </c>
    </row>
    <row r="4302" spans="1:11">
      <c r="A4302" s="2" t="s">
        <v>12149</v>
      </c>
      <c r="B4302" s="99">
        <v>2191032</v>
      </c>
      <c r="C4302" s="100" t="s">
        <v>11562</v>
      </c>
      <c r="D4302" s="101" t="s">
        <v>11563</v>
      </c>
      <c r="E4302" s="102">
        <v>2211660</v>
      </c>
      <c r="F4302" s="101" t="s">
        <v>7506</v>
      </c>
      <c r="G4302" s="101" t="s">
        <v>5872</v>
      </c>
      <c r="H4302" s="103">
        <v>12</v>
      </c>
      <c r="I4302" s="100" t="s">
        <v>7471</v>
      </c>
      <c r="J4302" s="101" t="s">
        <v>11563</v>
      </c>
      <c r="K4302" s="101" t="s">
        <v>423</v>
      </c>
    </row>
    <row r="4303" spans="1:11">
      <c r="A4303" s="2" t="s">
        <v>12149</v>
      </c>
      <c r="B4303" s="99">
        <v>2139823</v>
      </c>
      <c r="C4303" s="100" t="s">
        <v>11564</v>
      </c>
      <c r="D4303" s="101" t="s">
        <v>11565</v>
      </c>
      <c r="E4303" s="102">
        <v>2211660</v>
      </c>
      <c r="F4303" s="101" t="s">
        <v>7506</v>
      </c>
      <c r="G4303" s="101" t="s">
        <v>5872</v>
      </c>
      <c r="H4303" s="103">
        <v>12</v>
      </c>
      <c r="I4303" s="100" t="s">
        <v>7471</v>
      </c>
      <c r="J4303" s="101" t="s">
        <v>11565</v>
      </c>
      <c r="K4303" s="101" t="s">
        <v>423</v>
      </c>
    </row>
    <row r="4304" spans="1:11">
      <c r="A4304" s="2" t="s">
        <v>12149</v>
      </c>
      <c r="B4304" s="99">
        <v>2188536</v>
      </c>
      <c r="C4304" s="100" t="s">
        <v>11566</v>
      </c>
      <c r="D4304" s="101" t="s">
        <v>11567</v>
      </c>
      <c r="E4304" s="102">
        <v>2127122</v>
      </c>
      <c r="F4304" s="101" t="s">
        <v>7506</v>
      </c>
      <c r="G4304" s="101" t="s">
        <v>5876</v>
      </c>
      <c r="H4304" s="103">
        <v>4</v>
      </c>
      <c r="I4304" s="100" t="s">
        <v>7471</v>
      </c>
      <c r="J4304" s="101" t="s">
        <v>11567</v>
      </c>
      <c r="K4304" s="101" t="s">
        <v>11568</v>
      </c>
    </row>
    <row r="4305" spans="1:11">
      <c r="A4305" s="2" t="s">
        <v>12149</v>
      </c>
      <c r="B4305" s="99">
        <v>2171297</v>
      </c>
      <c r="C4305" s="100" t="s">
        <v>11848</v>
      </c>
      <c r="D4305" s="101" t="s">
        <v>11849</v>
      </c>
      <c r="E4305" s="102">
        <v>2212578</v>
      </c>
      <c r="F4305" s="101" t="s">
        <v>7506</v>
      </c>
      <c r="G4305" s="101" t="s">
        <v>5872</v>
      </c>
      <c r="H4305" s="103">
        <v>12</v>
      </c>
      <c r="I4305" s="100" t="s">
        <v>7471</v>
      </c>
      <c r="J4305" s="101" t="s">
        <v>11849</v>
      </c>
      <c r="K4305" s="101" t="s">
        <v>951</v>
      </c>
    </row>
    <row r="4306" spans="1:11">
      <c r="A4306" s="2" t="s">
        <v>12149</v>
      </c>
      <c r="B4306" s="99">
        <v>2145328</v>
      </c>
      <c r="C4306" s="100" t="s">
        <v>11850</v>
      </c>
      <c r="D4306" s="101" t="s">
        <v>11851</v>
      </c>
      <c r="E4306" s="102">
        <v>2212578</v>
      </c>
      <c r="F4306" s="101" t="s">
        <v>7506</v>
      </c>
      <c r="G4306" s="101" t="s">
        <v>5872</v>
      </c>
      <c r="H4306" s="103">
        <v>12</v>
      </c>
      <c r="I4306" s="100" t="s">
        <v>7471</v>
      </c>
      <c r="J4306" s="101" t="s">
        <v>11851</v>
      </c>
      <c r="K4306" s="101" t="s">
        <v>951</v>
      </c>
    </row>
    <row r="4307" spans="1:11">
      <c r="A4307" s="2" t="s">
        <v>12149</v>
      </c>
      <c r="B4307" s="99">
        <v>2190687</v>
      </c>
      <c r="C4307" s="100" t="s">
        <v>11852</v>
      </c>
      <c r="D4307" s="101" t="s">
        <v>11853</v>
      </c>
      <c r="E4307" s="102">
        <v>2127138</v>
      </c>
      <c r="F4307" s="101" t="s">
        <v>7506</v>
      </c>
      <c r="G4307" s="101" t="s">
        <v>3175</v>
      </c>
      <c r="H4307" s="103">
        <v>4</v>
      </c>
      <c r="I4307" s="100" t="s">
        <v>7471</v>
      </c>
      <c r="J4307" s="101" t="s">
        <v>11853</v>
      </c>
      <c r="K4307" s="101" t="s">
        <v>11854</v>
      </c>
    </row>
    <row r="4308" spans="1:11">
      <c r="A4308" s="2" t="s">
        <v>12149</v>
      </c>
      <c r="B4308" s="99">
        <v>2190688</v>
      </c>
      <c r="C4308" s="100" t="s">
        <v>11855</v>
      </c>
      <c r="D4308" s="101" t="s">
        <v>11856</v>
      </c>
      <c r="E4308" s="102">
        <v>2127200</v>
      </c>
      <c r="F4308" s="101" t="s">
        <v>7506</v>
      </c>
      <c r="G4308" s="101" t="s">
        <v>5451</v>
      </c>
      <c r="H4308" s="103">
        <v>4</v>
      </c>
      <c r="I4308" s="100" t="s">
        <v>7521</v>
      </c>
      <c r="J4308" s="101" t="s">
        <v>11856</v>
      </c>
      <c r="K4308" s="101" t="s">
        <v>1557</v>
      </c>
    </row>
    <row r="4309" spans="1:11">
      <c r="A4309" s="2" t="s">
        <v>12149</v>
      </c>
      <c r="B4309" s="99">
        <v>2191034</v>
      </c>
      <c r="C4309" s="100" t="s">
        <v>11857</v>
      </c>
      <c r="D4309" s="101" t="s">
        <v>11858</v>
      </c>
      <c r="E4309" s="102">
        <v>2127157</v>
      </c>
      <c r="F4309" s="101" t="s">
        <v>7506</v>
      </c>
      <c r="G4309" s="101" t="s">
        <v>3175</v>
      </c>
      <c r="H4309" s="103">
        <v>4</v>
      </c>
      <c r="I4309" s="100" t="s">
        <v>7471</v>
      </c>
      <c r="J4309" s="101" t="s">
        <v>11858</v>
      </c>
      <c r="K4309" s="101" t="s">
        <v>11859</v>
      </c>
    </row>
    <row r="4310" spans="1:11">
      <c r="A4310" s="2" t="s">
        <v>12149</v>
      </c>
      <c r="B4310" s="99">
        <v>2130796</v>
      </c>
      <c r="C4310" s="100" t="s">
        <v>11894</v>
      </c>
      <c r="D4310" s="101" t="s">
        <v>11895</v>
      </c>
      <c r="E4310" s="102">
        <v>2219524</v>
      </c>
      <c r="F4310" s="101" t="s">
        <v>7506</v>
      </c>
      <c r="G4310" s="101" t="s">
        <v>5872</v>
      </c>
      <c r="H4310" s="103">
        <v>12</v>
      </c>
      <c r="I4310" s="100" t="s">
        <v>7471</v>
      </c>
      <c r="J4310" s="101" t="s">
        <v>11895</v>
      </c>
      <c r="K4310" s="101" t="s">
        <v>957</v>
      </c>
    </row>
    <row r="4311" spans="1:11">
      <c r="A4311" s="2" t="s">
        <v>12149</v>
      </c>
      <c r="B4311" s="99">
        <v>2161681</v>
      </c>
      <c r="C4311" s="100" t="s">
        <v>11896</v>
      </c>
      <c r="D4311" s="101" t="s">
        <v>11897</v>
      </c>
      <c r="E4311" s="102">
        <v>2219524</v>
      </c>
      <c r="F4311" s="101" t="s">
        <v>7506</v>
      </c>
      <c r="G4311" s="101" t="s">
        <v>5872</v>
      </c>
      <c r="H4311" s="103">
        <v>12</v>
      </c>
      <c r="I4311" s="100" t="s">
        <v>7471</v>
      </c>
      <c r="J4311" s="101" t="s">
        <v>11897</v>
      </c>
      <c r="K4311" s="101" t="s">
        <v>957</v>
      </c>
    </row>
    <row r="4312" spans="1:11">
      <c r="A4312" s="2" t="s">
        <v>12149</v>
      </c>
      <c r="B4312" s="99">
        <v>2137733</v>
      </c>
      <c r="C4312" s="100" t="s">
        <v>11898</v>
      </c>
      <c r="D4312" s="101" t="s">
        <v>11899</v>
      </c>
      <c r="E4312" s="102">
        <v>2219524</v>
      </c>
      <c r="F4312" s="101" t="s">
        <v>7506</v>
      </c>
      <c r="G4312" s="101" t="s">
        <v>5872</v>
      </c>
      <c r="H4312" s="103">
        <v>12</v>
      </c>
      <c r="I4312" s="100" t="s">
        <v>7471</v>
      </c>
      <c r="J4312" s="101" t="s">
        <v>11899</v>
      </c>
      <c r="K4312" s="101" t="s">
        <v>957</v>
      </c>
    </row>
    <row r="4313" spans="1:11">
      <c r="A4313" s="2" t="s">
        <v>12130</v>
      </c>
      <c r="B4313" s="99">
        <v>2148115</v>
      </c>
      <c r="C4313" s="100" t="s">
        <v>3105</v>
      </c>
      <c r="D4313" s="101" t="s">
        <v>3106</v>
      </c>
      <c r="E4313" s="102">
        <v>2213450</v>
      </c>
      <c r="F4313" s="101" t="s">
        <v>7506</v>
      </c>
      <c r="G4313" s="101" t="s">
        <v>5442</v>
      </c>
      <c r="H4313" s="103">
        <v>12</v>
      </c>
      <c r="I4313" s="100" t="s">
        <v>7471</v>
      </c>
      <c r="J4313" s="101" t="s">
        <v>3106</v>
      </c>
      <c r="K4313" s="101" t="s">
        <v>364</v>
      </c>
    </row>
    <row r="4314" spans="1:11">
      <c r="A4314" s="2" t="s">
        <v>12130</v>
      </c>
      <c r="B4314" s="99">
        <v>2185982</v>
      </c>
      <c r="C4314" s="100" t="s">
        <v>3107</v>
      </c>
      <c r="D4314" s="101" t="s">
        <v>3108</v>
      </c>
      <c r="E4314" s="102">
        <v>2213450</v>
      </c>
      <c r="F4314" s="101" t="s">
        <v>7506</v>
      </c>
      <c r="G4314" s="101" t="s">
        <v>5442</v>
      </c>
      <c r="H4314" s="103">
        <v>12</v>
      </c>
      <c r="I4314" s="100" t="s">
        <v>7471</v>
      </c>
      <c r="J4314" s="101" t="s">
        <v>3108</v>
      </c>
      <c r="K4314" s="101" t="s">
        <v>364</v>
      </c>
    </row>
    <row r="4315" spans="1:11">
      <c r="A4315" s="2" t="s">
        <v>12130</v>
      </c>
      <c r="B4315" s="99">
        <v>2139086</v>
      </c>
      <c r="C4315" s="100" t="s">
        <v>3109</v>
      </c>
      <c r="D4315" s="101" t="s">
        <v>3110</v>
      </c>
      <c r="E4315" s="102">
        <v>2213450</v>
      </c>
      <c r="F4315" s="101" t="s">
        <v>7506</v>
      </c>
      <c r="G4315" s="101" t="s">
        <v>5442</v>
      </c>
      <c r="H4315" s="103">
        <v>12</v>
      </c>
      <c r="I4315" s="100" t="s">
        <v>7471</v>
      </c>
      <c r="J4315" s="101" t="s">
        <v>3110</v>
      </c>
      <c r="K4315" s="101" t="s">
        <v>364</v>
      </c>
    </row>
    <row r="4316" spans="1:11">
      <c r="A4316" s="2" t="s">
        <v>12130</v>
      </c>
      <c r="B4316" s="99">
        <v>2166117</v>
      </c>
      <c r="C4316" s="100" t="s">
        <v>3111</v>
      </c>
      <c r="D4316" s="101" t="s">
        <v>3112</v>
      </c>
      <c r="E4316" s="102">
        <v>2213450</v>
      </c>
      <c r="F4316" s="101" t="s">
        <v>7506</v>
      </c>
      <c r="G4316" s="101" t="s">
        <v>5442</v>
      </c>
      <c r="H4316" s="103">
        <v>12</v>
      </c>
      <c r="I4316" s="100" t="s">
        <v>7471</v>
      </c>
      <c r="J4316" s="101" t="s">
        <v>3112</v>
      </c>
      <c r="K4316" s="101" t="s">
        <v>364</v>
      </c>
    </row>
    <row r="4317" spans="1:11">
      <c r="A4317" s="2" t="s">
        <v>12130</v>
      </c>
      <c r="B4317" s="99">
        <v>2173475</v>
      </c>
      <c r="C4317" s="100" t="s">
        <v>3113</v>
      </c>
      <c r="D4317" s="101" t="s">
        <v>3114</v>
      </c>
      <c r="E4317" s="102">
        <v>2213450</v>
      </c>
      <c r="F4317" s="101" t="s">
        <v>7506</v>
      </c>
      <c r="G4317" s="101" t="s">
        <v>5442</v>
      </c>
      <c r="H4317" s="103">
        <v>12</v>
      </c>
      <c r="I4317" s="100" t="s">
        <v>7471</v>
      </c>
      <c r="J4317" s="101" t="s">
        <v>3114</v>
      </c>
      <c r="K4317" s="101" t="s">
        <v>364</v>
      </c>
    </row>
    <row r="4318" spans="1:11">
      <c r="A4318" s="2" t="s">
        <v>12130</v>
      </c>
      <c r="B4318" s="99">
        <v>2162588</v>
      </c>
      <c r="C4318" s="100" t="s">
        <v>3115</v>
      </c>
      <c r="D4318" s="101" t="s">
        <v>3116</v>
      </c>
      <c r="E4318" s="102">
        <v>2213450</v>
      </c>
      <c r="F4318" s="101" t="s">
        <v>7506</v>
      </c>
      <c r="G4318" s="101" t="s">
        <v>5442</v>
      </c>
      <c r="H4318" s="103">
        <v>12</v>
      </c>
      <c r="I4318" s="100" t="s">
        <v>7471</v>
      </c>
      <c r="J4318" s="101" t="s">
        <v>3116</v>
      </c>
      <c r="K4318" s="101" t="s">
        <v>364</v>
      </c>
    </row>
    <row r="4319" spans="1:11">
      <c r="A4319" s="2" t="s">
        <v>12130</v>
      </c>
      <c r="B4319" s="99">
        <v>2148114</v>
      </c>
      <c r="C4319" s="100" t="s">
        <v>3117</v>
      </c>
      <c r="D4319" s="101" t="s">
        <v>3118</v>
      </c>
      <c r="E4319" s="102">
        <v>2213450</v>
      </c>
      <c r="F4319" s="101" t="s">
        <v>7506</v>
      </c>
      <c r="G4319" s="101" t="s">
        <v>5442</v>
      </c>
      <c r="H4319" s="103">
        <v>12</v>
      </c>
      <c r="I4319" s="100" t="s">
        <v>7471</v>
      </c>
      <c r="J4319" s="101" t="s">
        <v>3118</v>
      </c>
      <c r="K4319" s="101" t="s">
        <v>364</v>
      </c>
    </row>
    <row r="4320" spans="1:11">
      <c r="A4320" s="2" t="s">
        <v>12130</v>
      </c>
      <c r="B4320" s="99">
        <v>2187203</v>
      </c>
      <c r="C4320" s="100" t="s">
        <v>3119</v>
      </c>
      <c r="D4320" s="101" t="s">
        <v>3120</v>
      </c>
      <c r="E4320" s="102">
        <v>2213450</v>
      </c>
      <c r="F4320" s="101" t="s">
        <v>7506</v>
      </c>
      <c r="G4320" s="101" t="s">
        <v>5442</v>
      </c>
      <c r="H4320" s="103">
        <v>12</v>
      </c>
      <c r="I4320" s="100" t="s">
        <v>7471</v>
      </c>
      <c r="J4320" s="101" t="s">
        <v>3120</v>
      </c>
      <c r="K4320" s="101" t="s">
        <v>364</v>
      </c>
    </row>
    <row r="4321" spans="1:11">
      <c r="A4321" s="2" t="s">
        <v>12130</v>
      </c>
      <c r="B4321" s="99">
        <v>2190617</v>
      </c>
      <c r="C4321" s="100" t="s">
        <v>3121</v>
      </c>
      <c r="D4321" s="101" t="s">
        <v>3122</v>
      </c>
      <c r="E4321" s="102">
        <v>2213450</v>
      </c>
      <c r="F4321" s="101" t="s">
        <v>7506</v>
      </c>
      <c r="G4321" s="101" t="s">
        <v>5442</v>
      </c>
      <c r="H4321" s="103">
        <v>12</v>
      </c>
      <c r="I4321" s="100" t="s">
        <v>7471</v>
      </c>
      <c r="J4321" s="101" t="s">
        <v>3122</v>
      </c>
      <c r="K4321" s="101" t="s">
        <v>364</v>
      </c>
    </row>
    <row r="4322" spans="1:11">
      <c r="A4322" s="2" t="s">
        <v>12130</v>
      </c>
      <c r="B4322" s="99">
        <v>2189772</v>
      </c>
      <c r="C4322" s="100" t="s">
        <v>3123</v>
      </c>
      <c r="D4322" s="101" t="s">
        <v>3124</v>
      </c>
      <c r="E4322" s="102">
        <v>2213450</v>
      </c>
      <c r="F4322" s="101" t="s">
        <v>7506</v>
      </c>
      <c r="G4322" s="101" t="s">
        <v>5442</v>
      </c>
      <c r="H4322" s="103">
        <v>12</v>
      </c>
      <c r="I4322" s="100" t="s">
        <v>7471</v>
      </c>
      <c r="J4322" s="101" t="s">
        <v>3124</v>
      </c>
      <c r="K4322" s="101" t="s">
        <v>364</v>
      </c>
    </row>
    <row r="4323" spans="1:11">
      <c r="A4323" s="2" t="s">
        <v>12130</v>
      </c>
      <c r="B4323" s="99">
        <v>2147238</v>
      </c>
      <c r="C4323" s="100" t="s">
        <v>3125</v>
      </c>
      <c r="D4323" s="101" t="s">
        <v>3126</v>
      </c>
      <c r="E4323" s="102">
        <v>2215878</v>
      </c>
      <c r="F4323" s="101" t="s">
        <v>7506</v>
      </c>
      <c r="G4323" s="101" t="s">
        <v>5442</v>
      </c>
      <c r="H4323" s="103">
        <v>12</v>
      </c>
      <c r="I4323" s="100" t="s">
        <v>7471</v>
      </c>
      <c r="J4323" s="101" t="s">
        <v>3126</v>
      </c>
      <c r="K4323" s="101" t="s">
        <v>366</v>
      </c>
    </row>
    <row r="4324" spans="1:11">
      <c r="A4324" s="2" t="s">
        <v>12130</v>
      </c>
      <c r="B4324" s="99">
        <v>2174968</v>
      </c>
      <c r="C4324" s="100" t="s">
        <v>3127</v>
      </c>
      <c r="D4324" s="101" t="s">
        <v>3128</v>
      </c>
      <c r="E4324" s="102">
        <v>2215878</v>
      </c>
      <c r="F4324" s="101" t="s">
        <v>7506</v>
      </c>
      <c r="G4324" s="101" t="s">
        <v>5442</v>
      </c>
      <c r="H4324" s="103">
        <v>12</v>
      </c>
      <c r="I4324" s="100" t="s">
        <v>7471</v>
      </c>
      <c r="J4324" s="101" t="s">
        <v>3128</v>
      </c>
      <c r="K4324" s="101" t="s">
        <v>366</v>
      </c>
    </row>
    <row r="4325" spans="1:11">
      <c r="A4325" s="2" t="s">
        <v>12130</v>
      </c>
      <c r="B4325" s="99">
        <v>2185801</v>
      </c>
      <c r="C4325" s="100" t="s">
        <v>3129</v>
      </c>
      <c r="D4325" s="101" t="s">
        <v>3130</v>
      </c>
      <c r="E4325" s="102">
        <v>2215878</v>
      </c>
      <c r="F4325" s="101" t="s">
        <v>7506</v>
      </c>
      <c r="G4325" s="101" t="s">
        <v>5442</v>
      </c>
      <c r="H4325" s="103">
        <v>12</v>
      </c>
      <c r="I4325" s="100" t="s">
        <v>7471</v>
      </c>
      <c r="J4325" s="101" t="s">
        <v>3130</v>
      </c>
      <c r="K4325" s="101" t="s">
        <v>366</v>
      </c>
    </row>
    <row r="4326" spans="1:11">
      <c r="A4326" s="2" t="s">
        <v>12130</v>
      </c>
      <c r="B4326" s="99">
        <v>2190986</v>
      </c>
      <c r="C4326" s="100" t="s">
        <v>3131</v>
      </c>
      <c r="D4326" s="101" t="s">
        <v>3132</v>
      </c>
      <c r="E4326" s="102">
        <v>2215878</v>
      </c>
      <c r="F4326" s="101" t="s">
        <v>7506</v>
      </c>
      <c r="G4326" s="101" t="s">
        <v>5442</v>
      </c>
      <c r="H4326" s="103">
        <v>12</v>
      </c>
      <c r="I4326" s="100" t="s">
        <v>7471</v>
      </c>
      <c r="J4326" s="101" t="s">
        <v>3132</v>
      </c>
      <c r="K4326" s="101" t="s">
        <v>366</v>
      </c>
    </row>
    <row r="4327" spans="1:11">
      <c r="A4327" s="2" t="s">
        <v>12130</v>
      </c>
      <c r="B4327" s="99">
        <v>2151857</v>
      </c>
      <c r="C4327" s="100" t="s">
        <v>3133</v>
      </c>
      <c r="D4327" s="101" t="s">
        <v>3134</v>
      </c>
      <c r="E4327" s="102">
        <v>2215878</v>
      </c>
      <c r="F4327" s="101" t="s">
        <v>7506</v>
      </c>
      <c r="G4327" s="101" t="s">
        <v>5442</v>
      </c>
      <c r="H4327" s="103">
        <v>12</v>
      </c>
      <c r="I4327" s="100" t="s">
        <v>7471</v>
      </c>
      <c r="J4327" s="101" t="s">
        <v>3134</v>
      </c>
      <c r="K4327" s="101" t="s">
        <v>366</v>
      </c>
    </row>
    <row r="4328" spans="1:11">
      <c r="A4328" s="2" t="s">
        <v>12130</v>
      </c>
      <c r="B4328" s="99">
        <v>2184639</v>
      </c>
      <c r="C4328" s="100" t="s">
        <v>3135</v>
      </c>
      <c r="D4328" s="101" t="s">
        <v>3136</v>
      </c>
      <c r="E4328" s="102">
        <v>2215878</v>
      </c>
      <c r="F4328" s="101" t="s">
        <v>7506</v>
      </c>
      <c r="G4328" s="101" t="s">
        <v>5442</v>
      </c>
      <c r="H4328" s="103">
        <v>12</v>
      </c>
      <c r="I4328" s="100" t="s">
        <v>7471</v>
      </c>
      <c r="J4328" s="101" t="s">
        <v>3136</v>
      </c>
      <c r="K4328" s="101" t="s">
        <v>366</v>
      </c>
    </row>
    <row r="4329" spans="1:11">
      <c r="A4329" s="2" t="s">
        <v>12130</v>
      </c>
      <c r="B4329" s="99">
        <v>2190611</v>
      </c>
      <c r="C4329" s="100" t="s">
        <v>3137</v>
      </c>
      <c r="D4329" s="101" t="s">
        <v>3138</v>
      </c>
      <c r="E4329" s="102">
        <v>2215878</v>
      </c>
      <c r="F4329" s="101" t="s">
        <v>7506</v>
      </c>
      <c r="G4329" s="101" t="s">
        <v>5442</v>
      </c>
      <c r="H4329" s="103">
        <v>12</v>
      </c>
      <c r="I4329" s="100" t="s">
        <v>7471</v>
      </c>
      <c r="J4329" s="101" t="s">
        <v>3138</v>
      </c>
      <c r="K4329" s="101" t="s">
        <v>366</v>
      </c>
    </row>
    <row r="4330" spans="1:11">
      <c r="A4330" s="2" t="s">
        <v>12130</v>
      </c>
      <c r="B4330" s="99">
        <v>2161196</v>
      </c>
      <c r="C4330" s="100" t="s">
        <v>3139</v>
      </c>
      <c r="D4330" s="101" t="s">
        <v>3140</v>
      </c>
      <c r="E4330" s="102">
        <v>2215878</v>
      </c>
      <c r="F4330" s="101" t="s">
        <v>7506</v>
      </c>
      <c r="G4330" s="101" t="s">
        <v>5442</v>
      </c>
      <c r="H4330" s="103">
        <v>12</v>
      </c>
      <c r="I4330" s="100" t="s">
        <v>7471</v>
      </c>
      <c r="J4330" s="101" t="s">
        <v>3140</v>
      </c>
      <c r="K4330" s="101" t="s">
        <v>366</v>
      </c>
    </row>
    <row r="4331" spans="1:11">
      <c r="A4331" s="2" t="s">
        <v>12130</v>
      </c>
      <c r="B4331" s="99">
        <v>2174019</v>
      </c>
      <c r="C4331" s="100" t="s">
        <v>3141</v>
      </c>
      <c r="D4331" s="101" t="s">
        <v>3142</v>
      </c>
      <c r="E4331" s="102">
        <v>2215878</v>
      </c>
      <c r="F4331" s="101" t="s">
        <v>7506</v>
      </c>
      <c r="G4331" s="101" t="s">
        <v>5442</v>
      </c>
      <c r="H4331" s="103">
        <v>12</v>
      </c>
      <c r="I4331" s="100" t="s">
        <v>7471</v>
      </c>
      <c r="J4331" s="101" t="s">
        <v>3142</v>
      </c>
      <c r="K4331" s="101" t="s">
        <v>366</v>
      </c>
    </row>
    <row r="4332" spans="1:11">
      <c r="A4332" s="2" t="s">
        <v>12130</v>
      </c>
      <c r="B4332" s="99">
        <v>2148841</v>
      </c>
      <c r="C4332" s="100" t="s">
        <v>9493</v>
      </c>
      <c r="D4332" s="101" t="s">
        <v>9494</v>
      </c>
      <c r="E4332" s="102">
        <v>2122979</v>
      </c>
      <c r="F4332" s="101" t="s">
        <v>7506</v>
      </c>
      <c r="G4332" s="101" t="s">
        <v>5876</v>
      </c>
      <c r="H4332" s="103">
        <v>4</v>
      </c>
      <c r="I4332" s="100" t="s">
        <v>7471</v>
      </c>
      <c r="J4332" s="101" t="s">
        <v>9494</v>
      </c>
      <c r="K4332" s="101" t="s">
        <v>3255</v>
      </c>
    </row>
    <row r="4333" spans="1:11">
      <c r="A4333" s="2" t="s">
        <v>12130</v>
      </c>
      <c r="B4333" s="99">
        <v>2149218</v>
      </c>
      <c r="C4333" s="100" t="s">
        <v>9610</v>
      </c>
      <c r="D4333" s="101" t="s">
        <v>9611</v>
      </c>
      <c r="E4333" s="102">
        <v>2218096</v>
      </c>
      <c r="F4333" s="101" t="s">
        <v>7506</v>
      </c>
      <c r="G4333" s="101" t="s">
        <v>5442</v>
      </c>
      <c r="H4333" s="103">
        <v>33</v>
      </c>
      <c r="I4333" s="100" t="s">
        <v>7471</v>
      </c>
      <c r="J4333" s="101" t="s">
        <v>9611</v>
      </c>
      <c r="K4333" s="101" t="s">
        <v>3831</v>
      </c>
    </row>
    <row r="4334" spans="1:11">
      <c r="A4334" s="2" t="s">
        <v>12130</v>
      </c>
      <c r="B4334" s="99">
        <v>2161537</v>
      </c>
      <c r="C4334" s="100" t="s">
        <v>9612</v>
      </c>
      <c r="D4334" s="101" t="s">
        <v>9613</v>
      </c>
      <c r="E4334" s="102">
        <v>2218096</v>
      </c>
      <c r="F4334" s="101" t="s">
        <v>7506</v>
      </c>
      <c r="G4334" s="101" t="s">
        <v>5442</v>
      </c>
      <c r="H4334" s="103">
        <v>33</v>
      </c>
      <c r="I4334" s="100" t="s">
        <v>7471</v>
      </c>
      <c r="J4334" s="101" t="s">
        <v>9613</v>
      </c>
      <c r="K4334" s="101" t="s">
        <v>3831</v>
      </c>
    </row>
    <row r="4335" spans="1:11">
      <c r="A4335" s="2" t="s">
        <v>12130</v>
      </c>
      <c r="B4335" s="99">
        <v>2166853</v>
      </c>
      <c r="C4335" s="100" t="s">
        <v>9614</v>
      </c>
      <c r="D4335" s="101" t="s">
        <v>9615</v>
      </c>
      <c r="E4335" s="102">
        <v>2218096</v>
      </c>
      <c r="F4335" s="101" t="s">
        <v>7506</v>
      </c>
      <c r="G4335" s="101" t="s">
        <v>5442</v>
      </c>
      <c r="H4335" s="103">
        <v>33</v>
      </c>
      <c r="I4335" s="100" t="s">
        <v>7471</v>
      </c>
      <c r="J4335" s="101" t="s">
        <v>9615</v>
      </c>
      <c r="K4335" s="101" t="s">
        <v>3831</v>
      </c>
    </row>
    <row r="4336" spans="1:11">
      <c r="A4336" s="2" t="s">
        <v>12130</v>
      </c>
      <c r="B4336" s="99">
        <v>2138606</v>
      </c>
      <c r="C4336" s="100" t="s">
        <v>7593</v>
      </c>
      <c r="D4336" s="101" t="s">
        <v>7594</v>
      </c>
      <c r="E4336" s="102">
        <v>2218096</v>
      </c>
      <c r="F4336" s="101" t="s">
        <v>7506</v>
      </c>
      <c r="G4336" s="101" t="s">
        <v>5442</v>
      </c>
      <c r="H4336" s="103">
        <v>33</v>
      </c>
      <c r="I4336" s="100" t="s">
        <v>7471</v>
      </c>
      <c r="J4336" s="101" t="s">
        <v>7594</v>
      </c>
      <c r="K4336" s="101" t="s">
        <v>3831</v>
      </c>
    </row>
    <row r="4337" spans="1:11">
      <c r="A4337" s="2" t="s">
        <v>12130</v>
      </c>
      <c r="B4337" s="99">
        <v>2173656</v>
      </c>
      <c r="C4337" s="100" t="s">
        <v>7595</v>
      </c>
      <c r="D4337" s="101" t="s">
        <v>7596</v>
      </c>
      <c r="E4337" s="102">
        <v>2123495</v>
      </c>
      <c r="F4337" s="101" t="s">
        <v>7506</v>
      </c>
      <c r="G4337" s="101" t="s">
        <v>5457</v>
      </c>
      <c r="H4337" s="103">
        <v>2.4</v>
      </c>
      <c r="I4337" s="100" t="s">
        <v>7471</v>
      </c>
      <c r="J4337" s="101" t="s">
        <v>7596</v>
      </c>
      <c r="K4337" s="101" t="s">
        <v>5</v>
      </c>
    </row>
    <row r="4338" spans="1:11">
      <c r="A4338" s="2" t="s">
        <v>12130</v>
      </c>
      <c r="B4338" s="99">
        <v>2163541</v>
      </c>
      <c r="C4338" s="100" t="s">
        <v>7597</v>
      </c>
      <c r="D4338" s="101" t="s">
        <v>7598</v>
      </c>
      <c r="E4338" s="102">
        <v>2122596</v>
      </c>
      <c r="F4338" s="101" t="s">
        <v>7506</v>
      </c>
      <c r="G4338" s="101" t="s">
        <v>5872</v>
      </c>
      <c r="H4338" s="103">
        <v>2.4</v>
      </c>
      <c r="I4338" s="100" t="s">
        <v>7471</v>
      </c>
      <c r="J4338" s="101" t="s">
        <v>7598</v>
      </c>
      <c r="K4338" s="101" t="s">
        <v>6</v>
      </c>
    </row>
    <row r="4339" spans="1:11">
      <c r="A4339" s="2" t="s">
        <v>12130</v>
      </c>
      <c r="B4339" s="99">
        <v>2141761</v>
      </c>
      <c r="C4339" s="100" t="s">
        <v>7599</v>
      </c>
      <c r="D4339" s="101" t="s">
        <v>7600</v>
      </c>
      <c r="E4339" s="102">
        <v>2123620</v>
      </c>
      <c r="F4339" s="101" t="s">
        <v>7506</v>
      </c>
      <c r="G4339" s="101" t="s">
        <v>5876</v>
      </c>
      <c r="H4339" s="103">
        <v>4</v>
      </c>
      <c r="I4339" s="100" t="s">
        <v>7471</v>
      </c>
      <c r="J4339" s="101" t="s">
        <v>7600</v>
      </c>
      <c r="K4339" s="101" t="s">
        <v>7601</v>
      </c>
    </row>
    <row r="4340" spans="1:11">
      <c r="A4340" s="2" t="s">
        <v>12130</v>
      </c>
      <c r="B4340" s="99">
        <v>2149021</v>
      </c>
      <c r="C4340" s="100" t="s">
        <v>7602</v>
      </c>
      <c r="D4340" s="101" t="s">
        <v>7603</v>
      </c>
      <c r="E4340" s="102">
        <v>2123075</v>
      </c>
      <c r="F4340" s="101" t="s">
        <v>7506</v>
      </c>
      <c r="G4340" s="101" t="s">
        <v>5448</v>
      </c>
      <c r="H4340" s="103">
        <v>12</v>
      </c>
      <c r="I4340" s="100" t="s">
        <v>7471</v>
      </c>
      <c r="J4340" s="101" t="s">
        <v>7603</v>
      </c>
      <c r="K4340" s="101" t="s">
        <v>7603</v>
      </c>
    </row>
    <row r="4341" spans="1:11">
      <c r="A4341" s="2" t="s">
        <v>12130</v>
      </c>
      <c r="B4341" s="99">
        <v>2131879</v>
      </c>
      <c r="C4341" s="100" t="s">
        <v>7604</v>
      </c>
      <c r="D4341" s="101" t="s">
        <v>7605</v>
      </c>
      <c r="E4341" s="102">
        <v>2219164</v>
      </c>
      <c r="F4341" s="101" t="s">
        <v>7506</v>
      </c>
      <c r="G4341" s="101" t="s">
        <v>3102</v>
      </c>
      <c r="H4341" s="103">
        <v>4</v>
      </c>
      <c r="I4341" s="100" t="s">
        <v>7471</v>
      </c>
      <c r="J4341" s="101" t="s">
        <v>7605</v>
      </c>
      <c r="K4341" s="101" t="s">
        <v>3832</v>
      </c>
    </row>
    <row r="4342" spans="1:11">
      <c r="A4342" s="2" t="s">
        <v>12130</v>
      </c>
      <c r="B4342" s="99">
        <v>2133015</v>
      </c>
      <c r="C4342" s="100" t="s">
        <v>7606</v>
      </c>
      <c r="D4342" s="101" t="s">
        <v>7607</v>
      </c>
      <c r="E4342" s="102">
        <v>2219164</v>
      </c>
      <c r="F4342" s="101" t="s">
        <v>7506</v>
      </c>
      <c r="G4342" s="101" t="s">
        <v>3102</v>
      </c>
      <c r="H4342" s="103">
        <v>4</v>
      </c>
      <c r="I4342" s="100" t="s">
        <v>7471</v>
      </c>
      <c r="J4342" s="101" t="s">
        <v>7607</v>
      </c>
      <c r="K4342" s="101" t="s">
        <v>3832</v>
      </c>
    </row>
    <row r="4343" spans="1:11">
      <c r="A4343" s="2" t="s">
        <v>12130</v>
      </c>
      <c r="B4343" s="99">
        <v>2133324</v>
      </c>
      <c r="C4343" s="100" t="s">
        <v>7608</v>
      </c>
      <c r="D4343" s="101" t="s">
        <v>7609</v>
      </c>
      <c r="E4343" s="102">
        <v>2219164</v>
      </c>
      <c r="F4343" s="101" t="s">
        <v>7506</v>
      </c>
      <c r="G4343" s="101" t="s">
        <v>3102</v>
      </c>
      <c r="H4343" s="103">
        <v>4</v>
      </c>
      <c r="I4343" s="100" t="s">
        <v>7471</v>
      </c>
      <c r="J4343" s="101" t="s">
        <v>7609</v>
      </c>
      <c r="K4343" s="101" t="s">
        <v>3832</v>
      </c>
    </row>
    <row r="4344" spans="1:11">
      <c r="A4344" s="2" t="s">
        <v>12130</v>
      </c>
      <c r="B4344" s="99">
        <v>2190300</v>
      </c>
      <c r="C4344" s="100" t="s">
        <v>7610</v>
      </c>
      <c r="D4344" s="101" t="s">
        <v>7611</v>
      </c>
      <c r="E4344" s="102">
        <v>2219164</v>
      </c>
      <c r="F4344" s="101" t="s">
        <v>7506</v>
      </c>
      <c r="G4344" s="101" t="s">
        <v>3102</v>
      </c>
      <c r="H4344" s="103">
        <v>4</v>
      </c>
      <c r="I4344" s="100" t="s">
        <v>7471</v>
      </c>
      <c r="J4344" s="101" t="s">
        <v>7611</v>
      </c>
      <c r="K4344" s="101" t="s">
        <v>3832</v>
      </c>
    </row>
    <row r="4345" spans="1:11">
      <c r="A4345" s="2" t="s">
        <v>12130</v>
      </c>
      <c r="B4345" s="99">
        <v>2178184</v>
      </c>
      <c r="C4345" s="100" t="s">
        <v>7612</v>
      </c>
      <c r="D4345" s="101" t="s">
        <v>7613</v>
      </c>
      <c r="E4345" s="102">
        <v>2219164</v>
      </c>
      <c r="F4345" s="101" t="s">
        <v>7506</v>
      </c>
      <c r="G4345" s="101" t="s">
        <v>3102</v>
      </c>
      <c r="H4345" s="103">
        <v>4</v>
      </c>
      <c r="I4345" s="100" t="s">
        <v>7471</v>
      </c>
      <c r="J4345" s="101" t="s">
        <v>7613</v>
      </c>
      <c r="K4345" s="101" t="s">
        <v>3832</v>
      </c>
    </row>
    <row r="4346" spans="1:11">
      <c r="A4346" s="2" t="s">
        <v>12130</v>
      </c>
      <c r="B4346" s="99">
        <v>2151663</v>
      </c>
      <c r="C4346" s="100" t="s">
        <v>4371</v>
      </c>
      <c r="D4346" s="101" t="s">
        <v>4372</v>
      </c>
      <c r="E4346" s="102">
        <v>2218228</v>
      </c>
      <c r="F4346" s="101" t="s">
        <v>7506</v>
      </c>
      <c r="G4346" s="101" t="s">
        <v>5442</v>
      </c>
      <c r="H4346" s="103">
        <v>12</v>
      </c>
      <c r="I4346" s="100" t="s">
        <v>7471</v>
      </c>
      <c r="J4346" s="101" t="s">
        <v>4372</v>
      </c>
      <c r="K4346" s="101" t="s">
        <v>585</v>
      </c>
    </row>
    <row r="4347" spans="1:11">
      <c r="A4347" s="2" t="s">
        <v>12130</v>
      </c>
      <c r="B4347" s="99">
        <v>2155524</v>
      </c>
      <c r="C4347" s="100" t="s">
        <v>4373</v>
      </c>
      <c r="D4347" s="101" t="s">
        <v>4374</v>
      </c>
      <c r="E4347" s="102">
        <v>2218228</v>
      </c>
      <c r="F4347" s="101" t="s">
        <v>7506</v>
      </c>
      <c r="G4347" s="101" t="s">
        <v>5442</v>
      </c>
      <c r="H4347" s="103">
        <v>12</v>
      </c>
      <c r="I4347" s="100" t="s">
        <v>7471</v>
      </c>
      <c r="J4347" s="101" t="s">
        <v>4374</v>
      </c>
      <c r="K4347" s="101" t="s">
        <v>585</v>
      </c>
    </row>
    <row r="4348" spans="1:11">
      <c r="A4348" s="2" t="s">
        <v>12130</v>
      </c>
      <c r="B4348" s="99">
        <v>2163156</v>
      </c>
      <c r="C4348" s="100" t="s">
        <v>4375</v>
      </c>
      <c r="D4348" s="101" t="s">
        <v>233</v>
      </c>
      <c r="E4348" s="102">
        <v>2218228</v>
      </c>
      <c r="F4348" s="101" t="s">
        <v>7506</v>
      </c>
      <c r="G4348" s="101" t="s">
        <v>5442</v>
      </c>
      <c r="H4348" s="103">
        <v>12</v>
      </c>
      <c r="I4348" s="100" t="s">
        <v>7471</v>
      </c>
      <c r="J4348" s="101" t="s">
        <v>233</v>
      </c>
      <c r="K4348" s="101" t="s">
        <v>585</v>
      </c>
    </row>
    <row r="4349" spans="1:11">
      <c r="A4349" s="2" t="s">
        <v>12130</v>
      </c>
      <c r="B4349" s="99">
        <v>2180610</v>
      </c>
      <c r="C4349" s="100" t="s">
        <v>4376</v>
      </c>
      <c r="D4349" s="101" t="s">
        <v>4377</v>
      </c>
      <c r="E4349" s="102">
        <v>2218228</v>
      </c>
      <c r="F4349" s="101" t="s">
        <v>7506</v>
      </c>
      <c r="G4349" s="101" t="s">
        <v>5442</v>
      </c>
      <c r="H4349" s="103">
        <v>12</v>
      </c>
      <c r="I4349" s="100" t="s">
        <v>7471</v>
      </c>
      <c r="J4349" s="101" t="s">
        <v>4377</v>
      </c>
      <c r="K4349" s="101" t="s">
        <v>585</v>
      </c>
    </row>
    <row r="4350" spans="1:11">
      <c r="A4350" s="2" t="s">
        <v>12130</v>
      </c>
      <c r="B4350" s="99">
        <v>2183960</v>
      </c>
      <c r="C4350" s="100" t="s">
        <v>4378</v>
      </c>
      <c r="D4350" s="101" t="s">
        <v>4379</v>
      </c>
      <c r="E4350" s="102">
        <v>2218228</v>
      </c>
      <c r="F4350" s="101" t="s">
        <v>7506</v>
      </c>
      <c r="G4350" s="101" t="s">
        <v>5442</v>
      </c>
      <c r="H4350" s="103">
        <v>12</v>
      </c>
      <c r="I4350" s="100" t="s">
        <v>7471</v>
      </c>
      <c r="J4350" s="101" t="s">
        <v>4379</v>
      </c>
      <c r="K4350" s="101" t="s">
        <v>585</v>
      </c>
    </row>
    <row r="4351" spans="1:11">
      <c r="A4351" s="2" t="s">
        <v>12130</v>
      </c>
      <c r="B4351" s="99">
        <v>2135098</v>
      </c>
      <c r="C4351" s="100" t="s">
        <v>4380</v>
      </c>
      <c r="D4351" s="101" t="s">
        <v>4381</v>
      </c>
      <c r="E4351" s="102">
        <v>2218228</v>
      </c>
      <c r="F4351" s="101" t="s">
        <v>7506</v>
      </c>
      <c r="G4351" s="101" t="s">
        <v>5442</v>
      </c>
      <c r="H4351" s="103">
        <v>12</v>
      </c>
      <c r="I4351" s="100" t="s">
        <v>7471</v>
      </c>
      <c r="J4351" s="101" t="s">
        <v>4381</v>
      </c>
      <c r="K4351" s="101" t="s">
        <v>585</v>
      </c>
    </row>
    <row r="4352" spans="1:11">
      <c r="A4352" s="2" t="s">
        <v>12130</v>
      </c>
      <c r="B4352" s="99">
        <v>2143429</v>
      </c>
      <c r="C4352" s="100" t="s">
        <v>4382</v>
      </c>
      <c r="D4352" s="101" t="s">
        <v>4383</v>
      </c>
      <c r="E4352" s="102">
        <v>2218228</v>
      </c>
      <c r="F4352" s="101" t="s">
        <v>7506</v>
      </c>
      <c r="G4352" s="101" t="s">
        <v>5442</v>
      </c>
      <c r="H4352" s="103">
        <v>12</v>
      </c>
      <c r="I4352" s="100" t="s">
        <v>7471</v>
      </c>
      <c r="J4352" s="101" t="s">
        <v>4383</v>
      </c>
      <c r="K4352" s="101" t="s">
        <v>585</v>
      </c>
    </row>
    <row r="4353" spans="1:11">
      <c r="A4353" s="2" t="s">
        <v>12130</v>
      </c>
      <c r="B4353" s="99">
        <v>2160257</v>
      </c>
      <c r="C4353" s="100" t="s">
        <v>4384</v>
      </c>
      <c r="D4353" s="101" t="s">
        <v>4385</v>
      </c>
      <c r="E4353" s="102">
        <v>2124586</v>
      </c>
      <c r="F4353" s="101" t="s">
        <v>7506</v>
      </c>
      <c r="G4353" s="101" t="s">
        <v>2092</v>
      </c>
      <c r="H4353" s="103">
        <v>12</v>
      </c>
      <c r="I4353" s="100" t="s">
        <v>7471</v>
      </c>
      <c r="J4353" s="101" t="s">
        <v>4385</v>
      </c>
      <c r="K4353" s="101" t="s">
        <v>155</v>
      </c>
    </row>
    <row r="4354" spans="1:11">
      <c r="A4354" s="2" t="s">
        <v>12130</v>
      </c>
      <c r="B4354" s="99">
        <v>2179463</v>
      </c>
      <c r="C4354" s="100" t="s">
        <v>6219</v>
      </c>
      <c r="D4354" s="101" t="s">
        <v>5036</v>
      </c>
      <c r="E4354" s="102">
        <v>2125331</v>
      </c>
      <c r="F4354" s="101" t="s">
        <v>7506</v>
      </c>
      <c r="G4354" s="101" t="s">
        <v>2900</v>
      </c>
      <c r="H4354" s="103">
        <v>12</v>
      </c>
      <c r="I4354" s="100" t="s">
        <v>7471</v>
      </c>
      <c r="J4354" s="101" t="s">
        <v>5036</v>
      </c>
      <c r="K4354" s="101" t="s">
        <v>6220</v>
      </c>
    </row>
    <row r="4355" spans="1:11">
      <c r="A4355" s="2" t="s">
        <v>12130</v>
      </c>
      <c r="B4355" s="99">
        <v>2141397</v>
      </c>
      <c r="C4355" s="100" t="s">
        <v>6221</v>
      </c>
      <c r="D4355" s="101" t="s">
        <v>6222</v>
      </c>
      <c r="E4355" s="102">
        <v>2216918</v>
      </c>
      <c r="F4355" s="101" t="s">
        <v>7506</v>
      </c>
      <c r="G4355" s="101" t="s">
        <v>3099</v>
      </c>
      <c r="H4355" s="103">
        <v>4</v>
      </c>
      <c r="I4355" s="100" t="s">
        <v>7471</v>
      </c>
      <c r="J4355" s="101" t="s">
        <v>6222</v>
      </c>
      <c r="K4355" s="101" t="s">
        <v>4806</v>
      </c>
    </row>
    <row r="4356" spans="1:11">
      <c r="A4356" s="2" t="s">
        <v>12130</v>
      </c>
      <c r="B4356" s="99">
        <v>2187945</v>
      </c>
      <c r="C4356" s="100" t="s">
        <v>6223</v>
      </c>
      <c r="D4356" s="101" t="s">
        <v>6224</v>
      </c>
      <c r="E4356" s="102">
        <v>2216918</v>
      </c>
      <c r="F4356" s="101" t="s">
        <v>7506</v>
      </c>
      <c r="G4356" s="101" t="s">
        <v>3099</v>
      </c>
      <c r="H4356" s="103">
        <v>4</v>
      </c>
      <c r="I4356" s="100" t="s">
        <v>7471</v>
      </c>
      <c r="J4356" s="101" t="s">
        <v>6224</v>
      </c>
      <c r="K4356" s="101" t="s">
        <v>4806</v>
      </c>
    </row>
    <row r="4357" spans="1:11">
      <c r="A4357" s="2" t="s">
        <v>12130</v>
      </c>
      <c r="B4357" s="99">
        <v>2188537</v>
      </c>
      <c r="C4357" s="100" t="s">
        <v>6225</v>
      </c>
      <c r="D4357" s="101" t="s">
        <v>6226</v>
      </c>
      <c r="E4357" s="102">
        <v>2216918</v>
      </c>
      <c r="F4357" s="101" t="s">
        <v>7506</v>
      </c>
      <c r="G4357" s="101" t="s">
        <v>3099</v>
      </c>
      <c r="H4357" s="103">
        <v>4</v>
      </c>
      <c r="I4357" s="100" t="s">
        <v>7471</v>
      </c>
      <c r="J4357" s="101" t="s">
        <v>6226</v>
      </c>
      <c r="K4357" s="101" t="s">
        <v>4806</v>
      </c>
    </row>
    <row r="4358" spans="1:11">
      <c r="A4358" s="2" t="s">
        <v>12130</v>
      </c>
      <c r="B4358" s="99">
        <v>2190075</v>
      </c>
      <c r="C4358" s="100" t="s">
        <v>6227</v>
      </c>
      <c r="D4358" s="101" t="s">
        <v>6228</v>
      </c>
      <c r="E4358" s="102">
        <v>2216918</v>
      </c>
      <c r="F4358" s="101" t="s">
        <v>7506</v>
      </c>
      <c r="G4358" s="101" t="s">
        <v>3099</v>
      </c>
      <c r="H4358" s="103">
        <v>4</v>
      </c>
      <c r="I4358" s="100" t="s">
        <v>7471</v>
      </c>
      <c r="J4358" s="101" t="s">
        <v>6228</v>
      </c>
      <c r="K4358" s="101" t="s">
        <v>4806</v>
      </c>
    </row>
    <row r="4359" spans="1:11">
      <c r="A4359" s="2" t="s">
        <v>12130</v>
      </c>
      <c r="B4359" s="99">
        <v>2186626</v>
      </c>
      <c r="C4359" s="100" t="s">
        <v>6229</v>
      </c>
      <c r="D4359" s="101" t="s">
        <v>6230</v>
      </c>
      <c r="E4359" s="102">
        <v>2216918</v>
      </c>
      <c r="F4359" s="101" t="s">
        <v>7506</v>
      </c>
      <c r="G4359" s="101" t="s">
        <v>3099</v>
      </c>
      <c r="H4359" s="103">
        <v>4</v>
      </c>
      <c r="I4359" s="100" t="s">
        <v>7471</v>
      </c>
      <c r="J4359" s="101" t="s">
        <v>6230</v>
      </c>
      <c r="K4359" s="101" t="s">
        <v>4806</v>
      </c>
    </row>
    <row r="4360" spans="1:11">
      <c r="A4360" s="2" t="s">
        <v>12130</v>
      </c>
      <c r="B4360" s="99">
        <v>2189637</v>
      </c>
      <c r="C4360" s="100" t="s">
        <v>6231</v>
      </c>
      <c r="D4360" s="101" t="s">
        <v>6232</v>
      </c>
      <c r="E4360" s="102">
        <v>2216918</v>
      </c>
      <c r="F4360" s="101" t="s">
        <v>7506</v>
      </c>
      <c r="G4360" s="101" t="s">
        <v>3099</v>
      </c>
      <c r="H4360" s="103">
        <v>4</v>
      </c>
      <c r="I4360" s="100" t="s">
        <v>7471</v>
      </c>
      <c r="J4360" s="101" t="s">
        <v>6232</v>
      </c>
      <c r="K4360" s="101" t="s">
        <v>4806</v>
      </c>
    </row>
    <row r="4361" spans="1:11">
      <c r="A4361" s="2" t="s">
        <v>12130</v>
      </c>
      <c r="B4361" s="99">
        <v>2154424</v>
      </c>
      <c r="C4361" s="100" t="s">
        <v>6267</v>
      </c>
      <c r="D4361" s="101" t="s">
        <v>6268</v>
      </c>
      <c r="E4361" s="102">
        <v>2213438</v>
      </c>
      <c r="F4361" s="101" t="s">
        <v>7506</v>
      </c>
      <c r="G4361" s="101" t="s">
        <v>5442</v>
      </c>
      <c r="H4361" s="103">
        <v>33</v>
      </c>
      <c r="I4361" s="100" t="s">
        <v>7471</v>
      </c>
      <c r="J4361" s="101" t="s">
        <v>6268</v>
      </c>
      <c r="K4361" s="101" t="s">
        <v>762</v>
      </c>
    </row>
    <row r="4362" spans="1:11">
      <c r="A4362" s="2" t="s">
        <v>12130</v>
      </c>
      <c r="B4362" s="99">
        <v>2169654</v>
      </c>
      <c r="C4362" s="100" t="s">
        <v>6269</v>
      </c>
      <c r="D4362" s="101" t="s">
        <v>6270</v>
      </c>
      <c r="E4362" s="102">
        <v>2215716</v>
      </c>
      <c r="F4362" s="101" t="s">
        <v>7506</v>
      </c>
      <c r="G4362" s="101" t="s">
        <v>5442</v>
      </c>
      <c r="H4362" s="103">
        <v>12</v>
      </c>
      <c r="I4362" s="100" t="s">
        <v>7471</v>
      </c>
      <c r="J4362" s="101" t="s">
        <v>6270</v>
      </c>
      <c r="K4362" s="101" t="s">
        <v>762</v>
      </c>
    </row>
    <row r="4363" spans="1:11">
      <c r="A4363" s="2" t="s">
        <v>12130</v>
      </c>
      <c r="B4363" s="99">
        <v>2175351</v>
      </c>
      <c r="C4363" s="100" t="s">
        <v>6271</v>
      </c>
      <c r="D4363" s="101" t="s">
        <v>6272</v>
      </c>
      <c r="E4363" s="102">
        <v>2215716</v>
      </c>
      <c r="F4363" s="101" t="s">
        <v>7506</v>
      </c>
      <c r="G4363" s="101" t="s">
        <v>5442</v>
      </c>
      <c r="H4363" s="103">
        <v>12</v>
      </c>
      <c r="I4363" s="100" t="s">
        <v>7471</v>
      </c>
      <c r="J4363" s="101" t="s">
        <v>6272</v>
      </c>
      <c r="K4363" s="101" t="s">
        <v>762</v>
      </c>
    </row>
    <row r="4364" spans="1:11">
      <c r="A4364" s="2" t="s">
        <v>12130</v>
      </c>
      <c r="B4364" s="99">
        <v>2182778</v>
      </c>
      <c r="C4364" s="100" t="s">
        <v>6273</v>
      </c>
      <c r="D4364" s="101" t="s">
        <v>6274</v>
      </c>
      <c r="E4364" s="102">
        <v>2215716</v>
      </c>
      <c r="F4364" s="101" t="s">
        <v>7506</v>
      </c>
      <c r="G4364" s="101" t="s">
        <v>5442</v>
      </c>
      <c r="H4364" s="103">
        <v>12</v>
      </c>
      <c r="I4364" s="100" t="s">
        <v>7471</v>
      </c>
      <c r="J4364" s="101" t="s">
        <v>6274</v>
      </c>
      <c r="K4364" s="101" t="s">
        <v>762</v>
      </c>
    </row>
    <row r="4365" spans="1:11">
      <c r="A4365" s="2" t="s">
        <v>12130</v>
      </c>
      <c r="B4365" s="99">
        <v>2144961</v>
      </c>
      <c r="C4365" s="100" t="s">
        <v>6275</v>
      </c>
      <c r="D4365" s="101" t="s">
        <v>6276</v>
      </c>
      <c r="E4365" s="102">
        <v>2215716</v>
      </c>
      <c r="F4365" s="101" t="s">
        <v>7506</v>
      </c>
      <c r="G4365" s="101" t="s">
        <v>5442</v>
      </c>
      <c r="H4365" s="103">
        <v>12</v>
      </c>
      <c r="I4365" s="100" t="s">
        <v>7471</v>
      </c>
      <c r="J4365" s="101" t="s">
        <v>6276</v>
      </c>
      <c r="K4365" s="101" t="s">
        <v>762</v>
      </c>
    </row>
    <row r="4366" spans="1:11">
      <c r="A4366" s="2" t="s">
        <v>12130</v>
      </c>
      <c r="B4366" s="99">
        <v>2190447</v>
      </c>
      <c r="C4366" s="100" t="s">
        <v>6419</v>
      </c>
      <c r="D4366" s="101" t="s">
        <v>6420</v>
      </c>
      <c r="E4366" s="102">
        <v>3419</v>
      </c>
      <c r="F4366" s="101" t="s">
        <v>7506</v>
      </c>
      <c r="G4366" s="101" t="s">
        <v>5442</v>
      </c>
      <c r="H4366" s="103">
        <v>4</v>
      </c>
      <c r="I4366" s="100" t="s">
        <v>7521</v>
      </c>
      <c r="J4366" s="101" t="s">
        <v>6420</v>
      </c>
      <c r="K4366" s="101" t="s">
        <v>775</v>
      </c>
    </row>
    <row r="4367" spans="1:11">
      <c r="A4367" s="2" t="s">
        <v>12130</v>
      </c>
      <c r="B4367" s="99">
        <v>2170653</v>
      </c>
      <c r="C4367" s="100" t="s">
        <v>8932</v>
      </c>
      <c r="D4367" s="101" t="s">
        <v>8933</v>
      </c>
      <c r="E4367" s="102">
        <v>2218024</v>
      </c>
      <c r="F4367" s="101" t="s">
        <v>7506</v>
      </c>
      <c r="G4367" s="101" t="s">
        <v>5442</v>
      </c>
      <c r="H4367" s="103">
        <v>12</v>
      </c>
      <c r="I4367" s="100" t="s">
        <v>7471</v>
      </c>
      <c r="J4367" s="101" t="s">
        <v>8933</v>
      </c>
      <c r="K4367" s="101" t="s">
        <v>816</v>
      </c>
    </row>
    <row r="4368" spans="1:11">
      <c r="A4368" s="2" t="s">
        <v>12130</v>
      </c>
      <c r="B4368" s="99">
        <v>2184640</v>
      </c>
      <c r="C4368" s="100" t="s">
        <v>8934</v>
      </c>
      <c r="D4368" s="101" t="s">
        <v>8935</v>
      </c>
      <c r="E4368" s="102">
        <v>2218024</v>
      </c>
      <c r="F4368" s="101" t="s">
        <v>7506</v>
      </c>
      <c r="G4368" s="101" t="s">
        <v>5442</v>
      </c>
      <c r="H4368" s="103">
        <v>12</v>
      </c>
      <c r="I4368" s="100" t="s">
        <v>7471</v>
      </c>
      <c r="J4368" s="101" t="s">
        <v>8935</v>
      </c>
      <c r="K4368" s="101" t="s">
        <v>816</v>
      </c>
    </row>
    <row r="4369" spans="1:11">
      <c r="A4369" s="2" t="s">
        <v>12130</v>
      </c>
      <c r="B4369" s="99">
        <v>2152392</v>
      </c>
      <c r="C4369" s="100" t="s">
        <v>8936</v>
      </c>
      <c r="D4369" s="101" t="s">
        <v>8937</v>
      </c>
      <c r="E4369" s="102">
        <v>2218024</v>
      </c>
      <c r="F4369" s="101" t="s">
        <v>7506</v>
      </c>
      <c r="G4369" s="101" t="s">
        <v>5442</v>
      </c>
      <c r="H4369" s="103">
        <v>12</v>
      </c>
      <c r="I4369" s="100" t="s">
        <v>7471</v>
      </c>
      <c r="J4369" s="101" t="s">
        <v>8937</v>
      </c>
      <c r="K4369" s="101" t="s">
        <v>816</v>
      </c>
    </row>
    <row r="4370" spans="1:11">
      <c r="A4370" s="2" t="s">
        <v>12130</v>
      </c>
      <c r="B4370" s="99">
        <v>2163155</v>
      </c>
      <c r="C4370" s="100" t="s">
        <v>8938</v>
      </c>
      <c r="D4370" s="101" t="s">
        <v>8939</v>
      </c>
      <c r="E4370" s="102">
        <v>2218024</v>
      </c>
      <c r="F4370" s="101" t="s">
        <v>7506</v>
      </c>
      <c r="G4370" s="101" t="s">
        <v>5442</v>
      </c>
      <c r="H4370" s="103">
        <v>12</v>
      </c>
      <c r="I4370" s="100" t="s">
        <v>7471</v>
      </c>
      <c r="J4370" s="101" t="s">
        <v>8939</v>
      </c>
      <c r="K4370" s="101" t="s">
        <v>816</v>
      </c>
    </row>
    <row r="4371" spans="1:11">
      <c r="A4371" s="2" t="s">
        <v>12130</v>
      </c>
      <c r="B4371" s="99">
        <v>2135460</v>
      </c>
      <c r="C4371" s="100" t="s">
        <v>8332</v>
      </c>
      <c r="D4371" s="101" t="s">
        <v>8333</v>
      </c>
      <c r="E4371" s="102">
        <v>2220412</v>
      </c>
      <c r="F4371" s="101" t="s">
        <v>7506</v>
      </c>
      <c r="G4371" s="101" t="s">
        <v>5442</v>
      </c>
      <c r="H4371" s="103">
        <v>12</v>
      </c>
      <c r="I4371" s="100" t="s">
        <v>7471</v>
      </c>
      <c r="J4371" s="101" t="s">
        <v>8333</v>
      </c>
      <c r="K4371" s="101" t="s">
        <v>840</v>
      </c>
    </row>
    <row r="4372" spans="1:11">
      <c r="A4372" s="2" t="s">
        <v>12130</v>
      </c>
      <c r="B4372" s="99">
        <v>2137737</v>
      </c>
      <c r="C4372" s="100" t="s">
        <v>8334</v>
      </c>
      <c r="D4372" s="101" t="s">
        <v>8335</v>
      </c>
      <c r="E4372" s="102">
        <v>2220412</v>
      </c>
      <c r="F4372" s="101" t="s">
        <v>7506</v>
      </c>
      <c r="G4372" s="101" t="s">
        <v>5442</v>
      </c>
      <c r="H4372" s="103">
        <v>12</v>
      </c>
      <c r="I4372" s="100" t="s">
        <v>7471</v>
      </c>
      <c r="J4372" s="101" t="s">
        <v>8335</v>
      </c>
      <c r="K4372" s="101" t="s">
        <v>840</v>
      </c>
    </row>
    <row r="4373" spans="1:11">
      <c r="A4373" s="2" t="s">
        <v>12130</v>
      </c>
      <c r="B4373" s="99">
        <v>2145718</v>
      </c>
      <c r="C4373" s="100" t="s">
        <v>8336</v>
      </c>
      <c r="D4373" s="101" t="s">
        <v>8337</v>
      </c>
      <c r="E4373" s="102">
        <v>2220412</v>
      </c>
      <c r="F4373" s="101" t="s">
        <v>7506</v>
      </c>
      <c r="G4373" s="101" t="s">
        <v>5442</v>
      </c>
      <c r="H4373" s="103">
        <v>12</v>
      </c>
      <c r="I4373" s="100" t="s">
        <v>7471</v>
      </c>
      <c r="J4373" s="101" t="s">
        <v>8337</v>
      </c>
      <c r="K4373" s="101" t="s">
        <v>840</v>
      </c>
    </row>
    <row r="4374" spans="1:11">
      <c r="A4374" s="2" t="s">
        <v>12130</v>
      </c>
      <c r="B4374" s="99">
        <v>2152566</v>
      </c>
      <c r="C4374" s="100" t="s">
        <v>8338</v>
      </c>
      <c r="D4374" s="101" t="s">
        <v>8339</v>
      </c>
      <c r="E4374" s="102">
        <v>2220412</v>
      </c>
      <c r="F4374" s="101" t="s">
        <v>7506</v>
      </c>
      <c r="G4374" s="101" t="s">
        <v>5442</v>
      </c>
      <c r="H4374" s="103">
        <v>12</v>
      </c>
      <c r="I4374" s="100" t="s">
        <v>7471</v>
      </c>
      <c r="J4374" s="101" t="s">
        <v>8339</v>
      </c>
      <c r="K4374" s="101" t="s">
        <v>840</v>
      </c>
    </row>
    <row r="4375" spans="1:11">
      <c r="A4375" s="2" t="s">
        <v>12130</v>
      </c>
      <c r="B4375" s="99">
        <v>2165900</v>
      </c>
      <c r="C4375" s="100" t="s">
        <v>8340</v>
      </c>
      <c r="D4375" s="101" t="s">
        <v>8341</v>
      </c>
      <c r="E4375" s="102">
        <v>2220412</v>
      </c>
      <c r="F4375" s="101" t="s">
        <v>7506</v>
      </c>
      <c r="G4375" s="101" t="s">
        <v>5442</v>
      </c>
      <c r="H4375" s="103">
        <v>12</v>
      </c>
      <c r="I4375" s="100" t="s">
        <v>7471</v>
      </c>
      <c r="J4375" s="101" t="s">
        <v>8341</v>
      </c>
      <c r="K4375" s="101" t="s">
        <v>840</v>
      </c>
    </row>
    <row r="4376" spans="1:11">
      <c r="A4376" s="2" t="s">
        <v>12130</v>
      </c>
      <c r="B4376" s="99">
        <v>2167033</v>
      </c>
      <c r="C4376" s="100" t="s">
        <v>8342</v>
      </c>
      <c r="D4376" s="101" t="s">
        <v>8343</v>
      </c>
      <c r="E4376" s="102">
        <v>2220412</v>
      </c>
      <c r="F4376" s="101" t="s">
        <v>7506</v>
      </c>
      <c r="G4376" s="101" t="s">
        <v>5442</v>
      </c>
      <c r="H4376" s="103">
        <v>12</v>
      </c>
      <c r="I4376" s="100" t="s">
        <v>7471</v>
      </c>
      <c r="J4376" s="101" t="s">
        <v>8343</v>
      </c>
      <c r="K4376" s="101" t="s">
        <v>840</v>
      </c>
    </row>
    <row r="4377" spans="1:11">
      <c r="A4377" s="2" t="s">
        <v>12130</v>
      </c>
      <c r="B4377" s="99">
        <v>2181370</v>
      </c>
      <c r="C4377" s="100" t="s">
        <v>8344</v>
      </c>
      <c r="D4377" s="101" t="s">
        <v>8345</v>
      </c>
      <c r="E4377" s="102">
        <v>2220412</v>
      </c>
      <c r="F4377" s="101" t="s">
        <v>7506</v>
      </c>
      <c r="G4377" s="101" t="s">
        <v>5442</v>
      </c>
      <c r="H4377" s="103">
        <v>12</v>
      </c>
      <c r="I4377" s="100" t="s">
        <v>7471</v>
      </c>
      <c r="J4377" s="101" t="s">
        <v>8345</v>
      </c>
      <c r="K4377" s="101" t="s">
        <v>840</v>
      </c>
    </row>
    <row r="4378" spans="1:11">
      <c r="A4378" s="2" t="s">
        <v>12130</v>
      </c>
      <c r="B4378" s="99">
        <v>2182044</v>
      </c>
      <c r="C4378" s="100" t="s">
        <v>8346</v>
      </c>
      <c r="D4378" s="101" t="s">
        <v>8347</v>
      </c>
      <c r="E4378" s="102">
        <v>2220412</v>
      </c>
      <c r="F4378" s="101" t="s">
        <v>7506</v>
      </c>
      <c r="G4378" s="101" t="s">
        <v>5442</v>
      </c>
      <c r="H4378" s="103">
        <v>12</v>
      </c>
      <c r="I4378" s="100" t="s">
        <v>7471</v>
      </c>
      <c r="J4378" s="101" t="s">
        <v>8347</v>
      </c>
      <c r="K4378" s="101" t="s">
        <v>840</v>
      </c>
    </row>
    <row r="4379" spans="1:11">
      <c r="A4379" s="2" t="s">
        <v>12130</v>
      </c>
      <c r="B4379" s="99">
        <v>2182772</v>
      </c>
      <c r="C4379" s="100" t="s">
        <v>8348</v>
      </c>
      <c r="D4379" s="101" t="s">
        <v>8349</v>
      </c>
      <c r="E4379" s="102">
        <v>2220412</v>
      </c>
      <c r="F4379" s="101" t="s">
        <v>7506</v>
      </c>
      <c r="G4379" s="101" t="s">
        <v>5442</v>
      </c>
      <c r="H4379" s="103">
        <v>12</v>
      </c>
      <c r="I4379" s="100" t="s">
        <v>7471</v>
      </c>
      <c r="J4379" s="101" t="s">
        <v>8349</v>
      </c>
      <c r="K4379" s="101" t="s">
        <v>840</v>
      </c>
    </row>
    <row r="4380" spans="1:11">
      <c r="A4380" s="2" t="s">
        <v>12130</v>
      </c>
      <c r="B4380" s="99">
        <v>2185147</v>
      </c>
      <c r="C4380" s="100" t="s">
        <v>8350</v>
      </c>
      <c r="D4380" s="101" t="s">
        <v>8351</v>
      </c>
      <c r="E4380" s="102">
        <v>2220412</v>
      </c>
      <c r="F4380" s="101" t="s">
        <v>7506</v>
      </c>
      <c r="G4380" s="101" t="s">
        <v>5442</v>
      </c>
      <c r="H4380" s="103">
        <v>12</v>
      </c>
      <c r="I4380" s="100" t="s">
        <v>7471</v>
      </c>
      <c r="J4380" s="101" t="s">
        <v>8351</v>
      </c>
      <c r="K4380" s="101" t="s">
        <v>840</v>
      </c>
    </row>
    <row r="4381" spans="1:11">
      <c r="A4381" s="2" t="s">
        <v>12130</v>
      </c>
      <c r="B4381" s="99">
        <v>2188909</v>
      </c>
      <c r="C4381" s="100" t="s">
        <v>8352</v>
      </c>
      <c r="D4381" s="101" t="s">
        <v>8353</v>
      </c>
      <c r="E4381" s="102">
        <v>2220412</v>
      </c>
      <c r="F4381" s="101" t="s">
        <v>7506</v>
      </c>
      <c r="G4381" s="101" t="s">
        <v>5442</v>
      </c>
      <c r="H4381" s="103">
        <v>12</v>
      </c>
      <c r="I4381" s="100" t="s">
        <v>7471</v>
      </c>
      <c r="J4381" s="101" t="s">
        <v>8353</v>
      </c>
      <c r="K4381" s="101" t="s">
        <v>840</v>
      </c>
    </row>
    <row r="4382" spans="1:11">
      <c r="A4382" s="2" t="s">
        <v>12130</v>
      </c>
      <c r="B4382" s="99">
        <v>2186780</v>
      </c>
      <c r="C4382" s="100" t="s">
        <v>8354</v>
      </c>
      <c r="D4382" s="101" t="s">
        <v>8355</v>
      </c>
      <c r="E4382" s="102">
        <v>2220412</v>
      </c>
      <c r="F4382" s="101" t="s">
        <v>7506</v>
      </c>
      <c r="G4382" s="101" t="s">
        <v>5442</v>
      </c>
      <c r="H4382" s="103">
        <v>12</v>
      </c>
      <c r="I4382" s="100" t="s">
        <v>7471</v>
      </c>
      <c r="J4382" s="101" t="s">
        <v>8355</v>
      </c>
      <c r="K4382" s="101" t="s">
        <v>840</v>
      </c>
    </row>
    <row r="4383" spans="1:11">
      <c r="A4383" s="2" t="s">
        <v>12130</v>
      </c>
      <c r="B4383" s="99">
        <v>2172769</v>
      </c>
      <c r="C4383" s="100" t="s">
        <v>8356</v>
      </c>
      <c r="D4383" s="101" t="s">
        <v>8357</v>
      </c>
      <c r="E4383" s="102">
        <v>2220412</v>
      </c>
      <c r="F4383" s="101" t="s">
        <v>7506</v>
      </c>
      <c r="G4383" s="101" t="s">
        <v>5442</v>
      </c>
      <c r="H4383" s="103">
        <v>12</v>
      </c>
      <c r="I4383" s="100" t="s">
        <v>7471</v>
      </c>
      <c r="J4383" s="101" t="s">
        <v>8357</v>
      </c>
      <c r="K4383" s="101" t="s">
        <v>840</v>
      </c>
    </row>
    <row r="4384" spans="1:11">
      <c r="A4384" s="2" t="s">
        <v>12130</v>
      </c>
      <c r="B4384" s="99">
        <v>2180680</v>
      </c>
      <c r="C4384" s="100" t="s">
        <v>8358</v>
      </c>
      <c r="D4384" s="101" t="s">
        <v>8359</v>
      </c>
      <c r="E4384" s="102">
        <v>2220412</v>
      </c>
      <c r="F4384" s="101" t="s">
        <v>7506</v>
      </c>
      <c r="G4384" s="101" t="s">
        <v>5442</v>
      </c>
      <c r="H4384" s="103">
        <v>12</v>
      </c>
      <c r="I4384" s="100" t="s">
        <v>7471</v>
      </c>
      <c r="J4384" s="101" t="s">
        <v>8359</v>
      </c>
      <c r="K4384" s="101" t="s">
        <v>840</v>
      </c>
    </row>
    <row r="4385" spans="1:11">
      <c r="A4385" s="2" t="s">
        <v>12130</v>
      </c>
      <c r="B4385" s="99">
        <v>2190904</v>
      </c>
      <c r="C4385" s="100" t="s">
        <v>8360</v>
      </c>
      <c r="D4385" s="101" t="s">
        <v>8361</v>
      </c>
      <c r="E4385" s="102">
        <v>2273828</v>
      </c>
      <c r="F4385" s="101" t="s">
        <v>7506</v>
      </c>
      <c r="G4385" s="101" t="s">
        <v>5442</v>
      </c>
      <c r="H4385" s="103">
        <v>115</v>
      </c>
      <c r="I4385" s="100" t="s">
        <v>7471</v>
      </c>
      <c r="J4385" s="101" t="s">
        <v>8361</v>
      </c>
      <c r="K4385" s="101" t="s">
        <v>840</v>
      </c>
    </row>
    <row r="4386" spans="1:11">
      <c r="A4386" s="2" t="s">
        <v>12130</v>
      </c>
      <c r="B4386" s="99">
        <v>2129136</v>
      </c>
      <c r="C4386" s="100" t="s">
        <v>11569</v>
      </c>
      <c r="D4386" s="101" t="s">
        <v>10325</v>
      </c>
      <c r="E4386" s="102">
        <v>2220516</v>
      </c>
      <c r="F4386" s="101" t="s">
        <v>7506</v>
      </c>
      <c r="G4386" s="101" t="s">
        <v>5442</v>
      </c>
      <c r="H4386" s="103">
        <v>12</v>
      </c>
      <c r="I4386" s="100" t="s">
        <v>7471</v>
      </c>
      <c r="J4386" s="101" t="s">
        <v>10325</v>
      </c>
      <c r="K4386" s="101" t="s">
        <v>365</v>
      </c>
    </row>
    <row r="4387" spans="1:11">
      <c r="A4387" s="2" t="s">
        <v>12130</v>
      </c>
      <c r="B4387" s="99">
        <v>2139084</v>
      </c>
      <c r="C4387" s="100" t="s">
        <v>11570</v>
      </c>
      <c r="D4387" s="101" t="s">
        <v>11571</v>
      </c>
      <c r="E4387" s="102">
        <v>2220516</v>
      </c>
      <c r="F4387" s="101" t="s">
        <v>7506</v>
      </c>
      <c r="G4387" s="101" t="s">
        <v>5442</v>
      </c>
      <c r="H4387" s="103">
        <v>12</v>
      </c>
      <c r="I4387" s="100" t="s">
        <v>7471</v>
      </c>
      <c r="J4387" s="101" t="s">
        <v>11571</v>
      </c>
      <c r="K4387" s="101" t="s">
        <v>365</v>
      </c>
    </row>
    <row r="4388" spans="1:11">
      <c r="A4388" s="2" t="s">
        <v>12130</v>
      </c>
      <c r="B4388" s="99">
        <v>2142520</v>
      </c>
      <c r="C4388" s="100" t="s">
        <v>11572</v>
      </c>
      <c r="D4388" s="101" t="s">
        <v>11573</v>
      </c>
      <c r="E4388" s="102">
        <v>2220516</v>
      </c>
      <c r="F4388" s="101" t="s">
        <v>7506</v>
      </c>
      <c r="G4388" s="101" t="s">
        <v>5442</v>
      </c>
      <c r="H4388" s="103">
        <v>12</v>
      </c>
      <c r="I4388" s="100" t="s">
        <v>7471</v>
      </c>
      <c r="J4388" s="101" t="s">
        <v>11573</v>
      </c>
      <c r="K4388" s="101" t="s">
        <v>365</v>
      </c>
    </row>
    <row r="4389" spans="1:11">
      <c r="A4389" s="2" t="s">
        <v>12130</v>
      </c>
      <c r="B4389" s="99">
        <v>2146823</v>
      </c>
      <c r="C4389" s="100" t="s">
        <v>11574</v>
      </c>
      <c r="D4389" s="101" t="s">
        <v>11575</v>
      </c>
      <c r="E4389" s="102">
        <v>2220516</v>
      </c>
      <c r="F4389" s="101" t="s">
        <v>7506</v>
      </c>
      <c r="G4389" s="101" t="s">
        <v>5442</v>
      </c>
      <c r="H4389" s="103">
        <v>12</v>
      </c>
      <c r="I4389" s="100" t="s">
        <v>7471</v>
      </c>
      <c r="J4389" s="101" t="s">
        <v>11575</v>
      </c>
      <c r="K4389" s="101" t="s">
        <v>365</v>
      </c>
    </row>
    <row r="4390" spans="1:11">
      <c r="A4390" s="2" t="s">
        <v>12130</v>
      </c>
      <c r="B4390" s="99">
        <v>2170658</v>
      </c>
      <c r="C4390" s="100" t="s">
        <v>11576</v>
      </c>
      <c r="D4390" s="101" t="s">
        <v>11577</v>
      </c>
      <c r="E4390" s="102">
        <v>2220516</v>
      </c>
      <c r="F4390" s="101" t="s">
        <v>7506</v>
      </c>
      <c r="G4390" s="101" t="s">
        <v>5442</v>
      </c>
      <c r="H4390" s="103">
        <v>12</v>
      </c>
      <c r="I4390" s="100" t="s">
        <v>7471</v>
      </c>
      <c r="J4390" s="101" t="s">
        <v>11577</v>
      </c>
      <c r="K4390" s="101" t="s">
        <v>365</v>
      </c>
    </row>
    <row r="4391" spans="1:11">
      <c r="A4391" s="2" t="s">
        <v>12130</v>
      </c>
      <c r="B4391" s="99">
        <v>2173279</v>
      </c>
      <c r="C4391" s="100" t="s">
        <v>11578</v>
      </c>
      <c r="D4391" s="101" t="s">
        <v>11579</v>
      </c>
      <c r="E4391" s="102">
        <v>2220516</v>
      </c>
      <c r="F4391" s="101" t="s">
        <v>7506</v>
      </c>
      <c r="G4391" s="101" t="s">
        <v>5442</v>
      </c>
      <c r="H4391" s="103">
        <v>12</v>
      </c>
      <c r="I4391" s="100" t="s">
        <v>7471</v>
      </c>
      <c r="J4391" s="101" t="s">
        <v>11579</v>
      </c>
      <c r="K4391" s="101" t="s">
        <v>365</v>
      </c>
    </row>
    <row r="4392" spans="1:11">
      <c r="A4392" s="2" t="s">
        <v>12130</v>
      </c>
      <c r="B4392" s="99">
        <v>2174395</v>
      </c>
      <c r="C4392" s="100" t="s">
        <v>11580</v>
      </c>
      <c r="D4392" s="101" t="s">
        <v>11581</v>
      </c>
      <c r="E4392" s="102">
        <v>2218168</v>
      </c>
      <c r="F4392" s="101" t="s">
        <v>7506</v>
      </c>
      <c r="G4392" s="101" t="s">
        <v>5442</v>
      </c>
      <c r="H4392" s="103">
        <v>33</v>
      </c>
      <c r="I4392" s="100" t="s">
        <v>7471</v>
      </c>
      <c r="J4392" s="101" t="s">
        <v>11581</v>
      </c>
      <c r="K4392" s="101" t="s">
        <v>365</v>
      </c>
    </row>
    <row r="4393" spans="1:11">
      <c r="A4393" s="2" t="s">
        <v>12130</v>
      </c>
      <c r="B4393" s="99">
        <v>2174570</v>
      </c>
      <c r="C4393" s="100" t="s">
        <v>11582</v>
      </c>
      <c r="D4393" s="101" t="s">
        <v>11583</v>
      </c>
      <c r="E4393" s="102">
        <v>2220516</v>
      </c>
      <c r="F4393" s="101" t="s">
        <v>7506</v>
      </c>
      <c r="G4393" s="101" t="s">
        <v>5442</v>
      </c>
      <c r="H4393" s="103">
        <v>12</v>
      </c>
      <c r="I4393" s="100" t="s">
        <v>7471</v>
      </c>
      <c r="J4393" s="101" t="s">
        <v>11583</v>
      </c>
      <c r="K4393" s="101" t="s">
        <v>365</v>
      </c>
    </row>
    <row r="4394" spans="1:11">
      <c r="A4394" s="2" t="s">
        <v>12130</v>
      </c>
      <c r="B4394" s="99">
        <v>2181281</v>
      </c>
      <c r="C4394" s="100" t="s">
        <v>11584</v>
      </c>
      <c r="D4394" s="101" t="s">
        <v>11585</v>
      </c>
      <c r="E4394" s="102">
        <v>2218168</v>
      </c>
      <c r="F4394" s="101" t="s">
        <v>7506</v>
      </c>
      <c r="G4394" s="101" t="s">
        <v>5442</v>
      </c>
      <c r="H4394" s="103">
        <v>33</v>
      </c>
      <c r="I4394" s="100" t="s">
        <v>7471</v>
      </c>
      <c r="J4394" s="101" t="s">
        <v>11585</v>
      </c>
      <c r="K4394" s="101" t="s">
        <v>365</v>
      </c>
    </row>
    <row r="4395" spans="1:11">
      <c r="A4395" s="2" t="s">
        <v>12130</v>
      </c>
      <c r="B4395" s="99">
        <v>2181468</v>
      </c>
      <c r="C4395" s="100" t="s">
        <v>11586</v>
      </c>
      <c r="D4395" s="101" t="s">
        <v>11587</v>
      </c>
      <c r="E4395" s="102">
        <v>2220516</v>
      </c>
      <c r="F4395" s="101" t="s">
        <v>7506</v>
      </c>
      <c r="G4395" s="101" t="s">
        <v>5442</v>
      </c>
      <c r="H4395" s="103">
        <v>12</v>
      </c>
      <c r="I4395" s="100" t="s">
        <v>7471</v>
      </c>
      <c r="J4395" s="101" t="s">
        <v>11587</v>
      </c>
      <c r="K4395" s="101" t="s">
        <v>365</v>
      </c>
    </row>
    <row r="4396" spans="1:11">
      <c r="A4396" s="2" t="s">
        <v>12130</v>
      </c>
      <c r="B4396" s="99">
        <v>2182535</v>
      </c>
      <c r="C4396" s="100" t="s">
        <v>11588</v>
      </c>
      <c r="D4396" s="101" t="s">
        <v>11589</v>
      </c>
      <c r="E4396" s="102">
        <v>2220516</v>
      </c>
      <c r="F4396" s="101" t="s">
        <v>7506</v>
      </c>
      <c r="G4396" s="101" t="s">
        <v>5442</v>
      </c>
      <c r="H4396" s="103">
        <v>12</v>
      </c>
      <c r="I4396" s="100" t="s">
        <v>7471</v>
      </c>
      <c r="J4396" s="101" t="s">
        <v>11589</v>
      </c>
      <c r="K4396" s="101" t="s">
        <v>365</v>
      </c>
    </row>
    <row r="4397" spans="1:11">
      <c r="A4397" s="2" t="s">
        <v>12130</v>
      </c>
      <c r="B4397" s="99">
        <v>2184972</v>
      </c>
      <c r="C4397" s="100" t="s">
        <v>11590</v>
      </c>
      <c r="D4397" s="101" t="s">
        <v>11591</v>
      </c>
      <c r="E4397" s="102">
        <v>2220516</v>
      </c>
      <c r="F4397" s="101" t="s">
        <v>7506</v>
      </c>
      <c r="G4397" s="101" t="s">
        <v>5442</v>
      </c>
      <c r="H4397" s="103">
        <v>12</v>
      </c>
      <c r="I4397" s="100" t="s">
        <v>7471</v>
      </c>
      <c r="J4397" s="101" t="s">
        <v>11591</v>
      </c>
      <c r="K4397" s="101" t="s">
        <v>365</v>
      </c>
    </row>
    <row r="4398" spans="1:11">
      <c r="A4398" s="2" t="s">
        <v>12130</v>
      </c>
      <c r="B4398" s="99">
        <v>2190390</v>
      </c>
      <c r="C4398" s="100" t="s">
        <v>11592</v>
      </c>
      <c r="D4398" s="101" t="s">
        <v>11593</v>
      </c>
      <c r="E4398" s="102">
        <v>2220516</v>
      </c>
      <c r="F4398" s="101" t="s">
        <v>7506</v>
      </c>
      <c r="G4398" s="101" t="s">
        <v>5442</v>
      </c>
      <c r="H4398" s="103">
        <v>12</v>
      </c>
      <c r="I4398" s="100" t="s">
        <v>7471</v>
      </c>
      <c r="J4398" s="101" t="s">
        <v>11593</v>
      </c>
      <c r="K4398" s="101" t="s">
        <v>365</v>
      </c>
    </row>
    <row r="4399" spans="1:11">
      <c r="A4399" s="2" t="s">
        <v>12130</v>
      </c>
      <c r="B4399" s="99">
        <v>2134171</v>
      </c>
      <c r="C4399" s="100" t="s">
        <v>11594</v>
      </c>
      <c r="D4399" s="101" t="s">
        <v>11595</v>
      </c>
      <c r="E4399" s="102">
        <v>2220516</v>
      </c>
      <c r="F4399" s="101" t="s">
        <v>7506</v>
      </c>
      <c r="G4399" s="101" t="s">
        <v>5442</v>
      </c>
      <c r="H4399" s="103">
        <v>12</v>
      </c>
      <c r="I4399" s="100" t="s">
        <v>7471</v>
      </c>
      <c r="J4399" s="101" t="s">
        <v>11595</v>
      </c>
      <c r="K4399" s="101" t="s">
        <v>365</v>
      </c>
    </row>
    <row r="4400" spans="1:11">
      <c r="A4400" s="2" t="s">
        <v>12130</v>
      </c>
      <c r="B4400" s="99">
        <v>2179241</v>
      </c>
      <c r="C4400" s="100" t="s">
        <v>11596</v>
      </c>
      <c r="D4400" s="101" t="s">
        <v>11597</v>
      </c>
      <c r="E4400" s="102">
        <v>2220516</v>
      </c>
      <c r="F4400" s="101" t="s">
        <v>7506</v>
      </c>
      <c r="G4400" s="101" t="s">
        <v>5442</v>
      </c>
      <c r="H4400" s="103">
        <v>12</v>
      </c>
      <c r="I4400" s="100" t="s">
        <v>7471</v>
      </c>
      <c r="J4400" s="101" t="s">
        <v>11597</v>
      </c>
      <c r="K4400" s="101" t="s">
        <v>365</v>
      </c>
    </row>
    <row r="4401" spans="1:11">
      <c r="A4401" s="2" t="s">
        <v>12130</v>
      </c>
      <c r="B4401" s="99">
        <v>2155175</v>
      </c>
      <c r="C4401" s="100" t="s">
        <v>11598</v>
      </c>
      <c r="D4401" s="101" t="s">
        <v>11599</v>
      </c>
      <c r="E4401" s="102">
        <v>2218168</v>
      </c>
      <c r="F4401" s="101" t="s">
        <v>7506</v>
      </c>
      <c r="G4401" s="101" t="s">
        <v>5442</v>
      </c>
      <c r="H4401" s="103">
        <v>33</v>
      </c>
      <c r="I4401" s="100" t="s">
        <v>7471</v>
      </c>
      <c r="J4401" s="101" t="s">
        <v>11599</v>
      </c>
      <c r="K4401" s="101" t="s">
        <v>365</v>
      </c>
    </row>
    <row r="4402" spans="1:11">
      <c r="A4402" s="2" t="s">
        <v>12130</v>
      </c>
      <c r="B4402" s="99">
        <v>2190937</v>
      </c>
      <c r="C4402" s="100" t="s">
        <v>11600</v>
      </c>
      <c r="D4402" s="101" t="s">
        <v>11601</v>
      </c>
      <c r="E4402" s="102">
        <v>2218168</v>
      </c>
      <c r="F4402" s="101" t="s">
        <v>7506</v>
      </c>
      <c r="G4402" s="101" t="s">
        <v>5442</v>
      </c>
      <c r="H4402" s="103">
        <v>33</v>
      </c>
      <c r="I4402" s="100" t="s">
        <v>7471</v>
      </c>
      <c r="J4402" s="101" t="s">
        <v>11601</v>
      </c>
      <c r="K4402" s="101" t="s">
        <v>365</v>
      </c>
    </row>
    <row r="4403" spans="1:11">
      <c r="A4403" s="2" t="s">
        <v>12130</v>
      </c>
      <c r="B4403" s="99">
        <v>2187540</v>
      </c>
      <c r="C4403" s="100" t="s">
        <v>11602</v>
      </c>
      <c r="D4403" s="101" t="s">
        <v>11603</v>
      </c>
      <c r="E4403" s="102">
        <v>2220516</v>
      </c>
      <c r="F4403" s="101" t="s">
        <v>7506</v>
      </c>
      <c r="G4403" s="101" t="s">
        <v>5442</v>
      </c>
      <c r="H4403" s="103">
        <v>12</v>
      </c>
      <c r="I4403" s="100" t="s">
        <v>7471</v>
      </c>
      <c r="J4403" s="101" t="s">
        <v>11603</v>
      </c>
      <c r="K4403" s="101" t="s">
        <v>365</v>
      </c>
    </row>
    <row r="4404" spans="1:11">
      <c r="A4404" s="2" t="s">
        <v>12130</v>
      </c>
      <c r="B4404" s="99">
        <v>2191092</v>
      </c>
      <c r="C4404" s="100" t="s">
        <v>11604</v>
      </c>
      <c r="D4404" s="101" t="s">
        <v>11605</v>
      </c>
      <c r="E4404" s="102">
        <v>2218168</v>
      </c>
      <c r="F4404" s="101" t="s">
        <v>7506</v>
      </c>
      <c r="G4404" s="101" t="s">
        <v>5442</v>
      </c>
      <c r="H4404" s="103">
        <v>33</v>
      </c>
      <c r="I4404" s="100" t="s">
        <v>7471</v>
      </c>
      <c r="J4404" s="101" t="s">
        <v>11605</v>
      </c>
      <c r="K4404" s="101" t="s">
        <v>365</v>
      </c>
    </row>
    <row r="4405" spans="1:11">
      <c r="A4405" s="2" t="s">
        <v>12130</v>
      </c>
      <c r="B4405" s="99">
        <v>2130991</v>
      </c>
      <c r="C4405" s="100" t="s">
        <v>11606</v>
      </c>
      <c r="D4405" s="101" t="s">
        <v>11607</v>
      </c>
      <c r="E4405" s="102">
        <v>2220516</v>
      </c>
      <c r="F4405" s="101" t="s">
        <v>7506</v>
      </c>
      <c r="G4405" s="101" t="s">
        <v>5442</v>
      </c>
      <c r="H4405" s="103">
        <v>12</v>
      </c>
      <c r="I4405" s="100" t="s">
        <v>7471</v>
      </c>
      <c r="J4405" s="101" t="s">
        <v>11607</v>
      </c>
      <c r="K4405" s="101" t="s">
        <v>365</v>
      </c>
    </row>
    <row r="4406" spans="1:11">
      <c r="A4406" s="2" t="s">
        <v>12134</v>
      </c>
      <c r="B4406" s="99">
        <v>2134012</v>
      </c>
      <c r="C4406" s="100" t="s">
        <v>5888</v>
      </c>
      <c r="D4406" s="101" t="s">
        <v>5889</v>
      </c>
      <c r="E4406" s="102">
        <v>2215470</v>
      </c>
      <c r="F4406" s="101" t="s">
        <v>7506</v>
      </c>
      <c r="G4406" s="101" t="s">
        <v>3175</v>
      </c>
      <c r="H4406" s="103">
        <v>12</v>
      </c>
      <c r="I4406" s="100" t="s">
        <v>7471</v>
      </c>
      <c r="J4406" s="101" t="s">
        <v>5889</v>
      </c>
      <c r="K4406" s="101" t="s">
        <v>379</v>
      </c>
    </row>
    <row r="4407" spans="1:11">
      <c r="A4407" s="2" t="s">
        <v>12134</v>
      </c>
      <c r="B4407" s="99">
        <v>2136551</v>
      </c>
      <c r="C4407" s="100" t="s">
        <v>5890</v>
      </c>
      <c r="D4407" s="101" t="s">
        <v>5891</v>
      </c>
      <c r="E4407" s="102">
        <v>2215470</v>
      </c>
      <c r="F4407" s="101" t="s">
        <v>7506</v>
      </c>
      <c r="G4407" s="101" t="s">
        <v>3175</v>
      </c>
      <c r="H4407" s="103">
        <v>12</v>
      </c>
      <c r="I4407" s="100" t="s">
        <v>7471</v>
      </c>
      <c r="J4407" s="101" t="s">
        <v>5891</v>
      </c>
      <c r="K4407" s="101" t="s">
        <v>379</v>
      </c>
    </row>
    <row r="4408" spans="1:11">
      <c r="A4408" s="2" t="s">
        <v>12134</v>
      </c>
      <c r="B4408" s="99">
        <v>2144092</v>
      </c>
      <c r="C4408" s="100" t="s">
        <v>5892</v>
      </c>
      <c r="D4408" s="101" t="s">
        <v>5893</v>
      </c>
      <c r="E4408" s="102">
        <v>2215470</v>
      </c>
      <c r="F4408" s="101" t="s">
        <v>7506</v>
      </c>
      <c r="G4408" s="101" t="s">
        <v>3175</v>
      </c>
      <c r="H4408" s="103">
        <v>12</v>
      </c>
      <c r="I4408" s="100" t="s">
        <v>7471</v>
      </c>
      <c r="J4408" s="101" t="s">
        <v>5893</v>
      </c>
      <c r="K4408" s="101" t="s">
        <v>379</v>
      </c>
    </row>
    <row r="4409" spans="1:11">
      <c r="A4409" s="2" t="s">
        <v>12134</v>
      </c>
      <c r="B4409" s="99">
        <v>2170883</v>
      </c>
      <c r="C4409" s="100" t="s">
        <v>5894</v>
      </c>
      <c r="D4409" s="101" t="s">
        <v>5895</v>
      </c>
      <c r="E4409" s="102">
        <v>2215470</v>
      </c>
      <c r="F4409" s="101" t="s">
        <v>7506</v>
      </c>
      <c r="G4409" s="101" t="s">
        <v>3175</v>
      </c>
      <c r="H4409" s="103">
        <v>12</v>
      </c>
      <c r="I4409" s="100" t="s">
        <v>7471</v>
      </c>
      <c r="J4409" s="101" t="s">
        <v>5895</v>
      </c>
      <c r="K4409" s="101" t="s">
        <v>379</v>
      </c>
    </row>
    <row r="4410" spans="1:11">
      <c r="A4410" s="2" t="s">
        <v>12134</v>
      </c>
      <c r="B4410" s="99">
        <v>2190326</v>
      </c>
      <c r="C4410" s="100" t="s">
        <v>5896</v>
      </c>
      <c r="D4410" s="101" t="s">
        <v>5897</v>
      </c>
      <c r="E4410" s="102">
        <v>2215470</v>
      </c>
      <c r="F4410" s="101" t="s">
        <v>7506</v>
      </c>
      <c r="G4410" s="101" t="s">
        <v>3175</v>
      </c>
      <c r="H4410" s="103">
        <v>12</v>
      </c>
      <c r="I4410" s="100" t="s">
        <v>7471</v>
      </c>
      <c r="J4410" s="101" t="s">
        <v>5897</v>
      </c>
      <c r="K4410" s="101" t="s">
        <v>379</v>
      </c>
    </row>
    <row r="4411" spans="1:11">
      <c r="A4411" s="2" t="s">
        <v>12134</v>
      </c>
      <c r="B4411" s="99">
        <v>2190628</v>
      </c>
      <c r="C4411" s="100" t="s">
        <v>5898</v>
      </c>
      <c r="D4411" s="101" t="s">
        <v>5899</v>
      </c>
      <c r="E4411" s="102">
        <v>2215470</v>
      </c>
      <c r="F4411" s="101" t="s">
        <v>7506</v>
      </c>
      <c r="G4411" s="101" t="s">
        <v>3175</v>
      </c>
      <c r="H4411" s="103">
        <v>12</v>
      </c>
      <c r="I4411" s="100" t="s">
        <v>7471</v>
      </c>
      <c r="J4411" s="101" t="s">
        <v>5899</v>
      </c>
      <c r="K4411" s="101" t="s">
        <v>379</v>
      </c>
    </row>
    <row r="4412" spans="1:11">
      <c r="A4412" s="2" t="s">
        <v>12134</v>
      </c>
      <c r="B4412" s="99">
        <v>2179645</v>
      </c>
      <c r="C4412" s="100" t="s">
        <v>5900</v>
      </c>
      <c r="D4412" s="101" t="s">
        <v>5901</v>
      </c>
      <c r="E4412" s="102">
        <v>2215470</v>
      </c>
      <c r="F4412" s="101" t="s">
        <v>7506</v>
      </c>
      <c r="G4412" s="101" t="s">
        <v>3175</v>
      </c>
      <c r="H4412" s="103">
        <v>12</v>
      </c>
      <c r="I4412" s="100" t="s">
        <v>7471</v>
      </c>
      <c r="J4412" s="101" t="s">
        <v>5901</v>
      </c>
      <c r="K4412" s="101" t="s">
        <v>379</v>
      </c>
    </row>
    <row r="4413" spans="1:11">
      <c r="A4413" s="2" t="s">
        <v>12134</v>
      </c>
      <c r="B4413" s="99">
        <v>2133009</v>
      </c>
      <c r="C4413" s="100" t="s">
        <v>6619</v>
      </c>
      <c r="D4413" s="101" t="s">
        <v>6620</v>
      </c>
      <c r="E4413" s="102">
        <v>2215480</v>
      </c>
      <c r="F4413" s="101" t="s">
        <v>7506</v>
      </c>
      <c r="G4413" s="101" t="s">
        <v>3175</v>
      </c>
      <c r="H4413" s="103">
        <v>12</v>
      </c>
      <c r="I4413" s="100" t="s">
        <v>7471</v>
      </c>
      <c r="J4413" s="101" t="s">
        <v>6620</v>
      </c>
      <c r="K4413" s="101" t="s">
        <v>424</v>
      </c>
    </row>
    <row r="4414" spans="1:11">
      <c r="A4414" s="2" t="s">
        <v>12134</v>
      </c>
      <c r="B4414" s="99">
        <v>2134913</v>
      </c>
      <c r="C4414" s="100" t="s">
        <v>6621</v>
      </c>
      <c r="D4414" s="101" t="s">
        <v>6622</v>
      </c>
      <c r="E4414" s="102">
        <v>2215480</v>
      </c>
      <c r="F4414" s="101" t="s">
        <v>7506</v>
      </c>
      <c r="G4414" s="101" t="s">
        <v>3175</v>
      </c>
      <c r="H4414" s="103">
        <v>12</v>
      </c>
      <c r="I4414" s="100" t="s">
        <v>7471</v>
      </c>
      <c r="J4414" s="101" t="s">
        <v>6622</v>
      </c>
      <c r="K4414" s="101" t="s">
        <v>424</v>
      </c>
    </row>
    <row r="4415" spans="1:11">
      <c r="A4415" s="2" t="s">
        <v>12134</v>
      </c>
      <c r="B4415" s="99">
        <v>2135652</v>
      </c>
      <c r="C4415" s="100" t="s">
        <v>6623</v>
      </c>
      <c r="D4415" s="101" t="s">
        <v>6624</v>
      </c>
      <c r="E4415" s="102">
        <v>2215480</v>
      </c>
      <c r="F4415" s="101" t="s">
        <v>7506</v>
      </c>
      <c r="G4415" s="101" t="s">
        <v>3175</v>
      </c>
      <c r="H4415" s="103">
        <v>12</v>
      </c>
      <c r="I4415" s="100" t="s">
        <v>7471</v>
      </c>
      <c r="J4415" s="101" t="s">
        <v>6624</v>
      </c>
      <c r="K4415" s="101" t="s">
        <v>424</v>
      </c>
    </row>
    <row r="4416" spans="1:11">
      <c r="A4416" s="2" t="s">
        <v>12134</v>
      </c>
      <c r="B4416" s="99">
        <v>2135858</v>
      </c>
      <c r="C4416" s="100" t="s">
        <v>6625</v>
      </c>
      <c r="D4416" s="101" t="s">
        <v>6626</v>
      </c>
      <c r="E4416" s="102">
        <v>2215480</v>
      </c>
      <c r="F4416" s="101" t="s">
        <v>7506</v>
      </c>
      <c r="G4416" s="101" t="s">
        <v>3175</v>
      </c>
      <c r="H4416" s="103">
        <v>12</v>
      </c>
      <c r="I4416" s="100" t="s">
        <v>7471</v>
      </c>
      <c r="J4416" s="101" t="s">
        <v>6626</v>
      </c>
      <c r="K4416" s="101" t="s">
        <v>424</v>
      </c>
    </row>
    <row r="4417" spans="1:11">
      <c r="A4417" s="2" t="s">
        <v>12134</v>
      </c>
      <c r="B4417" s="99">
        <v>2136558</v>
      </c>
      <c r="C4417" s="100" t="s">
        <v>6627</v>
      </c>
      <c r="D4417" s="101" t="s">
        <v>6628</v>
      </c>
      <c r="E4417" s="102">
        <v>2215480</v>
      </c>
      <c r="F4417" s="101" t="s">
        <v>7506</v>
      </c>
      <c r="G4417" s="101" t="s">
        <v>3175</v>
      </c>
      <c r="H4417" s="103">
        <v>12</v>
      </c>
      <c r="I4417" s="100" t="s">
        <v>7471</v>
      </c>
      <c r="J4417" s="101" t="s">
        <v>6628</v>
      </c>
      <c r="K4417" s="101" t="s">
        <v>424</v>
      </c>
    </row>
    <row r="4418" spans="1:11">
      <c r="A4418" s="2" t="s">
        <v>12134</v>
      </c>
      <c r="B4418" s="99">
        <v>2151853</v>
      </c>
      <c r="C4418" s="100" t="s">
        <v>6629</v>
      </c>
      <c r="D4418" s="101" t="s">
        <v>6630</v>
      </c>
      <c r="E4418" s="102">
        <v>2215480</v>
      </c>
      <c r="F4418" s="101" t="s">
        <v>7506</v>
      </c>
      <c r="G4418" s="101" t="s">
        <v>3175</v>
      </c>
      <c r="H4418" s="103">
        <v>12</v>
      </c>
      <c r="I4418" s="100" t="s">
        <v>7471</v>
      </c>
      <c r="J4418" s="101" t="s">
        <v>6630</v>
      </c>
      <c r="K4418" s="101" t="s">
        <v>424</v>
      </c>
    </row>
    <row r="4419" spans="1:11">
      <c r="A4419" s="2" t="s">
        <v>12134</v>
      </c>
      <c r="B4419" s="99">
        <v>2155170</v>
      </c>
      <c r="C4419" s="100" t="s">
        <v>6631</v>
      </c>
      <c r="D4419" s="101" t="s">
        <v>6632</v>
      </c>
      <c r="E4419" s="102">
        <v>2215480</v>
      </c>
      <c r="F4419" s="101" t="s">
        <v>7506</v>
      </c>
      <c r="G4419" s="101" t="s">
        <v>3175</v>
      </c>
      <c r="H4419" s="103">
        <v>12</v>
      </c>
      <c r="I4419" s="100" t="s">
        <v>7471</v>
      </c>
      <c r="J4419" s="101" t="s">
        <v>6632</v>
      </c>
      <c r="K4419" s="101" t="s">
        <v>424</v>
      </c>
    </row>
    <row r="4420" spans="1:11">
      <c r="A4420" s="2" t="s">
        <v>12134</v>
      </c>
      <c r="B4420" s="99">
        <v>2182696</v>
      </c>
      <c r="C4420" s="100" t="s">
        <v>6633</v>
      </c>
      <c r="D4420" s="101" t="s">
        <v>6634</v>
      </c>
      <c r="E4420" s="102">
        <v>2215480</v>
      </c>
      <c r="F4420" s="101" t="s">
        <v>7506</v>
      </c>
      <c r="G4420" s="101" t="s">
        <v>3175</v>
      </c>
      <c r="H4420" s="103">
        <v>12</v>
      </c>
      <c r="I4420" s="100" t="s">
        <v>7471</v>
      </c>
      <c r="J4420" s="101" t="s">
        <v>6634</v>
      </c>
      <c r="K4420" s="101" t="s">
        <v>424</v>
      </c>
    </row>
    <row r="4421" spans="1:11">
      <c r="A4421" s="2" t="s">
        <v>12134</v>
      </c>
      <c r="B4421" s="99">
        <v>2184715</v>
      </c>
      <c r="C4421" s="100" t="s">
        <v>6635</v>
      </c>
      <c r="D4421" s="101" t="s">
        <v>6636</v>
      </c>
      <c r="E4421" s="102">
        <v>2215480</v>
      </c>
      <c r="F4421" s="101" t="s">
        <v>7506</v>
      </c>
      <c r="G4421" s="101" t="s">
        <v>3175</v>
      </c>
      <c r="H4421" s="103">
        <v>12</v>
      </c>
      <c r="I4421" s="100" t="s">
        <v>7471</v>
      </c>
      <c r="J4421" s="101" t="s">
        <v>6636</v>
      </c>
      <c r="K4421" s="101" t="s">
        <v>424</v>
      </c>
    </row>
    <row r="4422" spans="1:11">
      <c r="A4422" s="2" t="s">
        <v>12134</v>
      </c>
      <c r="B4422" s="99">
        <v>2190758</v>
      </c>
      <c r="C4422" s="100" t="s">
        <v>6637</v>
      </c>
      <c r="D4422" s="101" t="s">
        <v>6638</v>
      </c>
      <c r="E4422" s="102">
        <v>2215480</v>
      </c>
      <c r="F4422" s="101" t="s">
        <v>7506</v>
      </c>
      <c r="G4422" s="101" t="s">
        <v>3175</v>
      </c>
      <c r="H4422" s="103">
        <v>12</v>
      </c>
      <c r="I4422" s="100" t="s">
        <v>7471</v>
      </c>
      <c r="J4422" s="101" t="s">
        <v>6638</v>
      </c>
      <c r="K4422" s="101" t="s">
        <v>424</v>
      </c>
    </row>
    <row r="4423" spans="1:11">
      <c r="A4423" s="2" t="s">
        <v>12134</v>
      </c>
      <c r="B4423" s="99">
        <v>2135275</v>
      </c>
      <c r="C4423" s="100" t="s">
        <v>6639</v>
      </c>
      <c r="D4423" s="101" t="s">
        <v>6640</v>
      </c>
      <c r="E4423" s="102">
        <v>2215480</v>
      </c>
      <c r="F4423" s="101" t="s">
        <v>7506</v>
      </c>
      <c r="G4423" s="101" t="s">
        <v>3175</v>
      </c>
      <c r="H4423" s="103">
        <v>12</v>
      </c>
      <c r="I4423" s="100" t="s">
        <v>7471</v>
      </c>
      <c r="J4423" s="101" t="s">
        <v>6640</v>
      </c>
      <c r="K4423" s="101" t="s">
        <v>424</v>
      </c>
    </row>
    <row r="4424" spans="1:11">
      <c r="A4424" s="2" t="s">
        <v>12134</v>
      </c>
      <c r="B4424" s="99">
        <v>2189112</v>
      </c>
      <c r="C4424" s="100" t="s">
        <v>6641</v>
      </c>
      <c r="D4424" s="101" t="s">
        <v>6642</v>
      </c>
      <c r="E4424" s="102">
        <v>2215480</v>
      </c>
      <c r="F4424" s="101" t="s">
        <v>7506</v>
      </c>
      <c r="G4424" s="101" t="s">
        <v>3175</v>
      </c>
      <c r="H4424" s="103">
        <v>12</v>
      </c>
      <c r="I4424" s="100" t="s">
        <v>7471</v>
      </c>
      <c r="J4424" s="101" t="s">
        <v>6642</v>
      </c>
      <c r="K4424" s="101" t="s">
        <v>424</v>
      </c>
    </row>
    <row r="4425" spans="1:11">
      <c r="A4425" s="2" t="s">
        <v>12134</v>
      </c>
      <c r="B4425" s="99">
        <v>2140673</v>
      </c>
      <c r="C4425" s="100" t="s">
        <v>6643</v>
      </c>
      <c r="D4425" s="101" t="s">
        <v>6644</v>
      </c>
      <c r="E4425" s="102">
        <v>2215480</v>
      </c>
      <c r="F4425" s="101" t="s">
        <v>7506</v>
      </c>
      <c r="G4425" s="101" t="s">
        <v>3175</v>
      </c>
      <c r="H4425" s="103">
        <v>12</v>
      </c>
      <c r="I4425" s="100" t="s">
        <v>7471</v>
      </c>
      <c r="J4425" s="101" t="s">
        <v>6644</v>
      </c>
      <c r="K4425" s="101" t="s">
        <v>424</v>
      </c>
    </row>
    <row r="4426" spans="1:11">
      <c r="A4426" s="2" t="s">
        <v>12134</v>
      </c>
      <c r="B4426" s="99">
        <v>2178323</v>
      </c>
      <c r="C4426" s="100" t="s">
        <v>6645</v>
      </c>
      <c r="D4426" s="101" t="s">
        <v>6646</v>
      </c>
      <c r="E4426" s="102">
        <v>2215480</v>
      </c>
      <c r="F4426" s="101" t="s">
        <v>7506</v>
      </c>
      <c r="G4426" s="101" t="s">
        <v>3175</v>
      </c>
      <c r="H4426" s="103">
        <v>12</v>
      </c>
      <c r="I4426" s="100" t="s">
        <v>7471</v>
      </c>
      <c r="J4426" s="101" t="s">
        <v>6646</v>
      </c>
      <c r="K4426" s="101" t="s">
        <v>424</v>
      </c>
    </row>
    <row r="4427" spans="1:11">
      <c r="A4427" s="2" t="s">
        <v>12134</v>
      </c>
      <c r="B4427" s="99">
        <v>2190852</v>
      </c>
      <c r="C4427" s="100" t="s">
        <v>6647</v>
      </c>
      <c r="D4427" s="101" t="s">
        <v>6648</v>
      </c>
      <c r="E4427" s="102">
        <v>2215480</v>
      </c>
      <c r="F4427" s="101" t="s">
        <v>7506</v>
      </c>
      <c r="G4427" s="101" t="s">
        <v>3175</v>
      </c>
      <c r="H4427" s="103">
        <v>12</v>
      </c>
      <c r="I4427" s="100" t="s">
        <v>7471</v>
      </c>
      <c r="J4427" s="101" t="s">
        <v>6648</v>
      </c>
      <c r="K4427" s="101" t="s">
        <v>424</v>
      </c>
    </row>
    <row r="4428" spans="1:11">
      <c r="A4428" s="2" t="s">
        <v>12134</v>
      </c>
      <c r="B4428" s="99">
        <v>2173855</v>
      </c>
      <c r="C4428" s="100" t="s">
        <v>6649</v>
      </c>
      <c r="D4428" s="101" t="s">
        <v>6650</v>
      </c>
      <c r="E4428" s="102">
        <v>2215480</v>
      </c>
      <c r="F4428" s="101" t="s">
        <v>7506</v>
      </c>
      <c r="G4428" s="101" t="s">
        <v>3175</v>
      </c>
      <c r="H4428" s="103">
        <v>12</v>
      </c>
      <c r="I4428" s="100" t="s">
        <v>7471</v>
      </c>
      <c r="J4428" s="101" t="s">
        <v>6650</v>
      </c>
      <c r="K4428" s="101" t="s">
        <v>424</v>
      </c>
    </row>
    <row r="4429" spans="1:11">
      <c r="A4429" s="2" t="s">
        <v>12134</v>
      </c>
      <c r="B4429" s="99">
        <v>2190686</v>
      </c>
      <c r="C4429" s="100" t="s">
        <v>6651</v>
      </c>
      <c r="D4429" s="101" t="s">
        <v>6652</v>
      </c>
      <c r="E4429" s="102">
        <v>2215940</v>
      </c>
      <c r="F4429" s="101" t="s">
        <v>7506</v>
      </c>
      <c r="G4429" s="101" t="s">
        <v>5442</v>
      </c>
      <c r="H4429" s="103">
        <v>4</v>
      </c>
      <c r="I4429" s="100" t="s">
        <v>7471</v>
      </c>
      <c r="J4429" s="101" t="s">
        <v>6652</v>
      </c>
      <c r="K4429" s="101" t="s">
        <v>4956</v>
      </c>
    </row>
    <row r="4430" spans="1:11">
      <c r="A4430" s="2" t="s">
        <v>12134</v>
      </c>
      <c r="B4430" s="99">
        <v>2190746</v>
      </c>
      <c r="C4430" s="100" t="s">
        <v>6653</v>
      </c>
      <c r="D4430" s="101" t="s">
        <v>6654</v>
      </c>
      <c r="E4430" s="102">
        <v>2215940</v>
      </c>
      <c r="F4430" s="101" t="s">
        <v>7506</v>
      </c>
      <c r="G4430" s="101" t="s">
        <v>5442</v>
      </c>
      <c r="H4430" s="103">
        <v>4</v>
      </c>
      <c r="I4430" s="100" t="s">
        <v>7471</v>
      </c>
      <c r="J4430" s="101" t="s">
        <v>6654</v>
      </c>
      <c r="K4430" s="101" t="s">
        <v>4956</v>
      </c>
    </row>
    <row r="4431" spans="1:11">
      <c r="A4431" s="2" t="s">
        <v>12134</v>
      </c>
      <c r="B4431" s="99">
        <v>2190643</v>
      </c>
      <c r="C4431" s="100" t="s">
        <v>6715</v>
      </c>
      <c r="D4431" s="101" t="s">
        <v>6716</v>
      </c>
      <c r="E4431" s="102">
        <v>2217970</v>
      </c>
      <c r="F4431" s="101" t="s">
        <v>7506</v>
      </c>
      <c r="G4431" s="101" t="s">
        <v>3175</v>
      </c>
      <c r="H4431" s="103">
        <v>4</v>
      </c>
      <c r="I4431" s="100" t="s">
        <v>7471</v>
      </c>
      <c r="J4431" s="101" t="s">
        <v>6716</v>
      </c>
      <c r="K4431" s="101" t="s">
        <v>6717</v>
      </c>
    </row>
    <row r="4432" spans="1:11">
      <c r="A4432" s="2" t="s">
        <v>12134</v>
      </c>
      <c r="B4432" s="99">
        <v>2155858</v>
      </c>
      <c r="C4432" s="100" t="s">
        <v>2579</v>
      </c>
      <c r="D4432" s="101" t="s">
        <v>2580</v>
      </c>
      <c r="E4432" s="102">
        <v>2220314</v>
      </c>
      <c r="F4432" s="101" t="s">
        <v>7506</v>
      </c>
      <c r="G4432" s="101" t="s">
        <v>3175</v>
      </c>
      <c r="H4432" s="103">
        <v>12</v>
      </c>
      <c r="I4432" s="100" t="s">
        <v>7471</v>
      </c>
      <c r="J4432" s="101" t="s">
        <v>2580</v>
      </c>
      <c r="K4432" s="101" t="s">
        <v>444</v>
      </c>
    </row>
    <row r="4433" spans="1:11">
      <c r="A4433" s="2" t="s">
        <v>12134</v>
      </c>
      <c r="B4433" s="99">
        <v>2175765</v>
      </c>
      <c r="C4433" s="100" t="s">
        <v>2581</v>
      </c>
      <c r="D4433" s="101" t="s">
        <v>2582</v>
      </c>
      <c r="E4433" s="102">
        <v>2220314</v>
      </c>
      <c r="F4433" s="101" t="s">
        <v>7506</v>
      </c>
      <c r="G4433" s="101" t="s">
        <v>3175</v>
      </c>
      <c r="H4433" s="103">
        <v>12</v>
      </c>
      <c r="I4433" s="100" t="s">
        <v>7471</v>
      </c>
      <c r="J4433" s="101" t="s">
        <v>2582</v>
      </c>
      <c r="K4433" s="101" t="s">
        <v>444</v>
      </c>
    </row>
    <row r="4434" spans="1:11">
      <c r="A4434" s="2" t="s">
        <v>12134</v>
      </c>
      <c r="B4434" s="99">
        <v>2189629</v>
      </c>
      <c r="C4434" s="100" t="s">
        <v>2583</v>
      </c>
      <c r="D4434" s="101" t="s">
        <v>2584</v>
      </c>
      <c r="E4434" s="102">
        <v>2220314</v>
      </c>
      <c r="F4434" s="101" t="s">
        <v>7506</v>
      </c>
      <c r="G4434" s="101" t="s">
        <v>3175</v>
      </c>
      <c r="H4434" s="103">
        <v>12</v>
      </c>
      <c r="I4434" s="100" t="s">
        <v>7471</v>
      </c>
      <c r="J4434" s="101" t="s">
        <v>2584</v>
      </c>
      <c r="K4434" s="101" t="s">
        <v>444</v>
      </c>
    </row>
    <row r="4435" spans="1:11">
      <c r="A4435" s="2" t="s">
        <v>12134</v>
      </c>
      <c r="B4435" s="99">
        <v>2190767</v>
      </c>
      <c r="C4435" s="100" t="s">
        <v>2585</v>
      </c>
      <c r="D4435" s="101" t="s">
        <v>2586</v>
      </c>
      <c r="E4435" s="102">
        <v>2220314</v>
      </c>
      <c r="F4435" s="101" t="s">
        <v>7506</v>
      </c>
      <c r="G4435" s="101" t="s">
        <v>3175</v>
      </c>
      <c r="H4435" s="103">
        <v>12</v>
      </c>
      <c r="I4435" s="100" t="s">
        <v>7471</v>
      </c>
      <c r="J4435" s="101" t="s">
        <v>2586</v>
      </c>
      <c r="K4435" s="101" t="s">
        <v>444</v>
      </c>
    </row>
    <row r="4436" spans="1:11">
      <c r="A4436" s="2" t="s">
        <v>12134</v>
      </c>
      <c r="B4436" s="99">
        <v>2191030</v>
      </c>
      <c r="C4436" s="100" t="s">
        <v>2587</v>
      </c>
      <c r="D4436" s="101" t="s">
        <v>2588</v>
      </c>
      <c r="E4436" s="102">
        <v>2220314</v>
      </c>
      <c r="F4436" s="101" t="s">
        <v>7506</v>
      </c>
      <c r="G4436" s="101" t="s">
        <v>3175</v>
      </c>
      <c r="H4436" s="103">
        <v>12</v>
      </c>
      <c r="I4436" s="100" t="s">
        <v>7471</v>
      </c>
      <c r="J4436" s="101" t="s">
        <v>2588</v>
      </c>
      <c r="K4436" s="101" t="s">
        <v>444</v>
      </c>
    </row>
    <row r="4437" spans="1:11">
      <c r="A4437" s="2" t="s">
        <v>12134</v>
      </c>
      <c r="B4437" s="99">
        <v>2165021</v>
      </c>
      <c r="C4437" s="100" t="s">
        <v>2589</v>
      </c>
      <c r="D4437" s="101" t="s">
        <v>2590</v>
      </c>
      <c r="E4437" s="102">
        <v>2220314</v>
      </c>
      <c r="F4437" s="101" t="s">
        <v>7506</v>
      </c>
      <c r="G4437" s="101" t="s">
        <v>3175</v>
      </c>
      <c r="H4437" s="103">
        <v>12</v>
      </c>
      <c r="I4437" s="100" t="s">
        <v>7471</v>
      </c>
      <c r="J4437" s="101" t="s">
        <v>2590</v>
      </c>
      <c r="K4437" s="101" t="s">
        <v>444</v>
      </c>
    </row>
    <row r="4438" spans="1:11">
      <c r="A4438" s="2" t="s">
        <v>12134</v>
      </c>
      <c r="B4438" s="99">
        <v>2136706</v>
      </c>
      <c r="C4438" s="100" t="s">
        <v>2591</v>
      </c>
      <c r="D4438" s="101" t="s">
        <v>2592</v>
      </c>
      <c r="E4438" s="102">
        <v>2213764</v>
      </c>
      <c r="F4438" s="101" t="s">
        <v>7506</v>
      </c>
      <c r="G4438" s="101" t="s">
        <v>2900</v>
      </c>
      <c r="H4438" s="103">
        <v>12</v>
      </c>
      <c r="I4438" s="100" t="s">
        <v>7471</v>
      </c>
      <c r="J4438" s="101" t="s">
        <v>2592</v>
      </c>
      <c r="K4438" s="101" t="s">
        <v>2593</v>
      </c>
    </row>
    <row r="4439" spans="1:11">
      <c r="A4439" s="2" t="s">
        <v>12134</v>
      </c>
      <c r="B4439" s="99">
        <v>2187782</v>
      </c>
      <c r="C4439" s="100" t="s">
        <v>2594</v>
      </c>
      <c r="D4439" s="101" t="s">
        <v>2595</v>
      </c>
      <c r="E4439" s="102">
        <v>2213764</v>
      </c>
      <c r="F4439" s="101" t="s">
        <v>7506</v>
      </c>
      <c r="G4439" s="101" t="s">
        <v>2900</v>
      </c>
      <c r="H4439" s="103">
        <v>12</v>
      </c>
      <c r="I4439" s="100" t="s">
        <v>7471</v>
      </c>
      <c r="J4439" s="101" t="s">
        <v>2595</v>
      </c>
      <c r="K4439" s="101" t="s">
        <v>2593</v>
      </c>
    </row>
    <row r="4440" spans="1:11">
      <c r="A4440" s="2" t="s">
        <v>12134</v>
      </c>
      <c r="B4440" s="99">
        <v>2154254</v>
      </c>
      <c r="C4440" s="100" t="s">
        <v>2596</v>
      </c>
      <c r="D4440" s="101" t="s">
        <v>2597</v>
      </c>
      <c r="E4440" s="102">
        <v>2123811</v>
      </c>
      <c r="F4440" s="101" t="s">
        <v>7506</v>
      </c>
      <c r="G4440" s="101" t="s">
        <v>5872</v>
      </c>
      <c r="H4440" s="103">
        <v>2.4</v>
      </c>
      <c r="I4440" s="100" t="s">
        <v>7471</v>
      </c>
      <c r="J4440" s="101" t="s">
        <v>2597</v>
      </c>
      <c r="K4440" s="101" t="s">
        <v>2598</v>
      </c>
    </row>
    <row r="4441" spans="1:11">
      <c r="A4441" s="2" t="s">
        <v>12134</v>
      </c>
      <c r="B4441" s="99">
        <v>2138763</v>
      </c>
      <c r="C4441" s="100" t="s">
        <v>9852</v>
      </c>
      <c r="D4441" s="101" t="s">
        <v>9853</v>
      </c>
      <c r="E4441" s="102">
        <v>2215558</v>
      </c>
      <c r="F4441" s="101" t="s">
        <v>7506</v>
      </c>
      <c r="G4441" s="101" t="s">
        <v>3175</v>
      </c>
      <c r="H4441" s="103">
        <v>12</v>
      </c>
      <c r="I4441" s="100" t="s">
        <v>7471</v>
      </c>
      <c r="J4441" s="101" t="s">
        <v>9853</v>
      </c>
      <c r="K4441" s="101" t="s">
        <v>629</v>
      </c>
    </row>
    <row r="4442" spans="1:11">
      <c r="A4442" s="2" t="s">
        <v>12134</v>
      </c>
      <c r="B4442" s="99">
        <v>2147044</v>
      </c>
      <c r="C4442" s="100" t="s">
        <v>9854</v>
      </c>
      <c r="D4442" s="101" t="s">
        <v>9855</v>
      </c>
      <c r="E4442" s="102">
        <v>2215558</v>
      </c>
      <c r="F4442" s="101" t="s">
        <v>7506</v>
      </c>
      <c r="G4442" s="101" t="s">
        <v>3175</v>
      </c>
      <c r="H4442" s="103">
        <v>12</v>
      </c>
      <c r="I4442" s="100" t="s">
        <v>7471</v>
      </c>
      <c r="J4442" s="101" t="s">
        <v>9855</v>
      </c>
      <c r="K4442" s="101" t="s">
        <v>629</v>
      </c>
    </row>
    <row r="4443" spans="1:11">
      <c r="A4443" s="2" t="s">
        <v>12134</v>
      </c>
      <c r="B4443" s="99">
        <v>2154623</v>
      </c>
      <c r="C4443" s="100" t="s">
        <v>9856</v>
      </c>
      <c r="D4443" s="101" t="s">
        <v>9857</v>
      </c>
      <c r="E4443" s="102">
        <v>2215558</v>
      </c>
      <c r="F4443" s="101" t="s">
        <v>7506</v>
      </c>
      <c r="G4443" s="101" t="s">
        <v>3175</v>
      </c>
      <c r="H4443" s="103">
        <v>12</v>
      </c>
      <c r="I4443" s="100" t="s">
        <v>7471</v>
      </c>
      <c r="J4443" s="101" t="s">
        <v>9857</v>
      </c>
      <c r="K4443" s="101" t="s">
        <v>629</v>
      </c>
    </row>
    <row r="4444" spans="1:11">
      <c r="A4444" s="2" t="s">
        <v>12134</v>
      </c>
      <c r="B4444" s="99">
        <v>2161857</v>
      </c>
      <c r="C4444" s="100" t="s">
        <v>9858</v>
      </c>
      <c r="D4444" s="101" t="s">
        <v>9859</v>
      </c>
      <c r="E4444" s="102">
        <v>2215558</v>
      </c>
      <c r="F4444" s="101" t="s">
        <v>7506</v>
      </c>
      <c r="G4444" s="101" t="s">
        <v>3175</v>
      </c>
      <c r="H4444" s="103">
        <v>12</v>
      </c>
      <c r="I4444" s="100" t="s">
        <v>7471</v>
      </c>
      <c r="J4444" s="101" t="s">
        <v>9859</v>
      </c>
      <c r="K4444" s="101" t="s">
        <v>629</v>
      </c>
    </row>
    <row r="4445" spans="1:11">
      <c r="A4445" s="2" t="s">
        <v>12134</v>
      </c>
      <c r="B4445" s="99">
        <v>2170037</v>
      </c>
      <c r="C4445" s="100" t="s">
        <v>9860</v>
      </c>
      <c r="D4445" s="101" t="s">
        <v>9861</v>
      </c>
      <c r="E4445" s="102">
        <v>2215558</v>
      </c>
      <c r="F4445" s="101" t="s">
        <v>7506</v>
      </c>
      <c r="G4445" s="101" t="s">
        <v>3175</v>
      </c>
      <c r="H4445" s="103">
        <v>12</v>
      </c>
      <c r="I4445" s="100" t="s">
        <v>7471</v>
      </c>
      <c r="J4445" s="101" t="s">
        <v>9861</v>
      </c>
      <c r="K4445" s="101" t="s">
        <v>629</v>
      </c>
    </row>
    <row r="4446" spans="1:11">
      <c r="A4446" s="2" t="s">
        <v>12134</v>
      </c>
      <c r="B4446" s="99">
        <v>2172261</v>
      </c>
      <c r="C4446" s="100" t="s">
        <v>9862</v>
      </c>
      <c r="D4446" s="101" t="s">
        <v>9863</v>
      </c>
      <c r="E4446" s="102">
        <v>2215558</v>
      </c>
      <c r="F4446" s="101" t="s">
        <v>7506</v>
      </c>
      <c r="G4446" s="101" t="s">
        <v>3175</v>
      </c>
      <c r="H4446" s="103">
        <v>12</v>
      </c>
      <c r="I4446" s="100" t="s">
        <v>7471</v>
      </c>
      <c r="J4446" s="101" t="s">
        <v>9863</v>
      </c>
      <c r="K4446" s="101" t="s">
        <v>629</v>
      </c>
    </row>
    <row r="4447" spans="1:11">
      <c r="A4447" s="2" t="s">
        <v>12134</v>
      </c>
      <c r="B4447" s="99">
        <v>2190354</v>
      </c>
      <c r="C4447" s="100" t="s">
        <v>9864</v>
      </c>
      <c r="D4447" s="101" t="s">
        <v>9865</v>
      </c>
      <c r="E4447" s="102">
        <v>2215558</v>
      </c>
      <c r="F4447" s="101" t="s">
        <v>7506</v>
      </c>
      <c r="G4447" s="101" t="s">
        <v>3175</v>
      </c>
      <c r="H4447" s="103">
        <v>12</v>
      </c>
      <c r="I4447" s="100" t="s">
        <v>7471</v>
      </c>
      <c r="J4447" s="101" t="s">
        <v>9865</v>
      </c>
      <c r="K4447" s="101" t="s">
        <v>629</v>
      </c>
    </row>
    <row r="4448" spans="1:11">
      <c r="A4448" s="2" t="s">
        <v>12134</v>
      </c>
      <c r="B4448" s="99">
        <v>2177951</v>
      </c>
      <c r="C4448" s="100" t="s">
        <v>9866</v>
      </c>
      <c r="D4448" s="101" t="s">
        <v>9867</v>
      </c>
      <c r="E4448" s="102">
        <v>2215558</v>
      </c>
      <c r="F4448" s="101" t="s">
        <v>7506</v>
      </c>
      <c r="G4448" s="101" t="s">
        <v>3175</v>
      </c>
      <c r="H4448" s="103">
        <v>12</v>
      </c>
      <c r="I4448" s="100" t="s">
        <v>7471</v>
      </c>
      <c r="J4448" s="101" t="s">
        <v>9867</v>
      </c>
      <c r="K4448" s="101" t="s">
        <v>629</v>
      </c>
    </row>
    <row r="4449" spans="1:11">
      <c r="A4449" s="2" t="s">
        <v>12134</v>
      </c>
      <c r="B4449" s="99">
        <v>2180022</v>
      </c>
      <c r="C4449" s="100" t="s">
        <v>9868</v>
      </c>
      <c r="D4449" s="101" t="s">
        <v>9869</v>
      </c>
      <c r="E4449" s="102">
        <v>2215558</v>
      </c>
      <c r="F4449" s="101" t="s">
        <v>7506</v>
      </c>
      <c r="G4449" s="101" t="s">
        <v>3175</v>
      </c>
      <c r="H4449" s="103">
        <v>12</v>
      </c>
      <c r="I4449" s="100" t="s">
        <v>7471</v>
      </c>
      <c r="J4449" s="101" t="s">
        <v>9869</v>
      </c>
      <c r="K4449" s="101" t="s">
        <v>629</v>
      </c>
    </row>
    <row r="4450" spans="1:11">
      <c r="A4450" s="2" t="s">
        <v>12134</v>
      </c>
      <c r="B4450" s="99">
        <v>2186708</v>
      </c>
      <c r="C4450" s="100" t="s">
        <v>9870</v>
      </c>
      <c r="D4450" s="101" t="s">
        <v>9871</v>
      </c>
      <c r="E4450" s="102">
        <v>2215558</v>
      </c>
      <c r="F4450" s="101" t="s">
        <v>7506</v>
      </c>
      <c r="G4450" s="101" t="s">
        <v>3175</v>
      </c>
      <c r="H4450" s="103">
        <v>12</v>
      </c>
      <c r="I4450" s="100" t="s">
        <v>7471</v>
      </c>
      <c r="J4450" s="101" t="s">
        <v>9871</v>
      </c>
      <c r="K4450" s="101" t="s">
        <v>629</v>
      </c>
    </row>
    <row r="4451" spans="1:11">
      <c r="A4451" s="2" t="s">
        <v>12134</v>
      </c>
      <c r="B4451" s="99">
        <v>2176792</v>
      </c>
      <c r="C4451" s="100" t="s">
        <v>9872</v>
      </c>
      <c r="D4451" s="101" t="s">
        <v>9873</v>
      </c>
      <c r="E4451" s="102">
        <v>2215558</v>
      </c>
      <c r="F4451" s="101" t="s">
        <v>7506</v>
      </c>
      <c r="G4451" s="101" t="s">
        <v>3175</v>
      </c>
      <c r="H4451" s="103">
        <v>12</v>
      </c>
      <c r="I4451" s="100" t="s">
        <v>7471</v>
      </c>
      <c r="J4451" s="101" t="s">
        <v>9873</v>
      </c>
      <c r="K4451" s="101" t="s">
        <v>629</v>
      </c>
    </row>
    <row r="4452" spans="1:11">
      <c r="A4452" s="2" t="s">
        <v>12134</v>
      </c>
      <c r="B4452" s="99">
        <v>2164066</v>
      </c>
      <c r="C4452" s="100" t="s">
        <v>9874</v>
      </c>
      <c r="D4452" s="101" t="s">
        <v>9875</v>
      </c>
      <c r="E4452" s="102">
        <v>2124163</v>
      </c>
      <c r="F4452" s="101" t="s">
        <v>7506</v>
      </c>
      <c r="G4452" s="101" t="s">
        <v>2900</v>
      </c>
      <c r="H4452" s="103">
        <v>12</v>
      </c>
      <c r="I4452" s="100" t="s">
        <v>7471</v>
      </c>
      <c r="J4452" s="101" t="s">
        <v>9875</v>
      </c>
      <c r="K4452" s="101" t="s">
        <v>9876</v>
      </c>
    </row>
    <row r="4453" spans="1:11">
      <c r="A4453" s="2" t="s">
        <v>12134</v>
      </c>
      <c r="B4453" s="99">
        <v>2137584</v>
      </c>
      <c r="C4453" s="100" t="s">
        <v>12804</v>
      </c>
      <c r="D4453" s="101" t="s">
        <v>12805</v>
      </c>
      <c r="E4453" s="102">
        <v>2220120</v>
      </c>
      <c r="F4453" s="101" t="s">
        <v>7506</v>
      </c>
      <c r="G4453" s="101" t="s">
        <v>3175</v>
      </c>
      <c r="H4453" s="103">
        <v>12</v>
      </c>
      <c r="I4453" s="100" t="s">
        <v>7471</v>
      </c>
      <c r="J4453" s="101" t="s">
        <v>12805</v>
      </c>
      <c r="K4453" s="101" t="s">
        <v>691</v>
      </c>
    </row>
    <row r="4454" spans="1:11">
      <c r="A4454" s="2" t="s">
        <v>12134</v>
      </c>
      <c r="B4454" s="99">
        <v>2137912</v>
      </c>
      <c r="C4454" s="100" t="s">
        <v>12806</v>
      </c>
      <c r="D4454" s="101" t="s">
        <v>12807</v>
      </c>
      <c r="E4454" s="102">
        <v>2220120</v>
      </c>
      <c r="F4454" s="101" t="s">
        <v>7506</v>
      </c>
      <c r="G4454" s="101" t="s">
        <v>3175</v>
      </c>
      <c r="H4454" s="103">
        <v>12</v>
      </c>
      <c r="I4454" s="100" t="s">
        <v>7471</v>
      </c>
      <c r="J4454" s="101" t="s">
        <v>12807</v>
      </c>
      <c r="K4454" s="101" t="s">
        <v>691</v>
      </c>
    </row>
    <row r="4455" spans="1:11">
      <c r="A4455" s="2" t="s">
        <v>12134</v>
      </c>
      <c r="B4455" s="99">
        <v>2161015</v>
      </c>
      <c r="C4455" s="100" t="s">
        <v>12808</v>
      </c>
      <c r="D4455" s="101" t="s">
        <v>12809</v>
      </c>
      <c r="E4455" s="102">
        <v>2220120</v>
      </c>
      <c r="F4455" s="101" t="s">
        <v>7506</v>
      </c>
      <c r="G4455" s="101" t="s">
        <v>3175</v>
      </c>
      <c r="H4455" s="103">
        <v>12</v>
      </c>
      <c r="I4455" s="100" t="s">
        <v>7471</v>
      </c>
      <c r="J4455" s="101" t="s">
        <v>12809</v>
      </c>
      <c r="K4455" s="101" t="s">
        <v>691</v>
      </c>
    </row>
    <row r="4456" spans="1:11">
      <c r="A4456" s="2" t="s">
        <v>12134</v>
      </c>
      <c r="B4456" s="99">
        <v>2172944</v>
      </c>
      <c r="C4456" s="100" t="s">
        <v>12810</v>
      </c>
      <c r="D4456" s="101" t="s">
        <v>12811</v>
      </c>
      <c r="E4456" s="102">
        <v>2220120</v>
      </c>
      <c r="F4456" s="101" t="s">
        <v>7506</v>
      </c>
      <c r="G4456" s="101" t="s">
        <v>3175</v>
      </c>
      <c r="H4456" s="103">
        <v>12</v>
      </c>
      <c r="I4456" s="100" t="s">
        <v>7496</v>
      </c>
      <c r="J4456" s="101" t="s">
        <v>12811</v>
      </c>
      <c r="K4456" s="101" t="s">
        <v>691</v>
      </c>
    </row>
    <row r="4457" spans="1:11">
      <c r="A4457" s="2" t="s">
        <v>12134</v>
      </c>
      <c r="B4457" s="99">
        <v>2174020</v>
      </c>
      <c r="C4457" s="100" t="s">
        <v>12812</v>
      </c>
      <c r="D4457" s="101" t="s">
        <v>12813</v>
      </c>
      <c r="E4457" s="102">
        <v>2220120</v>
      </c>
      <c r="F4457" s="101" t="s">
        <v>7506</v>
      </c>
      <c r="G4457" s="101" t="s">
        <v>3175</v>
      </c>
      <c r="H4457" s="103">
        <v>12</v>
      </c>
      <c r="I4457" s="100" t="s">
        <v>7471</v>
      </c>
      <c r="J4457" s="101" t="s">
        <v>12813</v>
      </c>
      <c r="K4457" s="101" t="s">
        <v>691</v>
      </c>
    </row>
    <row r="4458" spans="1:11">
      <c r="A4458" s="2" t="s">
        <v>12134</v>
      </c>
      <c r="B4458" s="99">
        <v>2182046</v>
      </c>
      <c r="C4458" s="100" t="s">
        <v>12814</v>
      </c>
      <c r="D4458" s="101" t="s">
        <v>12815</v>
      </c>
      <c r="E4458" s="102">
        <v>2220120</v>
      </c>
      <c r="F4458" s="101" t="s">
        <v>7506</v>
      </c>
      <c r="G4458" s="101" t="s">
        <v>3175</v>
      </c>
      <c r="H4458" s="103">
        <v>12</v>
      </c>
      <c r="I4458" s="100" t="s">
        <v>7471</v>
      </c>
      <c r="J4458" s="101" t="s">
        <v>12815</v>
      </c>
      <c r="K4458" s="101" t="s">
        <v>691</v>
      </c>
    </row>
    <row r="4459" spans="1:11">
      <c r="A4459" s="2" t="s">
        <v>12134</v>
      </c>
      <c r="B4459" s="99">
        <v>2184068</v>
      </c>
      <c r="C4459" s="100" t="s">
        <v>12816</v>
      </c>
      <c r="D4459" s="101" t="s">
        <v>12817</v>
      </c>
      <c r="E4459" s="102">
        <v>2220120</v>
      </c>
      <c r="F4459" s="101" t="s">
        <v>7506</v>
      </c>
      <c r="G4459" s="101" t="s">
        <v>3175</v>
      </c>
      <c r="H4459" s="103">
        <v>12</v>
      </c>
      <c r="I4459" s="100" t="s">
        <v>7471</v>
      </c>
      <c r="J4459" s="101" t="s">
        <v>12817</v>
      </c>
      <c r="K4459" s="101" t="s">
        <v>691</v>
      </c>
    </row>
    <row r="4460" spans="1:11">
      <c r="A4460" s="2" t="s">
        <v>12134</v>
      </c>
      <c r="B4460" s="99">
        <v>2184888</v>
      </c>
      <c r="C4460" s="100" t="s">
        <v>12818</v>
      </c>
      <c r="D4460" s="101" t="s">
        <v>12819</v>
      </c>
      <c r="E4460" s="102">
        <v>2220120</v>
      </c>
      <c r="F4460" s="101" t="s">
        <v>7506</v>
      </c>
      <c r="G4460" s="101" t="s">
        <v>3175</v>
      </c>
      <c r="H4460" s="103">
        <v>12</v>
      </c>
      <c r="I4460" s="100" t="s">
        <v>7471</v>
      </c>
      <c r="J4460" s="101" t="s">
        <v>12819</v>
      </c>
      <c r="K4460" s="101" t="s">
        <v>691</v>
      </c>
    </row>
    <row r="4461" spans="1:11">
      <c r="A4461" s="2" t="s">
        <v>12134</v>
      </c>
      <c r="B4461" s="99">
        <v>2142332</v>
      </c>
      <c r="C4461" s="100" t="s">
        <v>12820</v>
      </c>
      <c r="D4461" s="101" t="s">
        <v>12821</v>
      </c>
      <c r="E4461" s="102">
        <v>2220120</v>
      </c>
      <c r="F4461" s="101" t="s">
        <v>7506</v>
      </c>
      <c r="G4461" s="101" t="s">
        <v>3175</v>
      </c>
      <c r="H4461" s="103">
        <v>12</v>
      </c>
      <c r="I4461" s="100" t="s">
        <v>7471</v>
      </c>
      <c r="J4461" s="101" t="s">
        <v>12821</v>
      </c>
      <c r="K4461" s="101" t="s">
        <v>691</v>
      </c>
    </row>
    <row r="4462" spans="1:11">
      <c r="A4462" s="2" t="s">
        <v>12134</v>
      </c>
      <c r="B4462" s="99">
        <v>2186783</v>
      </c>
      <c r="C4462" s="100" t="s">
        <v>12822</v>
      </c>
      <c r="D4462" s="101" t="s">
        <v>12823</v>
      </c>
      <c r="E4462" s="102">
        <v>2220120</v>
      </c>
      <c r="F4462" s="101" t="s">
        <v>7506</v>
      </c>
      <c r="G4462" s="101" t="s">
        <v>3175</v>
      </c>
      <c r="H4462" s="103">
        <v>12</v>
      </c>
      <c r="I4462" s="100" t="s">
        <v>7471</v>
      </c>
      <c r="J4462" s="101" t="s">
        <v>12823</v>
      </c>
      <c r="K4462" s="101" t="s">
        <v>691</v>
      </c>
    </row>
    <row r="4463" spans="1:11">
      <c r="A4463" s="2" t="s">
        <v>12134</v>
      </c>
      <c r="B4463" s="99">
        <v>2184805</v>
      </c>
      <c r="C4463" s="100" t="s">
        <v>12824</v>
      </c>
      <c r="D4463" s="101" t="s">
        <v>12825</v>
      </c>
      <c r="E4463" s="102">
        <v>2220120</v>
      </c>
      <c r="F4463" s="101" t="s">
        <v>7506</v>
      </c>
      <c r="G4463" s="101" t="s">
        <v>3175</v>
      </c>
      <c r="H4463" s="103">
        <v>12</v>
      </c>
      <c r="I4463" s="100" t="s">
        <v>7471</v>
      </c>
      <c r="J4463" s="101" t="s">
        <v>12825</v>
      </c>
      <c r="K4463" s="101" t="s">
        <v>691</v>
      </c>
    </row>
    <row r="4464" spans="1:11">
      <c r="A4464" s="2" t="s">
        <v>12134</v>
      </c>
      <c r="B4464" s="99">
        <v>2161851</v>
      </c>
      <c r="C4464" s="100" t="s">
        <v>12826</v>
      </c>
      <c r="D4464" s="101" t="s">
        <v>12827</v>
      </c>
      <c r="E4464" s="102">
        <v>2220120</v>
      </c>
      <c r="F4464" s="101" t="s">
        <v>7506</v>
      </c>
      <c r="G4464" s="101" t="s">
        <v>3175</v>
      </c>
      <c r="H4464" s="103">
        <v>12</v>
      </c>
      <c r="I4464" s="100" t="s">
        <v>7471</v>
      </c>
      <c r="J4464" s="101" t="s">
        <v>12827</v>
      </c>
      <c r="K4464" s="101" t="s">
        <v>691</v>
      </c>
    </row>
    <row r="4465" spans="1:11">
      <c r="A4465" s="2" t="s">
        <v>12134</v>
      </c>
      <c r="B4465" s="99">
        <v>2179177</v>
      </c>
      <c r="C4465" s="100" t="s">
        <v>12828</v>
      </c>
      <c r="D4465" s="101" t="s">
        <v>12829</v>
      </c>
      <c r="E4465" s="102">
        <v>2220120</v>
      </c>
      <c r="F4465" s="101" t="s">
        <v>7506</v>
      </c>
      <c r="G4465" s="101" t="s">
        <v>3175</v>
      </c>
      <c r="H4465" s="103">
        <v>12</v>
      </c>
      <c r="I4465" s="100" t="s">
        <v>7471</v>
      </c>
      <c r="J4465" s="101" t="s">
        <v>12829</v>
      </c>
      <c r="K4465" s="101" t="s">
        <v>691</v>
      </c>
    </row>
    <row r="4466" spans="1:11">
      <c r="A4466" s="2" t="s">
        <v>12134</v>
      </c>
      <c r="B4466" s="99">
        <v>2163887</v>
      </c>
      <c r="C4466" s="100" t="s">
        <v>12830</v>
      </c>
      <c r="D4466" s="101" t="s">
        <v>12831</v>
      </c>
      <c r="E4466" s="102">
        <v>2220120</v>
      </c>
      <c r="F4466" s="101" t="s">
        <v>7506</v>
      </c>
      <c r="G4466" s="101" t="s">
        <v>3175</v>
      </c>
      <c r="H4466" s="103">
        <v>12</v>
      </c>
      <c r="I4466" s="100" t="s">
        <v>7471</v>
      </c>
      <c r="J4466" s="101" t="s">
        <v>12831</v>
      </c>
      <c r="K4466" s="101" t="s">
        <v>691</v>
      </c>
    </row>
    <row r="4467" spans="1:11">
      <c r="A4467" s="2" t="s">
        <v>12134</v>
      </c>
      <c r="B4467" s="99">
        <v>2141966</v>
      </c>
      <c r="C4467" s="100" t="s">
        <v>12832</v>
      </c>
      <c r="D4467" s="101" t="s">
        <v>12833</v>
      </c>
      <c r="E4467" s="102">
        <v>2214922</v>
      </c>
      <c r="F4467" s="101" t="s">
        <v>7506</v>
      </c>
      <c r="G4467" s="101" t="s">
        <v>5876</v>
      </c>
      <c r="H4467" s="103">
        <v>4</v>
      </c>
      <c r="I4467" s="100" t="s">
        <v>7471</v>
      </c>
      <c r="J4467" s="101" t="s">
        <v>12833</v>
      </c>
      <c r="K4467" s="101" t="s">
        <v>692</v>
      </c>
    </row>
    <row r="4468" spans="1:11">
      <c r="A4468" s="2" t="s">
        <v>12134</v>
      </c>
      <c r="B4468" s="99">
        <v>2145714</v>
      </c>
      <c r="C4468" s="100" t="s">
        <v>12834</v>
      </c>
      <c r="D4468" s="101" t="s">
        <v>12835</v>
      </c>
      <c r="E4468" s="102">
        <v>2214922</v>
      </c>
      <c r="F4468" s="101" t="s">
        <v>7506</v>
      </c>
      <c r="G4468" s="101" t="s">
        <v>5876</v>
      </c>
      <c r="H4468" s="103">
        <v>4</v>
      </c>
      <c r="I4468" s="100" t="s">
        <v>7471</v>
      </c>
      <c r="J4468" s="101" t="s">
        <v>12835</v>
      </c>
      <c r="K4468" s="101" t="s">
        <v>692</v>
      </c>
    </row>
    <row r="4469" spans="1:11">
      <c r="A4469" s="2" t="s">
        <v>12134</v>
      </c>
      <c r="B4469" s="99">
        <v>2159682</v>
      </c>
      <c r="C4469" s="100" t="s">
        <v>12836</v>
      </c>
      <c r="D4469" s="101" t="s">
        <v>12837</v>
      </c>
      <c r="E4469" s="102">
        <v>2214922</v>
      </c>
      <c r="F4469" s="101" t="s">
        <v>7506</v>
      </c>
      <c r="G4469" s="101" t="s">
        <v>5876</v>
      </c>
      <c r="H4469" s="103">
        <v>4</v>
      </c>
      <c r="I4469" s="100" t="s">
        <v>7471</v>
      </c>
      <c r="J4469" s="101" t="s">
        <v>12837</v>
      </c>
      <c r="K4469" s="101" t="s">
        <v>692</v>
      </c>
    </row>
    <row r="4470" spans="1:11">
      <c r="A4470" s="2" t="s">
        <v>12134</v>
      </c>
      <c r="B4470" s="99">
        <v>2164449</v>
      </c>
      <c r="C4470" s="100" t="s">
        <v>12838</v>
      </c>
      <c r="D4470" s="101" t="s">
        <v>12839</v>
      </c>
      <c r="E4470" s="102">
        <v>2214922</v>
      </c>
      <c r="F4470" s="101" t="s">
        <v>7506</v>
      </c>
      <c r="G4470" s="101" t="s">
        <v>5876</v>
      </c>
      <c r="H4470" s="103">
        <v>4</v>
      </c>
      <c r="I4470" s="100" t="s">
        <v>7471</v>
      </c>
      <c r="J4470" s="101" t="s">
        <v>12839</v>
      </c>
      <c r="K4470" s="101" t="s">
        <v>692</v>
      </c>
    </row>
    <row r="4471" spans="1:11">
      <c r="A4471" s="2" t="s">
        <v>12134</v>
      </c>
      <c r="B4471" s="99">
        <v>2190423</v>
      </c>
      <c r="C4471" s="100" t="s">
        <v>12840</v>
      </c>
      <c r="D4471" s="101" t="s">
        <v>12841</v>
      </c>
      <c r="E4471" s="102">
        <v>2214922</v>
      </c>
      <c r="F4471" s="101" t="s">
        <v>7506</v>
      </c>
      <c r="G4471" s="101" t="s">
        <v>5876</v>
      </c>
      <c r="H4471" s="103">
        <v>4</v>
      </c>
      <c r="I4471" s="100" t="s">
        <v>7471</v>
      </c>
      <c r="J4471" s="101" t="s">
        <v>12841</v>
      </c>
      <c r="K4471" s="101" t="s">
        <v>692</v>
      </c>
    </row>
    <row r="4472" spans="1:11">
      <c r="A4472" s="2" t="s">
        <v>12134</v>
      </c>
      <c r="B4472" s="99">
        <v>2129335</v>
      </c>
      <c r="C4472" s="100" t="s">
        <v>12842</v>
      </c>
      <c r="D4472" s="101" t="s">
        <v>12843</v>
      </c>
      <c r="E4472" s="102">
        <v>2214922</v>
      </c>
      <c r="F4472" s="101" t="s">
        <v>7506</v>
      </c>
      <c r="G4472" s="101" t="s">
        <v>5876</v>
      </c>
      <c r="H4472" s="103">
        <v>4</v>
      </c>
      <c r="I4472" s="100" t="s">
        <v>7471</v>
      </c>
      <c r="J4472" s="101" t="s">
        <v>12843</v>
      </c>
      <c r="K4472" s="101" t="s">
        <v>692</v>
      </c>
    </row>
    <row r="4473" spans="1:11">
      <c r="A4473" s="2" t="s">
        <v>12134</v>
      </c>
      <c r="B4473" s="99">
        <v>2183533</v>
      </c>
      <c r="C4473" s="100" t="s">
        <v>12844</v>
      </c>
      <c r="D4473" s="101" t="s">
        <v>12845</v>
      </c>
      <c r="E4473" s="102">
        <v>2214922</v>
      </c>
      <c r="F4473" s="101" t="s">
        <v>7506</v>
      </c>
      <c r="G4473" s="101" t="s">
        <v>5876</v>
      </c>
      <c r="H4473" s="103">
        <v>4</v>
      </c>
      <c r="I4473" s="100" t="s">
        <v>7471</v>
      </c>
      <c r="J4473" s="101" t="s">
        <v>12845</v>
      </c>
      <c r="K4473" s="101" t="s">
        <v>692</v>
      </c>
    </row>
    <row r="4474" spans="1:11">
      <c r="A4474" s="2" t="s">
        <v>12134</v>
      </c>
      <c r="B4474" s="99">
        <v>2184321</v>
      </c>
      <c r="C4474" s="100" t="s">
        <v>12846</v>
      </c>
      <c r="D4474" s="101" t="s">
        <v>12847</v>
      </c>
      <c r="E4474" s="102">
        <v>2214922</v>
      </c>
      <c r="F4474" s="101" t="s">
        <v>7506</v>
      </c>
      <c r="G4474" s="101" t="s">
        <v>5876</v>
      </c>
      <c r="H4474" s="103">
        <v>4</v>
      </c>
      <c r="I4474" s="100" t="s">
        <v>7471</v>
      </c>
      <c r="J4474" s="101" t="s">
        <v>12847</v>
      </c>
      <c r="K4474" s="101" t="s">
        <v>692</v>
      </c>
    </row>
    <row r="4475" spans="1:11">
      <c r="A4475" s="2" t="s">
        <v>12134</v>
      </c>
      <c r="B4475" s="99">
        <v>2140312</v>
      </c>
      <c r="C4475" s="100" t="s">
        <v>12470</v>
      </c>
      <c r="D4475" s="101" t="s">
        <v>12471</v>
      </c>
      <c r="E4475" s="102">
        <v>2220224</v>
      </c>
      <c r="F4475" s="101" t="s">
        <v>7506</v>
      </c>
      <c r="G4475" s="101" t="s">
        <v>3175</v>
      </c>
      <c r="H4475" s="103">
        <v>12</v>
      </c>
      <c r="I4475" s="100" t="s">
        <v>7471</v>
      </c>
      <c r="J4475" s="101" t="s">
        <v>12471</v>
      </c>
      <c r="K4475" s="101" t="s">
        <v>736</v>
      </c>
    </row>
    <row r="4476" spans="1:11">
      <c r="A4476" s="2" t="s">
        <v>12134</v>
      </c>
      <c r="B4476" s="99">
        <v>2143596</v>
      </c>
      <c r="C4476" s="100" t="s">
        <v>12472</v>
      </c>
      <c r="D4476" s="101" t="s">
        <v>12473</v>
      </c>
      <c r="E4476" s="102">
        <v>2220224</v>
      </c>
      <c r="F4476" s="101" t="s">
        <v>7506</v>
      </c>
      <c r="G4476" s="101" t="s">
        <v>3175</v>
      </c>
      <c r="H4476" s="103">
        <v>12</v>
      </c>
      <c r="I4476" s="100" t="s">
        <v>7471</v>
      </c>
      <c r="J4476" s="101" t="s">
        <v>12473</v>
      </c>
      <c r="K4476" s="101" t="s">
        <v>736</v>
      </c>
    </row>
    <row r="4477" spans="1:11">
      <c r="A4477" s="2" t="s">
        <v>12134</v>
      </c>
      <c r="B4477" s="99">
        <v>2176971</v>
      </c>
      <c r="C4477" s="100" t="s">
        <v>12474</v>
      </c>
      <c r="D4477" s="101" t="s">
        <v>12475</v>
      </c>
      <c r="E4477" s="102">
        <v>2220224</v>
      </c>
      <c r="F4477" s="101" t="s">
        <v>7506</v>
      </c>
      <c r="G4477" s="101" t="s">
        <v>3175</v>
      </c>
      <c r="H4477" s="103">
        <v>12</v>
      </c>
      <c r="I4477" s="100" t="s">
        <v>7471</v>
      </c>
      <c r="J4477" s="101" t="s">
        <v>12475</v>
      </c>
      <c r="K4477" s="101" t="s">
        <v>736</v>
      </c>
    </row>
    <row r="4478" spans="1:11">
      <c r="A4478" s="2" t="s">
        <v>12134</v>
      </c>
      <c r="B4478" s="99">
        <v>2180273</v>
      </c>
      <c r="C4478" s="100" t="s">
        <v>12476</v>
      </c>
      <c r="D4478" s="101" t="s">
        <v>12477</v>
      </c>
      <c r="E4478" s="102">
        <v>2220224</v>
      </c>
      <c r="F4478" s="101" t="s">
        <v>7506</v>
      </c>
      <c r="G4478" s="101" t="s">
        <v>3175</v>
      </c>
      <c r="H4478" s="103">
        <v>12</v>
      </c>
      <c r="I4478" s="100" t="s">
        <v>7471</v>
      </c>
      <c r="J4478" s="101" t="s">
        <v>12477</v>
      </c>
      <c r="K4478" s="101" t="s">
        <v>736</v>
      </c>
    </row>
    <row r="4479" spans="1:11">
      <c r="A4479" s="2" t="s">
        <v>12134</v>
      </c>
      <c r="B4479" s="99">
        <v>2185405</v>
      </c>
      <c r="C4479" s="100" t="s">
        <v>12478</v>
      </c>
      <c r="D4479" s="101" t="s">
        <v>12479</v>
      </c>
      <c r="E4479" s="102">
        <v>2220224</v>
      </c>
      <c r="F4479" s="101" t="s">
        <v>7506</v>
      </c>
      <c r="G4479" s="101" t="s">
        <v>3175</v>
      </c>
      <c r="H4479" s="103">
        <v>12</v>
      </c>
      <c r="I4479" s="100" t="s">
        <v>7471</v>
      </c>
      <c r="J4479" s="101" t="s">
        <v>12479</v>
      </c>
      <c r="K4479" s="101" t="s">
        <v>736</v>
      </c>
    </row>
    <row r="4480" spans="1:11">
      <c r="A4480" s="2" t="s">
        <v>12134</v>
      </c>
      <c r="B4480" s="99">
        <v>2190131</v>
      </c>
      <c r="C4480" s="100" t="s">
        <v>12480</v>
      </c>
      <c r="D4480" s="101" t="s">
        <v>12481</v>
      </c>
      <c r="E4480" s="102">
        <v>2220224</v>
      </c>
      <c r="F4480" s="101" t="s">
        <v>7506</v>
      </c>
      <c r="G4480" s="101" t="s">
        <v>3175</v>
      </c>
      <c r="H4480" s="103">
        <v>12</v>
      </c>
      <c r="I4480" s="100" t="s">
        <v>7471</v>
      </c>
      <c r="J4480" s="101" t="s">
        <v>12481</v>
      </c>
      <c r="K4480" s="101" t="s">
        <v>736</v>
      </c>
    </row>
    <row r="4481" spans="1:11">
      <c r="A4481" s="2" t="s">
        <v>12134</v>
      </c>
      <c r="B4481" s="99">
        <v>2191067</v>
      </c>
      <c r="C4481" s="100" t="s">
        <v>12482</v>
      </c>
      <c r="D4481" s="101" t="s">
        <v>12483</v>
      </c>
      <c r="E4481" s="102">
        <v>2220224</v>
      </c>
      <c r="F4481" s="101" t="s">
        <v>7506</v>
      </c>
      <c r="G4481" s="101" t="s">
        <v>3175</v>
      </c>
      <c r="H4481" s="103">
        <v>12</v>
      </c>
      <c r="I4481" s="100" t="s">
        <v>7471</v>
      </c>
      <c r="J4481" s="101" t="s">
        <v>12483</v>
      </c>
      <c r="K4481" s="101" t="s">
        <v>736</v>
      </c>
    </row>
    <row r="4482" spans="1:11">
      <c r="A4482" s="2" t="s">
        <v>12134</v>
      </c>
      <c r="B4482" s="99">
        <v>2132071</v>
      </c>
      <c r="C4482" s="100" t="s">
        <v>12484</v>
      </c>
      <c r="D4482" s="101" t="s">
        <v>12485</v>
      </c>
      <c r="E4482" s="102">
        <v>2220224</v>
      </c>
      <c r="F4482" s="101" t="s">
        <v>7506</v>
      </c>
      <c r="G4482" s="101" t="s">
        <v>3175</v>
      </c>
      <c r="H4482" s="103">
        <v>12</v>
      </c>
      <c r="I4482" s="100" t="s">
        <v>7471</v>
      </c>
      <c r="J4482" s="101" t="s">
        <v>12485</v>
      </c>
      <c r="K4482" s="101" t="s">
        <v>736</v>
      </c>
    </row>
    <row r="4483" spans="1:11">
      <c r="A4483" s="2" t="s">
        <v>12134</v>
      </c>
      <c r="B4483" s="99">
        <v>2144558</v>
      </c>
      <c r="C4483" s="100" t="s">
        <v>12486</v>
      </c>
      <c r="D4483" s="101" t="s">
        <v>12487</v>
      </c>
      <c r="E4483" s="102">
        <v>2220224</v>
      </c>
      <c r="F4483" s="101" t="s">
        <v>7506</v>
      </c>
      <c r="G4483" s="101" t="s">
        <v>3175</v>
      </c>
      <c r="H4483" s="103">
        <v>12</v>
      </c>
      <c r="I4483" s="100" t="s">
        <v>7471</v>
      </c>
      <c r="J4483" s="101" t="s">
        <v>12487</v>
      </c>
      <c r="K4483" s="101" t="s">
        <v>736</v>
      </c>
    </row>
    <row r="4484" spans="1:11">
      <c r="A4484" s="2" t="s">
        <v>12134</v>
      </c>
      <c r="B4484" s="99">
        <v>2183314</v>
      </c>
      <c r="C4484" s="100" t="s">
        <v>12488</v>
      </c>
      <c r="D4484" s="101" t="s">
        <v>12489</v>
      </c>
      <c r="E4484" s="102">
        <v>2220224</v>
      </c>
      <c r="F4484" s="101" t="s">
        <v>7506</v>
      </c>
      <c r="G4484" s="101" t="s">
        <v>3175</v>
      </c>
      <c r="H4484" s="103">
        <v>12</v>
      </c>
      <c r="I4484" s="100" t="s">
        <v>7471</v>
      </c>
      <c r="J4484" s="101" t="s">
        <v>12489</v>
      </c>
      <c r="K4484" s="101" t="s">
        <v>736</v>
      </c>
    </row>
    <row r="4485" spans="1:11">
      <c r="A4485" s="2" t="s">
        <v>12134</v>
      </c>
      <c r="B4485" s="99">
        <v>2190401</v>
      </c>
      <c r="C4485" s="100" t="s">
        <v>12490</v>
      </c>
      <c r="D4485" s="101" t="s">
        <v>12491</v>
      </c>
      <c r="E4485" s="102">
        <v>2220224</v>
      </c>
      <c r="F4485" s="101" t="s">
        <v>7506</v>
      </c>
      <c r="G4485" s="101" t="s">
        <v>3175</v>
      </c>
      <c r="H4485" s="103">
        <v>12</v>
      </c>
      <c r="I4485" s="100" t="s">
        <v>7471</v>
      </c>
      <c r="J4485" s="101" t="s">
        <v>12491</v>
      </c>
      <c r="K4485" s="101" t="s">
        <v>736</v>
      </c>
    </row>
    <row r="4486" spans="1:11">
      <c r="A4486" s="2" t="s">
        <v>12134</v>
      </c>
      <c r="B4486" s="99">
        <v>2190645</v>
      </c>
      <c r="C4486" s="100" t="s">
        <v>6072</v>
      </c>
      <c r="D4486" s="101" t="s">
        <v>6073</v>
      </c>
      <c r="E4486" s="102">
        <v>2220150</v>
      </c>
      <c r="F4486" s="101" t="s">
        <v>7506</v>
      </c>
      <c r="G4486" s="101" t="s">
        <v>3175</v>
      </c>
      <c r="H4486" s="103">
        <v>4</v>
      </c>
      <c r="I4486" s="100" t="s">
        <v>7471</v>
      </c>
      <c r="J4486" s="101" t="s">
        <v>6073</v>
      </c>
      <c r="K4486" s="101" t="s">
        <v>748</v>
      </c>
    </row>
    <row r="4487" spans="1:11">
      <c r="A4487" s="2" t="s">
        <v>12134</v>
      </c>
      <c r="B4487" s="99">
        <v>2140508</v>
      </c>
      <c r="C4487" s="100" t="s">
        <v>6381</v>
      </c>
      <c r="D4487" s="101" t="s">
        <v>6382</v>
      </c>
      <c r="E4487" s="102">
        <v>2220310</v>
      </c>
      <c r="F4487" s="101" t="s">
        <v>7506</v>
      </c>
      <c r="G4487" s="101" t="s">
        <v>3175</v>
      </c>
      <c r="H4487" s="103">
        <v>12</v>
      </c>
      <c r="I4487" s="100" t="s">
        <v>7471</v>
      </c>
      <c r="J4487" s="101" t="s">
        <v>6382</v>
      </c>
      <c r="K4487" s="101" t="s">
        <v>771</v>
      </c>
    </row>
    <row r="4488" spans="1:11">
      <c r="A4488" s="2" t="s">
        <v>12134</v>
      </c>
      <c r="B4488" s="99">
        <v>2158068</v>
      </c>
      <c r="C4488" s="100" t="s">
        <v>6383</v>
      </c>
      <c r="D4488" s="101" t="s">
        <v>6384</v>
      </c>
      <c r="E4488" s="102">
        <v>2220310</v>
      </c>
      <c r="F4488" s="101" t="s">
        <v>7506</v>
      </c>
      <c r="G4488" s="101" t="s">
        <v>3175</v>
      </c>
      <c r="H4488" s="103">
        <v>12</v>
      </c>
      <c r="I4488" s="100" t="s">
        <v>7471</v>
      </c>
      <c r="J4488" s="101" t="s">
        <v>6384</v>
      </c>
      <c r="K4488" s="101" t="s">
        <v>771</v>
      </c>
    </row>
    <row r="4489" spans="1:11">
      <c r="A4489" s="2" t="s">
        <v>12134</v>
      </c>
      <c r="B4489" s="99">
        <v>2187939</v>
      </c>
      <c r="C4489" s="100" t="s">
        <v>6385</v>
      </c>
      <c r="D4489" s="101" t="s">
        <v>6386</v>
      </c>
      <c r="E4489" s="102">
        <v>2220310</v>
      </c>
      <c r="F4489" s="101" t="s">
        <v>7506</v>
      </c>
      <c r="G4489" s="101" t="s">
        <v>3175</v>
      </c>
      <c r="H4489" s="103">
        <v>12</v>
      </c>
      <c r="I4489" s="100" t="s">
        <v>7471</v>
      </c>
      <c r="J4489" s="101" t="s">
        <v>6386</v>
      </c>
      <c r="K4489" s="101" t="s">
        <v>771</v>
      </c>
    </row>
    <row r="4490" spans="1:11">
      <c r="A4490" s="2" t="s">
        <v>12134</v>
      </c>
      <c r="B4490" s="99">
        <v>2189923</v>
      </c>
      <c r="C4490" s="100" t="s">
        <v>6387</v>
      </c>
      <c r="D4490" s="101" t="s">
        <v>6388</v>
      </c>
      <c r="E4490" s="102">
        <v>2220310</v>
      </c>
      <c r="F4490" s="101" t="s">
        <v>7506</v>
      </c>
      <c r="G4490" s="101" t="s">
        <v>3175</v>
      </c>
      <c r="H4490" s="103">
        <v>12</v>
      </c>
      <c r="I4490" s="100" t="s">
        <v>7471</v>
      </c>
      <c r="J4490" s="101" t="s">
        <v>6388</v>
      </c>
      <c r="K4490" s="101" t="s">
        <v>771</v>
      </c>
    </row>
    <row r="4491" spans="1:11">
      <c r="A4491" s="2" t="s">
        <v>12134</v>
      </c>
      <c r="B4491" s="99">
        <v>2183614</v>
      </c>
      <c r="C4491" s="100" t="s">
        <v>6389</v>
      </c>
      <c r="D4491" s="101" t="s">
        <v>6390</v>
      </c>
      <c r="E4491" s="102">
        <v>2220310</v>
      </c>
      <c r="F4491" s="101" t="s">
        <v>7506</v>
      </c>
      <c r="G4491" s="101" t="s">
        <v>3175</v>
      </c>
      <c r="H4491" s="103">
        <v>12</v>
      </c>
      <c r="I4491" s="100" t="s">
        <v>7471</v>
      </c>
      <c r="J4491" s="101" t="s">
        <v>6390</v>
      </c>
      <c r="K4491" s="101" t="s">
        <v>771</v>
      </c>
    </row>
    <row r="4492" spans="1:11">
      <c r="A4492" s="2" t="s">
        <v>12134</v>
      </c>
      <c r="B4492" s="99">
        <v>2187947</v>
      </c>
      <c r="C4492" s="100" t="s">
        <v>6391</v>
      </c>
      <c r="D4492" s="101" t="s">
        <v>6392</v>
      </c>
      <c r="E4492" s="102">
        <v>2220310</v>
      </c>
      <c r="F4492" s="101" t="s">
        <v>7506</v>
      </c>
      <c r="G4492" s="101" t="s">
        <v>3175</v>
      </c>
      <c r="H4492" s="103">
        <v>12</v>
      </c>
      <c r="I4492" s="100" t="s">
        <v>7471</v>
      </c>
      <c r="J4492" s="101" t="s">
        <v>6392</v>
      </c>
      <c r="K4492" s="101" t="s">
        <v>771</v>
      </c>
    </row>
    <row r="4493" spans="1:11">
      <c r="A4493" s="2" t="s">
        <v>12134</v>
      </c>
      <c r="B4493" s="99">
        <v>2190982</v>
      </c>
      <c r="C4493" s="100" t="s">
        <v>6393</v>
      </c>
      <c r="D4493" s="101" t="s">
        <v>6394</v>
      </c>
      <c r="E4493" s="102">
        <v>2220310</v>
      </c>
      <c r="F4493" s="101" t="s">
        <v>7506</v>
      </c>
      <c r="G4493" s="101" t="s">
        <v>3175</v>
      </c>
      <c r="H4493" s="103">
        <v>12</v>
      </c>
      <c r="I4493" s="100" t="s">
        <v>7471</v>
      </c>
      <c r="J4493" s="101" t="s">
        <v>6394</v>
      </c>
      <c r="K4493" s="101" t="s">
        <v>771</v>
      </c>
    </row>
    <row r="4494" spans="1:11">
      <c r="A4494" s="2" t="s">
        <v>12134</v>
      </c>
      <c r="B4494" s="99">
        <v>2143778</v>
      </c>
      <c r="C4494" s="100" t="s">
        <v>6395</v>
      </c>
      <c r="D4494" s="101" t="s">
        <v>6396</v>
      </c>
      <c r="E4494" s="102">
        <v>2220310</v>
      </c>
      <c r="F4494" s="101" t="s">
        <v>7506</v>
      </c>
      <c r="G4494" s="101" t="s">
        <v>3175</v>
      </c>
      <c r="H4494" s="103">
        <v>12</v>
      </c>
      <c r="I4494" s="100" t="s">
        <v>7471</v>
      </c>
      <c r="J4494" s="101" t="s">
        <v>6396</v>
      </c>
      <c r="K4494" s="101" t="s">
        <v>771</v>
      </c>
    </row>
    <row r="4495" spans="1:11">
      <c r="A4495" s="2" t="s">
        <v>12134</v>
      </c>
      <c r="B4495" s="99">
        <v>2164641</v>
      </c>
      <c r="C4495" s="100" t="s">
        <v>6397</v>
      </c>
      <c r="D4495" s="101" t="s">
        <v>6398</v>
      </c>
      <c r="E4495" s="102">
        <v>2220310</v>
      </c>
      <c r="F4495" s="101" t="s">
        <v>7506</v>
      </c>
      <c r="G4495" s="101" t="s">
        <v>3175</v>
      </c>
      <c r="H4495" s="103">
        <v>12</v>
      </c>
      <c r="I4495" s="100" t="s">
        <v>7471</v>
      </c>
      <c r="J4495" s="101" t="s">
        <v>6398</v>
      </c>
      <c r="K4495" s="101" t="s">
        <v>771</v>
      </c>
    </row>
    <row r="4496" spans="1:11">
      <c r="A4496" s="2" t="s">
        <v>12134</v>
      </c>
      <c r="B4496" s="99">
        <v>2183965</v>
      </c>
      <c r="C4496" s="100" t="s">
        <v>6399</v>
      </c>
      <c r="D4496" s="101" t="s">
        <v>6400</v>
      </c>
      <c r="E4496" s="102">
        <v>2220310</v>
      </c>
      <c r="F4496" s="101" t="s">
        <v>7506</v>
      </c>
      <c r="G4496" s="101" t="s">
        <v>3175</v>
      </c>
      <c r="H4496" s="103">
        <v>12</v>
      </c>
      <c r="I4496" s="100" t="s">
        <v>7471</v>
      </c>
      <c r="J4496" s="101" t="s">
        <v>6400</v>
      </c>
      <c r="K4496" s="101" t="s">
        <v>771</v>
      </c>
    </row>
    <row r="4497" spans="1:11">
      <c r="A4497" s="2" t="s">
        <v>12134</v>
      </c>
      <c r="B4497" s="99">
        <v>2190426</v>
      </c>
      <c r="C4497" s="100" t="s">
        <v>6401</v>
      </c>
      <c r="D4497" s="101" t="s">
        <v>6402</v>
      </c>
      <c r="E4497" s="102">
        <v>2220310</v>
      </c>
      <c r="F4497" s="101" t="s">
        <v>7506</v>
      </c>
      <c r="G4497" s="101" t="s">
        <v>3175</v>
      </c>
      <c r="H4497" s="103">
        <v>12</v>
      </c>
      <c r="I4497" s="100" t="s">
        <v>7471</v>
      </c>
      <c r="J4497" s="101" t="s">
        <v>6402</v>
      </c>
      <c r="K4497" s="101" t="s">
        <v>771</v>
      </c>
    </row>
    <row r="4498" spans="1:11">
      <c r="A4498" s="2" t="s">
        <v>12134</v>
      </c>
      <c r="B4498" s="99">
        <v>2140855</v>
      </c>
      <c r="C4498" s="100" t="s">
        <v>11081</v>
      </c>
      <c r="D4498" s="101" t="s">
        <v>11082</v>
      </c>
      <c r="E4498" s="102">
        <v>2273234</v>
      </c>
      <c r="F4498" s="101" t="s">
        <v>7506</v>
      </c>
      <c r="G4498" s="101" t="s">
        <v>5872</v>
      </c>
      <c r="H4498" s="103">
        <v>12</v>
      </c>
      <c r="I4498" s="100" t="s">
        <v>7471</v>
      </c>
      <c r="J4498" s="101" t="s">
        <v>11082</v>
      </c>
      <c r="K4498" s="101" t="s">
        <v>11083</v>
      </c>
    </row>
    <row r="4499" spans="1:11">
      <c r="A4499" s="2" t="s">
        <v>12134</v>
      </c>
      <c r="B4499" s="99">
        <v>2190327</v>
      </c>
      <c r="C4499" s="100" t="s">
        <v>11084</v>
      </c>
      <c r="D4499" s="101" t="s">
        <v>11085</v>
      </c>
      <c r="E4499" s="102">
        <v>2273234</v>
      </c>
      <c r="F4499" s="101" t="s">
        <v>7506</v>
      </c>
      <c r="G4499" s="101" t="s">
        <v>5872</v>
      </c>
      <c r="H4499" s="103">
        <v>12</v>
      </c>
      <c r="I4499" s="100" t="s">
        <v>7471</v>
      </c>
      <c r="J4499" s="101" t="s">
        <v>11085</v>
      </c>
      <c r="K4499" s="101" t="s">
        <v>11083</v>
      </c>
    </row>
    <row r="4500" spans="1:11">
      <c r="A4500" s="2" t="s">
        <v>12134</v>
      </c>
      <c r="B4500" s="99">
        <v>2187118</v>
      </c>
      <c r="C4500" s="100" t="s">
        <v>11132</v>
      </c>
      <c r="D4500" s="101" t="s">
        <v>11133</v>
      </c>
      <c r="E4500" s="102">
        <v>2126182</v>
      </c>
      <c r="F4500" s="101" t="s">
        <v>7506</v>
      </c>
      <c r="G4500" s="101" t="s">
        <v>5872</v>
      </c>
      <c r="H4500" s="103">
        <v>4</v>
      </c>
      <c r="I4500" s="100" t="s">
        <v>7471</v>
      </c>
      <c r="J4500" s="101" t="s">
        <v>11133</v>
      </c>
      <c r="K4500" s="101" t="s">
        <v>11134</v>
      </c>
    </row>
    <row r="4501" spans="1:11">
      <c r="A4501" s="2" t="s">
        <v>12134</v>
      </c>
      <c r="B4501" s="99">
        <v>2132077</v>
      </c>
      <c r="C4501" s="100" t="s">
        <v>11135</v>
      </c>
      <c r="D4501" s="101" t="s">
        <v>11136</v>
      </c>
      <c r="E4501" s="102">
        <v>2219310</v>
      </c>
      <c r="F4501" s="101" t="s">
        <v>7506</v>
      </c>
      <c r="G4501" s="101" t="s">
        <v>5876</v>
      </c>
      <c r="H4501" s="103">
        <v>4</v>
      </c>
      <c r="I4501" s="100" t="s">
        <v>7471</v>
      </c>
      <c r="J4501" s="101" t="s">
        <v>11136</v>
      </c>
      <c r="K4501" s="101" t="s">
        <v>911</v>
      </c>
    </row>
    <row r="4502" spans="1:11">
      <c r="A4502" s="2" t="s">
        <v>12134</v>
      </c>
      <c r="B4502" s="99">
        <v>2190070</v>
      </c>
      <c r="C4502" s="100" t="s">
        <v>11137</v>
      </c>
      <c r="D4502" s="101" t="s">
        <v>11138</v>
      </c>
      <c r="E4502" s="102">
        <v>2219310</v>
      </c>
      <c r="F4502" s="101" t="s">
        <v>7506</v>
      </c>
      <c r="G4502" s="101" t="s">
        <v>5876</v>
      </c>
      <c r="H4502" s="103">
        <v>4</v>
      </c>
      <c r="I4502" s="100" t="s">
        <v>7471</v>
      </c>
      <c r="J4502" s="101" t="s">
        <v>11138</v>
      </c>
      <c r="K4502" s="101" t="s">
        <v>911</v>
      </c>
    </row>
    <row r="4503" spans="1:11">
      <c r="A4503" s="2" t="s">
        <v>12134</v>
      </c>
      <c r="B4503" s="99">
        <v>2157299</v>
      </c>
      <c r="C4503" s="100" t="s">
        <v>11139</v>
      </c>
      <c r="D4503" s="101" t="s">
        <v>11140</v>
      </c>
      <c r="E4503" s="102">
        <v>2219310</v>
      </c>
      <c r="F4503" s="101" t="s">
        <v>7506</v>
      </c>
      <c r="G4503" s="101" t="s">
        <v>5876</v>
      </c>
      <c r="H4503" s="103">
        <v>4</v>
      </c>
      <c r="I4503" s="100" t="s">
        <v>7471</v>
      </c>
      <c r="J4503" s="101" t="s">
        <v>11140</v>
      </c>
      <c r="K4503" s="101" t="s">
        <v>911</v>
      </c>
    </row>
    <row r="4504" spans="1:11">
      <c r="A4504" s="2" t="s">
        <v>12134</v>
      </c>
      <c r="B4504" s="99">
        <v>2190985</v>
      </c>
      <c r="C4504" s="100" t="s">
        <v>10404</v>
      </c>
      <c r="D4504" s="101" t="s">
        <v>10405</v>
      </c>
      <c r="E4504" s="102">
        <v>2126201</v>
      </c>
      <c r="F4504" s="101" t="s">
        <v>7506</v>
      </c>
      <c r="G4504" s="101" t="s">
        <v>5442</v>
      </c>
      <c r="H4504" s="103">
        <v>2.4</v>
      </c>
      <c r="I4504" s="100" t="s">
        <v>7471</v>
      </c>
      <c r="J4504" s="101" t="s">
        <v>10405</v>
      </c>
      <c r="K4504" s="101" t="s">
        <v>10406</v>
      </c>
    </row>
    <row r="4505" spans="1:11">
      <c r="A4505" s="2" t="s">
        <v>12134</v>
      </c>
      <c r="B4505" s="99">
        <v>2130790</v>
      </c>
      <c r="C4505" s="100" t="s">
        <v>11661</v>
      </c>
      <c r="D4505" s="101" t="s">
        <v>11662</v>
      </c>
      <c r="E4505" s="102">
        <v>2216586</v>
      </c>
      <c r="F4505" s="101" t="s">
        <v>7506</v>
      </c>
      <c r="G4505" s="101" t="s">
        <v>3175</v>
      </c>
      <c r="H4505" s="103">
        <v>12</v>
      </c>
      <c r="I4505" s="100" t="s">
        <v>7471</v>
      </c>
      <c r="J4505" s="101" t="s">
        <v>11662</v>
      </c>
      <c r="K4505" s="101" t="s">
        <v>939</v>
      </c>
    </row>
    <row r="4506" spans="1:11">
      <c r="A4506" s="2" t="s">
        <v>12134</v>
      </c>
      <c r="B4506" s="99">
        <v>2132381</v>
      </c>
      <c r="C4506" s="100" t="s">
        <v>11663</v>
      </c>
      <c r="D4506" s="101" t="s">
        <v>11664</v>
      </c>
      <c r="E4506" s="102">
        <v>2216586</v>
      </c>
      <c r="F4506" s="101" t="s">
        <v>7506</v>
      </c>
      <c r="G4506" s="101" t="s">
        <v>3175</v>
      </c>
      <c r="H4506" s="103">
        <v>12</v>
      </c>
      <c r="I4506" s="100" t="s">
        <v>7471</v>
      </c>
      <c r="J4506" s="101" t="s">
        <v>11664</v>
      </c>
      <c r="K4506" s="101" t="s">
        <v>939</v>
      </c>
    </row>
    <row r="4507" spans="1:11">
      <c r="A4507" s="2" t="s">
        <v>12134</v>
      </c>
      <c r="B4507" s="99">
        <v>2145146</v>
      </c>
      <c r="C4507" s="100" t="s">
        <v>11665</v>
      </c>
      <c r="D4507" s="101" t="s">
        <v>11666</v>
      </c>
      <c r="E4507" s="102">
        <v>2216586</v>
      </c>
      <c r="F4507" s="101" t="s">
        <v>7506</v>
      </c>
      <c r="G4507" s="101" t="s">
        <v>3175</v>
      </c>
      <c r="H4507" s="103">
        <v>12</v>
      </c>
      <c r="I4507" s="100" t="s">
        <v>7471</v>
      </c>
      <c r="J4507" s="101" t="s">
        <v>11666</v>
      </c>
      <c r="K4507" s="101" t="s">
        <v>939</v>
      </c>
    </row>
    <row r="4508" spans="1:11">
      <c r="A4508" s="2" t="s">
        <v>12134</v>
      </c>
      <c r="B4508" s="99">
        <v>2151119</v>
      </c>
      <c r="C4508" s="100" t="s">
        <v>11667</v>
      </c>
      <c r="D4508" s="101" t="s">
        <v>11668</v>
      </c>
      <c r="E4508" s="102">
        <v>2216586</v>
      </c>
      <c r="F4508" s="101" t="s">
        <v>7506</v>
      </c>
      <c r="G4508" s="101" t="s">
        <v>3175</v>
      </c>
      <c r="H4508" s="103">
        <v>12</v>
      </c>
      <c r="I4508" s="100" t="s">
        <v>7471</v>
      </c>
      <c r="J4508" s="101" t="s">
        <v>11668</v>
      </c>
      <c r="K4508" s="101" t="s">
        <v>939</v>
      </c>
    </row>
    <row r="4509" spans="1:11">
      <c r="A4509" s="2" t="s">
        <v>12134</v>
      </c>
      <c r="B4509" s="99">
        <v>2153325</v>
      </c>
      <c r="C4509" s="100" t="s">
        <v>11669</v>
      </c>
      <c r="D4509" s="101" t="s">
        <v>11670</v>
      </c>
      <c r="E4509" s="102">
        <v>2216586</v>
      </c>
      <c r="F4509" s="101" t="s">
        <v>7506</v>
      </c>
      <c r="G4509" s="101" t="s">
        <v>3175</v>
      </c>
      <c r="H4509" s="103">
        <v>12</v>
      </c>
      <c r="I4509" s="100" t="s">
        <v>7471</v>
      </c>
      <c r="J4509" s="101" t="s">
        <v>11670</v>
      </c>
      <c r="K4509" s="101" t="s">
        <v>939</v>
      </c>
    </row>
    <row r="4510" spans="1:11">
      <c r="A4510" s="2" t="s">
        <v>12134</v>
      </c>
      <c r="B4510" s="99">
        <v>2176184</v>
      </c>
      <c r="C4510" s="100" t="s">
        <v>11671</v>
      </c>
      <c r="D4510" s="101" t="s">
        <v>11672</v>
      </c>
      <c r="E4510" s="102">
        <v>2216586</v>
      </c>
      <c r="F4510" s="101" t="s">
        <v>7506</v>
      </c>
      <c r="G4510" s="101" t="s">
        <v>3175</v>
      </c>
      <c r="H4510" s="103">
        <v>12</v>
      </c>
      <c r="I4510" s="100" t="s">
        <v>7471</v>
      </c>
      <c r="J4510" s="101" t="s">
        <v>11672</v>
      </c>
      <c r="K4510" s="101" t="s">
        <v>939</v>
      </c>
    </row>
    <row r="4511" spans="1:11">
      <c r="A4511" s="2" t="s">
        <v>12134</v>
      </c>
      <c r="B4511" s="99">
        <v>2178508</v>
      </c>
      <c r="C4511" s="100" t="s">
        <v>11673</v>
      </c>
      <c r="D4511" s="101" t="s">
        <v>11674</v>
      </c>
      <c r="E4511" s="102">
        <v>2216586</v>
      </c>
      <c r="F4511" s="101" t="s">
        <v>7506</v>
      </c>
      <c r="G4511" s="101" t="s">
        <v>3175</v>
      </c>
      <c r="H4511" s="103">
        <v>12</v>
      </c>
      <c r="I4511" s="100" t="s">
        <v>7471</v>
      </c>
      <c r="J4511" s="101" t="s">
        <v>11674</v>
      </c>
      <c r="K4511" s="101" t="s">
        <v>939</v>
      </c>
    </row>
    <row r="4512" spans="1:11">
      <c r="A4512" s="2" t="s">
        <v>12134</v>
      </c>
      <c r="B4512" s="99">
        <v>2179935</v>
      </c>
      <c r="C4512" s="100" t="s">
        <v>11675</v>
      </c>
      <c r="D4512" s="101" t="s">
        <v>11676</v>
      </c>
      <c r="E4512" s="102">
        <v>2216586</v>
      </c>
      <c r="F4512" s="101" t="s">
        <v>7506</v>
      </c>
      <c r="G4512" s="101" t="s">
        <v>3175</v>
      </c>
      <c r="H4512" s="103">
        <v>12</v>
      </c>
      <c r="I4512" s="100" t="s">
        <v>7471</v>
      </c>
      <c r="J4512" s="101" t="s">
        <v>11676</v>
      </c>
      <c r="K4512" s="101" t="s">
        <v>939</v>
      </c>
    </row>
    <row r="4513" spans="1:11">
      <c r="A4513" s="2" t="s">
        <v>12134</v>
      </c>
      <c r="B4513" s="99">
        <v>2182112</v>
      </c>
      <c r="C4513" s="100" t="s">
        <v>11677</v>
      </c>
      <c r="D4513" s="101" t="s">
        <v>11678</v>
      </c>
      <c r="E4513" s="102">
        <v>2216586</v>
      </c>
      <c r="F4513" s="101" t="s">
        <v>7506</v>
      </c>
      <c r="G4513" s="101" t="s">
        <v>3175</v>
      </c>
      <c r="H4513" s="103">
        <v>12</v>
      </c>
      <c r="I4513" s="100" t="s">
        <v>7471</v>
      </c>
      <c r="J4513" s="101" t="s">
        <v>11678</v>
      </c>
      <c r="K4513" s="101" t="s">
        <v>939</v>
      </c>
    </row>
    <row r="4514" spans="1:11">
      <c r="A4514" s="2" t="s">
        <v>12134</v>
      </c>
      <c r="B4514" s="99">
        <v>2190740</v>
      </c>
      <c r="C4514" s="100" t="s">
        <v>11679</v>
      </c>
      <c r="D4514" s="101" t="s">
        <v>11680</v>
      </c>
      <c r="E4514" s="102">
        <v>2216586</v>
      </c>
      <c r="F4514" s="101" t="s">
        <v>7506</v>
      </c>
      <c r="G4514" s="101" t="s">
        <v>3175</v>
      </c>
      <c r="H4514" s="103">
        <v>12</v>
      </c>
      <c r="I4514" s="100" t="s">
        <v>7471</v>
      </c>
      <c r="J4514" s="101" t="s">
        <v>11680</v>
      </c>
      <c r="K4514" s="101" t="s">
        <v>939</v>
      </c>
    </row>
    <row r="4515" spans="1:11">
      <c r="A4515" s="2" t="s">
        <v>12134</v>
      </c>
      <c r="B4515" s="99">
        <v>2154622</v>
      </c>
      <c r="C4515" s="100" t="s">
        <v>11681</v>
      </c>
      <c r="D4515" s="101" t="s">
        <v>11682</v>
      </c>
      <c r="E4515" s="102">
        <v>2216586</v>
      </c>
      <c r="F4515" s="101" t="s">
        <v>7506</v>
      </c>
      <c r="G4515" s="101" t="s">
        <v>3175</v>
      </c>
      <c r="H4515" s="103">
        <v>12</v>
      </c>
      <c r="I4515" s="100" t="s">
        <v>7471</v>
      </c>
      <c r="J4515" s="101" t="s">
        <v>11682</v>
      </c>
      <c r="K4515" s="101" t="s">
        <v>939</v>
      </c>
    </row>
    <row r="4516" spans="1:11">
      <c r="A4516" s="2" t="s">
        <v>12134</v>
      </c>
      <c r="B4516" s="99">
        <v>2178829</v>
      </c>
      <c r="C4516" s="100" t="s">
        <v>11683</v>
      </c>
      <c r="D4516" s="101" t="s">
        <v>11684</v>
      </c>
      <c r="E4516" s="102">
        <v>2216586</v>
      </c>
      <c r="F4516" s="101" t="s">
        <v>7506</v>
      </c>
      <c r="G4516" s="101" t="s">
        <v>3175</v>
      </c>
      <c r="H4516" s="103">
        <v>12</v>
      </c>
      <c r="I4516" s="100" t="s">
        <v>7471</v>
      </c>
      <c r="J4516" s="101" t="s">
        <v>11684</v>
      </c>
      <c r="K4516" s="101" t="s">
        <v>939</v>
      </c>
    </row>
    <row r="4517" spans="1:11">
      <c r="A4517" s="2" t="s">
        <v>12134</v>
      </c>
      <c r="B4517" s="99">
        <v>2182929</v>
      </c>
      <c r="C4517" s="100" t="s">
        <v>11685</v>
      </c>
      <c r="D4517" s="101" t="s">
        <v>11686</v>
      </c>
      <c r="E4517" s="102">
        <v>2216586</v>
      </c>
      <c r="F4517" s="101" t="s">
        <v>7506</v>
      </c>
      <c r="G4517" s="101" t="s">
        <v>3175</v>
      </c>
      <c r="H4517" s="103">
        <v>12</v>
      </c>
      <c r="I4517" s="100" t="s">
        <v>7471</v>
      </c>
      <c r="J4517" s="101" t="s">
        <v>11686</v>
      </c>
      <c r="K4517" s="101" t="s">
        <v>939</v>
      </c>
    </row>
    <row r="4518" spans="1:11">
      <c r="A4518" s="2" t="s">
        <v>12134</v>
      </c>
      <c r="B4518" s="99">
        <v>2191013</v>
      </c>
      <c r="C4518" s="100" t="s">
        <v>11687</v>
      </c>
      <c r="D4518" s="101" t="s">
        <v>11688</v>
      </c>
      <c r="E4518" s="102">
        <v>2127104</v>
      </c>
      <c r="F4518" s="101" t="s">
        <v>7506</v>
      </c>
      <c r="G4518" s="101" t="s">
        <v>3175</v>
      </c>
      <c r="H4518" s="103">
        <v>2.4</v>
      </c>
      <c r="I4518" s="100" t="s">
        <v>7521</v>
      </c>
      <c r="J4518" s="101" t="s">
        <v>11688</v>
      </c>
      <c r="K4518" s="101" t="s">
        <v>1539</v>
      </c>
    </row>
    <row r="4519" spans="1:11">
      <c r="A4519" s="2" t="s">
        <v>12134</v>
      </c>
      <c r="B4519" s="99">
        <v>2157659</v>
      </c>
      <c r="C4519" s="100" t="s">
        <v>11788</v>
      </c>
      <c r="D4519" s="101" t="s">
        <v>11789</v>
      </c>
      <c r="E4519" s="102">
        <v>2220244</v>
      </c>
      <c r="F4519" s="101" t="s">
        <v>7506</v>
      </c>
      <c r="G4519" s="101" t="s">
        <v>3175</v>
      </c>
      <c r="H4519" s="103">
        <v>12</v>
      </c>
      <c r="I4519" s="100" t="s">
        <v>7471</v>
      </c>
      <c r="J4519" s="101" t="s">
        <v>11789</v>
      </c>
      <c r="K4519" s="101" t="s">
        <v>946</v>
      </c>
    </row>
    <row r="4520" spans="1:11">
      <c r="A4520" s="2" t="s">
        <v>12134</v>
      </c>
      <c r="B4520" s="99">
        <v>2166649</v>
      </c>
      <c r="C4520" s="100" t="s">
        <v>11790</v>
      </c>
      <c r="D4520" s="101" t="s">
        <v>11791</v>
      </c>
      <c r="E4520" s="102">
        <v>2220244</v>
      </c>
      <c r="F4520" s="101" t="s">
        <v>7506</v>
      </c>
      <c r="G4520" s="101" t="s">
        <v>3175</v>
      </c>
      <c r="H4520" s="103">
        <v>12</v>
      </c>
      <c r="I4520" s="100" t="s">
        <v>7471</v>
      </c>
      <c r="J4520" s="101" t="s">
        <v>11791</v>
      </c>
      <c r="K4520" s="101" t="s">
        <v>946</v>
      </c>
    </row>
    <row r="4521" spans="1:11">
      <c r="A4521" s="2" t="s">
        <v>12134</v>
      </c>
      <c r="B4521" s="99">
        <v>2190307</v>
      </c>
      <c r="C4521" s="100" t="s">
        <v>11792</v>
      </c>
      <c r="D4521" s="101" t="s">
        <v>11793</v>
      </c>
      <c r="E4521" s="102">
        <v>2220244</v>
      </c>
      <c r="F4521" s="101" t="s">
        <v>7506</v>
      </c>
      <c r="G4521" s="101" t="s">
        <v>3175</v>
      </c>
      <c r="H4521" s="103">
        <v>12</v>
      </c>
      <c r="I4521" s="100" t="s">
        <v>7471</v>
      </c>
      <c r="J4521" s="101" t="s">
        <v>11793</v>
      </c>
      <c r="K4521" s="101" t="s">
        <v>946</v>
      </c>
    </row>
    <row r="4522" spans="1:11">
      <c r="A4522" s="2" t="s">
        <v>12134</v>
      </c>
      <c r="B4522" s="99">
        <v>2187465</v>
      </c>
      <c r="C4522" s="100" t="s">
        <v>11794</v>
      </c>
      <c r="D4522" s="101" t="s">
        <v>11795</v>
      </c>
      <c r="E4522" s="102">
        <v>2220244</v>
      </c>
      <c r="F4522" s="101" t="s">
        <v>7506</v>
      </c>
      <c r="G4522" s="101" t="s">
        <v>3175</v>
      </c>
      <c r="H4522" s="103">
        <v>12</v>
      </c>
      <c r="I4522" s="100" t="s">
        <v>7471</v>
      </c>
      <c r="J4522" s="101" t="s">
        <v>11795</v>
      </c>
      <c r="K4522" s="101" t="s">
        <v>946</v>
      </c>
    </row>
    <row r="4523" spans="1:11">
      <c r="A4523" s="2" t="s">
        <v>12134</v>
      </c>
      <c r="B4523" s="99">
        <v>2188443</v>
      </c>
      <c r="C4523" s="100" t="s">
        <v>11796</v>
      </c>
      <c r="D4523" s="101" t="s">
        <v>11797</v>
      </c>
      <c r="E4523" s="102">
        <v>2220244</v>
      </c>
      <c r="F4523" s="101" t="s">
        <v>7506</v>
      </c>
      <c r="G4523" s="101" t="s">
        <v>3175</v>
      </c>
      <c r="H4523" s="103">
        <v>12</v>
      </c>
      <c r="I4523" s="100" t="s">
        <v>7471</v>
      </c>
      <c r="J4523" s="101" t="s">
        <v>11797</v>
      </c>
      <c r="K4523" s="101" t="s">
        <v>946</v>
      </c>
    </row>
    <row r="4524" spans="1:11">
      <c r="A4524" s="2" t="s">
        <v>12134</v>
      </c>
      <c r="B4524" s="99">
        <v>2190323</v>
      </c>
      <c r="C4524" s="100" t="s">
        <v>11798</v>
      </c>
      <c r="D4524" s="101" t="s">
        <v>11799</v>
      </c>
      <c r="E4524" s="102">
        <v>2220244</v>
      </c>
      <c r="F4524" s="101" t="s">
        <v>7506</v>
      </c>
      <c r="G4524" s="101" t="s">
        <v>3175</v>
      </c>
      <c r="H4524" s="103">
        <v>12</v>
      </c>
      <c r="I4524" s="100" t="s">
        <v>7471</v>
      </c>
      <c r="J4524" s="101" t="s">
        <v>11799</v>
      </c>
      <c r="K4524" s="101" t="s">
        <v>946</v>
      </c>
    </row>
    <row r="4525" spans="1:11">
      <c r="A4525" s="2" t="s">
        <v>12134</v>
      </c>
      <c r="B4525" s="99">
        <v>2182039</v>
      </c>
      <c r="C4525" s="100" t="s">
        <v>11800</v>
      </c>
      <c r="D4525" s="101" t="s">
        <v>11801</v>
      </c>
      <c r="E4525" s="102">
        <v>2220244</v>
      </c>
      <c r="F4525" s="101" t="s">
        <v>7506</v>
      </c>
      <c r="G4525" s="101" t="s">
        <v>3175</v>
      </c>
      <c r="H4525" s="103">
        <v>12</v>
      </c>
      <c r="I4525" s="100" t="s">
        <v>7471</v>
      </c>
      <c r="J4525" s="101" t="s">
        <v>11801</v>
      </c>
      <c r="K4525" s="101" t="s">
        <v>946</v>
      </c>
    </row>
    <row r="4526" spans="1:11">
      <c r="A4526" s="2" t="s">
        <v>12134</v>
      </c>
      <c r="B4526" s="99">
        <v>2190875</v>
      </c>
      <c r="C4526" s="100" t="s">
        <v>11802</v>
      </c>
      <c r="D4526" s="101" t="s">
        <v>11803</v>
      </c>
      <c r="E4526" s="102">
        <v>2214718</v>
      </c>
      <c r="F4526" s="101" t="s">
        <v>7506</v>
      </c>
      <c r="G4526" s="101" t="s">
        <v>5876</v>
      </c>
      <c r="H4526" s="103">
        <v>16</v>
      </c>
      <c r="I4526" s="100" t="s">
        <v>7471</v>
      </c>
      <c r="J4526" s="101" t="s">
        <v>11803</v>
      </c>
      <c r="K4526" s="101" t="s">
        <v>947</v>
      </c>
    </row>
    <row r="4527" spans="1:11">
      <c r="A4527" s="2" t="s">
        <v>12134</v>
      </c>
      <c r="B4527" s="99">
        <v>2190876</v>
      </c>
      <c r="C4527" s="100" t="s">
        <v>11804</v>
      </c>
      <c r="D4527" s="101" t="s">
        <v>11805</v>
      </c>
      <c r="E4527" s="102">
        <v>2214718</v>
      </c>
      <c r="F4527" s="101" t="s">
        <v>7506</v>
      </c>
      <c r="G4527" s="101" t="s">
        <v>5876</v>
      </c>
      <c r="H4527" s="103">
        <v>16</v>
      </c>
      <c r="I4527" s="100" t="s">
        <v>7471</v>
      </c>
      <c r="J4527" s="101" t="s">
        <v>11805</v>
      </c>
      <c r="K4527" s="101" t="s">
        <v>947</v>
      </c>
    </row>
    <row r="4528" spans="1:11">
      <c r="A4528" s="2" t="s">
        <v>12134</v>
      </c>
      <c r="B4528" s="99">
        <v>2190282</v>
      </c>
      <c r="C4528" s="100" t="s">
        <v>11806</v>
      </c>
      <c r="D4528" s="101" t="s">
        <v>11807</v>
      </c>
      <c r="E4528" s="102">
        <v>2127058</v>
      </c>
      <c r="F4528" s="101" t="s">
        <v>7506</v>
      </c>
      <c r="G4528" s="101" t="s">
        <v>1776</v>
      </c>
      <c r="H4528" s="103">
        <v>4</v>
      </c>
      <c r="I4528" s="100" t="s">
        <v>7521</v>
      </c>
      <c r="J4528" s="101" t="s">
        <v>11807</v>
      </c>
      <c r="K4528" s="101" t="s">
        <v>11808</v>
      </c>
    </row>
    <row r="4529" spans="1:11">
      <c r="A4529" s="2" t="s">
        <v>12134</v>
      </c>
      <c r="B4529" s="99">
        <v>2132538</v>
      </c>
      <c r="C4529" s="100" t="s">
        <v>12026</v>
      </c>
      <c r="D4529" s="101" t="s">
        <v>12027</v>
      </c>
      <c r="E4529" s="102">
        <v>2213376</v>
      </c>
      <c r="F4529" s="101" t="s">
        <v>7506</v>
      </c>
      <c r="G4529" s="101" t="s">
        <v>3175</v>
      </c>
      <c r="H4529" s="103">
        <v>12</v>
      </c>
      <c r="I4529" s="100" t="s">
        <v>7471</v>
      </c>
      <c r="J4529" s="101" t="s">
        <v>12027</v>
      </c>
      <c r="K4529" s="101" t="s">
        <v>966</v>
      </c>
    </row>
    <row r="4530" spans="1:11">
      <c r="A4530" s="2" t="s">
        <v>12134</v>
      </c>
      <c r="B4530" s="99">
        <v>2133700</v>
      </c>
      <c r="C4530" s="100" t="s">
        <v>12028</v>
      </c>
      <c r="D4530" s="101" t="s">
        <v>12029</v>
      </c>
      <c r="E4530" s="102">
        <v>2213376</v>
      </c>
      <c r="F4530" s="101" t="s">
        <v>7506</v>
      </c>
      <c r="G4530" s="101" t="s">
        <v>3175</v>
      </c>
      <c r="H4530" s="103">
        <v>12</v>
      </c>
      <c r="I4530" s="100" t="s">
        <v>7471</v>
      </c>
      <c r="J4530" s="101" t="s">
        <v>12029</v>
      </c>
      <c r="K4530" s="101" t="s">
        <v>966</v>
      </c>
    </row>
    <row r="4531" spans="1:11">
      <c r="A4531" s="2" t="s">
        <v>12134</v>
      </c>
      <c r="B4531" s="99">
        <v>2144740</v>
      </c>
      <c r="C4531" s="100" t="s">
        <v>12030</v>
      </c>
      <c r="D4531" s="101" t="s">
        <v>12031</v>
      </c>
      <c r="E4531" s="102">
        <v>2213376</v>
      </c>
      <c r="F4531" s="101" t="s">
        <v>7506</v>
      </c>
      <c r="G4531" s="101" t="s">
        <v>3175</v>
      </c>
      <c r="H4531" s="103">
        <v>12</v>
      </c>
      <c r="I4531" s="100" t="s">
        <v>7471</v>
      </c>
      <c r="J4531" s="101" t="s">
        <v>12031</v>
      </c>
      <c r="K4531" s="101" t="s">
        <v>966</v>
      </c>
    </row>
    <row r="4532" spans="1:11">
      <c r="A4532" s="2" t="s">
        <v>12134</v>
      </c>
      <c r="B4532" s="99">
        <v>2188440</v>
      </c>
      <c r="C4532" s="100" t="s">
        <v>12032</v>
      </c>
      <c r="D4532" s="101" t="s">
        <v>12033</v>
      </c>
      <c r="E4532" s="102">
        <v>2213376</v>
      </c>
      <c r="F4532" s="101" t="s">
        <v>7506</v>
      </c>
      <c r="G4532" s="101" t="s">
        <v>3175</v>
      </c>
      <c r="H4532" s="103">
        <v>12</v>
      </c>
      <c r="I4532" s="100" t="s">
        <v>7471</v>
      </c>
      <c r="J4532" s="101" t="s">
        <v>12033</v>
      </c>
      <c r="K4532" s="101" t="s">
        <v>966</v>
      </c>
    </row>
    <row r="4533" spans="1:11">
      <c r="A4533" s="2" t="s">
        <v>12134</v>
      </c>
      <c r="B4533" s="99">
        <v>2190595</v>
      </c>
      <c r="C4533" s="100" t="s">
        <v>12034</v>
      </c>
      <c r="D4533" s="101" t="s">
        <v>12035</v>
      </c>
      <c r="E4533" s="102">
        <v>2213376</v>
      </c>
      <c r="F4533" s="101" t="s">
        <v>7506</v>
      </c>
      <c r="G4533" s="101" t="s">
        <v>3175</v>
      </c>
      <c r="H4533" s="103">
        <v>12</v>
      </c>
      <c r="I4533" s="100" t="s">
        <v>7471</v>
      </c>
      <c r="J4533" s="101" t="s">
        <v>12035</v>
      </c>
      <c r="K4533" s="101" t="s">
        <v>966</v>
      </c>
    </row>
    <row r="4534" spans="1:11">
      <c r="A4534" s="2" t="s">
        <v>12134</v>
      </c>
      <c r="B4534" s="99">
        <v>2190609</v>
      </c>
      <c r="C4534" s="100" t="s">
        <v>12036</v>
      </c>
      <c r="D4534" s="101" t="s">
        <v>12037</v>
      </c>
      <c r="E4534" s="102">
        <v>2213376</v>
      </c>
      <c r="F4534" s="101" t="s">
        <v>7506</v>
      </c>
      <c r="G4534" s="101" t="s">
        <v>3175</v>
      </c>
      <c r="H4534" s="103">
        <v>12</v>
      </c>
      <c r="I4534" s="100" t="s">
        <v>7471</v>
      </c>
      <c r="J4534" s="101" t="s">
        <v>12037</v>
      </c>
      <c r="K4534" s="101" t="s">
        <v>966</v>
      </c>
    </row>
    <row r="4535" spans="1:11">
      <c r="A4535" s="2" t="s">
        <v>12134</v>
      </c>
      <c r="B4535" s="99">
        <v>2188616</v>
      </c>
      <c r="C4535" s="100" t="s">
        <v>12038</v>
      </c>
      <c r="D4535" s="101" t="s">
        <v>12039</v>
      </c>
      <c r="E4535" s="102">
        <v>2213376</v>
      </c>
      <c r="F4535" s="101" t="s">
        <v>7506</v>
      </c>
      <c r="G4535" s="101" t="s">
        <v>3175</v>
      </c>
      <c r="H4535" s="103">
        <v>12</v>
      </c>
      <c r="I4535" s="100" t="s">
        <v>7471</v>
      </c>
      <c r="J4535" s="101" t="s">
        <v>12039</v>
      </c>
      <c r="K4535" s="101" t="s">
        <v>966</v>
      </c>
    </row>
    <row r="4536" spans="1:11">
      <c r="A4536" s="2" t="s">
        <v>12134</v>
      </c>
      <c r="B4536" s="99">
        <v>2190995</v>
      </c>
      <c r="C4536" s="100" t="s">
        <v>12040</v>
      </c>
      <c r="D4536" s="101" t="s">
        <v>12041</v>
      </c>
      <c r="E4536" s="102">
        <v>2213376</v>
      </c>
      <c r="F4536" s="101" t="s">
        <v>7506</v>
      </c>
      <c r="G4536" s="101" t="s">
        <v>3175</v>
      </c>
      <c r="H4536" s="103">
        <v>12</v>
      </c>
      <c r="I4536" s="100" t="s">
        <v>7471</v>
      </c>
      <c r="J4536" s="101" t="s">
        <v>12041</v>
      </c>
      <c r="K4536" s="101" t="s">
        <v>966</v>
      </c>
    </row>
    <row r="4537" spans="1:11">
      <c r="A4537" s="2" t="s">
        <v>12134</v>
      </c>
      <c r="B4537" s="99">
        <v>2160803</v>
      </c>
      <c r="C4537" s="100" t="s">
        <v>12042</v>
      </c>
      <c r="D4537" s="101" t="s">
        <v>12043</v>
      </c>
      <c r="E4537" s="102">
        <v>2213376</v>
      </c>
      <c r="F4537" s="101" t="s">
        <v>7506</v>
      </c>
      <c r="G4537" s="101" t="s">
        <v>3175</v>
      </c>
      <c r="H4537" s="103">
        <v>12</v>
      </c>
      <c r="I4537" s="100" t="s">
        <v>7471</v>
      </c>
      <c r="J4537" s="101" t="s">
        <v>12043</v>
      </c>
      <c r="K4537" s="101" t="s">
        <v>966</v>
      </c>
    </row>
    <row r="4538" spans="1:11">
      <c r="A4538" s="2" t="s">
        <v>12134</v>
      </c>
      <c r="B4538" s="99">
        <v>2177400</v>
      </c>
      <c r="C4538" s="100" t="s">
        <v>12044</v>
      </c>
      <c r="D4538" s="101" t="s">
        <v>12045</v>
      </c>
      <c r="E4538" s="102">
        <v>2213376</v>
      </c>
      <c r="F4538" s="101" t="s">
        <v>7506</v>
      </c>
      <c r="G4538" s="101" t="s">
        <v>3175</v>
      </c>
      <c r="H4538" s="103">
        <v>12</v>
      </c>
      <c r="I4538" s="100" t="s">
        <v>7471</v>
      </c>
      <c r="J4538" s="101" t="s">
        <v>12045</v>
      </c>
      <c r="K4538" s="101" t="s">
        <v>966</v>
      </c>
    </row>
    <row r="4539" spans="1:11">
      <c r="A4539" s="2" t="s">
        <v>12132</v>
      </c>
      <c r="B4539" s="99">
        <v>2142336</v>
      </c>
      <c r="C4539" s="100" t="s">
        <v>5822</v>
      </c>
      <c r="D4539" s="101" t="s">
        <v>5823</v>
      </c>
      <c r="E4539" s="102">
        <v>2121569</v>
      </c>
      <c r="F4539" s="101" t="s">
        <v>7506</v>
      </c>
      <c r="G4539" s="101" t="s">
        <v>5451</v>
      </c>
      <c r="H4539" s="103">
        <v>4</v>
      </c>
      <c r="I4539" s="100" t="s">
        <v>7471</v>
      </c>
      <c r="J4539" s="101" t="s">
        <v>5823</v>
      </c>
      <c r="K4539" s="101" t="s">
        <v>5824</v>
      </c>
    </row>
    <row r="4540" spans="1:11">
      <c r="A4540" s="2" t="s">
        <v>12132</v>
      </c>
      <c r="B4540" s="99">
        <v>2129530</v>
      </c>
      <c r="C4540" s="100" t="s">
        <v>5825</v>
      </c>
      <c r="D4540" s="101" t="s">
        <v>5826</v>
      </c>
      <c r="E4540" s="102">
        <v>2219768</v>
      </c>
      <c r="F4540" s="101" t="s">
        <v>7506</v>
      </c>
      <c r="G4540" s="101" t="s">
        <v>5457</v>
      </c>
      <c r="H4540" s="103">
        <v>4</v>
      </c>
      <c r="I4540" s="100" t="s">
        <v>7471</v>
      </c>
      <c r="J4540" s="101" t="s">
        <v>5826</v>
      </c>
      <c r="K4540" s="101" t="s">
        <v>3428</v>
      </c>
    </row>
    <row r="4541" spans="1:11">
      <c r="A4541" s="2" t="s">
        <v>12132</v>
      </c>
      <c r="B4541" s="99">
        <v>2144393</v>
      </c>
      <c r="C4541" s="100" t="s">
        <v>5827</v>
      </c>
      <c r="D4541" s="101" t="s">
        <v>5828</v>
      </c>
      <c r="E4541" s="102">
        <v>2219768</v>
      </c>
      <c r="F4541" s="101" t="s">
        <v>7506</v>
      </c>
      <c r="G4541" s="101" t="s">
        <v>5457</v>
      </c>
      <c r="H4541" s="103">
        <v>4</v>
      </c>
      <c r="I4541" s="100" t="s">
        <v>7471</v>
      </c>
      <c r="J4541" s="101" t="s">
        <v>5828</v>
      </c>
      <c r="K4541" s="101" t="s">
        <v>3428</v>
      </c>
    </row>
    <row r="4542" spans="1:11">
      <c r="A4542" s="2" t="s">
        <v>12132</v>
      </c>
      <c r="B4542" s="99">
        <v>2148303</v>
      </c>
      <c r="C4542" s="100" t="s">
        <v>5829</v>
      </c>
      <c r="D4542" s="101" t="s">
        <v>5830</v>
      </c>
      <c r="E4542" s="102">
        <v>2219768</v>
      </c>
      <c r="F4542" s="101" t="s">
        <v>7506</v>
      </c>
      <c r="G4542" s="101" t="s">
        <v>5457</v>
      </c>
      <c r="H4542" s="103">
        <v>4</v>
      </c>
      <c r="I4542" s="100" t="s">
        <v>7471</v>
      </c>
      <c r="J4542" s="101" t="s">
        <v>5830</v>
      </c>
      <c r="K4542" s="101" t="s">
        <v>3428</v>
      </c>
    </row>
    <row r="4543" spans="1:11">
      <c r="A4543" s="2" t="s">
        <v>12132</v>
      </c>
      <c r="B4543" s="99">
        <v>2179175</v>
      </c>
      <c r="C4543" s="100" t="s">
        <v>5831</v>
      </c>
      <c r="D4543" s="101" t="s">
        <v>5832</v>
      </c>
      <c r="E4543" s="102">
        <v>2219768</v>
      </c>
      <c r="F4543" s="101" t="s">
        <v>7506</v>
      </c>
      <c r="G4543" s="101" t="s">
        <v>5457</v>
      </c>
      <c r="H4543" s="103">
        <v>4</v>
      </c>
      <c r="I4543" s="100" t="s">
        <v>7471</v>
      </c>
      <c r="J4543" s="101" t="s">
        <v>5832</v>
      </c>
      <c r="K4543" s="101" t="s">
        <v>3428</v>
      </c>
    </row>
    <row r="4544" spans="1:11">
      <c r="A4544" s="2" t="s">
        <v>12132</v>
      </c>
      <c r="B4544" s="99">
        <v>2180849</v>
      </c>
      <c r="C4544" s="100" t="s">
        <v>5833</v>
      </c>
      <c r="D4544" s="101" t="s">
        <v>5834</v>
      </c>
      <c r="E4544" s="102">
        <v>2219768</v>
      </c>
      <c r="F4544" s="101" t="s">
        <v>7506</v>
      </c>
      <c r="G4544" s="101" t="s">
        <v>5457</v>
      </c>
      <c r="H4544" s="103">
        <v>4</v>
      </c>
      <c r="I4544" s="100" t="s">
        <v>7471</v>
      </c>
      <c r="J4544" s="101" t="s">
        <v>5834</v>
      </c>
      <c r="K4544" s="101" t="s">
        <v>3428</v>
      </c>
    </row>
    <row r="4545" spans="1:11">
      <c r="A4545" s="2" t="s">
        <v>12132</v>
      </c>
      <c r="B4545" s="99">
        <v>2140850</v>
      </c>
      <c r="C4545" s="100" t="s">
        <v>5835</v>
      </c>
      <c r="D4545" s="101" t="s">
        <v>5836</v>
      </c>
      <c r="E4545" s="102">
        <v>2219768</v>
      </c>
      <c r="F4545" s="101" t="s">
        <v>7506</v>
      </c>
      <c r="G4545" s="101" t="s">
        <v>5457</v>
      </c>
      <c r="H4545" s="103">
        <v>4</v>
      </c>
      <c r="I4545" s="100" t="s">
        <v>7471</v>
      </c>
      <c r="J4545" s="101" t="s">
        <v>5836</v>
      </c>
      <c r="K4545" s="101" t="s">
        <v>3428</v>
      </c>
    </row>
    <row r="4546" spans="1:11">
      <c r="A4546" s="2" t="s">
        <v>12132</v>
      </c>
      <c r="B4546" s="99">
        <v>2183694</v>
      </c>
      <c r="C4546" s="100" t="s">
        <v>5837</v>
      </c>
      <c r="D4546" s="101" t="s">
        <v>5838</v>
      </c>
      <c r="E4546" s="102">
        <v>2215906</v>
      </c>
      <c r="F4546" s="101" t="s">
        <v>7506</v>
      </c>
      <c r="G4546" s="101" t="s">
        <v>5457</v>
      </c>
      <c r="H4546" s="103">
        <v>33</v>
      </c>
      <c r="I4546" s="100" t="s">
        <v>7471</v>
      </c>
      <c r="J4546" s="101" t="s">
        <v>5838</v>
      </c>
      <c r="K4546" s="101" t="s">
        <v>374</v>
      </c>
    </row>
    <row r="4547" spans="1:11">
      <c r="A4547" s="2" t="s">
        <v>12132</v>
      </c>
      <c r="B4547" s="99">
        <v>2190769</v>
      </c>
      <c r="C4547" s="100" t="s">
        <v>5839</v>
      </c>
      <c r="D4547" s="101" t="s">
        <v>5840</v>
      </c>
      <c r="E4547" s="102">
        <v>2215906</v>
      </c>
      <c r="F4547" s="101" t="s">
        <v>7506</v>
      </c>
      <c r="G4547" s="101" t="s">
        <v>5457</v>
      </c>
      <c r="H4547" s="103">
        <v>33</v>
      </c>
      <c r="I4547" s="100" t="s">
        <v>7471</v>
      </c>
      <c r="J4547" s="101" t="s">
        <v>5840</v>
      </c>
      <c r="K4547" s="101" t="s">
        <v>374</v>
      </c>
    </row>
    <row r="4548" spans="1:11">
      <c r="A4548" s="2" t="s">
        <v>12132</v>
      </c>
      <c r="B4548" s="99">
        <v>2180539</v>
      </c>
      <c r="C4548" s="100" t="s">
        <v>5841</v>
      </c>
      <c r="D4548" s="101" t="s">
        <v>5842</v>
      </c>
      <c r="E4548" s="102">
        <v>2215904</v>
      </c>
      <c r="F4548" s="101" t="s">
        <v>7506</v>
      </c>
      <c r="G4548" s="101" t="s">
        <v>5457</v>
      </c>
      <c r="H4548" s="103">
        <v>12</v>
      </c>
      <c r="I4548" s="100" t="s">
        <v>7471</v>
      </c>
      <c r="J4548" s="101" t="s">
        <v>5842</v>
      </c>
      <c r="K4548" s="101" t="s">
        <v>374</v>
      </c>
    </row>
    <row r="4549" spans="1:11">
      <c r="A4549" s="2" t="s">
        <v>12132</v>
      </c>
      <c r="B4549" s="99">
        <v>2184402</v>
      </c>
      <c r="C4549" s="100" t="s">
        <v>5843</v>
      </c>
      <c r="D4549" s="101" t="s">
        <v>5844</v>
      </c>
      <c r="E4549" s="102">
        <v>2215904</v>
      </c>
      <c r="F4549" s="101" t="s">
        <v>7506</v>
      </c>
      <c r="G4549" s="101" t="s">
        <v>5457</v>
      </c>
      <c r="H4549" s="103">
        <v>12</v>
      </c>
      <c r="I4549" s="100" t="s">
        <v>7471</v>
      </c>
      <c r="J4549" s="101" t="s">
        <v>5844</v>
      </c>
      <c r="K4549" s="101" t="s">
        <v>374</v>
      </c>
    </row>
    <row r="4550" spans="1:11">
      <c r="A4550" s="2" t="s">
        <v>12132</v>
      </c>
      <c r="B4550" s="99">
        <v>2136394</v>
      </c>
      <c r="C4550" s="100" t="s">
        <v>5845</v>
      </c>
      <c r="D4550" s="101" t="s">
        <v>5846</v>
      </c>
      <c r="E4550" s="102">
        <v>2215906</v>
      </c>
      <c r="F4550" s="101" t="s">
        <v>7506</v>
      </c>
      <c r="G4550" s="101" t="s">
        <v>5457</v>
      </c>
      <c r="H4550" s="103">
        <v>33</v>
      </c>
      <c r="I4550" s="100" t="s">
        <v>7471</v>
      </c>
      <c r="J4550" s="101" t="s">
        <v>5846</v>
      </c>
      <c r="K4550" s="101" t="s">
        <v>374</v>
      </c>
    </row>
    <row r="4551" spans="1:11">
      <c r="A4551" s="2" t="s">
        <v>12132</v>
      </c>
      <c r="B4551" s="99">
        <v>2159511</v>
      </c>
      <c r="C4551" s="100" t="s">
        <v>6811</v>
      </c>
      <c r="D4551" s="101" t="s">
        <v>6812</v>
      </c>
      <c r="E4551" s="102">
        <v>2218150</v>
      </c>
      <c r="F4551" s="101" t="s">
        <v>7506</v>
      </c>
      <c r="G4551" s="101" t="s">
        <v>5457</v>
      </c>
      <c r="H4551" s="103">
        <v>33</v>
      </c>
      <c r="I4551" s="100" t="s">
        <v>7471</v>
      </c>
      <c r="J4551" s="101" t="s">
        <v>6812</v>
      </c>
      <c r="K4551" s="101" t="s">
        <v>434</v>
      </c>
    </row>
    <row r="4552" spans="1:11">
      <c r="A4552" s="2" t="s">
        <v>12132</v>
      </c>
      <c r="B4552" s="99">
        <v>2168321</v>
      </c>
      <c r="C4552" s="100" t="s">
        <v>6813</v>
      </c>
      <c r="D4552" s="101" t="s">
        <v>6814</v>
      </c>
      <c r="E4552" s="102">
        <v>2218150</v>
      </c>
      <c r="F4552" s="101" t="s">
        <v>7506</v>
      </c>
      <c r="G4552" s="101" t="s">
        <v>5457</v>
      </c>
      <c r="H4552" s="103">
        <v>33</v>
      </c>
      <c r="I4552" s="100" t="s">
        <v>7471</v>
      </c>
      <c r="J4552" s="101" t="s">
        <v>6814</v>
      </c>
      <c r="K4552" s="101" t="s">
        <v>434</v>
      </c>
    </row>
    <row r="4553" spans="1:11">
      <c r="A4553" s="2" t="s">
        <v>12132</v>
      </c>
      <c r="B4553" s="99">
        <v>2169826</v>
      </c>
      <c r="C4553" s="100" t="s">
        <v>6815</v>
      </c>
      <c r="D4553" s="101" t="s">
        <v>6816</v>
      </c>
      <c r="E4553" s="102">
        <v>2218150</v>
      </c>
      <c r="F4553" s="101" t="s">
        <v>7506</v>
      </c>
      <c r="G4553" s="101" t="s">
        <v>5457</v>
      </c>
      <c r="H4553" s="103">
        <v>33</v>
      </c>
      <c r="I4553" s="100" t="s">
        <v>7471</v>
      </c>
      <c r="J4553" s="101" t="s">
        <v>6816</v>
      </c>
      <c r="K4553" s="101" t="s">
        <v>434</v>
      </c>
    </row>
    <row r="4554" spans="1:11">
      <c r="A4554" s="2" t="s">
        <v>12132</v>
      </c>
      <c r="B4554" s="99">
        <v>2172465</v>
      </c>
      <c r="C4554" s="100" t="s">
        <v>6817</v>
      </c>
      <c r="D4554" s="101" t="s">
        <v>6818</v>
      </c>
      <c r="E4554" s="102">
        <v>2218150</v>
      </c>
      <c r="F4554" s="101" t="s">
        <v>7506</v>
      </c>
      <c r="G4554" s="101" t="s">
        <v>5457</v>
      </c>
      <c r="H4554" s="103">
        <v>33</v>
      </c>
      <c r="I4554" s="100" t="s">
        <v>7471</v>
      </c>
      <c r="J4554" s="101" t="s">
        <v>6818</v>
      </c>
      <c r="K4554" s="101" t="s">
        <v>434</v>
      </c>
    </row>
    <row r="4555" spans="1:11">
      <c r="A4555" s="2" t="s">
        <v>12132</v>
      </c>
      <c r="B4555" s="99">
        <v>2132238</v>
      </c>
      <c r="C4555" s="100" t="s">
        <v>6819</v>
      </c>
      <c r="D4555" s="101" t="s">
        <v>6820</v>
      </c>
      <c r="E4555" s="102">
        <v>2218150</v>
      </c>
      <c r="F4555" s="101" t="s">
        <v>7506</v>
      </c>
      <c r="G4555" s="101" t="s">
        <v>5457</v>
      </c>
      <c r="H4555" s="103">
        <v>33</v>
      </c>
      <c r="I4555" s="100" t="s">
        <v>7471</v>
      </c>
      <c r="J4555" s="101" t="s">
        <v>6820</v>
      </c>
      <c r="K4555" s="101" t="s">
        <v>434</v>
      </c>
    </row>
    <row r="4556" spans="1:11">
      <c r="A4556" s="2" t="s">
        <v>12132</v>
      </c>
      <c r="B4556" s="99">
        <v>2151121</v>
      </c>
      <c r="C4556" s="100" t="s">
        <v>6821</v>
      </c>
      <c r="D4556" s="101" t="s">
        <v>6822</v>
      </c>
      <c r="E4556" s="102">
        <v>2218150</v>
      </c>
      <c r="F4556" s="101" t="s">
        <v>7506</v>
      </c>
      <c r="G4556" s="101" t="s">
        <v>5457</v>
      </c>
      <c r="H4556" s="103">
        <v>33</v>
      </c>
      <c r="I4556" s="100" t="s">
        <v>7471</v>
      </c>
      <c r="J4556" s="101" t="s">
        <v>6822</v>
      </c>
      <c r="K4556" s="101" t="s">
        <v>434</v>
      </c>
    </row>
    <row r="4557" spans="1:11">
      <c r="A4557" s="2" t="s">
        <v>12132</v>
      </c>
      <c r="B4557" s="99">
        <v>2187545</v>
      </c>
      <c r="C4557" s="100" t="s">
        <v>6823</v>
      </c>
      <c r="D4557" s="101" t="s">
        <v>6824</v>
      </c>
      <c r="E4557" s="102">
        <v>2218150</v>
      </c>
      <c r="F4557" s="101" t="s">
        <v>7506</v>
      </c>
      <c r="G4557" s="101" t="s">
        <v>5457</v>
      </c>
      <c r="H4557" s="103">
        <v>33</v>
      </c>
      <c r="I4557" s="100" t="s">
        <v>7471</v>
      </c>
      <c r="J4557" s="101" t="s">
        <v>6824</v>
      </c>
      <c r="K4557" s="101" t="s">
        <v>434</v>
      </c>
    </row>
    <row r="4558" spans="1:11">
      <c r="A4558" s="2" t="s">
        <v>12132</v>
      </c>
      <c r="B4558" s="99">
        <v>2188274</v>
      </c>
      <c r="C4558" s="100" t="s">
        <v>6825</v>
      </c>
      <c r="D4558" s="101" t="s">
        <v>6826</v>
      </c>
      <c r="E4558" s="102">
        <v>2218150</v>
      </c>
      <c r="F4558" s="101" t="s">
        <v>7506</v>
      </c>
      <c r="G4558" s="101" t="s">
        <v>5457</v>
      </c>
      <c r="H4558" s="103">
        <v>33</v>
      </c>
      <c r="I4558" s="100" t="s">
        <v>7471</v>
      </c>
      <c r="J4558" s="101" t="s">
        <v>6826</v>
      </c>
      <c r="K4558" s="101" t="s">
        <v>434</v>
      </c>
    </row>
    <row r="4559" spans="1:11">
      <c r="A4559" s="2" t="s">
        <v>12132</v>
      </c>
      <c r="B4559" s="99">
        <v>2176400</v>
      </c>
      <c r="C4559" s="100" t="s">
        <v>6827</v>
      </c>
      <c r="D4559" s="101" t="s">
        <v>6828</v>
      </c>
      <c r="E4559" s="102">
        <v>2218150</v>
      </c>
      <c r="F4559" s="101" t="s">
        <v>7506</v>
      </c>
      <c r="G4559" s="101" t="s">
        <v>5457</v>
      </c>
      <c r="H4559" s="103">
        <v>33</v>
      </c>
      <c r="I4559" s="100" t="s">
        <v>7471</v>
      </c>
      <c r="J4559" s="101" t="s">
        <v>6828</v>
      </c>
      <c r="K4559" s="101" t="s">
        <v>434</v>
      </c>
    </row>
    <row r="4560" spans="1:11">
      <c r="A4560" s="2" t="s">
        <v>12132</v>
      </c>
      <c r="B4560" s="99">
        <v>2145139</v>
      </c>
      <c r="C4560" s="100" t="s">
        <v>7906</v>
      </c>
      <c r="D4560" s="101" t="s">
        <v>7907</v>
      </c>
      <c r="E4560" s="102">
        <v>2122634</v>
      </c>
      <c r="F4560" s="101" t="s">
        <v>7506</v>
      </c>
      <c r="G4560" s="101" t="s">
        <v>5876</v>
      </c>
      <c r="H4560" s="103">
        <v>4</v>
      </c>
      <c r="I4560" s="100" t="s">
        <v>7521</v>
      </c>
      <c r="J4560" s="101" t="s">
        <v>7907</v>
      </c>
      <c r="K4560" s="101" t="s">
        <v>7908</v>
      </c>
    </row>
    <row r="4561" spans="1:11">
      <c r="A4561" s="2" t="s">
        <v>12132</v>
      </c>
      <c r="B4561" s="99">
        <v>2161014</v>
      </c>
      <c r="C4561" s="100" t="s">
        <v>7909</v>
      </c>
      <c r="D4561" s="101" t="s">
        <v>7910</v>
      </c>
      <c r="E4561" s="102">
        <v>7093715</v>
      </c>
      <c r="F4561" s="101" t="s">
        <v>7506</v>
      </c>
      <c r="G4561" s="101" t="s">
        <v>5448</v>
      </c>
      <c r="H4561" s="103">
        <v>12</v>
      </c>
      <c r="I4561" s="100" t="s">
        <v>7471</v>
      </c>
      <c r="J4561" s="101" t="s">
        <v>7910</v>
      </c>
      <c r="K4561" s="101" t="s">
        <v>389</v>
      </c>
    </row>
    <row r="4562" spans="1:11">
      <c r="A4562" s="2" t="s">
        <v>12132</v>
      </c>
      <c r="B4562" s="99">
        <v>2181109</v>
      </c>
      <c r="C4562" s="100" t="s">
        <v>7911</v>
      </c>
      <c r="D4562" s="101" t="s">
        <v>7912</v>
      </c>
      <c r="E4562" s="102">
        <v>7093715</v>
      </c>
      <c r="F4562" s="101" t="s">
        <v>7506</v>
      </c>
      <c r="G4562" s="101" t="s">
        <v>5448</v>
      </c>
      <c r="H4562" s="103">
        <v>12</v>
      </c>
      <c r="I4562" s="100" t="s">
        <v>7471</v>
      </c>
      <c r="J4562" s="101" t="s">
        <v>7912</v>
      </c>
      <c r="K4562" s="101" t="s">
        <v>389</v>
      </c>
    </row>
    <row r="4563" spans="1:11">
      <c r="A4563" s="2" t="s">
        <v>12132</v>
      </c>
      <c r="B4563" s="99">
        <v>2154419</v>
      </c>
      <c r="C4563" s="100" t="s">
        <v>7913</v>
      </c>
      <c r="D4563" s="101" t="s">
        <v>7914</v>
      </c>
      <c r="E4563" s="102">
        <v>2123584</v>
      </c>
      <c r="F4563" s="101" t="s">
        <v>7506</v>
      </c>
      <c r="G4563" s="101" t="s">
        <v>3175</v>
      </c>
      <c r="H4563" s="103">
        <v>2.4</v>
      </c>
      <c r="I4563" s="100" t="s">
        <v>7471</v>
      </c>
      <c r="J4563" s="101" t="s">
        <v>7914</v>
      </c>
      <c r="K4563" s="101" t="s">
        <v>7915</v>
      </c>
    </row>
    <row r="4564" spans="1:11">
      <c r="A4564" s="2" t="s">
        <v>12132</v>
      </c>
      <c r="B4564" s="99">
        <v>2139239</v>
      </c>
      <c r="C4564" s="100" t="s">
        <v>12516</v>
      </c>
      <c r="D4564" s="101" t="s">
        <v>12517</v>
      </c>
      <c r="E4564" s="102">
        <v>2218074</v>
      </c>
      <c r="F4564" s="101" t="s">
        <v>7506</v>
      </c>
      <c r="G4564" s="101" t="s">
        <v>2900</v>
      </c>
      <c r="H4564" s="103">
        <v>12</v>
      </c>
      <c r="I4564" s="100" t="s">
        <v>7471</v>
      </c>
      <c r="J4564" s="101" t="s">
        <v>12517</v>
      </c>
      <c r="K4564" s="101" t="s">
        <v>679</v>
      </c>
    </row>
    <row r="4565" spans="1:11">
      <c r="A4565" s="2" t="s">
        <v>12132</v>
      </c>
      <c r="B4565" s="99">
        <v>2151480</v>
      </c>
      <c r="C4565" s="100" t="s">
        <v>12518</v>
      </c>
      <c r="D4565" s="101" t="s">
        <v>12519</v>
      </c>
      <c r="E4565" s="102">
        <v>2218074</v>
      </c>
      <c r="F4565" s="101" t="s">
        <v>7506</v>
      </c>
      <c r="G4565" s="101" t="s">
        <v>2900</v>
      </c>
      <c r="H4565" s="103">
        <v>12</v>
      </c>
      <c r="I4565" s="100" t="s">
        <v>7471</v>
      </c>
      <c r="J4565" s="101" t="s">
        <v>12519</v>
      </c>
      <c r="K4565" s="101" t="s">
        <v>679</v>
      </c>
    </row>
    <row r="4566" spans="1:11">
      <c r="A4566" s="2" t="s">
        <v>12132</v>
      </c>
      <c r="B4566" s="99">
        <v>2154813</v>
      </c>
      <c r="C4566" s="100" t="s">
        <v>12520</v>
      </c>
      <c r="D4566" s="101" t="s">
        <v>12521</v>
      </c>
      <c r="E4566" s="102">
        <v>2218074</v>
      </c>
      <c r="F4566" s="101" t="s">
        <v>7506</v>
      </c>
      <c r="G4566" s="101" t="s">
        <v>2900</v>
      </c>
      <c r="H4566" s="103">
        <v>12</v>
      </c>
      <c r="I4566" s="100" t="s">
        <v>7471</v>
      </c>
      <c r="J4566" s="101" t="s">
        <v>12521</v>
      </c>
      <c r="K4566" s="101" t="s">
        <v>679</v>
      </c>
    </row>
    <row r="4567" spans="1:11">
      <c r="A4567" s="2" t="s">
        <v>12132</v>
      </c>
      <c r="B4567" s="99">
        <v>2158433</v>
      </c>
      <c r="C4567" s="100" t="s">
        <v>12522</v>
      </c>
      <c r="D4567" s="101" t="s">
        <v>1018</v>
      </c>
      <c r="E4567" s="102">
        <v>2218074</v>
      </c>
      <c r="F4567" s="101" t="s">
        <v>7506</v>
      </c>
      <c r="G4567" s="101" t="s">
        <v>2900</v>
      </c>
      <c r="H4567" s="103">
        <v>12</v>
      </c>
      <c r="I4567" s="100" t="s">
        <v>7471</v>
      </c>
      <c r="J4567" s="101" t="s">
        <v>1018</v>
      </c>
      <c r="K4567" s="101" t="s">
        <v>679</v>
      </c>
    </row>
    <row r="4568" spans="1:11">
      <c r="A4568" s="2" t="s">
        <v>12132</v>
      </c>
      <c r="B4568" s="99">
        <v>2165022</v>
      </c>
      <c r="C4568" s="100" t="s">
        <v>12523</v>
      </c>
      <c r="D4568" s="101" t="s">
        <v>12524</v>
      </c>
      <c r="E4568" s="102">
        <v>2218074</v>
      </c>
      <c r="F4568" s="101" t="s">
        <v>7506</v>
      </c>
      <c r="G4568" s="101" t="s">
        <v>2900</v>
      </c>
      <c r="H4568" s="103">
        <v>12</v>
      </c>
      <c r="I4568" s="100" t="s">
        <v>7471</v>
      </c>
      <c r="J4568" s="101" t="s">
        <v>12524</v>
      </c>
      <c r="K4568" s="101" t="s">
        <v>679</v>
      </c>
    </row>
    <row r="4569" spans="1:11">
      <c r="A4569" s="2" t="s">
        <v>12132</v>
      </c>
      <c r="B4569" s="99">
        <v>2181110</v>
      </c>
      <c r="C4569" s="100" t="s">
        <v>12525</v>
      </c>
      <c r="D4569" s="101" t="s">
        <v>12526</v>
      </c>
      <c r="E4569" s="102">
        <v>2218074</v>
      </c>
      <c r="F4569" s="101" t="s">
        <v>7506</v>
      </c>
      <c r="G4569" s="101" t="s">
        <v>2900</v>
      </c>
      <c r="H4569" s="103">
        <v>12</v>
      </c>
      <c r="I4569" s="100" t="s">
        <v>7471</v>
      </c>
      <c r="J4569" s="101" t="s">
        <v>12526</v>
      </c>
      <c r="K4569" s="101" t="s">
        <v>679</v>
      </c>
    </row>
    <row r="4570" spans="1:11">
      <c r="A4570" s="2" t="s">
        <v>12132</v>
      </c>
      <c r="B4570" s="99">
        <v>2190301</v>
      </c>
      <c r="C4570" s="100" t="s">
        <v>12527</v>
      </c>
      <c r="D4570" s="101" t="s">
        <v>12528</v>
      </c>
      <c r="E4570" s="102">
        <v>2218074</v>
      </c>
      <c r="F4570" s="101" t="s">
        <v>7506</v>
      </c>
      <c r="G4570" s="101" t="s">
        <v>2900</v>
      </c>
      <c r="H4570" s="103">
        <v>12</v>
      </c>
      <c r="I4570" s="100" t="s">
        <v>7471</v>
      </c>
      <c r="J4570" s="101" t="s">
        <v>12528</v>
      </c>
      <c r="K4570" s="101" t="s">
        <v>679</v>
      </c>
    </row>
    <row r="4571" spans="1:11">
      <c r="A4571" s="2" t="s">
        <v>12132</v>
      </c>
      <c r="B4571" s="99">
        <v>2166112</v>
      </c>
      <c r="C4571" s="100" t="s">
        <v>12529</v>
      </c>
      <c r="D4571" s="101" t="s">
        <v>12530</v>
      </c>
      <c r="E4571" s="102">
        <v>2218074</v>
      </c>
      <c r="F4571" s="101" t="s">
        <v>7506</v>
      </c>
      <c r="G4571" s="101" t="s">
        <v>2900</v>
      </c>
      <c r="H4571" s="103">
        <v>12</v>
      </c>
      <c r="I4571" s="100" t="s">
        <v>7471</v>
      </c>
      <c r="J4571" s="101" t="s">
        <v>12530</v>
      </c>
      <c r="K4571" s="101" t="s">
        <v>679</v>
      </c>
    </row>
    <row r="4572" spans="1:11">
      <c r="A4572" s="2" t="s">
        <v>12132</v>
      </c>
      <c r="B4572" s="99">
        <v>2180270</v>
      </c>
      <c r="C4572" s="100" t="s">
        <v>12531</v>
      </c>
      <c r="D4572" s="101" t="s">
        <v>12532</v>
      </c>
      <c r="E4572" s="102">
        <v>2218074</v>
      </c>
      <c r="F4572" s="101" t="s">
        <v>7506</v>
      </c>
      <c r="G4572" s="101" t="s">
        <v>2900</v>
      </c>
      <c r="H4572" s="103">
        <v>12</v>
      </c>
      <c r="I4572" s="100" t="s">
        <v>7471</v>
      </c>
      <c r="J4572" s="101" t="s">
        <v>12532</v>
      </c>
      <c r="K4572" s="101" t="s">
        <v>679</v>
      </c>
    </row>
    <row r="4573" spans="1:11">
      <c r="A4573" s="2" t="s">
        <v>12132</v>
      </c>
      <c r="B4573" s="99">
        <v>2130408</v>
      </c>
      <c r="C4573" s="100" t="s">
        <v>12533</v>
      </c>
      <c r="D4573" s="101" t="s">
        <v>12534</v>
      </c>
      <c r="E4573" s="102">
        <v>2218074</v>
      </c>
      <c r="F4573" s="101" t="s">
        <v>7506</v>
      </c>
      <c r="G4573" s="101" t="s">
        <v>2900</v>
      </c>
      <c r="H4573" s="103">
        <v>12</v>
      </c>
      <c r="I4573" s="100" t="s">
        <v>7471</v>
      </c>
      <c r="J4573" s="101" t="s">
        <v>12534</v>
      </c>
      <c r="K4573" s="101" t="s">
        <v>679</v>
      </c>
    </row>
    <row r="4574" spans="1:11">
      <c r="A4574" s="2" t="s">
        <v>12132</v>
      </c>
      <c r="B4574" s="99">
        <v>2133016</v>
      </c>
      <c r="C4574" s="100" t="s">
        <v>12535</v>
      </c>
      <c r="D4574" s="101" t="s">
        <v>12536</v>
      </c>
      <c r="E4574" s="102">
        <v>2218074</v>
      </c>
      <c r="F4574" s="101" t="s">
        <v>7506</v>
      </c>
      <c r="G4574" s="101" t="s">
        <v>2900</v>
      </c>
      <c r="H4574" s="103">
        <v>12</v>
      </c>
      <c r="I4574" s="100" t="s">
        <v>7471</v>
      </c>
      <c r="J4574" s="101" t="s">
        <v>12536</v>
      </c>
      <c r="K4574" s="101" t="s">
        <v>679</v>
      </c>
    </row>
    <row r="4575" spans="1:11">
      <c r="A4575" s="2" t="s">
        <v>12132</v>
      </c>
      <c r="B4575" s="99">
        <v>2190541</v>
      </c>
      <c r="C4575" s="100" t="s">
        <v>12537</v>
      </c>
      <c r="D4575" s="101" t="s">
        <v>12538</v>
      </c>
      <c r="E4575" s="102">
        <v>2218074</v>
      </c>
      <c r="F4575" s="101" t="s">
        <v>7506</v>
      </c>
      <c r="G4575" s="101" t="s">
        <v>2900</v>
      </c>
      <c r="H4575" s="103">
        <v>12</v>
      </c>
      <c r="I4575" s="100" t="s">
        <v>7471</v>
      </c>
      <c r="J4575" s="101" t="s">
        <v>12538</v>
      </c>
      <c r="K4575" s="101" t="s">
        <v>679</v>
      </c>
    </row>
    <row r="4576" spans="1:11">
      <c r="A4576" s="2" t="s">
        <v>12132</v>
      </c>
      <c r="B4576" s="99">
        <v>2173281</v>
      </c>
      <c r="C4576" s="100" t="s">
        <v>12599</v>
      </c>
      <c r="D4576" s="101" t="s">
        <v>12600</v>
      </c>
      <c r="E4576" s="102">
        <v>2215884</v>
      </c>
      <c r="F4576" s="101" t="s">
        <v>7506</v>
      </c>
      <c r="G4576" s="101" t="s">
        <v>5457</v>
      </c>
      <c r="H4576" s="103">
        <v>12</v>
      </c>
      <c r="I4576" s="100" t="s">
        <v>7471</v>
      </c>
      <c r="J4576" s="101" t="s">
        <v>12600</v>
      </c>
      <c r="K4576" s="101" t="s">
        <v>682</v>
      </c>
    </row>
    <row r="4577" spans="1:11">
      <c r="A4577" s="2" t="s">
        <v>12132</v>
      </c>
      <c r="B4577" s="99">
        <v>2153497</v>
      </c>
      <c r="C4577" s="100" t="s">
        <v>12601</v>
      </c>
      <c r="D4577" s="101" t="s">
        <v>12602</v>
      </c>
      <c r="E4577" s="102">
        <v>2215884</v>
      </c>
      <c r="F4577" s="101" t="s">
        <v>7506</v>
      </c>
      <c r="G4577" s="101" t="s">
        <v>5457</v>
      </c>
      <c r="H4577" s="103">
        <v>12</v>
      </c>
      <c r="I4577" s="100" t="s">
        <v>7471</v>
      </c>
      <c r="J4577" s="101" t="s">
        <v>12602</v>
      </c>
      <c r="K4577" s="101" t="s">
        <v>682</v>
      </c>
    </row>
    <row r="4578" spans="1:11">
      <c r="A4578" s="2" t="s">
        <v>12132</v>
      </c>
      <c r="B4578" s="99">
        <v>2186144</v>
      </c>
      <c r="C4578" s="100" t="s">
        <v>12603</v>
      </c>
      <c r="D4578" s="101" t="s">
        <v>12604</v>
      </c>
      <c r="E4578" s="102">
        <v>2215884</v>
      </c>
      <c r="F4578" s="101" t="s">
        <v>7506</v>
      </c>
      <c r="G4578" s="101" t="s">
        <v>5457</v>
      </c>
      <c r="H4578" s="103">
        <v>12</v>
      </c>
      <c r="I4578" s="100" t="s">
        <v>7471</v>
      </c>
      <c r="J4578" s="101" t="s">
        <v>12604</v>
      </c>
      <c r="K4578" s="101" t="s">
        <v>682</v>
      </c>
    </row>
    <row r="4579" spans="1:11">
      <c r="A4579" s="2" t="s">
        <v>12132</v>
      </c>
      <c r="B4579" s="99">
        <v>2162781</v>
      </c>
      <c r="C4579" s="100" t="s">
        <v>12605</v>
      </c>
      <c r="D4579" s="101" t="s">
        <v>12606</v>
      </c>
      <c r="E4579" s="102">
        <v>2215884</v>
      </c>
      <c r="F4579" s="101" t="s">
        <v>7506</v>
      </c>
      <c r="G4579" s="101" t="s">
        <v>5457</v>
      </c>
      <c r="H4579" s="103">
        <v>12</v>
      </c>
      <c r="I4579" s="100" t="s">
        <v>7471</v>
      </c>
      <c r="J4579" s="101" t="s">
        <v>12606</v>
      </c>
      <c r="K4579" s="101" t="s">
        <v>682</v>
      </c>
    </row>
    <row r="4580" spans="1:11">
      <c r="A4580" s="2" t="s">
        <v>12132</v>
      </c>
      <c r="B4580" s="99">
        <v>2136056</v>
      </c>
      <c r="C4580" s="100" t="s">
        <v>6197</v>
      </c>
      <c r="D4580" s="101" t="s">
        <v>6198</v>
      </c>
      <c r="E4580" s="102">
        <v>2215752</v>
      </c>
      <c r="F4580" s="101" t="s">
        <v>7506</v>
      </c>
      <c r="G4580" s="101" t="s">
        <v>5457</v>
      </c>
      <c r="H4580" s="103">
        <v>12</v>
      </c>
      <c r="I4580" s="100" t="s">
        <v>7471</v>
      </c>
      <c r="J4580" s="101" t="s">
        <v>6198</v>
      </c>
      <c r="K4580" s="101" t="s">
        <v>758</v>
      </c>
    </row>
    <row r="4581" spans="1:11">
      <c r="A4581" s="2" t="s">
        <v>12132</v>
      </c>
      <c r="B4581" s="99">
        <v>2183018</v>
      </c>
      <c r="C4581" s="100" t="s">
        <v>6199</v>
      </c>
      <c r="D4581" s="101" t="s">
        <v>6200</v>
      </c>
      <c r="E4581" s="102">
        <v>2215752</v>
      </c>
      <c r="F4581" s="101" t="s">
        <v>7506</v>
      </c>
      <c r="G4581" s="101" t="s">
        <v>5457</v>
      </c>
      <c r="H4581" s="103">
        <v>12</v>
      </c>
      <c r="I4581" s="100" t="s">
        <v>7471</v>
      </c>
      <c r="J4581" s="101" t="s">
        <v>6200</v>
      </c>
      <c r="K4581" s="101" t="s">
        <v>758</v>
      </c>
    </row>
    <row r="4582" spans="1:11">
      <c r="A4582" s="2" t="s">
        <v>12132</v>
      </c>
      <c r="B4582" s="99">
        <v>2184063</v>
      </c>
      <c r="C4582" s="100" t="s">
        <v>6201</v>
      </c>
      <c r="D4582" s="101" t="s">
        <v>6202</v>
      </c>
      <c r="E4582" s="102">
        <v>2215752</v>
      </c>
      <c r="F4582" s="101" t="s">
        <v>7506</v>
      </c>
      <c r="G4582" s="101" t="s">
        <v>5457</v>
      </c>
      <c r="H4582" s="103">
        <v>12</v>
      </c>
      <c r="I4582" s="100" t="s">
        <v>7471</v>
      </c>
      <c r="J4582" s="101" t="s">
        <v>6202</v>
      </c>
      <c r="K4582" s="101" t="s">
        <v>758</v>
      </c>
    </row>
    <row r="4583" spans="1:11">
      <c r="A4583" s="2" t="s">
        <v>12132</v>
      </c>
      <c r="B4583" s="99">
        <v>2185145</v>
      </c>
      <c r="C4583" s="100" t="s">
        <v>6203</v>
      </c>
      <c r="D4583" s="101" t="s">
        <v>6204</v>
      </c>
      <c r="E4583" s="102">
        <v>2215752</v>
      </c>
      <c r="F4583" s="101" t="s">
        <v>7506</v>
      </c>
      <c r="G4583" s="101" t="s">
        <v>5457</v>
      </c>
      <c r="H4583" s="103">
        <v>12</v>
      </c>
      <c r="I4583" s="100" t="s">
        <v>7471</v>
      </c>
      <c r="J4583" s="101" t="s">
        <v>6204</v>
      </c>
      <c r="K4583" s="101" t="s">
        <v>758</v>
      </c>
    </row>
    <row r="4584" spans="1:11">
      <c r="A4584" s="2" t="s">
        <v>12132</v>
      </c>
      <c r="B4584" s="99">
        <v>2187701</v>
      </c>
      <c r="C4584" s="100" t="s">
        <v>6205</v>
      </c>
      <c r="D4584" s="101" t="s">
        <v>6206</v>
      </c>
      <c r="E4584" s="102">
        <v>2215752</v>
      </c>
      <c r="F4584" s="101" t="s">
        <v>7506</v>
      </c>
      <c r="G4584" s="101" t="s">
        <v>5457</v>
      </c>
      <c r="H4584" s="103">
        <v>12</v>
      </c>
      <c r="I4584" s="100" t="s">
        <v>7471</v>
      </c>
      <c r="J4584" s="101" t="s">
        <v>6206</v>
      </c>
      <c r="K4584" s="101" t="s">
        <v>758</v>
      </c>
    </row>
    <row r="4585" spans="1:11">
      <c r="A4585" s="2" t="s">
        <v>12132</v>
      </c>
      <c r="B4585" s="99">
        <v>2135272</v>
      </c>
      <c r="C4585" s="100" t="s">
        <v>6207</v>
      </c>
      <c r="D4585" s="101" t="s">
        <v>6208</v>
      </c>
      <c r="E4585" s="102">
        <v>2215752</v>
      </c>
      <c r="F4585" s="101" t="s">
        <v>7506</v>
      </c>
      <c r="G4585" s="101" t="s">
        <v>5457</v>
      </c>
      <c r="H4585" s="103">
        <v>12</v>
      </c>
      <c r="I4585" s="100" t="s">
        <v>7471</v>
      </c>
      <c r="J4585" s="101" t="s">
        <v>6208</v>
      </c>
      <c r="K4585" s="101" t="s">
        <v>758</v>
      </c>
    </row>
    <row r="4586" spans="1:11">
      <c r="A4586" s="2" t="s">
        <v>12132</v>
      </c>
      <c r="B4586" s="99">
        <v>2191093</v>
      </c>
      <c r="C4586" s="100" t="s">
        <v>6209</v>
      </c>
      <c r="D4586" s="101" t="s">
        <v>6210</v>
      </c>
      <c r="E4586" s="102">
        <v>2215752</v>
      </c>
      <c r="F4586" s="101" t="s">
        <v>7506</v>
      </c>
      <c r="G4586" s="101" t="s">
        <v>5457</v>
      </c>
      <c r="H4586" s="103">
        <v>12</v>
      </c>
      <c r="I4586" s="100" t="s">
        <v>7471</v>
      </c>
      <c r="J4586" s="101" t="s">
        <v>6210</v>
      </c>
      <c r="K4586" s="101" t="s">
        <v>758</v>
      </c>
    </row>
    <row r="4587" spans="1:11">
      <c r="A4587" s="2" t="s">
        <v>12132</v>
      </c>
      <c r="B4587" s="99">
        <v>2182117</v>
      </c>
      <c r="C4587" s="100" t="s">
        <v>6211</v>
      </c>
      <c r="D4587" s="101" t="s">
        <v>6212</v>
      </c>
      <c r="E4587" s="102">
        <v>2215752</v>
      </c>
      <c r="F4587" s="101" t="s">
        <v>7506</v>
      </c>
      <c r="G4587" s="101" t="s">
        <v>5457</v>
      </c>
      <c r="H4587" s="103">
        <v>12</v>
      </c>
      <c r="I4587" s="100" t="s">
        <v>7471</v>
      </c>
      <c r="J4587" s="101" t="s">
        <v>6212</v>
      </c>
      <c r="K4587" s="101" t="s">
        <v>758</v>
      </c>
    </row>
    <row r="4588" spans="1:11">
      <c r="A4588" s="2" t="s">
        <v>12132</v>
      </c>
      <c r="B4588" s="99">
        <v>2188976</v>
      </c>
      <c r="C4588" s="100" t="s">
        <v>6213</v>
      </c>
      <c r="D4588" s="101" t="s">
        <v>6214</v>
      </c>
      <c r="E4588" s="102">
        <v>2216084</v>
      </c>
      <c r="F4588" s="101" t="s">
        <v>7506</v>
      </c>
      <c r="G4588" s="101" t="s">
        <v>3102</v>
      </c>
      <c r="H4588" s="103">
        <v>4</v>
      </c>
      <c r="I4588" s="100" t="s">
        <v>7471</v>
      </c>
      <c r="J4588" s="101" t="s">
        <v>6214</v>
      </c>
      <c r="K4588" s="101" t="s">
        <v>2705</v>
      </c>
    </row>
    <row r="4589" spans="1:11">
      <c r="A4589" s="2" t="s">
        <v>12132</v>
      </c>
      <c r="B4589" s="99">
        <v>2137588</v>
      </c>
      <c r="C4589" s="100" t="s">
        <v>6215</v>
      </c>
      <c r="D4589" s="101" t="s">
        <v>6216</v>
      </c>
      <c r="E4589" s="102">
        <v>2216084</v>
      </c>
      <c r="F4589" s="101" t="s">
        <v>7506</v>
      </c>
      <c r="G4589" s="101" t="s">
        <v>3102</v>
      </c>
      <c r="H4589" s="103">
        <v>4</v>
      </c>
      <c r="I4589" s="100" t="s">
        <v>7471</v>
      </c>
      <c r="J4589" s="101" t="s">
        <v>6216</v>
      </c>
      <c r="K4589" s="101" t="s">
        <v>2705</v>
      </c>
    </row>
    <row r="4590" spans="1:11">
      <c r="A4590" s="2" t="s">
        <v>12132</v>
      </c>
      <c r="B4590" s="99">
        <v>2179174</v>
      </c>
      <c r="C4590" s="100" t="s">
        <v>6217</v>
      </c>
      <c r="D4590" s="101" t="s">
        <v>6218</v>
      </c>
      <c r="E4590" s="102">
        <v>2126813</v>
      </c>
      <c r="F4590" s="101" t="s">
        <v>7506</v>
      </c>
      <c r="G4590" s="101" t="s">
        <v>2900</v>
      </c>
      <c r="H4590" s="103">
        <v>12</v>
      </c>
      <c r="I4590" s="100" t="s">
        <v>7521</v>
      </c>
      <c r="J4590" s="101" t="s">
        <v>6218</v>
      </c>
      <c r="K4590" s="101" t="s">
        <v>1230</v>
      </c>
    </row>
    <row r="4591" spans="1:11">
      <c r="A4591" s="2" t="s">
        <v>12132</v>
      </c>
      <c r="B4591" s="99">
        <v>2143263</v>
      </c>
      <c r="C4591" s="100" t="s">
        <v>8434</v>
      </c>
      <c r="D4591" s="101" t="s">
        <v>8435</v>
      </c>
      <c r="E4591" s="102">
        <v>2213632</v>
      </c>
      <c r="F4591" s="101" t="s">
        <v>7506</v>
      </c>
      <c r="G4591" s="101" t="s">
        <v>5457</v>
      </c>
      <c r="H4591" s="103">
        <v>12</v>
      </c>
      <c r="I4591" s="100" t="s">
        <v>7471</v>
      </c>
      <c r="J4591" s="101" t="s">
        <v>8435</v>
      </c>
      <c r="K4591" s="101" t="s">
        <v>847</v>
      </c>
    </row>
    <row r="4592" spans="1:11">
      <c r="A4592" s="2" t="s">
        <v>12132</v>
      </c>
      <c r="B4592" s="99">
        <v>2144739</v>
      </c>
      <c r="C4592" s="100" t="s">
        <v>8436</v>
      </c>
      <c r="D4592" s="101" t="s">
        <v>8437</v>
      </c>
      <c r="E4592" s="102">
        <v>2213632</v>
      </c>
      <c r="F4592" s="101" t="s">
        <v>7506</v>
      </c>
      <c r="G4592" s="101" t="s">
        <v>5457</v>
      </c>
      <c r="H4592" s="103">
        <v>12</v>
      </c>
      <c r="I4592" s="100" t="s">
        <v>7471</v>
      </c>
      <c r="J4592" s="101" t="s">
        <v>8437</v>
      </c>
      <c r="K4592" s="101" t="s">
        <v>847</v>
      </c>
    </row>
    <row r="4593" spans="1:11">
      <c r="A4593" s="2" t="s">
        <v>12132</v>
      </c>
      <c r="B4593" s="99">
        <v>2154249</v>
      </c>
      <c r="C4593" s="100" t="s">
        <v>8438</v>
      </c>
      <c r="D4593" s="101" t="s">
        <v>8439</v>
      </c>
      <c r="E4593" s="102">
        <v>2213632</v>
      </c>
      <c r="F4593" s="101" t="s">
        <v>7506</v>
      </c>
      <c r="G4593" s="101" t="s">
        <v>5457</v>
      </c>
      <c r="H4593" s="103">
        <v>12</v>
      </c>
      <c r="I4593" s="100" t="s">
        <v>7471</v>
      </c>
      <c r="J4593" s="101" t="s">
        <v>8439</v>
      </c>
      <c r="K4593" s="101" t="s">
        <v>847</v>
      </c>
    </row>
    <row r="4594" spans="1:11">
      <c r="A4594" s="2" t="s">
        <v>12132</v>
      </c>
      <c r="B4594" s="99">
        <v>2160061</v>
      </c>
      <c r="C4594" s="100" t="s">
        <v>8440</v>
      </c>
      <c r="D4594" s="101" t="s">
        <v>8441</v>
      </c>
      <c r="E4594" s="102">
        <v>2213632</v>
      </c>
      <c r="F4594" s="101" t="s">
        <v>7506</v>
      </c>
      <c r="G4594" s="101" t="s">
        <v>5457</v>
      </c>
      <c r="H4594" s="103">
        <v>12</v>
      </c>
      <c r="I4594" s="100" t="s">
        <v>7471</v>
      </c>
      <c r="J4594" s="101" t="s">
        <v>8441</v>
      </c>
      <c r="K4594" s="101" t="s">
        <v>847</v>
      </c>
    </row>
    <row r="4595" spans="1:11">
      <c r="A4595" s="2" t="s">
        <v>12132</v>
      </c>
      <c r="B4595" s="99">
        <v>2178592</v>
      </c>
      <c r="C4595" s="100" t="s">
        <v>8442</v>
      </c>
      <c r="D4595" s="101" t="s">
        <v>8443</v>
      </c>
      <c r="E4595" s="102">
        <v>2213632</v>
      </c>
      <c r="F4595" s="101" t="s">
        <v>7506</v>
      </c>
      <c r="G4595" s="101" t="s">
        <v>5457</v>
      </c>
      <c r="H4595" s="103">
        <v>12</v>
      </c>
      <c r="I4595" s="100" t="s">
        <v>7471</v>
      </c>
      <c r="J4595" s="101" t="s">
        <v>8443</v>
      </c>
      <c r="K4595" s="101" t="s">
        <v>847</v>
      </c>
    </row>
    <row r="4596" spans="1:11">
      <c r="A4596" s="2" t="s">
        <v>12132</v>
      </c>
      <c r="B4596" s="99">
        <v>2190570</v>
      </c>
      <c r="C4596" s="100" t="s">
        <v>8444</v>
      </c>
      <c r="D4596" s="101" t="s">
        <v>8445</v>
      </c>
      <c r="E4596" s="102">
        <v>2213632</v>
      </c>
      <c r="F4596" s="101" t="s">
        <v>7506</v>
      </c>
      <c r="G4596" s="101" t="s">
        <v>5457</v>
      </c>
      <c r="H4596" s="103">
        <v>12</v>
      </c>
      <c r="I4596" s="100" t="s">
        <v>7471</v>
      </c>
      <c r="J4596" s="101" t="s">
        <v>8445</v>
      </c>
      <c r="K4596" s="101" t="s">
        <v>847</v>
      </c>
    </row>
    <row r="4597" spans="1:11">
      <c r="A4597" s="2" t="s">
        <v>12132</v>
      </c>
      <c r="B4597" s="99">
        <v>2191006</v>
      </c>
      <c r="C4597" s="100" t="s">
        <v>8446</v>
      </c>
      <c r="D4597" s="101" t="s">
        <v>8447</v>
      </c>
      <c r="E4597" s="102">
        <v>2213632</v>
      </c>
      <c r="F4597" s="101" t="s">
        <v>7506</v>
      </c>
      <c r="G4597" s="101" t="s">
        <v>5457</v>
      </c>
      <c r="H4597" s="103">
        <v>12</v>
      </c>
      <c r="I4597" s="100" t="s">
        <v>7471</v>
      </c>
      <c r="J4597" s="101" t="s">
        <v>8447</v>
      </c>
      <c r="K4597" s="101" t="s">
        <v>847</v>
      </c>
    </row>
    <row r="4598" spans="1:11">
      <c r="A4598" s="2" t="s">
        <v>12132</v>
      </c>
      <c r="B4598" s="99">
        <v>2135854</v>
      </c>
      <c r="C4598" s="100" t="s">
        <v>8448</v>
      </c>
      <c r="D4598" s="101" t="s">
        <v>8449</v>
      </c>
      <c r="E4598" s="102">
        <v>2213632</v>
      </c>
      <c r="F4598" s="101" t="s">
        <v>7506</v>
      </c>
      <c r="G4598" s="101" t="s">
        <v>5457</v>
      </c>
      <c r="H4598" s="103">
        <v>12</v>
      </c>
      <c r="I4598" s="100" t="s">
        <v>7471</v>
      </c>
      <c r="J4598" s="101" t="s">
        <v>8449</v>
      </c>
      <c r="K4598" s="101" t="s">
        <v>847</v>
      </c>
    </row>
    <row r="4599" spans="1:11">
      <c r="A4599" s="2" t="s">
        <v>12132</v>
      </c>
      <c r="B4599" s="99">
        <v>2187039</v>
      </c>
      <c r="C4599" s="100" t="s">
        <v>8450</v>
      </c>
      <c r="D4599" s="101" t="s">
        <v>8451</v>
      </c>
      <c r="E4599" s="102">
        <v>2213632</v>
      </c>
      <c r="F4599" s="101" t="s">
        <v>7506</v>
      </c>
      <c r="G4599" s="101" t="s">
        <v>5457</v>
      </c>
      <c r="H4599" s="103">
        <v>12</v>
      </c>
      <c r="I4599" s="100" t="s">
        <v>7471</v>
      </c>
      <c r="J4599" s="101" t="s">
        <v>8451</v>
      </c>
      <c r="K4599" s="101" t="s">
        <v>847</v>
      </c>
    </row>
    <row r="4600" spans="1:11">
      <c r="A4600" s="2" t="s">
        <v>12132</v>
      </c>
      <c r="B4600" s="99">
        <v>2162193</v>
      </c>
      <c r="C4600" s="100" t="s">
        <v>8452</v>
      </c>
      <c r="D4600" s="101" t="s">
        <v>8453</v>
      </c>
      <c r="E4600" s="102">
        <v>2213632</v>
      </c>
      <c r="F4600" s="101" t="s">
        <v>7506</v>
      </c>
      <c r="G4600" s="101" t="s">
        <v>5457</v>
      </c>
      <c r="H4600" s="103">
        <v>12</v>
      </c>
      <c r="I4600" s="100" t="s">
        <v>7471</v>
      </c>
      <c r="J4600" s="101" t="s">
        <v>8453</v>
      </c>
      <c r="K4600" s="101" t="s">
        <v>847</v>
      </c>
    </row>
    <row r="4601" spans="1:11">
      <c r="A4601" s="2" t="s">
        <v>12132</v>
      </c>
      <c r="B4601" s="99">
        <v>2138075</v>
      </c>
      <c r="C4601" s="100" t="s">
        <v>8454</v>
      </c>
      <c r="D4601" s="101" t="s">
        <v>8455</v>
      </c>
      <c r="E4601" s="102">
        <v>2212168</v>
      </c>
      <c r="F4601" s="101" t="s">
        <v>7506</v>
      </c>
      <c r="G4601" s="101" t="s">
        <v>2931</v>
      </c>
      <c r="H4601" s="103">
        <v>4</v>
      </c>
      <c r="I4601" s="100" t="s">
        <v>7471</v>
      </c>
      <c r="J4601" s="101" t="s">
        <v>8455</v>
      </c>
      <c r="K4601" s="101" t="s">
        <v>1051</v>
      </c>
    </row>
    <row r="4602" spans="1:11">
      <c r="A4602" s="2" t="s">
        <v>12132</v>
      </c>
      <c r="B4602" s="99">
        <v>2172264</v>
      </c>
      <c r="C4602" s="100" t="s">
        <v>8456</v>
      </c>
      <c r="D4602" s="101" t="s">
        <v>8457</v>
      </c>
      <c r="E4602" s="102">
        <v>2212168</v>
      </c>
      <c r="F4602" s="101" t="s">
        <v>7506</v>
      </c>
      <c r="G4602" s="101" t="s">
        <v>2931</v>
      </c>
      <c r="H4602" s="103">
        <v>4</v>
      </c>
      <c r="I4602" s="100" t="s">
        <v>7471</v>
      </c>
      <c r="J4602" s="101" t="s">
        <v>8457</v>
      </c>
      <c r="K4602" s="101" t="s">
        <v>1051</v>
      </c>
    </row>
    <row r="4603" spans="1:11">
      <c r="A4603" s="2" t="s">
        <v>12132</v>
      </c>
      <c r="B4603" s="99">
        <v>2173850</v>
      </c>
      <c r="C4603" s="100" t="s">
        <v>8458</v>
      </c>
      <c r="D4603" s="101" t="s">
        <v>8459</v>
      </c>
      <c r="E4603" s="102">
        <v>2212168</v>
      </c>
      <c r="F4603" s="101" t="s">
        <v>7506</v>
      </c>
      <c r="G4603" s="101" t="s">
        <v>2931</v>
      </c>
      <c r="H4603" s="103">
        <v>4</v>
      </c>
      <c r="I4603" s="100" t="s">
        <v>7471</v>
      </c>
      <c r="J4603" s="101" t="s">
        <v>8459</v>
      </c>
      <c r="K4603" s="101" t="s">
        <v>1051</v>
      </c>
    </row>
    <row r="4604" spans="1:11">
      <c r="A4604" s="2" t="s">
        <v>12132</v>
      </c>
      <c r="B4604" s="99">
        <v>2179246</v>
      </c>
      <c r="C4604" s="100" t="s">
        <v>8460</v>
      </c>
      <c r="D4604" s="101" t="s">
        <v>8461</v>
      </c>
      <c r="E4604" s="102">
        <v>2212168</v>
      </c>
      <c r="F4604" s="101" t="s">
        <v>7506</v>
      </c>
      <c r="G4604" s="101" t="s">
        <v>2931</v>
      </c>
      <c r="H4604" s="103">
        <v>4</v>
      </c>
      <c r="I4604" s="100" t="s">
        <v>7471</v>
      </c>
      <c r="J4604" s="101" t="s">
        <v>8461</v>
      </c>
      <c r="K4604" s="101" t="s">
        <v>1051</v>
      </c>
    </row>
    <row r="4605" spans="1:11">
      <c r="A4605" s="2" t="s">
        <v>12132</v>
      </c>
      <c r="B4605" s="99">
        <v>2150580</v>
      </c>
      <c r="C4605" s="100" t="s">
        <v>8462</v>
      </c>
      <c r="D4605" s="101" t="s">
        <v>8463</v>
      </c>
      <c r="E4605" s="102">
        <v>2212168</v>
      </c>
      <c r="F4605" s="101" t="s">
        <v>7506</v>
      </c>
      <c r="G4605" s="101" t="s">
        <v>2931</v>
      </c>
      <c r="H4605" s="103">
        <v>4</v>
      </c>
      <c r="I4605" s="100" t="s">
        <v>7471</v>
      </c>
      <c r="J4605" s="101" t="s">
        <v>8463</v>
      </c>
      <c r="K4605" s="101" t="s">
        <v>1051</v>
      </c>
    </row>
    <row r="4606" spans="1:11">
      <c r="A4606" s="2" t="s">
        <v>12132</v>
      </c>
      <c r="B4606" s="99">
        <v>2133704</v>
      </c>
      <c r="C4606" s="100" t="s">
        <v>8581</v>
      </c>
      <c r="D4606" s="101" t="s">
        <v>8582</v>
      </c>
      <c r="E4606" s="102">
        <v>2273798</v>
      </c>
      <c r="F4606" s="101" t="s">
        <v>7506</v>
      </c>
      <c r="G4606" s="101" t="s">
        <v>2092</v>
      </c>
      <c r="H4606" s="103">
        <v>12</v>
      </c>
      <c r="I4606" s="100" t="s">
        <v>7471</v>
      </c>
      <c r="J4606" s="101" t="s">
        <v>8582</v>
      </c>
      <c r="K4606" s="101" t="s">
        <v>1402</v>
      </c>
    </row>
    <row r="4607" spans="1:11">
      <c r="A4607" s="2" t="s">
        <v>12132</v>
      </c>
      <c r="B4607" s="99">
        <v>2185800</v>
      </c>
      <c r="C4607" s="100" t="s">
        <v>8583</v>
      </c>
      <c r="D4607" s="101" t="s">
        <v>8584</v>
      </c>
      <c r="E4607" s="102">
        <v>2273798</v>
      </c>
      <c r="F4607" s="101" t="s">
        <v>7506</v>
      </c>
      <c r="G4607" s="101" t="s">
        <v>2092</v>
      </c>
      <c r="H4607" s="103">
        <v>12</v>
      </c>
      <c r="I4607" s="100" t="s">
        <v>7471</v>
      </c>
      <c r="J4607" s="101" t="s">
        <v>8584</v>
      </c>
      <c r="K4607" s="101" t="s">
        <v>1402</v>
      </c>
    </row>
    <row r="4608" spans="1:11">
      <c r="A4608" s="2" t="s">
        <v>12132</v>
      </c>
      <c r="B4608" s="99">
        <v>2174209</v>
      </c>
      <c r="C4608" s="100" t="s">
        <v>8585</v>
      </c>
      <c r="D4608" s="101" t="s">
        <v>8586</v>
      </c>
      <c r="E4608" s="102">
        <v>2273798</v>
      </c>
      <c r="F4608" s="101" t="s">
        <v>7506</v>
      </c>
      <c r="G4608" s="101" t="s">
        <v>2092</v>
      </c>
      <c r="H4608" s="103">
        <v>12</v>
      </c>
      <c r="I4608" s="100" t="s">
        <v>7471</v>
      </c>
      <c r="J4608" s="101" t="s">
        <v>8586</v>
      </c>
      <c r="K4608" s="101" t="s">
        <v>1402</v>
      </c>
    </row>
    <row r="4609" spans="1:11">
      <c r="A4609" s="2" t="s">
        <v>12132</v>
      </c>
      <c r="B4609" s="99">
        <v>2130400</v>
      </c>
      <c r="C4609" s="100" t="s">
        <v>8587</v>
      </c>
      <c r="D4609" s="101" t="s">
        <v>8588</v>
      </c>
      <c r="E4609" s="102">
        <v>2273798</v>
      </c>
      <c r="F4609" s="101" t="s">
        <v>7506</v>
      </c>
      <c r="G4609" s="101" t="s">
        <v>2092</v>
      </c>
      <c r="H4609" s="103">
        <v>12</v>
      </c>
      <c r="I4609" s="100" t="s">
        <v>7471</v>
      </c>
      <c r="J4609" s="101" t="s">
        <v>8588</v>
      </c>
      <c r="K4609" s="101" t="s">
        <v>1402</v>
      </c>
    </row>
    <row r="4610" spans="1:11">
      <c r="A4610" s="2" t="s">
        <v>12132</v>
      </c>
      <c r="B4610" s="99">
        <v>2189179</v>
      </c>
      <c r="C4610" s="100" t="s">
        <v>8589</v>
      </c>
      <c r="D4610" s="101" t="s">
        <v>8590</v>
      </c>
      <c r="E4610" s="102">
        <v>2273798</v>
      </c>
      <c r="F4610" s="101" t="s">
        <v>7506</v>
      </c>
      <c r="G4610" s="101" t="s">
        <v>2092</v>
      </c>
      <c r="H4610" s="103">
        <v>12</v>
      </c>
      <c r="I4610" s="100" t="s">
        <v>7471</v>
      </c>
      <c r="J4610" s="101" t="s">
        <v>8590</v>
      </c>
      <c r="K4610" s="101" t="s">
        <v>1402</v>
      </c>
    </row>
    <row r="4611" spans="1:11">
      <c r="A4611" s="2" t="s">
        <v>12132</v>
      </c>
      <c r="B4611" s="99">
        <v>2189181</v>
      </c>
      <c r="C4611" s="100" t="s">
        <v>8591</v>
      </c>
      <c r="D4611" s="101" t="s">
        <v>8592</v>
      </c>
      <c r="E4611" s="102">
        <v>2126922</v>
      </c>
      <c r="F4611" s="101" t="s">
        <v>7506</v>
      </c>
      <c r="G4611" s="101" t="s">
        <v>5448</v>
      </c>
      <c r="H4611" s="103">
        <v>12</v>
      </c>
      <c r="I4611" s="100" t="s">
        <v>7471</v>
      </c>
      <c r="J4611" s="101" t="s">
        <v>8592</v>
      </c>
      <c r="K4611" s="101" t="s">
        <v>9620</v>
      </c>
    </row>
    <row r="4612" spans="1:11">
      <c r="A4612" s="2" t="s">
        <v>12144</v>
      </c>
      <c r="B4612" s="99">
        <v>2152045</v>
      </c>
      <c r="C4612" s="100" t="s">
        <v>2122</v>
      </c>
      <c r="D4612" s="101" t="s">
        <v>2123</v>
      </c>
      <c r="E4612" s="102">
        <v>2217458</v>
      </c>
      <c r="F4612" s="101" t="s">
        <v>7506</v>
      </c>
      <c r="G4612" s="101" t="s">
        <v>5457</v>
      </c>
      <c r="H4612" s="103">
        <v>12</v>
      </c>
      <c r="I4612" s="100" t="s">
        <v>7471</v>
      </c>
      <c r="J4612" s="101" t="s">
        <v>2123</v>
      </c>
      <c r="K4612" s="101" t="s">
        <v>401</v>
      </c>
    </row>
    <row r="4613" spans="1:11">
      <c r="A4613" s="2" t="s">
        <v>12144</v>
      </c>
      <c r="B4613" s="99">
        <v>2180377</v>
      </c>
      <c r="C4613" s="100" t="s">
        <v>2124</v>
      </c>
      <c r="D4613" s="101" t="s">
        <v>2125</v>
      </c>
      <c r="E4613" s="102">
        <v>2217458</v>
      </c>
      <c r="F4613" s="101" t="s">
        <v>7506</v>
      </c>
      <c r="G4613" s="101" t="s">
        <v>5457</v>
      </c>
      <c r="H4613" s="103">
        <v>12</v>
      </c>
      <c r="I4613" s="100" t="s">
        <v>7471</v>
      </c>
      <c r="J4613" s="101" t="s">
        <v>2125</v>
      </c>
      <c r="K4613" s="101" t="s">
        <v>401</v>
      </c>
    </row>
    <row r="4614" spans="1:11">
      <c r="A4614" s="2" t="s">
        <v>12144</v>
      </c>
      <c r="B4614" s="99">
        <v>2186874</v>
      </c>
      <c r="C4614" s="100" t="s">
        <v>2126</v>
      </c>
      <c r="D4614" s="101" t="s">
        <v>2127</v>
      </c>
      <c r="E4614" s="102">
        <v>2217458</v>
      </c>
      <c r="F4614" s="101" t="s">
        <v>7506</v>
      </c>
      <c r="G4614" s="101" t="s">
        <v>5457</v>
      </c>
      <c r="H4614" s="103">
        <v>12</v>
      </c>
      <c r="I4614" s="100" t="s">
        <v>7471</v>
      </c>
      <c r="J4614" s="101" t="s">
        <v>2127</v>
      </c>
      <c r="K4614" s="101" t="s">
        <v>401</v>
      </c>
    </row>
    <row r="4615" spans="1:11">
      <c r="A4615" s="2" t="s">
        <v>12144</v>
      </c>
      <c r="B4615" s="99">
        <v>2189631</v>
      </c>
      <c r="C4615" s="100" t="s">
        <v>2128</v>
      </c>
      <c r="D4615" s="101" t="s">
        <v>2129</v>
      </c>
      <c r="E4615" s="102">
        <v>2217458</v>
      </c>
      <c r="F4615" s="101" t="s">
        <v>7506</v>
      </c>
      <c r="G4615" s="101" t="s">
        <v>5457</v>
      </c>
      <c r="H4615" s="103">
        <v>12</v>
      </c>
      <c r="I4615" s="100" t="s">
        <v>7471</v>
      </c>
      <c r="J4615" s="101" t="s">
        <v>2129</v>
      </c>
      <c r="K4615" s="101" t="s">
        <v>401</v>
      </c>
    </row>
    <row r="4616" spans="1:11">
      <c r="A4616" s="2" t="s">
        <v>12144</v>
      </c>
      <c r="B4616" s="99">
        <v>2190342</v>
      </c>
      <c r="C4616" s="100" t="s">
        <v>2130</v>
      </c>
      <c r="D4616" s="101" t="s">
        <v>2131</v>
      </c>
      <c r="E4616" s="102">
        <v>2217458</v>
      </c>
      <c r="F4616" s="101" t="s">
        <v>7506</v>
      </c>
      <c r="G4616" s="101" t="s">
        <v>5457</v>
      </c>
      <c r="H4616" s="103">
        <v>12</v>
      </c>
      <c r="I4616" s="100" t="s">
        <v>7471</v>
      </c>
      <c r="J4616" s="101" t="s">
        <v>2131</v>
      </c>
      <c r="K4616" s="101" t="s">
        <v>401</v>
      </c>
    </row>
    <row r="4617" spans="1:11">
      <c r="A4617" s="2" t="s">
        <v>12144</v>
      </c>
      <c r="B4617" s="99">
        <v>2190616</v>
      </c>
      <c r="C4617" s="100" t="s">
        <v>2132</v>
      </c>
      <c r="D4617" s="101" t="s">
        <v>2133</v>
      </c>
      <c r="E4617" s="102">
        <v>2217458</v>
      </c>
      <c r="F4617" s="101" t="s">
        <v>7506</v>
      </c>
      <c r="G4617" s="101" t="s">
        <v>5457</v>
      </c>
      <c r="H4617" s="103">
        <v>12</v>
      </c>
      <c r="I4617" s="100" t="s">
        <v>7471</v>
      </c>
      <c r="J4617" s="101" t="s">
        <v>2133</v>
      </c>
      <c r="K4617" s="101" t="s">
        <v>401</v>
      </c>
    </row>
    <row r="4618" spans="1:11">
      <c r="A4618" s="2" t="s">
        <v>12144</v>
      </c>
      <c r="B4618" s="99">
        <v>2190699</v>
      </c>
      <c r="C4618" s="100" t="s">
        <v>2134</v>
      </c>
      <c r="D4618" s="101" t="s">
        <v>2135</v>
      </c>
      <c r="E4618" s="102">
        <v>2217458</v>
      </c>
      <c r="F4618" s="101" t="s">
        <v>7506</v>
      </c>
      <c r="G4618" s="101" t="s">
        <v>5457</v>
      </c>
      <c r="H4618" s="103">
        <v>12</v>
      </c>
      <c r="I4618" s="100" t="s">
        <v>7471</v>
      </c>
      <c r="J4618" s="101" t="s">
        <v>2135</v>
      </c>
      <c r="K4618" s="101" t="s">
        <v>401</v>
      </c>
    </row>
    <row r="4619" spans="1:11">
      <c r="A4619" s="2" t="s">
        <v>12144</v>
      </c>
      <c r="B4619" s="99">
        <v>2190836</v>
      </c>
      <c r="C4619" s="100" t="s">
        <v>2136</v>
      </c>
      <c r="D4619" s="101" t="s">
        <v>2137</v>
      </c>
      <c r="E4619" s="102">
        <v>2217458</v>
      </c>
      <c r="F4619" s="101" t="s">
        <v>7506</v>
      </c>
      <c r="G4619" s="101" t="s">
        <v>5457</v>
      </c>
      <c r="H4619" s="103">
        <v>12</v>
      </c>
      <c r="I4619" s="100" t="s">
        <v>7471</v>
      </c>
      <c r="J4619" s="101" t="s">
        <v>2137</v>
      </c>
      <c r="K4619" s="101" t="s">
        <v>401</v>
      </c>
    </row>
    <row r="4620" spans="1:11">
      <c r="A4620" s="2" t="s">
        <v>12144</v>
      </c>
      <c r="B4620" s="99">
        <v>2137910</v>
      </c>
      <c r="C4620" s="100" t="s">
        <v>2138</v>
      </c>
      <c r="D4620" s="101" t="s">
        <v>2139</v>
      </c>
      <c r="E4620" s="102">
        <v>2217458</v>
      </c>
      <c r="F4620" s="101" t="s">
        <v>7506</v>
      </c>
      <c r="G4620" s="101" t="s">
        <v>5457</v>
      </c>
      <c r="H4620" s="103">
        <v>12</v>
      </c>
      <c r="I4620" s="100" t="s">
        <v>7471</v>
      </c>
      <c r="J4620" s="101" t="s">
        <v>2139</v>
      </c>
      <c r="K4620" s="101" t="s">
        <v>401</v>
      </c>
    </row>
    <row r="4621" spans="1:11">
      <c r="A4621" s="2" t="s">
        <v>12144</v>
      </c>
      <c r="B4621" s="99">
        <v>2155526</v>
      </c>
      <c r="C4621" s="100" t="s">
        <v>2140</v>
      </c>
      <c r="D4621" s="101" t="s">
        <v>2141</v>
      </c>
      <c r="E4621" s="102">
        <v>2217458</v>
      </c>
      <c r="F4621" s="101" t="s">
        <v>7506</v>
      </c>
      <c r="G4621" s="101" t="s">
        <v>5457</v>
      </c>
      <c r="H4621" s="103">
        <v>12</v>
      </c>
      <c r="I4621" s="100" t="s">
        <v>7471</v>
      </c>
      <c r="J4621" s="101" t="s">
        <v>2141</v>
      </c>
      <c r="K4621" s="101" t="s">
        <v>401</v>
      </c>
    </row>
    <row r="4622" spans="1:11">
      <c r="A4622" s="2" t="s">
        <v>12144</v>
      </c>
      <c r="B4622" s="99">
        <v>2167615</v>
      </c>
      <c r="C4622" s="100" t="s">
        <v>2142</v>
      </c>
      <c r="D4622" s="101" t="s">
        <v>2143</v>
      </c>
      <c r="E4622" s="102">
        <v>2217458</v>
      </c>
      <c r="F4622" s="101" t="s">
        <v>7506</v>
      </c>
      <c r="G4622" s="101" t="s">
        <v>5457</v>
      </c>
      <c r="H4622" s="103">
        <v>12</v>
      </c>
      <c r="I4622" s="100" t="s">
        <v>7471</v>
      </c>
      <c r="J4622" s="101" t="s">
        <v>2143</v>
      </c>
      <c r="K4622" s="101" t="s">
        <v>401</v>
      </c>
    </row>
    <row r="4623" spans="1:11">
      <c r="A4623" s="2" t="s">
        <v>12144</v>
      </c>
      <c r="B4623" s="99">
        <v>2184234</v>
      </c>
      <c r="C4623" s="100" t="s">
        <v>2144</v>
      </c>
      <c r="D4623" s="101" t="s">
        <v>2145</v>
      </c>
      <c r="E4623" s="102">
        <v>2217458</v>
      </c>
      <c r="F4623" s="101" t="s">
        <v>7506</v>
      </c>
      <c r="G4623" s="101" t="s">
        <v>5457</v>
      </c>
      <c r="H4623" s="103">
        <v>12</v>
      </c>
      <c r="I4623" s="100" t="s">
        <v>7471</v>
      </c>
      <c r="J4623" s="101" t="s">
        <v>2145</v>
      </c>
      <c r="K4623" s="101" t="s">
        <v>401</v>
      </c>
    </row>
    <row r="4624" spans="1:11">
      <c r="A4624" s="2" t="s">
        <v>12144</v>
      </c>
      <c r="B4624" s="99">
        <v>2190542</v>
      </c>
      <c r="C4624" s="100" t="s">
        <v>2146</v>
      </c>
      <c r="D4624" s="101" t="s">
        <v>2147</v>
      </c>
      <c r="E4624" s="102">
        <v>2217458</v>
      </c>
      <c r="F4624" s="101" t="s">
        <v>7506</v>
      </c>
      <c r="G4624" s="101" t="s">
        <v>5457</v>
      </c>
      <c r="H4624" s="103">
        <v>12</v>
      </c>
      <c r="I4624" s="100" t="s">
        <v>7471</v>
      </c>
      <c r="J4624" s="101" t="s">
        <v>2147</v>
      </c>
      <c r="K4624" s="101" t="s">
        <v>401</v>
      </c>
    </row>
    <row r="4625" spans="1:11">
      <c r="A4625" s="2" t="s">
        <v>12144</v>
      </c>
      <c r="B4625" s="99">
        <v>2133701</v>
      </c>
      <c r="C4625" s="100" t="s">
        <v>2148</v>
      </c>
      <c r="D4625" s="101" t="s">
        <v>2149</v>
      </c>
      <c r="E4625" s="102">
        <v>2121597</v>
      </c>
      <c r="F4625" s="101" t="s">
        <v>7506</v>
      </c>
      <c r="G4625" s="101" t="s">
        <v>5457</v>
      </c>
      <c r="H4625" s="103">
        <v>12</v>
      </c>
      <c r="I4625" s="100" t="s">
        <v>7471</v>
      </c>
      <c r="J4625" s="101" t="s">
        <v>2149</v>
      </c>
      <c r="K4625" s="101" t="s">
        <v>2150</v>
      </c>
    </row>
    <row r="4626" spans="1:11">
      <c r="A4626" s="2" t="s">
        <v>12144</v>
      </c>
      <c r="B4626" s="99">
        <v>2133703</v>
      </c>
      <c r="C4626" s="100" t="s">
        <v>2151</v>
      </c>
      <c r="D4626" s="101" t="s">
        <v>2152</v>
      </c>
      <c r="E4626" s="102">
        <v>2121127</v>
      </c>
      <c r="F4626" s="101" t="s">
        <v>7506</v>
      </c>
      <c r="G4626" s="101" t="s">
        <v>5457</v>
      </c>
      <c r="H4626" s="103">
        <v>2.4</v>
      </c>
      <c r="I4626" s="100" t="s">
        <v>7521</v>
      </c>
      <c r="J4626" s="101" t="s">
        <v>2152</v>
      </c>
      <c r="K4626" s="101" t="s">
        <v>2153</v>
      </c>
    </row>
    <row r="4627" spans="1:11">
      <c r="A4627" s="2" t="s">
        <v>12144</v>
      </c>
      <c r="B4627" s="99">
        <v>2137730</v>
      </c>
      <c r="C4627" s="100" t="s">
        <v>2154</v>
      </c>
      <c r="D4627" s="101" t="s">
        <v>2155</v>
      </c>
      <c r="E4627" s="102">
        <v>2121995</v>
      </c>
      <c r="F4627" s="101" t="s">
        <v>7506</v>
      </c>
      <c r="G4627" s="101" t="s">
        <v>5442</v>
      </c>
      <c r="H4627" s="103">
        <v>2.4</v>
      </c>
      <c r="I4627" s="100" t="s">
        <v>7471</v>
      </c>
      <c r="J4627" s="101" t="s">
        <v>2155</v>
      </c>
      <c r="K4627" s="101" t="s">
        <v>2156</v>
      </c>
    </row>
    <row r="4628" spans="1:11">
      <c r="A4628" s="2" t="s">
        <v>12144</v>
      </c>
      <c r="B4628" s="99">
        <v>2137729</v>
      </c>
      <c r="C4628" s="100" t="s">
        <v>2157</v>
      </c>
      <c r="D4628" s="101" t="s">
        <v>2158</v>
      </c>
      <c r="E4628" s="102">
        <v>2121971</v>
      </c>
      <c r="F4628" s="101" t="s">
        <v>7506</v>
      </c>
      <c r="G4628" s="101" t="s">
        <v>3102</v>
      </c>
      <c r="H4628" s="103">
        <v>12</v>
      </c>
      <c r="I4628" s="100" t="s">
        <v>7521</v>
      </c>
      <c r="J4628" s="101" t="s">
        <v>2158</v>
      </c>
      <c r="K4628" s="101" t="s">
        <v>2420</v>
      </c>
    </row>
    <row r="4629" spans="1:11">
      <c r="A4629" s="2" t="s">
        <v>12144</v>
      </c>
      <c r="B4629" s="99">
        <v>2134909</v>
      </c>
      <c r="C4629" s="100" t="s">
        <v>2159</v>
      </c>
      <c r="D4629" s="101" t="s">
        <v>2160</v>
      </c>
      <c r="E4629" s="102">
        <v>2214680</v>
      </c>
      <c r="F4629" s="101" t="s">
        <v>7506</v>
      </c>
      <c r="G4629" s="101" t="s">
        <v>3099</v>
      </c>
      <c r="H4629" s="103">
        <v>4</v>
      </c>
      <c r="I4629" s="100" t="s">
        <v>7471</v>
      </c>
      <c r="J4629" s="101" t="s">
        <v>2160</v>
      </c>
      <c r="K4629" s="101" t="s">
        <v>1637</v>
      </c>
    </row>
    <row r="4630" spans="1:11">
      <c r="A4630" s="2" t="s">
        <v>12144</v>
      </c>
      <c r="B4630" s="99">
        <v>2190636</v>
      </c>
      <c r="C4630" s="100" t="s">
        <v>2161</v>
      </c>
      <c r="D4630" s="101" t="s">
        <v>2162</v>
      </c>
      <c r="E4630" s="102">
        <v>2214680</v>
      </c>
      <c r="F4630" s="101" t="s">
        <v>7506</v>
      </c>
      <c r="G4630" s="101" t="s">
        <v>3099</v>
      </c>
      <c r="H4630" s="103">
        <v>4</v>
      </c>
      <c r="I4630" s="100" t="s">
        <v>7471</v>
      </c>
      <c r="J4630" s="101" t="s">
        <v>2162</v>
      </c>
      <c r="K4630" s="101" t="s">
        <v>1637</v>
      </c>
    </row>
    <row r="4631" spans="1:11">
      <c r="A4631" s="2" t="s">
        <v>12144</v>
      </c>
      <c r="B4631" s="99">
        <v>2179646</v>
      </c>
      <c r="C4631" s="100" t="s">
        <v>2163</v>
      </c>
      <c r="D4631" s="101" t="s">
        <v>2164</v>
      </c>
      <c r="E4631" s="102">
        <v>2214680</v>
      </c>
      <c r="F4631" s="101" t="s">
        <v>7506</v>
      </c>
      <c r="G4631" s="101" t="s">
        <v>3099</v>
      </c>
      <c r="H4631" s="103">
        <v>4</v>
      </c>
      <c r="I4631" s="100" t="s">
        <v>7471</v>
      </c>
      <c r="J4631" s="101" t="s">
        <v>2164</v>
      </c>
      <c r="K4631" s="101" t="s">
        <v>1637</v>
      </c>
    </row>
    <row r="4632" spans="1:11">
      <c r="A4632" s="2" t="s">
        <v>12144</v>
      </c>
      <c r="B4632" s="99">
        <v>2162028</v>
      </c>
      <c r="C4632" s="100" t="s">
        <v>2165</v>
      </c>
      <c r="D4632" s="101" t="s">
        <v>2166</v>
      </c>
      <c r="E4632" s="102">
        <v>2214680</v>
      </c>
      <c r="F4632" s="101" t="s">
        <v>7506</v>
      </c>
      <c r="G4632" s="101" t="s">
        <v>3099</v>
      </c>
      <c r="H4632" s="103">
        <v>4</v>
      </c>
      <c r="I4632" s="100" t="s">
        <v>7471</v>
      </c>
      <c r="J4632" s="101" t="s">
        <v>2166</v>
      </c>
      <c r="K4632" s="101" t="s">
        <v>1637</v>
      </c>
    </row>
    <row r="4633" spans="1:11">
      <c r="A4633" s="2" t="s">
        <v>12144</v>
      </c>
      <c r="B4633" s="150">
        <v>2148117</v>
      </c>
      <c r="C4633" s="151" t="s">
        <v>2167</v>
      </c>
      <c r="D4633" s="149" t="s">
        <v>2168</v>
      </c>
      <c r="E4633" s="102">
        <v>2215936</v>
      </c>
      <c r="F4633" s="101" t="s">
        <v>7506</v>
      </c>
      <c r="G4633" s="101" t="s">
        <v>5448</v>
      </c>
      <c r="H4633" s="103">
        <v>4.8</v>
      </c>
      <c r="I4633" s="100" t="s">
        <v>7471</v>
      </c>
      <c r="J4633" s="101" t="s">
        <v>2168</v>
      </c>
      <c r="K4633" s="101" t="s">
        <v>2169</v>
      </c>
    </row>
    <row r="4634" spans="1:11">
      <c r="A4634" s="2" t="s">
        <v>12144</v>
      </c>
      <c r="B4634" s="99">
        <v>2175540</v>
      </c>
      <c r="C4634" s="100" t="s">
        <v>2170</v>
      </c>
      <c r="D4634" s="101" t="s">
        <v>2171</v>
      </c>
      <c r="E4634" s="102">
        <v>2273807</v>
      </c>
      <c r="F4634" s="101" t="s">
        <v>7506</v>
      </c>
      <c r="G4634" s="101" t="s">
        <v>5448</v>
      </c>
      <c r="H4634" s="103">
        <v>33</v>
      </c>
      <c r="I4634" s="100" t="s">
        <v>7471</v>
      </c>
      <c r="J4634" s="101" t="s">
        <v>2171</v>
      </c>
      <c r="K4634" s="101" t="s">
        <v>2169</v>
      </c>
    </row>
    <row r="4635" spans="1:11">
      <c r="A4635" s="2" t="s">
        <v>12144</v>
      </c>
      <c r="B4635" s="99">
        <v>2182360</v>
      </c>
      <c r="C4635" s="100" t="s">
        <v>2172</v>
      </c>
      <c r="D4635" s="101" t="s">
        <v>2173</v>
      </c>
      <c r="E4635" s="102">
        <v>2220602</v>
      </c>
      <c r="F4635" s="101" t="s">
        <v>7506</v>
      </c>
      <c r="G4635" s="101" t="s">
        <v>5448</v>
      </c>
      <c r="H4635" s="103">
        <v>12</v>
      </c>
      <c r="I4635" s="100" t="s">
        <v>7471</v>
      </c>
      <c r="J4635" s="101" t="s">
        <v>2173</v>
      </c>
      <c r="K4635" s="101" t="s">
        <v>2169</v>
      </c>
    </row>
    <row r="4636" spans="1:11">
      <c r="A4636" s="2" t="s">
        <v>12144</v>
      </c>
      <c r="B4636" s="99">
        <v>2185571</v>
      </c>
      <c r="C4636" s="100" t="s">
        <v>2174</v>
      </c>
      <c r="D4636" s="101" t="s">
        <v>2175</v>
      </c>
      <c r="E4636" s="102">
        <v>2220602</v>
      </c>
      <c r="F4636" s="101" t="s">
        <v>7506</v>
      </c>
      <c r="G4636" s="101" t="s">
        <v>5448</v>
      </c>
      <c r="H4636" s="103">
        <v>12</v>
      </c>
      <c r="I4636" s="100" t="s">
        <v>7471</v>
      </c>
      <c r="J4636" s="101" t="s">
        <v>2175</v>
      </c>
      <c r="K4636" s="101" t="s">
        <v>2169</v>
      </c>
    </row>
    <row r="4637" spans="1:11">
      <c r="A4637" s="2" t="s">
        <v>12144</v>
      </c>
      <c r="B4637" s="99">
        <v>2185891</v>
      </c>
      <c r="C4637" s="100" t="s">
        <v>2176</v>
      </c>
      <c r="D4637" s="101" t="s">
        <v>2177</v>
      </c>
      <c r="E4637" s="102">
        <v>2215936</v>
      </c>
      <c r="F4637" s="101" t="s">
        <v>7506</v>
      </c>
      <c r="G4637" s="101" t="s">
        <v>5448</v>
      </c>
      <c r="H4637" s="103">
        <v>4.8</v>
      </c>
      <c r="I4637" s="100" t="s">
        <v>7521</v>
      </c>
      <c r="J4637" s="101" t="s">
        <v>2177</v>
      </c>
      <c r="K4637" s="101" t="s">
        <v>2169</v>
      </c>
    </row>
    <row r="4638" spans="1:11">
      <c r="A4638" s="2" t="s">
        <v>12144</v>
      </c>
      <c r="B4638" s="99">
        <v>2189703</v>
      </c>
      <c r="C4638" s="100" t="s">
        <v>2178</v>
      </c>
      <c r="D4638" s="101" t="s">
        <v>2179</v>
      </c>
      <c r="E4638" s="102">
        <v>2220602</v>
      </c>
      <c r="F4638" s="101" t="s">
        <v>7506</v>
      </c>
      <c r="G4638" s="101" t="s">
        <v>5448</v>
      </c>
      <c r="H4638" s="103">
        <v>12</v>
      </c>
      <c r="I4638" s="100" t="s">
        <v>7471</v>
      </c>
      <c r="J4638" s="101" t="s">
        <v>2179</v>
      </c>
      <c r="K4638" s="101" t="s">
        <v>2169</v>
      </c>
    </row>
    <row r="4639" spans="1:11">
      <c r="A4639" s="2" t="s">
        <v>12144</v>
      </c>
      <c r="B4639" s="99">
        <v>2190667</v>
      </c>
      <c r="C4639" s="100" t="s">
        <v>2180</v>
      </c>
      <c r="D4639" s="101" t="s">
        <v>2181</v>
      </c>
      <c r="E4639" s="102">
        <v>2273807</v>
      </c>
      <c r="F4639" s="101" t="s">
        <v>7506</v>
      </c>
      <c r="G4639" s="101" t="s">
        <v>5448</v>
      </c>
      <c r="H4639" s="103">
        <v>33</v>
      </c>
      <c r="I4639" s="100" t="s">
        <v>7471</v>
      </c>
      <c r="J4639" s="101" t="s">
        <v>2181</v>
      </c>
      <c r="K4639" s="101" t="s">
        <v>2169</v>
      </c>
    </row>
    <row r="4640" spans="1:11">
      <c r="A4640" s="2" t="s">
        <v>12144</v>
      </c>
      <c r="B4640" s="99">
        <v>2132073</v>
      </c>
      <c r="C4640" s="100" t="s">
        <v>2182</v>
      </c>
      <c r="D4640" s="101" t="s">
        <v>2183</v>
      </c>
      <c r="E4640" s="102">
        <v>2273807</v>
      </c>
      <c r="F4640" s="101" t="s">
        <v>7506</v>
      </c>
      <c r="G4640" s="101" t="s">
        <v>5448</v>
      </c>
      <c r="H4640" s="103">
        <v>33</v>
      </c>
      <c r="I4640" s="100" t="s">
        <v>7471</v>
      </c>
      <c r="J4640" s="101" t="s">
        <v>2183</v>
      </c>
      <c r="K4640" s="101" t="s">
        <v>2169</v>
      </c>
    </row>
    <row r="4641" spans="1:11">
      <c r="A4641" s="2" t="s">
        <v>12144</v>
      </c>
      <c r="B4641" s="150">
        <v>2133437</v>
      </c>
      <c r="C4641" s="151" t="s">
        <v>2184</v>
      </c>
      <c r="D4641" s="149" t="s">
        <v>2185</v>
      </c>
      <c r="E4641" s="102">
        <v>2215936</v>
      </c>
      <c r="F4641" s="101" t="s">
        <v>7506</v>
      </c>
      <c r="G4641" s="101" t="s">
        <v>5448</v>
      </c>
      <c r="H4641" s="103">
        <v>4.8</v>
      </c>
      <c r="I4641" s="100" t="s">
        <v>7471</v>
      </c>
      <c r="J4641" s="101" t="s">
        <v>2185</v>
      </c>
      <c r="K4641" s="101" t="s">
        <v>2169</v>
      </c>
    </row>
    <row r="4642" spans="1:11">
      <c r="A4642" s="2" t="s">
        <v>12144</v>
      </c>
      <c r="B4642" s="150">
        <v>2153859</v>
      </c>
      <c r="C4642" s="151" t="s">
        <v>2186</v>
      </c>
      <c r="D4642" s="149" t="s">
        <v>2187</v>
      </c>
      <c r="E4642" s="102">
        <v>2215936</v>
      </c>
      <c r="F4642" s="101" t="s">
        <v>7506</v>
      </c>
      <c r="G4642" s="101" t="s">
        <v>5448</v>
      </c>
      <c r="H4642" s="103">
        <v>4.8</v>
      </c>
      <c r="I4642" s="100" t="s">
        <v>7471</v>
      </c>
      <c r="J4642" s="101" t="s">
        <v>2187</v>
      </c>
      <c r="K4642" s="101" t="s">
        <v>2169</v>
      </c>
    </row>
    <row r="4643" spans="1:11">
      <c r="A4643" s="2" t="s">
        <v>12144</v>
      </c>
      <c r="B4643" s="99">
        <v>2185401</v>
      </c>
      <c r="C4643" s="100" t="s">
        <v>2188</v>
      </c>
      <c r="D4643" s="101" t="s">
        <v>2189</v>
      </c>
      <c r="E4643" s="102">
        <v>2215936</v>
      </c>
      <c r="F4643" s="101" t="s">
        <v>7506</v>
      </c>
      <c r="G4643" s="101" t="s">
        <v>5448</v>
      </c>
      <c r="H4643" s="103">
        <v>4.8</v>
      </c>
      <c r="I4643" s="100" t="s">
        <v>7521</v>
      </c>
      <c r="J4643" s="101" t="s">
        <v>2189</v>
      </c>
      <c r="K4643" s="101" t="s">
        <v>2169</v>
      </c>
    </row>
    <row r="4644" spans="1:11">
      <c r="A4644" s="2" t="s">
        <v>12144</v>
      </c>
      <c r="B4644" s="99">
        <v>2155338</v>
      </c>
      <c r="C4644" s="100" t="s">
        <v>2190</v>
      </c>
      <c r="D4644" s="101" t="s">
        <v>2191</v>
      </c>
      <c r="E4644" s="102">
        <v>2220506</v>
      </c>
      <c r="F4644" s="101" t="s">
        <v>7506</v>
      </c>
      <c r="G4644" s="101" t="s">
        <v>5448</v>
      </c>
      <c r="H4644" s="103">
        <v>33</v>
      </c>
      <c r="I4644" s="100" t="s">
        <v>7471</v>
      </c>
      <c r="J4644" s="101" t="s">
        <v>2191</v>
      </c>
      <c r="K4644" s="101" t="s">
        <v>2192</v>
      </c>
    </row>
    <row r="4645" spans="1:11">
      <c r="A4645" s="2" t="s">
        <v>12144</v>
      </c>
      <c r="B4645" s="99">
        <v>2178427</v>
      </c>
      <c r="C4645" s="100" t="s">
        <v>2193</v>
      </c>
      <c r="D4645" s="101" t="s">
        <v>2194</v>
      </c>
      <c r="E4645" s="102">
        <v>2220506</v>
      </c>
      <c r="F4645" s="101" t="s">
        <v>7506</v>
      </c>
      <c r="G4645" s="101" t="s">
        <v>5448</v>
      </c>
      <c r="H4645" s="103">
        <v>33</v>
      </c>
      <c r="I4645" s="100" t="s">
        <v>7471</v>
      </c>
      <c r="J4645" s="101" t="s">
        <v>2194</v>
      </c>
      <c r="K4645" s="101" t="s">
        <v>2192</v>
      </c>
    </row>
    <row r="4646" spans="1:11">
      <c r="A4646" s="2" t="s">
        <v>12144</v>
      </c>
      <c r="B4646" s="99">
        <v>2181641</v>
      </c>
      <c r="C4646" s="100" t="s">
        <v>2195</v>
      </c>
      <c r="D4646" s="101" t="s">
        <v>2196</v>
      </c>
      <c r="E4646" s="102">
        <v>2220506</v>
      </c>
      <c r="F4646" s="101" t="s">
        <v>7506</v>
      </c>
      <c r="G4646" s="101" t="s">
        <v>5448</v>
      </c>
      <c r="H4646" s="103">
        <v>33</v>
      </c>
      <c r="I4646" s="100" t="s">
        <v>7471</v>
      </c>
      <c r="J4646" s="101" t="s">
        <v>2196</v>
      </c>
      <c r="K4646" s="101" t="s">
        <v>2192</v>
      </c>
    </row>
    <row r="4647" spans="1:11">
      <c r="A4647" s="2" t="s">
        <v>12144</v>
      </c>
      <c r="B4647" s="99">
        <v>2185486</v>
      </c>
      <c r="C4647" s="100" t="s">
        <v>2197</v>
      </c>
      <c r="D4647" s="101" t="s">
        <v>2198</v>
      </c>
      <c r="E4647" s="102">
        <v>2220506</v>
      </c>
      <c r="F4647" s="101" t="s">
        <v>7506</v>
      </c>
      <c r="G4647" s="101" t="s">
        <v>5448</v>
      </c>
      <c r="H4647" s="103">
        <v>33</v>
      </c>
      <c r="I4647" s="100" t="s">
        <v>7471</v>
      </c>
      <c r="J4647" s="101" t="s">
        <v>2198</v>
      </c>
      <c r="K4647" s="101" t="s">
        <v>2192</v>
      </c>
    </row>
    <row r="4648" spans="1:11">
      <c r="A4648" s="2" t="s">
        <v>12144</v>
      </c>
      <c r="B4648" s="99">
        <v>2136883</v>
      </c>
      <c r="C4648" s="100" t="s">
        <v>7432</v>
      </c>
      <c r="D4648" s="101" t="s">
        <v>7433</v>
      </c>
      <c r="E4648" s="102">
        <v>2212868</v>
      </c>
      <c r="F4648" s="101" t="s">
        <v>7506</v>
      </c>
      <c r="G4648" s="101" t="s">
        <v>5457</v>
      </c>
      <c r="H4648" s="103">
        <v>12</v>
      </c>
      <c r="I4648" s="100" t="s">
        <v>7471</v>
      </c>
      <c r="J4648" s="101" t="s">
        <v>7433</v>
      </c>
      <c r="K4648" s="101" t="s">
        <v>3817</v>
      </c>
    </row>
    <row r="4649" spans="1:11">
      <c r="A4649" s="2" t="s">
        <v>12144</v>
      </c>
      <c r="B4649" s="99">
        <v>2139245</v>
      </c>
      <c r="C4649" s="100" t="s">
        <v>7434</v>
      </c>
      <c r="D4649" s="101" t="s">
        <v>2471</v>
      </c>
      <c r="E4649" s="102">
        <v>2212868</v>
      </c>
      <c r="F4649" s="101" t="s">
        <v>7506</v>
      </c>
      <c r="G4649" s="101" t="s">
        <v>5457</v>
      </c>
      <c r="H4649" s="103">
        <v>12</v>
      </c>
      <c r="I4649" s="100" t="s">
        <v>7471</v>
      </c>
      <c r="J4649" s="101" t="s">
        <v>2471</v>
      </c>
      <c r="K4649" s="101" t="s">
        <v>3817</v>
      </c>
    </row>
    <row r="4650" spans="1:11">
      <c r="A4650" s="2" t="s">
        <v>12144</v>
      </c>
      <c r="B4650" s="99">
        <v>2146485</v>
      </c>
      <c r="C4650" s="100" t="s">
        <v>7435</v>
      </c>
      <c r="D4650" s="101" t="s">
        <v>7436</v>
      </c>
      <c r="E4650" s="102">
        <v>2212868</v>
      </c>
      <c r="F4650" s="101" t="s">
        <v>7506</v>
      </c>
      <c r="G4650" s="101" t="s">
        <v>5457</v>
      </c>
      <c r="H4650" s="103">
        <v>12</v>
      </c>
      <c r="I4650" s="100" t="s">
        <v>7471</v>
      </c>
      <c r="J4650" s="101" t="s">
        <v>7436</v>
      </c>
      <c r="K4650" s="101" t="s">
        <v>3817</v>
      </c>
    </row>
    <row r="4651" spans="1:11">
      <c r="A4651" s="2" t="s">
        <v>12144</v>
      </c>
      <c r="B4651" s="99">
        <v>2150277</v>
      </c>
      <c r="C4651" s="100" t="s">
        <v>7437</v>
      </c>
      <c r="D4651" s="101" t="s">
        <v>7438</v>
      </c>
      <c r="E4651" s="102">
        <v>2212868</v>
      </c>
      <c r="F4651" s="101" t="s">
        <v>7506</v>
      </c>
      <c r="G4651" s="101" t="s">
        <v>5457</v>
      </c>
      <c r="H4651" s="103">
        <v>12</v>
      </c>
      <c r="I4651" s="100" t="s">
        <v>7471</v>
      </c>
      <c r="J4651" s="101" t="s">
        <v>7438</v>
      </c>
      <c r="K4651" s="101" t="s">
        <v>3817</v>
      </c>
    </row>
    <row r="4652" spans="1:11">
      <c r="A4652" s="2" t="s">
        <v>12144</v>
      </c>
      <c r="B4652" s="99">
        <v>2158266</v>
      </c>
      <c r="C4652" s="100" t="s">
        <v>7439</v>
      </c>
      <c r="D4652" s="101" t="s">
        <v>7440</v>
      </c>
      <c r="E4652" s="102">
        <v>2212868</v>
      </c>
      <c r="F4652" s="101" t="s">
        <v>7506</v>
      </c>
      <c r="G4652" s="101" t="s">
        <v>5457</v>
      </c>
      <c r="H4652" s="103">
        <v>12</v>
      </c>
      <c r="I4652" s="100" t="s">
        <v>7471</v>
      </c>
      <c r="J4652" s="101" t="s">
        <v>7440</v>
      </c>
      <c r="K4652" s="101" t="s">
        <v>3817</v>
      </c>
    </row>
    <row r="4653" spans="1:11">
      <c r="A4653" s="2" t="s">
        <v>12144</v>
      </c>
      <c r="B4653" s="99">
        <v>2159322</v>
      </c>
      <c r="C4653" s="100" t="s">
        <v>7441</v>
      </c>
      <c r="D4653" s="101" t="s">
        <v>7442</v>
      </c>
      <c r="E4653" s="102">
        <v>2212868</v>
      </c>
      <c r="F4653" s="101" t="s">
        <v>7506</v>
      </c>
      <c r="G4653" s="101" t="s">
        <v>5457</v>
      </c>
      <c r="H4653" s="103">
        <v>12</v>
      </c>
      <c r="I4653" s="100" t="s">
        <v>7471</v>
      </c>
      <c r="J4653" s="101" t="s">
        <v>7442</v>
      </c>
      <c r="K4653" s="101" t="s">
        <v>3817</v>
      </c>
    </row>
    <row r="4654" spans="1:11">
      <c r="A4654" s="2" t="s">
        <v>12144</v>
      </c>
      <c r="B4654" s="99">
        <v>2172051</v>
      </c>
      <c r="C4654" s="100" t="s">
        <v>7443</v>
      </c>
      <c r="D4654" s="101" t="s">
        <v>7444</v>
      </c>
      <c r="E4654" s="102">
        <v>2212868</v>
      </c>
      <c r="F4654" s="101" t="s">
        <v>7506</v>
      </c>
      <c r="G4654" s="101" t="s">
        <v>5457</v>
      </c>
      <c r="H4654" s="103">
        <v>12</v>
      </c>
      <c r="I4654" s="100" t="s">
        <v>7471</v>
      </c>
      <c r="J4654" s="101" t="s">
        <v>7444</v>
      </c>
      <c r="K4654" s="101" t="s">
        <v>3817</v>
      </c>
    </row>
    <row r="4655" spans="1:11">
      <c r="A4655" s="2" t="s">
        <v>12144</v>
      </c>
      <c r="B4655" s="99">
        <v>2185318</v>
      </c>
      <c r="C4655" s="100" t="s">
        <v>7445</v>
      </c>
      <c r="D4655" s="101" t="s">
        <v>7446</v>
      </c>
      <c r="E4655" s="102">
        <v>2212868</v>
      </c>
      <c r="F4655" s="101" t="s">
        <v>7506</v>
      </c>
      <c r="G4655" s="101" t="s">
        <v>5457</v>
      </c>
      <c r="H4655" s="103">
        <v>12</v>
      </c>
      <c r="I4655" s="100" t="s">
        <v>7471</v>
      </c>
      <c r="J4655" s="101" t="s">
        <v>7446</v>
      </c>
      <c r="K4655" s="101" t="s">
        <v>3817</v>
      </c>
    </row>
    <row r="4656" spans="1:11">
      <c r="A4656" s="2" t="s">
        <v>12144</v>
      </c>
      <c r="B4656" s="99">
        <v>2186544</v>
      </c>
      <c r="C4656" s="100" t="s">
        <v>7447</v>
      </c>
      <c r="D4656" s="101" t="s">
        <v>7448</v>
      </c>
      <c r="E4656" s="102">
        <v>2219862</v>
      </c>
      <c r="F4656" s="101" t="s">
        <v>7506</v>
      </c>
      <c r="G4656" s="101" t="s">
        <v>5457</v>
      </c>
      <c r="H4656" s="103">
        <v>12</v>
      </c>
      <c r="I4656" s="100" t="s">
        <v>7521</v>
      </c>
      <c r="J4656" s="101" t="s">
        <v>7448</v>
      </c>
      <c r="K4656" s="101" t="s">
        <v>7449</v>
      </c>
    </row>
    <row r="4657" spans="1:11">
      <c r="A4657" s="2" t="s">
        <v>12144</v>
      </c>
      <c r="B4657" s="99">
        <v>2157666</v>
      </c>
      <c r="C4657" s="100" t="s">
        <v>7450</v>
      </c>
      <c r="D4657" s="101" t="s">
        <v>7451</v>
      </c>
      <c r="E4657" s="102">
        <v>2219862</v>
      </c>
      <c r="F4657" s="101" t="s">
        <v>7506</v>
      </c>
      <c r="G4657" s="101" t="s">
        <v>5457</v>
      </c>
      <c r="H4657" s="103">
        <v>12</v>
      </c>
      <c r="I4657" s="100" t="s">
        <v>7521</v>
      </c>
      <c r="J4657" s="101" t="s">
        <v>7451</v>
      </c>
      <c r="K4657" s="101" t="s">
        <v>7449</v>
      </c>
    </row>
    <row r="4658" spans="1:11">
      <c r="A4658" s="2" t="s">
        <v>12144</v>
      </c>
      <c r="B4658" s="99">
        <v>2149211</v>
      </c>
      <c r="C4658" s="100" t="s">
        <v>7639</v>
      </c>
      <c r="D4658" s="101" t="s">
        <v>7640</v>
      </c>
      <c r="E4658" s="102">
        <v>2122615</v>
      </c>
      <c r="F4658" s="101" t="s">
        <v>7506</v>
      </c>
      <c r="G4658" s="101" t="s">
        <v>3099</v>
      </c>
      <c r="H4658" s="103">
        <v>4</v>
      </c>
      <c r="I4658" s="100" t="s">
        <v>7471</v>
      </c>
      <c r="J4658" s="101" t="s">
        <v>7640</v>
      </c>
      <c r="K4658" s="101" t="s">
        <v>7641</v>
      </c>
    </row>
    <row r="4659" spans="1:11">
      <c r="A4659" s="2" t="s">
        <v>12144</v>
      </c>
      <c r="B4659" s="99">
        <v>2149213</v>
      </c>
      <c r="C4659" s="100" t="s">
        <v>7642</v>
      </c>
      <c r="D4659" s="101" t="s">
        <v>7643</v>
      </c>
      <c r="E4659" s="102">
        <v>2123884</v>
      </c>
      <c r="F4659" s="101" t="s">
        <v>7506</v>
      </c>
      <c r="G4659" s="101" t="s">
        <v>3099</v>
      </c>
      <c r="H4659" s="103">
        <v>4</v>
      </c>
      <c r="I4659" s="100" t="s">
        <v>7521</v>
      </c>
      <c r="J4659" s="101" t="s">
        <v>7643</v>
      </c>
      <c r="K4659" s="101" t="s">
        <v>7644</v>
      </c>
    </row>
    <row r="4660" spans="1:11">
      <c r="A4660" s="2" t="s">
        <v>12144</v>
      </c>
      <c r="B4660" s="99">
        <v>2134744</v>
      </c>
      <c r="C4660" s="100" t="s">
        <v>4052</v>
      </c>
      <c r="D4660" s="101" t="s">
        <v>4053</v>
      </c>
      <c r="E4660" s="102">
        <v>2218310</v>
      </c>
      <c r="F4660" s="101" t="s">
        <v>7506</v>
      </c>
      <c r="G4660" s="101" t="s">
        <v>5457</v>
      </c>
      <c r="H4660" s="103">
        <v>12</v>
      </c>
      <c r="I4660" s="100" t="s">
        <v>7471</v>
      </c>
      <c r="J4660" s="101" t="s">
        <v>4053</v>
      </c>
      <c r="K4660" s="101" t="s">
        <v>3916</v>
      </c>
    </row>
    <row r="4661" spans="1:11">
      <c r="A4661" s="2" t="s">
        <v>12144</v>
      </c>
      <c r="B4661" s="99">
        <v>2164639</v>
      </c>
      <c r="C4661" s="100" t="s">
        <v>4054</v>
      </c>
      <c r="D4661" s="101" t="s">
        <v>4055</v>
      </c>
      <c r="E4661" s="102">
        <v>2218310</v>
      </c>
      <c r="F4661" s="101" t="s">
        <v>7506</v>
      </c>
      <c r="G4661" s="101" t="s">
        <v>5457</v>
      </c>
      <c r="H4661" s="103">
        <v>12</v>
      </c>
      <c r="I4661" s="100" t="s">
        <v>7471</v>
      </c>
      <c r="J4661" s="101" t="s">
        <v>4055</v>
      </c>
      <c r="K4661" s="101" t="s">
        <v>3916</v>
      </c>
    </row>
    <row r="4662" spans="1:11">
      <c r="A4662" s="2" t="s">
        <v>12144</v>
      </c>
      <c r="B4662" s="99">
        <v>2175166</v>
      </c>
      <c r="C4662" s="100" t="s">
        <v>4056</v>
      </c>
      <c r="D4662" s="101" t="s">
        <v>4057</v>
      </c>
      <c r="E4662" s="102">
        <v>2218310</v>
      </c>
      <c r="F4662" s="101" t="s">
        <v>7506</v>
      </c>
      <c r="G4662" s="101" t="s">
        <v>5457</v>
      </c>
      <c r="H4662" s="103">
        <v>12</v>
      </c>
      <c r="I4662" s="100" t="s">
        <v>7471</v>
      </c>
      <c r="J4662" s="101" t="s">
        <v>4057</v>
      </c>
      <c r="K4662" s="101" t="s">
        <v>3916</v>
      </c>
    </row>
    <row r="4663" spans="1:11">
      <c r="A4663" s="2" t="s">
        <v>12144</v>
      </c>
      <c r="B4663" s="99">
        <v>2190960</v>
      </c>
      <c r="C4663" s="100" t="s">
        <v>4058</v>
      </c>
      <c r="D4663" s="101" t="s">
        <v>4059</v>
      </c>
      <c r="E4663" s="102">
        <v>2218310</v>
      </c>
      <c r="F4663" s="101" t="s">
        <v>7506</v>
      </c>
      <c r="G4663" s="101" t="s">
        <v>5457</v>
      </c>
      <c r="H4663" s="103">
        <v>12</v>
      </c>
      <c r="I4663" s="100" t="s">
        <v>7471</v>
      </c>
      <c r="J4663" s="101" t="s">
        <v>4059</v>
      </c>
      <c r="K4663" s="101" t="s">
        <v>3916</v>
      </c>
    </row>
    <row r="4664" spans="1:11">
      <c r="A4664" s="2" t="s">
        <v>12144</v>
      </c>
      <c r="B4664" s="99">
        <v>2137053</v>
      </c>
      <c r="C4664" s="100" t="s">
        <v>4060</v>
      </c>
      <c r="D4664" s="101" t="s">
        <v>4061</v>
      </c>
      <c r="E4664" s="102">
        <v>2218310</v>
      </c>
      <c r="F4664" s="101" t="s">
        <v>7506</v>
      </c>
      <c r="G4664" s="101" t="s">
        <v>5457</v>
      </c>
      <c r="H4664" s="103">
        <v>12</v>
      </c>
      <c r="I4664" s="100" t="s">
        <v>7471</v>
      </c>
      <c r="J4664" s="101" t="s">
        <v>4061</v>
      </c>
      <c r="K4664" s="101" t="s">
        <v>3916</v>
      </c>
    </row>
    <row r="4665" spans="1:11">
      <c r="A4665" s="2" t="s">
        <v>12144</v>
      </c>
      <c r="B4665" s="99">
        <v>2189920</v>
      </c>
      <c r="C4665" s="100" t="s">
        <v>4062</v>
      </c>
      <c r="D4665" s="101" t="s">
        <v>4063</v>
      </c>
      <c r="E4665" s="102">
        <v>2218310</v>
      </c>
      <c r="F4665" s="101" t="s">
        <v>7506</v>
      </c>
      <c r="G4665" s="101" t="s">
        <v>5457</v>
      </c>
      <c r="H4665" s="103">
        <v>12</v>
      </c>
      <c r="I4665" s="100" t="s">
        <v>7471</v>
      </c>
      <c r="J4665" s="101" t="s">
        <v>4063</v>
      </c>
      <c r="K4665" s="101" t="s">
        <v>3916</v>
      </c>
    </row>
    <row r="4666" spans="1:11">
      <c r="A4666" s="2" t="s">
        <v>12144</v>
      </c>
      <c r="B4666" s="99">
        <v>2163888</v>
      </c>
      <c r="C4666" s="100" t="s">
        <v>4064</v>
      </c>
      <c r="D4666" s="101" t="s">
        <v>4065</v>
      </c>
      <c r="E4666" s="102">
        <v>2218310</v>
      </c>
      <c r="F4666" s="101" t="s">
        <v>7506</v>
      </c>
      <c r="G4666" s="101" t="s">
        <v>5457</v>
      </c>
      <c r="H4666" s="103">
        <v>12</v>
      </c>
      <c r="I4666" s="100" t="s">
        <v>7471</v>
      </c>
      <c r="J4666" s="101" t="s">
        <v>4065</v>
      </c>
      <c r="K4666" s="101" t="s">
        <v>3916</v>
      </c>
    </row>
    <row r="4667" spans="1:11">
      <c r="A4667" s="2" t="s">
        <v>12144</v>
      </c>
      <c r="B4667" s="99">
        <v>2133012</v>
      </c>
      <c r="C4667" s="100" t="s">
        <v>4066</v>
      </c>
      <c r="D4667" s="101" t="s">
        <v>4067</v>
      </c>
      <c r="E4667" s="102">
        <v>2220638</v>
      </c>
      <c r="F4667" s="101" t="s">
        <v>7506</v>
      </c>
      <c r="G4667" s="101" t="s">
        <v>2900</v>
      </c>
      <c r="H4667" s="103">
        <v>12</v>
      </c>
      <c r="I4667" s="100" t="s">
        <v>7471</v>
      </c>
      <c r="J4667" s="101" t="s">
        <v>4067</v>
      </c>
      <c r="K4667" s="101" t="s">
        <v>1714</v>
      </c>
    </row>
    <row r="4668" spans="1:11">
      <c r="A4668" s="2" t="s">
        <v>12144</v>
      </c>
      <c r="B4668" s="99">
        <v>2190623</v>
      </c>
      <c r="C4668" s="100" t="s">
        <v>10526</v>
      </c>
      <c r="D4668" s="101" t="s">
        <v>10527</v>
      </c>
      <c r="E4668" s="102">
        <v>2127000</v>
      </c>
      <c r="F4668" s="101" t="s">
        <v>7506</v>
      </c>
      <c r="G4668" s="101" t="s">
        <v>5457</v>
      </c>
      <c r="H4668" s="103">
        <v>2.4</v>
      </c>
      <c r="I4668" s="100" t="s">
        <v>7471</v>
      </c>
      <c r="J4668" s="101" t="s">
        <v>10527</v>
      </c>
      <c r="K4668" s="101" t="s">
        <v>10528</v>
      </c>
    </row>
    <row r="4669" spans="1:11">
      <c r="A4669" s="2" t="s">
        <v>12144</v>
      </c>
      <c r="B4669" s="99">
        <v>2190213</v>
      </c>
      <c r="C4669" s="100" t="s">
        <v>11711</v>
      </c>
      <c r="D4669" s="101" t="s">
        <v>11712</v>
      </c>
      <c r="E4669" s="102">
        <v>2127130</v>
      </c>
      <c r="F4669" s="101" t="s">
        <v>7506</v>
      </c>
      <c r="G4669" s="101" t="s">
        <v>5451</v>
      </c>
      <c r="H4669" s="103">
        <v>4</v>
      </c>
      <c r="I4669" s="100" t="s">
        <v>7471</v>
      </c>
      <c r="J4669" s="101" t="s">
        <v>11712</v>
      </c>
      <c r="K4669" s="101" t="s">
        <v>11713</v>
      </c>
    </row>
    <row r="4670" spans="1:11">
      <c r="A4670" s="2" t="s">
        <v>12144</v>
      </c>
      <c r="B4670" s="99">
        <v>2188615</v>
      </c>
      <c r="C4670" s="100" t="s">
        <v>11714</v>
      </c>
      <c r="D4670" s="101" t="s">
        <v>11715</v>
      </c>
      <c r="E4670" s="102">
        <v>2126234</v>
      </c>
      <c r="F4670" s="101" t="s">
        <v>7506</v>
      </c>
      <c r="G4670" s="101" t="s">
        <v>3175</v>
      </c>
      <c r="H4670" s="103">
        <v>4</v>
      </c>
      <c r="I4670" s="100" t="s">
        <v>7471</v>
      </c>
      <c r="J4670" s="101" t="s">
        <v>11715</v>
      </c>
      <c r="K4670" s="101" t="s">
        <v>1542</v>
      </c>
    </row>
    <row r="4671" spans="1:11">
      <c r="A4671" s="2" t="s">
        <v>12144</v>
      </c>
      <c r="B4671" s="99">
        <v>2131540</v>
      </c>
      <c r="C4671" s="100" t="s">
        <v>11716</v>
      </c>
      <c r="D4671" s="101" t="s">
        <v>11717</v>
      </c>
      <c r="E4671" s="102">
        <v>2122374</v>
      </c>
      <c r="F4671" s="101" t="s">
        <v>7506</v>
      </c>
      <c r="G4671" s="101" t="s">
        <v>5448</v>
      </c>
      <c r="H4671" s="103">
        <v>2.4</v>
      </c>
      <c r="I4671" s="100" t="s">
        <v>7521</v>
      </c>
      <c r="J4671" s="101" t="s">
        <v>11717</v>
      </c>
      <c r="K4671" s="101" t="s">
        <v>1544</v>
      </c>
    </row>
    <row r="4672" spans="1:11">
      <c r="A4672" s="2" t="s">
        <v>12144</v>
      </c>
      <c r="B4672" s="99">
        <v>2188781</v>
      </c>
      <c r="C4672" s="100" t="s">
        <v>11900</v>
      </c>
      <c r="D4672" s="101" t="s">
        <v>11901</v>
      </c>
      <c r="E4672" s="102">
        <v>2125889</v>
      </c>
      <c r="F4672" s="101" t="s">
        <v>7506</v>
      </c>
      <c r="G4672" s="101" t="s">
        <v>5876</v>
      </c>
      <c r="H4672" s="103">
        <v>12</v>
      </c>
      <c r="I4672" s="100" t="s">
        <v>7521</v>
      </c>
      <c r="J4672" s="101" t="s">
        <v>11901</v>
      </c>
      <c r="K4672" s="101" t="s">
        <v>1568</v>
      </c>
    </row>
    <row r="4673" spans="1:11">
      <c r="A4673" s="2" t="s">
        <v>12144</v>
      </c>
      <c r="B4673" s="99">
        <v>2190318</v>
      </c>
      <c r="C4673" s="100" t="s">
        <v>11902</v>
      </c>
      <c r="D4673" s="101" t="s">
        <v>11903</v>
      </c>
      <c r="E4673" s="102">
        <v>2219900</v>
      </c>
      <c r="F4673" s="101" t="s">
        <v>7506</v>
      </c>
      <c r="G4673" s="101" t="s">
        <v>5448</v>
      </c>
      <c r="H4673" s="103">
        <v>33</v>
      </c>
      <c r="I4673" s="100" t="s">
        <v>7471</v>
      </c>
      <c r="J4673" s="101" t="s">
        <v>11903</v>
      </c>
      <c r="K4673" s="101" t="s">
        <v>958</v>
      </c>
    </row>
    <row r="4674" spans="1:11">
      <c r="A4674" s="2" t="s">
        <v>12144</v>
      </c>
      <c r="B4674" s="99">
        <v>2170454</v>
      </c>
      <c r="C4674" s="100" t="s">
        <v>11904</v>
      </c>
      <c r="D4674" s="101" t="s">
        <v>11905</v>
      </c>
      <c r="E4674" s="102">
        <v>2274046</v>
      </c>
      <c r="F4674" s="101" t="s">
        <v>7506</v>
      </c>
      <c r="G4674" s="101" t="s">
        <v>2092</v>
      </c>
      <c r="H4674" s="103">
        <v>2.4</v>
      </c>
      <c r="I4674" s="100" t="s">
        <v>7471</v>
      </c>
      <c r="J4674" s="101" t="s">
        <v>11905</v>
      </c>
      <c r="K4674" s="101" t="s">
        <v>1569</v>
      </c>
    </row>
    <row r="4675" spans="1:11">
      <c r="A4675" s="2" t="s">
        <v>12144</v>
      </c>
      <c r="B4675" s="99">
        <v>2186064</v>
      </c>
      <c r="C4675" s="100" t="s">
        <v>11906</v>
      </c>
      <c r="D4675" s="101" t="s">
        <v>11907</v>
      </c>
      <c r="E4675" s="102">
        <v>2218400</v>
      </c>
      <c r="F4675" s="101" t="s">
        <v>7506</v>
      </c>
      <c r="G4675" s="101" t="s">
        <v>5448</v>
      </c>
      <c r="H4675" s="103">
        <v>4</v>
      </c>
      <c r="I4675" s="100" t="s">
        <v>7521</v>
      </c>
      <c r="J4675" s="101" t="s">
        <v>11907</v>
      </c>
      <c r="K4675" s="101" t="s">
        <v>2805</v>
      </c>
    </row>
    <row r="4676" spans="1:11">
      <c r="A4676" s="2" t="s">
        <v>12144</v>
      </c>
      <c r="B4676" s="99">
        <v>2190585</v>
      </c>
      <c r="C4676" s="100" t="s">
        <v>11908</v>
      </c>
      <c r="D4676" s="101" t="s">
        <v>11909</v>
      </c>
      <c r="E4676" s="102">
        <v>2218400</v>
      </c>
      <c r="F4676" s="101" t="s">
        <v>7506</v>
      </c>
      <c r="G4676" s="101" t="s">
        <v>5448</v>
      </c>
      <c r="H4676" s="103">
        <v>4</v>
      </c>
      <c r="I4676" s="100" t="s">
        <v>7471</v>
      </c>
      <c r="J4676" s="101" t="s">
        <v>11909</v>
      </c>
      <c r="K4676" s="101" t="s">
        <v>2805</v>
      </c>
    </row>
    <row r="4677" spans="1:11">
      <c r="A4677" s="2" t="s">
        <v>12144</v>
      </c>
      <c r="B4677" s="99">
        <v>2190372</v>
      </c>
      <c r="C4677" s="100" t="s">
        <v>11910</v>
      </c>
      <c r="D4677" s="101" t="s">
        <v>11911</v>
      </c>
      <c r="E4677" s="102">
        <v>2127164</v>
      </c>
      <c r="F4677" s="101" t="s">
        <v>7506</v>
      </c>
      <c r="G4677" s="101" t="s">
        <v>2900</v>
      </c>
      <c r="H4677" s="103">
        <v>12</v>
      </c>
      <c r="I4677" s="100" t="s">
        <v>7521</v>
      </c>
      <c r="J4677" s="101" t="s">
        <v>11911</v>
      </c>
      <c r="K4677" s="101" t="s">
        <v>11912</v>
      </c>
    </row>
    <row r="4678" spans="1:11">
      <c r="A4678" s="2" t="s">
        <v>12144</v>
      </c>
      <c r="B4678" s="99">
        <v>2188913</v>
      </c>
      <c r="C4678" s="100" t="s">
        <v>11913</v>
      </c>
      <c r="D4678" s="101" t="s">
        <v>11914</v>
      </c>
      <c r="E4678" s="102">
        <v>2213810</v>
      </c>
      <c r="F4678" s="101" t="s">
        <v>7506</v>
      </c>
      <c r="G4678" s="101" t="s">
        <v>5442</v>
      </c>
      <c r="H4678" s="103">
        <v>4</v>
      </c>
      <c r="I4678" s="100" t="s">
        <v>7471</v>
      </c>
      <c r="J4678" s="101" t="s">
        <v>11914</v>
      </c>
      <c r="K4678" s="101" t="s">
        <v>5380</v>
      </c>
    </row>
    <row r="4679" spans="1:11">
      <c r="A4679" s="2" t="s">
        <v>12144</v>
      </c>
      <c r="B4679" s="99">
        <v>2190684</v>
      </c>
      <c r="C4679" s="100" t="s">
        <v>11915</v>
      </c>
      <c r="D4679" s="101" t="s">
        <v>11916</v>
      </c>
      <c r="E4679" s="102">
        <v>2213810</v>
      </c>
      <c r="F4679" s="101" t="s">
        <v>7506</v>
      </c>
      <c r="G4679" s="101" t="s">
        <v>5442</v>
      </c>
      <c r="H4679" s="103">
        <v>4</v>
      </c>
      <c r="I4679" s="100" t="s">
        <v>7471</v>
      </c>
      <c r="J4679" s="101" t="s">
        <v>11916</v>
      </c>
      <c r="K4679" s="101" t="s">
        <v>5380</v>
      </c>
    </row>
    <row r="4680" spans="1:11">
      <c r="A4680" s="2" t="s">
        <v>12144</v>
      </c>
      <c r="B4680" s="99">
        <v>2191042</v>
      </c>
      <c r="C4680" s="100" t="s">
        <v>11917</v>
      </c>
      <c r="D4680" s="101" t="s">
        <v>1572</v>
      </c>
      <c r="E4680" s="102">
        <v>2127036</v>
      </c>
      <c r="F4680" s="101" t="s">
        <v>7506</v>
      </c>
      <c r="G4680" s="101" t="s">
        <v>5457</v>
      </c>
      <c r="H4680" s="103">
        <v>2.4</v>
      </c>
      <c r="I4680" s="100" t="s">
        <v>7471</v>
      </c>
      <c r="J4680" s="101" t="s">
        <v>1572</v>
      </c>
      <c r="K4680" s="101" t="s">
        <v>11918</v>
      </c>
    </row>
    <row r="4681" spans="1:11">
      <c r="A4681" s="2" t="s">
        <v>12139</v>
      </c>
      <c r="B4681" s="99">
        <v>2159324</v>
      </c>
      <c r="C4681" s="100" t="s">
        <v>1873</v>
      </c>
      <c r="D4681" s="101" t="s">
        <v>1874</v>
      </c>
      <c r="E4681" s="102">
        <v>2216816</v>
      </c>
      <c r="F4681" s="101" t="s">
        <v>7506</v>
      </c>
      <c r="G4681" s="101" t="s">
        <v>3102</v>
      </c>
      <c r="H4681" s="103">
        <v>12</v>
      </c>
      <c r="I4681" s="100" t="s">
        <v>7471</v>
      </c>
      <c r="J4681" s="101" t="s">
        <v>1874</v>
      </c>
      <c r="K4681" s="101" t="s">
        <v>391</v>
      </c>
    </row>
    <row r="4682" spans="1:11">
      <c r="A4682" s="2" t="s">
        <v>12139</v>
      </c>
      <c r="B4682" s="99">
        <v>2179178</v>
      </c>
      <c r="C4682" s="100" t="s">
        <v>1875</v>
      </c>
      <c r="D4682" s="101" t="s">
        <v>1876</v>
      </c>
      <c r="E4682" s="102">
        <v>2216816</v>
      </c>
      <c r="F4682" s="101" t="s">
        <v>7506</v>
      </c>
      <c r="G4682" s="101" t="s">
        <v>3102</v>
      </c>
      <c r="H4682" s="103">
        <v>12</v>
      </c>
      <c r="I4682" s="100" t="s">
        <v>7471</v>
      </c>
      <c r="J4682" s="101" t="s">
        <v>1876</v>
      </c>
      <c r="K4682" s="101" t="s">
        <v>391</v>
      </c>
    </row>
    <row r="4683" spans="1:11">
      <c r="A4683" s="2" t="s">
        <v>12139</v>
      </c>
      <c r="B4683" s="99">
        <v>2182286</v>
      </c>
      <c r="C4683" s="100" t="s">
        <v>1877</v>
      </c>
      <c r="D4683" s="101" t="s">
        <v>1878</v>
      </c>
      <c r="E4683" s="102">
        <v>2216816</v>
      </c>
      <c r="F4683" s="101" t="s">
        <v>7506</v>
      </c>
      <c r="G4683" s="101" t="s">
        <v>3102</v>
      </c>
      <c r="H4683" s="103">
        <v>12</v>
      </c>
      <c r="I4683" s="100" t="s">
        <v>7471</v>
      </c>
      <c r="J4683" s="101" t="s">
        <v>1878</v>
      </c>
      <c r="K4683" s="101" t="s">
        <v>391</v>
      </c>
    </row>
    <row r="4684" spans="1:11">
      <c r="A4684" s="2" t="s">
        <v>12139</v>
      </c>
      <c r="B4684" s="99">
        <v>2187205</v>
      </c>
      <c r="C4684" s="100" t="s">
        <v>1879</v>
      </c>
      <c r="D4684" s="101" t="s">
        <v>1880</v>
      </c>
      <c r="E4684" s="102">
        <v>2216816</v>
      </c>
      <c r="F4684" s="101" t="s">
        <v>7506</v>
      </c>
      <c r="G4684" s="101" t="s">
        <v>3102</v>
      </c>
      <c r="H4684" s="103">
        <v>12</v>
      </c>
      <c r="I4684" s="100" t="s">
        <v>7471</v>
      </c>
      <c r="J4684" s="101" t="s">
        <v>1880</v>
      </c>
      <c r="K4684" s="101" t="s">
        <v>391</v>
      </c>
    </row>
    <row r="4685" spans="1:11">
      <c r="A4685" s="2" t="s">
        <v>12139</v>
      </c>
      <c r="B4685" s="99">
        <v>2191036</v>
      </c>
      <c r="C4685" s="100" t="s">
        <v>1881</v>
      </c>
      <c r="D4685" s="101" t="s">
        <v>1882</v>
      </c>
      <c r="E4685" s="102">
        <v>2216816</v>
      </c>
      <c r="F4685" s="101" t="s">
        <v>7506</v>
      </c>
      <c r="G4685" s="101" t="s">
        <v>3102</v>
      </c>
      <c r="H4685" s="103">
        <v>12</v>
      </c>
      <c r="I4685" s="100" t="s">
        <v>7496</v>
      </c>
      <c r="J4685" s="101" t="s">
        <v>1882</v>
      </c>
      <c r="K4685" s="101" t="s">
        <v>391</v>
      </c>
    </row>
    <row r="4686" spans="1:11">
      <c r="A4686" s="2" t="s">
        <v>12139</v>
      </c>
      <c r="B4686" s="99">
        <v>2190621</v>
      </c>
      <c r="C4686" s="100" t="s">
        <v>1883</v>
      </c>
      <c r="D4686" s="101" t="s">
        <v>1884</v>
      </c>
      <c r="E4686" s="102">
        <v>2216816</v>
      </c>
      <c r="F4686" s="101" t="s">
        <v>7506</v>
      </c>
      <c r="G4686" s="101" t="s">
        <v>3102</v>
      </c>
      <c r="H4686" s="103">
        <v>12</v>
      </c>
      <c r="I4686" s="100" t="s">
        <v>7471</v>
      </c>
      <c r="J4686" s="101" t="s">
        <v>1884</v>
      </c>
      <c r="K4686" s="101" t="s">
        <v>391</v>
      </c>
    </row>
    <row r="4687" spans="1:11">
      <c r="A4687" s="2" t="s">
        <v>12139</v>
      </c>
      <c r="B4687" s="99">
        <v>2154250</v>
      </c>
      <c r="C4687" s="100" t="s">
        <v>1885</v>
      </c>
      <c r="D4687" s="101" t="s">
        <v>1886</v>
      </c>
      <c r="E4687" s="102">
        <v>2216816</v>
      </c>
      <c r="F4687" s="101" t="s">
        <v>7506</v>
      </c>
      <c r="G4687" s="101" t="s">
        <v>3102</v>
      </c>
      <c r="H4687" s="103">
        <v>12</v>
      </c>
      <c r="I4687" s="100" t="s">
        <v>7496</v>
      </c>
      <c r="J4687" s="101" t="s">
        <v>1886</v>
      </c>
      <c r="K4687" s="101" t="s">
        <v>391</v>
      </c>
    </row>
    <row r="4688" spans="1:11">
      <c r="A4688" s="2" t="s">
        <v>12139</v>
      </c>
      <c r="B4688" s="99">
        <v>2180936</v>
      </c>
      <c r="C4688" s="100" t="s">
        <v>1887</v>
      </c>
      <c r="D4688" s="101" t="s">
        <v>1888</v>
      </c>
      <c r="E4688" s="102">
        <v>2216816</v>
      </c>
      <c r="F4688" s="101" t="s">
        <v>7506</v>
      </c>
      <c r="G4688" s="101" t="s">
        <v>3102</v>
      </c>
      <c r="H4688" s="103">
        <v>12</v>
      </c>
      <c r="I4688" s="100" t="s">
        <v>7471</v>
      </c>
      <c r="J4688" s="101" t="s">
        <v>1888</v>
      </c>
      <c r="K4688" s="101" t="s">
        <v>391</v>
      </c>
    </row>
    <row r="4689" spans="1:11">
      <c r="A4689" s="2" t="s">
        <v>12139</v>
      </c>
      <c r="B4689" s="99">
        <v>2190626</v>
      </c>
      <c r="C4689" s="100" t="s">
        <v>1889</v>
      </c>
      <c r="D4689" s="101" t="s">
        <v>1890</v>
      </c>
      <c r="E4689" s="102">
        <v>2216816</v>
      </c>
      <c r="F4689" s="101" t="s">
        <v>7506</v>
      </c>
      <c r="G4689" s="101" t="s">
        <v>3102</v>
      </c>
      <c r="H4689" s="103">
        <v>12</v>
      </c>
      <c r="I4689" s="100" t="s">
        <v>7471</v>
      </c>
      <c r="J4689" s="101" t="s">
        <v>1890</v>
      </c>
      <c r="K4689" s="101" t="s">
        <v>391</v>
      </c>
    </row>
    <row r="4690" spans="1:11">
      <c r="A4690" s="2" t="s">
        <v>12139</v>
      </c>
      <c r="B4690" s="99">
        <v>2133178</v>
      </c>
      <c r="C4690" s="100" t="s">
        <v>1891</v>
      </c>
      <c r="D4690" s="101" t="s">
        <v>1892</v>
      </c>
      <c r="E4690" s="102">
        <v>2216816</v>
      </c>
      <c r="F4690" s="101" t="s">
        <v>7506</v>
      </c>
      <c r="G4690" s="101" t="s">
        <v>3102</v>
      </c>
      <c r="H4690" s="103">
        <v>12</v>
      </c>
      <c r="I4690" s="100" t="s">
        <v>7471</v>
      </c>
      <c r="J4690" s="101" t="s">
        <v>1892</v>
      </c>
      <c r="K4690" s="101" t="s">
        <v>391</v>
      </c>
    </row>
    <row r="4691" spans="1:11">
      <c r="A4691" s="2" t="s">
        <v>12139</v>
      </c>
      <c r="B4691" s="99">
        <v>2159510</v>
      </c>
      <c r="C4691" s="100" t="s">
        <v>1893</v>
      </c>
      <c r="D4691" s="101" t="s">
        <v>1894</v>
      </c>
      <c r="E4691" s="102">
        <v>2216816</v>
      </c>
      <c r="F4691" s="101" t="s">
        <v>7506</v>
      </c>
      <c r="G4691" s="101" t="s">
        <v>3102</v>
      </c>
      <c r="H4691" s="103">
        <v>12</v>
      </c>
      <c r="I4691" s="100" t="s">
        <v>7471</v>
      </c>
      <c r="J4691" s="101" t="s">
        <v>1894</v>
      </c>
      <c r="K4691" s="101" t="s">
        <v>391</v>
      </c>
    </row>
    <row r="4692" spans="1:11">
      <c r="A4692" s="2" t="s">
        <v>12139</v>
      </c>
      <c r="B4692" s="99">
        <v>2190753</v>
      </c>
      <c r="C4692" s="100" t="s">
        <v>1895</v>
      </c>
      <c r="D4692" s="101" t="s">
        <v>1896</v>
      </c>
      <c r="E4692" s="102">
        <v>2216816</v>
      </c>
      <c r="F4692" s="101" t="s">
        <v>7506</v>
      </c>
      <c r="G4692" s="101" t="s">
        <v>3102</v>
      </c>
      <c r="H4692" s="103">
        <v>12</v>
      </c>
      <c r="I4692" s="100" t="s">
        <v>7471</v>
      </c>
      <c r="J4692" s="101" t="s">
        <v>1896</v>
      </c>
      <c r="K4692" s="101" t="s">
        <v>391</v>
      </c>
    </row>
    <row r="4693" spans="1:11">
      <c r="A4693" s="2" t="s">
        <v>12139</v>
      </c>
      <c r="B4693" s="99">
        <v>2190284</v>
      </c>
      <c r="C4693" s="100" t="s">
        <v>1897</v>
      </c>
      <c r="D4693" s="101" t="s">
        <v>1898</v>
      </c>
      <c r="E4693" s="102">
        <v>2215650</v>
      </c>
      <c r="F4693" s="101" t="s">
        <v>7506</v>
      </c>
      <c r="G4693" s="101" t="s">
        <v>3175</v>
      </c>
      <c r="H4693" s="103">
        <v>4</v>
      </c>
      <c r="I4693" s="100" t="s">
        <v>7471</v>
      </c>
      <c r="J4693" s="101" t="s">
        <v>1898</v>
      </c>
      <c r="K4693" s="101" t="s">
        <v>994</v>
      </c>
    </row>
    <row r="4694" spans="1:11">
      <c r="A4694" s="2" t="s">
        <v>12139</v>
      </c>
      <c r="B4694" s="99">
        <v>2154257</v>
      </c>
      <c r="C4694" s="100" t="s">
        <v>1899</v>
      </c>
      <c r="D4694" s="101" t="s">
        <v>1900</v>
      </c>
      <c r="E4694" s="102">
        <v>2215650</v>
      </c>
      <c r="F4694" s="101" t="s">
        <v>7506</v>
      </c>
      <c r="G4694" s="101" t="s">
        <v>3175</v>
      </c>
      <c r="H4694" s="103">
        <v>4</v>
      </c>
      <c r="I4694" s="100" t="s">
        <v>7521</v>
      </c>
      <c r="J4694" s="101" t="s">
        <v>1900</v>
      </c>
      <c r="K4694" s="101" t="s">
        <v>994</v>
      </c>
    </row>
    <row r="4695" spans="1:11">
      <c r="A4695" s="2" t="s">
        <v>12139</v>
      </c>
      <c r="B4695" s="99">
        <v>2169086</v>
      </c>
      <c r="C4695" s="100" t="s">
        <v>1901</v>
      </c>
      <c r="D4695" s="101" t="s">
        <v>1902</v>
      </c>
      <c r="E4695" s="102">
        <v>2215650</v>
      </c>
      <c r="F4695" s="101" t="s">
        <v>7506</v>
      </c>
      <c r="G4695" s="101" t="s">
        <v>3175</v>
      </c>
      <c r="H4695" s="103">
        <v>4</v>
      </c>
      <c r="I4695" s="100" t="s">
        <v>7471</v>
      </c>
      <c r="J4695" s="101" t="s">
        <v>1902</v>
      </c>
      <c r="K4695" s="101" t="s">
        <v>994</v>
      </c>
    </row>
    <row r="4696" spans="1:11">
      <c r="A4696" s="2" t="s">
        <v>12139</v>
      </c>
      <c r="B4696" s="99">
        <v>2178187</v>
      </c>
      <c r="C4696" s="100" t="s">
        <v>1903</v>
      </c>
      <c r="D4696" s="101" t="s">
        <v>1904</v>
      </c>
      <c r="E4696" s="102">
        <v>2215650</v>
      </c>
      <c r="F4696" s="101" t="s">
        <v>7506</v>
      </c>
      <c r="G4696" s="101" t="s">
        <v>3175</v>
      </c>
      <c r="H4696" s="103">
        <v>4</v>
      </c>
      <c r="I4696" s="100" t="s">
        <v>7471</v>
      </c>
      <c r="J4696" s="101" t="s">
        <v>1904</v>
      </c>
      <c r="K4696" s="101" t="s">
        <v>994</v>
      </c>
    </row>
    <row r="4697" spans="1:11">
      <c r="A4697" s="2" t="s">
        <v>12139</v>
      </c>
      <c r="B4697" s="99">
        <v>2181898</v>
      </c>
      <c r="C4697" s="100" t="s">
        <v>1905</v>
      </c>
      <c r="D4697" s="101" t="s">
        <v>1906</v>
      </c>
      <c r="E4697" s="102">
        <v>2215650</v>
      </c>
      <c r="F4697" s="101" t="s">
        <v>7506</v>
      </c>
      <c r="G4697" s="101" t="s">
        <v>3175</v>
      </c>
      <c r="H4697" s="103">
        <v>4</v>
      </c>
      <c r="I4697" s="100" t="s">
        <v>7471</v>
      </c>
      <c r="J4697" s="101" t="s">
        <v>1906</v>
      </c>
      <c r="K4697" s="101" t="s">
        <v>994</v>
      </c>
    </row>
    <row r="4698" spans="1:11">
      <c r="A4698" s="2" t="s">
        <v>12139</v>
      </c>
      <c r="B4698" s="99">
        <v>2136705</v>
      </c>
      <c r="C4698" s="100" t="s">
        <v>1907</v>
      </c>
      <c r="D4698" s="101" t="s">
        <v>1908</v>
      </c>
      <c r="E4698" s="102">
        <v>2123369</v>
      </c>
      <c r="F4698" s="101" t="s">
        <v>7506</v>
      </c>
      <c r="G4698" s="101" t="s">
        <v>3099</v>
      </c>
      <c r="H4698" s="103">
        <v>4</v>
      </c>
      <c r="I4698" s="100" t="s">
        <v>7471</v>
      </c>
      <c r="J4698" s="101" t="s">
        <v>1908</v>
      </c>
      <c r="K4698" s="101" t="s">
        <v>2884</v>
      </c>
    </row>
    <row r="4699" spans="1:11">
      <c r="A4699" s="2" t="s">
        <v>12139</v>
      </c>
      <c r="B4699" s="99">
        <v>2141211</v>
      </c>
      <c r="C4699" s="100" t="s">
        <v>9559</v>
      </c>
      <c r="D4699" s="101" t="s">
        <v>9560</v>
      </c>
      <c r="E4699" s="102">
        <v>2214504</v>
      </c>
      <c r="F4699" s="101" t="s">
        <v>7506</v>
      </c>
      <c r="G4699" s="101" t="s">
        <v>3102</v>
      </c>
      <c r="H4699" s="103">
        <v>12</v>
      </c>
      <c r="I4699" s="100" t="s">
        <v>7471</v>
      </c>
      <c r="J4699" s="101" t="s">
        <v>9560</v>
      </c>
      <c r="K4699" s="101" t="s">
        <v>3828</v>
      </c>
    </row>
    <row r="4700" spans="1:11">
      <c r="A4700" s="2" t="s">
        <v>12139</v>
      </c>
      <c r="B4700" s="99">
        <v>2144238</v>
      </c>
      <c r="C4700" s="100" t="s">
        <v>9561</v>
      </c>
      <c r="D4700" s="101" t="s">
        <v>9562</v>
      </c>
      <c r="E4700" s="102">
        <v>2214504</v>
      </c>
      <c r="F4700" s="101" t="s">
        <v>7506</v>
      </c>
      <c r="G4700" s="101" t="s">
        <v>3102</v>
      </c>
      <c r="H4700" s="103">
        <v>12</v>
      </c>
      <c r="I4700" s="100" t="s">
        <v>7496</v>
      </c>
      <c r="J4700" s="101" t="s">
        <v>9562</v>
      </c>
      <c r="K4700" s="101" t="s">
        <v>3828</v>
      </c>
    </row>
    <row r="4701" spans="1:11">
      <c r="A4701" s="2" t="s">
        <v>12139</v>
      </c>
      <c r="B4701" s="99">
        <v>2162021</v>
      </c>
      <c r="C4701" s="100" t="s">
        <v>9563</v>
      </c>
      <c r="D4701" s="101" t="s">
        <v>9564</v>
      </c>
      <c r="E4701" s="102">
        <v>2214504</v>
      </c>
      <c r="F4701" s="101" t="s">
        <v>7506</v>
      </c>
      <c r="G4701" s="101" t="s">
        <v>3102</v>
      </c>
      <c r="H4701" s="103">
        <v>12</v>
      </c>
      <c r="I4701" s="100" t="s">
        <v>7471</v>
      </c>
      <c r="J4701" s="101" t="s">
        <v>9564</v>
      </c>
      <c r="K4701" s="101" t="s">
        <v>3828</v>
      </c>
    </row>
    <row r="4702" spans="1:11">
      <c r="A4702" s="2" t="s">
        <v>12139</v>
      </c>
      <c r="B4702" s="99">
        <v>2185642</v>
      </c>
      <c r="C4702" s="100" t="s">
        <v>9565</v>
      </c>
      <c r="D4702" s="101" t="s">
        <v>9566</v>
      </c>
      <c r="E4702" s="102">
        <v>2214504</v>
      </c>
      <c r="F4702" s="101" t="s">
        <v>7506</v>
      </c>
      <c r="G4702" s="101" t="s">
        <v>3102</v>
      </c>
      <c r="H4702" s="103">
        <v>12</v>
      </c>
      <c r="I4702" s="100" t="s">
        <v>7471</v>
      </c>
      <c r="J4702" s="101" t="s">
        <v>9566</v>
      </c>
      <c r="K4702" s="101" t="s">
        <v>3828</v>
      </c>
    </row>
    <row r="4703" spans="1:11">
      <c r="A4703" s="2" t="s">
        <v>12139</v>
      </c>
      <c r="B4703" s="99">
        <v>2186145</v>
      </c>
      <c r="C4703" s="100" t="s">
        <v>9567</v>
      </c>
      <c r="D4703" s="101" t="s">
        <v>9568</v>
      </c>
      <c r="E4703" s="102">
        <v>2214504</v>
      </c>
      <c r="F4703" s="101" t="s">
        <v>7506</v>
      </c>
      <c r="G4703" s="101" t="s">
        <v>3102</v>
      </c>
      <c r="H4703" s="103">
        <v>12</v>
      </c>
      <c r="I4703" s="100" t="s">
        <v>7471</v>
      </c>
      <c r="J4703" s="101" t="s">
        <v>9568</v>
      </c>
      <c r="K4703" s="101" t="s">
        <v>3828</v>
      </c>
    </row>
    <row r="4704" spans="1:11">
      <c r="A4704" s="2" t="s">
        <v>12139</v>
      </c>
      <c r="B4704" s="99">
        <v>2187112</v>
      </c>
      <c r="C4704" s="100" t="s">
        <v>9569</v>
      </c>
      <c r="D4704" s="101" t="s">
        <v>9570</v>
      </c>
      <c r="E4704" s="102">
        <v>2214504</v>
      </c>
      <c r="F4704" s="101" t="s">
        <v>7506</v>
      </c>
      <c r="G4704" s="101" t="s">
        <v>3102</v>
      </c>
      <c r="H4704" s="103">
        <v>12</v>
      </c>
      <c r="I4704" s="100" t="s">
        <v>7471</v>
      </c>
      <c r="J4704" s="101" t="s">
        <v>9570</v>
      </c>
      <c r="K4704" s="101" t="s">
        <v>3828</v>
      </c>
    </row>
    <row r="4705" spans="1:11">
      <c r="A4705" s="2" t="s">
        <v>12139</v>
      </c>
      <c r="B4705" s="99">
        <v>2189396</v>
      </c>
      <c r="C4705" s="100" t="s">
        <v>9571</v>
      </c>
      <c r="D4705" s="101" t="s">
        <v>9572</v>
      </c>
      <c r="E4705" s="102">
        <v>2214504</v>
      </c>
      <c r="F4705" s="101" t="s">
        <v>7506</v>
      </c>
      <c r="G4705" s="101" t="s">
        <v>3102</v>
      </c>
      <c r="H4705" s="103">
        <v>12</v>
      </c>
      <c r="I4705" s="100" t="s">
        <v>7471</v>
      </c>
      <c r="J4705" s="101" t="s">
        <v>9572</v>
      </c>
      <c r="K4705" s="101" t="s">
        <v>3828</v>
      </c>
    </row>
    <row r="4706" spans="1:11">
      <c r="A4706" s="2" t="s">
        <v>12139</v>
      </c>
      <c r="B4706" s="99">
        <v>2190637</v>
      </c>
      <c r="C4706" s="100" t="s">
        <v>9573</v>
      </c>
      <c r="D4706" s="101" t="s">
        <v>9574</v>
      </c>
      <c r="E4706" s="102">
        <v>2214504</v>
      </c>
      <c r="F4706" s="101" t="s">
        <v>7506</v>
      </c>
      <c r="G4706" s="101" t="s">
        <v>3102</v>
      </c>
      <c r="H4706" s="103">
        <v>12</v>
      </c>
      <c r="I4706" s="100" t="s">
        <v>7471</v>
      </c>
      <c r="J4706" s="101" t="s">
        <v>9574</v>
      </c>
      <c r="K4706" s="101" t="s">
        <v>3828</v>
      </c>
    </row>
    <row r="4707" spans="1:11">
      <c r="A4707" s="2" t="s">
        <v>12139</v>
      </c>
      <c r="B4707" s="99">
        <v>2179830</v>
      </c>
      <c r="C4707" s="100" t="s">
        <v>9575</v>
      </c>
      <c r="D4707" s="101" t="s">
        <v>9576</v>
      </c>
      <c r="E4707" s="102">
        <v>2214504</v>
      </c>
      <c r="F4707" s="101" t="s">
        <v>7506</v>
      </c>
      <c r="G4707" s="101" t="s">
        <v>3102</v>
      </c>
      <c r="H4707" s="103">
        <v>12</v>
      </c>
      <c r="I4707" s="100" t="s">
        <v>7471</v>
      </c>
      <c r="J4707" s="101" t="s">
        <v>9576</v>
      </c>
      <c r="K4707" s="101" t="s">
        <v>3828</v>
      </c>
    </row>
    <row r="4708" spans="1:11">
      <c r="A4708" s="2" t="s">
        <v>12139</v>
      </c>
      <c r="B4708" s="99">
        <v>2134369</v>
      </c>
      <c r="C4708" s="100" t="s">
        <v>9577</v>
      </c>
      <c r="D4708" s="101" t="s">
        <v>9578</v>
      </c>
      <c r="E4708" s="102">
        <v>2214504</v>
      </c>
      <c r="F4708" s="101" t="s">
        <v>7506</v>
      </c>
      <c r="G4708" s="101" t="s">
        <v>3102</v>
      </c>
      <c r="H4708" s="103">
        <v>12</v>
      </c>
      <c r="I4708" s="100" t="s">
        <v>7471</v>
      </c>
      <c r="J4708" s="101" t="s">
        <v>9578</v>
      </c>
      <c r="K4708" s="101" t="s">
        <v>3828</v>
      </c>
    </row>
    <row r="4709" spans="1:11">
      <c r="A4709" s="2" t="s">
        <v>12139</v>
      </c>
      <c r="B4709" s="99">
        <v>2146097</v>
      </c>
      <c r="C4709" s="100" t="s">
        <v>9579</v>
      </c>
      <c r="D4709" s="101" t="s">
        <v>9580</v>
      </c>
      <c r="E4709" s="102">
        <v>2214504</v>
      </c>
      <c r="F4709" s="101" t="s">
        <v>7506</v>
      </c>
      <c r="G4709" s="101" t="s">
        <v>3102</v>
      </c>
      <c r="H4709" s="103">
        <v>12</v>
      </c>
      <c r="I4709" s="100" t="s">
        <v>7471</v>
      </c>
      <c r="J4709" s="101" t="s">
        <v>9580</v>
      </c>
      <c r="K4709" s="101" t="s">
        <v>3828</v>
      </c>
    </row>
    <row r="4710" spans="1:11">
      <c r="A4710" s="2" t="s">
        <v>12139</v>
      </c>
      <c r="B4710" s="99">
        <v>2168702</v>
      </c>
      <c r="C4710" s="100" t="s">
        <v>9581</v>
      </c>
      <c r="D4710" s="101" t="s">
        <v>9582</v>
      </c>
      <c r="E4710" s="102">
        <v>2214504</v>
      </c>
      <c r="F4710" s="101" t="s">
        <v>7506</v>
      </c>
      <c r="G4710" s="101" t="s">
        <v>3102</v>
      </c>
      <c r="H4710" s="103">
        <v>12</v>
      </c>
      <c r="I4710" s="100" t="s">
        <v>7496</v>
      </c>
      <c r="J4710" s="101" t="s">
        <v>9582</v>
      </c>
      <c r="K4710" s="101" t="s">
        <v>3828</v>
      </c>
    </row>
    <row r="4711" spans="1:11">
      <c r="A4711" s="2" t="s">
        <v>12139</v>
      </c>
      <c r="B4711" s="99">
        <v>2149212</v>
      </c>
      <c r="C4711" s="100" t="s">
        <v>9583</v>
      </c>
      <c r="D4711" s="101" t="s">
        <v>9584</v>
      </c>
      <c r="E4711" s="102">
        <v>2214504</v>
      </c>
      <c r="F4711" s="101" t="s">
        <v>7506</v>
      </c>
      <c r="G4711" s="101" t="s">
        <v>3102</v>
      </c>
      <c r="H4711" s="103">
        <v>12</v>
      </c>
      <c r="I4711" s="100" t="s">
        <v>7471</v>
      </c>
      <c r="J4711" s="101" t="s">
        <v>9584</v>
      </c>
      <c r="K4711" s="101" t="s">
        <v>3828</v>
      </c>
    </row>
    <row r="4712" spans="1:11">
      <c r="A4712" s="2" t="s">
        <v>12139</v>
      </c>
      <c r="B4712" s="99">
        <v>2153321</v>
      </c>
      <c r="C4712" s="100" t="s">
        <v>9585</v>
      </c>
      <c r="D4712" s="101" t="s">
        <v>9586</v>
      </c>
      <c r="E4712" s="102">
        <v>2214504</v>
      </c>
      <c r="F4712" s="101" t="s">
        <v>7506</v>
      </c>
      <c r="G4712" s="101" t="s">
        <v>3102</v>
      </c>
      <c r="H4712" s="103">
        <v>12</v>
      </c>
      <c r="I4712" s="100" t="s">
        <v>7471</v>
      </c>
      <c r="J4712" s="101" t="s">
        <v>9586</v>
      </c>
      <c r="K4712" s="101" t="s">
        <v>3828</v>
      </c>
    </row>
    <row r="4713" spans="1:11">
      <c r="A4713" s="2" t="s">
        <v>12139</v>
      </c>
      <c r="B4713" s="99">
        <v>2144743</v>
      </c>
      <c r="C4713" s="100" t="s">
        <v>4429</v>
      </c>
      <c r="D4713" s="101" t="s">
        <v>4430</v>
      </c>
      <c r="E4713" s="102">
        <v>2218322</v>
      </c>
      <c r="F4713" s="101" t="s">
        <v>7506</v>
      </c>
      <c r="G4713" s="101" t="s">
        <v>1776</v>
      </c>
      <c r="H4713" s="103">
        <v>12</v>
      </c>
      <c r="I4713" s="100" t="s">
        <v>7471</v>
      </c>
      <c r="J4713" s="101" t="s">
        <v>4430</v>
      </c>
      <c r="K4713" s="101" t="s">
        <v>5123</v>
      </c>
    </row>
    <row r="4714" spans="1:11">
      <c r="A4714" s="2" t="s">
        <v>12139</v>
      </c>
      <c r="B4714" s="99">
        <v>2189553</v>
      </c>
      <c r="C4714" s="100" t="s">
        <v>4431</v>
      </c>
      <c r="D4714" s="101" t="s">
        <v>4432</v>
      </c>
      <c r="E4714" s="102">
        <v>2218322</v>
      </c>
      <c r="F4714" s="101" t="s">
        <v>7506</v>
      </c>
      <c r="G4714" s="101" t="s">
        <v>1776</v>
      </c>
      <c r="H4714" s="103">
        <v>12</v>
      </c>
      <c r="I4714" s="100" t="s">
        <v>7471</v>
      </c>
      <c r="J4714" s="101" t="s">
        <v>4432</v>
      </c>
      <c r="K4714" s="101" t="s">
        <v>5123</v>
      </c>
    </row>
    <row r="4715" spans="1:11">
      <c r="A4715" s="2" t="s">
        <v>12139</v>
      </c>
      <c r="B4715" s="99">
        <v>2145141</v>
      </c>
      <c r="C4715" s="100" t="s">
        <v>11319</v>
      </c>
      <c r="D4715" s="101" t="s">
        <v>11320</v>
      </c>
      <c r="E4715" s="102">
        <v>2216832</v>
      </c>
      <c r="F4715" s="101" t="s">
        <v>7506</v>
      </c>
      <c r="G4715" s="101" t="s">
        <v>3102</v>
      </c>
      <c r="H4715" s="103">
        <v>12</v>
      </c>
      <c r="I4715" s="100" t="s">
        <v>7471</v>
      </c>
      <c r="J4715" s="101" t="s">
        <v>11320</v>
      </c>
      <c r="K4715" s="101" t="s">
        <v>601</v>
      </c>
    </row>
    <row r="4716" spans="1:11">
      <c r="A4716" s="2" t="s">
        <v>12139</v>
      </c>
      <c r="B4716" s="99">
        <v>2168327</v>
      </c>
      <c r="C4716" s="100" t="s">
        <v>11321</v>
      </c>
      <c r="D4716" s="101" t="s">
        <v>11322</v>
      </c>
      <c r="E4716" s="102">
        <v>2216832</v>
      </c>
      <c r="F4716" s="101" t="s">
        <v>7506</v>
      </c>
      <c r="G4716" s="101" t="s">
        <v>3102</v>
      </c>
      <c r="H4716" s="103">
        <v>12</v>
      </c>
      <c r="I4716" s="100" t="s">
        <v>7471</v>
      </c>
      <c r="J4716" s="101" t="s">
        <v>11322</v>
      </c>
      <c r="K4716" s="101" t="s">
        <v>601</v>
      </c>
    </row>
    <row r="4717" spans="1:11">
      <c r="A4717" s="2" t="s">
        <v>12139</v>
      </c>
      <c r="B4717" s="99">
        <v>2176794</v>
      </c>
      <c r="C4717" s="100" t="s">
        <v>11323</v>
      </c>
      <c r="D4717" s="101" t="s">
        <v>11324</v>
      </c>
      <c r="E4717" s="102">
        <v>2216832</v>
      </c>
      <c r="F4717" s="101" t="s">
        <v>7506</v>
      </c>
      <c r="G4717" s="101" t="s">
        <v>3102</v>
      </c>
      <c r="H4717" s="103">
        <v>12</v>
      </c>
      <c r="I4717" s="100" t="s">
        <v>7471</v>
      </c>
      <c r="J4717" s="101" t="s">
        <v>11324</v>
      </c>
      <c r="K4717" s="101" t="s">
        <v>601</v>
      </c>
    </row>
    <row r="4718" spans="1:11">
      <c r="A4718" s="2" t="s">
        <v>12139</v>
      </c>
      <c r="B4718" s="99">
        <v>2187204</v>
      </c>
      <c r="C4718" s="100" t="s">
        <v>11325</v>
      </c>
      <c r="D4718" s="101" t="s">
        <v>11326</v>
      </c>
      <c r="E4718" s="102">
        <v>2216832</v>
      </c>
      <c r="F4718" s="101" t="s">
        <v>7506</v>
      </c>
      <c r="G4718" s="101" t="s">
        <v>3102</v>
      </c>
      <c r="H4718" s="103">
        <v>12</v>
      </c>
      <c r="I4718" s="100" t="s">
        <v>7471</v>
      </c>
      <c r="J4718" s="101" t="s">
        <v>11326</v>
      </c>
      <c r="K4718" s="101" t="s">
        <v>601</v>
      </c>
    </row>
    <row r="4719" spans="1:11">
      <c r="A4719" s="2" t="s">
        <v>12139</v>
      </c>
      <c r="B4719" s="99">
        <v>2190212</v>
      </c>
      <c r="C4719" s="100" t="s">
        <v>11327</v>
      </c>
      <c r="D4719" s="101" t="s">
        <v>11328</v>
      </c>
      <c r="E4719" s="102">
        <v>2216832</v>
      </c>
      <c r="F4719" s="101" t="s">
        <v>7506</v>
      </c>
      <c r="G4719" s="101" t="s">
        <v>3102</v>
      </c>
      <c r="H4719" s="103">
        <v>12</v>
      </c>
      <c r="I4719" s="100" t="s">
        <v>7471</v>
      </c>
      <c r="J4719" s="101" t="s">
        <v>11328</v>
      </c>
      <c r="K4719" s="101" t="s">
        <v>601</v>
      </c>
    </row>
    <row r="4720" spans="1:11">
      <c r="A4720" s="2" t="s">
        <v>12139</v>
      </c>
      <c r="B4720" s="99">
        <v>2159321</v>
      </c>
      <c r="C4720" s="100" t="s">
        <v>11329</v>
      </c>
      <c r="D4720" s="101" t="s">
        <v>11330</v>
      </c>
      <c r="E4720" s="102">
        <v>2216832</v>
      </c>
      <c r="F4720" s="101" t="s">
        <v>7506</v>
      </c>
      <c r="G4720" s="101" t="s">
        <v>3102</v>
      </c>
      <c r="H4720" s="103">
        <v>12</v>
      </c>
      <c r="I4720" s="100" t="s">
        <v>7471</v>
      </c>
      <c r="J4720" s="101" t="s">
        <v>11330</v>
      </c>
      <c r="K4720" s="101" t="s">
        <v>601</v>
      </c>
    </row>
    <row r="4721" spans="1:11">
      <c r="A4721" s="2" t="s">
        <v>12139</v>
      </c>
      <c r="B4721" s="99">
        <v>2161382</v>
      </c>
      <c r="C4721" s="100" t="s">
        <v>11331</v>
      </c>
      <c r="D4721" s="101" t="s">
        <v>11332</v>
      </c>
      <c r="E4721" s="102">
        <v>2216832</v>
      </c>
      <c r="F4721" s="101" t="s">
        <v>7506</v>
      </c>
      <c r="G4721" s="101" t="s">
        <v>3102</v>
      </c>
      <c r="H4721" s="103">
        <v>12</v>
      </c>
      <c r="I4721" s="100" t="s">
        <v>7471</v>
      </c>
      <c r="J4721" s="101" t="s">
        <v>11332</v>
      </c>
      <c r="K4721" s="101" t="s">
        <v>601</v>
      </c>
    </row>
    <row r="4722" spans="1:11">
      <c r="A4722" s="2" t="s">
        <v>12139</v>
      </c>
      <c r="B4722" s="99">
        <v>2182362</v>
      </c>
      <c r="C4722" s="100" t="s">
        <v>11333</v>
      </c>
      <c r="D4722" s="101" t="s">
        <v>11334</v>
      </c>
      <c r="E4722" s="102">
        <v>2216832</v>
      </c>
      <c r="F4722" s="101" t="s">
        <v>7506</v>
      </c>
      <c r="G4722" s="101" t="s">
        <v>3102</v>
      </c>
      <c r="H4722" s="103">
        <v>12</v>
      </c>
      <c r="I4722" s="100" t="s">
        <v>7471</v>
      </c>
      <c r="J4722" s="101" t="s">
        <v>11334</v>
      </c>
      <c r="K4722" s="101" t="s">
        <v>601</v>
      </c>
    </row>
    <row r="4723" spans="1:11">
      <c r="A4723" s="2" t="s">
        <v>12139</v>
      </c>
      <c r="B4723" s="99">
        <v>2175971</v>
      </c>
      <c r="C4723" s="100" t="s">
        <v>11335</v>
      </c>
      <c r="D4723" s="101" t="s">
        <v>11336</v>
      </c>
      <c r="E4723" s="102">
        <v>2216832</v>
      </c>
      <c r="F4723" s="101" t="s">
        <v>7506</v>
      </c>
      <c r="G4723" s="101" t="s">
        <v>3102</v>
      </c>
      <c r="H4723" s="103">
        <v>12</v>
      </c>
      <c r="I4723" s="100" t="s">
        <v>7471</v>
      </c>
      <c r="J4723" s="101" t="s">
        <v>11336</v>
      </c>
      <c r="K4723" s="101" t="s">
        <v>601</v>
      </c>
    </row>
    <row r="4724" spans="1:11">
      <c r="A4724" s="2" t="s">
        <v>12139</v>
      </c>
      <c r="B4724" s="99">
        <v>2130600</v>
      </c>
      <c r="C4724" s="100" t="s">
        <v>12607</v>
      </c>
      <c r="D4724" s="101" t="s">
        <v>12608</v>
      </c>
      <c r="E4724" s="102">
        <v>2214522</v>
      </c>
      <c r="F4724" s="101" t="s">
        <v>7506</v>
      </c>
      <c r="G4724" s="101" t="s">
        <v>3102</v>
      </c>
      <c r="H4724" s="103">
        <v>12</v>
      </c>
      <c r="I4724" s="100" t="s">
        <v>7471</v>
      </c>
      <c r="J4724" s="101" t="s">
        <v>12608</v>
      </c>
      <c r="K4724" s="101" t="s">
        <v>683</v>
      </c>
    </row>
    <row r="4725" spans="1:11">
      <c r="A4725" s="2" t="s">
        <v>12139</v>
      </c>
      <c r="B4725" s="99">
        <v>2131724</v>
      </c>
      <c r="C4725" s="100" t="s">
        <v>12609</v>
      </c>
      <c r="D4725" s="101" t="s">
        <v>12610</v>
      </c>
      <c r="E4725" s="102">
        <v>2214522</v>
      </c>
      <c r="F4725" s="101" t="s">
        <v>7506</v>
      </c>
      <c r="G4725" s="101" t="s">
        <v>3102</v>
      </c>
      <c r="H4725" s="103">
        <v>12</v>
      </c>
      <c r="I4725" s="100" t="s">
        <v>7471</v>
      </c>
      <c r="J4725" s="101" t="s">
        <v>12610</v>
      </c>
      <c r="K4725" s="101" t="s">
        <v>683</v>
      </c>
    </row>
    <row r="4726" spans="1:11">
      <c r="A4726" s="2" t="s">
        <v>12139</v>
      </c>
      <c r="B4726" s="99">
        <v>2142143</v>
      </c>
      <c r="C4726" s="100" t="s">
        <v>12611</v>
      </c>
      <c r="D4726" s="101" t="s">
        <v>12612</v>
      </c>
      <c r="E4726" s="102">
        <v>2214522</v>
      </c>
      <c r="F4726" s="101" t="s">
        <v>7506</v>
      </c>
      <c r="G4726" s="101" t="s">
        <v>3102</v>
      </c>
      <c r="H4726" s="103">
        <v>12</v>
      </c>
      <c r="I4726" s="100" t="s">
        <v>7471</v>
      </c>
      <c r="J4726" s="101" t="s">
        <v>12612</v>
      </c>
      <c r="K4726" s="101" t="s">
        <v>683</v>
      </c>
    </row>
    <row r="4727" spans="1:11">
      <c r="A4727" s="2" t="s">
        <v>12139</v>
      </c>
      <c r="B4727" s="99">
        <v>2166116</v>
      </c>
      <c r="C4727" s="100" t="s">
        <v>12613</v>
      </c>
      <c r="D4727" s="101" t="s">
        <v>12614</v>
      </c>
      <c r="E4727" s="102">
        <v>2214522</v>
      </c>
      <c r="F4727" s="101" t="s">
        <v>7506</v>
      </c>
      <c r="G4727" s="101" t="s">
        <v>3102</v>
      </c>
      <c r="H4727" s="103">
        <v>12</v>
      </c>
      <c r="I4727" s="100" t="s">
        <v>7471</v>
      </c>
      <c r="J4727" s="101" t="s">
        <v>12614</v>
      </c>
      <c r="K4727" s="101" t="s">
        <v>683</v>
      </c>
    </row>
    <row r="4728" spans="1:11">
      <c r="A4728" s="2" t="s">
        <v>12139</v>
      </c>
      <c r="B4728" s="99">
        <v>2190973</v>
      </c>
      <c r="C4728" s="100" t="s">
        <v>12615</v>
      </c>
      <c r="D4728" s="101" t="s">
        <v>12616</v>
      </c>
      <c r="E4728" s="102">
        <v>2214522</v>
      </c>
      <c r="F4728" s="101" t="s">
        <v>7506</v>
      </c>
      <c r="G4728" s="101" t="s">
        <v>3102</v>
      </c>
      <c r="H4728" s="103">
        <v>12</v>
      </c>
      <c r="I4728" s="100" t="s">
        <v>7471</v>
      </c>
      <c r="J4728" s="101" t="s">
        <v>12616</v>
      </c>
      <c r="K4728" s="101" t="s">
        <v>683</v>
      </c>
    </row>
    <row r="4729" spans="1:11">
      <c r="A4729" s="2" t="s">
        <v>12139</v>
      </c>
      <c r="B4729" s="99">
        <v>2137731</v>
      </c>
      <c r="C4729" s="100" t="s">
        <v>12617</v>
      </c>
      <c r="D4729" s="101" t="s">
        <v>12618</v>
      </c>
      <c r="E4729" s="102">
        <v>2214522</v>
      </c>
      <c r="F4729" s="101" t="s">
        <v>7506</v>
      </c>
      <c r="G4729" s="101" t="s">
        <v>3102</v>
      </c>
      <c r="H4729" s="103">
        <v>12</v>
      </c>
      <c r="I4729" s="100" t="s">
        <v>7471</v>
      </c>
      <c r="J4729" s="101" t="s">
        <v>12618</v>
      </c>
      <c r="K4729" s="101" t="s">
        <v>683</v>
      </c>
    </row>
    <row r="4730" spans="1:11">
      <c r="A4730" s="2" t="s">
        <v>12139</v>
      </c>
      <c r="B4730" s="99">
        <v>2134916</v>
      </c>
      <c r="C4730" s="100" t="s">
        <v>12619</v>
      </c>
      <c r="D4730" s="101" t="s">
        <v>12620</v>
      </c>
      <c r="E4730" s="102">
        <v>2214522</v>
      </c>
      <c r="F4730" s="101" t="s">
        <v>7506</v>
      </c>
      <c r="G4730" s="101" t="s">
        <v>3102</v>
      </c>
      <c r="H4730" s="103">
        <v>12</v>
      </c>
      <c r="I4730" s="100" t="s">
        <v>7471</v>
      </c>
      <c r="J4730" s="101" t="s">
        <v>12620</v>
      </c>
      <c r="K4730" s="101" t="s">
        <v>683</v>
      </c>
    </row>
    <row r="4731" spans="1:11">
      <c r="A4731" s="2" t="s">
        <v>12139</v>
      </c>
      <c r="B4731" s="99">
        <v>2180278</v>
      </c>
      <c r="C4731" s="100" t="s">
        <v>12621</v>
      </c>
      <c r="D4731" s="101" t="s">
        <v>12622</v>
      </c>
      <c r="E4731" s="102">
        <v>2214522</v>
      </c>
      <c r="F4731" s="101" t="s">
        <v>7506</v>
      </c>
      <c r="G4731" s="101" t="s">
        <v>3102</v>
      </c>
      <c r="H4731" s="103">
        <v>12</v>
      </c>
      <c r="I4731" s="100" t="s">
        <v>7471</v>
      </c>
      <c r="J4731" s="101" t="s">
        <v>12622</v>
      </c>
      <c r="K4731" s="101" t="s">
        <v>683</v>
      </c>
    </row>
    <row r="4732" spans="1:11">
      <c r="A4732" s="2" t="s">
        <v>12139</v>
      </c>
      <c r="B4732" s="99">
        <v>2157479</v>
      </c>
      <c r="C4732" s="100" t="s">
        <v>12638</v>
      </c>
      <c r="D4732" s="101" t="s">
        <v>12639</v>
      </c>
      <c r="E4732" s="102">
        <v>2125144</v>
      </c>
      <c r="F4732" s="101" t="s">
        <v>7506</v>
      </c>
      <c r="G4732" s="101" t="s">
        <v>5448</v>
      </c>
      <c r="H4732" s="103">
        <v>4.8</v>
      </c>
      <c r="I4732" s="100" t="s">
        <v>7471</v>
      </c>
      <c r="J4732" s="101" t="s">
        <v>12639</v>
      </c>
      <c r="K4732" s="101" t="s">
        <v>12640</v>
      </c>
    </row>
    <row r="4733" spans="1:11">
      <c r="A4733" s="2" t="s">
        <v>12139</v>
      </c>
      <c r="B4733" s="99">
        <v>2180026</v>
      </c>
      <c r="C4733" s="100" t="s">
        <v>12641</v>
      </c>
      <c r="D4733" s="101" t="s">
        <v>12642</v>
      </c>
      <c r="E4733" s="102">
        <v>2125144</v>
      </c>
      <c r="F4733" s="101" t="s">
        <v>7506</v>
      </c>
      <c r="G4733" s="101" t="s">
        <v>5448</v>
      </c>
      <c r="H4733" s="103">
        <v>4.8</v>
      </c>
      <c r="I4733" s="100" t="s">
        <v>7521</v>
      </c>
      <c r="J4733" s="101" t="s">
        <v>12642</v>
      </c>
      <c r="K4733" s="101" t="s">
        <v>12640</v>
      </c>
    </row>
    <row r="4734" spans="1:11">
      <c r="A4734" s="2" t="s">
        <v>12139</v>
      </c>
      <c r="B4734" s="99">
        <v>2142145</v>
      </c>
      <c r="C4734" s="100" t="s">
        <v>5642</v>
      </c>
      <c r="D4734" s="101" t="s">
        <v>5643</v>
      </c>
      <c r="E4734" s="102">
        <v>2215204</v>
      </c>
      <c r="F4734" s="101" t="s">
        <v>7506</v>
      </c>
      <c r="G4734" s="101" t="s">
        <v>3102</v>
      </c>
      <c r="H4734" s="103">
        <v>12</v>
      </c>
      <c r="I4734" s="100" t="s">
        <v>7471</v>
      </c>
      <c r="J4734" s="101" t="s">
        <v>5643</v>
      </c>
      <c r="K4734" s="101" t="s">
        <v>720</v>
      </c>
    </row>
    <row r="4735" spans="1:11">
      <c r="A4735" s="2" t="s">
        <v>12139</v>
      </c>
      <c r="B4735" s="99">
        <v>2152396</v>
      </c>
      <c r="C4735" s="100" t="s">
        <v>5644</v>
      </c>
      <c r="D4735" s="101" t="s">
        <v>5645</v>
      </c>
      <c r="E4735" s="102">
        <v>2215204</v>
      </c>
      <c r="F4735" s="101" t="s">
        <v>7506</v>
      </c>
      <c r="G4735" s="101" t="s">
        <v>3102</v>
      </c>
      <c r="H4735" s="103">
        <v>12</v>
      </c>
      <c r="I4735" s="100" t="s">
        <v>7471</v>
      </c>
      <c r="J4735" s="101" t="s">
        <v>5645</v>
      </c>
      <c r="K4735" s="101" t="s">
        <v>720</v>
      </c>
    </row>
    <row r="4736" spans="1:11">
      <c r="A4736" s="2" t="s">
        <v>12139</v>
      </c>
      <c r="B4736" s="99">
        <v>2166484</v>
      </c>
      <c r="C4736" s="100" t="s">
        <v>5646</v>
      </c>
      <c r="D4736" s="101" t="s">
        <v>5647</v>
      </c>
      <c r="E4736" s="102">
        <v>2215204</v>
      </c>
      <c r="F4736" s="101" t="s">
        <v>7506</v>
      </c>
      <c r="G4736" s="101" t="s">
        <v>3102</v>
      </c>
      <c r="H4736" s="103">
        <v>12</v>
      </c>
      <c r="I4736" s="100" t="s">
        <v>7471</v>
      </c>
      <c r="J4736" s="101" t="s">
        <v>5647</v>
      </c>
      <c r="K4736" s="101" t="s">
        <v>720</v>
      </c>
    </row>
    <row r="4737" spans="1:11">
      <c r="A4737" s="2" t="s">
        <v>12139</v>
      </c>
      <c r="B4737" s="99">
        <v>2188196</v>
      </c>
      <c r="C4737" s="100" t="s">
        <v>5648</v>
      </c>
      <c r="D4737" s="101" t="s">
        <v>5649</v>
      </c>
      <c r="E4737" s="102">
        <v>2215204</v>
      </c>
      <c r="F4737" s="101" t="s">
        <v>7506</v>
      </c>
      <c r="G4737" s="101" t="s">
        <v>3102</v>
      </c>
      <c r="H4737" s="103">
        <v>12</v>
      </c>
      <c r="I4737" s="100" t="s">
        <v>7471</v>
      </c>
      <c r="J4737" s="101" t="s">
        <v>5649</v>
      </c>
      <c r="K4737" s="101" t="s">
        <v>720</v>
      </c>
    </row>
    <row r="4738" spans="1:11">
      <c r="A4738" s="2" t="s">
        <v>12139</v>
      </c>
      <c r="B4738" s="99">
        <v>2191003</v>
      </c>
      <c r="C4738" s="100" t="s">
        <v>5650</v>
      </c>
      <c r="D4738" s="101" t="s">
        <v>5651</v>
      </c>
      <c r="E4738" s="102">
        <v>2215204</v>
      </c>
      <c r="F4738" s="101" t="s">
        <v>7506</v>
      </c>
      <c r="G4738" s="101" t="s">
        <v>3102</v>
      </c>
      <c r="H4738" s="103">
        <v>12</v>
      </c>
      <c r="I4738" s="100" t="s">
        <v>7471</v>
      </c>
      <c r="J4738" s="101" t="s">
        <v>5651</v>
      </c>
      <c r="K4738" s="101" t="s">
        <v>720</v>
      </c>
    </row>
    <row r="4739" spans="1:11">
      <c r="A4739" s="2" t="s">
        <v>12139</v>
      </c>
      <c r="B4739" s="99">
        <v>2191021</v>
      </c>
      <c r="C4739" s="100" t="s">
        <v>5652</v>
      </c>
      <c r="D4739" s="101" t="s">
        <v>5653</v>
      </c>
      <c r="E4739" s="102">
        <v>2215204</v>
      </c>
      <c r="F4739" s="101" t="s">
        <v>7506</v>
      </c>
      <c r="G4739" s="101" t="s">
        <v>3102</v>
      </c>
      <c r="H4739" s="103">
        <v>12</v>
      </c>
      <c r="I4739" s="100" t="s">
        <v>7471</v>
      </c>
      <c r="J4739" s="101" t="s">
        <v>5653</v>
      </c>
      <c r="K4739" s="101" t="s">
        <v>720</v>
      </c>
    </row>
    <row r="4740" spans="1:11">
      <c r="A4740" s="2" t="s">
        <v>12139</v>
      </c>
      <c r="B4740" s="99">
        <v>2147758</v>
      </c>
      <c r="C4740" s="100" t="s">
        <v>5654</v>
      </c>
      <c r="D4740" s="101" t="s">
        <v>5655</v>
      </c>
      <c r="E4740" s="102">
        <v>2215204</v>
      </c>
      <c r="F4740" s="101" t="s">
        <v>7506</v>
      </c>
      <c r="G4740" s="101" t="s">
        <v>3102</v>
      </c>
      <c r="H4740" s="103">
        <v>12</v>
      </c>
      <c r="I4740" s="100" t="s">
        <v>7496</v>
      </c>
      <c r="J4740" s="101" t="s">
        <v>5655</v>
      </c>
      <c r="K4740" s="101" t="s">
        <v>720</v>
      </c>
    </row>
    <row r="4741" spans="1:11">
      <c r="A4741" s="2" t="s">
        <v>12139</v>
      </c>
      <c r="B4741" s="99">
        <v>2156566</v>
      </c>
      <c r="C4741" s="100" t="s">
        <v>5656</v>
      </c>
      <c r="D4741" s="101" t="s">
        <v>5657</v>
      </c>
      <c r="E4741" s="102">
        <v>2215204</v>
      </c>
      <c r="F4741" s="101" t="s">
        <v>7506</v>
      </c>
      <c r="G4741" s="101" t="s">
        <v>3102</v>
      </c>
      <c r="H4741" s="103">
        <v>12</v>
      </c>
      <c r="I4741" s="100" t="s">
        <v>7471</v>
      </c>
      <c r="J4741" s="101" t="s">
        <v>5657</v>
      </c>
      <c r="K4741" s="101" t="s">
        <v>720</v>
      </c>
    </row>
    <row r="4742" spans="1:11">
      <c r="A4742" s="2" t="s">
        <v>12139</v>
      </c>
      <c r="B4742" s="99">
        <v>2177315</v>
      </c>
      <c r="C4742" s="100" t="s">
        <v>5658</v>
      </c>
      <c r="D4742" s="101" t="s">
        <v>5659</v>
      </c>
      <c r="E4742" s="102">
        <v>2215204</v>
      </c>
      <c r="F4742" s="101" t="s">
        <v>7506</v>
      </c>
      <c r="G4742" s="101" t="s">
        <v>3102</v>
      </c>
      <c r="H4742" s="103">
        <v>12</v>
      </c>
      <c r="I4742" s="100" t="s">
        <v>7471</v>
      </c>
      <c r="J4742" s="101" t="s">
        <v>5659</v>
      </c>
      <c r="K4742" s="101" t="s">
        <v>720</v>
      </c>
    </row>
    <row r="4743" spans="1:11">
      <c r="A4743" s="2" t="s">
        <v>12139</v>
      </c>
      <c r="B4743" s="99">
        <v>2189251</v>
      </c>
      <c r="C4743" s="100" t="s">
        <v>5660</v>
      </c>
      <c r="D4743" s="101" t="s">
        <v>5661</v>
      </c>
      <c r="E4743" s="102">
        <v>2215204</v>
      </c>
      <c r="F4743" s="101" t="s">
        <v>7506</v>
      </c>
      <c r="G4743" s="101" t="s">
        <v>3102</v>
      </c>
      <c r="H4743" s="103">
        <v>12</v>
      </c>
      <c r="I4743" s="100" t="s">
        <v>7471</v>
      </c>
      <c r="J4743" s="101" t="s">
        <v>5661</v>
      </c>
      <c r="K4743" s="101" t="s">
        <v>720</v>
      </c>
    </row>
    <row r="4744" spans="1:11">
      <c r="A4744" s="2" t="s">
        <v>12139</v>
      </c>
      <c r="B4744" s="99">
        <v>2142523</v>
      </c>
      <c r="C4744" s="100" t="s">
        <v>6530</v>
      </c>
      <c r="D4744" s="101" t="s">
        <v>6531</v>
      </c>
      <c r="E4744" s="102">
        <v>2216690</v>
      </c>
      <c r="F4744" s="101" t="s">
        <v>7506</v>
      </c>
      <c r="G4744" s="101" t="s">
        <v>3102</v>
      </c>
      <c r="H4744" s="103">
        <v>12</v>
      </c>
      <c r="I4744" s="100" t="s">
        <v>7471</v>
      </c>
      <c r="J4744" s="101" t="s">
        <v>6531</v>
      </c>
      <c r="K4744" s="101" t="s">
        <v>785</v>
      </c>
    </row>
    <row r="4745" spans="1:11">
      <c r="A4745" s="2" t="s">
        <v>12139</v>
      </c>
      <c r="B4745" s="99">
        <v>2163885</v>
      </c>
      <c r="C4745" s="100" t="s">
        <v>6532</v>
      </c>
      <c r="D4745" s="101" t="s">
        <v>6533</v>
      </c>
      <c r="E4745" s="102">
        <v>2216690</v>
      </c>
      <c r="F4745" s="101" t="s">
        <v>7506</v>
      </c>
      <c r="G4745" s="101" t="s">
        <v>3102</v>
      </c>
      <c r="H4745" s="103">
        <v>12</v>
      </c>
      <c r="I4745" s="100" t="s">
        <v>7471</v>
      </c>
      <c r="J4745" s="101" t="s">
        <v>6533</v>
      </c>
      <c r="K4745" s="101" t="s">
        <v>785</v>
      </c>
    </row>
    <row r="4746" spans="1:11">
      <c r="A4746" s="2" t="s">
        <v>12139</v>
      </c>
      <c r="B4746" s="99">
        <v>2189852</v>
      </c>
      <c r="C4746" s="100" t="s">
        <v>6534</v>
      </c>
      <c r="D4746" s="101" t="s">
        <v>6535</v>
      </c>
      <c r="E4746" s="102">
        <v>2216690</v>
      </c>
      <c r="F4746" s="101" t="s">
        <v>7506</v>
      </c>
      <c r="G4746" s="101" t="s">
        <v>3102</v>
      </c>
      <c r="H4746" s="103">
        <v>12</v>
      </c>
      <c r="I4746" s="100" t="s">
        <v>7471</v>
      </c>
      <c r="J4746" s="101" t="s">
        <v>6535</v>
      </c>
      <c r="K4746" s="101" t="s">
        <v>785</v>
      </c>
    </row>
    <row r="4747" spans="1:11">
      <c r="A4747" s="2" t="s">
        <v>12139</v>
      </c>
      <c r="B4747" s="99">
        <v>2190396</v>
      </c>
      <c r="C4747" s="100" t="s">
        <v>6536</v>
      </c>
      <c r="D4747" s="101" t="s">
        <v>6537</v>
      </c>
      <c r="E4747" s="102">
        <v>2216690</v>
      </c>
      <c r="F4747" s="101" t="s">
        <v>7506</v>
      </c>
      <c r="G4747" s="101" t="s">
        <v>3102</v>
      </c>
      <c r="H4747" s="103">
        <v>12</v>
      </c>
      <c r="I4747" s="100" t="s">
        <v>7471</v>
      </c>
      <c r="J4747" s="101" t="s">
        <v>6537</v>
      </c>
      <c r="K4747" s="101" t="s">
        <v>785</v>
      </c>
    </row>
    <row r="4748" spans="1:11">
      <c r="A4748" s="2" t="s">
        <v>12139</v>
      </c>
      <c r="B4748" s="99">
        <v>2163879</v>
      </c>
      <c r="C4748" s="100" t="s">
        <v>6538</v>
      </c>
      <c r="D4748" s="101" t="s">
        <v>6539</v>
      </c>
      <c r="E4748" s="102">
        <v>2216690</v>
      </c>
      <c r="F4748" s="101" t="s">
        <v>7506</v>
      </c>
      <c r="G4748" s="101" t="s">
        <v>3102</v>
      </c>
      <c r="H4748" s="103">
        <v>12</v>
      </c>
      <c r="I4748" s="100" t="s">
        <v>7471</v>
      </c>
      <c r="J4748" s="101" t="s">
        <v>6539</v>
      </c>
      <c r="K4748" s="101" t="s">
        <v>785</v>
      </c>
    </row>
    <row r="4749" spans="1:11">
      <c r="A4749" s="2" t="s">
        <v>12139</v>
      </c>
      <c r="B4749" s="99">
        <v>2180462</v>
      </c>
      <c r="C4749" s="100" t="s">
        <v>6540</v>
      </c>
      <c r="D4749" s="101" t="s">
        <v>6541</v>
      </c>
      <c r="E4749" s="102">
        <v>2216690</v>
      </c>
      <c r="F4749" s="101" t="s">
        <v>7506</v>
      </c>
      <c r="G4749" s="101" t="s">
        <v>3102</v>
      </c>
      <c r="H4749" s="103">
        <v>12</v>
      </c>
      <c r="I4749" s="100" t="s">
        <v>7471</v>
      </c>
      <c r="J4749" s="101" t="s">
        <v>6541</v>
      </c>
      <c r="K4749" s="101" t="s">
        <v>785</v>
      </c>
    </row>
    <row r="4750" spans="1:11">
      <c r="A4750" s="2" t="s">
        <v>12139</v>
      </c>
      <c r="B4750" s="99">
        <v>2181284</v>
      </c>
      <c r="C4750" s="100" t="s">
        <v>6542</v>
      </c>
      <c r="D4750" s="101" t="s">
        <v>6543</v>
      </c>
      <c r="E4750" s="102">
        <v>2216690</v>
      </c>
      <c r="F4750" s="101" t="s">
        <v>7506</v>
      </c>
      <c r="G4750" s="101" t="s">
        <v>3102</v>
      </c>
      <c r="H4750" s="103">
        <v>12</v>
      </c>
      <c r="I4750" s="100" t="s">
        <v>7471</v>
      </c>
      <c r="J4750" s="101" t="s">
        <v>6543</v>
      </c>
      <c r="K4750" s="101" t="s">
        <v>785</v>
      </c>
    </row>
    <row r="4751" spans="1:11">
      <c r="A4751" s="2" t="s">
        <v>12139</v>
      </c>
      <c r="B4751" s="99">
        <v>2139827</v>
      </c>
      <c r="C4751" s="100" t="s">
        <v>6546</v>
      </c>
      <c r="D4751" s="101" t="s">
        <v>6547</v>
      </c>
      <c r="E4751" s="102">
        <v>2219180</v>
      </c>
      <c r="F4751" s="101" t="s">
        <v>7506</v>
      </c>
      <c r="G4751" s="101" t="s">
        <v>3102</v>
      </c>
      <c r="H4751" s="103">
        <v>12</v>
      </c>
      <c r="I4751" s="100" t="s">
        <v>7471</v>
      </c>
      <c r="J4751" s="101" t="s">
        <v>6547</v>
      </c>
      <c r="K4751" s="101" t="s">
        <v>787</v>
      </c>
    </row>
    <row r="4752" spans="1:11">
      <c r="A4752" s="2" t="s">
        <v>12139</v>
      </c>
      <c r="B4752" s="99">
        <v>2154817</v>
      </c>
      <c r="C4752" s="100" t="s">
        <v>6548</v>
      </c>
      <c r="D4752" s="101" t="s">
        <v>6549</v>
      </c>
      <c r="E4752" s="102">
        <v>2219180</v>
      </c>
      <c r="F4752" s="101" t="s">
        <v>7506</v>
      </c>
      <c r="G4752" s="101" t="s">
        <v>3102</v>
      </c>
      <c r="H4752" s="103">
        <v>12</v>
      </c>
      <c r="I4752" s="100" t="s">
        <v>7471</v>
      </c>
      <c r="J4752" s="101" t="s">
        <v>6549</v>
      </c>
      <c r="K4752" s="101" t="s">
        <v>787</v>
      </c>
    </row>
    <row r="4753" spans="1:11">
      <c r="A4753" s="2" t="s">
        <v>12139</v>
      </c>
      <c r="B4753" s="99">
        <v>2182280</v>
      </c>
      <c r="C4753" s="100" t="s">
        <v>6550</v>
      </c>
      <c r="D4753" s="101" t="s">
        <v>6551</v>
      </c>
      <c r="E4753" s="102">
        <v>2219180</v>
      </c>
      <c r="F4753" s="101" t="s">
        <v>7506</v>
      </c>
      <c r="G4753" s="101" t="s">
        <v>3102</v>
      </c>
      <c r="H4753" s="103">
        <v>12</v>
      </c>
      <c r="I4753" s="100" t="s">
        <v>7471</v>
      </c>
      <c r="J4753" s="101" t="s">
        <v>6551</v>
      </c>
      <c r="K4753" s="101" t="s">
        <v>787</v>
      </c>
    </row>
    <row r="4754" spans="1:11">
      <c r="A4754" s="2" t="s">
        <v>12139</v>
      </c>
      <c r="B4754" s="99">
        <v>2190945</v>
      </c>
      <c r="C4754" s="100" t="s">
        <v>6552</v>
      </c>
      <c r="D4754" s="101" t="s">
        <v>6553</v>
      </c>
      <c r="E4754" s="102">
        <v>2219180</v>
      </c>
      <c r="F4754" s="101" t="s">
        <v>7506</v>
      </c>
      <c r="G4754" s="101" t="s">
        <v>3102</v>
      </c>
      <c r="H4754" s="103">
        <v>12</v>
      </c>
      <c r="I4754" s="100" t="s">
        <v>7471</v>
      </c>
      <c r="J4754" s="101" t="s">
        <v>6553</v>
      </c>
      <c r="K4754" s="101" t="s">
        <v>787</v>
      </c>
    </row>
    <row r="4755" spans="1:11">
      <c r="A4755" s="2" t="s">
        <v>12139</v>
      </c>
      <c r="B4755" s="99">
        <v>2191004</v>
      </c>
      <c r="C4755" s="100" t="s">
        <v>6554</v>
      </c>
      <c r="D4755" s="101" t="s">
        <v>6555</v>
      </c>
      <c r="E4755" s="102">
        <v>2219180</v>
      </c>
      <c r="F4755" s="101" t="s">
        <v>7506</v>
      </c>
      <c r="G4755" s="101" t="s">
        <v>3102</v>
      </c>
      <c r="H4755" s="103">
        <v>12</v>
      </c>
      <c r="I4755" s="100" t="s">
        <v>7471</v>
      </c>
      <c r="J4755" s="101" t="s">
        <v>6555</v>
      </c>
      <c r="K4755" s="101" t="s">
        <v>787</v>
      </c>
    </row>
    <row r="4756" spans="1:11">
      <c r="A4756" s="2" t="s">
        <v>12139</v>
      </c>
      <c r="B4756" s="99">
        <v>2190993</v>
      </c>
      <c r="C4756" s="100" t="s">
        <v>6556</v>
      </c>
      <c r="D4756" s="101" t="s">
        <v>6557</v>
      </c>
      <c r="E4756" s="102">
        <v>2219180</v>
      </c>
      <c r="F4756" s="101" t="s">
        <v>7506</v>
      </c>
      <c r="G4756" s="101" t="s">
        <v>3102</v>
      </c>
      <c r="H4756" s="103">
        <v>12</v>
      </c>
      <c r="I4756" s="100" t="s">
        <v>7471</v>
      </c>
      <c r="J4756" s="101" t="s">
        <v>6557</v>
      </c>
      <c r="K4756" s="101" t="s">
        <v>787</v>
      </c>
    </row>
    <row r="4757" spans="1:11">
      <c r="A4757" s="2" t="s">
        <v>12139</v>
      </c>
      <c r="B4757" s="99">
        <v>2130402</v>
      </c>
      <c r="C4757" s="100" t="s">
        <v>6558</v>
      </c>
      <c r="D4757" s="101" t="s">
        <v>6559</v>
      </c>
      <c r="E4757" s="102">
        <v>2219180</v>
      </c>
      <c r="F4757" s="101" t="s">
        <v>7506</v>
      </c>
      <c r="G4757" s="101" t="s">
        <v>3102</v>
      </c>
      <c r="H4757" s="103">
        <v>12</v>
      </c>
      <c r="I4757" s="100" t="s">
        <v>7471</v>
      </c>
      <c r="J4757" s="101" t="s">
        <v>6559</v>
      </c>
      <c r="K4757" s="101" t="s">
        <v>787</v>
      </c>
    </row>
    <row r="4758" spans="1:11">
      <c r="A4758" s="2" t="s">
        <v>12139</v>
      </c>
      <c r="B4758" s="99">
        <v>2184405</v>
      </c>
      <c r="C4758" s="100" t="s">
        <v>6560</v>
      </c>
      <c r="D4758" s="101" t="s">
        <v>6561</v>
      </c>
      <c r="E4758" s="102">
        <v>2219180</v>
      </c>
      <c r="F4758" s="101" t="s">
        <v>7506</v>
      </c>
      <c r="G4758" s="101" t="s">
        <v>3102</v>
      </c>
      <c r="H4758" s="103">
        <v>12</v>
      </c>
      <c r="I4758" s="100" t="s">
        <v>7471</v>
      </c>
      <c r="J4758" s="101" t="s">
        <v>6561</v>
      </c>
      <c r="K4758" s="101" t="s">
        <v>787</v>
      </c>
    </row>
    <row r="4759" spans="1:11">
      <c r="A4759" s="2" t="s">
        <v>12139</v>
      </c>
      <c r="B4759" s="99">
        <v>2131728</v>
      </c>
      <c r="C4759" s="100" t="s">
        <v>13212</v>
      </c>
      <c r="D4759" s="101" t="s">
        <v>13213</v>
      </c>
      <c r="E4759" s="102">
        <v>2216842</v>
      </c>
      <c r="F4759" s="101" t="s">
        <v>7506</v>
      </c>
      <c r="G4759" s="101" t="s">
        <v>3102</v>
      </c>
      <c r="H4759" s="103">
        <v>12</v>
      </c>
      <c r="I4759" s="100" t="s">
        <v>7471</v>
      </c>
      <c r="J4759" s="101" t="s">
        <v>13213</v>
      </c>
      <c r="K4759" s="101" t="s">
        <v>790</v>
      </c>
    </row>
    <row r="4760" spans="1:11">
      <c r="A4760" s="2" t="s">
        <v>12139</v>
      </c>
      <c r="B4760" s="99">
        <v>2134910</v>
      </c>
      <c r="C4760" s="100" t="s">
        <v>13214</v>
      </c>
      <c r="D4760" s="101" t="s">
        <v>13215</v>
      </c>
      <c r="E4760" s="102">
        <v>2216842</v>
      </c>
      <c r="F4760" s="101" t="s">
        <v>7506</v>
      </c>
      <c r="G4760" s="101" t="s">
        <v>3102</v>
      </c>
      <c r="H4760" s="103">
        <v>12</v>
      </c>
      <c r="I4760" s="100" t="s">
        <v>7471</v>
      </c>
      <c r="J4760" s="101" t="s">
        <v>13215</v>
      </c>
      <c r="K4760" s="101" t="s">
        <v>790</v>
      </c>
    </row>
    <row r="4761" spans="1:11">
      <c r="A4761" s="2" t="s">
        <v>12139</v>
      </c>
      <c r="B4761" s="99">
        <v>2161680</v>
      </c>
      <c r="C4761" s="100" t="s">
        <v>13216</v>
      </c>
      <c r="D4761" s="101" t="s">
        <v>13217</v>
      </c>
      <c r="E4761" s="102">
        <v>2216842</v>
      </c>
      <c r="F4761" s="101" t="s">
        <v>7506</v>
      </c>
      <c r="G4761" s="101" t="s">
        <v>3102</v>
      </c>
      <c r="H4761" s="103">
        <v>12</v>
      </c>
      <c r="I4761" s="100" t="s">
        <v>7471</v>
      </c>
      <c r="J4761" s="101" t="s">
        <v>13217</v>
      </c>
      <c r="K4761" s="101" t="s">
        <v>790</v>
      </c>
    </row>
    <row r="4762" spans="1:11">
      <c r="A4762" s="2" t="s">
        <v>12139</v>
      </c>
      <c r="B4762" s="99">
        <v>2165744</v>
      </c>
      <c r="C4762" s="100" t="s">
        <v>13218</v>
      </c>
      <c r="D4762" s="101" t="s">
        <v>13219</v>
      </c>
      <c r="E4762" s="102">
        <v>2216842</v>
      </c>
      <c r="F4762" s="101" t="s">
        <v>7506</v>
      </c>
      <c r="G4762" s="101" t="s">
        <v>3102</v>
      </c>
      <c r="H4762" s="103">
        <v>12</v>
      </c>
      <c r="I4762" s="100" t="s">
        <v>7471</v>
      </c>
      <c r="J4762" s="101" t="s">
        <v>13219</v>
      </c>
      <c r="K4762" s="101" t="s">
        <v>790</v>
      </c>
    </row>
    <row r="4763" spans="1:11">
      <c r="A4763" s="2" t="s">
        <v>12139</v>
      </c>
      <c r="B4763" s="99">
        <v>2188531</v>
      </c>
      <c r="C4763" s="100" t="s">
        <v>13220</v>
      </c>
      <c r="D4763" s="101" t="s">
        <v>13221</v>
      </c>
      <c r="E4763" s="102">
        <v>2216842</v>
      </c>
      <c r="F4763" s="101" t="s">
        <v>7506</v>
      </c>
      <c r="G4763" s="101" t="s">
        <v>3102</v>
      </c>
      <c r="H4763" s="103">
        <v>12</v>
      </c>
      <c r="I4763" s="100" t="s">
        <v>7471</v>
      </c>
      <c r="J4763" s="101" t="s">
        <v>13221</v>
      </c>
      <c r="K4763" s="101" t="s">
        <v>790</v>
      </c>
    </row>
    <row r="4764" spans="1:11">
      <c r="A4764" s="2" t="s">
        <v>12139</v>
      </c>
      <c r="B4764" s="99">
        <v>2189926</v>
      </c>
      <c r="C4764" s="100" t="s">
        <v>13222</v>
      </c>
      <c r="D4764" s="101" t="s">
        <v>13223</v>
      </c>
      <c r="E4764" s="102">
        <v>2216842</v>
      </c>
      <c r="F4764" s="101" t="s">
        <v>7506</v>
      </c>
      <c r="G4764" s="101" t="s">
        <v>3102</v>
      </c>
      <c r="H4764" s="103">
        <v>12</v>
      </c>
      <c r="I4764" s="100" t="s">
        <v>7471</v>
      </c>
      <c r="J4764" s="101" t="s">
        <v>13223</v>
      </c>
      <c r="K4764" s="101" t="s">
        <v>790</v>
      </c>
    </row>
    <row r="4765" spans="1:11">
      <c r="A4765" s="2" t="s">
        <v>12139</v>
      </c>
      <c r="B4765" s="99">
        <v>2190600</v>
      </c>
      <c r="C4765" s="100" t="s">
        <v>13224</v>
      </c>
      <c r="D4765" s="101" t="s">
        <v>13225</v>
      </c>
      <c r="E4765" s="102">
        <v>2216842</v>
      </c>
      <c r="F4765" s="101" t="s">
        <v>7506</v>
      </c>
      <c r="G4765" s="101" t="s">
        <v>3102</v>
      </c>
      <c r="H4765" s="103">
        <v>12</v>
      </c>
      <c r="I4765" s="100" t="s">
        <v>7471</v>
      </c>
      <c r="J4765" s="101" t="s">
        <v>13225</v>
      </c>
      <c r="K4765" s="101" t="s">
        <v>790</v>
      </c>
    </row>
    <row r="4766" spans="1:11">
      <c r="A4766" s="2" t="s">
        <v>12139</v>
      </c>
      <c r="B4766" s="99">
        <v>2141762</v>
      </c>
      <c r="C4766" s="100" t="s">
        <v>13226</v>
      </c>
      <c r="D4766" s="101" t="s">
        <v>13227</v>
      </c>
      <c r="E4766" s="102">
        <v>2216842</v>
      </c>
      <c r="F4766" s="101" t="s">
        <v>7506</v>
      </c>
      <c r="G4766" s="101" t="s">
        <v>3102</v>
      </c>
      <c r="H4766" s="103">
        <v>12</v>
      </c>
      <c r="I4766" s="100" t="s">
        <v>7471</v>
      </c>
      <c r="J4766" s="101" t="s">
        <v>13227</v>
      </c>
      <c r="K4766" s="101" t="s">
        <v>790</v>
      </c>
    </row>
    <row r="4767" spans="1:11">
      <c r="A4767" s="2" t="s">
        <v>12139</v>
      </c>
      <c r="B4767" s="99">
        <v>2171872</v>
      </c>
      <c r="C4767" s="100" t="s">
        <v>13228</v>
      </c>
      <c r="D4767" s="101" t="s">
        <v>13229</v>
      </c>
      <c r="E4767" s="102">
        <v>2216842</v>
      </c>
      <c r="F4767" s="101" t="s">
        <v>7506</v>
      </c>
      <c r="G4767" s="101" t="s">
        <v>3102</v>
      </c>
      <c r="H4767" s="103">
        <v>12</v>
      </c>
      <c r="I4767" s="100" t="s">
        <v>7471</v>
      </c>
      <c r="J4767" s="101" t="s">
        <v>13229</v>
      </c>
      <c r="K4767" s="101" t="s">
        <v>790</v>
      </c>
    </row>
    <row r="4768" spans="1:11">
      <c r="A4768" s="2" t="s">
        <v>12139</v>
      </c>
      <c r="B4768" s="99">
        <v>2155688</v>
      </c>
      <c r="C4768" s="100" t="s">
        <v>13230</v>
      </c>
      <c r="D4768" s="101" t="s">
        <v>13231</v>
      </c>
      <c r="E4768" s="102">
        <v>2216842</v>
      </c>
      <c r="F4768" s="101" t="s">
        <v>7506</v>
      </c>
      <c r="G4768" s="101" t="s">
        <v>3102</v>
      </c>
      <c r="H4768" s="103">
        <v>12</v>
      </c>
      <c r="I4768" s="100" t="s">
        <v>7471</v>
      </c>
      <c r="J4768" s="101" t="s">
        <v>13231</v>
      </c>
      <c r="K4768" s="101" t="s">
        <v>790</v>
      </c>
    </row>
    <row r="4769" spans="1:11">
      <c r="A4769" s="2" t="s">
        <v>12139</v>
      </c>
      <c r="B4769" s="99">
        <v>2154063</v>
      </c>
      <c r="C4769" s="100" t="s">
        <v>13232</v>
      </c>
      <c r="D4769" s="101" t="s">
        <v>13233</v>
      </c>
      <c r="E4769" s="102">
        <v>2216842</v>
      </c>
      <c r="F4769" s="101" t="s">
        <v>7506</v>
      </c>
      <c r="G4769" s="101" t="s">
        <v>3102</v>
      </c>
      <c r="H4769" s="103">
        <v>12</v>
      </c>
      <c r="I4769" s="100" t="s">
        <v>7471</v>
      </c>
      <c r="J4769" s="101" t="s">
        <v>13233</v>
      </c>
      <c r="K4769" s="101" t="s">
        <v>790</v>
      </c>
    </row>
    <row r="4770" spans="1:11">
      <c r="A4770" s="2" t="s">
        <v>12139</v>
      </c>
      <c r="B4770" s="99">
        <v>2156560</v>
      </c>
      <c r="C4770" s="100" t="s">
        <v>13234</v>
      </c>
      <c r="D4770" s="101" t="s">
        <v>13235</v>
      </c>
      <c r="E4770" s="102">
        <v>2216842</v>
      </c>
      <c r="F4770" s="101" t="s">
        <v>7506</v>
      </c>
      <c r="G4770" s="101" t="s">
        <v>3102</v>
      </c>
      <c r="H4770" s="103">
        <v>12</v>
      </c>
      <c r="I4770" s="100" t="s">
        <v>7471</v>
      </c>
      <c r="J4770" s="101" t="s">
        <v>13235</v>
      </c>
      <c r="K4770" s="101" t="s">
        <v>790</v>
      </c>
    </row>
    <row r="4771" spans="1:11">
      <c r="A4771" s="2" t="s">
        <v>12139</v>
      </c>
      <c r="B4771" s="99">
        <v>2159130</v>
      </c>
      <c r="C4771" s="100" t="s">
        <v>13236</v>
      </c>
      <c r="D4771" s="101" t="s">
        <v>13237</v>
      </c>
      <c r="E4771" s="102">
        <v>2216842</v>
      </c>
      <c r="F4771" s="101" t="s">
        <v>7506</v>
      </c>
      <c r="G4771" s="101" t="s">
        <v>3102</v>
      </c>
      <c r="H4771" s="103">
        <v>12</v>
      </c>
      <c r="I4771" s="100" t="s">
        <v>7471</v>
      </c>
      <c r="J4771" s="101" t="s">
        <v>13237</v>
      </c>
      <c r="K4771" s="101" t="s">
        <v>790</v>
      </c>
    </row>
    <row r="4772" spans="1:11">
      <c r="A4772" s="2" t="s">
        <v>12139</v>
      </c>
      <c r="B4772" s="99">
        <v>2159688</v>
      </c>
      <c r="C4772" s="100" t="s">
        <v>13238</v>
      </c>
      <c r="D4772" s="101" t="s">
        <v>13239</v>
      </c>
      <c r="E4772" s="102">
        <v>2216842</v>
      </c>
      <c r="F4772" s="101" t="s">
        <v>7506</v>
      </c>
      <c r="G4772" s="101" t="s">
        <v>3102</v>
      </c>
      <c r="H4772" s="103">
        <v>12</v>
      </c>
      <c r="I4772" s="100" t="s">
        <v>7496</v>
      </c>
      <c r="J4772" s="101" t="s">
        <v>13239</v>
      </c>
      <c r="K4772" s="101" t="s">
        <v>790</v>
      </c>
    </row>
    <row r="4773" spans="1:11">
      <c r="A4773" s="2" t="s">
        <v>12139</v>
      </c>
      <c r="B4773" s="99">
        <v>2170451</v>
      </c>
      <c r="C4773" s="100" t="s">
        <v>13240</v>
      </c>
      <c r="D4773" s="101" t="s">
        <v>13241</v>
      </c>
      <c r="E4773" s="102">
        <v>2216842</v>
      </c>
      <c r="F4773" s="101" t="s">
        <v>7506</v>
      </c>
      <c r="G4773" s="101" t="s">
        <v>3102</v>
      </c>
      <c r="H4773" s="103">
        <v>12</v>
      </c>
      <c r="I4773" s="100" t="s">
        <v>7471</v>
      </c>
      <c r="J4773" s="101" t="s">
        <v>13241</v>
      </c>
      <c r="K4773" s="101" t="s">
        <v>790</v>
      </c>
    </row>
    <row r="4774" spans="1:11">
      <c r="A4774" s="2" t="s">
        <v>12139</v>
      </c>
      <c r="B4774" s="99">
        <v>2165587</v>
      </c>
      <c r="C4774" s="100" t="s">
        <v>13242</v>
      </c>
      <c r="D4774" s="101" t="s">
        <v>13243</v>
      </c>
      <c r="E4774" s="102">
        <v>2216842</v>
      </c>
      <c r="F4774" s="101" t="s">
        <v>7506</v>
      </c>
      <c r="G4774" s="101" t="s">
        <v>3102</v>
      </c>
      <c r="H4774" s="103">
        <v>12</v>
      </c>
      <c r="I4774" s="100" t="s">
        <v>7471</v>
      </c>
      <c r="J4774" s="101" t="s">
        <v>13243</v>
      </c>
      <c r="K4774" s="101" t="s">
        <v>790</v>
      </c>
    </row>
    <row r="4775" spans="1:11">
      <c r="A4775" s="2" t="s">
        <v>12139</v>
      </c>
      <c r="B4775" s="99">
        <v>2131175</v>
      </c>
      <c r="C4775" s="100" t="s">
        <v>11738</v>
      </c>
      <c r="D4775" s="101" t="s">
        <v>11739</v>
      </c>
      <c r="E4775" s="102">
        <v>2218564</v>
      </c>
      <c r="F4775" s="101" t="s">
        <v>7506</v>
      </c>
      <c r="G4775" s="101" t="s">
        <v>3102</v>
      </c>
      <c r="H4775" s="103">
        <v>12</v>
      </c>
      <c r="I4775" s="100" t="s">
        <v>7471</v>
      </c>
      <c r="J4775" s="101" t="s">
        <v>11739</v>
      </c>
      <c r="K4775" s="101" t="s">
        <v>392</v>
      </c>
    </row>
    <row r="4776" spans="1:11">
      <c r="A4776" s="2" t="s">
        <v>12139</v>
      </c>
      <c r="B4776" s="99">
        <v>2157137</v>
      </c>
      <c r="C4776" s="100" t="s">
        <v>11740</v>
      </c>
      <c r="D4776" s="101" t="s">
        <v>11741</v>
      </c>
      <c r="E4776" s="102">
        <v>2218564</v>
      </c>
      <c r="F4776" s="101" t="s">
        <v>7506</v>
      </c>
      <c r="G4776" s="101" t="s">
        <v>3102</v>
      </c>
      <c r="H4776" s="103">
        <v>12</v>
      </c>
      <c r="I4776" s="100" t="s">
        <v>7471</v>
      </c>
      <c r="J4776" s="101" t="s">
        <v>11741</v>
      </c>
      <c r="K4776" s="101" t="s">
        <v>392</v>
      </c>
    </row>
    <row r="4777" spans="1:11">
      <c r="A4777" s="2" t="s">
        <v>12139</v>
      </c>
      <c r="B4777" s="99">
        <v>2161198</v>
      </c>
      <c r="C4777" s="100" t="s">
        <v>11742</v>
      </c>
      <c r="D4777" s="101" t="s">
        <v>11743</v>
      </c>
      <c r="E4777" s="102">
        <v>2218564</v>
      </c>
      <c r="F4777" s="101" t="s">
        <v>7506</v>
      </c>
      <c r="G4777" s="101" t="s">
        <v>3102</v>
      </c>
      <c r="H4777" s="103">
        <v>12</v>
      </c>
      <c r="I4777" s="100" t="s">
        <v>7471</v>
      </c>
      <c r="J4777" s="101" t="s">
        <v>11743</v>
      </c>
      <c r="K4777" s="101" t="s">
        <v>392</v>
      </c>
    </row>
    <row r="4778" spans="1:11">
      <c r="A4778" s="2" t="s">
        <v>12139</v>
      </c>
      <c r="B4778" s="99">
        <v>2163548</v>
      </c>
      <c r="C4778" s="100" t="s">
        <v>11744</v>
      </c>
      <c r="D4778" s="101" t="s">
        <v>11745</v>
      </c>
      <c r="E4778" s="102">
        <v>2218564</v>
      </c>
      <c r="F4778" s="101" t="s">
        <v>7506</v>
      </c>
      <c r="G4778" s="101" t="s">
        <v>3102</v>
      </c>
      <c r="H4778" s="103">
        <v>12</v>
      </c>
      <c r="I4778" s="100" t="s">
        <v>7471</v>
      </c>
      <c r="J4778" s="101" t="s">
        <v>11745</v>
      </c>
      <c r="K4778" s="101" t="s">
        <v>392</v>
      </c>
    </row>
    <row r="4779" spans="1:11">
      <c r="A4779" s="2" t="s">
        <v>12139</v>
      </c>
      <c r="B4779" s="99">
        <v>2164062</v>
      </c>
      <c r="C4779" s="100" t="s">
        <v>11746</v>
      </c>
      <c r="D4779" s="101" t="s">
        <v>11747</v>
      </c>
      <c r="E4779" s="102">
        <v>2218564</v>
      </c>
      <c r="F4779" s="101" t="s">
        <v>7506</v>
      </c>
      <c r="G4779" s="101" t="s">
        <v>3102</v>
      </c>
      <c r="H4779" s="103">
        <v>12</v>
      </c>
      <c r="I4779" s="100" t="s">
        <v>7471</v>
      </c>
      <c r="J4779" s="101" t="s">
        <v>11747</v>
      </c>
      <c r="K4779" s="101" t="s">
        <v>392</v>
      </c>
    </row>
    <row r="4780" spans="1:11">
      <c r="A4780" s="2" t="s">
        <v>12139</v>
      </c>
      <c r="B4780" s="99">
        <v>2175977</v>
      </c>
      <c r="C4780" s="100" t="s">
        <v>11748</v>
      </c>
      <c r="D4780" s="101" t="s">
        <v>11749</v>
      </c>
      <c r="E4780" s="102">
        <v>2218564</v>
      </c>
      <c r="F4780" s="101" t="s">
        <v>7506</v>
      </c>
      <c r="G4780" s="101" t="s">
        <v>3102</v>
      </c>
      <c r="H4780" s="103">
        <v>12</v>
      </c>
      <c r="I4780" s="100" t="s">
        <v>7471</v>
      </c>
      <c r="J4780" s="101" t="s">
        <v>11749</v>
      </c>
      <c r="K4780" s="101" t="s">
        <v>392</v>
      </c>
    </row>
    <row r="4781" spans="1:11">
      <c r="A4781" s="2" t="s">
        <v>12139</v>
      </c>
      <c r="B4781" s="99">
        <v>2183879</v>
      </c>
      <c r="C4781" s="100" t="s">
        <v>11750</v>
      </c>
      <c r="D4781" s="101" t="s">
        <v>11751</v>
      </c>
      <c r="E4781" s="102">
        <v>2218564</v>
      </c>
      <c r="F4781" s="101" t="s">
        <v>7506</v>
      </c>
      <c r="G4781" s="101" t="s">
        <v>3102</v>
      </c>
      <c r="H4781" s="103">
        <v>12</v>
      </c>
      <c r="I4781" s="100" t="s">
        <v>7471</v>
      </c>
      <c r="J4781" s="101" t="s">
        <v>11751</v>
      </c>
      <c r="K4781" s="101" t="s">
        <v>392</v>
      </c>
    </row>
    <row r="4782" spans="1:11">
      <c r="A4782" s="2" t="s">
        <v>12139</v>
      </c>
      <c r="B4782" s="99">
        <v>2190571</v>
      </c>
      <c r="C4782" s="100" t="s">
        <v>11752</v>
      </c>
      <c r="D4782" s="101" t="s">
        <v>11753</v>
      </c>
      <c r="E4782" s="102">
        <v>2218564</v>
      </c>
      <c r="F4782" s="101" t="s">
        <v>7506</v>
      </c>
      <c r="G4782" s="101" t="s">
        <v>3102</v>
      </c>
      <c r="H4782" s="103">
        <v>12</v>
      </c>
      <c r="I4782" s="100" t="s">
        <v>7471</v>
      </c>
      <c r="J4782" s="101" t="s">
        <v>11753</v>
      </c>
      <c r="K4782" s="101" t="s">
        <v>392</v>
      </c>
    </row>
    <row r="4783" spans="1:11">
      <c r="A4783" s="2" t="s">
        <v>12139</v>
      </c>
      <c r="B4783" s="99">
        <v>2190613</v>
      </c>
      <c r="C4783" s="100" t="s">
        <v>11754</v>
      </c>
      <c r="D4783" s="101" t="s">
        <v>11755</v>
      </c>
      <c r="E4783" s="102">
        <v>2218564</v>
      </c>
      <c r="F4783" s="101" t="s">
        <v>7506</v>
      </c>
      <c r="G4783" s="101" t="s">
        <v>3102</v>
      </c>
      <c r="H4783" s="103">
        <v>12</v>
      </c>
      <c r="I4783" s="100" t="s">
        <v>7471</v>
      </c>
      <c r="J4783" s="101" t="s">
        <v>11755</v>
      </c>
      <c r="K4783" s="101" t="s">
        <v>392</v>
      </c>
    </row>
    <row r="4784" spans="1:11">
      <c r="A4784" s="2" t="s">
        <v>12139</v>
      </c>
      <c r="B4784" s="99">
        <v>2151300</v>
      </c>
      <c r="C4784" s="100" t="s">
        <v>11756</v>
      </c>
      <c r="D4784" s="101" t="s">
        <v>11757</v>
      </c>
      <c r="E4784" s="102">
        <v>2218564</v>
      </c>
      <c r="F4784" s="101" t="s">
        <v>7506</v>
      </c>
      <c r="G4784" s="101" t="s">
        <v>3102</v>
      </c>
      <c r="H4784" s="103">
        <v>12</v>
      </c>
      <c r="I4784" s="100" t="s">
        <v>7471</v>
      </c>
      <c r="J4784" s="101" t="s">
        <v>11757</v>
      </c>
      <c r="K4784" s="101" t="s">
        <v>392</v>
      </c>
    </row>
    <row r="4785" spans="1:11">
      <c r="A4785" s="2" t="s">
        <v>12139</v>
      </c>
      <c r="B4785" s="99">
        <v>2151659</v>
      </c>
      <c r="C4785" s="100" t="s">
        <v>11758</v>
      </c>
      <c r="D4785" s="101" t="s">
        <v>11759</v>
      </c>
      <c r="E4785" s="102">
        <v>2218564</v>
      </c>
      <c r="F4785" s="101" t="s">
        <v>7506</v>
      </c>
      <c r="G4785" s="101" t="s">
        <v>3102</v>
      </c>
      <c r="H4785" s="103">
        <v>12</v>
      </c>
      <c r="I4785" s="100" t="s">
        <v>7471</v>
      </c>
      <c r="J4785" s="101" t="s">
        <v>11759</v>
      </c>
      <c r="K4785" s="101" t="s">
        <v>392</v>
      </c>
    </row>
    <row r="4786" spans="1:11">
      <c r="A4786" s="2" t="s">
        <v>12139</v>
      </c>
      <c r="B4786" s="99">
        <v>2153100</v>
      </c>
      <c r="C4786" s="100" t="s">
        <v>11760</v>
      </c>
      <c r="D4786" s="101" t="s">
        <v>11761</v>
      </c>
      <c r="E4786" s="102">
        <v>2218564</v>
      </c>
      <c r="F4786" s="101" t="s">
        <v>7506</v>
      </c>
      <c r="G4786" s="101" t="s">
        <v>3102</v>
      </c>
      <c r="H4786" s="103">
        <v>12</v>
      </c>
      <c r="I4786" s="100" t="s">
        <v>7471</v>
      </c>
      <c r="J4786" s="101" t="s">
        <v>11761</v>
      </c>
      <c r="K4786" s="101" t="s">
        <v>392</v>
      </c>
    </row>
    <row r="4787" spans="1:11">
      <c r="A4787" s="2" t="s">
        <v>525</v>
      </c>
      <c r="B4787" s="99">
        <v>2152217</v>
      </c>
      <c r="C4787" s="100" t="s">
        <v>3777</v>
      </c>
      <c r="D4787" s="101" t="s">
        <v>3778</v>
      </c>
      <c r="E4787" s="102">
        <v>2122753</v>
      </c>
      <c r="F4787" s="101" t="s">
        <v>7506</v>
      </c>
      <c r="G4787" s="101" t="s">
        <v>3099</v>
      </c>
      <c r="H4787" s="103">
        <v>4</v>
      </c>
      <c r="I4787" s="100" t="s">
        <v>7471</v>
      </c>
      <c r="J4787" s="101" t="s">
        <v>3778</v>
      </c>
      <c r="K4787" s="101" t="s">
        <v>8593</v>
      </c>
    </row>
    <row r="4788" spans="1:11">
      <c r="A4788" s="2" t="s">
        <v>525</v>
      </c>
      <c r="B4788" s="99">
        <v>2190743</v>
      </c>
      <c r="C4788" s="100" t="s">
        <v>8572</v>
      </c>
      <c r="D4788" s="101" t="s">
        <v>8573</v>
      </c>
      <c r="E4788" s="102">
        <v>2216064</v>
      </c>
      <c r="F4788" s="101" t="s">
        <v>7506</v>
      </c>
      <c r="G4788" s="101" t="s">
        <v>5457</v>
      </c>
      <c r="H4788" s="103">
        <v>12</v>
      </c>
      <c r="I4788" s="100" t="s">
        <v>7471</v>
      </c>
      <c r="J4788" s="101" t="s">
        <v>8573</v>
      </c>
      <c r="K4788" s="101" t="s">
        <v>8574</v>
      </c>
    </row>
    <row r="4789" spans="1:11">
      <c r="A4789" s="2" t="s">
        <v>525</v>
      </c>
      <c r="B4789" s="99">
        <v>2181645</v>
      </c>
      <c r="C4789" s="100" t="s">
        <v>8575</v>
      </c>
      <c r="D4789" s="101" t="s">
        <v>8576</v>
      </c>
      <c r="E4789" s="102">
        <v>2216064</v>
      </c>
      <c r="F4789" s="101" t="s">
        <v>7506</v>
      </c>
      <c r="G4789" s="101" t="s">
        <v>5457</v>
      </c>
      <c r="H4789" s="103">
        <v>12</v>
      </c>
      <c r="I4789" s="100" t="s">
        <v>7471</v>
      </c>
      <c r="J4789" s="101" t="s">
        <v>8576</v>
      </c>
      <c r="K4789" s="101" t="s">
        <v>8574</v>
      </c>
    </row>
    <row r="4790" spans="1:11">
      <c r="A4790" s="2" t="s">
        <v>525</v>
      </c>
      <c r="B4790" s="99">
        <v>2185311</v>
      </c>
      <c r="C4790" s="100" t="s">
        <v>8577</v>
      </c>
      <c r="D4790" s="101" t="s">
        <v>8578</v>
      </c>
      <c r="E4790" s="102">
        <v>2216064</v>
      </c>
      <c r="F4790" s="101" t="s">
        <v>7506</v>
      </c>
      <c r="G4790" s="101" t="s">
        <v>5457</v>
      </c>
      <c r="H4790" s="103">
        <v>12</v>
      </c>
      <c r="I4790" s="100" t="s">
        <v>7471</v>
      </c>
      <c r="J4790" s="101" t="s">
        <v>8578</v>
      </c>
      <c r="K4790" s="101" t="s">
        <v>8574</v>
      </c>
    </row>
    <row r="4791" spans="1:11">
      <c r="A4791" s="2" t="s">
        <v>525</v>
      </c>
      <c r="B4791" s="99">
        <v>2190529</v>
      </c>
      <c r="C4791" s="100" t="s">
        <v>8579</v>
      </c>
      <c r="D4791" s="101" t="s">
        <v>8580</v>
      </c>
      <c r="E4791" s="102">
        <v>2216064</v>
      </c>
      <c r="F4791" s="101" t="s">
        <v>7506</v>
      </c>
      <c r="G4791" s="101" t="s">
        <v>5457</v>
      </c>
      <c r="H4791" s="103">
        <v>12</v>
      </c>
      <c r="I4791" s="100" t="s">
        <v>7471</v>
      </c>
      <c r="J4791" s="101" t="s">
        <v>8580</v>
      </c>
      <c r="K4791" s="101" t="s">
        <v>8574</v>
      </c>
    </row>
    <row r="4792" spans="1:11">
      <c r="A4792" s="2" t="s">
        <v>525</v>
      </c>
      <c r="B4792" s="99">
        <v>2157486</v>
      </c>
      <c r="C4792" s="100" t="s">
        <v>10407</v>
      </c>
      <c r="D4792" s="101" t="s">
        <v>10408</v>
      </c>
      <c r="E4792" s="102">
        <v>2213794</v>
      </c>
      <c r="F4792" s="101" t="s">
        <v>7506</v>
      </c>
      <c r="G4792" s="101" t="s">
        <v>5448</v>
      </c>
      <c r="H4792" s="103">
        <v>4.8</v>
      </c>
      <c r="I4792" s="100" t="s">
        <v>7471</v>
      </c>
      <c r="J4792" s="101" t="s">
        <v>10408</v>
      </c>
      <c r="K4792" s="101" t="s">
        <v>5064</v>
      </c>
    </row>
    <row r="4793" spans="1:11">
      <c r="A4793" s="2" t="s">
        <v>525</v>
      </c>
      <c r="B4793" s="99">
        <v>2174394</v>
      </c>
      <c r="C4793" s="100" t="s">
        <v>10409</v>
      </c>
      <c r="D4793" s="101" t="s">
        <v>10410</v>
      </c>
      <c r="E4793" s="102">
        <v>2213794</v>
      </c>
      <c r="F4793" s="101" t="s">
        <v>7506</v>
      </c>
      <c r="G4793" s="101" t="s">
        <v>5448</v>
      </c>
      <c r="H4793" s="103">
        <v>4.8</v>
      </c>
      <c r="I4793" s="100" t="s">
        <v>7471</v>
      </c>
      <c r="J4793" s="101" t="s">
        <v>10410</v>
      </c>
      <c r="K4793" s="101" t="s">
        <v>5064</v>
      </c>
    </row>
    <row r="4794" spans="1:11">
      <c r="A4794" s="2" t="s">
        <v>525</v>
      </c>
      <c r="B4794" s="99">
        <v>2190824</v>
      </c>
      <c r="C4794" s="100" t="s">
        <v>10411</v>
      </c>
      <c r="D4794" s="101" t="s">
        <v>10412</v>
      </c>
      <c r="E4794" s="102">
        <v>2218390</v>
      </c>
      <c r="F4794" s="101" t="s">
        <v>7506</v>
      </c>
      <c r="G4794" s="101" t="s">
        <v>5448</v>
      </c>
      <c r="H4794" s="103">
        <v>12</v>
      </c>
      <c r="I4794" s="100" t="s">
        <v>7471</v>
      </c>
      <c r="J4794" s="101" t="s">
        <v>10412</v>
      </c>
      <c r="K4794" s="101" t="s">
        <v>5064</v>
      </c>
    </row>
    <row r="4795" spans="1:11">
      <c r="A4795" s="2" t="s">
        <v>525</v>
      </c>
      <c r="B4795" s="99">
        <v>2178589</v>
      </c>
      <c r="C4795" s="100" t="s">
        <v>10413</v>
      </c>
      <c r="D4795" s="101" t="s">
        <v>10414</v>
      </c>
      <c r="E4795" s="102">
        <v>2218390</v>
      </c>
      <c r="F4795" s="101" t="s">
        <v>7506</v>
      </c>
      <c r="G4795" s="101" t="s">
        <v>5448</v>
      </c>
      <c r="H4795" s="103">
        <v>12</v>
      </c>
      <c r="I4795" s="100" t="s">
        <v>7471</v>
      </c>
      <c r="J4795" s="101" t="s">
        <v>10414</v>
      </c>
      <c r="K4795" s="101" t="s">
        <v>5064</v>
      </c>
    </row>
    <row r="4796" spans="1:11">
      <c r="A4796" s="2" t="s">
        <v>525</v>
      </c>
      <c r="B4796" s="99">
        <v>2189389</v>
      </c>
      <c r="C4796" s="100" t="s">
        <v>10415</v>
      </c>
      <c r="D4796" s="101" t="s">
        <v>10416</v>
      </c>
      <c r="E4796" s="102">
        <v>2218390</v>
      </c>
      <c r="F4796" s="101" t="s">
        <v>7506</v>
      </c>
      <c r="G4796" s="101" t="s">
        <v>5448</v>
      </c>
      <c r="H4796" s="103">
        <v>12</v>
      </c>
      <c r="I4796" s="100" t="s">
        <v>7471</v>
      </c>
      <c r="J4796" s="101" t="s">
        <v>10416</v>
      </c>
      <c r="K4796" s="101" t="s">
        <v>5064</v>
      </c>
    </row>
    <row r="4799" spans="1:11">
      <c r="A4799" s="2">
        <f>COUNTA(A1:A4796)</f>
        <v>4796</v>
      </c>
    </row>
  </sheetData>
  <autoFilter ref="A1:K4796">
    <sortState ref="A4715:K4723">
      <sortCondition descending="1" ref="K1:K4796"/>
    </sortState>
  </autoFilter>
  <sortState ref="A3211:K4799">
    <sortCondition ref="D1"/>
  </sortState>
  <phoneticPr fontId="25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A-System Breakdown</vt:lpstr>
      <vt:lpstr>DMS Station List</vt:lpstr>
      <vt:lpstr>Entire Network Station List</vt:lpstr>
      <vt:lpstr>SAS Stations</vt:lpstr>
      <vt:lpstr>Stations Modelled</vt:lpstr>
      <vt:lpstr>DMS Modelling as part of WF</vt:lpstr>
      <vt:lpstr>GIS Database</vt:lpstr>
      <vt:lpstr>'A-System Breakdown'!Print_Area</vt:lpstr>
      <vt:lpstr>'A-System Breakdown'!Print_Titles</vt:lpstr>
    </vt:vector>
  </TitlesOfParts>
  <Company>Edison International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Standard Configuration</dc:creator>
  <cp:lastModifiedBy>Wang, Benjamin</cp:lastModifiedBy>
  <dcterms:created xsi:type="dcterms:W3CDTF">2011-08-30T19:41:52Z</dcterms:created>
  <dcterms:modified xsi:type="dcterms:W3CDTF">2014-11-19T19:32:46Z</dcterms:modified>
</cp:coreProperties>
</file>